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KROSplusData 2013\Export\"/>
    </mc:Choice>
  </mc:AlternateContent>
  <xr:revisionPtr revIDLastSave="0" documentId="13_ncr:1_{08543DC1-418C-49A3-ACF5-D87D598D7E31}" xr6:coauthVersionLast="47" xr6:coauthVersionMax="47" xr10:uidLastSave="{00000000-0000-0000-0000-000000000000}"/>
  <bookViews>
    <workbookView xWindow="28680" yWindow="-120" windowWidth="29040" windowHeight="17790" xr2:uid="{00000000-000D-0000-FFFF-FFFF00000000}"/>
  </bookViews>
  <sheets>
    <sheet name="Rekapitulace stavby" sheetId="1" r:id="rId1"/>
    <sheet name="01.1 - SO01 AST" sheetId="2" r:id="rId2"/>
    <sheet name="01.1a - Zajištění stavebn..." sheetId="3" r:id="rId3"/>
    <sheet name="01.1b - Zemní práce" sheetId="4" r:id="rId4"/>
    <sheet name="01.1c - Demolice" sheetId="5" r:id="rId5"/>
    <sheet name="01.4.1 - SO01 ZTI" sheetId="6" r:id="rId6"/>
    <sheet name="01.4.2 - SO01 VZT" sheetId="7" r:id="rId7"/>
    <sheet name="02.1 - SO02 AST" sheetId="8" r:id="rId8"/>
    <sheet name="SO03 - Čistírenský objekt" sheetId="9" r:id="rId9"/>
    <sheet name="04.1 - Kalové hospodářství" sheetId="10" r:id="rId10"/>
    <sheet name="04.1a - Zajištění stavebn..." sheetId="11" r:id="rId11"/>
    <sheet name="04.1b - Zemní práce" sheetId="12" r:id="rId12"/>
    <sheet name="04.1c - Demolice" sheetId="13" r:id="rId13"/>
    <sheet name="04.4.1 - SO04 ZTI" sheetId="14" r:id="rId14"/>
    <sheet name="04.4.2 - SO04 VZT" sheetId="15" r:id="rId15"/>
    <sheet name="05.1 - SO05 AST" sheetId="16" r:id="rId16"/>
    <sheet name="06.1 - SO06 AST" sheetId="17" r:id="rId17"/>
    <sheet name="06.4.1 - SO06 ZTI" sheetId="18" r:id="rId18"/>
    <sheet name="06.4.3 - SO06 Vytápění" sheetId="19" r:id="rId19"/>
    <sheet name="07.1 - SO07 AST" sheetId="20" r:id="rId20"/>
    <sheet name="08.1 - SO08 AST" sheetId="21" r:id="rId21"/>
    <sheet name="08.4.1 - SO08 ZTI" sheetId="22" r:id="rId22"/>
    <sheet name="SO09 - Chemické hospodářs..." sheetId="23" r:id="rId23"/>
    <sheet name="SO11 - Spojovací potrubí" sheetId="24" r:id="rId24"/>
    <sheet name="SO12 - Komunikace a zpevn..." sheetId="25" r:id="rId25"/>
    <sheet name="12.1 - Areálová dešťová k..." sheetId="26" r:id="rId26"/>
    <sheet name="S - Sanace zemní pláně" sheetId="27" r:id="rId27"/>
    <sheet name="SO13 - Opěrná zeď, oplocení" sheetId="28" r:id="rId28"/>
    <sheet name="SO14 - Terénní a sadové ú..." sheetId="29" r:id="rId29"/>
    <sheet name="SO15 - Příprava území" sheetId="30" r:id="rId30"/>
    <sheet name="SO16 - Přeložky inženýrsk..." sheetId="31" r:id="rId31"/>
    <sheet name="17 - Venkovní elektro" sheetId="32" r:id="rId32"/>
    <sheet name="19 - Přeložka O2" sheetId="33" r:id="rId33"/>
    <sheet name="D144 - Stavební elektroin..." sheetId="34" r:id="rId34"/>
    <sheet name="D145a - SO04" sheetId="35" r:id="rId35"/>
    <sheet name="D145b - SO06" sheetId="36" r:id="rId36"/>
    <sheet name="D145c - SO08" sheetId="37" r:id="rId37"/>
    <sheet name="D145d - Volná plocha" sheetId="38" r:id="rId38"/>
    <sheet name="D145e - Společné" sheetId="39" r:id="rId39"/>
    <sheet name="PS01 - Strojní část" sheetId="40" r:id="rId40"/>
    <sheet name="PS08 - Trafostanice" sheetId="41" r:id="rId41"/>
    <sheet name="PS09 - Elektro-technologi..." sheetId="42" r:id="rId42"/>
    <sheet name="PS10 - ASŘ, MaR" sheetId="43" r:id="rId43"/>
    <sheet name="V - VRN" sheetId="44" r:id="rId44"/>
    <sheet name="O - ON" sheetId="45" r:id="rId45"/>
    <sheet name="Seznam figur" sheetId="46" r:id="rId46"/>
    <sheet name="Pokyny pro vyplnění" sheetId="47" r:id="rId47"/>
  </sheets>
  <definedNames>
    <definedName name="_xlnm._FilterDatabase" localSheetId="1" hidden="1">'01.1 - SO01 AST'!$C$107:$K$901</definedName>
    <definedName name="_xlnm._FilterDatabase" localSheetId="2" hidden="1">'01.1a - Zajištění stavebn...'!$C$94:$K$179</definedName>
    <definedName name="_xlnm._FilterDatabase" localSheetId="3" hidden="1">'01.1b - Zemní práce'!$C$95:$K$196</definedName>
    <definedName name="_xlnm._FilterDatabase" localSheetId="4" hidden="1">'01.1c - Demolice'!$C$96:$K$124</definedName>
    <definedName name="_xlnm._FilterDatabase" localSheetId="5" hidden="1">'01.4.1 - SO01 ZTI'!$C$96:$K$241</definedName>
    <definedName name="_xlnm._FilterDatabase" localSheetId="6" hidden="1">'01.4.2 - SO01 VZT'!$C$90:$K$162</definedName>
    <definedName name="_xlnm._FilterDatabase" localSheetId="7" hidden="1">'02.1 - SO02 AST'!$C$95:$K$369</definedName>
    <definedName name="_xlnm._FilterDatabase" localSheetId="9" hidden="1">'04.1 - Kalové hospodářství'!$C$111:$K$1542</definedName>
    <definedName name="_xlnm._FilterDatabase" localSheetId="10" hidden="1">'04.1a - Zajištění stavebn...'!$C$94:$K$139</definedName>
    <definedName name="_xlnm._FilterDatabase" localSheetId="11" hidden="1">'04.1b - Zemní práce'!$C$95:$K$176</definedName>
    <definedName name="_xlnm._FilterDatabase" localSheetId="12" hidden="1">'04.1c - Demolice'!$C$95:$K$130</definedName>
    <definedName name="_xlnm._FilterDatabase" localSheetId="13" hidden="1">'04.4.1 - SO04 ZTI'!$C$91:$K$144</definedName>
    <definedName name="_xlnm._FilterDatabase" localSheetId="14" hidden="1">'04.4.2 - SO04 VZT'!$C$89:$K$155</definedName>
    <definedName name="_xlnm._FilterDatabase" localSheetId="15" hidden="1">'05.1 - SO05 AST'!$C$95:$K$295</definedName>
    <definedName name="_xlnm._FilterDatabase" localSheetId="16" hidden="1">'06.1 - SO06 AST'!$C$106:$K$675</definedName>
    <definedName name="_xlnm._FilterDatabase" localSheetId="17" hidden="1">'06.4.1 - SO06 ZTI'!$C$88:$K$134</definedName>
    <definedName name="_xlnm._FilterDatabase" localSheetId="18" hidden="1">'06.4.3 - SO06 Vytápění'!$C$85:$K$97</definedName>
    <definedName name="_xlnm._FilterDatabase" localSheetId="19" hidden="1">'07.1 - SO07 AST'!$C$89:$K$137</definedName>
    <definedName name="_xlnm._FilterDatabase" localSheetId="20" hidden="1">'08.1 - SO08 AST'!$C$105:$K$505</definedName>
    <definedName name="_xlnm._FilterDatabase" localSheetId="21" hidden="1">'08.4.1 - SO08 ZTI'!$C$93:$K$174</definedName>
    <definedName name="_xlnm._FilterDatabase" localSheetId="25" hidden="1">'12.1 - Areálová dešťová k...'!$C$90:$K$248</definedName>
    <definedName name="_xlnm._FilterDatabase" localSheetId="31" hidden="1">'17 - Venkovní elektro'!$C$91:$K$144</definedName>
    <definedName name="_xlnm._FilterDatabase" localSheetId="32" hidden="1">'19 - Přeložka O2'!$C$86:$K$119</definedName>
    <definedName name="_xlnm._FilterDatabase" localSheetId="33" hidden="1">'D144 - Stavební elektroin...'!$C$84:$K$182</definedName>
    <definedName name="_xlnm._FilterDatabase" localSheetId="34" hidden="1">'D145a - SO04'!$C$85:$K$128</definedName>
    <definedName name="_xlnm._FilterDatabase" localSheetId="35" hidden="1">'D145b - SO06'!$C$85:$K$128</definedName>
    <definedName name="_xlnm._FilterDatabase" localSheetId="36" hidden="1">'D145c - SO08'!$C$85:$K$126</definedName>
    <definedName name="_xlnm._FilterDatabase" localSheetId="37" hidden="1">'D145d - Volná plocha'!$C$85:$K$132</definedName>
    <definedName name="_xlnm._FilterDatabase" localSheetId="38" hidden="1">'D145e - Společné'!$C$85:$K$101</definedName>
    <definedName name="_xlnm._FilterDatabase" localSheetId="44" hidden="1">'O - ON'!$C$84:$K$140</definedName>
    <definedName name="_xlnm._FilterDatabase" localSheetId="39" hidden="1">'PS01 - Strojní část'!$C$155:$K$1200</definedName>
    <definedName name="_xlnm._FilterDatabase" localSheetId="40" hidden="1">'PS08 - Trafostanice'!$C$80:$K$105</definedName>
    <definedName name="_xlnm._FilterDatabase" localSheetId="41" hidden="1">'PS09 - Elektro-technologi...'!$C$82:$K$147</definedName>
    <definedName name="_xlnm._FilterDatabase" localSheetId="42" hidden="1">'PS10 - ASŘ, MaR'!$C$87:$K$305</definedName>
    <definedName name="_xlnm._FilterDatabase" localSheetId="26" hidden="1">'S - Sanace zemní pláně'!$C$89:$K$123</definedName>
    <definedName name="_xlnm._FilterDatabase" localSheetId="8" hidden="1">'SO03 - Čistírenský objekt'!$C$86:$K$169</definedName>
    <definedName name="_xlnm._FilterDatabase" localSheetId="22" hidden="1">'SO09 - Chemické hospodářs...'!$C$83:$K$172</definedName>
    <definedName name="_xlnm._FilterDatabase" localSheetId="23" hidden="1">'SO11 - Spojovací potrubí'!$C$91:$K$878</definedName>
    <definedName name="_xlnm._FilterDatabase" localSheetId="24" hidden="1">'SO12 - Komunikace a zpevn...'!$C$86:$K$294</definedName>
    <definedName name="_xlnm._FilterDatabase" localSheetId="27" hidden="1">'SO13 - Opěrná zeď, oplocení'!$C$87:$K$368</definedName>
    <definedName name="_xlnm._FilterDatabase" localSheetId="28" hidden="1">'SO14 - Terénní a sadové ú...'!$C$82:$K$197</definedName>
    <definedName name="_xlnm._FilterDatabase" localSheetId="29" hidden="1">'SO15 - Příprava území'!$C$84:$K$150</definedName>
    <definedName name="_xlnm._FilterDatabase" localSheetId="30" hidden="1">'SO16 - Přeložky inženýrsk...'!$C$85:$K$298</definedName>
    <definedName name="_xlnm._FilterDatabase" localSheetId="43" hidden="1">'V - VRN'!$C$82:$K$94</definedName>
    <definedName name="_xlnm.Print_Titles" localSheetId="1">'01.1 - SO01 AST'!$107:$107</definedName>
    <definedName name="_xlnm.Print_Titles" localSheetId="2">'01.1a - Zajištění stavebn...'!$94:$94</definedName>
    <definedName name="_xlnm.Print_Titles" localSheetId="3">'01.1b - Zemní práce'!$95:$95</definedName>
    <definedName name="_xlnm.Print_Titles" localSheetId="4">'01.1c - Demolice'!$96:$96</definedName>
    <definedName name="_xlnm.Print_Titles" localSheetId="5">'01.4.1 - SO01 ZTI'!$96:$96</definedName>
    <definedName name="_xlnm.Print_Titles" localSheetId="6">'01.4.2 - SO01 VZT'!$90:$90</definedName>
    <definedName name="_xlnm.Print_Titles" localSheetId="7">'02.1 - SO02 AST'!$95:$95</definedName>
    <definedName name="_xlnm.Print_Titles" localSheetId="9">'04.1 - Kalové hospodářství'!$111:$111</definedName>
    <definedName name="_xlnm.Print_Titles" localSheetId="10">'04.1a - Zajištění stavebn...'!$94:$94</definedName>
    <definedName name="_xlnm.Print_Titles" localSheetId="11">'04.1b - Zemní práce'!$95:$95</definedName>
    <definedName name="_xlnm.Print_Titles" localSheetId="12">'04.1c - Demolice'!$95:$95</definedName>
    <definedName name="_xlnm.Print_Titles" localSheetId="13">'04.4.1 - SO04 ZTI'!$91:$91</definedName>
    <definedName name="_xlnm.Print_Titles" localSheetId="14">'04.4.2 - SO04 VZT'!$89:$89</definedName>
    <definedName name="_xlnm.Print_Titles" localSheetId="15">'05.1 - SO05 AST'!$95:$95</definedName>
    <definedName name="_xlnm.Print_Titles" localSheetId="16">'06.1 - SO06 AST'!$106:$106</definedName>
    <definedName name="_xlnm.Print_Titles" localSheetId="17">'06.4.1 - SO06 ZTI'!$88:$88</definedName>
    <definedName name="_xlnm.Print_Titles" localSheetId="18">'06.4.3 - SO06 Vytápění'!$85:$85</definedName>
    <definedName name="_xlnm.Print_Titles" localSheetId="19">'07.1 - SO07 AST'!$89:$89</definedName>
    <definedName name="_xlnm.Print_Titles" localSheetId="20">'08.1 - SO08 AST'!$105:$105</definedName>
    <definedName name="_xlnm.Print_Titles" localSheetId="21">'08.4.1 - SO08 ZTI'!$93:$93</definedName>
    <definedName name="_xlnm.Print_Titles" localSheetId="25">'12.1 - Areálová dešťová k...'!$90:$90</definedName>
    <definedName name="_xlnm.Print_Titles" localSheetId="31">'17 - Venkovní elektro'!$91:$91</definedName>
    <definedName name="_xlnm.Print_Titles" localSheetId="32">'19 - Přeložka O2'!$86:$86</definedName>
    <definedName name="_xlnm.Print_Titles" localSheetId="33">'D144 - Stavební elektroin...'!$84:$84</definedName>
    <definedName name="_xlnm.Print_Titles" localSheetId="34">'D145a - SO04'!$85:$85</definedName>
    <definedName name="_xlnm.Print_Titles" localSheetId="35">'D145b - SO06'!$85:$85</definedName>
    <definedName name="_xlnm.Print_Titles" localSheetId="36">'D145c - SO08'!$85:$85</definedName>
    <definedName name="_xlnm.Print_Titles" localSheetId="37">'D145d - Volná plocha'!$85:$85</definedName>
    <definedName name="_xlnm.Print_Titles" localSheetId="38">'D145e - Společné'!$85:$85</definedName>
    <definedName name="_xlnm.Print_Titles" localSheetId="44">'O - ON'!$84:$84</definedName>
    <definedName name="_xlnm.Print_Titles" localSheetId="39">'PS01 - Strojní část'!$155:$155</definedName>
    <definedName name="_xlnm.Print_Titles" localSheetId="40">'PS08 - Trafostanice'!$80:$80</definedName>
    <definedName name="_xlnm.Print_Titles" localSheetId="41">'PS09 - Elektro-technologi...'!$82:$82</definedName>
    <definedName name="_xlnm.Print_Titles" localSheetId="42">'PS10 - ASŘ, MaR'!$87:$87</definedName>
    <definedName name="_xlnm.Print_Titles" localSheetId="0">'Rekapitulace stavby'!$52:$52</definedName>
    <definedName name="_xlnm.Print_Titles" localSheetId="26">'S - Sanace zemní pláně'!$89:$89</definedName>
    <definedName name="_xlnm.Print_Titles" localSheetId="45">'Seznam figur'!$9:$9</definedName>
    <definedName name="_xlnm.Print_Titles" localSheetId="8">'SO03 - Čistírenský objekt'!$86:$86</definedName>
    <definedName name="_xlnm.Print_Titles" localSheetId="22">'SO09 - Chemické hospodářs...'!$83:$83</definedName>
    <definedName name="_xlnm.Print_Titles" localSheetId="23">'SO11 - Spojovací potrubí'!$91:$91</definedName>
    <definedName name="_xlnm.Print_Titles" localSheetId="24">'SO12 - Komunikace a zpevn...'!$86:$86</definedName>
    <definedName name="_xlnm.Print_Titles" localSheetId="27">'SO13 - Opěrná zeď, oplocení'!$87:$87</definedName>
    <definedName name="_xlnm.Print_Titles" localSheetId="28">'SO14 - Terénní a sadové ú...'!$82:$82</definedName>
    <definedName name="_xlnm.Print_Titles" localSheetId="29">'SO15 - Příprava území'!$84:$84</definedName>
    <definedName name="_xlnm.Print_Titles" localSheetId="30">'SO16 - Přeložky inženýrsk...'!$85:$85</definedName>
    <definedName name="_xlnm.Print_Titles" localSheetId="43">'V - VRN'!$82:$82</definedName>
    <definedName name="_xlnm.Print_Area" localSheetId="1">'01.1 - SO01 AST'!$C$4:$J$41,'01.1 - SO01 AST'!$C$47:$J$87,'01.1 - SO01 AST'!$C$93:$K$901</definedName>
    <definedName name="_xlnm.Print_Area" localSheetId="2">'01.1a - Zajištění stavebn...'!$C$4:$J$43,'01.1a - Zajištění stavebn...'!$C$49:$J$72,'01.1a - Zajištění stavebn...'!$C$78:$K$179</definedName>
    <definedName name="_xlnm.Print_Area" localSheetId="3">'01.1b - Zemní práce'!$C$4:$J$43,'01.1b - Zemní práce'!$C$49:$J$73,'01.1b - Zemní práce'!$C$79:$K$196</definedName>
    <definedName name="_xlnm.Print_Area" localSheetId="4">'01.1c - Demolice'!$C$4:$J$43,'01.1c - Demolice'!$C$49:$J$74,'01.1c - Demolice'!$C$80:$K$124</definedName>
    <definedName name="_xlnm.Print_Area" localSheetId="5">'01.4.1 - SO01 ZTI'!$C$4:$J$41,'01.4.1 - SO01 ZTI'!$C$47:$J$76,'01.4.1 - SO01 ZTI'!$C$82:$K$241</definedName>
    <definedName name="_xlnm.Print_Area" localSheetId="6">'01.4.2 - SO01 VZT'!$C$4:$J$41,'01.4.2 - SO01 VZT'!$C$47:$J$70,'01.4.2 - SO01 VZT'!$C$76:$K$162</definedName>
    <definedName name="_xlnm.Print_Area" localSheetId="7">'02.1 - SO02 AST'!$C$4:$J$41,'02.1 - SO02 AST'!$C$47:$J$75,'02.1 - SO02 AST'!$C$81:$K$369</definedName>
    <definedName name="_xlnm.Print_Area" localSheetId="9">'04.1 - Kalové hospodářství'!$C$4:$J$41,'04.1 - Kalové hospodářství'!$C$47:$J$91,'04.1 - Kalové hospodářství'!$C$97:$K$1542</definedName>
    <definedName name="_xlnm.Print_Area" localSheetId="10">'04.1a - Zajištění stavebn...'!$C$4:$J$43,'04.1a - Zajištění stavebn...'!$C$49:$J$72,'04.1a - Zajištění stavebn...'!$C$78:$K$139</definedName>
    <definedName name="_xlnm.Print_Area" localSheetId="11">'04.1b - Zemní práce'!$C$4:$J$43,'04.1b - Zemní práce'!$C$49:$J$73,'04.1b - Zemní práce'!$C$79:$K$176</definedName>
    <definedName name="_xlnm.Print_Area" localSheetId="12">'04.1c - Demolice'!$C$4:$J$43,'04.1c - Demolice'!$C$49:$J$73,'04.1c - Demolice'!$C$79:$K$130</definedName>
    <definedName name="_xlnm.Print_Area" localSheetId="13">'04.4.1 - SO04 ZTI'!$C$4:$J$41,'04.4.1 - SO04 ZTI'!$C$47:$J$71,'04.4.1 - SO04 ZTI'!$C$77:$K$144</definedName>
    <definedName name="_xlnm.Print_Area" localSheetId="14">'04.4.2 - SO04 VZT'!$C$4:$J$41,'04.4.2 - SO04 VZT'!$C$47:$J$69,'04.4.2 - SO04 VZT'!$C$75:$K$155</definedName>
    <definedName name="_xlnm.Print_Area" localSheetId="15">'05.1 - SO05 AST'!$C$4:$J$41,'05.1 - SO05 AST'!$C$47:$J$75,'05.1 - SO05 AST'!$C$81:$K$295</definedName>
    <definedName name="_xlnm.Print_Area" localSheetId="16">'06.1 - SO06 AST'!$C$4:$J$41,'06.1 - SO06 AST'!$C$47:$J$86,'06.1 - SO06 AST'!$C$92:$K$675</definedName>
    <definedName name="_xlnm.Print_Area" localSheetId="17">'06.4.1 - SO06 ZTI'!$C$4:$J$41,'06.4.1 - SO06 ZTI'!$C$47:$J$68,'06.4.1 - SO06 ZTI'!$C$74:$K$134</definedName>
    <definedName name="_xlnm.Print_Area" localSheetId="18">'06.4.3 - SO06 Vytápění'!$C$4:$J$41,'06.4.3 - SO06 Vytápění'!$C$47:$J$65,'06.4.3 - SO06 Vytápění'!$C$71:$K$97</definedName>
    <definedName name="_xlnm.Print_Area" localSheetId="19">'07.1 - SO07 AST'!$C$4:$J$41,'07.1 - SO07 AST'!$C$47:$J$69,'07.1 - SO07 AST'!$C$75:$K$137</definedName>
    <definedName name="_xlnm.Print_Area" localSheetId="20">'08.1 - SO08 AST'!$C$4:$J$41,'08.1 - SO08 AST'!$C$47:$J$85,'08.1 - SO08 AST'!$C$91:$K$505</definedName>
    <definedName name="_xlnm.Print_Area" localSheetId="21">'08.4.1 - SO08 ZTI'!$C$4:$J$41,'08.4.1 - SO08 ZTI'!$C$47:$J$73,'08.4.1 - SO08 ZTI'!$C$79:$K$174</definedName>
    <definedName name="_xlnm.Print_Area" localSheetId="25">'12.1 - Areálová dešťová k...'!$C$4:$J$41,'12.1 - Areálová dešťová k...'!$C$47:$J$70,'12.1 - Areálová dešťová k...'!$C$76:$K$248</definedName>
    <definedName name="_xlnm.Print_Area" localSheetId="31">'17 - Venkovní elektro'!$C$4:$J$41,'17 - Venkovní elektro'!$C$47:$J$71,'17 - Venkovní elektro'!$C$77:$K$144</definedName>
    <definedName name="_xlnm.Print_Area" localSheetId="32">'19 - Přeložka O2'!$C$4:$J$41,'19 - Přeložka O2'!$C$47:$J$66,'19 - Přeložka O2'!$C$72:$K$119</definedName>
    <definedName name="_xlnm.Print_Area" localSheetId="33">'D144 - Stavební elektroin...'!$C$4:$J$39,'D144 - Stavební elektroin...'!$C$45:$J$66,'D144 - Stavební elektroin...'!$C$72:$K$182</definedName>
    <definedName name="_xlnm.Print_Area" localSheetId="34">'D145a - SO04'!$C$4:$J$41,'D145a - SO04'!$C$47:$J$65,'D145a - SO04'!$C$71:$K$128</definedName>
    <definedName name="_xlnm.Print_Area" localSheetId="35">'D145b - SO06'!$C$4:$J$41,'D145b - SO06'!$C$47:$J$65,'D145b - SO06'!$C$71:$K$128</definedName>
    <definedName name="_xlnm.Print_Area" localSheetId="36">'D145c - SO08'!$C$4:$J$41,'D145c - SO08'!$C$47:$J$65,'D145c - SO08'!$C$71:$K$126</definedName>
    <definedName name="_xlnm.Print_Area" localSheetId="37">'D145d - Volná plocha'!$C$4:$J$41,'D145d - Volná plocha'!$C$47:$J$65,'D145d - Volná plocha'!$C$71:$K$132</definedName>
    <definedName name="_xlnm.Print_Area" localSheetId="38">'D145e - Společné'!$C$4:$J$41,'D145e - Společné'!$C$47:$J$65,'D145e - Společné'!$C$71:$K$101</definedName>
    <definedName name="_xlnm.Print_Area" localSheetId="44">'O - ON'!$C$4:$J$39,'O - ON'!$C$45:$J$66,'O - ON'!$C$72:$K$140</definedName>
    <definedName name="_xlnm.Print_Area" localSheetId="46">'Pokyny pro vyplnění'!$B$2:$K$71,'Pokyny pro vyplnění'!$B$74:$K$118,'Pokyny pro vyplnění'!$B$121:$K$161,'Pokyny pro vyplnění'!$B$164:$K$219</definedName>
    <definedName name="_xlnm.Print_Area" localSheetId="39">'PS01 - Strojní část'!$C$4:$J$39,'PS01 - Strojní část'!$C$45:$J$137,'PS01 - Strojní část'!$C$143:$K$1200</definedName>
    <definedName name="_xlnm.Print_Area" localSheetId="40">'PS08 - Trafostanice'!$C$4:$J$39,'PS08 - Trafostanice'!$C$45:$J$62,'PS08 - Trafostanice'!$C$68:$K$105</definedName>
    <definedName name="_xlnm.Print_Area" localSheetId="41">'PS09 - Elektro-technologi...'!$C$4:$J$39,'PS09 - Elektro-technologi...'!$C$45:$J$64,'PS09 - Elektro-technologi...'!$C$70:$K$147</definedName>
    <definedName name="_xlnm.Print_Area" localSheetId="42">'PS10 - ASŘ, MaR'!$C$4:$J$39,'PS10 - ASŘ, MaR'!$C$45:$J$69,'PS10 - ASŘ, MaR'!$C$75:$K$305</definedName>
    <definedName name="_xlnm.Print_Area" localSheetId="0">'Rekapitulace stavby'!$D$4:$AO$36,'Rekapitulace stavby'!$C$42:$AQ$112</definedName>
    <definedName name="_xlnm.Print_Area" localSheetId="26">'S - Sanace zemní pláně'!$C$4:$J$41,'S - Sanace zemní pláně'!$C$47:$J$69,'S - Sanace zemní pláně'!$C$75:$K$123</definedName>
    <definedName name="_xlnm.Print_Area" localSheetId="45">'Seznam figur'!$C$4:$G$534</definedName>
    <definedName name="_xlnm.Print_Area" localSheetId="8">'SO03 - Čistírenský objekt'!$C$4:$J$39,'SO03 - Čistírenský objekt'!$C$45:$J$68,'SO03 - Čistírenský objekt'!$C$74:$K$169</definedName>
    <definedName name="_xlnm.Print_Area" localSheetId="22">'SO09 - Chemické hospodářs...'!$C$4:$J$39,'SO09 - Chemické hospodářs...'!$C$45:$J$65,'SO09 - Chemické hospodářs...'!$C$71:$K$172</definedName>
    <definedName name="_xlnm.Print_Area" localSheetId="23">'SO11 - Spojovací potrubí'!$C$4:$J$39,'SO11 - Spojovací potrubí'!$C$45:$J$73,'SO11 - Spojovací potrubí'!$C$79:$K$878</definedName>
    <definedName name="_xlnm.Print_Area" localSheetId="24">'SO12 - Komunikace a zpevn...'!$C$4:$J$39,'SO12 - Komunikace a zpevn...'!$C$45:$J$68,'SO12 - Komunikace a zpevn...'!$C$74:$K$294</definedName>
    <definedName name="_xlnm.Print_Area" localSheetId="27">'SO13 - Opěrná zeď, oplocení'!$C$4:$J$39,'SO13 - Opěrná zeď, oplocení'!$C$45:$J$69,'SO13 - Opěrná zeď, oplocení'!$C$75:$K$368</definedName>
    <definedName name="_xlnm.Print_Area" localSheetId="28">'SO14 - Terénní a sadové ú...'!$C$4:$J$39,'SO14 - Terénní a sadové ú...'!$C$45:$J$64,'SO14 - Terénní a sadové ú...'!$C$70:$K$197</definedName>
    <definedName name="_xlnm.Print_Area" localSheetId="29">'SO15 - Příprava území'!$C$4:$J$39,'SO15 - Příprava území'!$C$45:$J$66,'SO15 - Příprava území'!$C$72:$K$150</definedName>
    <definedName name="_xlnm.Print_Area" localSheetId="30">'SO16 - Přeložky inženýrsk...'!$C$4:$J$39,'SO16 - Přeložky inženýrsk...'!$C$45:$J$67,'SO16 - Přeložky inženýrsk...'!$C$73:$K$298</definedName>
    <definedName name="_xlnm.Print_Area" localSheetId="43">'V - VRN'!$C$4:$J$39,'V - VRN'!$C$45:$J$64,'V - VRN'!$C$70:$K$94</definedName>
  </definedNames>
  <calcPr calcId="181029"/>
</workbook>
</file>

<file path=xl/calcChain.xml><?xml version="1.0" encoding="utf-8"?>
<calcChain xmlns="http://schemas.openxmlformats.org/spreadsheetml/2006/main">
  <c r="D7" i="46" l="1"/>
  <c r="J37" i="45"/>
  <c r="J36" i="45"/>
  <c r="AY111" i="1"/>
  <c r="J35" i="45"/>
  <c r="AX111" i="1"/>
  <c r="BI138" i="45"/>
  <c r="BH138" i="45"/>
  <c r="BG138" i="45"/>
  <c r="BF138" i="45"/>
  <c r="T138" i="45"/>
  <c r="R138" i="45"/>
  <c r="P138" i="45"/>
  <c r="BI137" i="45"/>
  <c r="BH137" i="45"/>
  <c r="BG137" i="45"/>
  <c r="BF137" i="45"/>
  <c r="T137" i="45"/>
  <c r="R137" i="45"/>
  <c r="P137" i="45"/>
  <c r="BI136" i="45"/>
  <c r="BH136" i="45"/>
  <c r="BG136" i="45"/>
  <c r="BF136" i="45"/>
  <c r="T136" i="45"/>
  <c r="R136" i="45"/>
  <c r="P136" i="45"/>
  <c r="BI134" i="45"/>
  <c r="BH134" i="45"/>
  <c r="BG134" i="45"/>
  <c r="BF134" i="45"/>
  <c r="T134" i="45"/>
  <c r="R134" i="45"/>
  <c r="P134" i="45"/>
  <c r="BI132" i="45"/>
  <c r="BH132" i="45"/>
  <c r="BG132" i="45"/>
  <c r="BF132" i="45"/>
  <c r="T132" i="45"/>
  <c r="R132" i="45"/>
  <c r="P132" i="45"/>
  <c r="BI128" i="45"/>
  <c r="BH128" i="45"/>
  <c r="BG128" i="45"/>
  <c r="BF128" i="45"/>
  <c r="T128" i="45"/>
  <c r="T127" i="45" s="1"/>
  <c r="R128" i="45"/>
  <c r="R127" i="45" s="1"/>
  <c r="P128" i="45"/>
  <c r="P127" i="45"/>
  <c r="BI125" i="45"/>
  <c r="BH125" i="45"/>
  <c r="BG125" i="45"/>
  <c r="BF125" i="45"/>
  <c r="T125" i="45"/>
  <c r="R125" i="45"/>
  <c r="P125" i="45"/>
  <c r="BI122" i="45"/>
  <c r="BH122" i="45"/>
  <c r="BG122" i="45"/>
  <c r="BF122" i="45"/>
  <c r="T122" i="45"/>
  <c r="R122" i="45"/>
  <c r="P122" i="45"/>
  <c r="BI120" i="45"/>
  <c r="BH120" i="45"/>
  <c r="BG120" i="45"/>
  <c r="BF120" i="45"/>
  <c r="T120" i="45"/>
  <c r="R120" i="45"/>
  <c r="P120" i="45"/>
  <c r="BI117" i="45"/>
  <c r="BH117" i="45"/>
  <c r="BG117" i="45"/>
  <c r="BF117" i="45"/>
  <c r="T117" i="45"/>
  <c r="R117" i="45"/>
  <c r="P117" i="45"/>
  <c r="BI114" i="45"/>
  <c r="BH114" i="45"/>
  <c r="BG114" i="45"/>
  <c r="BF114" i="45"/>
  <c r="T114" i="45"/>
  <c r="R114" i="45"/>
  <c r="P114" i="45"/>
  <c r="BI111" i="45"/>
  <c r="BH111" i="45"/>
  <c r="BG111" i="45"/>
  <c r="BF111" i="45"/>
  <c r="T111" i="45"/>
  <c r="T110" i="45" s="1"/>
  <c r="R111" i="45"/>
  <c r="R110" i="45"/>
  <c r="P111" i="45"/>
  <c r="P110" i="45"/>
  <c r="BI109" i="45"/>
  <c r="BH109" i="45"/>
  <c r="BG109" i="45"/>
  <c r="BF109" i="45"/>
  <c r="T109" i="45"/>
  <c r="R109" i="45"/>
  <c r="P109" i="45"/>
  <c r="BI106" i="45"/>
  <c r="BH106" i="45"/>
  <c r="BG106" i="45"/>
  <c r="BF106" i="45"/>
  <c r="T106" i="45"/>
  <c r="R106" i="45"/>
  <c r="P106" i="45"/>
  <c r="BI104" i="45"/>
  <c r="BH104" i="45"/>
  <c r="BG104" i="45"/>
  <c r="BF104" i="45"/>
  <c r="T104" i="45"/>
  <c r="R104" i="45"/>
  <c r="P104" i="45"/>
  <c r="BI101" i="45"/>
  <c r="BH101" i="45"/>
  <c r="BG101" i="45"/>
  <c r="BF101" i="45"/>
  <c r="T101" i="45"/>
  <c r="R101" i="45"/>
  <c r="P101" i="45"/>
  <c r="BI98" i="45"/>
  <c r="BH98" i="45"/>
  <c r="BG98" i="45"/>
  <c r="BF98" i="45"/>
  <c r="T98" i="45"/>
  <c r="R98" i="45"/>
  <c r="P98" i="45"/>
  <c r="BI97" i="45"/>
  <c r="BH97" i="45"/>
  <c r="BG97" i="45"/>
  <c r="BF97" i="45"/>
  <c r="T97" i="45"/>
  <c r="R97" i="45"/>
  <c r="P97" i="45"/>
  <c r="BI96" i="45"/>
  <c r="BH96" i="45"/>
  <c r="BG96" i="45"/>
  <c r="BF96" i="45"/>
  <c r="T96" i="45"/>
  <c r="R96" i="45"/>
  <c r="P96" i="45"/>
  <c r="BI95" i="45"/>
  <c r="BH95" i="45"/>
  <c r="BG95" i="45"/>
  <c r="BF95" i="45"/>
  <c r="T95" i="45"/>
  <c r="R95" i="45"/>
  <c r="P95" i="45"/>
  <c r="BI93" i="45"/>
  <c r="BH93" i="45"/>
  <c r="BG93" i="45"/>
  <c r="BF93" i="45"/>
  <c r="T93" i="45"/>
  <c r="R93" i="45"/>
  <c r="P93" i="45"/>
  <c r="BI91" i="45"/>
  <c r="BH91" i="45"/>
  <c r="BG91" i="45"/>
  <c r="BF91" i="45"/>
  <c r="T91" i="45"/>
  <c r="R91" i="45"/>
  <c r="P91" i="45"/>
  <c r="BI88" i="45"/>
  <c r="BH88" i="45"/>
  <c r="BG88" i="45"/>
  <c r="BF88" i="45"/>
  <c r="T88" i="45"/>
  <c r="R88" i="45"/>
  <c r="P88" i="45"/>
  <c r="J81" i="45"/>
  <c r="F81" i="45"/>
  <c r="F79" i="45"/>
  <c r="E77" i="45"/>
  <c r="J54" i="45"/>
  <c r="F54" i="45"/>
  <c r="F52" i="45"/>
  <c r="E50" i="45"/>
  <c r="J24" i="45"/>
  <c r="E24" i="45"/>
  <c r="J82" i="45"/>
  <c r="J23" i="45"/>
  <c r="J18" i="45"/>
  <c r="E18" i="45"/>
  <c r="F82" i="45" s="1"/>
  <c r="J17" i="45"/>
  <c r="J12" i="45"/>
  <c r="J79" i="45" s="1"/>
  <c r="E7" i="45"/>
  <c r="E48" i="45" s="1"/>
  <c r="J37" i="44"/>
  <c r="J36" i="44"/>
  <c r="AY110" i="1" s="1"/>
  <c r="J35" i="44"/>
  <c r="AX110" i="1"/>
  <c r="BI93" i="44"/>
  <c r="BH93" i="44"/>
  <c r="BG93" i="44"/>
  <c r="BF93" i="44"/>
  <c r="T93" i="44"/>
  <c r="T92" i="44" s="1"/>
  <c r="R93" i="44"/>
  <c r="R92" i="44"/>
  <c r="P93" i="44"/>
  <c r="P92" i="44"/>
  <c r="BI90" i="44"/>
  <c r="BH90" i="44"/>
  <c r="BG90" i="44"/>
  <c r="BF90" i="44"/>
  <c r="T90" i="44"/>
  <c r="T89" i="44"/>
  <c r="R90" i="44"/>
  <c r="R89" i="44"/>
  <c r="P90" i="44"/>
  <c r="P89" i="44" s="1"/>
  <c r="BI86" i="44"/>
  <c r="BH86" i="44"/>
  <c r="BG86" i="44"/>
  <c r="BF86" i="44"/>
  <c r="T86" i="44"/>
  <c r="T85" i="44"/>
  <c r="T84" i="44" s="1"/>
  <c r="T83" i="44" s="1"/>
  <c r="R86" i="44"/>
  <c r="R85" i="44" s="1"/>
  <c r="R84" i="44" s="1"/>
  <c r="R83" i="44" s="1"/>
  <c r="P86" i="44"/>
  <c r="P85" i="44"/>
  <c r="P84" i="44" s="1"/>
  <c r="P83" i="44" s="1"/>
  <c r="AU110" i="1" s="1"/>
  <c r="J79" i="44"/>
  <c r="F79" i="44"/>
  <c r="F77" i="44"/>
  <c r="E75" i="44"/>
  <c r="J54" i="44"/>
  <c r="F54" i="44"/>
  <c r="F52" i="44"/>
  <c r="E50" i="44"/>
  <c r="J24" i="44"/>
  <c r="E24" i="44"/>
  <c r="J80" i="44"/>
  <c r="J23" i="44"/>
  <c r="J18" i="44"/>
  <c r="E18" i="44"/>
  <c r="F55" i="44" s="1"/>
  <c r="J17" i="44"/>
  <c r="J12" i="44"/>
  <c r="J77" i="44" s="1"/>
  <c r="E7" i="44"/>
  <c r="E48" i="44" s="1"/>
  <c r="J37" i="43"/>
  <c r="J36" i="43"/>
  <c r="AY109" i="1" s="1"/>
  <c r="J35" i="43"/>
  <c r="AX109" i="1" s="1"/>
  <c r="BI305" i="43"/>
  <c r="BH305" i="43"/>
  <c r="BG305" i="43"/>
  <c r="BF305" i="43"/>
  <c r="T305" i="43"/>
  <c r="R305" i="43"/>
  <c r="P305" i="43"/>
  <c r="BI304" i="43"/>
  <c r="BH304" i="43"/>
  <c r="BG304" i="43"/>
  <c r="BF304" i="43"/>
  <c r="T304" i="43"/>
  <c r="R304" i="43"/>
  <c r="P304" i="43"/>
  <c r="BI303" i="43"/>
  <c r="BH303" i="43"/>
  <c r="BG303" i="43"/>
  <c r="BF303" i="43"/>
  <c r="T303" i="43"/>
  <c r="R303" i="43"/>
  <c r="P303" i="43"/>
  <c r="BI302" i="43"/>
  <c r="BH302" i="43"/>
  <c r="BG302" i="43"/>
  <c r="BF302" i="43"/>
  <c r="T302" i="43"/>
  <c r="R302" i="43"/>
  <c r="P302" i="43"/>
  <c r="BI301" i="43"/>
  <c r="BH301" i="43"/>
  <c r="BG301" i="43"/>
  <c r="BF301" i="43"/>
  <c r="T301" i="43"/>
  <c r="R301" i="43"/>
  <c r="P301" i="43"/>
  <c r="BI300" i="43"/>
  <c r="BH300" i="43"/>
  <c r="BG300" i="43"/>
  <c r="BF300" i="43"/>
  <c r="T300" i="43"/>
  <c r="R300" i="43"/>
  <c r="P300" i="43"/>
  <c r="BI299" i="43"/>
  <c r="BH299" i="43"/>
  <c r="BG299" i="43"/>
  <c r="BF299" i="43"/>
  <c r="T299" i="43"/>
  <c r="R299" i="43"/>
  <c r="P299" i="43"/>
  <c r="BI298" i="43"/>
  <c r="BH298" i="43"/>
  <c r="BG298" i="43"/>
  <c r="BF298" i="43"/>
  <c r="T298" i="43"/>
  <c r="R298" i="43"/>
  <c r="P298" i="43"/>
  <c r="BI297" i="43"/>
  <c r="BH297" i="43"/>
  <c r="BG297" i="43"/>
  <c r="BF297" i="43"/>
  <c r="T297" i="43"/>
  <c r="R297" i="43"/>
  <c r="P297" i="43"/>
  <c r="BI296" i="43"/>
  <c r="BH296" i="43"/>
  <c r="BG296" i="43"/>
  <c r="BF296" i="43"/>
  <c r="T296" i="43"/>
  <c r="R296" i="43"/>
  <c r="P296" i="43"/>
  <c r="BI294" i="43"/>
  <c r="BH294" i="43"/>
  <c r="BG294" i="43"/>
  <c r="BF294" i="43"/>
  <c r="T294" i="43"/>
  <c r="R294" i="43"/>
  <c r="P294" i="43"/>
  <c r="BI293" i="43"/>
  <c r="BH293" i="43"/>
  <c r="BG293" i="43"/>
  <c r="BF293" i="43"/>
  <c r="T293" i="43"/>
  <c r="R293" i="43"/>
  <c r="P293" i="43"/>
  <c r="BI292" i="43"/>
  <c r="BH292" i="43"/>
  <c r="BG292" i="43"/>
  <c r="BF292" i="43"/>
  <c r="T292" i="43"/>
  <c r="R292" i="43"/>
  <c r="P292" i="43"/>
  <c r="BI291" i="43"/>
  <c r="BH291" i="43"/>
  <c r="BG291" i="43"/>
  <c r="BF291" i="43"/>
  <c r="T291" i="43"/>
  <c r="R291" i="43"/>
  <c r="P291" i="43"/>
  <c r="BI290" i="43"/>
  <c r="BH290" i="43"/>
  <c r="BG290" i="43"/>
  <c r="BF290" i="43"/>
  <c r="T290" i="43"/>
  <c r="R290" i="43"/>
  <c r="P290" i="43"/>
  <c r="BI289" i="43"/>
  <c r="BH289" i="43"/>
  <c r="BG289" i="43"/>
  <c r="BF289" i="43"/>
  <c r="T289" i="43"/>
  <c r="R289" i="43"/>
  <c r="P289" i="43"/>
  <c r="BI288" i="43"/>
  <c r="BH288" i="43"/>
  <c r="BG288" i="43"/>
  <c r="BF288" i="43"/>
  <c r="T288" i="43"/>
  <c r="R288" i="43"/>
  <c r="P288" i="43"/>
  <c r="BI287" i="43"/>
  <c r="BH287" i="43"/>
  <c r="BG287" i="43"/>
  <c r="BF287" i="43"/>
  <c r="T287" i="43"/>
  <c r="R287" i="43"/>
  <c r="P287" i="43"/>
  <c r="BI286" i="43"/>
  <c r="BH286" i="43"/>
  <c r="BG286" i="43"/>
  <c r="BF286" i="43"/>
  <c r="T286" i="43"/>
  <c r="R286" i="43"/>
  <c r="P286" i="43"/>
  <c r="BI285" i="43"/>
  <c r="BH285" i="43"/>
  <c r="BG285" i="43"/>
  <c r="BF285" i="43"/>
  <c r="T285" i="43"/>
  <c r="R285" i="43"/>
  <c r="P285" i="43"/>
  <c r="BI284" i="43"/>
  <c r="BH284" i="43"/>
  <c r="BG284" i="43"/>
  <c r="BF284" i="43"/>
  <c r="T284" i="43"/>
  <c r="R284" i="43"/>
  <c r="P284" i="43"/>
  <c r="BI283" i="43"/>
  <c r="BH283" i="43"/>
  <c r="BG283" i="43"/>
  <c r="BF283" i="43"/>
  <c r="T283" i="43"/>
  <c r="R283" i="43"/>
  <c r="P283" i="43"/>
  <c r="BI282" i="43"/>
  <c r="BH282" i="43"/>
  <c r="BG282" i="43"/>
  <c r="BF282" i="43"/>
  <c r="T282" i="43"/>
  <c r="R282" i="43"/>
  <c r="P282" i="43"/>
  <c r="BI281" i="43"/>
  <c r="BH281" i="43"/>
  <c r="BG281" i="43"/>
  <c r="BF281" i="43"/>
  <c r="T281" i="43"/>
  <c r="R281" i="43"/>
  <c r="P281" i="43"/>
  <c r="BI280" i="43"/>
  <c r="BH280" i="43"/>
  <c r="BG280" i="43"/>
  <c r="BF280" i="43"/>
  <c r="T280" i="43"/>
  <c r="R280" i="43"/>
  <c r="P280" i="43"/>
  <c r="BI279" i="43"/>
  <c r="BH279" i="43"/>
  <c r="BG279" i="43"/>
  <c r="BF279" i="43"/>
  <c r="T279" i="43"/>
  <c r="R279" i="43"/>
  <c r="P279" i="43"/>
  <c r="BI278" i="43"/>
  <c r="BH278" i="43"/>
  <c r="BG278" i="43"/>
  <c r="BF278" i="43"/>
  <c r="T278" i="43"/>
  <c r="R278" i="43"/>
  <c r="P278" i="43"/>
  <c r="BI277" i="43"/>
  <c r="BH277" i="43"/>
  <c r="BG277" i="43"/>
  <c r="BF277" i="43"/>
  <c r="T277" i="43"/>
  <c r="R277" i="43"/>
  <c r="P277" i="43"/>
  <c r="BI273" i="43"/>
  <c r="BH273" i="43"/>
  <c r="BG273" i="43"/>
  <c r="BF273" i="43"/>
  <c r="T273" i="43"/>
  <c r="R273" i="43"/>
  <c r="P273" i="43"/>
  <c r="BI271" i="43"/>
  <c r="BH271" i="43"/>
  <c r="BG271" i="43"/>
  <c r="BF271" i="43"/>
  <c r="T271" i="43"/>
  <c r="R271" i="43"/>
  <c r="P271" i="43"/>
  <c r="BI269" i="43"/>
  <c r="BH269" i="43"/>
  <c r="BG269" i="43"/>
  <c r="BF269" i="43"/>
  <c r="T269" i="43"/>
  <c r="R269" i="43"/>
  <c r="P269" i="43"/>
  <c r="BI267" i="43"/>
  <c r="BH267" i="43"/>
  <c r="BG267" i="43"/>
  <c r="BF267" i="43"/>
  <c r="T267" i="43"/>
  <c r="R267" i="43"/>
  <c r="P267" i="43"/>
  <c r="BI265" i="43"/>
  <c r="BH265" i="43"/>
  <c r="BG265" i="43"/>
  <c r="BF265" i="43"/>
  <c r="T265" i="43"/>
  <c r="R265" i="43"/>
  <c r="P265" i="43"/>
  <c r="BI263" i="43"/>
  <c r="BH263" i="43"/>
  <c r="BG263" i="43"/>
  <c r="BF263" i="43"/>
  <c r="T263" i="43"/>
  <c r="R263" i="43"/>
  <c r="P263" i="43"/>
  <c r="BI261" i="43"/>
  <c r="BH261" i="43"/>
  <c r="BG261" i="43"/>
  <c r="BF261" i="43"/>
  <c r="T261" i="43"/>
  <c r="R261" i="43"/>
  <c r="P261" i="43"/>
  <c r="BI259" i="43"/>
  <c r="BH259" i="43"/>
  <c r="BG259" i="43"/>
  <c r="BF259" i="43"/>
  <c r="T259" i="43"/>
  <c r="R259" i="43"/>
  <c r="P259" i="43"/>
  <c r="BI257" i="43"/>
  <c r="BH257" i="43"/>
  <c r="BG257" i="43"/>
  <c r="BF257" i="43"/>
  <c r="T257" i="43"/>
  <c r="R257" i="43"/>
  <c r="P257" i="43"/>
  <c r="BI255" i="43"/>
  <c r="BH255" i="43"/>
  <c r="BG255" i="43"/>
  <c r="BF255" i="43"/>
  <c r="T255" i="43"/>
  <c r="R255" i="43"/>
  <c r="P255" i="43"/>
  <c r="BI251" i="43"/>
  <c r="BH251" i="43"/>
  <c r="BG251" i="43"/>
  <c r="BF251" i="43"/>
  <c r="T251" i="43"/>
  <c r="T250" i="43" s="1"/>
  <c r="T249" i="43" s="1"/>
  <c r="R251" i="43"/>
  <c r="R250" i="43" s="1"/>
  <c r="R249" i="43" s="1"/>
  <c r="P251" i="43"/>
  <c r="P250" i="43" s="1"/>
  <c r="P249" i="43" s="1"/>
  <c r="BI247" i="43"/>
  <c r="BH247" i="43"/>
  <c r="BG247" i="43"/>
  <c r="BF247" i="43"/>
  <c r="T247" i="43"/>
  <c r="R247" i="43"/>
  <c r="P247" i="43"/>
  <c r="BI245" i="43"/>
  <c r="BH245" i="43"/>
  <c r="BG245" i="43"/>
  <c r="BF245" i="43"/>
  <c r="T245" i="43"/>
  <c r="R245" i="43"/>
  <c r="P245" i="43"/>
  <c r="BI243" i="43"/>
  <c r="BH243" i="43"/>
  <c r="BG243" i="43"/>
  <c r="BF243" i="43"/>
  <c r="T243" i="43"/>
  <c r="R243" i="43"/>
  <c r="P243" i="43"/>
  <c r="BI241" i="43"/>
  <c r="BH241" i="43"/>
  <c r="BG241" i="43"/>
  <c r="BF241" i="43"/>
  <c r="T241" i="43"/>
  <c r="R241" i="43"/>
  <c r="P241" i="43"/>
  <c r="BI239" i="43"/>
  <c r="BH239" i="43"/>
  <c r="BG239" i="43"/>
  <c r="BF239" i="43"/>
  <c r="T239" i="43"/>
  <c r="R239" i="43"/>
  <c r="P239" i="43"/>
  <c r="BI237" i="43"/>
  <c r="BH237" i="43"/>
  <c r="BG237" i="43"/>
  <c r="BF237" i="43"/>
  <c r="T237" i="43"/>
  <c r="R237" i="43"/>
  <c r="P237" i="43"/>
  <c r="BI235" i="43"/>
  <c r="BH235" i="43"/>
  <c r="BG235" i="43"/>
  <c r="BF235" i="43"/>
  <c r="T235" i="43"/>
  <c r="R235" i="43"/>
  <c r="P235" i="43"/>
  <c r="BI233" i="43"/>
  <c r="BH233" i="43"/>
  <c r="BG233" i="43"/>
  <c r="BF233" i="43"/>
  <c r="T233" i="43"/>
  <c r="R233" i="43"/>
  <c r="P233" i="43"/>
  <c r="BI231" i="43"/>
  <c r="BH231" i="43"/>
  <c r="BG231" i="43"/>
  <c r="BF231" i="43"/>
  <c r="T231" i="43"/>
  <c r="R231" i="43"/>
  <c r="P231" i="43"/>
  <c r="BI229" i="43"/>
  <c r="BH229" i="43"/>
  <c r="BG229" i="43"/>
  <c r="BF229" i="43"/>
  <c r="T229" i="43"/>
  <c r="R229" i="43"/>
  <c r="P229" i="43"/>
  <c r="BI227" i="43"/>
  <c r="BH227" i="43"/>
  <c r="BG227" i="43"/>
  <c r="BF227" i="43"/>
  <c r="T227" i="43"/>
  <c r="R227" i="43"/>
  <c r="P227" i="43"/>
  <c r="BI225" i="43"/>
  <c r="BH225" i="43"/>
  <c r="BG225" i="43"/>
  <c r="BF225" i="43"/>
  <c r="T225" i="43"/>
  <c r="R225" i="43"/>
  <c r="P225" i="43"/>
  <c r="BI223" i="43"/>
  <c r="BH223" i="43"/>
  <c r="BG223" i="43"/>
  <c r="BF223" i="43"/>
  <c r="T223" i="43"/>
  <c r="R223" i="43"/>
  <c r="P223" i="43"/>
  <c r="BI221" i="43"/>
  <c r="BH221" i="43"/>
  <c r="BG221" i="43"/>
  <c r="BF221" i="43"/>
  <c r="T221" i="43"/>
  <c r="R221" i="43"/>
  <c r="P221" i="43"/>
  <c r="BI219" i="43"/>
  <c r="BH219" i="43"/>
  <c r="BG219" i="43"/>
  <c r="BF219" i="43"/>
  <c r="T219" i="43"/>
  <c r="R219" i="43"/>
  <c r="P219" i="43"/>
  <c r="BI217" i="43"/>
  <c r="BH217" i="43"/>
  <c r="BG217" i="43"/>
  <c r="BF217" i="43"/>
  <c r="T217" i="43"/>
  <c r="R217" i="43"/>
  <c r="P217" i="43"/>
  <c r="BI215" i="43"/>
  <c r="BH215" i="43"/>
  <c r="BG215" i="43"/>
  <c r="BF215" i="43"/>
  <c r="T215" i="43"/>
  <c r="R215" i="43"/>
  <c r="P215" i="43"/>
  <c r="BI213" i="43"/>
  <c r="BH213" i="43"/>
  <c r="BG213" i="43"/>
  <c r="BF213" i="43"/>
  <c r="T213" i="43"/>
  <c r="R213" i="43"/>
  <c r="P213" i="43"/>
  <c r="BI211" i="43"/>
  <c r="BH211" i="43"/>
  <c r="BG211" i="43"/>
  <c r="BF211" i="43"/>
  <c r="T211" i="43"/>
  <c r="R211" i="43"/>
  <c r="P211" i="43"/>
  <c r="BI209" i="43"/>
  <c r="BH209" i="43"/>
  <c r="BG209" i="43"/>
  <c r="BF209" i="43"/>
  <c r="T209" i="43"/>
  <c r="R209" i="43"/>
  <c r="P209" i="43"/>
  <c r="BI207" i="43"/>
  <c r="BH207" i="43"/>
  <c r="BG207" i="43"/>
  <c r="BF207" i="43"/>
  <c r="T207" i="43"/>
  <c r="R207" i="43"/>
  <c r="P207" i="43"/>
  <c r="BI205" i="43"/>
  <c r="BH205" i="43"/>
  <c r="BG205" i="43"/>
  <c r="BF205" i="43"/>
  <c r="T205" i="43"/>
  <c r="R205" i="43"/>
  <c r="P205" i="43"/>
  <c r="BI203" i="43"/>
  <c r="BH203" i="43"/>
  <c r="BG203" i="43"/>
  <c r="BF203" i="43"/>
  <c r="T203" i="43"/>
  <c r="R203" i="43"/>
  <c r="P203" i="43"/>
  <c r="BI201" i="43"/>
  <c r="BH201" i="43"/>
  <c r="BG201" i="43"/>
  <c r="BF201" i="43"/>
  <c r="T201" i="43"/>
  <c r="R201" i="43"/>
  <c r="P201" i="43"/>
  <c r="BI199" i="43"/>
  <c r="BH199" i="43"/>
  <c r="BG199" i="43"/>
  <c r="BF199" i="43"/>
  <c r="T199" i="43"/>
  <c r="R199" i="43"/>
  <c r="P199" i="43"/>
  <c r="BI197" i="43"/>
  <c r="BH197" i="43"/>
  <c r="BG197" i="43"/>
  <c r="BF197" i="43"/>
  <c r="T197" i="43"/>
  <c r="R197" i="43"/>
  <c r="P197" i="43"/>
  <c r="BI195" i="43"/>
  <c r="BH195" i="43"/>
  <c r="BG195" i="43"/>
  <c r="BF195" i="43"/>
  <c r="T195" i="43"/>
  <c r="R195" i="43"/>
  <c r="P195" i="43"/>
  <c r="BI193" i="43"/>
  <c r="BH193" i="43"/>
  <c r="BG193" i="43"/>
  <c r="BF193" i="43"/>
  <c r="T193" i="43"/>
  <c r="R193" i="43"/>
  <c r="P193" i="43"/>
  <c r="BI191" i="43"/>
  <c r="BH191" i="43"/>
  <c r="BG191" i="43"/>
  <c r="BF191" i="43"/>
  <c r="T191" i="43"/>
  <c r="R191" i="43"/>
  <c r="P191" i="43"/>
  <c r="BI189" i="43"/>
  <c r="BH189" i="43"/>
  <c r="BG189" i="43"/>
  <c r="BF189" i="43"/>
  <c r="T189" i="43"/>
  <c r="R189" i="43"/>
  <c r="P189" i="43"/>
  <c r="BI187" i="43"/>
  <c r="BH187" i="43"/>
  <c r="BG187" i="43"/>
  <c r="BF187" i="43"/>
  <c r="T187" i="43"/>
  <c r="R187" i="43"/>
  <c r="P187" i="43"/>
  <c r="BI185" i="43"/>
  <c r="BH185" i="43"/>
  <c r="BG185" i="43"/>
  <c r="BF185" i="43"/>
  <c r="T185" i="43"/>
  <c r="R185" i="43"/>
  <c r="P185" i="43"/>
  <c r="BI183" i="43"/>
  <c r="BH183" i="43"/>
  <c r="BG183" i="43"/>
  <c r="BF183" i="43"/>
  <c r="T183" i="43"/>
  <c r="R183" i="43"/>
  <c r="P183" i="43"/>
  <c r="BI181" i="43"/>
  <c r="BH181" i="43"/>
  <c r="BG181" i="43"/>
  <c r="BF181" i="43"/>
  <c r="T181" i="43"/>
  <c r="R181" i="43"/>
  <c r="P181" i="43"/>
  <c r="BI179" i="43"/>
  <c r="BH179" i="43"/>
  <c r="BG179" i="43"/>
  <c r="BF179" i="43"/>
  <c r="T179" i="43"/>
  <c r="R179" i="43"/>
  <c r="P179" i="43"/>
  <c r="BI177" i="43"/>
  <c r="BH177" i="43"/>
  <c r="BG177" i="43"/>
  <c r="BF177" i="43"/>
  <c r="T177" i="43"/>
  <c r="R177" i="43"/>
  <c r="P177" i="43"/>
  <c r="BI175" i="43"/>
  <c r="BH175" i="43"/>
  <c r="BG175" i="43"/>
  <c r="BF175" i="43"/>
  <c r="T175" i="43"/>
  <c r="R175" i="43"/>
  <c r="P175" i="43"/>
  <c r="BI173" i="43"/>
  <c r="BH173" i="43"/>
  <c r="BG173" i="43"/>
  <c r="BF173" i="43"/>
  <c r="T173" i="43"/>
  <c r="R173" i="43"/>
  <c r="P173" i="43"/>
  <c r="BI171" i="43"/>
  <c r="BH171" i="43"/>
  <c r="BG171" i="43"/>
  <c r="BF171" i="43"/>
  <c r="T171" i="43"/>
  <c r="R171" i="43"/>
  <c r="P171" i="43"/>
  <c r="BI169" i="43"/>
  <c r="BH169" i="43"/>
  <c r="BG169" i="43"/>
  <c r="BF169" i="43"/>
  <c r="T169" i="43"/>
  <c r="R169" i="43"/>
  <c r="P169" i="43"/>
  <c r="BI167" i="43"/>
  <c r="BH167" i="43"/>
  <c r="BG167" i="43"/>
  <c r="BF167" i="43"/>
  <c r="T167" i="43"/>
  <c r="R167" i="43"/>
  <c r="P167" i="43"/>
  <c r="BI165" i="43"/>
  <c r="BH165" i="43"/>
  <c r="BG165" i="43"/>
  <c r="BF165" i="43"/>
  <c r="T165" i="43"/>
  <c r="R165" i="43"/>
  <c r="P165" i="43"/>
  <c r="BI163" i="43"/>
  <c r="BH163" i="43"/>
  <c r="BG163" i="43"/>
  <c r="BF163" i="43"/>
  <c r="T163" i="43"/>
  <c r="R163" i="43"/>
  <c r="P163" i="43"/>
  <c r="BI161" i="43"/>
  <c r="BH161" i="43"/>
  <c r="BG161" i="43"/>
  <c r="BF161" i="43"/>
  <c r="T161" i="43"/>
  <c r="R161" i="43"/>
  <c r="P161" i="43"/>
  <c r="BI159" i="43"/>
  <c r="BH159" i="43"/>
  <c r="BG159" i="43"/>
  <c r="BF159" i="43"/>
  <c r="T159" i="43"/>
  <c r="R159" i="43"/>
  <c r="P159" i="43"/>
  <c r="BI157" i="43"/>
  <c r="BH157" i="43"/>
  <c r="BG157" i="43"/>
  <c r="BF157" i="43"/>
  <c r="T157" i="43"/>
  <c r="R157" i="43"/>
  <c r="P157" i="43"/>
  <c r="BI155" i="43"/>
  <c r="BH155" i="43"/>
  <c r="BG155" i="43"/>
  <c r="BF155" i="43"/>
  <c r="T155" i="43"/>
  <c r="R155" i="43"/>
  <c r="P155" i="43"/>
  <c r="BI153" i="43"/>
  <c r="BH153" i="43"/>
  <c r="BG153" i="43"/>
  <c r="BF153" i="43"/>
  <c r="T153" i="43"/>
  <c r="R153" i="43"/>
  <c r="P153" i="43"/>
  <c r="BI151" i="43"/>
  <c r="BH151" i="43"/>
  <c r="BG151" i="43"/>
  <c r="BF151" i="43"/>
  <c r="T151" i="43"/>
  <c r="R151" i="43"/>
  <c r="P151" i="43"/>
  <c r="BI149" i="43"/>
  <c r="BH149" i="43"/>
  <c r="BG149" i="43"/>
  <c r="BF149" i="43"/>
  <c r="T149" i="43"/>
  <c r="R149" i="43"/>
  <c r="P149" i="43"/>
  <c r="BI147" i="43"/>
  <c r="BH147" i="43"/>
  <c r="BG147" i="43"/>
  <c r="BF147" i="43"/>
  <c r="T147" i="43"/>
  <c r="R147" i="43"/>
  <c r="P147" i="43"/>
  <c r="BI145" i="43"/>
  <c r="BH145" i="43"/>
  <c r="BG145" i="43"/>
  <c r="BF145" i="43"/>
  <c r="T145" i="43"/>
  <c r="R145" i="43"/>
  <c r="P145" i="43"/>
  <c r="BI143" i="43"/>
  <c r="BH143" i="43"/>
  <c r="BG143" i="43"/>
  <c r="BF143" i="43"/>
  <c r="T143" i="43"/>
  <c r="R143" i="43"/>
  <c r="P143" i="43"/>
  <c r="BI141" i="43"/>
  <c r="BH141" i="43"/>
  <c r="BG141" i="43"/>
  <c r="BF141" i="43"/>
  <c r="T141" i="43"/>
  <c r="R141" i="43"/>
  <c r="P141" i="43"/>
  <c r="BI139" i="43"/>
  <c r="BH139" i="43"/>
  <c r="BG139" i="43"/>
  <c r="BF139" i="43"/>
  <c r="T139" i="43"/>
  <c r="R139" i="43"/>
  <c r="P139" i="43"/>
  <c r="BI137" i="43"/>
  <c r="BH137" i="43"/>
  <c r="BG137" i="43"/>
  <c r="BF137" i="43"/>
  <c r="T137" i="43"/>
  <c r="R137" i="43"/>
  <c r="P137" i="43"/>
  <c r="BI135" i="43"/>
  <c r="BH135" i="43"/>
  <c r="BG135" i="43"/>
  <c r="BF135" i="43"/>
  <c r="T135" i="43"/>
  <c r="R135" i="43"/>
  <c r="P135" i="43"/>
  <c r="BI133" i="43"/>
  <c r="BH133" i="43"/>
  <c r="BG133" i="43"/>
  <c r="BF133" i="43"/>
  <c r="T133" i="43"/>
  <c r="R133" i="43"/>
  <c r="P133" i="43"/>
  <c r="BI131" i="43"/>
  <c r="BH131" i="43"/>
  <c r="BG131" i="43"/>
  <c r="BF131" i="43"/>
  <c r="T131" i="43"/>
  <c r="R131" i="43"/>
  <c r="P131" i="43"/>
  <c r="BI129" i="43"/>
  <c r="BH129" i="43"/>
  <c r="BG129" i="43"/>
  <c r="BF129" i="43"/>
  <c r="T129" i="43"/>
  <c r="R129" i="43"/>
  <c r="P129" i="43"/>
  <c r="BI127" i="43"/>
  <c r="BH127" i="43"/>
  <c r="BG127" i="43"/>
  <c r="BF127" i="43"/>
  <c r="T127" i="43"/>
  <c r="R127" i="43"/>
  <c r="P127" i="43"/>
  <c r="BI125" i="43"/>
  <c r="BH125" i="43"/>
  <c r="BG125" i="43"/>
  <c r="BF125" i="43"/>
  <c r="T125" i="43"/>
  <c r="R125" i="43"/>
  <c r="P125" i="43"/>
  <c r="BI123" i="43"/>
  <c r="BH123" i="43"/>
  <c r="BG123" i="43"/>
  <c r="BF123" i="43"/>
  <c r="T123" i="43"/>
  <c r="R123" i="43"/>
  <c r="P123" i="43"/>
  <c r="BI121" i="43"/>
  <c r="BH121" i="43"/>
  <c r="BG121" i="43"/>
  <c r="BF121" i="43"/>
  <c r="T121" i="43"/>
  <c r="R121" i="43"/>
  <c r="P121" i="43"/>
  <c r="BI119" i="43"/>
  <c r="BH119" i="43"/>
  <c r="BG119" i="43"/>
  <c r="BF119" i="43"/>
  <c r="T119" i="43"/>
  <c r="R119" i="43"/>
  <c r="P119" i="43"/>
  <c r="BI117" i="43"/>
  <c r="BH117" i="43"/>
  <c r="BG117" i="43"/>
  <c r="BF117" i="43"/>
  <c r="T117" i="43"/>
  <c r="R117" i="43"/>
  <c r="P117" i="43"/>
  <c r="BI115" i="43"/>
  <c r="BH115" i="43"/>
  <c r="BG115" i="43"/>
  <c r="BF115" i="43"/>
  <c r="T115" i="43"/>
  <c r="R115" i="43"/>
  <c r="P115" i="43"/>
  <c r="BI113" i="43"/>
  <c r="BH113" i="43"/>
  <c r="BG113" i="43"/>
  <c r="BF113" i="43"/>
  <c r="T113" i="43"/>
  <c r="R113" i="43"/>
  <c r="P113" i="43"/>
  <c r="BI111" i="43"/>
  <c r="BH111" i="43"/>
  <c r="BG111" i="43"/>
  <c r="BF111" i="43"/>
  <c r="T111" i="43"/>
  <c r="R111" i="43"/>
  <c r="P111" i="43"/>
  <c r="BI109" i="43"/>
  <c r="BH109" i="43"/>
  <c r="BG109" i="43"/>
  <c r="BF109" i="43"/>
  <c r="T109" i="43"/>
  <c r="R109" i="43"/>
  <c r="P109" i="43"/>
  <c r="BI107" i="43"/>
  <c r="BH107" i="43"/>
  <c r="BG107" i="43"/>
  <c r="BF107" i="43"/>
  <c r="T107" i="43"/>
  <c r="R107" i="43"/>
  <c r="P107" i="43"/>
  <c r="BI105" i="43"/>
  <c r="BH105" i="43"/>
  <c r="BG105" i="43"/>
  <c r="BF105" i="43"/>
  <c r="T105" i="43"/>
  <c r="R105" i="43"/>
  <c r="P105" i="43"/>
  <c r="BI103" i="43"/>
  <c r="BH103" i="43"/>
  <c r="BG103" i="43"/>
  <c r="BF103" i="43"/>
  <c r="T103" i="43"/>
  <c r="R103" i="43"/>
  <c r="P103" i="43"/>
  <c r="BI101" i="43"/>
  <c r="BH101" i="43"/>
  <c r="BG101" i="43"/>
  <c r="BF101" i="43"/>
  <c r="T101" i="43"/>
  <c r="R101" i="43"/>
  <c r="P101" i="43"/>
  <c r="BI99" i="43"/>
  <c r="BH99" i="43"/>
  <c r="BG99" i="43"/>
  <c r="BF99" i="43"/>
  <c r="T99" i="43"/>
  <c r="R99" i="43"/>
  <c r="P99" i="43"/>
  <c r="BI97" i="43"/>
  <c r="BH97" i="43"/>
  <c r="BG97" i="43"/>
  <c r="BF97" i="43"/>
  <c r="T97" i="43"/>
  <c r="R97" i="43"/>
  <c r="P97" i="43"/>
  <c r="BI95" i="43"/>
  <c r="BH95" i="43"/>
  <c r="BG95" i="43"/>
  <c r="BF95" i="43"/>
  <c r="T95" i="43"/>
  <c r="R95" i="43"/>
  <c r="P95" i="43"/>
  <c r="BI93" i="43"/>
  <c r="BH93" i="43"/>
  <c r="BG93" i="43"/>
  <c r="BF93" i="43"/>
  <c r="T93" i="43"/>
  <c r="R93" i="43"/>
  <c r="P93" i="43"/>
  <c r="BI91" i="43"/>
  <c r="BH91" i="43"/>
  <c r="BG91" i="43"/>
  <c r="BF91" i="43"/>
  <c r="T91" i="43"/>
  <c r="R91" i="43"/>
  <c r="P91" i="43"/>
  <c r="J84" i="43"/>
  <c r="F84" i="43"/>
  <c r="F82" i="43"/>
  <c r="E80" i="43"/>
  <c r="J54" i="43"/>
  <c r="F54" i="43"/>
  <c r="F52" i="43"/>
  <c r="E50" i="43"/>
  <c r="J24" i="43"/>
  <c r="E24" i="43"/>
  <c r="J55" i="43" s="1"/>
  <c r="J23" i="43"/>
  <c r="J18" i="43"/>
  <c r="E18" i="43"/>
  <c r="F55" i="43"/>
  <c r="J17" i="43"/>
  <c r="J12" i="43"/>
  <c r="J82" i="43" s="1"/>
  <c r="E7" i="43"/>
  <c r="E78" i="43"/>
  <c r="J37" i="42"/>
  <c r="J36" i="42"/>
  <c r="AY108" i="1"/>
  <c r="J35" i="42"/>
  <c r="AX108" i="1" s="1"/>
  <c r="BI147" i="42"/>
  <c r="BH147" i="42"/>
  <c r="BG147" i="42"/>
  <c r="BF147" i="42"/>
  <c r="T147" i="42"/>
  <c r="R147" i="42"/>
  <c r="P147" i="42"/>
  <c r="BI146" i="42"/>
  <c r="BH146" i="42"/>
  <c r="BG146" i="42"/>
  <c r="BF146" i="42"/>
  <c r="T146" i="42"/>
  <c r="R146" i="42"/>
  <c r="P146" i="42"/>
  <c r="BI145" i="42"/>
  <c r="BH145" i="42"/>
  <c r="BG145" i="42"/>
  <c r="BF145" i="42"/>
  <c r="T145" i="42"/>
  <c r="R145" i="42"/>
  <c r="P145" i="42"/>
  <c r="BI144" i="42"/>
  <c r="BH144" i="42"/>
  <c r="BG144" i="42"/>
  <c r="BF144" i="42"/>
  <c r="T144" i="42"/>
  <c r="R144" i="42"/>
  <c r="P144" i="42"/>
  <c r="BI143" i="42"/>
  <c r="BH143" i="42"/>
  <c r="BG143" i="42"/>
  <c r="BF143" i="42"/>
  <c r="T143" i="42"/>
  <c r="R143" i="42"/>
  <c r="P143" i="42"/>
  <c r="BI142" i="42"/>
  <c r="BH142" i="42"/>
  <c r="BG142" i="42"/>
  <c r="BF142" i="42"/>
  <c r="T142" i="42"/>
  <c r="R142" i="42"/>
  <c r="P142" i="42"/>
  <c r="BI141" i="42"/>
  <c r="BH141" i="42"/>
  <c r="BG141" i="42"/>
  <c r="BF141" i="42"/>
  <c r="T141" i="42"/>
  <c r="R141" i="42"/>
  <c r="P141" i="42"/>
  <c r="BI140" i="42"/>
  <c r="BH140" i="42"/>
  <c r="BG140" i="42"/>
  <c r="BF140" i="42"/>
  <c r="T140" i="42"/>
  <c r="R140" i="42"/>
  <c r="P140" i="42"/>
  <c r="BI139" i="42"/>
  <c r="BH139" i="42"/>
  <c r="BG139" i="42"/>
  <c r="BF139" i="42"/>
  <c r="T139" i="42"/>
  <c r="R139" i="42"/>
  <c r="P139" i="42"/>
  <c r="BI138" i="42"/>
  <c r="BH138" i="42"/>
  <c r="BG138" i="42"/>
  <c r="BF138" i="42"/>
  <c r="T138" i="42"/>
  <c r="R138" i="42"/>
  <c r="P138" i="42"/>
  <c r="BI137" i="42"/>
  <c r="BH137" i="42"/>
  <c r="BG137" i="42"/>
  <c r="BF137" i="42"/>
  <c r="T137" i="42"/>
  <c r="R137" i="42"/>
  <c r="P137" i="42"/>
  <c r="BI136" i="42"/>
  <c r="BH136" i="42"/>
  <c r="BG136" i="42"/>
  <c r="BF136" i="42"/>
  <c r="T136" i="42"/>
  <c r="R136" i="42"/>
  <c r="P136" i="42"/>
  <c r="BI135" i="42"/>
  <c r="BH135" i="42"/>
  <c r="BG135" i="42"/>
  <c r="BF135" i="42"/>
  <c r="T135" i="42"/>
  <c r="R135" i="42"/>
  <c r="P135" i="42"/>
  <c r="BI133" i="42"/>
  <c r="BH133" i="42"/>
  <c r="BG133" i="42"/>
  <c r="BF133" i="42"/>
  <c r="T133" i="42"/>
  <c r="R133" i="42"/>
  <c r="P133" i="42"/>
  <c r="BI132" i="42"/>
  <c r="BH132" i="42"/>
  <c r="BG132" i="42"/>
  <c r="BF132" i="42"/>
  <c r="T132" i="42"/>
  <c r="R132" i="42"/>
  <c r="P132" i="42"/>
  <c r="BI131" i="42"/>
  <c r="BH131" i="42"/>
  <c r="BG131" i="42"/>
  <c r="BF131" i="42"/>
  <c r="T131" i="42"/>
  <c r="R131" i="42"/>
  <c r="P131" i="42"/>
  <c r="BI130" i="42"/>
  <c r="BH130" i="42"/>
  <c r="BG130" i="42"/>
  <c r="BF130" i="42"/>
  <c r="T130" i="42"/>
  <c r="R130" i="42"/>
  <c r="P130" i="42"/>
  <c r="BI129" i="42"/>
  <c r="BH129" i="42"/>
  <c r="BG129" i="42"/>
  <c r="BF129" i="42"/>
  <c r="T129" i="42"/>
  <c r="R129" i="42"/>
  <c r="P129" i="42"/>
  <c r="BI128" i="42"/>
  <c r="BH128" i="42"/>
  <c r="BG128" i="42"/>
  <c r="BF128" i="42"/>
  <c r="T128" i="42"/>
  <c r="R128" i="42"/>
  <c r="P128" i="42"/>
  <c r="BI127" i="42"/>
  <c r="BH127" i="42"/>
  <c r="BG127" i="42"/>
  <c r="BF127" i="42"/>
  <c r="T127" i="42"/>
  <c r="R127" i="42"/>
  <c r="P127" i="42"/>
  <c r="BI126" i="42"/>
  <c r="BH126" i="42"/>
  <c r="BG126" i="42"/>
  <c r="BF126" i="42"/>
  <c r="T126" i="42"/>
  <c r="R126" i="42"/>
  <c r="P126" i="42"/>
  <c r="BI125" i="42"/>
  <c r="BH125" i="42"/>
  <c r="BG125" i="42"/>
  <c r="BF125" i="42"/>
  <c r="T125" i="42"/>
  <c r="R125" i="42"/>
  <c r="P125" i="42"/>
  <c r="BI124" i="42"/>
  <c r="BH124" i="42"/>
  <c r="BG124" i="42"/>
  <c r="BF124" i="42"/>
  <c r="T124" i="42"/>
  <c r="R124" i="42"/>
  <c r="P124" i="42"/>
  <c r="BI122" i="42"/>
  <c r="BH122" i="42"/>
  <c r="BG122" i="42"/>
  <c r="BF122" i="42"/>
  <c r="T122" i="42"/>
  <c r="R122" i="42"/>
  <c r="P122" i="42"/>
  <c r="BI121" i="42"/>
  <c r="BH121" i="42"/>
  <c r="BG121" i="42"/>
  <c r="BF121" i="42"/>
  <c r="T121" i="42"/>
  <c r="R121" i="42"/>
  <c r="P121" i="42"/>
  <c r="BI120" i="42"/>
  <c r="BH120" i="42"/>
  <c r="BG120" i="42"/>
  <c r="BF120" i="42"/>
  <c r="T120" i="42"/>
  <c r="R120" i="42"/>
  <c r="P120" i="42"/>
  <c r="BI119" i="42"/>
  <c r="BH119" i="42"/>
  <c r="BG119" i="42"/>
  <c r="BF119" i="42"/>
  <c r="T119" i="42"/>
  <c r="R119" i="42"/>
  <c r="P119" i="42"/>
  <c r="BI118" i="42"/>
  <c r="BH118" i="42"/>
  <c r="BG118" i="42"/>
  <c r="BF118" i="42"/>
  <c r="T118" i="42"/>
  <c r="R118" i="42"/>
  <c r="P118" i="42"/>
  <c r="BI117" i="42"/>
  <c r="BH117" i="42"/>
  <c r="BG117" i="42"/>
  <c r="BF117" i="42"/>
  <c r="T117" i="42"/>
  <c r="R117" i="42"/>
  <c r="P117" i="42"/>
  <c r="BI116" i="42"/>
  <c r="BH116" i="42"/>
  <c r="BG116" i="42"/>
  <c r="BF116" i="42"/>
  <c r="T116" i="42"/>
  <c r="R116" i="42"/>
  <c r="P116" i="42"/>
  <c r="BI115" i="42"/>
  <c r="BH115" i="42"/>
  <c r="BG115" i="42"/>
  <c r="BF115" i="42"/>
  <c r="T115" i="42"/>
  <c r="R115" i="42"/>
  <c r="P115" i="42"/>
  <c r="BI114" i="42"/>
  <c r="BH114" i="42"/>
  <c r="BG114" i="42"/>
  <c r="BF114" i="42"/>
  <c r="T114" i="42"/>
  <c r="R114" i="42"/>
  <c r="P114" i="42"/>
  <c r="BI113" i="42"/>
  <c r="BH113" i="42"/>
  <c r="BG113" i="42"/>
  <c r="BF113" i="42"/>
  <c r="T113" i="42"/>
  <c r="R113" i="42"/>
  <c r="P113" i="42"/>
  <c r="BI112" i="42"/>
  <c r="BH112" i="42"/>
  <c r="BG112" i="42"/>
  <c r="BF112" i="42"/>
  <c r="T112" i="42"/>
  <c r="R112" i="42"/>
  <c r="P112" i="42"/>
  <c r="BI111" i="42"/>
  <c r="BH111" i="42"/>
  <c r="BG111" i="42"/>
  <c r="BF111" i="42"/>
  <c r="T111" i="42"/>
  <c r="R111" i="42"/>
  <c r="P111" i="42"/>
  <c r="BI110" i="42"/>
  <c r="BH110" i="42"/>
  <c r="BG110" i="42"/>
  <c r="BF110" i="42"/>
  <c r="T110" i="42"/>
  <c r="R110" i="42"/>
  <c r="P110" i="42"/>
  <c r="BI109" i="42"/>
  <c r="BH109" i="42"/>
  <c r="BG109" i="42"/>
  <c r="BF109" i="42"/>
  <c r="T109" i="42"/>
  <c r="R109" i="42"/>
  <c r="P109" i="42"/>
  <c r="BI108" i="42"/>
  <c r="BH108" i="42"/>
  <c r="BG108" i="42"/>
  <c r="BF108" i="42"/>
  <c r="T108" i="42"/>
  <c r="R108" i="42"/>
  <c r="P108" i="42"/>
  <c r="BI107" i="42"/>
  <c r="BH107" i="42"/>
  <c r="BG107" i="42"/>
  <c r="BF107" i="42"/>
  <c r="T107" i="42"/>
  <c r="R107" i="42"/>
  <c r="P107" i="42"/>
  <c r="BI106" i="42"/>
  <c r="BH106" i="42"/>
  <c r="BG106" i="42"/>
  <c r="BF106" i="42"/>
  <c r="T106" i="42"/>
  <c r="R106" i="42"/>
  <c r="P106" i="42"/>
  <c r="BI105" i="42"/>
  <c r="BH105" i="42"/>
  <c r="BG105" i="42"/>
  <c r="BF105" i="42"/>
  <c r="T105" i="42"/>
  <c r="R105" i="42"/>
  <c r="P105" i="42"/>
  <c r="BI104" i="42"/>
  <c r="BH104" i="42"/>
  <c r="BG104" i="42"/>
  <c r="BF104" i="42"/>
  <c r="T104" i="42"/>
  <c r="R104" i="42"/>
  <c r="P104" i="42"/>
  <c r="BI103" i="42"/>
  <c r="BH103" i="42"/>
  <c r="BG103" i="42"/>
  <c r="BF103" i="42"/>
  <c r="T103" i="42"/>
  <c r="R103" i="42"/>
  <c r="P103" i="42"/>
  <c r="BI102" i="42"/>
  <c r="BH102" i="42"/>
  <c r="BG102" i="42"/>
  <c r="BF102" i="42"/>
  <c r="T102" i="42"/>
  <c r="R102" i="42"/>
  <c r="P102" i="42"/>
  <c r="BI101" i="42"/>
  <c r="BH101" i="42"/>
  <c r="BG101" i="42"/>
  <c r="BF101" i="42"/>
  <c r="T101" i="42"/>
  <c r="R101" i="42"/>
  <c r="P101" i="42"/>
  <c r="BI100" i="42"/>
  <c r="BH100" i="42"/>
  <c r="BG100" i="42"/>
  <c r="BF100" i="42"/>
  <c r="T100" i="42"/>
  <c r="R100" i="42"/>
  <c r="P100" i="42"/>
  <c r="BI99" i="42"/>
  <c r="BH99" i="42"/>
  <c r="BG99" i="42"/>
  <c r="BF99" i="42"/>
  <c r="T99" i="42"/>
  <c r="R99" i="42"/>
  <c r="P99" i="42"/>
  <c r="BI98" i="42"/>
  <c r="BH98" i="42"/>
  <c r="BG98" i="42"/>
  <c r="BF98" i="42"/>
  <c r="T98" i="42"/>
  <c r="R98" i="42"/>
  <c r="P98" i="42"/>
  <c r="BI96" i="42"/>
  <c r="BH96" i="42"/>
  <c r="BG96" i="42"/>
  <c r="BF96" i="42"/>
  <c r="T96" i="42"/>
  <c r="R96" i="42"/>
  <c r="P96" i="42"/>
  <c r="BI95" i="42"/>
  <c r="BH95" i="42"/>
  <c r="BG95" i="42"/>
  <c r="BF95" i="42"/>
  <c r="T95" i="42"/>
  <c r="R95" i="42"/>
  <c r="P95" i="42"/>
  <c r="BI94" i="42"/>
  <c r="BH94" i="42"/>
  <c r="BG94" i="42"/>
  <c r="BF94" i="42"/>
  <c r="T94" i="42"/>
  <c r="R94" i="42"/>
  <c r="P94" i="42"/>
  <c r="BI93" i="42"/>
  <c r="BH93" i="42"/>
  <c r="BG93" i="42"/>
  <c r="BF93" i="42"/>
  <c r="T93" i="42"/>
  <c r="R93" i="42"/>
  <c r="P93" i="42"/>
  <c r="BI92" i="42"/>
  <c r="BH92" i="42"/>
  <c r="BG92" i="42"/>
  <c r="BF92" i="42"/>
  <c r="T92" i="42"/>
  <c r="R92" i="42"/>
  <c r="P92" i="42"/>
  <c r="BI91" i="42"/>
  <c r="BH91" i="42"/>
  <c r="BG91" i="42"/>
  <c r="BF91" i="42"/>
  <c r="T91" i="42"/>
  <c r="R91" i="42"/>
  <c r="P91" i="42"/>
  <c r="BI90" i="42"/>
  <c r="BH90" i="42"/>
  <c r="BG90" i="42"/>
  <c r="BF90" i="42"/>
  <c r="T90" i="42"/>
  <c r="R90" i="42"/>
  <c r="P90" i="42"/>
  <c r="BI89" i="42"/>
  <c r="BH89" i="42"/>
  <c r="BG89" i="42"/>
  <c r="BF89" i="42"/>
  <c r="T89" i="42"/>
  <c r="R89" i="42"/>
  <c r="P89" i="42"/>
  <c r="BI88" i="42"/>
  <c r="BH88" i="42"/>
  <c r="BG88" i="42"/>
  <c r="BF88" i="42"/>
  <c r="T88" i="42"/>
  <c r="R88" i="42"/>
  <c r="P88" i="42"/>
  <c r="BI87" i="42"/>
  <c r="BH87" i="42"/>
  <c r="BG87" i="42"/>
  <c r="BF87" i="42"/>
  <c r="T87" i="42"/>
  <c r="R87" i="42"/>
  <c r="P87" i="42"/>
  <c r="BI86" i="42"/>
  <c r="BH86" i="42"/>
  <c r="BG86" i="42"/>
  <c r="BF86" i="42"/>
  <c r="T86" i="42"/>
  <c r="R86" i="42"/>
  <c r="P86" i="42"/>
  <c r="BI85" i="42"/>
  <c r="BH85" i="42"/>
  <c r="BG85" i="42"/>
  <c r="BF85" i="42"/>
  <c r="T85" i="42"/>
  <c r="R85" i="42"/>
  <c r="P85" i="42"/>
  <c r="J79" i="42"/>
  <c r="F79" i="42"/>
  <c r="F77" i="42"/>
  <c r="E75" i="42"/>
  <c r="J54" i="42"/>
  <c r="F54" i="42"/>
  <c r="F52" i="42"/>
  <c r="E50" i="42"/>
  <c r="J24" i="42"/>
  <c r="E24" i="42"/>
  <c r="J80" i="42" s="1"/>
  <c r="J23" i="42"/>
  <c r="J18" i="42"/>
  <c r="E18" i="42"/>
  <c r="F55" i="42"/>
  <c r="J17" i="42"/>
  <c r="J12" i="42"/>
  <c r="J52" i="42" s="1"/>
  <c r="E7" i="42"/>
  <c r="E73" i="42" s="1"/>
  <c r="J37" i="41"/>
  <c r="J36" i="41"/>
  <c r="AY107" i="1"/>
  <c r="J35" i="41"/>
  <c r="AX107" i="1" s="1"/>
  <c r="BI105" i="41"/>
  <c r="BH105" i="41"/>
  <c r="BG105" i="41"/>
  <c r="BF105" i="41"/>
  <c r="T105" i="41"/>
  <c r="R105" i="41"/>
  <c r="P105" i="41"/>
  <c r="BI104" i="41"/>
  <c r="BH104" i="41"/>
  <c r="BG104" i="41"/>
  <c r="BF104" i="41"/>
  <c r="T104" i="41"/>
  <c r="R104" i="41"/>
  <c r="P104" i="41"/>
  <c r="BI103" i="41"/>
  <c r="BH103" i="41"/>
  <c r="BG103" i="41"/>
  <c r="BF103" i="41"/>
  <c r="T103" i="41"/>
  <c r="R103" i="41"/>
  <c r="P103" i="41"/>
  <c r="BI102" i="41"/>
  <c r="BH102" i="41"/>
  <c r="BG102" i="41"/>
  <c r="BF102" i="41"/>
  <c r="T102" i="41"/>
  <c r="R102" i="41"/>
  <c r="P102" i="41"/>
  <c r="BI101" i="41"/>
  <c r="BH101" i="41"/>
  <c r="BG101" i="41"/>
  <c r="BF101" i="41"/>
  <c r="T101" i="41"/>
  <c r="R101" i="41"/>
  <c r="P101" i="41"/>
  <c r="BI100" i="41"/>
  <c r="BH100" i="41"/>
  <c r="BG100" i="41"/>
  <c r="BF100" i="41"/>
  <c r="T100" i="41"/>
  <c r="R100" i="41"/>
  <c r="P100" i="41"/>
  <c r="BI99" i="41"/>
  <c r="BH99" i="41"/>
  <c r="BG99" i="41"/>
  <c r="BF99" i="41"/>
  <c r="T99" i="41"/>
  <c r="R99" i="41"/>
  <c r="P99" i="41"/>
  <c r="BI98" i="41"/>
  <c r="BH98" i="41"/>
  <c r="BG98" i="41"/>
  <c r="BF98" i="41"/>
  <c r="T98" i="41"/>
  <c r="R98" i="41"/>
  <c r="P98" i="41"/>
  <c r="BI97" i="41"/>
  <c r="BH97" i="41"/>
  <c r="BG97" i="41"/>
  <c r="BF97" i="41"/>
  <c r="T97" i="41"/>
  <c r="R97" i="41"/>
  <c r="P97" i="41"/>
  <c r="BI96" i="41"/>
  <c r="BH96" i="41"/>
  <c r="BG96" i="41"/>
  <c r="BF96" i="41"/>
  <c r="T96" i="41"/>
  <c r="R96" i="41"/>
  <c r="P96" i="41"/>
  <c r="BI95" i="41"/>
  <c r="BH95" i="41"/>
  <c r="BG95" i="41"/>
  <c r="BF95" i="41"/>
  <c r="T95" i="41"/>
  <c r="R95" i="41"/>
  <c r="P95" i="41"/>
  <c r="BI94" i="41"/>
  <c r="BH94" i="41"/>
  <c r="BG94" i="41"/>
  <c r="BF94" i="41"/>
  <c r="T94" i="41"/>
  <c r="R94" i="41"/>
  <c r="P94" i="41"/>
  <c r="BI93" i="41"/>
  <c r="BH93" i="41"/>
  <c r="BG93" i="41"/>
  <c r="BF93" i="41"/>
  <c r="T93" i="41"/>
  <c r="R93" i="41"/>
  <c r="P93" i="41"/>
  <c r="BI92" i="41"/>
  <c r="BH92" i="41"/>
  <c r="BG92" i="41"/>
  <c r="BF92" i="41"/>
  <c r="T92" i="41"/>
  <c r="R92" i="41"/>
  <c r="P92" i="41"/>
  <c r="BI89" i="41"/>
  <c r="BH89" i="41"/>
  <c r="BG89" i="41"/>
  <c r="BF89" i="41"/>
  <c r="T89" i="41"/>
  <c r="R89" i="41"/>
  <c r="P89" i="41"/>
  <c r="BI88" i="41"/>
  <c r="BH88" i="41"/>
  <c r="BG88" i="41"/>
  <c r="BF88" i="41"/>
  <c r="T88" i="41"/>
  <c r="R88" i="41"/>
  <c r="P88" i="41"/>
  <c r="BI87" i="41"/>
  <c r="BH87" i="41"/>
  <c r="BG87" i="41"/>
  <c r="BF87" i="41"/>
  <c r="T87" i="41"/>
  <c r="R87" i="41"/>
  <c r="P87" i="41"/>
  <c r="BI85" i="41"/>
  <c r="BH85" i="41"/>
  <c r="BG85" i="41"/>
  <c r="BF85" i="41"/>
  <c r="T85" i="41"/>
  <c r="R85" i="41"/>
  <c r="P85" i="41"/>
  <c r="BI83" i="41"/>
  <c r="BH83" i="41"/>
  <c r="BG83" i="41"/>
  <c r="BF83" i="41"/>
  <c r="T83" i="41"/>
  <c r="R83" i="41"/>
  <c r="P83" i="41"/>
  <c r="J77" i="41"/>
  <c r="F77" i="41"/>
  <c r="F75" i="41"/>
  <c r="E73" i="41"/>
  <c r="J54" i="41"/>
  <c r="F54" i="41"/>
  <c r="F52" i="41"/>
  <c r="E50" i="41"/>
  <c r="J24" i="41"/>
  <c r="E24" i="41"/>
  <c r="J78" i="41" s="1"/>
  <c r="J23" i="41"/>
  <c r="J18" i="41"/>
  <c r="E18" i="41"/>
  <c r="F78" i="41"/>
  <c r="J17" i="41"/>
  <c r="J12" i="41"/>
  <c r="J52" i="41" s="1"/>
  <c r="E7" i="41"/>
  <c r="E71" i="41"/>
  <c r="J37" i="40"/>
  <c r="J36" i="40"/>
  <c r="AY106" i="1"/>
  <c r="J35" i="40"/>
  <c r="AX106" i="1"/>
  <c r="BI1200" i="40"/>
  <c r="BH1200" i="40"/>
  <c r="BG1200" i="40"/>
  <c r="BF1200" i="40"/>
  <c r="T1200" i="40"/>
  <c r="R1200" i="40"/>
  <c r="P1200" i="40"/>
  <c r="BI1199" i="40"/>
  <c r="BH1199" i="40"/>
  <c r="BG1199" i="40"/>
  <c r="BF1199" i="40"/>
  <c r="T1199" i="40"/>
  <c r="R1199" i="40"/>
  <c r="P1199" i="40"/>
  <c r="BI1198" i="40"/>
  <c r="BH1198" i="40"/>
  <c r="BG1198" i="40"/>
  <c r="BF1198" i="40"/>
  <c r="T1198" i="40"/>
  <c r="R1198" i="40"/>
  <c r="P1198" i="40"/>
  <c r="BI1197" i="40"/>
  <c r="BH1197" i="40"/>
  <c r="BG1197" i="40"/>
  <c r="BF1197" i="40"/>
  <c r="T1197" i="40"/>
  <c r="R1197" i="40"/>
  <c r="P1197" i="40"/>
  <c r="BI1196" i="40"/>
  <c r="BH1196" i="40"/>
  <c r="BG1196" i="40"/>
  <c r="BF1196" i="40"/>
  <c r="T1196" i="40"/>
  <c r="R1196" i="40"/>
  <c r="P1196" i="40"/>
  <c r="BI1195" i="40"/>
  <c r="BH1195" i="40"/>
  <c r="BG1195" i="40"/>
  <c r="BF1195" i="40"/>
  <c r="T1195" i="40"/>
  <c r="R1195" i="40"/>
  <c r="P1195" i="40"/>
  <c r="BI1194" i="40"/>
  <c r="BH1194" i="40"/>
  <c r="BG1194" i="40"/>
  <c r="BF1194" i="40"/>
  <c r="T1194" i="40"/>
  <c r="R1194" i="40"/>
  <c r="P1194" i="40"/>
  <c r="BI1192" i="40"/>
  <c r="BH1192" i="40"/>
  <c r="BG1192" i="40"/>
  <c r="BF1192" i="40"/>
  <c r="T1192" i="40"/>
  <c r="R1192" i="40"/>
  <c r="P1192" i="40"/>
  <c r="BI1191" i="40"/>
  <c r="BH1191" i="40"/>
  <c r="BG1191" i="40"/>
  <c r="BF1191" i="40"/>
  <c r="T1191" i="40"/>
  <c r="R1191" i="40"/>
  <c r="P1191" i="40"/>
  <c r="BI1189" i="40"/>
  <c r="BH1189" i="40"/>
  <c r="BG1189" i="40"/>
  <c r="BF1189" i="40"/>
  <c r="T1189" i="40"/>
  <c r="T1188" i="40" s="1"/>
  <c r="R1189" i="40"/>
  <c r="R1188" i="40" s="1"/>
  <c r="P1189" i="40"/>
  <c r="P1188" i="40" s="1"/>
  <c r="BI1187" i="40"/>
  <c r="BH1187" i="40"/>
  <c r="BG1187" i="40"/>
  <c r="BF1187" i="40"/>
  <c r="T1187" i="40"/>
  <c r="R1187" i="40"/>
  <c r="P1187" i="40"/>
  <c r="BI1186" i="40"/>
  <c r="BH1186" i="40"/>
  <c r="BG1186" i="40"/>
  <c r="BF1186" i="40"/>
  <c r="T1186" i="40"/>
  <c r="R1186" i="40"/>
  <c r="P1186" i="40"/>
  <c r="BI1184" i="40"/>
  <c r="BH1184" i="40"/>
  <c r="BG1184" i="40"/>
  <c r="BF1184" i="40"/>
  <c r="T1184" i="40"/>
  <c r="R1184" i="40"/>
  <c r="P1184" i="40"/>
  <c r="BI1183" i="40"/>
  <c r="BH1183" i="40"/>
  <c r="BG1183" i="40"/>
  <c r="BF1183" i="40"/>
  <c r="T1183" i="40"/>
  <c r="R1183" i="40"/>
  <c r="P1183" i="40"/>
  <c r="BI1181" i="40"/>
  <c r="BH1181" i="40"/>
  <c r="BG1181" i="40"/>
  <c r="BF1181" i="40"/>
  <c r="T1181" i="40"/>
  <c r="R1181" i="40"/>
  <c r="P1181" i="40"/>
  <c r="BI1178" i="40"/>
  <c r="BH1178" i="40"/>
  <c r="BG1178" i="40"/>
  <c r="BF1178" i="40"/>
  <c r="T1178" i="40"/>
  <c r="R1178" i="40"/>
  <c r="P1178" i="40"/>
  <c r="BI1177" i="40"/>
  <c r="BH1177" i="40"/>
  <c r="BG1177" i="40"/>
  <c r="BF1177" i="40"/>
  <c r="T1177" i="40"/>
  <c r="R1177" i="40"/>
  <c r="P1177" i="40"/>
  <c r="BI1176" i="40"/>
  <c r="BH1176" i="40"/>
  <c r="BG1176" i="40"/>
  <c r="BF1176" i="40"/>
  <c r="T1176" i="40"/>
  <c r="R1176" i="40"/>
  <c r="P1176" i="40"/>
  <c r="BI1175" i="40"/>
  <c r="BH1175" i="40"/>
  <c r="BG1175" i="40"/>
  <c r="BF1175" i="40"/>
  <c r="T1175" i="40"/>
  <c r="R1175" i="40"/>
  <c r="P1175" i="40"/>
  <c r="BI1173" i="40"/>
  <c r="BH1173" i="40"/>
  <c r="BG1173" i="40"/>
  <c r="BF1173" i="40"/>
  <c r="T1173" i="40"/>
  <c r="R1173" i="40"/>
  <c r="P1173" i="40"/>
  <c r="BI1172" i="40"/>
  <c r="BH1172" i="40"/>
  <c r="BG1172" i="40"/>
  <c r="BF1172" i="40"/>
  <c r="T1172" i="40"/>
  <c r="R1172" i="40"/>
  <c r="P1172" i="40"/>
  <c r="BI1171" i="40"/>
  <c r="BH1171" i="40"/>
  <c r="BG1171" i="40"/>
  <c r="BF1171" i="40"/>
  <c r="T1171" i="40"/>
  <c r="R1171" i="40"/>
  <c r="P1171" i="40"/>
  <c r="BI1170" i="40"/>
  <c r="BH1170" i="40"/>
  <c r="BG1170" i="40"/>
  <c r="BF1170" i="40"/>
  <c r="T1170" i="40"/>
  <c r="R1170" i="40"/>
  <c r="P1170" i="40"/>
  <c r="BI1168" i="40"/>
  <c r="BH1168" i="40"/>
  <c r="BG1168" i="40"/>
  <c r="BF1168" i="40"/>
  <c r="T1168" i="40"/>
  <c r="T1167" i="40" s="1"/>
  <c r="R1168" i="40"/>
  <c r="R1167" i="40" s="1"/>
  <c r="P1168" i="40"/>
  <c r="P1167" i="40"/>
  <c r="BI1166" i="40"/>
  <c r="BH1166" i="40"/>
  <c r="BG1166" i="40"/>
  <c r="BF1166" i="40"/>
  <c r="T1166" i="40"/>
  <c r="R1166" i="40"/>
  <c r="P1166" i="40"/>
  <c r="BI1165" i="40"/>
  <c r="BH1165" i="40"/>
  <c r="BG1165" i="40"/>
  <c r="BF1165" i="40"/>
  <c r="T1165" i="40"/>
  <c r="R1165" i="40"/>
  <c r="P1165" i="40"/>
  <c r="BI1163" i="40"/>
  <c r="BH1163" i="40"/>
  <c r="BG1163" i="40"/>
  <c r="BF1163" i="40"/>
  <c r="T1163" i="40"/>
  <c r="R1163" i="40"/>
  <c r="P1163" i="40"/>
  <c r="BI1161" i="40"/>
  <c r="BH1161" i="40"/>
  <c r="BG1161" i="40"/>
  <c r="BF1161" i="40"/>
  <c r="T1161" i="40"/>
  <c r="R1161" i="40"/>
  <c r="P1161" i="40"/>
  <c r="BI1159" i="40"/>
  <c r="BH1159" i="40"/>
  <c r="BG1159" i="40"/>
  <c r="BF1159" i="40"/>
  <c r="T1159" i="40"/>
  <c r="R1159" i="40"/>
  <c r="P1159" i="40"/>
  <c r="BI1157" i="40"/>
  <c r="BH1157" i="40"/>
  <c r="BG1157" i="40"/>
  <c r="BF1157" i="40"/>
  <c r="T1157" i="40"/>
  <c r="R1157" i="40"/>
  <c r="P1157" i="40"/>
  <c r="BI1156" i="40"/>
  <c r="BH1156" i="40"/>
  <c r="BG1156" i="40"/>
  <c r="BF1156" i="40"/>
  <c r="T1156" i="40"/>
  <c r="R1156" i="40"/>
  <c r="P1156" i="40"/>
  <c r="BI1155" i="40"/>
  <c r="BH1155" i="40"/>
  <c r="BG1155" i="40"/>
  <c r="BF1155" i="40"/>
  <c r="T1155" i="40"/>
  <c r="R1155" i="40"/>
  <c r="P1155" i="40"/>
  <c r="BI1154" i="40"/>
  <c r="BH1154" i="40"/>
  <c r="BG1154" i="40"/>
  <c r="BF1154" i="40"/>
  <c r="T1154" i="40"/>
  <c r="R1154" i="40"/>
  <c r="P1154" i="40"/>
  <c r="BI1153" i="40"/>
  <c r="BH1153" i="40"/>
  <c r="BG1153" i="40"/>
  <c r="BF1153" i="40"/>
  <c r="T1153" i="40"/>
  <c r="R1153" i="40"/>
  <c r="P1153" i="40"/>
  <c r="BI1152" i="40"/>
  <c r="BH1152" i="40"/>
  <c r="BG1152" i="40"/>
  <c r="BF1152" i="40"/>
  <c r="T1152" i="40"/>
  <c r="R1152" i="40"/>
  <c r="P1152" i="40"/>
  <c r="BI1151" i="40"/>
  <c r="BH1151" i="40"/>
  <c r="BG1151" i="40"/>
  <c r="BF1151" i="40"/>
  <c r="T1151" i="40"/>
  <c r="R1151" i="40"/>
  <c r="P1151" i="40"/>
  <c r="BI1150" i="40"/>
  <c r="BH1150" i="40"/>
  <c r="BG1150" i="40"/>
  <c r="BF1150" i="40"/>
  <c r="T1150" i="40"/>
  <c r="R1150" i="40"/>
  <c r="P1150" i="40"/>
  <c r="BI1149" i="40"/>
  <c r="BH1149" i="40"/>
  <c r="BG1149" i="40"/>
  <c r="BF1149" i="40"/>
  <c r="T1149" i="40"/>
  <c r="R1149" i="40"/>
  <c r="P1149" i="40"/>
  <c r="BI1148" i="40"/>
  <c r="BH1148" i="40"/>
  <c r="BG1148" i="40"/>
  <c r="BF1148" i="40"/>
  <c r="T1148" i="40"/>
  <c r="R1148" i="40"/>
  <c r="P1148" i="40"/>
  <c r="BI1147" i="40"/>
  <c r="BH1147" i="40"/>
  <c r="BG1147" i="40"/>
  <c r="BF1147" i="40"/>
  <c r="T1147" i="40"/>
  <c r="R1147" i="40"/>
  <c r="P1147" i="40"/>
  <c r="BI1146" i="40"/>
  <c r="BH1146" i="40"/>
  <c r="BG1146" i="40"/>
  <c r="BF1146" i="40"/>
  <c r="T1146" i="40"/>
  <c r="R1146" i="40"/>
  <c r="P1146" i="40"/>
  <c r="BI1145" i="40"/>
  <c r="BH1145" i="40"/>
  <c r="BG1145" i="40"/>
  <c r="BF1145" i="40"/>
  <c r="T1145" i="40"/>
  <c r="R1145" i="40"/>
  <c r="P1145" i="40"/>
  <c r="BI1144" i="40"/>
  <c r="BH1144" i="40"/>
  <c r="BG1144" i="40"/>
  <c r="BF1144" i="40"/>
  <c r="T1144" i="40"/>
  <c r="R1144" i="40"/>
  <c r="P1144" i="40"/>
  <c r="BI1143" i="40"/>
  <c r="BH1143" i="40"/>
  <c r="BG1143" i="40"/>
  <c r="BF1143" i="40"/>
  <c r="T1143" i="40"/>
  <c r="R1143" i="40"/>
  <c r="P1143" i="40"/>
  <c r="BI1142" i="40"/>
  <c r="BH1142" i="40"/>
  <c r="BG1142" i="40"/>
  <c r="BF1142" i="40"/>
  <c r="T1142" i="40"/>
  <c r="R1142" i="40"/>
  <c r="P1142" i="40"/>
  <c r="BI1141" i="40"/>
  <c r="BH1141" i="40"/>
  <c r="BG1141" i="40"/>
  <c r="BF1141" i="40"/>
  <c r="T1141" i="40"/>
  <c r="R1141" i="40"/>
  <c r="P1141" i="40"/>
  <c r="BI1140" i="40"/>
  <c r="BH1140" i="40"/>
  <c r="BG1140" i="40"/>
  <c r="BF1140" i="40"/>
  <c r="T1140" i="40"/>
  <c r="R1140" i="40"/>
  <c r="P1140" i="40"/>
  <c r="BI1139" i="40"/>
  <c r="BH1139" i="40"/>
  <c r="BG1139" i="40"/>
  <c r="BF1139" i="40"/>
  <c r="T1139" i="40"/>
  <c r="R1139" i="40"/>
  <c r="P1139" i="40"/>
  <c r="BI1138" i="40"/>
  <c r="BH1138" i="40"/>
  <c r="BG1138" i="40"/>
  <c r="BF1138" i="40"/>
  <c r="T1138" i="40"/>
  <c r="R1138" i="40"/>
  <c r="P1138" i="40"/>
  <c r="BI1137" i="40"/>
  <c r="BH1137" i="40"/>
  <c r="BG1137" i="40"/>
  <c r="BF1137" i="40"/>
  <c r="T1137" i="40"/>
  <c r="R1137" i="40"/>
  <c r="P1137" i="40"/>
  <c r="BI1136" i="40"/>
  <c r="BH1136" i="40"/>
  <c r="BG1136" i="40"/>
  <c r="BF1136" i="40"/>
  <c r="T1136" i="40"/>
  <c r="R1136" i="40"/>
  <c r="P1136" i="40"/>
  <c r="BI1135" i="40"/>
  <c r="BH1135" i="40"/>
  <c r="BG1135" i="40"/>
  <c r="BF1135" i="40"/>
  <c r="T1135" i="40"/>
  <c r="R1135" i="40"/>
  <c r="P1135" i="40"/>
  <c r="BI1134" i="40"/>
  <c r="BH1134" i="40"/>
  <c r="BG1134" i="40"/>
  <c r="BF1134" i="40"/>
  <c r="T1134" i="40"/>
  <c r="R1134" i="40"/>
  <c r="P1134" i="40"/>
  <c r="BI1133" i="40"/>
  <c r="BH1133" i="40"/>
  <c r="BG1133" i="40"/>
  <c r="BF1133" i="40"/>
  <c r="T1133" i="40"/>
  <c r="R1133" i="40"/>
  <c r="P1133" i="40"/>
  <c r="BI1130" i="40"/>
  <c r="BH1130" i="40"/>
  <c r="BG1130" i="40"/>
  <c r="BF1130" i="40"/>
  <c r="T1130" i="40"/>
  <c r="R1130" i="40"/>
  <c r="P1130" i="40"/>
  <c r="BI1128" i="40"/>
  <c r="BH1128" i="40"/>
  <c r="BG1128" i="40"/>
  <c r="BF1128" i="40"/>
  <c r="T1128" i="40"/>
  <c r="R1128" i="40"/>
  <c r="P1128" i="40"/>
  <c r="BI1127" i="40"/>
  <c r="BH1127" i="40"/>
  <c r="BG1127" i="40"/>
  <c r="BF1127" i="40"/>
  <c r="T1127" i="40"/>
  <c r="R1127" i="40"/>
  <c r="P1127" i="40"/>
  <c r="BI1126" i="40"/>
  <c r="BH1126" i="40"/>
  <c r="BG1126" i="40"/>
  <c r="BF1126" i="40"/>
  <c r="T1126" i="40"/>
  <c r="R1126" i="40"/>
  <c r="P1126" i="40"/>
  <c r="BI1125" i="40"/>
  <c r="BH1125" i="40"/>
  <c r="BG1125" i="40"/>
  <c r="BF1125" i="40"/>
  <c r="T1125" i="40"/>
  <c r="R1125" i="40"/>
  <c r="P1125" i="40"/>
  <c r="BI1123" i="40"/>
  <c r="BH1123" i="40"/>
  <c r="BG1123" i="40"/>
  <c r="BF1123" i="40"/>
  <c r="T1123" i="40"/>
  <c r="R1123" i="40"/>
  <c r="P1123" i="40"/>
  <c r="BI1122" i="40"/>
  <c r="BH1122" i="40"/>
  <c r="BG1122" i="40"/>
  <c r="BF1122" i="40"/>
  <c r="T1122" i="40"/>
  <c r="R1122" i="40"/>
  <c r="P1122" i="40"/>
  <c r="BI1121" i="40"/>
  <c r="BH1121" i="40"/>
  <c r="BG1121" i="40"/>
  <c r="BF1121" i="40"/>
  <c r="T1121" i="40"/>
  <c r="R1121" i="40"/>
  <c r="P1121" i="40"/>
  <c r="BI1119" i="40"/>
  <c r="BH1119" i="40"/>
  <c r="BG1119" i="40"/>
  <c r="BF1119" i="40"/>
  <c r="T1119" i="40"/>
  <c r="R1119" i="40"/>
  <c r="P1119" i="40"/>
  <c r="BI1117" i="40"/>
  <c r="BH1117" i="40"/>
  <c r="BG1117" i="40"/>
  <c r="BF1117" i="40"/>
  <c r="T1117" i="40"/>
  <c r="R1117" i="40"/>
  <c r="P1117" i="40"/>
  <c r="BI1115" i="40"/>
  <c r="BH1115" i="40"/>
  <c r="BG1115" i="40"/>
  <c r="BF1115" i="40"/>
  <c r="T1115" i="40"/>
  <c r="R1115" i="40"/>
  <c r="P1115" i="40"/>
  <c r="BI1114" i="40"/>
  <c r="BH1114" i="40"/>
  <c r="BG1114" i="40"/>
  <c r="BF1114" i="40"/>
  <c r="T1114" i="40"/>
  <c r="R1114" i="40"/>
  <c r="P1114" i="40"/>
  <c r="BI1113" i="40"/>
  <c r="BH1113" i="40"/>
  <c r="BG1113" i="40"/>
  <c r="BF1113" i="40"/>
  <c r="T1113" i="40"/>
  <c r="R1113" i="40"/>
  <c r="P1113" i="40"/>
  <c r="BI1112" i="40"/>
  <c r="BH1112" i="40"/>
  <c r="BG1112" i="40"/>
  <c r="BF1112" i="40"/>
  <c r="T1112" i="40"/>
  <c r="R1112" i="40"/>
  <c r="P1112" i="40"/>
  <c r="BI1111" i="40"/>
  <c r="BH1111" i="40"/>
  <c r="BG1111" i="40"/>
  <c r="BF1111" i="40"/>
  <c r="T1111" i="40"/>
  <c r="R1111" i="40"/>
  <c r="P1111" i="40"/>
  <c r="BI1110" i="40"/>
  <c r="BH1110" i="40"/>
  <c r="BG1110" i="40"/>
  <c r="BF1110" i="40"/>
  <c r="T1110" i="40"/>
  <c r="R1110" i="40"/>
  <c r="P1110" i="40"/>
  <c r="BI1109" i="40"/>
  <c r="BH1109" i="40"/>
  <c r="BG1109" i="40"/>
  <c r="BF1109" i="40"/>
  <c r="T1109" i="40"/>
  <c r="R1109" i="40"/>
  <c r="P1109" i="40"/>
  <c r="BI1108" i="40"/>
  <c r="BH1108" i="40"/>
  <c r="BG1108" i="40"/>
  <c r="BF1108" i="40"/>
  <c r="T1108" i="40"/>
  <c r="R1108" i="40"/>
  <c r="P1108" i="40"/>
  <c r="BI1107" i="40"/>
  <c r="BH1107" i="40"/>
  <c r="BG1107" i="40"/>
  <c r="BF1107" i="40"/>
  <c r="T1107" i="40"/>
  <c r="R1107" i="40"/>
  <c r="P1107" i="40"/>
  <c r="BI1106" i="40"/>
  <c r="BH1106" i="40"/>
  <c r="BG1106" i="40"/>
  <c r="BF1106" i="40"/>
  <c r="T1106" i="40"/>
  <c r="R1106" i="40"/>
  <c r="P1106" i="40"/>
  <c r="BI1105" i="40"/>
  <c r="BH1105" i="40"/>
  <c r="BG1105" i="40"/>
  <c r="BF1105" i="40"/>
  <c r="T1105" i="40"/>
  <c r="R1105" i="40"/>
  <c r="P1105" i="40"/>
  <c r="BI1104" i="40"/>
  <c r="BH1104" i="40"/>
  <c r="BG1104" i="40"/>
  <c r="BF1104" i="40"/>
  <c r="T1104" i="40"/>
  <c r="R1104" i="40"/>
  <c r="P1104" i="40"/>
  <c r="BI1103" i="40"/>
  <c r="BH1103" i="40"/>
  <c r="BG1103" i="40"/>
  <c r="BF1103" i="40"/>
  <c r="T1103" i="40"/>
  <c r="R1103" i="40"/>
  <c r="P1103" i="40"/>
  <c r="BI1102" i="40"/>
  <c r="BH1102" i="40"/>
  <c r="BG1102" i="40"/>
  <c r="BF1102" i="40"/>
  <c r="T1102" i="40"/>
  <c r="R1102" i="40"/>
  <c r="P1102" i="40"/>
  <c r="BI1101" i="40"/>
  <c r="BH1101" i="40"/>
  <c r="BG1101" i="40"/>
  <c r="BF1101" i="40"/>
  <c r="T1101" i="40"/>
  <c r="R1101" i="40"/>
  <c r="P1101" i="40"/>
  <c r="BI1100" i="40"/>
  <c r="BH1100" i="40"/>
  <c r="BG1100" i="40"/>
  <c r="BF1100" i="40"/>
  <c r="T1100" i="40"/>
  <c r="R1100" i="40"/>
  <c r="P1100" i="40"/>
  <c r="BI1099" i="40"/>
  <c r="BH1099" i="40"/>
  <c r="BG1099" i="40"/>
  <c r="BF1099" i="40"/>
  <c r="T1099" i="40"/>
  <c r="R1099" i="40"/>
  <c r="P1099" i="40"/>
  <c r="BI1098" i="40"/>
  <c r="BH1098" i="40"/>
  <c r="BG1098" i="40"/>
  <c r="BF1098" i="40"/>
  <c r="T1098" i="40"/>
  <c r="R1098" i="40"/>
  <c r="P1098" i="40"/>
  <c r="BI1097" i="40"/>
  <c r="BH1097" i="40"/>
  <c r="BG1097" i="40"/>
  <c r="BF1097" i="40"/>
  <c r="T1097" i="40"/>
  <c r="R1097" i="40"/>
  <c r="P1097" i="40"/>
  <c r="BI1096" i="40"/>
  <c r="BH1096" i="40"/>
  <c r="BG1096" i="40"/>
  <c r="BF1096" i="40"/>
  <c r="T1096" i="40"/>
  <c r="R1096" i="40"/>
  <c r="P1096" i="40"/>
  <c r="BI1095" i="40"/>
  <c r="BH1095" i="40"/>
  <c r="BG1095" i="40"/>
  <c r="BF1095" i="40"/>
  <c r="T1095" i="40"/>
  <c r="R1095" i="40"/>
  <c r="P1095" i="40"/>
  <c r="BI1094" i="40"/>
  <c r="BH1094" i="40"/>
  <c r="BG1094" i="40"/>
  <c r="BF1094" i="40"/>
  <c r="T1094" i="40"/>
  <c r="R1094" i="40"/>
  <c r="P1094" i="40"/>
  <c r="BI1093" i="40"/>
  <c r="BH1093" i="40"/>
  <c r="BG1093" i="40"/>
  <c r="BF1093" i="40"/>
  <c r="T1093" i="40"/>
  <c r="R1093" i="40"/>
  <c r="P1093" i="40"/>
  <c r="BI1090" i="40"/>
  <c r="BH1090" i="40"/>
  <c r="BG1090" i="40"/>
  <c r="BF1090" i="40"/>
  <c r="T1090" i="40"/>
  <c r="R1090" i="40"/>
  <c r="P1090" i="40"/>
  <c r="BI1089" i="40"/>
  <c r="BH1089" i="40"/>
  <c r="BG1089" i="40"/>
  <c r="BF1089" i="40"/>
  <c r="T1089" i="40"/>
  <c r="R1089" i="40"/>
  <c r="P1089" i="40"/>
  <c r="BI1088" i="40"/>
  <c r="BH1088" i="40"/>
  <c r="BG1088" i="40"/>
  <c r="BF1088" i="40"/>
  <c r="T1088" i="40"/>
  <c r="R1088" i="40"/>
  <c r="P1088" i="40"/>
  <c r="BI1087" i="40"/>
  <c r="BH1087" i="40"/>
  <c r="BG1087" i="40"/>
  <c r="BF1087" i="40"/>
  <c r="T1087" i="40"/>
  <c r="R1087" i="40"/>
  <c r="P1087" i="40"/>
  <c r="BI1086" i="40"/>
  <c r="BH1086" i="40"/>
  <c r="BG1086" i="40"/>
  <c r="BF1086" i="40"/>
  <c r="T1086" i="40"/>
  <c r="R1086" i="40"/>
  <c r="P1086" i="40"/>
  <c r="BI1085" i="40"/>
  <c r="BH1085" i="40"/>
  <c r="BG1085" i="40"/>
  <c r="BF1085" i="40"/>
  <c r="T1085" i="40"/>
  <c r="R1085" i="40"/>
  <c r="P1085" i="40"/>
  <c r="BI1084" i="40"/>
  <c r="BH1084" i="40"/>
  <c r="BG1084" i="40"/>
  <c r="BF1084" i="40"/>
  <c r="T1084" i="40"/>
  <c r="R1084" i="40"/>
  <c r="P1084" i="40"/>
  <c r="BI1082" i="40"/>
  <c r="BH1082" i="40"/>
  <c r="BG1082" i="40"/>
  <c r="BF1082" i="40"/>
  <c r="T1082" i="40"/>
  <c r="R1082" i="40"/>
  <c r="P1082" i="40"/>
  <c r="BI1081" i="40"/>
  <c r="BH1081" i="40"/>
  <c r="BG1081" i="40"/>
  <c r="BF1081" i="40"/>
  <c r="T1081" i="40"/>
  <c r="R1081" i="40"/>
  <c r="P1081" i="40"/>
  <c r="BI1079" i="40"/>
  <c r="BH1079" i="40"/>
  <c r="BG1079" i="40"/>
  <c r="BF1079" i="40"/>
  <c r="T1079" i="40"/>
  <c r="R1079" i="40"/>
  <c r="P1079" i="40"/>
  <c r="BI1077" i="40"/>
  <c r="BH1077" i="40"/>
  <c r="BG1077" i="40"/>
  <c r="BF1077" i="40"/>
  <c r="T1077" i="40"/>
  <c r="R1077" i="40"/>
  <c r="P1077" i="40"/>
  <c r="BI1075" i="40"/>
  <c r="BH1075" i="40"/>
  <c r="BG1075" i="40"/>
  <c r="BF1075" i="40"/>
  <c r="T1075" i="40"/>
  <c r="R1075" i="40"/>
  <c r="P1075" i="40"/>
  <c r="BI1073" i="40"/>
  <c r="BH1073" i="40"/>
  <c r="BG1073" i="40"/>
  <c r="BF1073" i="40"/>
  <c r="T1073" i="40"/>
  <c r="R1073" i="40"/>
  <c r="P1073" i="40"/>
  <c r="BI1071" i="40"/>
  <c r="BH1071" i="40"/>
  <c r="BG1071" i="40"/>
  <c r="BF1071" i="40"/>
  <c r="T1071" i="40"/>
  <c r="R1071" i="40"/>
  <c r="P1071" i="40"/>
  <c r="BI1069" i="40"/>
  <c r="BH1069" i="40"/>
  <c r="BG1069" i="40"/>
  <c r="BF1069" i="40"/>
  <c r="T1069" i="40"/>
  <c r="R1069" i="40"/>
  <c r="P1069" i="40"/>
  <c r="BI1068" i="40"/>
  <c r="BH1068" i="40"/>
  <c r="BG1068" i="40"/>
  <c r="BF1068" i="40"/>
  <c r="T1068" i="40"/>
  <c r="R1068" i="40"/>
  <c r="P1068" i="40"/>
  <c r="BI1067" i="40"/>
  <c r="BH1067" i="40"/>
  <c r="BG1067" i="40"/>
  <c r="BF1067" i="40"/>
  <c r="T1067" i="40"/>
  <c r="R1067" i="40"/>
  <c r="P1067" i="40"/>
  <c r="BI1066" i="40"/>
  <c r="BH1066" i="40"/>
  <c r="BG1066" i="40"/>
  <c r="BF1066" i="40"/>
  <c r="T1066" i="40"/>
  <c r="R1066" i="40"/>
  <c r="P1066" i="40"/>
  <c r="BI1065" i="40"/>
  <c r="BH1065" i="40"/>
  <c r="BG1065" i="40"/>
  <c r="BF1065" i="40"/>
  <c r="T1065" i="40"/>
  <c r="R1065" i="40"/>
  <c r="P1065" i="40"/>
  <c r="BI1064" i="40"/>
  <c r="BH1064" i="40"/>
  <c r="BG1064" i="40"/>
  <c r="BF1064" i="40"/>
  <c r="T1064" i="40"/>
  <c r="R1064" i="40"/>
  <c r="P1064" i="40"/>
  <c r="BI1063" i="40"/>
  <c r="BH1063" i="40"/>
  <c r="BG1063" i="40"/>
  <c r="BF1063" i="40"/>
  <c r="T1063" i="40"/>
  <c r="R1063" i="40"/>
  <c r="P1063" i="40"/>
  <c r="BI1062" i="40"/>
  <c r="BH1062" i="40"/>
  <c r="BG1062" i="40"/>
  <c r="BF1062" i="40"/>
  <c r="T1062" i="40"/>
  <c r="R1062" i="40"/>
  <c r="P1062" i="40"/>
  <c r="BI1061" i="40"/>
  <c r="BH1061" i="40"/>
  <c r="BG1061" i="40"/>
  <c r="BF1061" i="40"/>
  <c r="T1061" i="40"/>
  <c r="R1061" i="40"/>
  <c r="P1061" i="40"/>
  <c r="BI1060" i="40"/>
  <c r="BH1060" i="40"/>
  <c r="BG1060" i="40"/>
  <c r="BF1060" i="40"/>
  <c r="T1060" i="40"/>
  <c r="R1060" i="40"/>
  <c r="P1060" i="40"/>
  <c r="BI1059" i="40"/>
  <c r="BH1059" i="40"/>
  <c r="BG1059" i="40"/>
  <c r="BF1059" i="40"/>
  <c r="T1059" i="40"/>
  <c r="R1059" i="40"/>
  <c r="P1059" i="40"/>
  <c r="BI1058" i="40"/>
  <c r="BH1058" i="40"/>
  <c r="BG1058" i="40"/>
  <c r="BF1058" i="40"/>
  <c r="T1058" i="40"/>
  <c r="R1058" i="40"/>
  <c r="P1058" i="40"/>
  <c r="BI1057" i="40"/>
  <c r="BH1057" i="40"/>
  <c r="BG1057" i="40"/>
  <c r="BF1057" i="40"/>
  <c r="T1057" i="40"/>
  <c r="R1057" i="40"/>
  <c r="P1057" i="40"/>
  <c r="BI1056" i="40"/>
  <c r="BH1056" i="40"/>
  <c r="BG1056" i="40"/>
  <c r="BF1056" i="40"/>
  <c r="T1056" i="40"/>
  <c r="R1056" i="40"/>
  <c r="P1056" i="40"/>
  <c r="BI1055" i="40"/>
  <c r="BH1055" i="40"/>
  <c r="BG1055" i="40"/>
  <c r="BF1055" i="40"/>
  <c r="T1055" i="40"/>
  <c r="R1055" i="40"/>
  <c r="P1055" i="40"/>
  <c r="BI1054" i="40"/>
  <c r="BH1054" i="40"/>
  <c r="BG1054" i="40"/>
  <c r="BF1054" i="40"/>
  <c r="T1054" i="40"/>
  <c r="R1054" i="40"/>
  <c r="P1054" i="40"/>
  <c r="BI1053" i="40"/>
  <c r="BH1053" i="40"/>
  <c r="BG1053" i="40"/>
  <c r="BF1053" i="40"/>
  <c r="T1053" i="40"/>
  <c r="R1053" i="40"/>
  <c r="P1053" i="40"/>
  <c r="BI1052" i="40"/>
  <c r="BH1052" i="40"/>
  <c r="BG1052" i="40"/>
  <c r="BF1052" i="40"/>
  <c r="T1052" i="40"/>
  <c r="R1052" i="40"/>
  <c r="P1052" i="40"/>
  <c r="BI1051" i="40"/>
  <c r="BH1051" i="40"/>
  <c r="BG1051" i="40"/>
  <c r="BF1051" i="40"/>
  <c r="T1051" i="40"/>
  <c r="R1051" i="40"/>
  <c r="P1051" i="40"/>
  <c r="BI1050" i="40"/>
  <c r="BH1050" i="40"/>
  <c r="BG1050" i="40"/>
  <c r="BF1050" i="40"/>
  <c r="T1050" i="40"/>
  <c r="R1050" i="40"/>
  <c r="P1050" i="40"/>
  <c r="BI1049" i="40"/>
  <c r="BH1049" i="40"/>
  <c r="BG1049" i="40"/>
  <c r="BF1049" i="40"/>
  <c r="T1049" i="40"/>
  <c r="R1049" i="40"/>
  <c r="P1049" i="40"/>
  <c r="BI1048" i="40"/>
  <c r="BH1048" i="40"/>
  <c r="BG1048" i="40"/>
  <c r="BF1048" i="40"/>
  <c r="T1048" i="40"/>
  <c r="R1048" i="40"/>
  <c r="P1048" i="40"/>
  <c r="BI1047" i="40"/>
  <c r="BH1047" i="40"/>
  <c r="BG1047" i="40"/>
  <c r="BF1047" i="40"/>
  <c r="T1047" i="40"/>
  <c r="R1047" i="40"/>
  <c r="P1047" i="40"/>
  <c r="BI1046" i="40"/>
  <c r="BH1046" i="40"/>
  <c r="BG1046" i="40"/>
  <c r="BF1046" i="40"/>
  <c r="T1046" i="40"/>
  <c r="R1046" i="40"/>
  <c r="P1046" i="40"/>
  <c r="BI1045" i="40"/>
  <c r="BH1045" i="40"/>
  <c r="BG1045" i="40"/>
  <c r="BF1045" i="40"/>
  <c r="T1045" i="40"/>
  <c r="R1045" i="40"/>
  <c r="P1045" i="40"/>
  <c r="BI1044" i="40"/>
  <c r="BH1044" i="40"/>
  <c r="BG1044" i="40"/>
  <c r="BF1044" i="40"/>
  <c r="T1044" i="40"/>
  <c r="R1044" i="40"/>
  <c r="P1044" i="40"/>
  <c r="BI1042" i="40"/>
  <c r="BH1042" i="40"/>
  <c r="BG1042" i="40"/>
  <c r="BF1042" i="40"/>
  <c r="T1042" i="40"/>
  <c r="R1042" i="40"/>
  <c r="P1042" i="40"/>
  <c r="BI1041" i="40"/>
  <c r="BH1041" i="40"/>
  <c r="BG1041" i="40"/>
  <c r="BF1041" i="40"/>
  <c r="T1041" i="40"/>
  <c r="R1041" i="40"/>
  <c r="P1041" i="40"/>
  <c r="BI1039" i="40"/>
  <c r="BH1039" i="40"/>
  <c r="BG1039" i="40"/>
  <c r="BF1039" i="40"/>
  <c r="T1039" i="40"/>
  <c r="R1039" i="40"/>
  <c r="P1039" i="40"/>
  <c r="BI1037" i="40"/>
  <c r="BH1037" i="40"/>
  <c r="BG1037" i="40"/>
  <c r="BF1037" i="40"/>
  <c r="T1037" i="40"/>
  <c r="R1037" i="40"/>
  <c r="P1037" i="40"/>
  <c r="BI1035" i="40"/>
  <c r="BH1035" i="40"/>
  <c r="BG1035" i="40"/>
  <c r="BF1035" i="40"/>
  <c r="T1035" i="40"/>
  <c r="R1035" i="40"/>
  <c r="P1035" i="40"/>
  <c r="BI1033" i="40"/>
  <c r="BH1033" i="40"/>
  <c r="BG1033" i="40"/>
  <c r="BF1033" i="40"/>
  <c r="T1033" i="40"/>
  <c r="R1033" i="40"/>
  <c r="P1033" i="40"/>
  <c r="BI1032" i="40"/>
  <c r="BH1032" i="40"/>
  <c r="BG1032" i="40"/>
  <c r="BF1032" i="40"/>
  <c r="T1032" i="40"/>
  <c r="R1032" i="40"/>
  <c r="P1032" i="40"/>
  <c r="BI1031" i="40"/>
  <c r="BH1031" i="40"/>
  <c r="BG1031" i="40"/>
  <c r="BF1031" i="40"/>
  <c r="T1031" i="40"/>
  <c r="R1031" i="40"/>
  <c r="P1031" i="40"/>
  <c r="BI1030" i="40"/>
  <c r="BH1030" i="40"/>
  <c r="BG1030" i="40"/>
  <c r="BF1030" i="40"/>
  <c r="T1030" i="40"/>
  <c r="R1030" i="40"/>
  <c r="P1030" i="40"/>
  <c r="BI1029" i="40"/>
  <c r="BH1029" i="40"/>
  <c r="BG1029" i="40"/>
  <c r="BF1029" i="40"/>
  <c r="T1029" i="40"/>
  <c r="R1029" i="40"/>
  <c r="P1029" i="40"/>
  <c r="BI1028" i="40"/>
  <c r="BH1028" i="40"/>
  <c r="BG1028" i="40"/>
  <c r="BF1028" i="40"/>
  <c r="T1028" i="40"/>
  <c r="R1028" i="40"/>
  <c r="P1028" i="40"/>
  <c r="BI1027" i="40"/>
  <c r="BH1027" i="40"/>
  <c r="BG1027" i="40"/>
  <c r="BF1027" i="40"/>
  <c r="T1027" i="40"/>
  <c r="R1027" i="40"/>
  <c r="P1027" i="40"/>
  <c r="BI1026" i="40"/>
  <c r="BH1026" i="40"/>
  <c r="BG1026" i="40"/>
  <c r="BF1026" i="40"/>
  <c r="T1026" i="40"/>
  <c r="R1026" i="40"/>
  <c r="P1026" i="40"/>
  <c r="BI1025" i="40"/>
  <c r="BH1025" i="40"/>
  <c r="BG1025" i="40"/>
  <c r="BF1025" i="40"/>
  <c r="T1025" i="40"/>
  <c r="R1025" i="40"/>
  <c r="P1025" i="40"/>
  <c r="BI1024" i="40"/>
  <c r="BH1024" i="40"/>
  <c r="BG1024" i="40"/>
  <c r="BF1024" i="40"/>
  <c r="T1024" i="40"/>
  <c r="R1024" i="40"/>
  <c r="P1024" i="40"/>
  <c r="BI1023" i="40"/>
  <c r="BH1023" i="40"/>
  <c r="BG1023" i="40"/>
  <c r="BF1023" i="40"/>
  <c r="T1023" i="40"/>
  <c r="R1023" i="40"/>
  <c r="P1023" i="40"/>
  <c r="BI1022" i="40"/>
  <c r="BH1022" i="40"/>
  <c r="BG1022" i="40"/>
  <c r="BF1022" i="40"/>
  <c r="T1022" i="40"/>
  <c r="R1022" i="40"/>
  <c r="P1022" i="40"/>
  <c r="BI1021" i="40"/>
  <c r="BH1021" i="40"/>
  <c r="BG1021" i="40"/>
  <c r="BF1021" i="40"/>
  <c r="T1021" i="40"/>
  <c r="R1021" i="40"/>
  <c r="P1021" i="40"/>
  <c r="BI1020" i="40"/>
  <c r="BH1020" i="40"/>
  <c r="BG1020" i="40"/>
  <c r="BF1020" i="40"/>
  <c r="T1020" i="40"/>
  <c r="R1020" i="40"/>
  <c r="P1020" i="40"/>
  <c r="BI1019" i="40"/>
  <c r="BH1019" i="40"/>
  <c r="BG1019" i="40"/>
  <c r="BF1019" i="40"/>
  <c r="T1019" i="40"/>
  <c r="R1019" i="40"/>
  <c r="P1019" i="40"/>
  <c r="BI1018" i="40"/>
  <c r="BH1018" i="40"/>
  <c r="BG1018" i="40"/>
  <c r="BF1018" i="40"/>
  <c r="T1018" i="40"/>
  <c r="R1018" i="40"/>
  <c r="P1018" i="40"/>
  <c r="BI1017" i="40"/>
  <c r="BH1017" i="40"/>
  <c r="BG1017" i="40"/>
  <c r="BF1017" i="40"/>
  <c r="T1017" i="40"/>
  <c r="R1017" i="40"/>
  <c r="P1017" i="40"/>
  <c r="BI1016" i="40"/>
  <c r="BH1016" i="40"/>
  <c r="BG1016" i="40"/>
  <c r="BF1016" i="40"/>
  <c r="T1016" i="40"/>
  <c r="R1016" i="40"/>
  <c r="P1016" i="40"/>
  <c r="BI1015" i="40"/>
  <c r="BH1015" i="40"/>
  <c r="BG1015" i="40"/>
  <c r="BF1015" i="40"/>
  <c r="T1015" i="40"/>
  <c r="R1015" i="40"/>
  <c r="P1015" i="40"/>
  <c r="BI1014" i="40"/>
  <c r="BH1014" i="40"/>
  <c r="BG1014" i="40"/>
  <c r="BF1014" i="40"/>
  <c r="T1014" i="40"/>
  <c r="R1014" i="40"/>
  <c r="P1014" i="40"/>
  <c r="BI1013" i="40"/>
  <c r="BH1013" i="40"/>
  <c r="BG1013" i="40"/>
  <c r="BF1013" i="40"/>
  <c r="T1013" i="40"/>
  <c r="R1013" i="40"/>
  <c r="P1013" i="40"/>
  <c r="BI1012" i="40"/>
  <c r="BH1012" i="40"/>
  <c r="BG1012" i="40"/>
  <c r="BF1012" i="40"/>
  <c r="T1012" i="40"/>
  <c r="R1012" i="40"/>
  <c r="P1012" i="40"/>
  <c r="BI1011" i="40"/>
  <c r="BH1011" i="40"/>
  <c r="BG1011" i="40"/>
  <c r="BF1011" i="40"/>
  <c r="T1011" i="40"/>
  <c r="R1011" i="40"/>
  <c r="P1011" i="40"/>
  <c r="BI1009" i="40"/>
  <c r="BH1009" i="40"/>
  <c r="BG1009" i="40"/>
  <c r="BF1009" i="40"/>
  <c r="T1009" i="40"/>
  <c r="R1009" i="40"/>
  <c r="P1009" i="40"/>
  <c r="BI1008" i="40"/>
  <c r="BH1008" i="40"/>
  <c r="BG1008" i="40"/>
  <c r="BF1008" i="40"/>
  <c r="T1008" i="40"/>
  <c r="R1008" i="40"/>
  <c r="P1008" i="40"/>
  <c r="BI1007" i="40"/>
  <c r="BH1007" i="40"/>
  <c r="BG1007" i="40"/>
  <c r="BF1007" i="40"/>
  <c r="T1007" i="40"/>
  <c r="R1007" i="40"/>
  <c r="P1007" i="40"/>
  <c r="BI1005" i="40"/>
  <c r="BH1005" i="40"/>
  <c r="BG1005" i="40"/>
  <c r="BF1005" i="40"/>
  <c r="T1005" i="40"/>
  <c r="R1005" i="40"/>
  <c r="P1005" i="40"/>
  <c r="BI1003" i="40"/>
  <c r="BH1003" i="40"/>
  <c r="BG1003" i="40"/>
  <c r="BF1003" i="40"/>
  <c r="T1003" i="40"/>
  <c r="R1003" i="40"/>
  <c r="P1003" i="40"/>
  <c r="BI1001" i="40"/>
  <c r="BH1001" i="40"/>
  <c r="BG1001" i="40"/>
  <c r="BF1001" i="40"/>
  <c r="T1001" i="40"/>
  <c r="R1001" i="40"/>
  <c r="P1001" i="40"/>
  <c r="BI999" i="40"/>
  <c r="BH999" i="40"/>
  <c r="BG999" i="40"/>
  <c r="BF999" i="40"/>
  <c r="T999" i="40"/>
  <c r="R999" i="40"/>
  <c r="P999" i="40"/>
  <c r="BI997" i="40"/>
  <c r="BH997" i="40"/>
  <c r="BG997" i="40"/>
  <c r="BF997" i="40"/>
  <c r="T997" i="40"/>
  <c r="R997" i="40"/>
  <c r="P997" i="40"/>
  <c r="BI995" i="40"/>
  <c r="BH995" i="40"/>
  <c r="BG995" i="40"/>
  <c r="BF995" i="40"/>
  <c r="T995" i="40"/>
  <c r="R995" i="40"/>
  <c r="P995" i="40"/>
  <c r="BI993" i="40"/>
  <c r="BH993" i="40"/>
  <c r="BG993" i="40"/>
  <c r="BF993" i="40"/>
  <c r="T993" i="40"/>
  <c r="R993" i="40"/>
  <c r="P993" i="40"/>
  <c r="BI991" i="40"/>
  <c r="BH991" i="40"/>
  <c r="BG991" i="40"/>
  <c r="BF991" i="40"/>
  <c r="T991" i="40"/>
  <c r="R991" i="40"/>
  <c r="P991" i="40"/>
  <c r="BI990" i="40"/>
  <c r="BH990" i="40"/>
  <c r="BG990" i="40"/>
  <c r="BF990" i="40"/>
  <c r="T990" i="40"/>
  <c r="R990" i="40"/>
  <c r="P990" i="40"/>
  <c r="BI989" i="40"/>
  <c r="BH989" i="40"/>
  <c r="BG989" i="40"/>
  <c r="BF989" i="40"/>
  <c r="T989" i="40"/>
  <c r="R989" i="40"/>
  <c r="P989" i="40"/>
  <c r="BI988" i="40"/>
  <c r="BH988" i="40"/>
  <c r="BG988" i="40"/>
  <c r="BF988" i="40"/>
  <c r="T988" i="40"/>
  <c r="R988" i="40"/>
  <c r="P988" i="40"/>
  <c r="BI987" i="40"/>
  <c r="BH987" i="40"/>
  <c r="BG987" i="40"/>
  <c r="BF987" i="40"/>
  <c r="T987" i="40"/>
  <c r="R987" i="40"/>
  <c r="P987" i="40"/>
  <c r="BI986" i="40"/>
  <c r="BH986" i="40"/>
  <c r="BG986" i="40"/>
  <c r="BF986" i="40"/>
  <c r="T986" i="40"/>
  <c r="R986" i="40"/>
  <c r="P986" i="40"/>
  <c r="BI985" i="40"/>
  <c r="BH985" i="40"/>
  <c r="BG985" i="40"/>
  <c r="BF985" i="40"/>
  <c r="T985" i="40"/>
  <c r="R985" i="40"/>
  <c r="P985" i="40"/>
  <c r="BI984" i="40"/>
  <c r="BH984" i="40"/>
  <c r="BG984" i="40"/>
  <c r="BF984" i="40"/>
  <c r="T984" i="40"/>
  <c r="R984" i="40"/>
  <c r="P984" i="40"/>
  <c r="BI983" i="40"/>
  <c r="BH983" i="40"/>
  <c r="BG983" i="40"/>
  <c r="BF983" i="40"/>
  <c r="T983" i="40"/>
  <c r="R983" i="40"/>
  <c r="P983" i="40"/>
  <c r="BI982" i="40"/>
  <c r="BH982" i="40"/>
  <c r="BG982" i="40"/>
  <c r="BF982" i="40"/>
  <c r="T982" i="40"/>
  <c r="R982" i="40"/>
  <c r="P982" i="40"/>
  <c r="BI981" i="40"/>
  <c r="BH981" i="40"/>
  <c r="BG981" i="40"/>
  <c r="BF981" i="40"/>
  <c r="T981" i="40"/>
  <c r="R981" i="40"/>
  <c r="P981" i="40"/>
  <c r="BI980" i="40"/>
  <c r="BH980" i="40"/>
  <c r="BG980" i="40"/>
  <c r="BF980" i="40"/>
  <c r="T980" i="40"/>
  <c r="R980" i="40"/>
  <c r="P980" i="40"/>
  <c r="BI979" i="40"/>
  <c r="BH979" i="40"/>
  <c r="BG979" i="40"/>
  <c r="BF979" i="40"/>
  <c r="T979" i="40"/>
  <c r="R979" i="40"/>
  <c r="P979" i="40"/>
  <c r="BI978" i="40"/>
  <c r="BH978" i="40"/>
  <c r="BG978" i="40"/>
  <c r="BF978" i="40"/>
  <c r="T978" i="40"/>
  <c r="R978" i="40"/>
  <c r="P978" i="40"/>
  <c r="BI977" i="40"/>
  <c r="BH977" i="40"/>
  <c r="BG977" i="40"/>
  <c r="BF977" i="40"/>
  <c r="T977" i="40"/>
  <c r="R977" i="40"/>
  <c r="P977" i="40"/>
  <c r="BI976" i="40"/>
  <c r="BH976" i="40"/>
  <c r="BG976" i="40"/>
  <c r="BF976" i="40"/>
  <c r="T976" i="40"/>
  <c r="R976" i="40"/>
  <c r="P976" i="40"/>
  <c r="BI975" i="40"/>
  <c r="BH975" i="40"/>
  <c r="BG975" i="40"/>
  <c r="BF975" i="40"/>
  <c r="T975" i="40"/>
  <c r="R975" i="40"/>
  <c r="P975" i="40"/>
  <c r="BI974" i="40"/>
  <c r="BH974" i="40"/>
  <c r="BG974" i="40"/>
  <c r="BF974" i="40"/>
  <c r="T974" i="40"/>
  <c r="R974" i="40"/>
  <c r="P974" i="40"/>
  <c r="BI973" i="40"/>
  <c r="BH973" i="40"/>
  <c r="BG973" i="40"/>
  <c r="BF973" i="40"/>
  <c r="T973" i="40"/>
  <c r="R973" i="40"/>
  <c r="P973" i="40"/>
  <c r="BI972" i="40"/>
  <c r="BH972" i="40"/>
  <c r="BG972" i="40"/>
  <c r="BF972" i="40"/>
  <c r="T972" i="40"/>
  <c r="R972" i="40"/>
  <c r="P972" i="40"/>
  <c r="BI971" i="40"/>
  <c r="BH971" i="40"/>
  <c r="BG971" i="40"/>
  <c r="BF971" i="40"/>
  <c r="T971" i="40"/>
  <c r="R971" i="40"/>
  <c r="P971" i="40"/>
  <c r="BI970" i="40"/>
  <c r="BH970" i="40"/>
  <c r="BG970" i="40"/>
  <c r="BF970" i="40"/>
  <c r="T970" i="40"/>
  <c r="R970" i="40"/>
  <c r="P970" i="40"/>
  <c r="BI969" i="40"/>
  <c r="BH969" i="40"/>
  <c r="BG969" i="40"/>
  <c r="BF969" i="40"/>
  <c r="T969" i="40"/>
  <c r="R969" i="40"/>
  <c r="P969" i="40"/>
  <c r="BI968" i="40"/>
  <c r="BH968" i="40"/>
  <c r="BG968" i="40"/>
  <c r="BF968" i="40"/>
  <c r="T968" i="40"/>
  <c r="R968" i="40"/>
  <c r="P968" i="40"/>
  <c r="BI967" i="40"/>
  <c r="BH967" i="40"/>
  <c r="BG967" i="40"/>
  <c r="BF967" i="40"/>
  <c r="T967" i="40"/>
  <c r="R967" i="40"/>
  <c r="P967" i="40"/>
  <c r="BI966" i="40"/>
  <c r="BH966" i="40"/>
  <c r="BG966" i="40"/>
  <c r="BF966" i="40"/>
  <c r="T966" i="40"/>
  <c r="R966" i="40"/>
  <c r="P966" i="40"/>
  <c r="BI965" i="40"/>
  <c r="BH965" i="40"/>
  <c r="BG965" i="40"/>
  <c r="BF965" i="40"/>
  <c r="T965" i="40"/>
  <c r="R965" i="40"/>
  <c r="P965" i="40"/>
  <c r="BI964" i="40"/>
  <c r="BH964" i="40"/>
  <c r="BG964" i="40"/>
  <c r="BF964" i="40"/>
  <c r="T964" i="40"/>
  <c r="R964" i="40"/>
  <c r="P964" i="40"/>
  <c r="BI963" i="40"/>
  <c r="BH963" i="40"/>
  <c r="BG963" i="40"/>
  <c r="BF963" i="40"/>
  <c r="T963" i="40"/>
  <c r="R963" i="40"/>
  <c r="P963" i="40"/>
  <c r="BI962" i="40"/>
  <c r="BH962" i="40"/>
  <c r="BG962" i="40"/>
  <c r="BF962" i="40"/>
  <c r="T962" i="40"/>
  <c r="R962" i="40"/>
  <c r="P962" i="40"/>
  <c r="BI961" i="40"/>
  <c r="BH961" i="40"/>
  <c r="BG961" i="40"/>
  <c r="BF961" i="40"/>
  <c r="T961" i="40"/>
  <c r="R961" i="40"/>
  <c r="P961" i="40"/>
  <c r="BI960" i="40"/>
  <c r="BH960" i="40"/>
  <c r="BG960" i="40"/>
  <c r="BF960" i="40"/>
  <c r="T960" i="40"/>
  <c r="R960" i="40"/>
  <c r="P960" i="40"/>
  <c r="BI959" i="40"/>
  <c r="BH959" i="40"/>
  <c r="BG959" i="40"/>
  <c r="BF959" i="40"/>
  <c r="T959" i="40"/>
  <c r="R959" i="40"/>
  <c r="P959" i="40"/>
  <c r="BI958" i="40"/>
  <c r="BH958" i="40"/>
  <c r="BG958" i="40"/>
  <c r="BF958" i="40"/>
  <c r="T958" i="40"/>
  <c r="R958" i="40"/>
  <c r="P958" i="40"/>
  <c r="BI957" i="40"/>
  <c r="BH957" i="40"/>
  <c r="BG957" i="40"/>
  <c r="BF957" i="40"/>
  <c r="T957" i="40"/>
  <c r="R957" i="40"/>
  <c r="P957" i="40"/>
  <c r="BI956" i="40"/>
  <c r="BH956" i="40"/>
  <c r="BG956" i="40"/>
  <c r="BF956" i="40"/>
  <c r="T956" i="40"/>
  <c r="R956" i="40"/>
  <c r="P956" i="40"/>
  <c r="BI955" i="40"/>
  <c r="BH955" i="40"/>
  <c r="BG955" i="40"/>
  <c r="BF955" i="40"/>
  <c r="T955" i="40"/>
  <c r="R955" i="40"/>
  <c r="P955" i="40"/>
  <c r="BI954" i="40"/>
  <c r="BH954" i="40"/>
  <c r="BG954" i="40"/>
  <c r="BF954" i="40"/>
  <c r="T954" i="40"/>
  <c r="R954" i="40"/>
  <c r="P954" i="40"/>
  <c r="BI953" i="40"/>
  <c r="BH953" i="40"/>
  <c r="BG953" i="40"/>
  <c r="BF953" i="40"/>
  <c r="T953" i="40"/>
  <c r="R953" i="40"/>
  <c r="P953" i="40"/>
  <c r="BI952" i="40"/>
  <c r="BH952" i="40"/>
  <c r="BG952" i="40"/>
  <c r="BF952" i="40"/>
  <c r="T952" i="40"/>
  <c r="R952" i="40"/>
  <c r="P952" i="40"/>
  <c r="BI951" i="40"/>
  <c r="BH951" i="40"/>
  <c r="BG951" i="40"/>
  <c r="BF951" i="40"/>
  <c r="T951" i="40"/>
  <c r="R951" i="40"/>
  <c r="P951" i="40"/>
  <c r="BI950" i="40"/>
  <c r="BH950" i="40"/>
  <c r="BG950" i="40"/>
  <c r="BF950" i="40"/>
  <c r="T950" i="40"/>
  <c r="R950" i="40"/>
  <c r="P950" i="40"/>
  <c r="BI949" i="40"/>
  <c r="BH949" i="40"/>
  <c r="BG949" i="40"/>
  <c r="BF949" i="40"/>
  <c r="T949" i="40"/>
  <c r="R949" i="40"/>
  <c r="P949" i="40"/>
  <c r="BI948" i="40"/>
  <c r="BH948" i="40"/>
  <c r="BG948" i="40"/>
  <c r="BF948" i="40"/>
  <c r="T948" i="40"/>
  <c r="R948" i="40"/>
  <c r="P948" i="40"/>
  <c r="BI947" i="40"/>
  <c r="BH947" i="40"/>
  <c r="BG947" i="40"/>
  <c r="BF947" i="40"/>
  <c r="T947" i="40"/>
  <c r="R947" i="40"/>
  <c r="P947" i="40"/>
  <c r="BI945" i="40"/>
  <c r="BH945" i="40"/>
  <c r="BG945" i="40"/>
  <c r="BF945" i="40"/>
  <c r="T945" i="40"/>
  <c r="R945" i="40"/>
  <c r="P945" i="40"/>
  <c r="BI944" i="40"/>
  <c r="BH944" i="40"/>
  <c r="BG944" i="40"/>
  <c r="BF944" i="40"/>
  <c r="T944" i="40"/>
  <c r="R944" i="40"/>
  <c r="P944" i="40"/>
  <c r="BI942" i="40"/>
  <c r="BH942" i="40"/>
  <c r="BG942" i="40"/>
  <c r="BF942" i="40"/>
  <c r="T942" i="40"/>
  <c r="R942" i="40"/>
  <c r="P942" i="40"/>
  <c r="BI940" i="40"/>
  <c r="BH940" i="40"/>
  <c r="BG940" i="40"/>
  <c r="BF940" i="40"/>
  <c r="T940" i="40"/>
  <c r="R940" i="40"/>
  <c r="P940" i="40"/>
  <c r="BI939" i="40"/>
  <c r="BH939" i="40"/>
  <c r="BG939" i="40"/>
  <c r="BF939" i="40"/>
  <c r="T939" i="40"/>
  <c r="R939" i="40"/>
  <c r="P939" i="40"/>
  <c r="BI938" i="40"/>
  <c r="BH938" i="40"/>
  <c r="BG938" i="40"/>
  <c r="BF938" i="40"/>
  <c r="T938" i="40"/>
  <c r="R938" i="40"/>
  <c r="P938" i="40"/>
  <c r="BI937" i="40"/>
  <c r="BH937" i="40"/>
  <c r="BG937" i="40"/>
  <c r="BF937" i="40"/>
  <c r="T937" i="40"/>
  <c r="R937" i="40"/>
  <c r="P937" i="40"/>
  <c r="BI936" i="40"/>
  <c r="BH936" i="40"/>
  <c r="BG936" i="40"/>
  <c r="BF936" i="40"/>
  <c r="T936" i="40"/>
  <c r="R936" i="40"/>
  <c r="P936" i="40"/>
  <c r="BI935" i="40"/>
  <c r="BH935" i="40"/>
  <c r="BG935" i="40"/>
  <c r="BF935" i="40"/>
  <c r="T935" i="40"/>
  <c r="R935" i="40"/>
  <c r="P935" i="40"/>
  <c r="BI934" i="40"/>
  <c r="BH934" i="40"/>
  <c r="BG934" i="40"/>
  <c r="BF934" i="40"/>
  <c r="T934" i="40"/>
  <c r="R934" i="40"/>
  <c r="P934" i="40"/>
  <c r="BI933" i="40"/>
  <c r="BH933" i="40"/>
  <c r="BG933" i="40"/>
  <c r="BF933" i="40"/>
  <c r="T933" i="40"/>
  <c r="R933" i="40"/>
  <c r="P933" i="40"/>
  <c r="BI932" i="40"/>
  <c r="BH932" i="40"/>
  <c r="BG932" i="40"/>
  <c r="BF932" i="40"/>
  <c r="T932" i="40"/>
  <c r="R932" i="40"/>
  <c r="P932" i="40"/>
  <c r="BI931" i="40"/>
  <c r="BH931" i="40"/>
  <c r="BG931" i="40"/>
  <c r="BF931" i="40"/>
  <c r="T931" i="40"/>
  <c r="R931" i="40"/>
  <c r="P931" i="40"/>
  <c r="BI930" i="40"/>
  <c r="BH930" i="40"/>
  <c r="BG930" i="40"/>
  <c r="BF930" i="40"/>
  <c r="T930" i="40"/>
  <c r="R930" i="40"/>
  <c r="P930" i="40"/>
  <c r="BI929" i="40"/>
  <c r="BH929" i="40"/>
  <c r="BG929" i="40"/>
  <c r="BF929" i="40"/>
  <c r="T929" i="40"/>
  <c r="R929" i="40"/>
  <c r="P929" i="40"/>
  <c r="BI928" i="40"/>
  <c r="BH928" i="40"/>
  <c r="BG928" i="40"/>
  <c r="BF928" i="40"/>
  <c r="T928" i="40"/>
  <c r="R928" i="40"/>
  <c r="P928" i="40"/>
  <c r="BI927" i="40"/>
  <c r="BH927" i="40"/>
  <c r="BG927" i="40"/>
  <c r="BF927" i="40"/>
  <c r="T927" i="40"/>
  <c r="R927" i="40"/>
  <c r="P927" i="40"/>
  <c r="BI926" i="40"/>
  <c r="BH926" i="40"/>
  <c r="BG926" i="40"/>
  <c r="BF926" i="40"/>
  <c r="T926" i="40"/>
  <c r="R926" i="40"/>
  <c r="P926" i="40"/>
  <c r="BI925" i="40"/>
  <c r="BH925" i="40"/>
  <c r="BG925" i="40"/>
  <c r="BF925" i="40"/>
  <c r="T925" i="40"/>
  <c r="R925" i="40"/>
  <c r="P925" i="40"/>
  <c r="BI924" i="40"/>
  <c r="BH924" i="40"/>
  <c r="BG924" i="40"/>
  <c r="BF924" i="40"/>
  <c r="T924" i="40"/>
  <c r="R924" i="40"/>
  <c r="P924" i="40"/>
  <c r="BI923" i="40"/>
  <c r="BH923" i="40"/>
  <c r="BG923" i="40"/>
  <c r="BF923" i="40"/>
  <c r="T923" i="40"/>
  <c r="R923" i="40"/>
  <c r="P923" i="40"/>
  <c r="BI922" i="40"/>
  <c r="BH922" i="40"/>
  <c r="BG922" i="40"/>
  <c r="BF922" i="40"/>
  <c r="T922" i="40"/>
  <c r="R922" i="40"/>
  <c r="P922" i="40"/>
  <c r="BI921" i="40"/>
  <c r="BH921" i="40"/>
  <c r="BG921" i="40"/>
  <c r="BF921" i="40"/>
  <c r="T921" i="40"/>
  <c r="R921" i="40"/>
  <c r="P921" i="40"/>
  <c r="BI920" i="40"/>
  <c r="BH920" i="40"/>
  <c r="BG920" i="40"/>
  <c r="BF920" i="40"/>
  <c r="T920" i="40"/>
  <c r="R920" i="40"/>
  <c r="P920" i="40"/>
  <c r="BI919" i="40"/>
  <c r="BH919" i="40"/>
  <c r="BG919" i="40"/>
  <c r="BF919" i="40"/>
  <c r="T919" i="40"/>
  <c r="R919" i="40"/>
  <c r="P919" i="40"/>
  <c r="BI918" i="40"/>
  <c r="BH918" i="40"/>
  <c r="BG918" i="40"/>
  <c r="BF918" i="40"/>
  <c r="T918" i="40"/>
  <c r="R918" i="40"/>
  <c r="P918" i="40"/>
  <c r="BI917" i="40"/>
  <c r="BH917" i="40"/>
  <c r="BG917" i="40"/>
  <c r="BF917" i="40"/>
  <c r="T917" i="40"/>
  <c r="R917" i="40"/>
  <c r="P917" i="40"/>
  <c r="BI916" i="40"/>
  <c r="BH916" i="40"/>
  <c r="BG916" i="40"/>
  <c r="BF916" i="40"/>
  <c r="T916" i="40"/>
  <c r="R916" i="40"/>
  <c r="P916" i="40"/>
  <c r="BI914" i="40"/>
  <c r="BH914" i="40"/>
  <c r="BG914" i="40"/>
  <c r="BF914" i="40"/>
  <c r="T914" i="40"/>
  <c r="R914" i="40"/>
  <c r="P914" i="40"/>
  <c r="BI913" i="40"/>
  <c r="BH913" i="40"/>
  <c r="BG913" i="40"/>
  <c r="BF913" i="40"/>
  <c r="T913" i="40"/>
  <c r="R913" i="40"/>
  <c r="P913" i="40"/>
  <c r="BI912" i="40"/>
  <c r="BH912" i="40"/>
  <c r="BG912" i="40"/>
  <c r="BF912" i="40"/>
  <c r="T912" i="40"/>
  <c r="R912" i="40"/>
  <c r="P912" i="40"/>
  <c r="BI911" i="40"/>
  <c r="BH911" i="40"/>
  <c r="BG911" i="40"/>
  <c r="BF911" i="40"/>
  <c r="T911" i="40"/>
  <c r="R911" i="40"/>
  <c r="P911" i="40"/>
  <c r="BI909" i="40"/>
  <c r="BH909" i="40"/>
  <c r="BG909" i="40"/>
  <c r="BF909" i="40"/>
  <c r="T909" i="40"/>
  <c r="R909" i="40"/>
  <c r="P909" i="40"/>
  <c r="BI907" i="40"/>
  <c r="BH907" i="40"/>
  <c r="BG907" i="40"/>
  <c r="BF907" i="40"/>
  <c r="T907" i="40"/>
  <c r="R907" i="40"/>
  <c r="P907" i="40"/>
  <c r="BI905" i="40"/>
  <c r="BH905" i="40"/>
  <c r="BG905" i="40"/>
  <c r="BF905" i="40"/>
  <c r="T905" i="40"/>
  <c r="R905" i="40"/>
  <c r="P905" i="40"/>
  <c r="BI903" i="40"/>
  <c r="BH903" i="40"/>
  <c r="BG903" i="40"/>
  <c r="BF903" i="40"/>
  <c r="T903" i="40"/>
  <c r="R903" i="40"/>
  <c r="P903" i="40"/>
  <c r="BI901" i="40"/>
  <c r="BH901" i="40"/>
  <c r="BG901" i="40"/>
  <c r="BF901" i="40"/>
  <c r="T901" i="40"/>
  <c r="R901" i="40"/>
  <c r="P901" i="40"/>
  <c r="BI900" i="40"/>
  <c r="BH900" i="40"/>
  <c r="BG900" i="40"/>
  <c r="BF900" i="40"/>
  <c r="T900" i="40"/>
  <c r="R900" i="40"/>
  <c r="P900" i="40"/>
  <c r="BI899" i="40"/>
  <c r="BH899" i="40"/>
  <c r="BG899" i="40"/>
  <c r="BF899" i="40"/>
  <c r="T899" i="40"/>
  <c r="R899" i="40"/>
  <c r="P899" i="40"/>
  <c r="BI898" i="40"/>
  <c r="BH898" i="40"/>
  <c r="BG898" i="40"/>
  <c r="BF898" i="40"/>
  <c r="T898" i="40"/>
  <c r="R898" i="40"/>
  <c r="P898" i="40"/>
  <c r="BI897" i="40"/>
  <c r="BH897" i="40"/>
  <c r="BG897" i="40"/>
  <c r="BF897" i="40"/>
  <c r="T897" i="40"/>
  <c r="R897" i="40"/>
  <c r="P897" i="40"/>
  <c r="BI896" i="40"/>
  <c r="BH896" i="40"/>
  <c r="BG896" i="40"/>
  <c r="BF896" i="40"/>
  <c r="T896" i="40"/>
  <c r="R896" i="40"/>
  <c r="P896" i="40"/>
  <c r="BI895" i="40"/>
  <c r="BH895" i="40"/>
  <c r="BG895" i="40"/>
  <c r="BF895" i="40"/>
  <c r="T895" i="40"/>
  <c r="R895" i="40"/>
  <c r="P895" i="40"/>
  <c r="BI894" i="40"/>
  <c r="BH894" i="40"/>
  <c r="BG894" i="40"/>
  <c r="BF894" i="40"/>
  <c r="T894" i="40"/>
  <c r="R894" i="40"/>
  <c r="P894" i="40"/>
  <c r="BI893" i="40"/>
  <c r="BH893" i="40"/>
  <c r="BG893" i="40"/>
  <c r="BF893" i="40"/>
  <c r="T893" i="40"/>
  <c r="R893" i="40"/>
  <c r="P893" i="40"/>
  <c r="BI892" i="40"/>
  <c r="BH892" i="40"/>
  <c r="BG892" i="40"/>
  <c r="BF892" i="40"/>
  <c r="T892" i="40"/>
  <c r="R892" i="40"/>
  <c r="P892" i="40"/>
  <c r="BI891" i="40"/>
  <c r="BH891" i="40"/>
  <c r="BG891" i="40"/>
  <c r="BF891" i="40"/>
  <c r="T891" i="40"/>
  <c r="R891" i="40"/>
  <c r="P891" i="40"/>
  <c r="BI890" i="40"/>
  <c r="BH890" i="40"/>
  <c r="BG890" i="40"/>
  <c r="BF890" i="40"/>
  <c r="T890" i="40"/>
  <c r="R890" i="40"/>
  <c r="P890" i="40"/>
  <c r="BI889" i="40"/>
  <c r="BH889" i="40"/>
  <c r="BG889" i="40"/>
  <c r="BF889" i="40"/>
  <c r="T889" i="40"/>
  <c r="R889" i="40"/>
  <c r="P889" i="40"/>
  <c r="BI888" i="40"/>
  <c r="BH888" i="40"/>
  <c r="BG888" i="40"/>
  <c r="BF888" i="40"/>
  <c r="T888" i="40"/>
  <c r="R888" i="40"/>
  <c r="P888" i="40"/>
  <c r="BI887" i="40"/>
  <c r="BH887" i="40"/>
  <c r="BG887" i="40"/>
  <c r="BF887" i="40"/>
  <c r="T887" i="40"/>
  <c r="R887" i="40"/>
  <c r="P887" i="40"/>
  <c r="BI886" i="40"/>
  <c r="BH886" i="40"/>
  <c r="BG886" i="40"/>
  <c r="BF886" i="40"/>
  <c r="T886" i="40"/>
  <c r="R886" i="40"/>
  <c r="P886" i="40"/>
  <c r="BI885" i="40"/>
  <c r="BH885" i="40"/>
  <c r="BG885" i="40"/>
  <c r="BF885" i="40"/>
  <c r="T885" i="40"/>
  <c r="R885" i="40"/>
  <c r="P885" i="40"/>
  <c r="BI884" i="40"/>
  <c r="BH884" i="40"/>
  <c r="BG884" i="40"/>
  <c r="BF884" i="40"/>
  <c r="T884" i="40"/>
  <c r="R884" i="40"/>
  <c r="P884" i="40"/>
  <c r="BI883" i="40"/>
  <c r="BH883" i="40"/>
  <c r="BG883" i="40"/>
  <c r="BF883" i="40"/>
  <c r="T883" i="40"/>
  <c r="R883" i="40"/>
  <c r="P883" i="40"/>
  <c r="BI882" i="40"/>
  <c r="BH882" i="40"/>
  <c r="BG882" i="40"/>
  <c r="BF882" i="40"/>
  <c r="T882" i="40"/>
  <c r="R882" i="40"/>
  <c r="P882" i="40"/>
  <c r="BI881" i="40"/>
  <c r="BH881" i="40"/>
  <c r="BG881" i="40"/>
  <c r="BF881" i="40"/>
  <c r="T881" i="40"/>
  <c r="R881" i="40"/>
  <c r="P881" i="40"/>
  <c r="BI880" i="40"/>
  <c r="BH880" i="40"/>
  <c r="BG880" i="40"/>
  <c r="BF880" i="40"/>
  <c r="T880" i="40"/>
  <c r="R880" i="40"/>
  <c r="P880" i="40"/>
  <c r="BI879" i="40"/>
  <c r="BH879" i="40"/>
  <c r="BG879" i="40"/>
  <c r="BF879" i="40"/>
  <c r="T879" i="40"/>
  <c r="R879" i="40"/>
  <c r="P879" i="40"/>
  <c r="BI878" i="40"/>
  <c r="BH878" i="40"/>
  <c r="BG878" i="40"/>
  <c r="BF878" i="40"/>
  <c r="T878" i="40"/>
  <c r="R878" i="40"/>
  <c r="P878" i="40"/>
  <c r="BI877" i="40"/>
  <c r="BH877" i="40"/>
  <c r="BG877" i="40"/>
  <c r="BF877" i="40"/>
  <c r="T877" i="40"/>
  <c r="R877" i="40"/>
  <c r="P877" i="40"/>
  <c r="BI876" i="40"/>
  <c r="BH876" i="40"/>
  <c r="BG876" i="40"/>
  <c r="BF876" i="40"/>
  <c r="T876" i="40"/>
  <c r="R876" i="40"/>
  <c r="P876" i="40"/>
  <c r="BI875" i="40"/>
  <c r="BH875" i="40"/>
  <c r="BG875" i="40"/>
  <c r="BF875" i="40"/>
  <c r="T875" i="40"/>
  <c r="R875" i="40"/>
  <c r="P875" i="40"/>
  <c r="BI874" i="40"/>
  <c r="BH874" i="40"/>
  <c r="BG874" i="40"/>
  <c r="BF874" i="40"/>
  <c r="T874" i="40"/>
  <c r="R874" i="40"/>
  <c r="P874" i="40"/>
  <c r="BI873" i="40"/>
  <c r="BH873" i="40"/>
  <c r="BG873" i="40"/>
  <c r="BF873" i="40"/>
  <c r="T873" i="40"/>
  <c r="R873" i="40"/>
  <c r="P873" i="40"/>
  <c r="BI872" i="40"/>
  <c r="BH872" i="40"/>
  <c r="BG872" i="40"/>
  <c r="BF872" i="40"/>
  <c r="T872" i="40"/>
  <c r="R872" i="40"/>
  <c r="P872" i="40"/>
  <c r="BI871" i="40"/>
  <c r="BH871" i="40"/>
  <c r="BG871" i="40"/>
  <c r="BF871" i="40"/>
  <c r="T871" i="40"/>
  <c r="R871" i="40"/>
  <c r="P871" i="40"/>
  <c r="BI870" i="40"/>
  <c r="BH870" i="40"/>
  <c r="BG870" i="40"/>
  <c r="BF870" i="40"/>
  <c r="T870" i="40"/>
  <c r="R870" i="40"/>
  <c r="P870" i="40"/>
  <c r="BI869" i="40"/>
  <c r="BH869" i="40"/>
  <c r="BG869" i="40"/>
  <c r="BF869" i="40"/>
  <c r="T869" i="40"/>
  <c r="R869" i="40"/>
  <c r="P869" i="40"/>
  <c r="BI868" i="40"/>
  <c r="BH868" i="40"/>
  <c r="BG868" i="40"/>
  <c r="BF868" i="40"/>
  <c r="T868" i="40"/>
  <c r="R868" i="40"/>
  <c r="P868" i="40"/>
  <c r="BI867" i="40"/>
  <c r="BH867" i="40"/>
  <c r="BG867" i="40"/>
  <c r="BF867" i="40"/>
  <c r="T867" i="40"/>
  <c r="R867" i="40"/>
  <c r="P867" i="40"/>
  <c r="BI866" i="40"/>
  <c r="BH866" i="40"/>
  <c r="BG866" i="40"/>
  <c r="BF866" i="40"/>
  <c r="T866" i="40"/>
  <c r="R866" i="40"/>
  <c r="P866" i="40"/>
  <c r="BI865" i="40"/>
  <c r="BH865" i="40"/>
  <c r="BG865" i="40"/>
  <c r="BF865" i="40"/>
  <c r="T865" i="40"/>
  <c r="R865" i="40"/>
  <c r="P865" i="40"/>
  <c r="BI864" i="40"/>
  <c r="BH864" i="40"/>
  <c r="BG864" i="40"/>
  <c r="BF864" i="40"/>
  <c r="T864" i="40"/>
  <c r="R864" i="40"/>
  <c r="P864" i="40"/>
  <c r="BI863" i="40"/>
  <c r="BH863" i="40"/>
  <c r="BG863" i="40"/>
  <c r="BF863" i="40"/>
  <c r="T863" i="40"/>
  <c r="R863" i="40"/>
  <c r="P863" i="40"/>
  <c r="BI862" i="40"/>
  <c r="BH862" i="40"/>
  <c r="BG862" i="40"/>
  <c r="BF862" i="40"/>
  <c r="T862" i="40"/>
  <c r="R862" i="40"/>
  <c r="P862" i="40"/>
  <c r="BI861" i="40"/>
  <c r="BH861" i="40"/>
  <c r="BG861" i="40"/>
  <c r="BF861" i="40"/>
  <c r="T861" i="40"/>
  <c r="R861" i="40"/>
  <c r="P861" i="40"/>
  <c r="BI860" i="40"/>
  <c r="BH860" i="40"/>
  <c r="BG860" i="40"/>
  <c r="BF860" i="40"/>
  <c r="T860" i="40"/>
  <c r="R860" i="40"/>
  <c r="P860" i="40"/>
  <c r="BI859" i="40"/>
  <c r="BH859" i="40"/>
  <c r="BG859" i="40"/>
  <c r="BF859" i="40"/>
  <c r="T859" i="40"/>
  <c r="R859" i="40"/>
  <c r="P859" i="40"/>
  <c r="BI858" i="40"/>
  <c r="BH858" i="40"/>
  <c r="BG858" i="40"/>
  <c r="BF858" i="40"/>
  <c r="T858" i="40"/>
  <c r="R858" i="40"/>
  <c r="P858" i="40"/>
  <c r="BI855" i="40"/>
  <c r="BH855" i="40"/>
  <c r="BG855" i="40"/>
  <c r="BF855" i="40"/>
  <c r="T855" i="40"/>
  <c r="R855" i="40"/>
  <c r="P855" i="40"/>
  <c r="BI853" i="40"/>
  <c r="BH853" i="40"/>
  <c r="BG853" i="40"/>
  <c r="BF853" i="40"/>
  <c r="T853" i="40"/>
  <c r="R853" i="40"/>
  <c r="P853" i="40"/>
  <c r="BI852" i="40"/>
  <c r="BH852" i="40"/>
  <c r="BG852" i="40"/>
  <c r="BF852" i="40"/>
  <c r="T852" i="40"/>
  <c r="R852" i="40"/>
  <c r="P852" i="40"/>
  <c r="BI851" i="40"/>
  <c r="BH851" i="40"/>
  <c r="BG851" i="40"/>
  <c r="BF851" i="40"/>
  <c r="T851" i="40"/>
  <c r="R851" i="40"/>
  <c r="P851" i="40"/>
  <c r="BI850" i="40"/>
  <c r="BH850" i="40"/>
  <c r="BG850" i="40"/>
  <c r="BF850" i="40"/>
  <c r="T850" i="40"/>
  <c r="R850" i="40"/>
  <c r="P850" i="40"/>
  <c r="BI849" i="40"/>
  <c r="BH849" i="40"/>
  <c r="BG849" i="40"/>
  <c r="BF849" i="40"/>
  <c r="T849" i="40"/>
  <c r="R849" i="40"/>
  <c r="P849" i="40"/>
  <c r="BI848" i="40"/>
  <c r="BH848" i="40"/>
  <c r="BG848" i="40"/>
  <c r="BF848" i="40"/>
  <c r="T848" i="40"/>
  <c r="R848" i="40"/>
  <c r="P848" i="40"/>
  <c r="BI847" i="40"/>
  <c r="BH847" i="40"/>
  <c r="BG847" i="40"/>
  <c r="BF847" i="40"/>
  <c r="T847" i="40"/>
  <c r="R847" i="40"/>
  <c r="P847" i="40"/>
  <c r="BI846" i="40"/>
  <c r="BH846" i="40"/>
  <c r="BG846" i="40"/>
  <c r="BF846" i="40"/>
  <c r="T846" i="40"/>
  <c r="R846" i="40"/>
  <c r="P846" i="40"/>
  <c r="BI845" i="40"/>
  <c r="BH845" i="40"/>
  <c r="BG845" i="40"/>
  <c r="BF845" i="40"/>
  <c r="T845" i="40"/>
  <c r="R845" i="40"/>
  <c r="P845" i="40"/>
  <c r="BI844" i="40"/>
  <c r="BH844" i="40"/>
  <c r="BG844" i="40"/>
  <c r="BF844" i="40"/>
  <c r="T844" i="40"/>
  <c r="R844" i="40"/>
  <c r="P844" i="40"/>
  <c r="BI843" i="40"/>
  <c r="BH843" i="40"/>
  <c r="BG843" i="40"/>
  <c r="BF843" i="40"/>
  <c r="T843" i="40"/>
  <c r="R843" i="40"/>
  <c r="P843" i="40"/>
  <c r="BI842" i="40"/>
  <c r="BH842" i="40"/>
  <c r="BG842" i="40"/>
  <c r="BF842" i="40"/>
  <c r="T842" i="40"/>
  <c r="R842" i="40"/>
  <c r="P842" i="40"/>
  <c r="BI841" i="40"/>
  <c r="BH841" i="40"/>
  <c r="BG841" i="40"/>
  <c r="BF841" i="40"/>
  <c r="T841" i="40"/>
  <c r="R841" i="40"/>
  <c r="P841" i="40"/>
  <c r="BI840" i="40"/>
  <c r="BH840" i="40"/>
  <c r="BG840" i="40"/>
  <c r="BF840" i="40"/>
  <c r="T840" i="40"/>
  <c r="R840" i="40"/>
  <c r="P840" i="40"/>
  <c r="BI839" i="40"/>
  <c r="BH839" i="40"/>
  <c r="BG839" i="40"/>
  <c r="BF839" i="40"/>
  <c r="T839" i="40"/>
  <c r="R839" i="40"/>
  <c r="P839" i="40"/>
  <c r="BI838" i="40"/>
  <c r="BH838" i="40"/>
  <c r="BG838" i="40"/>
  <c r="BF838" i="40"/>
  <c r="T838" i="40"/>
  <c r="R838" i="40"/>
  <c r="P838" i="40"/>
  <c r="BI837" i="40"/>
  <c r="BH837" i="40"/>
  <c r="BG837" i="40"/>
  <c r="BF837" i="40"/>
  <c r="T837" i="40"/>
  <c r="R837" i="40"/>
  <c r="P837" i="40"/>
  <c r="BI836" i="40"/>
  <c r="BH836" i="40"/>
  <c r="BG836" i="40"/>
  <c r="BF836" i="40"/>
  <c r="T836" i="40"/>
  <c r="R836" i="40"/>
  <c r="P836" i="40"/>
  <c r="BI835" i="40"/>
  <c r="BH835" i="40"/>
  <c r="BG835" i="40"/>
  <c r="BF835" i="40"/>
  <c r="T835" i="40"/>
  <c r="R835" i="40"/>
  <c r="P835" i="40"/>
  <c r="BI834" i="40"/>
  <c r="BH834" i="40"/>
  <c r="BG834" i="40"/>
  <c r="BF834" i="40"/>
  <c r="T834" i="40"/>
  <c r="R834" i="40"/>
  <c r="P834" i="40"/>
  <c r="BI833" i="40"/>
  <c r="BH833" i="40"/>
  <c r="BG833" i="40"/>
  <c r="BF833" i="40"/>
  <c r="T833" i="40"/>
  <c r="R833" i="40"/>
  <c r="P833" i="40"/>
  <c r="BI832" i="40"/>
  <c r="BH832" i="40"/>
  <c r="BG832" i="40"/>
  <c r="BF832" i="40"/>
  <c r="T832" i="40"/>
  <c r="R832" i="40"/>
  <c r="P832" i="40"/>
  <c r="BI831" i="40"/>
  <c r="BH831" i="40"/>
  <c r="BG831" i="40"/>
  <c r="BF831" i="40"/>
  <c r="T831" i="40"/>
  <c r="R831" i="40"/>
  <c r="P831" i="40"/>
  <c r="BI830" i="40"/>
  <c r="BH830" i="40"/>
  <c r="BG830" i="40"/>
  <c r="BF830" i="40"/>
  <c r="T830" i="40"/>
  <c r="R830" i="40"/>
  <c r="P830" i="40"/>
  <c r="BI829" i="40"/>
  <c r="BH829" i="40"/>
  <c r="BG829" i="40"/>
  <c r="BF829" i="40"/>
  <c r="T829" i="40"/>
  <c r="R829" i="40"/>
  <c r="P829" i="40"/>
  <c r="BI828" i="40"/>
  <c r="BH828" i="40"/>
  <c r="BG828" i="40"/>
  <c r="BF828" i="40"/>
  <c r="T828" i="40"/>
  <c r="R828" i="40"/>
  <c r="P828" i="40"/>
  <c r="BI827" i="40"/>
  <c r="BH827" i="40"/>
  <c r="BG827" i="40"/>
  <c r="BF827" i="40"/>
  <c r="T827" i="40"/>
  <c r="R827" i="40"/>
  <c r="P827" i="40"/>
  <c r="BI825" i="40"/>
  <c r="BH825" i="40"/>
  <c r="BG825" i="40"/>
  <c r="BF825" i="40"/>
  <c r="T825" i="40"/>
  <c r="R825" i="40"/>
  <c r="P825" i="40"/>
  <c r="BI823" i="40"/>
  <c r="BH823" i="40"/>
  <c r="BG823" i="40"/>
  <c r="BF823" i="40"/>
  <c r="T823" i="40"/>
  <c r="R823" i="40"/>
  <c r="P823" i="40"/>
  <c r="BI821" i="40"/>
  <c r="BH821" i="40"/>
  <c r="BG821" i="40"/>
  <c r="BF821" i="40"/>
  <c r="T821" i="40"/>
  <c r="R821" i="40"/>
  <c r="P821" i="40"/>
  <c r="BI819" i="40"/>
  <c r="BH819" i="40"/>
  <c r="BG819" i="40"/>
  <c r="BF819" i="40"/>
  <c r="T819" i="40"/>
  <c r="R819" i="40"/>
  <c r="P819" i="40"/>
  <c r="BI817" i="40"/>
  <c r="BH817" i="40"/>
  <c r="BG817" i="40"/>
  <c r="BF817" i="40"/>
  <c r="T817" i="40"/>
  <c r="R817" i="40"/>
  <c r="P817" i="40"/>
  <c r="BI815" i="40"/>
  <c r="BH815" i="40"/>
  <c r="BG815" i="40"/>
  <c r="BF815" i="40"/>
  <c r="T815" i="40"/>
  <c r="R815" i="40"/>
  <c r="P815" i="40"/>
  <c r="BI813" i="40"/>
  <c r="BH813" i="40"/>
  <c r="BG813" i="40"/>
  <c r="BF813" i="40"/>
  <c r="T813" i="40"/>
  <c r="R813" i="40"/>
  <c r="P813" i="40"/>
  <c r="BI811" i="40"/>
  <c r="BH811" i="40"/>
  <c r="BG811" i="40"/>
  <c r="BF811" i="40"/>
  <c r="T811" i="40"/>
  <c r="R811" i="40"/>
  <c r="P811" i="40"/>
  <c r="BI809" i="40"/>
  <c r="BH809" i="40"/>
  <c r="BG809" i="40"/>
  <c r="BF809" i="40"/>
  <c r="T809" i="40"/>
  <c r="R809" i="40"/>
  <c r="P809" i="40"/>
  <c r="BI807" i="40"/>
  <c r="BH807" i="40"/>
  <c r="BG807" i="40"/>
  <c r="BF807" i="40"/>
  <c r="T807" i="40"/>
  <c r="R807" i="40"/>
  <c r="P807" i="40"/>
  <c r="BI805" i="40"/>
  <c r="BH805" i="40"/>
  <c r="BG805" i="40"/>
  <c r="BF805" i="40"/>
  <c r="T805" i="40"/>
  <c r="R805" i="40"/>
  <c r="P805" i="40"/>
  <c r="BI803" i="40"/>
  <c r="BH803" i="40"/>
  <c r="BG803" i="40"/>
  <c r="BF803" i="40"/>
  <c r="T803" i="40"/>
  <c r="R803" i="40"/>
  <c r="P803" i="40"/>
  <c r="BI801" i="40"/>
  <c r="BH801" i="40"/>
  <c r="BG801" i="40"/>
  <c r="BF801" i="40"/>
  <c r="T801" i="40"/>
  <c r="R801" i="40"/>
  <c r="P801" i="40"/>
  <c r="BI799" i="40"/>
  <c r="BH799" i="40"/>
  <c r="BG799" i="40"/>
  <c r="BF799" i="40"/>
  <c r="T799" i="40"/>
  <c r="R799" i="40"/>
  <c r="P799" i="40"/>
  <c r="BI797" i="40"/>
  <c r="BH797" i="40"/>
  <c r="BG797" i="40"/>
  <c r="BF797" i="40"/>
  <c r="T797" i="40"/>
  <c r="R797" i="40"/>
  <c r="P797" i="40"/>
  <c r="BI795" i="40"/>
  <c r="BH795" i="40"/>
  <c r="BG795" i="40"/>
  <c r="BF795" i="40"/>
  <c r="T795" i="40"/>
  <c r="R795" i="40"/>
  <c r="P795" i="40"/>
  <c r="BI793" i="40"/>
  <c r="BH793" i="40"/>
  <c r="BG793" i="40"/>
  <c r="BF793" i="40"/>
  <c r="T793" i="40"/>
  <c r="R793" i="40"/>
  <c r="P793" i="40"/>
  <c r="BI791" i="40"/>
  <c r="BH791" i="40"/>
  <c r="BG791" i="40"/>
  <c r="BF791" i="40"/>
  <c r="T791" i="40"/>
  <c r="R791" i="40"/>
  <c r="P791" i="40"/>
  <c r="BI790" i="40"/>
  <c r="BH790" i="40"/>
  <c r="BG790" i="40"/>
  <c r="BF790" i="40"/>
  <c r="T790" i="40"/>
  <c r="R790" i="40"/>
  <c r="P790" i="40"/>
  <c r="BI789" i="40"/>
  <c r="BH789" i="40"/>
  <c r="BG789" i="40"/>
  <c r="BF789" i="40"/>
  <c r="T789" i="40"/>
  <c r="R789" i="40"/>
  <c r="P789" i="40"/>
  <c r="BI788" i="40"/>
  <c r="BH788" i="40"/>
  <c r="BG788" i="40"/>
  <c r="BF788" i="40"/>
  <c r="T788" i="40"/>
  <c r="R788" i="40"/>
  <c r="P788" i="40"/>
  <c r="BI786" i="40"/>
  <c r="BH786" i="40"/>
  <c r="BG786" i="40"/>
  <c r="BF786" i="40"/>
  <c r="T786" i="40"/>
  <c r="R786" i="40"/>
  <c r="P786" i="40"/>
  <c r="BI784" i="40"/>
  <c r="BH784" i="40"/>
  <c r="BG784" i="40"/>
  <c r="BF784" i="40"/>
  <c r="T784" i="40"/>
  <c r="R784" i="40"/>
  <c r="P784" i="40"/>
  <c r="BI782" i="40"/>
  <c r="BH782" i="40"/>
  <c r="BG782" i="40"/>
  <c r="BF782" i="40"/>
  <c r="T782" i="40"/>
  <c r="R782" i="40"/>
  <c r="P782" i="40"/>
  <c r="BI780" i="40"/>
  <c r="BH780" i="40"/>
  <c r="BG780" i="40"/>
  <c r="BF780" i="40"/>
  <c r="T780" i="40"/>
  <c r="R780" i="40"/>
  <c r="P780" i="40"/>
  <c r="BI778" i="40"/>
  <c r="BH778" i="40"/>
  <c r="BG778" i="40"/>
  <c r="BF778" i="40"/>
  <c r="T778" i="40"/>
  <c r="R778" i="40"/>
  <c r="P778" i="40"/>
  <c r="BI776" i="40"/>
  <c r="BH776" i="40"/>
  <c r="BG776" i="40"/>
  <c r="BF776" i="40"/>
  <c r="T776" i="40"/>
  <c r="R776" i="40"/>
  <c r="P776" i="40"/>
  <c r="BI775" i="40"/>
  <c r="BH775" i="40"/>
  <c r="BG775" i="40"/>
  <c r="BF775" i="40"/>
  <c r="T775" i="40"/>
  <c r="R775" i="40"/>
  <c r="P775" i="40"/>
  <c r="BI774" i="40"/>
  <c r="BH774" i="40"/>
  <c r="BG774" i="40"/>
  <c r="BF774" i="40"/>
  <c r="T774" i="40"/>
  <c r="R774" i="40"/>
  <c r="P774" i="40"/>
  <c r="BI773" i="40"/>
  <c r="BH773" i="40"/>
  <c r="BG773" i="40"/>
  <c r="BF773" i="40"/>
  <c r="T773" i="40"/>
  <c r="R773" i="40"/>
  <c r="P773" i="40"/>
  <c r="BI772" i="40"/>
  <c r="BH772" i="40"/>
  <c r="BG772" i="40"/>
  <c r="BF772" i="40"/>
  <c r="T772" i="40"/>
  <c r="R772" i="40"/>
  <c r="P772" i="40"/>
  <c r="BI771" i="40"/>
  <c r="BH771" i="40"/>
  <c r="BG771" i="40"/>
  <c r="BF771" i="40"/>
  <c r="T771" i="40"/>
  <c r="R771" i="40"/>
  <c r="P771" i="40"/>
  <c r="BI769" i="40"/>
  <c r="BH769" i="40"/>
  <c r="BG769" i="40"/>
  <c r="BF769" i="40"/>
  <c r="T769" i="40"/>
  <c r="R769" i="40"/>
  <c r="P769" i="40"/>
  <c r="BI767" i="40"/>
  <c r="BH767" i="40"/>
  <c r="BG767" i="40"/>
  <c r="BF767" i="40"/>
  <c r="T767" i="40"/>
  <c r="R767" i="40"/>
  <c r="P767" i="40"/>
  <c r="BI765" i="40"/>
  <c r="BH765" i="40"/>
  <c r="BG765" i="40"/>
  <c r="BF765" i="40"/>
  <c r="T765" i="40"/>
  <c r="R765" i="40"/>
  <c r="P765" i="40"/>
  <c r="BI764" i="40"/>
  <c r="BH764" i="40"/>
  <c r="BG764" i="40"/>
  <c r="BF764" i="40"/>
  <c r="T764" i="40"/>
  <c r="R764" i="40"/>
  <c r="P764" i="40"/>
  <c r="BI762" i="40"/>
  <c r="BH762" i="40"/>
  <c r="BG762" i="40"/>
  <c r="BF762" i="40"/>
  <c r="T762" i="40"/>
  <c r="R762" i="40"/>
  <c r="P762" i="40"/>
  <c r="BI761" i="40"/>
  <c r="BH761" i="40"/>
  <c r="BG761" i="40"/>
  <c r="BF761" i="40"/>
  <c r="T761" i="40"/>
  <c r="R761" i="40"/>
  <c r="P761" i="40"/>
  <c r="BI759" i="40"/>
  <c r="BH759" i="40"/>
  <c r="BG759" i="40"/>
  <c r="BF759" i="40"/>
  <c r="T759" i="40"/>
  <c r="R759" i="40"/>
  <c r="P759" i="40"/>
  <c r="BI757" i="40"/>
  <c r="BH757" i="40"/>
  <c r="BG757" i="40"/>
  <c r="BF757" i="40"/>
  <c r="T757" i="40"/>
  <c r="R757" i="40"/>
  <c r="P757" i="40"/>
  <c r="BI756" i="40"/>
  <c r="BH756" i="40"/>
  <c r="BG756" i="40"/>
  <c r="BF756" i="40"/>
  <c r="T756" i="40"/>
  <c r="R756" i="40"/>
  <c r="P756" i="40"/>
  <c r="BI754" i="40"/>
  <c r="BH754" i="40"/>
  <c r="BG754" i="40"/>
  <c r="BF754" i="40"/>
  <c r="T754" i="40"/>
  <c r="R754" i="40"/>
  <c r="P754" i="40"/>
  <c r="BI752" i="40"/>
  <c r="BH752" i="40"/>
  <c r="BG752" i="40"/>
  <c r="BF752" i="40"/>
  <c r="T752" i="40"/>
  <c r="R752" i="40"/>
  <c r="P752" i="40"/>
  <c r="BI749" i="40"/>
  <c r="BH749" i="40"/>
  <c r="BG749" i="40"/>
  <c r="BF749" i="40"/>
  <c r="T749" i="40"/>
  <c r="R749" i="40"/>
  <c r="P749" i="40"/>
  <c r="BI748" i="40"/>
  <c r="BH748" i="40"/>
  <c r="BG748" i="40"/>
  <c r="BF748" i="40"/>
  <c r="T748" i="40"/>
  <c r="R748" i="40"/>
  <c r="P748" i="40"/>
  <c r="BI746" i="40"/>
  <c r="BH746" i="40"/>
  <c r="BG746" i="40"/>
  <c r="BF746" i="40"/>
  <c r="T746" i="40"/>
  <c r="T745" i="40" s="1"/>
  <c r="R746" i="40"/>
  <c r="R745" i="40" s="1"/>
  <c r="P746" i="40"/>
  <c r="P745" i="40"/>
  <c r="BI744" i="40"/>
  <c r="BH744" i="40"/>
  <c r="BG744" i="40"/>
  <c r="BF744" i="40"/>
  <c r="T744" i="40"/>
  <c r="T743" i="40" s="1"/>
  <c r="R744" i="40"/>
  <c r="R743" i="40"/>
  <c r="P744" i="40"/>
  <c r="P743" i="40" s="1"/>
  <c r="BI742" i="40"/>
  <c r="BH742" i="40"/>
  <c r="BG742" i="40"/>
  <c r="BF742" i="40"/>
  <c r="T742" i="40"/>
  <c r="T741" i="40" s="1"/>
  <c r="R742" i="40"/>
  <c r="R741" i="40" s="1"/>
  <c r="P742" i="40"/>
  <c r="P741" i="40" s="1"/>
  <c r="BI739" i="40"/>
  <c r="BH739" i="40"/>
  <c r="BG739" i="40"/>
  <c r="BF739" i="40"/>
  <c r="T739" i="40"/>
  <c r="T738" i="40" s="1"/>
  <c r="R739" i="40"/>
  <c r="R738" i="40" s="1"/>
  <c r="P739" i="40"/>
  <c r="P738" i="40"/>
  <c r="BI736" i="40"/>
  <c r="BH736" i="40"/>
  <c r="BG736" i="40"/>
  <c r="BF736" i="40"/>
  <c r="T736" i="40"/>
  <c r="R736" i="40"/>
  <c r="P736" i="40"/>
  <c r="BI735" i="40"/>
  <c r="BH735" i="40"/>
  <c r="BG735" i="40"/>
  <c r="BF735" i="40"/>
  <c r="T735" i="40"/>
  <c r="R735" i="40"/>
  <c r="P735" i="40"/>
  <c r="BI734" i="40"/>
  <c r="BH734" i="40"/>
  <c r="BG734" i="40"/>
  <c r="BF734" i="40"/>
  <c r="T734" i="40"/>
  <c r="R734" i="40"/>
  <c r="P734" i="40"/>
  <c r="BI732" i="40"/>
  <c r="BH732" i="40"/>
  <c r="BG732" i="40"/>
  <c r="BF732" i="40"/>
  <c r="T732" i="40"/>
  <c r="T731" i="40"/>
  <c r="R732" i="40"/>
  <c r="R731" i="40"/>
  <c r="P732" i="40"/>
  <c r="P731" i="40" s="1"/>
  <c r="BI730" i="40"/>
  <c r="BH730" i="40"/>
  <c r="BG730" i="40"/>
  <c r="BF730" i="40"/>
  <c r="T730" i="40"/>
  <c r="R730" i="40"/>
  <c r="P730" i="40"/>
  <c r="BI729" i="40"/>
  <c r="BH729" i="40"/>
  <c r="BG729" i="40"/>
  <c r="BF729" i="40"/>
  <c r="T729" i="40"/>
  <c r="R729" i="40"/>
  <c r="P729" i="40"/>
  <c r="BI727" i="40"/>
  <c r="BH727" i="40"/>
  <c r="BG727" i="40"/>
  <c r="BF727" i="40"/>
  <c r="T727" i="40"/>
  <c r="R727" i="40"/>
  <c r="P727" i="40"/>
  <c r="BI725" i="40"/>
  <c r="BH725" i="40"/>
  <c r="BG725" i="40"/>
  <c r="BF725" i="40"/>
  <c r="T725" i="40"/>
  <c r="R725" i="40"/>
  <c r="P725" i="40"/>
  <c r="BI724" i="40"/>
  <c r="BH724" i="40"/>
  <c r="BG724" i="40"/>
  <c r="BF724" i="40"/>
  <c r="T724" i="40"/>
  <c r="R724" i="40"/>
  <c r="P724" i="40"/>
  <c r="BI723" i="40"/>
  <c r="BH723" i="40"/>
  <c r="BG723" i="40"/>
  <c r="BF723" i="40"/>
  <c r="T723" i="40"/>
  <c r="R723" i="40"/>
  <c r="P723" i="40"/>
  <c r="BI722" i="40"/>
  <c r="BH722" i="40"/>
  <c r="BG722" i="40"/>
  <c r="BF722" i="40"/>
  <c r="T722" i="40"/>
  <c r="R722" i="40"/>
  <c r="P722" i="40"/>
  <c r="BI721" i="40"/>
  <c r="BH721" i="40"/>
  <c r="BG721" i="40"/>
  <c r="BF721" i="40"/>
  <c r="T721" i="40"/>
  <c r="R721" i="40"/>
  <c r="P721" i="40"/>
  <c r="BI720" i="40"/>
  <c r="BH720" i="40"/>
  <c r="BG720" i="40"/>
  <c r="BF720" i="40"/>
  <c r="T720" i="40"/>
  <c r="R720" i="40"/>
  <c r="P720" i="40"/>
  <c r="BI719" i="40"/>
  <c r="BH719" i="40"/>
  <c r="BG719" i="40"/>
  <c r="BF719" i="40"/>
  <c r="T719" i="40"/>
  <c r="R719" i="40"/>
  <c r="P719" i="40"/>
  <c r="BI718" i="40"/>
  <c r="BH718" i="40"/>
  <c r="BG718" i="40"/>
  <c r="BF718" i="40"/>
  <c r="T718" i="40"/>
  <c r="R718" i="40"/>
  <c r="P718" i="40"/>
  <c r="BI717" i="40"/>
  <c r="BH717" i="40"/>
  <c r="BG717" i="40"/>
  <c r="BF717" i="40"/>
  <c r="T717" i="40"/>
  <c r="R717" i="40"/>
  <c r="P717" i="40"/>
  <c r="BI716" i="40"/>
  <c r="BH716" i="40"/>
  <c r="BG716" i="40"/>
  <c r="BF716" i="40"/>
  <c r="T716" i="40"/>
  <c r="R716" i="40"/>
  <c r="P716" i="40"/>
  <c r="BI715" i="40"/>
  <c r="BH715" i="40"/>
  <c r="BG715" i="40"/>
  <c r="BF715" i="40"/>
  <c r="T715" i="40"/>
  <c r="R715" i="40"/>
  <c r="P715" i="40"/>
  <c r="BI713" i="40"/>
  <c r="BH713" i="40"/>
  <c r="BG713" i="40"/>
  <c r="BF713" i="40"/>
  <c r="T713" i="40"/>
  <c r="R713" i="40"/>
  <c r="P713" i="40"/>
  <c r="BI711" i="40"/>
  <c r="BH711" i="40"/>
  <c r="BG711" i="40"/>
  <c r="BF711" i="40"/>
  <c r="T711" i="40"/>
  <c r="R711" i="40"/>
  <c r="P711" i="40"/>
  <c r="BI710" i="40"/>
  <c r="BH710" i="40"/>
  <c r="BG710" i="40"/>
  <c r="BF710" i="40"/>
  <c r="T710" i="40"/>
  <c r="R710" i="40"/>
  <c r="P710" i="40"/>
  <c r="BI709" i="40"/>
  <c r="BH709" i="40"/>
  <c r="BG709" i="40"/>
  <c r="BF709" i="40"/>
  <c r="T709" i="40"/>
  <c r="R709" i="40"/>
  <c r="P709" i="40"/>
  <c r="BI708" i="40"/>
  <c r="BH708" i="40"/>
  <c r="BG708" i="40"/>
  <c r="BF708" i="40"/>
  <c r="T708" i="40"/>
  <c r="R708" i="40"/>
  <c r="P708" i="40"/>
  <c r="BI707" i="40"/>
  <c r="BH707" i="40"/>
  <c r="BG707" i="40"/>
  <c r="BF707" i="40"/>
  <c r="T707" i="40"/>
  <c r="R707" i="40"/>
  <c r="P707" i="40"/>
  <c r="BI705" i="40"/>
  <c r="BH705" i="40"/>
  <c r="BG705" i="40"/>
  <c r="BF705" i="40"/>
  <c r="T705" i="40"/>
  <c r="R705" i="40"/>
  <c r="P705" i="40"/>
  <c r="BI703" i="40"/>
  <c r="BH703" i="40"/>
  <c r="BG703" i="40"/>
  <c r="BF703" i="40"/>
  <c r="T703" i="40"/>
  <c r="R703" i="40"/>
  <c r="P703" i="40"/>
  <c r="BI702" i="40"/>
  <c r="BH702" i="40"/>
  <c r="BG702" i="40"/>
  <c r="BF702" i="40"/>
  <c r="T702" i="40"/>
  <c r="R702" i="40"/>
  <c r="P702" i="40"/>
  <c r="BI701" i="40"/>
  <c r="BH701" i="40"/>
  <c r="BG701" i="40"/>
  <c r="BF701" i="40"/>
  <c r="T701" i="40"/>
  <c r="R701" i="40"/>
  <c r="P701" i="40"/>
  <c r="BI700" i="40"/>
  <c r="BH700" i="40"/>
  <c r="BG700" i="40"/>
  <c r="BF700" i="40"/>
  <c r="T700" i="40"/>
  <c r="R700" i="40"/>
  <c r="P700" i="40"/>
  <c r="BI699" i="40"/>
  <c r="BH699" i="40"/>
  <c r="BG699" i="40"/>
  <c r="BF699" i="40"/>
  <c r="T699" i="40"/>
  <c r="R699" i="40"/>
  <c r="P699" i="40"/>
  <c r="BI698" i="40"/>
  <c r="BH698" i="40"/>
  <c r="BG698" i="40"/>
  <c r="BF698" i="40"/>
  <c r="T698" i="40"/>
  <c r="R698" i="40"/>
  <c r="P698" i="40"/>
  <c r="BI696" i="40"/>
  <c r="BH696" i="40"/>
  <c r="BG696" i="40"/>
  <c r="BF696" i="40"/>
  <c r="T696" i="40"/>
  <c r="R696" i="40"/>
  <c r="P696" i="40"/>
  <c r="BI694" i="40"/>
  <c r="BH694" i="40"/>
  <c r="BG694" i="40"/>
  <c r="BF694" i="40"/>
  <c r="T694" i="40"/>
  <c r="R694" i="40"/>
  <c r="P694" i="40"/>
  <c r="BI693" i="40"/>
  <c r="BH693" i="40"/>
  <c r="BG693" i="40"/>
  <c r="BF693" i="40"/>
  <c r="T693" i="40"/>
  <c r="R693" i="40"/>
  <c r="P693" i="40"/>
  <c r="BI692" i="40"/>
  <c r="BH692" i="40"/>
  <c r="BG692" i="40"/>
  <c r="BF692" i="40"/>
  <c r="T692" i="40"/>
  <c r="R692" i="40"/>
  <c r="P692" i="40"/>
  <c r="BI691" i="40"/>
  <c r="BH691" i="40"/>
  <c r="BG691" i="40"/>
  <c r="BF691" i="40"/>
  <c r="T691" i="40"/>
  <c r="R691" i="40"/>
  <c r="P691" i="40"/>
  <c r="BI690" i="40"/>
  <c r="BH690" i="40"/>
  <c r="BG690" i="40"/>
  <c r="BF690" i="40"/>
  <c r="T690" i="40"/>
  <c r="R690" i="40"/>
  <c r="P690" i="40"/>
  <c r="BI689" i="40"/>
  <c r="BH689" i="40"/>
  <c r="BG689" i="40"/>
  <c r="BF689" i="40"/>
  <c r="T689" i="40"/>
  <c r="R689" i="40"/>
  <c r="P689" i="40"/>
  <c r="BI688" i="40"/>
  <c r="BH688" i="40"/>
  <c r="BG688" i="40"/>
  <c r="BF688" i="40"/>
  <c r="T688" i="40"/>
  <c r="R688" i="40"/>
  <c r="P688" i="40"/>
  <c r="BI686" i="40"/>
  <c r="BH686" i="40"/>
  <c r="BG686" i="40"/>
  <c r="BF686" i="40"/>
  <c r="T686" i="40"/>
  <c r="R686" i="40"/>
  <c r="P686" i="40"/>
  <c r="BI685" i="40"/>
  <c r="BH685" i="40"/>
  <c r="BG685" i="40"/>
  <c r="BF685" i="40"/>
  <c r="T685" i="40"/>
  <c r="R685" i="40"/>
  <c r="P685" i="40"/>
  <c r="BI683" i="40"/>
  <c r="BH683" i="40"/>
  <c r="BG683" i="40"/>
  <c r="BF683" i="40"/>
  <c r="T683" i="40"/>
  <c r="R683" i="40"/>
  <c r="P683" i="40"/>
  <c r="BI681" i="40"/>
  <c r="BH681" i="40"/>
  <c r="BG681" i="40"/>
  <c r="BF681" i="40"/>
  <c r="T681" i="40"/>
  <c r="R681" i="40"/>
  <c r="P681" i="40"/>
  <c r="BI679" i="40"/>
  <c r="BH679" i="40"/>
  <c r="BG679" i="40"/>
  <c r="BF679" i="40"/>
  <c r="T679" i="40"/>
  <c r="R679" i="40"/>
  <c r="P679" i="40"/>
  <c r="BI677" i="40"/>
  <c r="BH677" i="40"/>
  <c r="BG677" i="40"/>
  <c r="BF677" i="40"/>
  <c r="T677" i="40"/>
  <c r="R677" i="40"/>
  <c r="P677" i="40"/>
  <c r="BI676" i="40"/>
  <c r="BH676" i="40"/>
  <c r="BG676" i="40"/>
  <c r="BF676" i="40"/>
  <c r="T676" i="40"/>
  <c r="R676" i="40"/>
  <c r="P676" i="40"/>
  <c r="BI675" i="40"/>
  <c r="BH675" i="40"/>
  <c r="BG675" i="40"/>
  <c r="BF675" i="40"/>
  <c r="T675" i="40"/>
  <c r="R675" i="40"/>
  <c r="P675" i="40"/>
  <c r="BI674" i="40"/>
  <c r="BH674" i="40"/>
  <c r="BG674" i="40"/>
  <c r="BF674" i="40"/>
  <c r="T674" i="40"/>
  <c r="R674" i="40"/>
  <c r="P674" i="40"/>
  <c r="BI673" i="40"/>
  <c r="BH673" i="40"/>
  <c r="BG673" i="40"/>
  <c r="BF673" i="40"/>
  <c r="T673" i="40"/>
  <c r="R673" i="40"/>
  <c r="P673" i="40"/>
  <c r="BI672" i="40"/>
  <c r="BH672" i="40"/>
  <c r="BG672" i="40"/>
  <c r="BF672" i="40"/>
  <c r="T672" i="40"/>
  <c r="R672" i="40"/>
  <c r="P672" i="40"/>
  <c r="BI671" i="40"/>
  <c r="BH671" i="40"/>
  <c r="BG671" i="40"/>
  <c r="BF671" i="40"/>
  <c r="T671" i="40"/>
  <c r="R671" i="40"/>
  <c r="P671" i="40"/>
  <c r="BI670" i="40"/>
  <c r="BH670" i="40"/>
  <c r="BG670" i="40"/>
  <c r="BF670" i="40"/>
  <c r="T670" i="40"/>
  <c r="R670" i="40"/>
  <c r="P670" i="40"/>
  <c r="BI669" i="40"/>
  <c r="BH669" i="40"/>
  <c r="BG669" i="40"/>
  <c r="BF669" i="40"/>
  <c r="T669" i="40"/>
  <c r="R669" i="40"/>
  <c r="P669" i="40"/>
  <c r="BI668" i="40"/>
  <c r="BH668" i="40"/>
  <c r="BG668" i="40"/>
  <c r="BF668" i="40"/>
  <c r="T668" i="40"/>
  <c r="R668" i="40"/>
  <c r="P668" i="40"/>
  <c r="BI667" i="40"/>
  <c r="BH667" i="40"/>
  <c r="BG667" i="40"/>
  <c r="BF667" i="40"/>
  <c r="T667" i="40"/>
  <c r="R667" i="40"/>
  <c r="P667" i="40"/>
  <c r="BI666" i="40"/>
  <c r="BH666" i="40"/>
  <c r="BG666" i="40"/>
  <c r="BF666" i="40"/>
  <c r="T666" i="40"/>
  <c r="R666" i="40"/>
  <c r="P666" i="40"/>
  <c r="BI665" i="40"/>
  <c r="BH665" i="40"/>
  <c r="BG665" i="40"/>
  <c r="BF665" i="40"/>
  <c r="T665" i="40"/>
  <c r="R665" i="40"/>
  <c r="P665" i="40"/>
  <c r="BI663" i="40"/>
  <c r="BH663" i="40"/>
  <c r="BG663" i="40"/>
  <c r="BF663" i="40"/>
  <c r="T663" i="40"/>
  <c r="R663" i="40"/>
  <c r="P663" i="40"/>
  <c r="BI662" i="40"/>
  <c r="BH662" i="40"/>
  <c r="BG662" i="40"/>
  <c r="BF662" i="40"/>
  <c r="T662" i="40"/>
  <c r="R662" i="40"/>
  <c r="P662" i="40"/>
  <c r="BI660" i="40"/>
  <c r="BH660" i="40"/>
  <c r="BG660" i="40"/>
  <c r="BF660" i="40"/>
  <c r="T660" i="40"/>
  <c r="R660" i="40"/>
  <c r="P660" i="40"/>
  <c r="BI658" i="40"/>
  <c r="BH658" i="40"/>
  <c r="BG658" i="40"/>
  <c r="BF658" i="40"/>
  <c r="T658" i="40"/>
  <c r="R658" i="40"/>
  <c r="P658" i="40"/>
  <c r="BI657" i="40"/>
  <c r="BH657" i="40"/>
  <c r="BG657" i="40"/>
  <c r="BF657" i="40"/>
  <c r="T657" i="40"/>
  <c r="R657" i="40"/>
  <c r="P657" i="40"/>
  <c r="BI656" i="40"/>
  <c r="BH656" i="40"/>
  <c r="BG656" i="40"/>
  <c r="BF656" i="40"/>
  <c r="T656" i="40"/>
  <c r="R656" i="40"/>
  <c r="P656" i="40"/>
  <c r="BI655" i="40"/>
  <c r="BH655" i="40"/>
  <c r="BG655" i="40"/>
  <c r="BF655" i="40"/>
  <c r="T655" i="40"/>
  <c r="R655" i="40"/>
  <c r="P655" i="40"/>
  <c r="BI654" i="40"/>
  <c r="BH654" i="40"/>
  <c r="BG654" i="40"/>
  <c r="BF654" i="40"/>
  <c r="T654" i="40"/>
  <c r="R654" i="40"/>
  <c r="P654" i="40"/>
  <c r="BI653" i="40"/>
  <c r="BH653" i="40"/>
  <c r="BG653" i="40"/>
  <c r="BF653" i="40"/>
  <c r="T653" i="40"/>
  <c r="R653" i="40"/>
  <c r="P653" i="40"/>
  <c r="BI652" i="40"/>
  <c r="BH652" i="40"/>
  <c r="BG652" i="40"/>
  <c r="BF652" i="40"/>
  <c r="T652" i="40"/>
  <c r="R652" i="40"/>
  <c r="P652" i="40"/>
  <c r="BI651" i="40"/>
  <c r="BH651" i="40"/>
  <c r="BG651" i="40"/>
  <c r="BF651" i="40"/>
  <c r="T651" i="40"/>
  <c r="R651" i="40"/>
  <c r="P651" i="40"/>
  <c r="BI650" i="40"/>
  <c r="BH650" i="40"/>
  <c r="BG650" i="40"/>
  <c r="BF650" i="40"/>
  <c r="T650" i="40"/>
  <c r="R650" i="40"/>
  <c r="P650" i="40"/>
  <c r="BI649" i="40"/>
  <c r="BH649" i="40"/>
  <c r="BG649" i="40"/>
  <c r="BF649" i="40"/>
  <c r="T649" i="40"/>
  <c r="R649" i="40"/>
  <c r="P649" i="40"/>
  <c r="BI648" i="40"/>
  <c r="BH648" i="40"/>
  <c r="BG648" i="40"/>
  <c r="BF648" i="40"/>
  <c r="T648" i="40"/>
  <c r="R648" i="40"/>
  <c r="P648" i="40"/>
  <c r="BI647" i="40"/>
  <c r="BH647" i="40"/>
  <c r="BG647" i="40"/>
  <c r="BF647" i="40"/>
  <c r="T647" i="40"/>
  <c r="R647" i="40"/>
  <c r="P647" i="40"/>
  <c r="BI646" i="40"/>
  <c r="BH646" i="40"/>
  <c r="BG646" i="40"/>
  <c r="BF646" i="40"/>
  <c r="T646" i="40"/>
  <c r="R646" i="40"/>
  <c r="P646" i="40"/>
  <c r="BI645" i="40"/>
  <c r="BH645" i="40"/>
  <c r="BG645" i="40"/>
  <c r="BF645" i="40"/>
  <c r="T645" i="40"/>
  <c r="R645" i="40"/>
  <c r="P645" i="40"/>
  <c r="BI644" i="40"/>
  <c r="BH644" i="40"/>
  <c r="BG644" i="40"/>
  <c r="BF644" i="40"/>
  <c r="T644" i="40"/>
  <c r="R644" i="40"/>
  <c r="P644" i="40"/>
  <c r="BI643" i="40"/>
  <c r="BH643" i="40"/>
  <c r="BG643" i="40"/>
  <c r="BF643" i="40"/>
  <c r="T643" i="40"/>
  <c r="R643" i="40"/>
  <c r="P643" i="40"/>
  <c r="BI642" i="40"/>
  <c r="BH642" i="40"/>
  <c r="BG642" i="40"/>
  <c r="BF642" i="40"/>
  <c r="T642" i="40"/>
  <c r="R642" i="40"/>
  <c r="P642" i="40"/>
  <c r="BI641" i="40"/>
  <c r="BH641" i="40"/>
  <c r="BG641" i="40"/>
  <c r="BF641" i="40"/>
  <c r="T641" i="40"/>
  <c r="R641" i="40"/>
  <c r="P641" i="40"/>
  <c r="BI640" i="40"/>
  <c r="BH640" i="40"/>
  <c r="BG640" i="40"/>
  <c r="BF640" i="40"/>
  <c r="T640" i="40"/>
  <c r="R640" i="40"/>
  <c r="P640" i="40"/>
  <c r="BI639" i="40"/>
  <c r="BH639" i="40"/>
  <c r="BG639" i="40"/>
  <c r="BF639" i="40"/>
  <c r="T639" i="40"/>
  <c r="R639" i="40"/>
  <c r="P639" i="40"/>
  <c r="BI636" i="40"/>
  <c r="BH636" i="40"/>
  <c r="BG636" i="40"/>
  <c r="BF636" i="40"/>
  <c r="T636" i="40"/>
  <c r="R636" i="40"/>
  <c r="P636" i="40"/>
  <c r="BI634" i="40"/>
  <c r="BH634" i="40"/>
  <c r="BG634" i="40"/>
  <c r="BF634" i="40"/>
  <c r="T634" i="40"/>
  <c r="R634" i="40"/>
  <c r="P634" i="40"/>
  <c r="BI632" i="40"/>
  <c r="BH632" i="40"/>
  <c r="BG632" i="40"/>
  <c r="BF632" i="40"/>
  <c r="T632" i="40"/>
  <c r="R632" i="40"/>
  <c r="P632" i="40"/>
  <c r="BI630" i="40"/>
  <c r="BH630" i="40"/>
  <c r="BG630" i="40"/>
  <c r="BF630" i="40"/>
  <c r="T630" i="40"/>
  <c r="R630" i="40"/>
  <c r="P630" i="40"/>
  <c r="BI628" i="40"/>
  <c r="BH628" i="40"/>
  <c r="BG628" i="40"/>
  <c r="BF628" i="40"/>
  <c r="T628" i="40"/>
  <c r="R628" i="40"/>
  <c r="P628" i="40"/>
  <c r="BI626" i="40"/>
  <c r="BH626" i="40"/>
  <c r="BG626" i="40"/>
  <c r="BF626" i="40"/>
  <c r="T626" i="40"/>
  <c r="R626" i="40"/>
  <c r="P626" i="40"/>
  <c r="BI624" i="40"/>
  <c r="BH624" i="40"/>
  <c r="BG624" i="40"/>
  <c r="BF624" i="40"/>
  <c r="T624" i="40"/>
  <c r="R624" i="40"/>
  <c r="P624" i="40"/>
  <c r="BI622" i="40"/>
  <c r="BH622" i="40"/>
  <c r="BG622" i="40"/>
  <c r="BF622" i="40"/>
  <c r="T622" i="40"/>
  <c r="R622" i="40"/>
  <c r="P622" i="40"/>
  <c r="BI620" i="40"/>
  <c r="BH620" i="40"/>
  <c r="BG620" i="40"/>
  <c r="BF620" i="40"/>
  <c r="T620" i="40"/>
  <c r="R620" i="40"/>
  <c r="P620" i="40"/>
  <c r="BI618" i="40"/>
  <c r="BH618" i="40"/>
  <c r="BG618" i="40"/>
  <c r="BF618" i="40"/>
  <c r="T618" i="40"/>
  <c r="R618" i="40"/>
  <c r="P618" i="40"/>
  <c r="BI616" i="40"/>
  <c r="BH616" i="40"/>
  <c r="BG616" i="40"/>
  <c r="BF616" i="40"/>
  <c r="T616" i="40"/>
  <c r="R616" i="40"/>
  <c r="P616" i="40"/>
  <c r="BI615" i="40"/>
  <c r="BH615" i="40"/>
  <c r="BG615" i="40"/>
  <c r="BF615" i="40"/>
  <c r="T615" i="40"/>
  <c r="R615" i="40"/>
  <c r="P615" i="40"/>
  <c r="BI614" i="40"/>
  <c r="BH614" i="40"/>
  <c r="BG614" i="40"/>
  <c r="BF614" i="40"/>
  <c r="T614" i="40"/>
  <c r="R614" i="40"/>
  <c r="P614" i="40"/>
  <c r="BI613" i="40"/>
  <c r="BH613" i="40"/>
  <c r="BG613" i="40"/>
  <c r="BF613" i="40"/>
  <c r="T613" i="40"/>
  <c r="R613" i="40"/>
  <c r="P613" i="40"/>
  <c r="BI612" i="40"/>
  <c r="BH612" i="40"/>
  <c r="BG612" i="40"/>
  <c r="BF612" i="40"/>
  <c r="T612" i="40"/>
  <c r="R612" i="40"/>
  <c r="P612" i="40"/>
  <c r="BI611" i="40"/>
  <c r="BH611" i="40"/>
  <c r="BG611" i="40"/>
  <c r="BF611" i="40"/>
  <c r="T611" i="40"/>
  <c r="R611" i="40"/>
  <c r="P611" i="40"/>
  <c r="BI610" i="40"/>
  <c r="BH610" i="40"/>
  <c r="BG610" i="40"/>
  <c r="BF610" i="40"/>
  <c r="T610" i="40"/>
  <c r="R610" i="40"/>
  <c r="P610" i="40"/>
  <c r="BI609" i="40"/>
  <c r="BH609" i="40"/>
  <c r="BG609" i="40"/>
  <c r="BF609" i="40"/>
  <c r="T609" i="40"/>
  <c r="R609" i="40"/>
  <c r="P609" i="40"/>
  <c r="BI608" i="40"/>
  <c r="BH608" i="40"/>
  <c r="BG608" i="40"/>
  <c r="BF608" i="40"/>
  <c r="T608" i="40"/>
  <c r="R608" i="40"/>
  <c r="P608" i="40"/>
  <c r="BI607" i="40"/>
  <c r="BH607" i="40"/>
  <c r="BG607" i="40"/>
  <c r="BF607" i="40"/>
  <c r="T607" i="40"/>
  <c r="R607" i="40"/>
  <c r="P607" i="40"/>
  <c r="BI606" i="40"/>
  <c r="BH606" i="40"/>
  <c r="BG606" i="40"/>
  <c r="BF606" i="40"/>
  <c r="T606" i="40"/>
  <c r="R606" i="40"/>
  <c r="P606" i="40"/>
  <c r="BI605" i="40"/>
  <c r="BH605" i="40"/>
  <c r="BG605" i="40"/>
  <c r="BF605" i="40"/>
  <c r="T605" i="40"/>
  <c r="R605" i="40"/>
  <c r="P605" i="40"/>
  <c r="BI604" i="40"/>
  <c r="BH604" i="40"/>
  <c r="BG604" i="40"/>
  <c r="BF604" i="40"/>
  <c r="T604" i="40"/>
  <c r="R604" i="40"/>
  <c r="P604" i="40"/>
  <c r="BI603" i="40"/>
  <c r="BH603" i="40"/>
  <c r="BG603" i="40"/>
  <c r="BF603" i="40"/>
  <c r="T603" i="40"/>
  <c r="R603" i="40"/>
  <c r="P603" i="40"/>
  <c r="BI602" i="40"/>
  <c r="BH602" i="40"/>
  <c r="BG602" i="40"/>
  <c r="BF602" i="40"/>
  <c r="T602" i="40"/>
  <c r="R602" i="40"/>
  <c r="P602" i="40"/>
  <c r="BI601" i="40"/>
  <c r="BH601" i="40"/>
  <c r="BG601" i="40"/>
  <c r="BF601" i="40"/>
  <c r="T601" i="40"/>
  <c r="R601" i="40"/>
  <c r="P601" i="40"/>
  <c r="BI600" i="40"/>
  <c r="BH600" i="40"/>
  <c r="BG600" i="40"/>
  <c r="BF600" i="40"/>
  <c r="T600" i="40"/>
  <c r="R600" i="40"/>
  <c r="P600" i="40"/>
  <c r="BI599" i="40"/>
  <c r="BH599" i="40"/>
  <c r="BG599" i="40"/>
  <c r="BF599" i="40"/>
  <c r="T599" i="40"/>
  <c r="R599" i="40"/>
  <c r="P599" i="40"/>
  <c r="BI598" i="40"/>
  <c r="BH598" i="40"/>
  <c r="BG598" i="40"/>
  <c r="BF598" i="40"/>
  <c r="T598" i="40"/>
  <c r="R598" i="40"/>
  <c r="P598" i="40"/>
  <c r="BI597" i="40"/>
  <c r="BH597" i="40"/>
  <c r="BG597" i="40"/>
  <c r="BF597" i="40"/>
  <c r="T597" i="40"/>
  <c r="R597" i="40"/>
  <c r="P597" i="40"/>
  <c r="BI596" i="40"/>
  <c r="BH596" i="40"/>
  <c r="BG596" i="40"/>
  <c r="BF596" i="40"/>
  <c r="T596" i="40"/>
  <c r="R596" i="40"/>
  <c r="P596" i="40"/>
  <c r="BI595" i="40"/>
  <c r="BH595" i="40"/>
  <c r="BG595" i="40"/>
  <c r="BF595" i="40"/>
  <c r="T595" i="40"/>
  <c r="R595" i="40"/>
  <c r="P595" i="40"/>
  <c r="BI594" i="40"/>
  <c r="BH594" i="40"/>
  <c r="BG594" i="40"/>
  <c r="BF594" i="40"/>
  <c r="T594" i="40"/>
  <c r="R594" i="40"/>
  <c r="P594" i="40"/>
  <c r="BI593" i="40"/>
  <c r="BH593" i="40"/>
  <c r="BG593" i="40"/>
  <c r="BF593" i="40"/>
  <c r="T593" i="40"/>
  <c r="R593" i="40"/>
  <c r="P593" i="40"/>
  <c r="BI592" i="40"/>
  <c r="BH592" i="40"/>
  <c r="BG592" i="40"/>
  <c r="BF592" i="40"/>
  <c r="T592" i="40"/>
  <c r="R592" i="40"/>
  <c r="P592" i="40"/>
  <c r="BI591" i="40"/>
  <c r="BH591" i="40"/>
  <c r="BG591" i="40"/>
  <c r="BF591" i="40"/>
  <c r="T591" i="40"/>
  <c r="R591" i="40"/>
  <c r="P591" i="40"/>
  <c r="BI590" i="40"/>
  <c r="BH590" i="40"/>
  <c r="BG590" i="40"/>
  <c r="BF590" i="40"/>
  <c r="T590" i="40"/>
  <c r="R590" i="40"/>
  <c r="P590" i="40"/>
  <c r="BI589" i="40"/>
  <c r="BH589" i="40"/>
  <c r="BG589" i="40"/>
  <c r="BF589" i="40"/>
  <c r="T589" i="40"/>
  <c r="R589" i="40"/>
  <c r="P589" i="40"/>
  <c r="BI588" i="40"/>
  <c r="BH588" i="40"/>
  <c r="BG588" i="40"/>
  <c r="BF588" i="40"/>
  <c r="T588" i="40"/>
  <c r="R588" i="40"/>
  <c r="P588" i="40"/>
  <c r="BI587" i="40"/>
  <c r="BH587" i="40"/>
  <c r="BG587" i="40"/>
  <c r="BF587" i="40"/>
  <c r="T587" i="40"/>
  <c r="R587" i="40"/>
  <c r="P587" i="40"/>
  <c r="BI586" i="40"/>
  <c r="BH586" i="40"/>
  <c r="BG586" i="40"/>
  <c r="BF586" i="40"/>
  <c r="T586" i="40"/>
  <c r="R586" i="40"/>
  <c r="P586" i="40"/>
  <c r="BI585" i="40"/>
  <c r="BH585" i="40"/>
  <c r="BG585" i="40"/>
  <c r="BF585" i="40"/>
  <c r="T585" i="40"/>
  <c r="R585" i="40"/>
  <c r="P585" i="40"/>
  <c r="BI584" i="40"/>
  <c r="BH584" i="40"/>
  <c r="BG584" i="40"/>
  <c r="BF584" i="40"/>
  <c r="T584" i="40"/>
  <c r="R584" i="40"/>
  <c r="P584" i="40"/>
  <c r="BI583" i="40"/>
  <c r="BH583" i="40"/>
  <c r="BG583" i="40"/>
  <c r="BF583" i="40"/>
  <c r="T583" i="40"/>
  <c r="R583" i="40"/>
  <c r="P583" i="40"/>
  <c r="BI582" i="40"/>
  <c r="BH582" i="40"/>
  <c r="BG582" i="40"/>
  <c r="BF582" i="40"/>
  <c r="T582" i="40"/>
  <c r="R582" i="40"/>
  <c r="P582" i="40"/>
  <c r="BI580" i="40"/>
  <c r="BH580" i="40"/>
  <c r="BG580" i="40"/>
  <c r="BF580" i="40"/>
  <c r="T580" i="40"/>
  <c r="R580" i="40"/>
  <c r="P580" i="40"/>
  <c r="BI579" i="40"/>
  <c r="BH579" i="40"/>
  <c r="BG579" i="40"/>
  <c r="BF579" i="40"/>
  <c r="T579" i="40"/>
  <c r="R579" i="40"/>
  <c r="P579" i="40"/>
  <c r="BI577" i="40"/>
  <c r="BH577" i="40"/>
  <c r="BG577" i="40"/>
  <c r="BF577" i="40"/>
  <c r="T577" i="40"/>
  <c r="R577" i="40"/>
  <c r="P577" i="40"/>
  <c r="BI576" i="40"/>
  <c r="BH576" i="40"/>
  <c r="BG576" i="40"/>
  <c r="BF576" i="40"/>
  <c r="T576" i="40"/>
  <c r="R576" i="40"/>
  <c r="P576" i="40"/>
  <c r="BI575" i="40"/>
  <c r="BH575" i="40"/>
  <c r="BG575" i="40"/>
  <c r="BF575" i="40"/>
  <c r="T575" i="40"/>
  <c r="R575" i="40"/>
  <c r="P575" i="40"/>
  <c r="BI574" i="40"/>
  <c r="BH574" i="40"/>
  <c r="BG574" i="40"/>
  <c r="BF574" i="40"/>
  <c r="T574" i="40"/>
  <c r="R574" i="40"/>
  <c r="P574" i="40"/>
  <c r="BI573" i="40"/>
  <c r="BH573" i="40"/>
  <c r="BG573" i="40"/>
  <c r="BF573" i="40"/>
  <c r="T573" i="40"/>
  <c r="R573" i="40"/>
  <c r="P573" i="40"/>
  <c r="BI572" i="40"/>
  <c r="BH572" i="40"/>
  <c r="BG572" i="40"/>
  <c r="BF572" i="40"/>
  <c r="T572" i="40"/>
  <c r="R572" i="40"/>
  <c r="P572" i="40"/>
  <c r="BI568" i="40"/>
  <c r="BH568" i="40"/>
  <c r="BG568" i="40"/>
  <c r="BF568" i="40"/>
  <c r="T568" i="40"/>
  <c r="R568" i="40"/>
  <c r="P568" i="40"/>
  <c r="BI567" i="40"/>
  <c r="BH567" i="40"/>
  <c r="BG567" i="40"/>
  <c r="BF567" i="40"/>
  <c r="T567" i="40"/>
  <c r="R567" i="40"/>
  <c r="P567" i="40"/>
  <c r="BI566" i="40"/>
  <c r="BH566" i="40"/>
  <c r="BG566" i="40"/>
  <c r="BF566" i="40"/>
  <c r="T566" i="40"/>
  <c r="R566" i="40"/>
  <c r="P566" i="40"/>
  <c r="BI565" i="40"/>
  <c r="BH565" i="40"/>
  <c r="BG565" i="40"/>
  <c r="BF565" i="40"/>
  <c r="T565" i="40"/>
  <c r="R565" i="40"/>
  <c r="P565" i="40"/>
  <c r="BI563" i="40"/>
  <c r="BH563" i="40"/>
  <c r="BG563" i="40"/>
  <c r="BF563" i="40"/>
  <c r="T563" i="40"/>
  <c r="R563" i="40"/>
  <c r="P563" i="40"/>
  <c r="BI562" i="40"/>
  <c r="BH562" i="40"/>
  <c r="BG562" i="40"/>
  <c r="BF562" i="40"/>
  <c r="T562" i="40"/>
  <c r="R562" i="40"/>
  <c r="P562" i="40"/>
  <c r="BI561" i="40"/>
  <c r="BH561" i="40"/>
  <c r="BG561" i="40"/>
  <c r="BF561" i="40"/>
  <c r="T561" i="40"/>
  <c r="R561" i="40"/>
  <c r="P561" i="40"/>
  <c r="BI559" i="40"/>
  <c r="BH559" i="40"/>
  <c r="BG559" i="40"/>
  <c r="BF559" i="40"/>
  <c r="T559" i="40"/>
  <c r="R559" i="40"/>
  <c r="P559" i="40"/>
  <c r="BI558" i="40"/>
  <c r="BH558" i="40"/>
  <c r="BG558" i="40"/>
  <c r="BF558" i="40"/>
  <c r="T558" i="40"/>
  <c r="R558" i="40"/>
  <c r="P558" i="40"/>
  <c r="BI557" i="40"/>
  <c r="BH557" i="40"/>
  <c r="BG557" i="40"/>
  <c r="BF557" i="40"/>
  <c r="T557" i="40"/>
  <c r="R557" i="40"/>
  <c r="P557" i="40"/>
  <c r="BI556" i="40"/>
  <c r="BH556" i="40"/>
  <c r="BG556" i="40"/>
  <c r="BF556" i="40"/>
  <c r="T556" i="40"/>
  <c r="R556" i="40"/>
  <c r="P556" i="40"/>
  <c r="BI555" i="40"/>
  <c r="BH555" i="40"/>
  <c r="BG555" i="40"/>
  <c r="BF555" i="40"/>
  <c r="T555" i="40"/>
  <c r="R555" i="40"/>
  <c r="P555" i="40"/>
  <c r="BI552" i="40"/>
  <c r="BH552" i="40"/>
  <c r="BG552" i="40"/>
  <c r="BF552" i="40"/>
  <c r="T552" i="40"/>
  <c r="R552" i="40"/>
  <c r="P552" i="40"/>
  <c r="BI550" i="40"/>
  <c r="BH550" i="40"/>
  <c r="BG550" i="40"/>
  <c r="BF550" i="40"/>
  <c r="T550" i="40"/>
  <c r="R550" i="40"/>
  <c r="P550" i="40"/>
  <c r="BI548" i="40"/>
  <c r="BH548" i="40"/>
  <c r="BG548" i="40"/>
  <c r="BF548" i="40"/>
  <c r="T548" i="40"/>
  <c r="R548" i="40"/>
  <c r="P548" i="40"/>
  <c r="BI546" i="40"/>
  <c r="BH546" i="40"/>
  <c r="BG546" i="40"/>
  <c r="BF546" i="40"/>
  <c r="T546" i="40"/>
  <c r="R546" i="40"/>
  <c r="P546" i="40"/>
  <c r="BI544" i="40"/>
  <c r="BH544" i="40"/>
  <c r="BG544" i="40"/>
  <c r="BF544" i="40"/>
  <c r="T544" i="40"/>
  <c r="R544" i="40"/>
  <c r="P544" i="40"/>
  <c r="BI543" i="40"/>
  <c r="BH543" i="40"/>
  <c r="BG543" i="40"/>
  <c r="BF543" i="40"/>
  <c r="T543" i="40"/>
  <c r="R543" i="40"/>
  <c r="P543" i="40"/>
  <c r="BI541" i="40"/>
  <c r="BH541" i="40"/>
  <c r="BG541" i="40"/>
  <c r="BF541" i="40"/>
  <c r="T541" i="40"/>
  <c r="R541" i="40"/>
  <c r="P541" i="40"/>
  <c r="BI540" i="40"/>
  <c r="BH540" i="40"/>
  <c r="BG540" i="40"/>
  <c r="BF540" i="40"/>
  <c r="T540" i="40"/>
  <c r="R540" i="40"/>
  <c r="P540" i="40"/>
  <c r="BI539" i="40"/>
  <c r="BH539" i="40"/>
  <c r="BG539" i="40"/>
  <c r="BF539" i="40"/>
  <c r="T539" i="40"/>
  <c r="R539" i="40"/>
  <c r="P539" i="40"/>
  <c r="BI537" i="40"/>
  <c r="BH537" i="40"/>
  <c r="BG537" i="40"/>
  <c r="BF537" i="40"/>
  <c r="T537" i="40"/>
  <c r="R537" i="40"/>
  <c r="P537" i="40"/>
  <c r="BI535" i="40"/>
  <c r="BH535" i="40"/>
  <c r="BG535" i="40"/>
  <c r="BF535" i="40"/>
  <c r="T535" i="40"/>
  <c r="R535" i="40"/>
  <c r="P535" i="40"/>
  <c r="BI533" i="40"/>
  <c r="BH533" i="40"/>
  <c r="BG533" i="40"/>
  <c r="BF533" i="40"/>
  <c r="T533" i="40"/>
  <c r="R533" i="40"/>
  <c r="P533" i="40"/>
  <c r="BI532" i="40"/>
  <c r="BH532" i="40"/>
  <c r="BG532" i="40"/>
  <c r="BF532" i="40"/>
  <c r="T532" i="40"/>
  <c r="R532" i="40"/>
  <c r="P532" i="40"/>
  <c r="BI531" i="40"/>
  <c r="BH531" i="40"/>
  <c r="BG531" i="40"/>
  <c r="BF531" i="40"/>
  <c r="T531" i="40"/>
  <c r="R531" i="40"/>
  <c r="P531" i="40"/>
  <c r="BI529" i="40"/>
  <c r="BH529" i="40"/>
  <c r="BG529" i="40"/>
  <c r="BF529" i="40"/>
  <c r="T529" i="40"/>
  <c r="R529" i="40"/>
  <c r="P529" i="40"/>
  <c r="BI528" i="40"/>
  <c r="BH528" i="40"/>
  <c r="BG528" i="40"/>
  <c r="BF528" i="40"/>
  <c r="T528" i="40"/>
  <c r="R528" i="40"/>
  <c r="P528" i="40"/>
  <c r="BI527" i="40"/>
  <c r="BH527" i="40"/>
  <c r="BG527" i="40"/>
  <c r="BF527" i="40"/>
  <c r="T527" i="40"/>
  <c r="R527" i="40"/>
  <c r="P527" i="40"/>
  <c r="BI525" i="40"/>
  <c r="BH525" i="40"/>
  <c r="BG525" i="40"/>
  <c r="BF525" i="40"/>
  <c r="T525" i="40"/>
  <c r="R525" i="40"/>
  <c r="P525" i="40"/>
  <c r="BI524" i="40"/>
  <c r="BH524" i="40"/>
  <c r="BG524" i="40"/>
  <c r="BF524" i="40"/>
  <c r="T524" i="40"/>
  <c r="R524" i="40"/>
  <c r="P524" i="40"/>
  <c r="BI522" i="40"/>
  <c r="BH522" i="40"/>
  <c r="BG522" i="40"/>
  <c r="BF522" i="40"/>
  <c r="T522" i="40"/>
  <c r="R522" i="40"/>
  <c r="P522" i="40"/>
  <c r="BI521" i="40"/>
  <c r="BH521" i="40"/>
  <c r="BG521" i="40"/>
  <c r="BF521" i="40"/>
  <c r="T521" i="40"/>
  <c r="R521" i="40"/>
  <c r="P521" i="40"/>
  <c r="BI519" i="40"/>
  <c r="BH519" i="40"/>
  <c r="BG519" i="40"/>
  <c r="BF519" i="40"/>
  <c r="T519" i="40"/>
  <c r="R519" i="40"/>
  <c r="P519" i="40"/>
  <c r="BI518" i="40"/>
  <c r="BH518" i="40"/>
  <c r="BG518" i="40"/>
  <c r="BF518" i="40"/>
  <c r="T518" i="40"/>
  <c r="R518" i="40"/>
  <c r="P518" i="40"/>
  <c r="BI517" i="40"/>
  <c r="BH517" i="40"/>
  <c r="BG517" i="40"/>
  <c r="BF517" i="40"/>
  <c r="T517" i="40"/>
  <c r="R517" i="40"/>
  <c r="P517" i="40"/>
  <c r="BI515" i="40"/>
  <c r="BH515" i="40"/>
  <c r="BG515" i="40"/>
  <c r="BF515" i="40"/>
  <c r="T515" i="40"/>
  <c r="R515" i="40"/>
  <c r="P515" i="40"/>
  <c r="BI512" i="40"/>
  <c r="BH512" i="40"/>
  <c r="BG512" i="40"/>
  <c r="BF512" i="40"/>
  <c r="T512" i="40"/>
  <c r="R512" i="40"/>
  <c r="P512" i="40"/>
  <c r="BI511" i="40"/>
  <c r="BH511" i="40"/>
  <c r="BG511" i="40"/>
  <c r="BF511" i="40"/>
  <c r="T511" i="40"/>
  <c r="R511" i="40"/>
  <c r="P511" i="40"/>
  <c r="BI509" i="40"/>
  <c r="BH509" i="40"/>
  <c r="BG509" i="40"/>
  <c r="BF509" i="40"/>
  <c r="T509" i="40"/>
  <c r="T508" i="40"/>
  <c r="R509" i="40"/>
  <c r="R508" i="40" s="1"/>
  <c r="P509" i="40"/>
  <c r="P508" i="40" s="1"/>
  <c r="BI507" i="40"/>
  <c r="BH507" i="40"/>
  <c r="BG507" i="40"/>
  <c r="BF507" i="40"/>
  <c r="T507" i="40"/>
  <c r="R507" i="40"/>
  <c r="P507" i="40"/>
  <c r="BI505" i="40"/>
  <c r="BH505" i="40"/>
  <c r="BG505" i="40"/>
  <c r="BF505" i="40"/>
  <c r="T505" i="40"/>
  <c r="R505" i="40"/>
  <c r="P505" i="40"/>
  <c r="BI503" i="40"/>
  <c r="BH503" i="40"/>
  <c r="BG503" i="40"/>
  <c r="BF503" i="40"/>
  <c r="T503" i="40"/>
  <c r="R503" i="40"/>
  <c r="P503" i="40"/>
  <c r="BI502" i="40"/>
  <c r="BH502" i="40"/>
  <c r="BG502" i="40"/>
  <c r="BF502" i="40"/>
  <c r="T502" i="40"/>
  <c r="R502" i="40"/>
  <c r="P502" i="40"/>
  <c r="BI501" i="40"/>
  <c r="BH501" i="40"/>
  <c r="BG501" i="40"/>
  <c r="BF501" i="40"/>
  <c r="T501" i="40"/>
  <c r="R501" i="40"/>
  <c r="P501" i="40"/>
  <c r="BI500" i="40"/>
  <c r="BH500" i="40"/>
  <c r="BG500" i="40"/>
  <c r="BF500" i="40"/>
  <c r="T500" i="40"/>
  <c r="R500" i="40"/>
  <c r="P500" i="40"/>
  <c r="BI499" i="40"/>
  <c r="BH499" i="40"/>
  <c r="BG499" i="40"/>
  <c r="BF499" i="40"/>
  <c r="T499" i="40"/>
  <c r="R499" i="40"/>
  <c r="P499" i="40"/>
  <c r="BI498" i="40"/>
  <c r="BH498" i="40"/>
  <c r="BG498" i="40"/>
  <c r="BF498" i="40"/>
  <c r="T498" i="40"/>
  <c r="R498" i="40"/>
  <c r="P498" i="40"/>
  <c r="BI497" i="40"/>
  <c r="BH497" i="40"/>
  <c r="BG497" i="40"/>
  <c r="BF497" i="40"/>
  <c r="T497" i="40"/>
  <c r="R497" i="40"/>
  <c r="P497" i="40"/>
  <c r="BI496" i="40"/>
  <c r="BH496" i="40"/>
  <c r="BG496" i="40"/>
  <c r="BF496" i="40"/>
  <c r="T496" i="40"/>
  <c r="R496" i="40"/>
  <c r="P496" i="40"/>
  <c r="BI495" i="40"/>
  <c r="BH495" i="40"/>
  <c r="BG495" i="40"/>
  <c r="BF495" i="40"/>
  <c r="T495" i="40"/>
  <c r="R495" i="40"/>
  <c r="P495" i="40"/>
  <c r="BI494" i="40"/>
  <c r="BH494" i="40"/>
  <c r="BG494" i="40"/>
  <c r="BF494" i="40"/>
  <c r="T494" i="40"/>
  <c r="R494" i="40"/>
  <c r="P494" i="40"/>
  <c r="BI492" i="40"/>
  <c r="BH492" i="40"/>
  <c r="BG492" i="40"/>
  <c r="BF492" i="40"/>
  <c r="T492" i="40"/>
  <c r="R492" i="40"/>
  <c r="P492" i="40"/>
  <c r="BI491" i="40"/>
  <c r="BH491" i="40"/>
  <c r="BG491" i="40"/>
  <c r="BF491" i="40"/>
  <c r="T491" i="40"/>
  <c r="R491" i="40"/>
  <c r="P491" i="40"/>
  <c r="BI489" i="40"/>
  <c r="BH489" i="40"/>
  <c r="BG489" i="40"/>
  <c r="BF489" i="40"/>
  <c r="T489" i="40"/>
  <c r="R489" i="40"/>
  <c r="P489" i="40"/>
  <c r="BI487" i="40"/>
  <c r="BH487" i="40"/>
  <c r="BG487" i="40"/>
  <c r="BF487" i="40"/>
  <c r="T487" i="40"/>
  <c r="R487" i="40"/>
  <c r="P487" i="40"/>
  <c r="BI485" i="40"/>
  <c r="BH485" i="40"/>
  <c r="BG485" i="40"/>
  <c r="BF485" i="40"/>
  <c r="T485" i="40"/>
  <c r="R485" i="40"/>
  <c r="P485" i="40"/>
  <c r="BI483" i="40"/>
  <c r="BH483" i="40"/>
  <c r="BG483" i="40"/>
  <c r="BF483" i="40"/>
  <c r="T483" i="40"/>
  <c r="R483" i="40"/>
  <c r="P483" i="40"/>
  <c r="BI482" i="40"/>
  <c r="BH482" i="40"/>
  <c r="BG482" i="40"/>
  <c r="BF482" i="40"/>
  <c r="T482" i="40"/>
  <c r="R482" i="40"/>
  <c r="P482" i="40"/>
  <c r="BI481" i="40"/>
  <c r="BH481" i="40"/>
  <c r="BG481" i="40"/>
  <c r="BF481" i="40"/>
  <c r="T481" i="40"/>
  <c r="R481" i="40"/>
  <c r="P481" i="40"/>
  <c r="BI480" i="40"/>
  <c r="BH480" i="40"/>
  <c r="BG480" i="40"/>
  <c r="BF480" i="40"/>
  <c r="T480" i="40"/>
  <c r="R480" i="40"/>
  <c r="P480" i="40"/>
  <c r="BI479" i="40"/>
  <c r="BH479" i="40"/>
  <c r="BG479" i="40"/>
  <c r="BF479" i="40"/>
  <c r="T479" i="40"/>
  <c r="R479" i="40"/>
  <c r="P479" i="40"/>
  <c r="BI478" i="40"/>
  <c r="BH478" i="40"/>
  <c r="BG478" i="40"/>
  <c r="BF478" i="40"/>
  <c r="T478" i="40"/>
  <c r="R478" i="40"/>
  <c r="P478" i="40"/>
  <c r="BI477" i="40"/>
  <c r="BH477" i="40"/>
  <c r="BG477" i="40"/>
  <c r="BF477" i="40"/>
  <c r="T477" i="40"/>
  <c r="R477" i="40"/>
  <c r="P477" i="40"/>
  <c r="BI476" i="40"/>
  <c r="BH476" i="40"/>
  <c r="BG476" i="40"/>
  <c r="BF476" i="40"/>
  <c r="T476" i="40"/>
  <c r="R476" i="40"/>
  <c r="P476" i="40"/>
  <c r="BI475" i="40"/>
  <c r="BH475" i="40"/>
  <c r="BG475" i="40"/>
  <c r="BF475" i="40"/>
  <c r="T475" i="40"/>
  <c r="R475" i="40"/>
  <c r="P475" i="40"/>
  <c r="BI474" i="40"/>
  <c r="BH474" i="40"/>
  <c r="BG474" i="40"/>
  <c r="BF474" i="40"/>
  <c r="T474" i="40"/>
  <c r="R474" i="40"/>
  <c r="P474" i="40"/>
  <c r="BI473" i="40"/>
  <c r="BH473" i="40"/>
  <c r="BG473" i="40"/>
  <c r="BF473" i="40"/>
  <c r="T473" i="40"/>
  <c r="R473" i="40"/>
  <c r="P473" i="40"/>
  <c r="BI472" i="40"/>
  <c r="BH472" i="40"/>
  <c r="BG472" i="40"/>
  <c r="BF472" i="40"/>
  <c r="T472" i="40"/>
  <c r="R472" i="40"/>
  <c r="P472" i="40"/>
  <c r="BI471" i="40"/>
  <c r="BH471" i="40"/>
  <c r="BG471" i="40"/>
  <c r="BF471" i="40"/>
  <c r="T471" i="40"/>
  <c r="R471" i="40"/>
  <c r="P471" i="40"/>
  <c r="BI470" i="40"/>
  <c r="BH470" i="40"/>
  <c r="BG470" i="40"/>
  <c r="BF470" i="40"/>
  <c r="T470" i="40"/>
  <c r="R470" i="40"/>
  <c r="P470" i="40"/>
  <c r="BI469" i="40"/>
  <c r="BH469" i="40"/>
  <c r="BG469" i="40"/>
  <c r="BF469" i="40"/>
  <c r="T469" i="40"/>
  <c r="R469" i="40"/>
  <c r="P469" i="40"/>
  <c r="BI468" i="40"/>
  <c r="BH468" i="40"/>
  <c r="BG468" i="40"/>
  <c r="BF468" i="40"/>
  <c r="T468" i="40"/>
  <c r="R468" i="40"/>
  <c r="P468" i="40"/>
  <c r="BI467" i="40"/>
  <c r="BH467" i="40"/>
  <c r="BG467" i="40"/>
  <c r="BF467" i="40"/>
  <c r="T467" i="40"/>
  <c r="R467" i="40"/>
  <c r="P467" i="40"/>
  <c r="BI466" i="40"/>
  <c r="BH466" i="40"/>
  <c r="BG466" i="40"/>
  <c r="BF466" i="40"/>
  <c r="T466" i="40"/>
  <c r="R466" i="40"/>
  <c r="P466" i="40"/>
  <c r="BI465" i="40"/>
  <c r="BH465" i="40"/>
  <c r="BG465" i="40"/>
  <c r="BF465" i="40"/>
  <c r="T465" i="40"/>
  <c r="R465" i="40"/>
  <c r="P465" i="40"/>
  <c r="BI464" i="40"/>
  <c r="BH464" i="40"/>
  <c r="BG464" i="40"/>
  <c r="BF464" i="40"/>
  <c r="T464" i="40"/>
  <c r="R464" i="40"/>
  <c r="P464" i="40"/>
  <c r="BI463" i="40"/>
  <c r="BH463" i="40"/>
  <c r="BG463" i="40"/>
  <c r="BF463" i="40"/>
  <c r="T463" i="40"/>
  <c r="R463" i="40"/>
  <c r="P463" i="40"/>
  <c r="BI462" i="40"/>
  <c r="BH462" i="40"/>
  <c r="BG462" i="40"/>
  <c r="BF462" i="40"/>
  <c r="T462" i="40"/>
  <c r="R462" i="40"/>
  <c r="P462" i="40"/>
  <c r="BI461" i="40"/>
  <c r="BH461" i="40"/>
  <c r="BG461" i="40"/>
  <c r="BF461" i="40"/>
  <c r="T461" i="40"/>
  <c r="R461" i="40"/>
  <c r="P461" i="40"/>
  <c r="BI460" i="40"/>
  <c r="BH460" i="40"/>
  <c r="BG460" i="40"/>
  <c r="BF460" i="40"/>
  <c r="T460" i="40"/>
  <c r="R460" i="40"/>
  <c r="P460" i="40"/>
  <c r="BI459" i="40"/>
  <c r="BH459" i="40"/>
  <c r="BG459" i="40"/>
  <c r="BF459" i="40"/>
  <c r="T459" i="40"/>
  <c r="R459" i="40"/>
  <c r="P459" i="40"/>
  <c r="BI458" i="40"/>
  <c r="BH458" i="40"/>
  <c r="BG458" i="40"/>
  <c r="BF458" i="40"/>
  <c r="T458" i="40"/>
  <c r="R458" i="40"/>
  <c r="P458" i="40"/>
  <c r="BI457" i="40"/>
  <c r="BH457" i="40"/>
  <c r="BG457" i="40"/>
  <c r="BF457" i="40"/>
  <c r="T457" i="40"/>
  <c r="R457" i="40"/>
  <c r="P457" i="40"/>
  <c r="BI456" i="40"/>
  <c r="BH456" i="40"/>
  <c r="BG456" i="40"/>
  <c r="BF456" i="40"/>
  <c r="T456" i="40"/>
  <c r="R456" i="40"/>
  <c r="P456" i="40"/>
  <c r="BI453" i="40"/>
  <c r="BH453" i="40"/>
  <c r="BG453" i="40"/>
  <c r="BF453" i="40"/>
  <c r="T453" i="40"/>
  <c r="R453" i="40"/>
  <c r="P453" i="40"/>
  <c r="BI452" i="40"/>
  <c r="BH452" i="40"/>
  <c r="BG452" i="40"/>
  <c r="BF452" i="40"/>
  <c r="T452" i="40"/>
  <c r="R452" i="40"/>
  <c r="P452" i="40"/>
  <c r="BI451" i="40"/>
  <c r="BH451" i="40"/>
  <c r="BG451" i="40"/>
  <c r="BF451" i="40"/>
  <c r="T451" i="40"/>
  <c r="R451" i="40"/>
  <c r="P451" i="40"/>
  <c r="BI450" i="40"/>
  <c r="BH450" i="40"/>
  <c r="BG450" i="40"/>
  <c r="BF450" i="40"/>
  <c r="T450" i="40"/>
  <c r="R450" i="40"/>
  <c r="P450" i="40"/>
  <c r="BI449" i="40"/>
  <c r="BH449" i="40"/>
  <c r="BG449" i="40"/>
  <c r="BF449" i="40"/>
  <c r="T449" i="40"/>
  <c r="R449" i="40"/>
  <c r="P449" i="40"/>
  <c r="BI448" i="40"/>
  <c r="BH448" i="40"/>
  <c r="BG448" i="40"/>
  <c r="BF448" i="40"/>
  <c r="T448" i="40"/>
  <c r="R448" i="40"/>
  <c r="P448" i="40"/>
  <c r="BI445" i="40"/>
  <c r="BH445" i="40"/>
  <c r="BG445" i="40"/>
  <c r="BF445" i="40"/>
  <c r="T445" i="40"/>
  <c r="R445" i="40"/>
  <c r="P445" i="40"/>
  <c r="BI443" i="40"/>
  <c r="BH443" i="40"/>
  <c r="BG443" i="40"/>
  <c r="BF443" i="40"/>
  <c r="T443" i="40"/>
  <c r="R443" i="40"/>
  <c r="P443" i="40"/>
  <c r="BI441" i="40"/>
  <c r="BH441" i="40"/>
  <c r="BG441" i="40"/>
  <c r="BF441" i="40"/>
  <c r="T441" i="40"/>
  <c r="R441" i="40"/>
  <c r="P441" i="40"/>
  <c r="BI438" i="40"/>
  <c r="BH438" i="40"/>
  <c r="BG438" i="40"/>
  <c r="BF438" i="40"/>
  <c r="T438" i="40"/>
  <c r="R438" i="40"/>
  <c r="P438" i="40"/>
  <c r="BI437" i="40"/>
  <c r="BH437" i="40"/>
  <c r="BG437" i="40"/>
  <c r="BF437" i="40"/>
  <c r="T437" i="40"/>
  <c r="R437" i="40"/>
  <c r="P437" i="40"/>
  <c r="BI435" i="40"/>
  <c r="BH435" i="40"/>
  <c r="BG435" i="40"/>
  <c r="BF435" i="40"/>
  <c r="T435" i="40"/>
  <c r="T434" i="40" s="1"/>
  <c r="R435" i="40"/>
  <c r="R434" i="40" s="1"/>
  <c r="P435" i="40"/>
  <c r="P434" i="40"/>
  <c r="BI433" i="40"/>
  <c r="BH433" i="40"/>
  <c r="BG433" i="40"/>
  <c r="BF433" i="40"/>
  <c r="T433" i="40"/>
  <c r="R433" i="40"/>
  <c r="P433" i="40"/>
  <c r="BI431" i="40"/>
  <c r="BH431" i="40"/>
  <c r="BG431" i="40"/>
  <c r="BF431" i="40"/>
  <c r="T431" i="40"/>
  <c r="R431" i="40"/>
  <c r="P431" i="40"/>
  <c r="BI429" i="40"/>
  <c r="BH429" i="40"/>
  <c r="BG429" i="40"/>
  <c r="BF429" i="40"/>
  <c r="T429" i="40"/>
  <c r="R429" i="40"/>
  <c r="P429" i="40"/>
  <c r="BI428" i="40"/>
  <c r="BH428" i="40"/>
  <c r="BG428" i="40"/>
  <c r="BF428" i="40"/>
  <c r="T428" i="40"/>
  <c r="R428" i="40"/>
  <c r="P428" i="40"/>
  <c r="BI427" i="40"/>
  <c r="BH427" i="40"/>
  <c r="BG427" i="40"/>
  <c r="BF427" i="40"/>
  <c r="T427" i="40"/>
  <c r="R427" i="40"/>
  <c r="P427" i="40"/>
  <c r="BI426" i="40"/>
  <c r="BH426" i="40"/>
  <c r="BG426" i="40"/>
  <c r="BF426" i="40"/>
  <c r="T426" i="40"/>
  <c r="R426" i="40"/>
  <c r="P426" i="40"/>
  <c r="BI425" i="40"/>
  <c r="BH425" i="40"/>
  <c r="BG425" i="40"/>
  <c r="BF425" i="40"/>
  <c r="T425" i="40"/>
  <c r="R425" i="40"/>
  <c r="P425" i="40"/>
  <c r="BI424" i="40"/>
  <c r="BH424" i="40"/>
  <c r="BG424" i="40"/>
  <c r="BF424" i="40"/>
  <c r="T424" i="40"/>
  <c r="R424" i="40"/>
  <c r="P424" i="40"/>
  <c r="BI423" i="40"/>
  <c r="BH423" i="40"/>
  <c r="BG423" i="40"/>
  <c r="BF423" i="40"/>
  <c r="T423" i="40"/>
  <c r="R423" i="40"/>
  <c r="P423" i="40"/>
  <c r="BI422" i="40"/>
  <c r="BH422" i="40"/>
  <c r="BG422" i="40"/>
  <c r="BF422" i="40"/>
  <c r="T422" i="40"/>
  <c r="R422" i="40"/>
  <c r="P422" i="40"/>
  <c r="BI420" i="40"/>
  <c r="BH420" i="40"/>
  <c r="BG420" i="40"/>
  <c r="BF420" i="40"/>
  <c r="T420" i="40"/>
  <c r="R420" i="40"/>
  <c r="P420" i="40"/>
  <c r="BI418" i="40"/>
  <c r="BH418" i="40"/>
  <c r="BG418" i="40"/>
  <c r="BF418" i="40"/>
  <c r="T418" i="40"/>
  <c r="R418" i="40"/>
  <c r="P418" i="40"/>
  <c r="BI417" i="40"/>
  <c r="BH417" i="40"/>
  <c r="BG417" i="40"/>
  <c r="BF417" i="40"/>
  <c r="T417" i="40"/>
  <c r="R417" i="40"/>
  <c r="P417" i="40"/>
  <c r="BI416" i="40"/>
  <c r="BH416" i="40"/>
  <c r="BG416" i="40"/>
  <c r="BF416" i="40"/>
  <c r="T416" i="40"/>
  <c r="R416" i="40"/>
  <c r="P416" i="40"/>
  <c r="BI415" i="40"/>
  <c r="BH415" i="40"/>
  <c r="BG415" i="40"/>
  <c r="BF415" i="40"/>
  <c r="T415" i="40"/>
  <c r="R415" i="40"/>
  <c r="P415" i="40"/>
  <c r="BI414" i="40"/>
  <c r="BH414" i="40"/>
  <c r="BG414" i="40"/>
  <c r="BF414" i="40"/>
  <c r="T414" i="40"/>
  <c r="R414" i="40"/>
  <c r="P414" i="40"/>
  <c r="BI413" i="40"/>
  <c r="BH413" i="40"/>
  <c r="BG413" i="40"/>
  <c r="BF413" i="40"/>
  <c r="T413" i="40"/>
  <c r="R413" i="40"/>
  <c r="P413" i="40"/>
  <c r="BI412" i="40"/>
  <c r="BH412" i="40"/>
  <c r="BG412" i="40"/>
  <c r="BF412" i="40"/>
  <c r="T412" i="40"/>
  <c r="R412" i="40"/>
  <c r="P412" i="40"/>
  <c r="BI411" i="40"/>
  <c r="BH411" i="40"/>
  <c r="BG411" i="40"/>
  <c r="BF411" i="40"/>
  <c r="T411" i="40"/>
  <c r="R411" i="40"/>
  <c r="P411" i="40"/>
  <c r="BI410" i="40"/>
  <c r="BH410" i="40"/>
  <c r="BG410" i="40"/>
  <c r="BF410" i="40"/>
  <c r="T410" i="40"/>
  <c r="R410" i="40"/>
  <c r="P410" i="40"/>
  <c r="BI409" i="40"/>
  <c r="BH409" i="40"/>
  <c r="BG409" i="40"/>
  <c r="BF409" i="40"/>
  <c r="T409" i="40"/>
  <c r="R409" i="40"/>
  <c r="P409" i="40"/>
  <c r="BI408" i="40"/>
  <c r="BH408" i="40"/>
  <c r="BG408" i="40"/>
  <c r="BF408" i="40"/>
  <c r="T408" i="40"/>
  <c r="R408" i="40"/>
  <c r="P408" i="40"/>
  <c r="BI407" i="40"/>
  <c r="BH407" i="40"/>
  <c r="BG407" i="40"/>
  <c r="BF407" i="40"/>
  <c r="T407" i="40"/>
  <c r="R407" i="40"/>
  <c r="P407" i="40"/>
  <c r="BI406" i="40"/>
  <c r="BH406" i="40"/>
  <c r="BG406" i="40"/>
  <c r="BF406" i="40"/>
  <c r="T406" i="40"/>
  <c r="R406" i="40"/>
  <c r="P406" i="40"/>
  <c r="BI405" i="40"/>
  <c r="BH405" i="40"/>
  <c r="BG405" i="40"/>
  <c r="BF405" i="40"/>
  <c r="T405" i="40"/>
  <c r="R405" i="40"/>
  <c r="P405" i="40"/>
  <c r="BI404" i="40"/>
  <c r="BH404" i="40"/>
  <c r="BG404" i="40"/>
  <c r="BF404" i="40"/>
  <c r="T404" i="40"/>
  <c r="R404" i="40"/>
  <c r="P404" i="40"/>
  <c r="BI403" i="40"/>
  <c r="BH403" i="40"/>
  <c r="BG403" i="40"/>
  <c r="BF403" i="40"/>
  <c r="T403" i="40"/>
  <c r="R403" i="40"/>
  <c r="P403" i="40"/>
  <c r="BI402" i="40"/>
  <c r="BH402" i="40"/>
  <c r="BG402" i="40"/>
  <c r="BF402" i="40"/>
  <c r="T402" i="40"/>
  <c r="R402" i="40"/>
  <c r="P402" i="40"/>
  <c r="BI400" i="40"/>
  <c r="BH400" i="40"/>
  <c r="BG400" i="40"/>
  <c r="BF400" i="40"/>
  <c r="T400" i="40"/>
  <c r="R400" i="40"/>
  <c r="P400" i="40"/>
  <c r="BI398" i="40"/>
  <c r="BH398" i="40"/>
  <c r="BG398" i="40"/>
  <c r="BF398" i="40"/>
  <c r="T398" i="40"/>
  <c r="R398" i="40"/>
  <c r="P398" i="40"/>
  <c r="BI396" i="40"/>
  <c r="BH396" i="40"/>
  <c r="BG396" i="40"/>
  <c r="BF396" i="40"/>
  <c r="T396" i="40"/>
  <c r="R396" i="40"/>
  <c r="P396" i="40"/>
  <c r="BI394" i="40"/>
  <c r="BH394" i="40"/>
  <c r="BG394" i="40"/>
  <c r="BF394" i="40"/>
  <c r="T394" i="40"/>
  <c r="R394" i="40"/>
  <c r="P394" i="40"/>
  <c r="BI392" i="40"/>
  <c r="BH392" i="40"/>
  <c r="BG392" i="40"/>
  <c r="BF392" i="40"/>
  <c r="T392" i="40"/>
  <c r="R392" i="40"/>
  <c r="P392" i="40"/>
  <c r="BI390" i="40"/>
  <c r="BH390" i="40"/>
  <c r="BG390" i="40"/>
  <c r="BF390" i="40"/>
  <c r="T390" i="40"/>
  <c r="R390" i="40"/>
  <c r="P390" i="40"/>
  <c r="BI388" i="40"/>
  <c r="BH388" i="40"/>
  <c r="BG388" i="40"/>
  <c r="BF388" i="40"/>
  <c r="T388" i="40"/>
  <c r="R388" i="40"/>
  <c r="P388" i="40"/>
  <c r="BI387" i="40"/>
  <c r="BH387" i="40"/>
  <c r="BG387" i="40"/>
  <c r="BF387" i="40"/>
  <c r="T387" i="40"/>
  <c r="R387" i="40"/>
  <c r="P387" i="40"/>
  <c r="BI386" i="40"/>
  <c r="BH386" i="40"/>
  <c r="BG386" i="40"/>
  <c r="BF386" i="40"/>
  <c r="T386" i="40"/>
  <c r="R386" i="40"/>
  <c r="P386" i="40"/>
  <c r="BI385" i="40"/>
  <c r="BH385" i="40"/>
  <c r="BG385" i="40"/>
  <c r="BF385" i="40"/>
  <c r="T385" i="40"/>
  <c r="R385" i="40"/>
  <c r="P385" i="40"/>
  <c r="BI384" i="40"/>
  <c r="BH384" i="40"/>
  <c r="BG384" i="40"/>
  <c r="BF384" i="40"/>
  <c r="T384" i="40"/>
  <c r="R384" i="40"/>
  <c r="P384" i="40"/>
  <c r="BI383" i="40"/>
  <c r="BH383" i="40"/>
  <c r="BG383" i="40"/>
  <c r="BF383" i="40"/>
  <c r="T383" i="40"/>
  <c r="R383" i="40"/>
  <c r="P383" i="40"/>
  <c r="BI382" i="40"/>
  <c r="BH382" i="40"/>
  <c r="BG382" i="40"/>
  <c r="BF382" i="40"/>
  <c r="T382" i="40"/>
  <c r="R382" i="40"/>
  <c r="P382" i="40"/>
  <c r="BI381" i="40"/>
  <c r="BH381" i="40"/>
  <c r="BG381" i="40"/>
  <c r="BF381" i="40"/>
  <c r="T381" i="40"/>
  <c r="R381" i="40"/>
  <c r="P381" i="40"/>
  <c r="BI380" i="40"/>
  <c r="BH380" i="40"/>
  <c r="BG380" i="40"/>
  <c r="BF380" i="40"/>
  <c r="T380" i="40"/>
  <c r="R380" i="40"/>
  <c r="P380" i="40"/>
  <c r="BI379" i="40"/>
  <c r="BH379" i="40"/>
  <c r="BG379" i="40"/>
  <c r="BF379" i="40"/>
  <c r="T379" i="40"/>
  <c r="R379" i="40"/>
  <c r="P379" i="40"/>
  <c r="BI378" i="40"/>
  <c r="BH378" i="40"/>
  <c r="BG378" i="40"/>
  <c r="BF378" i="40"/>
  <c r="T378" i="40"/>
  <c r="R378" i="40"/>
  <c r="P378" i="40"/>
  <c r="BI377" i="40"/>
  <c r="BH377" i="40"/>
  <c r="BG377" i="40"/>
  <c r="BF377" i="40"/>
  <c r="T377" i="40"/>
  <c r="R377" i="40"/>
  <c r="P377" i="40"/>
  <c r="BI376" i="40"/>
  <c r="BH376" i="40"/>
  <c r="BG376" i="40"/>
  <c r="BF376" i="40"/>
  <c r="T376" i="40"/>
  <c r="R376" i="40"/>
  <c r="P376" i="40"/>
  <c r="BI375" i="40"/>
  <c r="BH375" i="40"/>
  <c r="BG375" i="40"/>
  <c r="BF375" i="40"/>
  <c r="T375" i="40"/>
  <c r="R375" i="40"/>
  <c r="P375" i="40"/>
  <c r="BI374" i="40"/>
  <c r="BH374" i="40"/>
  <c r="BG374" i="40"/>
  <c r="BF374" i="40"/>
  <c r="T374" i="40"/>
  <c r="R374" i="40"/>
  <c r="P374" i="40"/>
  <c r="BI373" i="40"/>
  <c r="BH373" i="40"/>
  <c r="BG373" i="40"/>
  <c r="BF373" i="40"/>
  <c r="T373" i="40"/>
  <c r="R373" i="40"/>
  <c r="P373" i="40"/>
  <c r="BI372" i="40"/>
  <c r="BH372" i="40"/>
  <c r="BG372" i="40"/>
  <c r="BF372" i="40"/>
  <c r="T372" i="40"/>
  <c r="R372" i="40"/>
  <c r="P372" i="40"/>
  <c r="BI371" i="40"/>
  <c r="BH371" i="40"/>
  <c r="BG371" i="40"/>
  <c r="BF371" i="40"/>
  <c r="T371" i="40"/>
  <c r="R371" i="40"/>
  <c r="P371" i="40"/>
  <c r="BI370" i="40"/>
  <c r="BH370" i="40"/>
  <c r="BG370" i="40"/>
  <c r="BF370" i="40"/>
  <c r="T370" i="40"/>
  <c r="R370" i="40"/>
  <c r="P370" i="40"/>
  <c r="BI369" i="40"/>
  <c r="BH369" i="40"/>
  <c r="BG369" i="40"/>
  <c r="BF369" i="40"/>
  <c r="T369" i="40"/>
  <c r="R369" i="40"/>
  <c r="P369" i="40"/>
  <c r="BI368" i="40"/>
  <c r="BH368" i="40"/>
  <c r="BG368" i="40"/>
  <c r="BF368" i="40"/>
  <c r="T368" i="40"/>
  <c r="R368" i="40"/>
  <c r="P368" i="40"/>
  <c r="BI367" i="40"/>
  <c r="BH367" i="40"/>
  <c r="BG367" i="40"/>
  <c r="BF367" i="40"/>
  <c r="T367" i="40"/>
  <c r="R367" i="40"/>
  <c r="P367" i="40"/>
  <c r="BI366" i="40"/>
  <c r="BH366" i="40"/>
  <c r="BG366" i="40"/>
  <c r="BF366" i="40"/>
  <c r="T366" i="40"/>
  <c r="R366" i="40"/>
  <c r="P366" i="40"/>
  <c r="BI365" i="40"/>
  <c r="BH365" i="40"/>
  <c r="BG365" i="40"/>
  <c r="BF365" i="40"/>
  <c r="T365" i="40"/>
  <c r="R365" i="40"/>
  <c r="P365" i="40"/>
  <c r="BI364" i="40"/>
  <c r="BH364" i="40"/>
  <c r="BG364" i="40"/>
  <c r="BF364" i="40"/>
  <c r="T364" i="40"/>
  <c r="R364" i="40"/>
  <c r="P364" i="40"/>
  <c r="BI363" i="40"/>
  <c r="BH363" i="40"/>
  <c r="BG363" i="40"/>
  <c r="BF363" i="40"/>
  <c r="T363" i="40"/>
  <c r="R363" i="40"/>
  <c r="P363" i="40"/>
  <c r="BI359" i="40"/>
  <c r="BH359" i="40"/>
  <c r="BG359" i="40"/>
  <c r="BF359" i="40"/>
  <c r="T359" i="40"/>
  <c r="R359" i="40"/>
  <c r="P359" i="40"/>
  <c r="BI357" i="40"/>
  <c r="BH357" i="40"/>
  <c r="BG357" i="40"/>
  <c r="BF357" i="40"/>
  <c r="T357" i="40"/>
  <c r="R357" i="40"/>
  <c r="P357" i="40"/>
  <c r="BI356" i="40"/>
  <c r="BH356" i="40"/>
  <c r="BG356" i="40"/>
  <c r="BF356" i="40"/>
  <c r="T356" i="40"/>
  <c r="R356" i="40"/>
  <c r="P356" i="40"/>
  <c r="BI355" i="40"/>
  <c r="BH355" i="40"/>
  <c r="BG355" i="40"/>
  <c r="BF355" i="40"/>
  <c r="T355" i="40"/>
  <c r="R355" i="40"/>
  <c r="P355" i="40"/>
  <c r="BI354" i="40"/>
  <c r="BH354" i="40"/>
  <c r="BG354" i="40"/>
  <c r="BF354" i="40"/>
  <c r="T354" i="40"/>
  <c r="R354" i="40"/>
  <c r="P354" i="40"/>
  <c r="BI353" i="40"/>
  <c r="BH353" i="40"/>
  <c r="BG353" i="40"/>
  <c r="BF353" i="40"/>
  <c r="T353" i="40"/>
  <c r="R353" i="40"/>
  <c r="P353" i="40"/>
  <c r="BI352" i="40"/>
  <c r="BH352" i="40"/>
  <c r="BG352" i="40"/>
  <c r="BF352" i="40"/>
  <c r="T352" i="40"/>
  <c r="R352" i="40"/>
  <c r="P352" i="40"/>
  <c r="BI350" i="40"/>
  <c r="BH350" i="40"/>
  <c r="BG350" i="40"/>
  <c r="BF350" i="40"/>
  <c r="T350" i="40"/>
  <c r="R350" i="40"/>
  <c r="P350" i="40"/>
  <c r="BI347" i="40"/>
  <c r="BH347" i="40"/>
  <c r="BG347" i="40"/>
  <c r="BF347" i="40"/>
  <c r="T347" i="40"/>
  <c r="R347" i="40"/>
  <c r="P347" i="40"/>
  <c r="BI345" i="40"/>
  <c r="BH345" i="40"/>
  <c r="BG345" i="40"/>
  <c r="BF345" i="40"/>
  <c r="T345" i="40"/>
  <c r="R345" i="40"/>
  <c r="P345" i="40"/>
  <c r="BI343" i="40"/>
  <c r="BH343" i="40"/>
  <c r="BG343" i="40"/>
  <c r="BF343" i="40"/>
  <c r="T343" i="40"/>
  <c r="R343" i="40"/>
  <c r="P343" i="40"/>
  <c r="BI340" i="40"/>
  <c r="BH340" i="40"/>
  <c r="BG340" i="40"/>
  <c r="BF340" i="40"/>
  <c r="T340" i="40"/>
  <c r="R340" i="40"/>
  <c r="P340" i="40"/>
  <c r="BI339" i="40"/>
  <c r="BH339" i="40"/>
  <c r="BG339" i="40"/>
  <c r="BF339" i="40"/>
  <c r="T339" i="40"/>
  <c r="R339" i="40"/>
  <c r="P339" i="40"/>
  <c r="BI337" i="40"/>
  <c r="BH337" i="40"/>
  <c r="BG337" i="40"/>
  <c r="BF337" i="40"/>
  <c r="T337" i="40"/>
  <c r="T336" i="40" s="1"/>
  <c r="R337" i="40"/>
  <c r="R336" i="40"/>
  <c r="P337" i="40"/>
  <c r="P336" i="40" s="1"/>
  <c r="BI335" i="40"/>
  <c r="BH335" i="40"/>
  <c r="BG335" i="40"/>
  <c r="BF335" i="40"/>
  <c r="T335" i="40"/>
  <c r="R335" i="40"/>
  <c r="P335" i="40"/>
  <c r="BI334" i="40"/>
  <c r="BH334" i="40"/>
  <c r="BG334" i="40"/>
  <c r="BF334" i="40"/>
  <c r="T334" i="40"/>
  <c r="R334" i="40"/>
  <c r="P334" i="40"/>
  <c r="BI333" i="40"/>
  <c r="BH333" i="40"/>
  <c r="BG333" i="40"/>
  <c r="BF333" i="40"/>
  <c r="T333" i="40"/>
  <c r="R333" i="40"/>
  <c r="P333" i="40"/>
  <c r="BI331" i="40"/>
  <c r="BH331" i="40"/>
  <c r="BG331" i="40"/>
  <c r="BF331" i="40"/>
  <c r="T331" i="40"/>
  <c r="R331" i="40"/>
  <c r="P331" i="40"/>
  <c r="BI329" i="40"/>
  <c r="BH329" i="40"/>
  <c r="BG329" i="40"/>
  <c r="BF329" i="40"/>
  <c r="T329" i="40"/>
  <c r="R329" i="40"/>
  <c r="P329" i="40"/>
  <c r="BI327" i="40"/>
  <c r="BH327" i="40"/>
  <c r="BG327" i="40"/>
  <c r="BF327" i="40"/>
  <c r="T327" i="40"/>
  <c r="R327" i="40"/>
  <c r="P327" i="40"/>
  <c r="BI325" i="40"/>
  <c r="BH325" i="40"/>
  <c r="BG325" i="40"/>
  <c r="BF325" i="40"/>
  <c r="T325" i="40"/>
  <c r="R325" i="40"/>
  <c r="P325" i="40"/>
  <c r="BI323" i="40"/>
  <c r="BH323" i="40"/>
  <c r="BG323" i="40"/>
  <c r="BF323" i="40"/>
  <c r="T323" i="40"/>
  <c r="R323" i="40"/>
  <c r="P323" i="40"/>
  <c r="BI321" i="40"/>
  <c r="BH321" i="40"/>
  <c r="BG321" i="40"/>
  <c r="BF321" i="40"/>
  <c r="T321" i="40"/>
  <c r="R321" i="40"/>
  <c r="P321" i="40"/>
  <c r="BI319" i="40"/>
  <c r="BH319" i="40"/>
  <c r="BG319" i="40"/>
  <c r="BF319" i="40"/>
  <c r="T319" i="40"/>
  <c r="R319" i="40"/>
  <c r="P319" i="40"/>
  <c r="BI318" i="40"/>
  <c r="BH318" i="40"/>
  <c r="BG318" i="40"/>
  <c r="BF318" i="40"/>
  <c r="T318" i="40"/>
  <c r="R318" i="40"/>
  <c r="P318" i="40"/>
  <c r="BI317" i="40"/>
  <c r="BH317" i="40"/>
  <c r="BG317" i="40"/>
  <c r="BF317" i="40"/>
  <c r="T317" i="40"/>
  <c r="R317" i="40"/>
  <c r="P317" i="40"/>
  <c r="BI316" i="40"/>
  <c r="BH316" i="40"/>
  <c r="BG316" i="40"/>
  <c r="BF316" i="40"/>
  <c r="T316" i="40"/>
  <c r="R316" i="40"/>
  <c r="P316" i="40"/>
  <c r="BI315" i="40"/>
  <c r="BH315" i="40"/>
  <c r="BG315" i="40"/>
  <c r="BF315" i="40"/>
  <c r="T315" i="40"/>
  <c r="R315" i="40"/>
  <c r="P315" i="40"/>
  <c r="BI314" i="40"/>
  <c r="BH314" i="40"/>
  <c r="BG314" i="40"/>
  <c r="BF314" i="40"/>
  <c r="T314" i="40"/>
  <c r="R314" i="40"/>
  <c r="P314" i="40"/>
  <c r="BI313" i="40"/>
  <c r="BH313" i="40"/>
  <c r="BG313" i="40"/>
  <c r="BF313" i="40"/>
  <c r="T313" i="40"/>
  <c r="R313" i="40"/>
  <c r="P313" i="40"/>
  <c r="BI312" i="40"/>
  <c r="BH312" i="40"/>
  <c r="BG312" i="40"/>
  <c r="BF312" i="40"/>
  <c r="T312" i="40"/>
  <c r="R312" i="40"/>
  <c r="P312" i="40"/>
  <c r="BI311" i="40"/>
  <c r="BH311" i="40"/>
  <c r="BG311" i="40"/>
  <c r="BF311" i="40"/>
  <c r="T311" i="40"/>
  <c r="R311" i="40"/>
  <c r="P311" i="40"/>
  <c r="BI309" i="40"/>
  <c r="BH309" i="40"/>
  <c r="BG309" i="40"/>
  <c r="BF309" i="40"/>
  <c r="T309" i="40"/>
  <c r="R309" i="40"/>
  <c r="P309" i="40"/>
  <c r="BI307" i="40"/>
  <c r="BH307" i="40"/>
  <c r="BG307" i="40"/>
  <c r="BF307" i="40"/>
  <c r="T307" i="40"/>
  <c r="R307" i="40"/>
  <c r="P307" i="40"/>
  <c r="BI306" i="40"/>
  <c r="BH306" i="40"/>
  <c r="BG306" i="40"/>
  <c r="BF306" i="40"/>
  <c r="T306" i="40"/>
  <c r="R306" i="40"/>
  <c r="P306" i="40"/>
  <c r="BI305" i="40"/>
  <c r="BH305" i="40"/>
  <c r="BG305" i="40"/>
  <c r="BF305" i="40"/>
  <c r="T305" i="40"/>
  <c r="R305" i="40"/>
  <c r="P305" i="40"/>
  <c r="BI304" i="40"/>
  <c r="BH304" i="40"/>
  <c r="BG304" i="40"/>
  <c r="BF304" i="40"/>
  <c r="T304" i="40"/>
  <c r="R304" i="40"/>
  <c r="P304" i="40"/>
  <c r="BI303" i="40"/>
  <c r="BH303" i="40"/>
  <c r="BG303" i="40"/>
  <c r="BF303" i="40"/>
  <c r="T303" i="40"/>
  <c r="R303" i="40"/>
  <c r="P303" i="40"/>
  <c r="BI302" i="40"/>
  <c r="BH302" i="40"/>
  <c r="BG302" i="40"/>
  <c r="BF302" i="40"/>
  <c r="T302" i="40"/>
  <c r="R302" i="40"/>
  <c r="P302" i="40"/>
  <c r="BI301" i="40"/>
  <c r="BH301" i="40"/>
  <c r="BG301" i="40"/>
  <c r="BF301" i="40"/>
  <c r="T301" i="40"/>
  <c r="R301" i="40"/>
  <c r="P301" i="40"/>
  <c r="BI300" i="40"/>
  <c r="BH300" i="40"/>
  <c r="BG300" i="40"/>
  <c r="BF300" i="40"/>
  <c r="T300" i="40"/>
  <c r="R300" i="40"/>
  <c r="P300" i="40"/>
  <c r="BI299" i="40"/>
  <c r="BH299" i="40"/>
  <c r="BG299" i="40"/>
  <c r="BF299" i="40"/>
  <c r="T299" i="40"/>
  <c r="R299" i="40"/>
  <c r="P299" i="40"/>
  <c r="BI298" i="40"/>
  <c r="BH298" i="40"/>
  <c r="BG298" i="40"/>
  <c r="BF298" i="40"/>
  <c r="T298" i="40"/>
  <c r="R298" i="40"/>
  <c r="P298" i="40"/>
  <c r="BI297" i="40"/>
  <c r="BH297" i="40"/>
  <c r="BG297" i="40"/>
  <c r="BF297" i="40"/>
  <c r="T297" i="40"/>
  <c r="R297" i="40"/>
  <c r="P297" i="40"/>
  <c r="BI296" i="40"/>
  <c r="BH296" i="40"/>
  <c r="BG296" i="40"/>
  <c r="BF296" i="40"/>
  <c r="T296" i="40"/>
  <c r="R296" i="40"/>
  <c r="P296" i="40"/>
  <c r="BI295" i="40"/>
  <c r="BH295" i="40"/>
  <c r="BG295" i="40"/>
  <c r="BF295" i="40"/>
  <c r="T295" i="40"/>
  <c r="R295" i="40"/>
  <c r="P295" i="40"/>
  <c r="BI294" i="40"/>
  <c r="BH294" i="40"/>
  <c r="BG294" i="40"/>
  <c r="BF294" i="40"/>
  <c r="T294" i="40"/>
  <c r="R294" i="40"/>
  <c r="P294" i="40"/>
  <c r="BI290" i="40"/>
  <c r="BH290" i="40"/>
  <c r="BG290" i="40"/>
  <c r="BF290" i="40"/>
  <c r="T290" i="40"/>
  <c r="R290" i="40"/>
  <c r="P290" i="40"/>
  <c r="BI289" i="40"/>
  <c r="BH289" i="40"/>
  <c r="BG289" i="40"/>
  <c r="BF289" i="40"/>
  <c r="T289" i="40"/>
  <c r="R289" i="40"/>
  <c r="P289" i="40"/>
  <c r="BI288" i="40"/>
  <c r="BH288" i="40"/>
  <c r="BG288" i="40"/>
  <c r="BF288" i="40"/>
  <c r="T288" i="40"/>
  <c r="R288" i="40"/>
  <c r="P288" i="40"/>
  <c r="BI287" i="40"/>
  <c r="BH287" i="40"/>
  <c r="BG287" i="40"/>
  <c r="BF287" i="40"/>
  <c r="T287" i="40"/>
  <c r="R287" i="40"/>
  <c r="P287" i="40"/>
  <c r="BI285" i="40"/>
  <c r="BH285" i="40"/>
  <c r="BG285" i="40"/>
  <c r="BF285" i="40"/>
  <c r="T285" i="40"/>
  <c r="R285" i="40"/>
  <c r="P285" i="40"/>
  <c r="BI283" i="40"/>
  <c r="BH283" i="40"/>
  <c r="BG283" i="40"/>
  <c r="BF283" i="40"/>
  <c r="T283" i="40"/>
  <c r="R283" i="40"/>
  <c r="P283" i="40"/>
  <c r="BI281" i="40"/>
  <c r="BH281" i="40"/>
  <c r="BG281" i="40"/>
  <c r="BF281" i="40"/>
  <c r="T281" i="40"/>
  <c r="R281" i="40"/>
  <c r="P281" i="40"/>
  <c r="BI279" i="40"/>
  <c r="BH279" i="40"/>
  <c r="BG279" i="40"/>
  <c r="BF279" i="40"/>
  <c r="T279" i="40"/>
  <c r="R279" i="40"/>
  <c r="P279" i="40"/>
  <c r="BI278" i="40"/>
  <c r="BH278" i="40"/>
  <c r="BG278" i="40"/>
  <c r="BF278" i="40"/>
  <c r="T278" i="40"/>
  <c r="R278" i="40"/>
  <c r="P278" i="40"/>
  <c r="BI276" i="40"/>
  <c r="BH276" i="40"/>
  <c r="BG276" i="40"/>
  <c r="BF276" i="40"/>
  <c r="T276" i="40"/>
  <c r="R276" i="40"/>
  <c r="P276" i="40"/>
  <c r="BI274" i="40"/>
  <c r="BH274" i="40"/>
  <c r="BG274" i="40"/>
  <c r="BF274" i="40"/>
  <c r="T274" i="40"/>
  <c r="R274" i="40"/>
  <c r="P274" i="40"/>
  <c r="BI272" i="40"/>
  <c r="BH272" i="40"/>
  <c r="BG272" i="40"/>
  <c r="BF272" i="40"/>
  <c r="T272" i="40"/>
  <c r="R272" i="40"/>
  <c r="P272" i="40"/>
  <c r="BI270" i="40"/>
  <c r="BH270" i="40"/>
  <c r="BG270" i="40"/>
  <c r="BF270" i="40"/>
  <c r="T270" i="40"/>
  <c r="R270" i="40"/>
  <c r="P270" i="40"/>
  <c r="BI267" i="40"/>
  <c r="BH267" i="40"/>
  <c r="BG267" i="40"/>
  <c r="BF267" i="40"/>
  <c r="T267" i="40"/>
  <c r="R267" i="40"/>
  <c r="P267" i="40"/>
  <c r="BI266" i="40"/>
  <c r="BH266" i="40"/>
  <c r="BG266" i="40"/>
  <c r="BF266" i="40"/>
  <c r="T266" i="40"/>
  <c r="R266" i="40"/>
  <c r="P266" i="40"/>
  <c r="BI265" i="40"/>
  <c r="BH265" i="40"/>
  <c r="BG265" i="40"/>
  <c r="BF265" i="40"/>
  <c r="T265" i="40"/>
  <c r="R265" i="40"/>
  <c r="P265" i="40"/>
  <c r="BI263" i="40"/>
  <c r="BH263" i="40"/>
  <c r="BG263" i="40"/>
  <c r="BF263" i="40"/>
  <c r="T263" i="40"/>
  <c r="T262" i="40" s="1"/>
  <c r="R263" i="40"/>
  <c r="R262" i="40"/>
  <c r="P263" i="40"/>
  <c r="P262" i="40"/>
  <c r="BI261" i="40"/>
  <c r="BH261" i="40"/>
  <c r="BG261" i="40"/>
  <c r="BF261" i="40"/>
  <c r="T261" i="40"/>
  <c r="R261" i="40"/>
  <c r="P261" i="40"/>
  <c r="BI259" i="40"/>
  <c r="BH259" i="40"/>
  <c r="BG259" i="40"/>
  <c r="BF259" i="40"/>
  <c r="T259" i="40"/>
  <c r="R259" i="40"/>
  <c r="P259" i="40"/>
  <c r="BI257" i="40"/>
  <c r="BH257" i="40"/>
  <c r="BG257" i="40"/>
  <c r="BF257" i="40"/>
  <c r="T257" i="40"/>
  <c r="R257" i="40"/>
  <c r="P257" i="40"/>
  <c r="BI255" i="40"/>
  <c r="BH255" i="40"/>
  <c r="BG255" i="40"/>
  <c r="BF255" i="40"/>
  <c r="T255" i="40"/>
  <c r="R255" i="40"/>
  <c r="P255" i="40"/>
  <c r="BI253" i="40"/>
  <c r="BH253" i="40"/>
  <c r="BG253" i="40"/>
  <c r="BF253" i="40"/>
  <c r="T253" i="40"/>
  <c r="R253" i="40"/>
  <c r="P253" i="40"/>
  <c r="BI251" i="40"/>
  <c r="BH251" i="40"/>
  <c r="BG251" i="40"/>
  <c r="BF251" i="40"/>
  <c r="T251" i="40"/>
  <c r="R251" i="40"/>
  <c r="P251" i="40"/>
  <c r="BI249" i="40"/>
  <c r="BH249" i="40"/>
  <c r="BG249" i="40"/>
  <c r="BF249" i="40"/>
  <c r="T249" i="40"/>
  <c r="R249" i="40"/>
  <c r="P249" i="40"/>
  <c r="BI247" i="40"/>
  <c r="BH247" i="40"/>
  <c r="BG247" i="40"/>
  <c r="BF247" i="40"/>
  <c r="T247" i="40"/>
  <c r="R247" i="40"/>
  <c r="P247" i="40"/>
  <c r="BI245" i="40"/>
  <c r="BH245" i="40"/>
  <c r="BG245" i="40"/>
  <c r="BF245" i="40"/>
  <c r="T245" i="40"/>
  <c r="R245" i="40"/>
  <c r="P245" i="40"/>
  <c r="BI243" i="40"/>
  <c r="BH243" i="40"/>
  <c r="BG243" i="40"/>
  <c r="BF243" i="40"/>
  <c r="T243" i="40"/>
  <c r="R243" i="40"/>
  <c r="P243" i="40"/>
  <c r="BI242" i="40"/>
  <c r="BH242" i="40"/>
  <c r="BG242" i="40"/>
  <c r="BF242" i="40"/>
  <c r="T242" i="40"/>
  <c r="R242" i="40"/>
  <c r="P242" i="40"/>
  <c r="BI241" i="40"/>
  <c r="BH241" i="40"/>
  <c r="BG241" i="40"/>
  <c r="BF241" i="40"/>
  <c r="T241" i="40"/>
  <c r="R241" i="40"/>
  <c r="P241" i="40"/>
  <c r="BI240" i="40"/>
  <c r="BH240" i="40"/>
  <c r="BG240" i="40"/>
  <c r="BF240" i="40"/>
  <c r="T240" i="40"/>
  <c r="R240" i="40"/>
  <c r="P240" i="40"/>
  <c r="BI239" i="40"/>
  <c r="BH239" i="40"/>
  <c r="BG239" i="40"/>
  <c r="BF239" i="40"/>
  <c r="T239" i="40"/>
  <c r="R239" i="40"/>
  <c r="P239" i="40"/>
  <c r="BI238" i="40"/>
  <c r="BH238" i="40"/>
  <c r="BG238" i="40"/>
  <c r="BF238" i="40"/>
  <c r="T238" i="40"/>
  <c r="R238" i="40"/>
  <c r="P238" i="40"/>
  <c r="BI237" i="40"/>
  <c r="BH237" i="40"/>
  <c r="BG237" i="40"/>
  <c r="BF237" i="40"/>
  <c r="T237" i="40"/>
  <c r="R237" i="40"/>
  <c r="P237" i="40"/>
  <c r="BI236" i="40"/>
  <c r="BH236" i="40"/>
  <c r="BG236" i="40"/>
  <c r="BF236" i="40"/>
  <c r="T236" i="40"/>
  <c r="R236" i="40"/>
  <c r="P236" i="40"/>
  <c r="BI235" i="40"/>
  <c r="BH235" i="40"/>
  <c r="BG235" i="40"/>
  <c r="BF235" i="40"/>
  <c r="T235" i="40"/>
  <c r="R235" i="40"/>
  <c r="P235" i="40"/>
  <c r="BI234" i="40"/>
  <c r="BH234" i="40"/>
  <c r="BG234" i="40"/>
  <c r="BF234" i="40"/>
  <c r="T234" i="40"/>
  <c r="R234" i="40"/>
  <c r="P234" i="40"/>
  <c r="BI233" i="40"/>
  <c r="BH233" i="40"/>
  <c r="BG233" i="40"/>
  <c r="BF233" i="40"/>
  <c r="T233" i="40"/>
  <c r="R233" i="40"/>
  <c r="P233" i="40"/>
  <c r="BI232" i="40"/>
  <c r="BH232" i="40"/>
  <c r="BG232" i="40"/>
  <c r="BF232" i="40"/>
  <c r="T232" i="40"/>
  <c r="R232" i="40"/>
  <c r="P232" i="40"/>
  <c r="BI231" i="40"/>
  <c r="BH231" i="40"/>
  <c r="BG231" i="40"/>
  <c r="BF231" i="40"/>
  <c r="T231" i="40"/>
  <c r="R231" i="40"/>
  <c r="P231" i="40"/>
  <c r="BI230" i="40"/>
  <c r="BH230" i="40"/>
  <c r="BG230" i="40"/>
  <c r="BF230" i="40"/>
  <c r="T230" i="40"/>
  <c r="R230" i="40"/>
  <c r="P230" i="40"/>
  <c r="BI229" i="40"/>
  <c r="BH229" i="40"/>
  <c r="BG229" i="40"/>
  <c r="BF229" i="40"/>
  <c r="T229" i="40"/>
  <c r="R229" i="40"/>
  <c r="P229" i="40"/>
  <c r="BI228" i="40"/>
  <c r="BH228" i="40"/>
  <c r="BG228" i="40"/>
  <c r="BF228" i="40"/>
  <c r="T228" i="40"/>
  <c r="R228" i="40"/>
  <c r="P228" i="40"/>
  <c r="BI227" i="40"/>
  <c r="BH227" i="40"/>
  <c r="BG227" i="40"/>
  <c r="BF227" i="40"/>
  <c r="T227" i="40"/>
  <c r="R227" i="40"/>
  <c r="P227" i="40"/>
  <c r="BI226" i="40"/>
  <c r="BH226" i="40"/>
  <c r="BG226" i="40"/>
  <c r="BF226" i="40"/>
  <c r="T226" i="40"/>
  <c r="R226" i="40"/>
  <c r="P226" i="40"/>
  <c r="BI225" i="40"/>
  <c r="BH225" i="40"/>
  <c r="BG225" i="40"/>
  <c r="BF225" i="40"/>
  <c r="T225" i="40"/>
  <c r="R225" i="40"/>
  <c r="P225" i="40"/>
  <c r="BI224" i="40"/>
  <c r="BH224" i="40"/>
  <c r="BG224" i="40"/>
  <c r="BF224" i="40"/>
  <c r="T224" i="40"/>
  <c r="R224" i="40"/>
  <c r="P224" i="40"/>
  <c r="BI223" i="40"/>
  <c r="BH223" i="40"/>
  <c r="BG223" i="40"/>
  <c r="BF223" i="40"/>
  <c r="T223" i="40"/>
  <c r="R223" i="40"/>
  <c r="P223" i="40"/>
  <c r="BI222" i="40"/>
  <c r="BH222" i="40"/>
  <c r="BG222" i="40"/>
  <c r="BF222" i="40"/>
  <c r="T222" i="40"/>
  <c r="R222" i="40"/>
  <c r="P222" i="40"/>
  <c r="BI221" i="40"/>
  <c r="BH221" i="40"/>
  <c r="BG221" i="40"/>
  <c r="BF221" i="40"/>
  <c r="T221" i="40"/>
  <c r="R221" i="40"/>
  <c r="P221" i="40"/>
  <c r="BI220" i="40"/>
  <c r="BH220" i="40"/>
  <c r="BG220" i="40"/>
  <c r="BF220" i="40"/>
  <c r="T220" i="40"/>
  <c r="R220" i="40"/>
  <c r="P220" i="40"/>
  <c r="BI219" i="40"/>
  <c r="BH219" i="40"/>
  <c r="BG219" i="40"/>
  <c r="BF219" i="40"/>
  <c r="T219" i="40"/>
  <c r="R219" i="40"/>
  <c r="P219" i="40"/>
  <c r="BI218" i="40"/>
  <c r="BH218" i="40"/>
  <c r="BG218" i="40"/>
  <c r="BF218" i="40"/>
  <c r="T218" i="40"/>
  <c r="R218" i="40"/>
  <c r="P218" i="40"/>
  <c r="BI217" i="40"/>
  <c r="BH217" i="40"/>
  <c r="BG217" i="40"/>
  <c r="BF217" i="40"/>
  <c r="T217" i="40"/>
  <c r="R217" i="40"/>
  <c r="P217" i="40"/>
  <c r="BI216" i="40"/>
  <c r="BH216" i="40"/>
  <c r="BG216" i="40"/>
  <c r="BF216" i="40"/>
  <c r="T216" i="40"/>
  <c r="R216" i="40"/>
  <c r="P216" i="40"/>
  <c r="BI215" i="40"/>
  <c r="BH215" i="40"/>
  <c r="BG215" i="40"/>
  <c r="BF215" i="40"/>
  <c r="T215" i="40"/>
  <c r="R215" i="40"/>
  <c r="P215" i="40"/>
  <c r="BI214" i="40"/>
  <c r="BH214" i="40"/>
  <c r="BG214" i="40"/>
  <c r="BF214" i="40"/>
  <c r="T214" i="40"/>
  <c r="R214" i="40"/>
  <c r="P214" i="40"/>
  <c r="BI213" i="40"/>
  <c r="BH213" i="40"/>
  <c r="BG213" i="40"/>
  <c r="BF213" i="40"/>
  <c r="T213" i="40"/>
  <c r="R213" i="40"/>
  <c r="P213" i="40"/>
  <c r="BI209" i="40"/>
  <c r="BH209" i="40"/>
  <c r="BG209" i="40"/>
  <c r="BF209" i="40"/>
  <c r="T209" i="40"/>
  <c r="R209" i="40"/>
  <c r="P209" i="40"/>
  <c r="BI208" i="40"/>
  <c r="BH208" i="40"/>
  <c r="BG208" i="40"/>
  <c r="BF208" i="40"/>
  <c r="T208" i="40"/>
  <c r="R208" i="40"/>
  <c r="P208" i="40"/>
  <c r="BI207" i="40"/>
  <c r="BH207" i="40"/>
  <c r="BG207" i="40"/>
  <c r="BF207" i="40"/>
  <c r="T207" i="40"/>
  <c r="R207" i="40"/>
  <c r="P207" i="40"/>
  <c r="BI206" i="40"/>
  <c r="BH206" i="40"/>
  <c r="BG206" i="40"/>
  <c r="BF206" i="40"/>
  <c r="T206" i="40"/>
  <c r="R206" i="40"/>
  <c r="P206" i="40"/>
  <c r="BI205" i="40"/>
  <c r="BH205" i="40"/>
  <c r="BG205" i="40"/>
  <c r="BF205" i="40"/>
  <c r="T205" i="40"/>
  <c r="R205" i="40"/>
  <c r="P205" i="40"/>
  <c r="BI203" i="40"/>
  <c r="BH203" i="40"/>
  <c r="BG203" i="40"/>
  <c r="BF203" i="40"/>
  <c r="T203" i="40"/>
  <c r="R203" i="40"/>
  <c r="P203" i="40"/>
  <c r="BI200" i="40"/>
  <c r="BH200" i="40"/>
  <c r="BG200" i="40"/>
  <c r="BF200" i="40"/>
  <c r="T200" i="40"/>
  <c r="R200" i="40"/>
  <c r="P200" i="40"/>
  <c r="BI198" i="40"/>
  <c r="BH198" i="40"/>
  <c r="BG198" i="40"/>
  <c r="BF198" i="40"/>
  <c r="T198" i="40"/>
  <c r="R198" i="40"/>
  <c r="P198" i="40"/>
  <c r="BI196" i="40"/>
  <c r="BH196" i="40"/>
  <c r="BG196" i="40"/>
  <c r="BF196" i="40"/>
  <c r="T196" i="40"/>
  <c r="R196" i="40"/>
  <c r="P196" i="40"/>
  <c r="BI194" i="40"/>
  <c r="BH194" i="40"/>
  <c r="BG194" i="40"/>
  <c r="BF194" i="40"/>
  <c r="T194" i="40"/>
  <c r="R194" i="40"/>
  <c r="P194" i="40"/>
  <c r="BI192" i="40"/>
  <c r="BH192" i="40"/>
  <c r="BG192" i="40"/>
  <c r="BF192" i="40"/>
  <c r="T192" i="40"/>
  <c r="R192" i="40"/>
  <c r="P192" i="40"/>
  <c r="BI190" i="40"/>
  <c r="BH190" i="40"/>
  <c r="BG190" i="40"/>
  <c r="BF190" i="40"/>
  <c r="T190" i="40"/>
  <c r="R190" i="40"/>
  <c r="P190" i="40"/>
  <c r="BI188" i="40"/>
  <c r="BH188" i="40"/>
  <c r="BG188" i="40"/>
  <c r="BF188" i="40"/>
  <c r="T188" i="40"/>
  <c r="R188" i="40"/>
  <c r="P188" i="40"/>
  <c r="BI186" i="40"/>
  <c r="BH186" i="40"/>
  <c r="BG186" i="40"/>
  <c r="BF186" i="40"/>
  <c r="T186" i="40"/>
  <c r="R186" i="40"/>
  <c r="P186" i="40"/>
  <c r="BI184" i="40"/>
  <c r="BH184" i="40"/>
  <c r="BG184" i="40"/>
  <c r="BF184" i="40"/>
  <c r="T184" i="40"/>
  <c r="R184" i="40"/>
  <c r="P184" i="40"/>
  <c r="BI182" i="40"/>
  <c r="BH182" i="40"/>
  <c r="BG182" i="40"/>
  <c r="BF182" i="40"/>
  <c r="T182" i="40"/>
  <c r="R182" i="40"/>
  <c r="P182" i="40"/>
  <c r="BI179" i="40"/>
  <c r="BH179" i="40"/>
  <c r="BG179" i="40"/>
  <c r="BF179" i="40"/>
  <c r="T179" i="40"/>
  <c r="R179" i="40"/>
  <c r="P179" i="40"/>
  <c r="BI178" i="40"/>
  <c r="BH178" i="40"/>
  <c r="BG178" i="40"/>
  <c r="BF178" i="40"/>
  <c r="T178" i="40"/>
  <c r="R178" i="40"/>
  <c r="P178" i="40"/>
  <c r="BI177" i="40"/>
  <c r="BH177" i="40"/>
  <c r="BG177" i="40"/>
  <c r="BF177" i="40"/>
  <c r="T177" i="40"/>
  <c r="R177" i="40"/>
  <c r="P177" i="40"/>
  <c r="BI175" i="40"/>
  <c r="BH175" i="40"/>
  <c r="BG175" i="40"/>
  <c r="BF175" i="40"/>
  <c r="T175" i="40"/>
  <c r="T174" i="40" s="1"/>
  <c r="R175" i="40"/>
  <c r="R174" i="40"/>
  <c r="P175" i="40"/>
  <c r="P174" i="40" s="1"/>
  <c r="BI173" i="40"/>
  <c r="BH173" i="40"/>
  <c r="BG173" i="40"/>
  <c r="BF173" i="40"/>
  <c r="T173" i="40"/>
  <c r="R173" i="40"/>
  <c r="P173" i="40"/>
  <c r="BI171" i="40"/>
  <c r="BH171" i="40"/>
  <c r="BG171" i="40"/>
  <c r="BF171" i="40"/>
  <c r="T171" i="40"/>
  <c r="R171" i="40"/>
  <c r="P171" i="40"/>
  <c r="BI170" i="40"/>
  <c r="BH170" i="40"/>
  <c r="BG170" i="40"/>
  <c r="BF170" i="40"/>
  <c r="T170" i="40"/>
  <c r="R170" i="40"/>
  <c r="P170" i="40"/>
  <c r="BI169" i="40"/>
  <c r="BH169" i="40"/>
  <c r="BG169" i="40"/>
  <c r="BF169" i="40"/>
  <c r="T169" i="40"/>
  <c r="R169" i="40"/>
  <c r="P169" i="40"/>
  <c r="BI168" i="40"/>
  <c r="BH168" i="40"/>
  <c r="BG168" i="40"/>
  <c r="BF168" i="40"/>
  <c r="T168" i="40"/>
  <c r="R168" i="40"/>
  <c r="P168" i="40"/>
  <c r="BI167" i="40"/>
  <c r="BH167" i="40"/>
  <c r="BG167" i="40"/>
  <c r="BF167" i="40"/>
  <c r="T167" i="40"/>
  <c r="R167" i="40"/>
  <c r="P167" i="40"/>
  <c r="BI166" i="40"/>
  <c r="BH166" i="40"/>
  <c r="BG166" i="40"/>
  <c r="BF166" i="40"/>
  <c r="T166" i="40"/>
  <c r="R166" i="40"/>
  <c r="P166" i="40"/>
  <c r="BI165" i="40"/>
  <c r="BH165" i="40"/>
  <c r="BG165" i="40"/>
  <c r="BF165" i="40"/>
  <c r="T165" i="40"/>
  <c r="R165" i="40"/>
  <c r="P165" i="40"/>
  <c r="BI163" i="40"/>
  <c r="BH163" i="40"/>
  <c r="BG163" i="40"/>
  <c r="BF163" i="40"/>
  <c r="T163" i="40"/>
  <c r="R163" i="40"/>
  <c r="P163" i="40"/>
  <c r="BI161" i="40"/>
  <c r="BH161" i="40"/>
  <c r="BG161" i="40"/>
  <c r="BF161" i="40"/>
  <c r="T161" i="40"/>
  <c r="R161" i="40"/>
  <c r="P161" i="40"/>
  <c r="BI159" i="40"/>
  <c r="BH159" i="40"/>
  <c r="BG159" i="40"/>
  <c r="BF159" i="40"/>
  <c r="T159" i="40"/>
  <c r="R159" i="40"/>
  <c r="P159" i="40"/>
  <c r="J152" i="40"/>
  <c r="F152" i="40"/>
  <c r="F150" i="40"/>
  <c r="E148" i="40"/>
  <c r="J54" i="40"/>
  <c r="F54" i="40"/>
  <c r="F52" i="40"/>
  <c r="E50" i="40"/>
  <c r="J24" i="40"/>
  <c r="E24" i="40"/>
  <c r="J55" i="40" s="1"/>
  <c r="J23" i="40"/>
  <c r="J18" i="40"/>
  <c r="E18" i="40"/>
  <c r="F153" i="40" s="1"/>
  <c r="J17" i="40"/>
  <c r="J12" i="40"/>
  <c r="J52" i="40" s="1"/>
  <c r="E7" i="40"/>
  <c r="E48" i="40"/>
  <c r="J39" i="39"/>
  <c r="J38" i="39"/>
  <c r="AY105" i="1" s="1"/>
  <c r="J37" i="39"/>
  <c r="AX105" i="1"/>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BI97" i="39"/>
  <c r="BH97" i="39"/>
  <c r="BG97" i="39"/>
  <c r="BF97" i="39"/>
  <c r="T97" i="39"/>
  <c r="R97" i="39"/>
  <c r="P97" i="39"/>
  <c r="BI96" i="39"/>
  <c r="BH96" i="39"/>
  <c r="BG96" i="39"/>
  <c r="BF96" i="39"/>
  <c r="T96" i="39"/>
  <c r="R96" i="39"/>
  <c r="P96" i="39"/>
  <c r="BI95" i="39"/>
  <c r="BH95" i="39"/>
  <c r="BG95" i="39"/>
  <c r="BF95" i="39"/>
  <c r="T95" i="39"/>
  <c r="R95" i="39"/>
  <c r="P95" i="39"/>
  <c r="BI94" i="39"/>
  <c r="BH94" i="39"/>
  <c r="BG94" i="39"/>
  <c r="BF94" i="39"/>
  <c r="T94" i="39"/>
  <c r="R94" i="39"/>
  <c r="P94" i="39"/>
  <c r="BI92" i="39"/>
  <c r="BH92" i="39"/>
  <c r="BG92" i="39"/>
  <c r="BF92" i="39"/>
  <c r="T92" i="39"/>
  <c r="R92" i="39"/>
  <c r="P92" i="39"/>
  <c r="BI91" i="39"/>
  <c r="BH91" i="39"/>
  <c r="BG91" i="39"/>
  <c r="BF91" i="39"/>
  <c r="T91" i="39"/>
  <c r="R91" i="39"/>
  <c r="P91" i="39"/>
  <c r="BI90" i="39"/>
  <c r="BH90" i="39"/>
  <c r="BG90" i="39"/>
  <c r="BF90" i="39"/>
  <c r="T90" i="39"/>
  <c r="R90" i="39"/>
  <c r="P90" i="39"/>
  <c r="BI88" i="39"/>
  <c r="BH88" i="39"/>
  <c r="BG88" i="39"/>
  <c r="BF88" i="39"/>
  <c r="T88" i="39"/>
  <c r="R88" i="39"/>
  <c r="P88" i="39"/>
  <c r="J82" i="39"/>
  <c r="F82" i="39"/>
  <c r="F80" i="39"/>
  <c r="E78" i="39"/>
  <c r="J58" i="39"/>
  <c r="F58" i="39"/>
  <c r="F56" i="39"/>
  <c r="E54" i="39"/>
  <c r="J26" i="39"/>
  <c r="E26" i="39"/>
  <c r="J83" i="39" s="1"/>
  <c r="J25" i="39"/>
  <c r="J20" i="39"/>
  <c r="E20" i="39"/>
  <c r="F59" i="39"/>
  <c r="J19" i="39"/>
  <c r="J14" i="39"/>
  <c r="J56" i="39" s="1"/>
  <c r="E7" i="39"/>
  <c r="E74" i="39"/>
  <c r="J39" i="38"/>
  <c r="J38" i="38"/>
  <c r="AY104" i="1"/>
  <c r="J37" i="38"/>
  <c r="AX104" i="1"/>
  <c r="BI132" i="38"/>
  <c r="BH132" i="38"/>
  <c r="BG132" i="38"/>
  <c r="BF132" i="38"/>
  <c r="T132" i="38"/>
  <c r="R132" i="38"/>
  <c r="P132" i="38"/>
  <c r="BI131" i="38"/>
  <c r="BH131" i="38"/>
  <c r="BG131" i="38"/>
  <c r="BF131" i="38"/>
  <c r="T131" i="38"/>
  <c r="R131" i="38"/>
  <c r="P131" i="38"/>
  <c r="BI130" i="38"/>
  <c r="BH130" i="38"/>
  <c r="BG130" i="38"/>
  <c r="BF130" i="38"/>
  <c r="T130" i="38"/>
  <c r="R130" i="38"/>
  <c r="P130" i="38"/>
  <c r="BI129" i="38"/>
  <c r="BH129" i="38"/>
  <c r="BG129" i="38"/>
  <c r="BF129" i="38"/>
  <c r="T129" i="38"/>
  <c r="R129" i="38"/>
  <c r="P129" i="38"/>
  <c r="BI128" i="38"/>
  <c r="BH128" i="38"/>
  <c r="BG128" i="38"/>
  <c r="BF128" i="38"/>
  <c r="T128" i="38"/>
  <c r="R128" i="38"/>
  <c r="P128" i="38"/>
  <c r="BI127" i="38"/>
  <c r="BH127" i="38"/>
  <c r="BG127" i="38"/>
  <c r="BF127" i="38"/>
  <c r="T127" i="38"/>
  <c r="R127" i="38"/>
  <c r="P127" i="38"/>
  <c r="BI126" i="38"/>
  <c r="BH126" i="38"/>
  <c r="BG126" i="38"/>
  <c r="BF126" i="38"/>
  <c r="T126" i="38"/>
  <c r="R126" i="38"/>
  <c r="P126" i="38"/>
  <c r="BI125" i="38"/>
  <c r="BH125" i="38"/>
  <c r="BG125" i="38"/>
  <c r="BF125" i="38"/>
  <c r="T125" i="38"/>
  <c r="R125" i="38"/>
  <c r="P125" i="38"/>
  <c r="BI124" i="38"/>
  <c r="BH124" i="38"/>
  <c r="BG124" i="38"/>
  <c r="BF124" i="38"/>
  <c r="T124" i="38"/>
  <c r="R124" i="38"/>
  <c r="P124" i="38"/>
  <c r="BI123" i="38"/>
  <c r="BH123" i="38"/>
  <c r="BG123" i="38"/>
  <c r="BF123" i="38"/>
  <c r="T123" i="38"/>
  <c r="R123" i="38"/>
  <c r="P123" i="38"/>
  <c r="BI122" i="38"/>
  <c r="BH122" i="38"/>
  <c r="BG122" i="38"/>
  <c r="BF122" i="38"/>
  <c r="T122" i="38"/>
  <c r="R122" i="38"/>
  <c r="P122" i="38"/>
  <c r="BI121" i="38"/>
  <c r="BH121" i="38"/>
  <c r="BG121" i="38"/>
  <c r="BF121" i="38"/>
  <c r="T121" i="38"/>
  <c r="R121" i="38"/>
  <c r="P121" i="38"/>
  <c r="BI120" i="38"/>
  <c r="BH120" i="38"/>
  <c r="BG120" i="38"/>
  <c r="BF120" i="38"/>
  <c r="T120" i="38"/>
  <c r="R120" i="38"/>
  <c r="P120" i="38"/>
  <c r="BI119" i="38"/>
  <c r="BH119" i="38"/>
  <c r="BG119" i="38"/>
  <c r="BF119" i="38"/>
  <c r="T119" i="38"/>
  <c r="R119" i="38"/>
  <c r="P119" i="38"/>
  <c r="BI118" i="38"/>
  <c r="BH118" i="38"/>
  <c r="BG118" i="38"/>
  <c r="BF118" i="38"/>
  <c r="T118" i="38"/>
  <c r="R118" i="38"/>
  <c r="P118" i="38"/>
  <c r="BI117" i="38"/>
  <c r="BH117" i="38"/>
  <c r="BG117" i="38"/>
  <c r="BF117" i="38"/>
  <c r="T117" i="38"/>
  <c r="R117" i="38"/>
  <c r="P117" i="38"/>
  <c r="BI116" i="38"/>
  <c r="BH116" i="38"/>
  <c r="BG116" i="38"/>
  <c r="BF116" i="38"/>
  <c r="T116" i="38"/>
  <c r="R116" i="38"/>
  <c r="P116" i="38"/>
  <c r="BI115" i="38"/>
  <c r="BH115" i="38"/>
  <c r="BG115" i="38"/>
  <c r="BF115" i="38"/>
  <c r="T115" i="38"/>
  <c r="R115" i="38"/>
  <c r="P115" i="38"/>
  <c r="BI114" i="38"/>
  <c r="BH114" i="38"/>
  <c r="BG114" i="38"/>
  <c r="BF114" i="38"/>
  <c r="T114" i="38"/>
  <c r="R114" i="38"/>
  <c r="P114" i="38"/>
  <c r="BI113" i="38"/>
  <c r="BH113" i="38"/>
  <c r="BG113" i="38"/>
  <c r="BF113" i="38"/>
  <c r="T113" i="38"/>
  <c r="R113" i="38"/>
  <c r="P113" i="38"/>
  <c r="BI112" i="38"/>
  <c r="BH112" i="38"/>
  <c r="BG112" i="38"/>
  <c r="BF112" i="38"/>
  <c r="T112" i="38"/>
  <c r="R112" i="38"/>
  <c r="P112" i="38"/>
  <c r="BI111" i="38"/>
  <c r="BH111" i="38"/>
  <c r="BG111" i="38"/>
  <c r="BF111" i="38"/>
  <c r="T111" i="38"/>
  <c r="R111" i="38"/>
  <c r="P111" i="38"/>
  <c r="BI110" i="38"/>
  <c r="BH110" i="38"/>
  <c r="BG110" i="38"/>
  <c r="BF110" i="38"/>
  <c r="T110" i="38"/>
  <c r="R110" i="38"/>
  <c r="P110" i="38"/>
  <c r="BI109" i="38"/>
  <c r="BH109" i="38"/>
  <c r="BG109" i="38"/>
  <c r="BF109" i="38"/>
  <c r="T109" i="38"/>
  <c r="R109" i="38"/>
  <c r="P109" i="38"/>
  <c r="BI108" i="38"/>
  <c r="BH108" i="38"/>
  <c r="BG108" i="38"/>
  <c r="BF108" i="38"/>
  <c r="T108" i="38"/>
  <c r="R108" i="38"/>
  <c r="P108" i="38"/>
  <c r="BI107" i="38"/>
  <c r="BH107" i="38"/>
  <c r="BG107" i="38"/>
  <c r="BF107" i="38"/>
  <c r="T107" i="38"/>
  <c r="R107" i="38"/>
  <c r="P107" i="38"/>
  <c r="BI106" i="38"/>
  <c r="BH106" i="38"/>
  <c r="BG106" i="38"/>
  <c r="BF106" i="38"/>
  <c r="T106" i="38"/>
  <c r="R106" i="38"/>
  <c r="P106" i="38"/>
  <c r="BI105" i="38"/>
  <c r="BH105" i="38"/>
  <c r="BG105" i="38"/>
  <c r="BF105" i="38"/>
  <c r="T105" i="38"/>
  <c r="R105" i="38"/>
  <c r="P105" i="38"/>
  <c r="BI103" i="38"/>
  <c r="BH103" i="38"/>
  <c r="BG103" i="38"/>
  <c r="BF103" i="38"/>
  <c r="T103" i="38"/>
  <c r="R103" i="38"/>
  <c r="P103" i="38"/>
  <c r="BI102" i="38"/>
  <c r="BH102" i="38"/>
  <c r="BG102" i="38"/>
  <c r="BF102" i="38"/>
  <c r="T102" i="38"/>
  <c r="R102" i="38"/>
  <c r="P102" i="38"/>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BI97" i="38"/>
  <c r="BH97" i="38"/>
  <c r="BG97" i="38"/>
  <c r="BF97" i="38"/>
  <c r="T97" i="38"/>
  <c r="R97" i="38"/>
  <c r="P97" i="38"/>
  <c r="BI96" i="38"/>
  <c r="BH96" i="38"/>
  <c r="BG96" i="38"/>
  <c r="BF96" i="38"/>
  <c r="T96" i="38"/>
  <c r="R96" i="38"/>
  <c r="P96" i="38"/>
  <c r="BI94" i="38"/>
  <c r="BH94" i="38"/>
  <c r="BG94" i="38"/>
  <c r="BF94" i="38"/>
  <c r="T94" i="38"/>
  <c r="R94" i="38"/>
  <c r="P94" i="38"/>
  <c r="BI92" i="38"/>
  <c r="BH92" i="38"/>
  <c r="BG92" i="38"/>
  <c r="BF92" i="38"/>
  <c r="T92" i="38"/>
  <c r="R92" i="38"/>
  <c r="P92" i="38"/>
  <c r="BI90" i="38"/>
  <c r="BH90" i="38"/>
  <c r="BG90" i="38"/>
  <c r="BF90" i="38"/>
  <c r="T90" i="38"/>
  <c r="R90" i="38"/>
  <c r="P90" i="38"/>
  <c r="BI88" i="38"/>
  <c r="BH88" i="38"/>
  <c r="BG88" i="38"/>
  <c r="BF88" i="38"/>
  <c r="T88" i="38"/>
  <c r="R88" i="38"/>
  <c r="P88" i="38"/>
  <c r="J82" i="38"/>
  <c r="F82" i="38"/>
  <c r="F80" i="38"/>
  <c r="E78" i="38"/>
  <c r="J58" i="38"/>
  <c r="F58" i="38"/>
  <c r="F56" i="38"/>
  <c r="E54" i="38"/>
  <c r="J26" i="38"/>
  <c r="E26" i="38"/>
  <c r="J59" i="38" s="1"/>
  <c r="J25" i="38"/>
  <c r="J20" i="38"/>
  <c r="E20" i="38"/>
  <c r="F83" i="38" s="1"/>
  <c r="J19" i="38"/>
  <c r="J14" i="38"/>
  <c r="J80" i="38" s="1"/>
  <c r="E7" i="38"/>
  <c r="E50" i="38"/>
  <c r="J39" i="37"/>
  <c r="J38" i="37"/>
  <c r="AY103" i="1" s="1"/>
  <c r="J37" i="37"/>
  <c r="AX103" i="1"/>
  <c r="BI126" i="37"/>
  <c r="BH126" i="37"/>
  <c r="BG126" i="37"/>
  <c r="BF126" i="37"/>
  <c r="T126" i="37"/>
  <c r="R126" i="37"/>
  <c r="P126" i="37"/>
  <c r="BI125" i="37"/>
  <c r="BH125" i="37"/>
  <c r="BG125" i="37"/>
  <c r="BF125" i="37"/>
  <c r="T125" i="37"/>
  <c r="R125" i="37"/>
  <c r="P125" i="37"/>
  <c r="BI124" i="37"/>
  <c r="BH124" i="37"/>
  <c r="BG124" i="37"/>
  <c r="BF124" i="37"/>
  <c r="T124" i="37"/>
  <c r="R124" i="37"/>
  <c r="P124" i="37"/>
  <c r="BI123" i="37"/>
  <c r="BH123" i="37"/>
  <c r="BG123" i="37"/>
  <c r="BF123" i="37"/>
  <c r="T123" i="37"/>
  <c r="R123" i="37"/>
  <c r="P123" i="37"/>
  <c r="BI122" i="37"/>
  <c r="BH122" i="37"/>
  <c r="BG122" i="37"/>
  <c r="BF122" i="37"/>
  <c r="T122" i="37"/>
  <c r="R122" i="37"/>
  <c r="P122" i="37"/>
  <c r="BI121" i="37"/>
  <c r="BH121" i="37"/>
  <c r="BG121" i="37"/>
  <c r="BF121" i="37"/>
  <c r="T121" i="37"/>
  <c r="R121" i="37"/>
  <c r="P121" i="37"/>
  <c r="BI120" i="37"/>
  <c r="BH120" i="37"/>
  <c r="BG120" i="37"/>
  <c r="BF120" i="37"/>
  <c r="T120" i="37"/>
  <c r="R120" i="37"/>
  <c r="P120" i="37"/>
  <c r="BI119" i="37"/>
  <c r="BH119" i="37"/>
  <c r="BG119" i="37"/>
  <c r="BF119" i="37"/>
  <c r="T119" i="37"/>
  <c r="R119" i="37"/>
  <c r="P119" i="37"/>
  <c r="BI118" i="37"/>
  <c r="BH118" i="37"/>
  <c r="BG118" i="37"/>
  <c r="BF118" i="37"/>
  <c r="T118" i="37"/>
  <c r="R118" i="37"/>
  <c r="P118" i="37"/>
  <c r="BI117" i="37"/>
  <c r="BH117" i="37"/>
  <c r="BG117" i="37"/>
  <c r="BF117" i="37"/>
  <c r="T117" i="37"/>
  <c r="R117" i="37"/>
  <c r="P117" i="37"/>
  <c r="BI116" i="37"/>
  <c r="BH116" i="37"/>
  <c r="BG116" i="37"/>
  <c r="BF116" i="37"/>
  <c r="T116" i="37"/>
  <c r="R116" i="37"/>
  <c r="P116" i="37"/>
  <c r="BI115" i="37"/>
  <c r="BH115" i="37"/>
  <c r="BG115" i="37"/>
  <c r="BF115" i="37"/>
  <c r="T115" i="37"/>
  <c r="R115" i="37"/>
  <c r="P115" i="37"/>
  <c r="BI114" i="37"/>
  <c r="BH114" i="37"/>
  <c r="BG114" i="37"/>
  <c r="BF114" i="37"/>
  <c r="T114" i="37"/>
  <c r="R114" i="37"/>
  <c r="P114" i="37"/>
  <c r="BI113" i="37"/>
  <c r="BH113" i="37"/>
  <c r="BG113" i="37"/>
  <c r="BF113" i="37"/>
  <c r="T113" i="37"/>
  <c r="R113" i="37"/>
  <c r="P113"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8" i="37"/>
  <c r="BH108" i="37"/>
  <c r="BG108" i="37"/>
  <c r="BF108" i="37"/>
  <c r="T108" i="37"/>
  <c r="R108" i="37"/>
  <c r="P108" i="37"/>
  <c r="BI107" i="37"/>
  <c r="BH107" i="37"/>
  <c r="BG107" i="37"/>
  <c r="BF107" i="37"/>
  <c r="T107" i="37"/>
  <c r="R107" i="37"/>
  <c r="P107" i="37"/>
  <c r="BI105" i="37"/>
  <c r="BH105" i="37"/>
  <c r="BG105" i="37"/>
  <c r="BF105" i="37"/>
  <c r="T105" i="37"/>
  <c r="R105" i="37"/>
  <c r="P105" i="37"/>
  <c r="BI104" i="37"/>
  <c r="BH104" i="37"/>
  <c r="BG104" i="37"/>
  <c r="BF104" i="37"/>
  <c r="T104" i="37"/>
  <c r="R104" i="37"/>
  <c r="P104" i="37"/>
  <c r="BI103" i="37"/>
  <c r="BH103" i="37"/>
  <c r="BG103" i="37"/>
  <c r="BF103" i="37"/>
  <c r="T103" i="37"/>
  <c r="R103" i="37"/>
  <c r="P103" i="37"/>
  <c r="BI102" i="37"/>
  <c r="BH102" i="37"/>
  <c r="BG102" i="37"/>
  <c r="BF102" i="37"/>
  <c r="T102" i="37"/>
  <c r="R102" i="37"/>
  <c r="P102" i="37"/>
  <c r="BI101" i="37"/>
  <c r="BH101" i="37"/>
  <c r="BG101" i="37"/>
  <c r="BF101" i="37"/>
  <c r="T101" i="37"/>
  <c r="R101" i="37"/>
  <c r="P101" i="37"/>
  <c r="BI100" i="37"/>
  <c r="BH100" i="37"/>
  <c r="BG100" i="37"/>
  <c r="BF100" i="37"/>
  <c r="T100" i="37"/>
  <c r="R100" i="37"/>
  <c r="P100" i="37"/>
  <c r="BI99" i="37"/>
  <c r="BH99" i="37"/>
  <c r="BG99" i="37"/>
  <c r="BF99" i="37"/>
  <c r="T99" i="37"/>
  <c r="R99" i="37"/>
  <c r="P99" i="37"/>
  <c r="BI98" i="37"/>
  <c r="BH98" i="37"/>
  <c r="BG98" i="37"/>
  <c r="BF98" i="37"/>
  <c r="T98" i="37"/>
  <c r="R98" i="37"/>
  <c r="P98" i="37"/>
  <c r="BI97" i="37"/>
  <c r="BH97" i="37"/>
  <c r="BG97" i="37"/>
  <c r="BF97" i="37"/>
  <c r="T97" i="37"/>
  <c r="R97" i="37"/>
  <c r="P97" i="37"/>
  <c r="BI95" i="37"/>
  <c r="BH95" i="37"/>
  <c r="BG95" i="37"/>
  <c r="BF95" i="37"/>
  <c r="T95" i="37"/>
  <c r="R95" i="37"/>
  <c r="P95" i="37"/>
  <c r="BI93" i="37"/>
  <c r="BH93" i="37"/>
  <c r="BG93" i="37"/>
  <c r="BF93" i="37"/>
  <c r="T93" i="37"/>
  <c r="R93" i="37"/>
  <c r="P93" i="37"/>
  <c r="BI92" i="37"/>
  <c r="BH92" i="37"/>
  <c r="BG92" i="37"/>
  <c r="BF92" i="37"/>
  <c r="T92" i="37"/>
  <c r="R92" i="37"/>
  <c r="P92" i="37"/>
  <c r="BI90" i="37"/>
  <c r="BH90" i="37"/>
  <c r="BG90" i="37"/>
  <c r="BF90" i="37"/>
  <c r="T90" i="37"/>
  <c r="R90" i="37"/>
  <c r="P90" i="37"/>
  <c r="BI88" i="37"/>
  <c r="BH88" i="37"/>
  <c r="BG88" i="37"/>
  <c r="BF88" i="37"/>
  <c r="T88" i="37"/>
  <c r="R88" i="37"/>
  <c r="P88" i="37"/>
  <c r="J82" i="37"/>
  <c r="F82" i="37"/>
  <c r="F80" i="37"/>
  <c r="E78" i="37"/>
  <c r="J58" i="37"/>
  <c r="F58" i="37"/>
  <c r="F56" i="37"/>
  <c r="E54" i="37"/>
  <c r="J26" i="37"/>
  <c r="E26" i="37"/>
  <c r="J59" i="37" s="1"/>
  <c r="J25" i="37"/>
  <c r="J20" i="37"/>
  <c r="E20" i="37"/>
  <c r="F83" i="37"/>
  <c r="J19" i="37"/>
  <c r="J14" i="37"/>
  <c r="J80" i="37" s="1"/>
  <c r="E7" i="37"/>
  <c r="E74" i="37"/>
  <c r="J39" i="36"/>
  <c r="J38" i="36"/>
  <c r="AY102" i="1"/>
  <c r="J37" i="36"/>
  <c r="AX102" i="1"/>
  <c r="BI128" i="36"/>
  <c r="BH128" i="36"/>
  <c r="BG128" i="36"/>
  <c r="BF128" i="36"/>
  <c r="T128" i="36"/>
  <c r="R128" i="36"/>
  <c r="P128" i="36"/>
  <c r="BI127" i="36"/>
  <c r="BH127" i="36"/>
  <c r="BG127" i="36"/>
  <c r="BF127" i="36"/>
  <c r="T127" i="36"/>
  <c r="R127" i="36"/>
  <c r="P127" i="36"/>
  <c r="BI126" i="36"/>
  <c r="BH126" i="36"/>
  <c r="BG126" i="36"/>
  <c r="BF126" i="36"/>
  <c r="T126" i="36"/>
  <c r="R126" i="36"/>
  <c r="P126" i="36"/>
  <c r="BI125" i="36"/>
  <c r="BH125" i="36"/>
  <c r="BG125" i="36"/>
  <c r="BF125" i="36"/>
  <c r="T125" i="36"/>
  <c r="R125" i="36"/>
  <c r="P125" i="36"/>
  <c r="BI124" i="36"/>
  <c r="BH124" i="36"/>
  <c r="BG124" i="36"/>
  <c r="BF124" i="36"/>
  <c r="T124" i="36"/>
  <c r="R124" i="36"/>
  <c r="P124" i="36"/>
  <c r="BI123" i="36"/>
  <c r="BH123" i="36"/>
  <c r="BG123" i="36"/>
  <c r="BF123" i="36"/>
  <c r="T123" i="36"/>
  <c r="R123" i="36"/>
  <c r="P123" i="36"/>
  <c r="BI122" i="36"/>
  <c r="BH122" i="36"/>
  <c r="BG122" i="36"/>
  <c r="BF122" i="36"/>
  <c r="T122" i="36"/>
  <c r="R122" i="36"/>
  <c r="P122" i="36"/>
  <c r="BI121" i="36"/>
  <c r="BH121" i="36"/>
  <c r="BG121" i="36"/>
  <c r="BF121" i="36"/>
  <c r="T121" i="36"/>
  <c r="R121" i="36"/>
  <c r="P121" i="36"/>
  <c r="BI120" i="36"/>
  <c r="BH120" i="36"/>
  <c r="BG120" i="36"/>
  <c r="BF120" i="36"/>
  <c r="T120" i="36"/>
  <c r="R120" i="36"/>
  <c r="P120" i="36"/>
  <c r="BI119" i="36"/>
  <c r="BH119" i="36"/>
  <c r="BG119" i="36"/>
  <c r="BF119" i="36"/>
  <c r="T119" i="36"/>
  <c r="R119" i="36"/>
  <c r="P119" i="36"/>
  <c r="BI118" i="36"/>
  <c r="BH118" i="36"/>
  <c r="BG118" i="36"/>
  <c r="BF118" i="36"/>
  <c r="T118" i="36"/>
  <c r="R118" i="36"/>
  <c r="P118" i="36"/>
  <c r="BI117" i="36"/>
  <c r="BH117" i="36"/>
  <c r="BG117" i="36"/>
  <c r="BF117" i="36"/>
  <c r="T117" i="36"/>
  <c r="R117" i="36"/>
  <c r="P117"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9" i="36"/>
  <c r="BH109" i="36"/>
  <c r="BG109" i="36"/>
  <c r="BF109" i="36"/>
  <c r="T109" i="36"/>
  <c r="R109" i="36"/>
  <c r="P109" i="36"/>
  <c r="BI108" i="36"/>
  <c r="BH108" i="36"/>
  <c r="BG108" i="36"/>
  <c r="BF108" i="36"/>
  <c r="T108" i="36"/>
  <c r="R108" i="36"/>
  <c r="P108" i="36"/>
  <c r="BI107" i="36"/>
  <c r="BH107" i="36"/>
  <c r="BG107" i="36"/>
  <c r="BF107" i="36"/>
  <c r="T107" i="36"/>
  <c r="R107" i="36"/>
  <c r="P107" i="36"/>
  <c r="BI105" i="36"/>
  <c r="BH105" i="36"/>
  <c r="BG105" i="36"/>
  <c r="BF105" i="36"/>
  <c r="T105" i="36"/>
  <c r="R105" i="36"/>
  <c r="P105" i="36"/>
  <c r="BI104" i="36"/>
  <c r="BH104" i="36"/>
  <c r="BG104" i="36"/>
  <c r="BF104" i="36"/>
  <c r="T104" i="36"/>
  <c r="R104" i="36"/>
  <c r="P104" i="36"/>
  <c r="BI103" i="36"/>
  <c r="BH103" i="36"/>
  <c r="BG103" i="36"/>
  <c r="BF103" i="36"/>
  <c r="T103" i="36"/>
  <c r="R103" i="36"/>
  <c r="P103" i="36"/>
  <c r="BI102" i="36"/>
  <c r="BH102" i="36"/>
  <c r="BG102" i="36"/>
  <c r="BF102" i="36"/>
  <c r="T102" i="36"/>
  <c r="R102" i="36"/>
  <c r="P102" i="36"/>
  <c r="BI101" i="36"/>
  <c r="BH101" i="36"/>
  <c r="BG101" i="36"/>
  <c r="BF101" i="36"/>
  <c r="T101" i="36"/>
  <c r="R101" i="36"/>
  <c r="P101" i="36"/>
  <c r="BI100" i="36"/>
  <c r="BH100" i="36"/>
  <c r="BG100" i="36"/>
  <c r="BF100" i="36"/>
  <c r="T100" i="36"/>
  <c r="R100" i="36"/>
  <c r="P100" i="36"/>
  <c r="BI99" i="36"/>
  <c r="BH99" i="36"/>
  <c r="BG99" i="36"/>
  <c r="BF99" i="36"/>
  <c r="T99" i="36"/>
  <c r="R99" i="36"/>
  <c r="P99" i="36"/>
  <c r="BI98" i="36"/>
  <c r="BH98" i="36"/>
  <c r="BG98" i="36"/>
  <c r="BF98" i="36"/>
  <c r="T98" i="36"/>
  <c r="R98" i="36"/>
  <c r="P98" i="36"/>
  <c r="BI97" i="36"/>
  <c r="BH97" i="36"/>
  <c r="BG97" i="36"/>
  <c r="BF97" i="36"/>
  <c r="T97" i="36"/>
  <c r="R97" i="36"/>
  <c r="P97" i="36"/>
  <c r="BI95" i="36"/>
  <c r="BH95" i="36"/>
  <c r="BG95" i="36"/>
  <c r="BF95" i="36"/>
  <c r="T95" i="36"/>
  <c r="R95" i="36"/>
  <c r="P95" i="36"/>
  <c r="BI93" i="36"/>
  <c r="BH93" i="36"/>
  <c r="BG93" i="36"/>
  <c r="BF93" i="36"/>
  <c r="T93" i="36"/>
  <c r="R93" i="36"/>
  <c r="P93" i="36"/>
  <c r="BI92" i="36"/>
  <c r="BH92" i="36"/>
  <c r="BG92" i="36"/>
  <c r="BF92" i="36"/>
  <c r="T92" i="36"/>
  <c r="R92" i="36"/>
  <c r="P92" i="36"/>
  <c r="BI90" i="36"/>
  <c r="BH90" i="36"/>
  <c r="BG90" i="36"/>
  <c r="BF90" i="36"/>
  <c r="T90" i="36"/>
  <c r="R90" i="36"/>
  <c r="P90" i="36"/>
  <c r="BI88" i="36"/>
  <c r="BH88" i="36"/>
  <c r="BG88" i="36"/>
  <c r="BF88" i="36"/>
  <c r="T88" i="36"/>
  <c r="R88" i="36"/>
  <c r="P88" i="36"/>
  <c r="J82" i="36"/>
  <c r="F82" i="36"/>
  <c r="F80" i="36"/>
  <c r="E78" i="36"/>
  <c r="J58" i="36"/>
  <c r="F58" i="36"/>
  <c r="F56" i="36"/>
  <c r="E54" i="36"/>
  <c r="J26" i="36"/>
  <c r="E26" i="36"/>
  <c r="J83" i="36" s="1"/>
  <c r="J25" i="36"/>
  <c r="J20" i="36"/>
  <c r="E20" i="36"/>
  <c r="F59" i="36" s="1"/>
  <c r="J19" i="36"/>
  <c r="J14" i="36"/>
  <c r="J56" i="36"/>
  <c r="E7" i="36"/>
  <c r="E50" i="36"/>
  <c r="J39" i="35"/>
  <c r="J38" i="35"/>
  <c r="AY101" i="1" s="1"/>
  <c r="J37" i="35"/>
  <c r="AX101" i="1" s="1"/>
  <c r="BI128" i="35"/>
  <c r="BH128" i="35"/>
  <c r="BG128" i="35"/>
  <c r="BF128" i="35"/>
  <c r="T128" i="35"/>
  <c r="R128" i="35"/>
  <c r="P128" i="35"/>
  <c r="BI127" i="35"/>
  <c r="BH127" i="35"/>
  <c r="BG127" i="35"/>
  <c r="BF127" i="35"/>
  <c r="T127" i="35"/>
  <c r="R127" i="35"/>
  <c r="P127" i="35"/>
  <c r="BI126" i="35"/>
  <c r="BH126" i="35"/>
  <c r="BG126" i="35"/>
  <c r="BF126" i="35"/>
  <c r="T126" i="35"/>
  <c r="R126" i="35"/>
  <c r="P126" i="35"/>
  <c r="BI125" i="35"/>
  <c r="BH125" i="35"/>
  <c r="BG125" i="35"/>
  <c r="BF125" i="35"/>
  <c r="T125" i="35"/>
  <c r="R125" i="35"/>
  <c r="P125" i="35"/>
  <c r="BI124" i="35"/>
  <c r="BH124" i="35"/>
  <c r="BG124" i="35"/>
  <c r="BF124" i="35"/>
  <c r="T124" i="35"/>
  <c r="R124" i="35"/>
  <c r="P124" i="35"/>
  <c r="BI123" i="35"/>
  <c r="BH123" i="35"/>
  <c r="BG123" i="35"/>
  <c r="BF123" i="35"/>
  <c r="T123" i="35"/>
  <c r="R123" i="35"/>
  <c r="P123" i="35"/>
  <c r="BI122" i="35"/>
  <c r="BH122" i="35"/>
  <c r="BG122" i="35"/>
  <c r="BF122" i="35"/>
  <c r="T122" i="35"/>
  <c r="R122" i="35"/>
  <c r="P122" i="35"/>
  <c r="BI121" i="35"/>
  <c r="BH121" i="35"/>
  <c r="BG121" i="35"/>
  <c r="BF121" i="35"/>
  <c r="T121" i="35"/>
  <c r="R121" i="35"/>
  <c r="P121" i="35"/>
  <c r="BI120" i="35"/>
  <c r="BH120" i="35"/>
  <c r="BG120" i="35"/>
  <c r="BF120" i="35"/>
  <c r="T120" i="35"/>
  <c r="R120" i="35"/>
  <c r="P120" i="35"/>
  <c r="BI119" i="35"/>
  <c r="BH119" i="35"/>
  <c r="BG119" i="35"/>
  <c r="BF119" i="35"/>
  <c r="T119" i="35"/>
  <c r="R119" i="35"/>
  <c r="P119" i="35"/>
  <c r="BI118" i="35"/>
  <c r="BH118" i="35"/>
  <c r="BG118" i="35"/>
  <c r="BF118" i="35"/>
  <c r="T118" i="35"/>
  <c r="R118" i="35"/>
  <c r="P118" i="35"/>
  <c r="BI117" i="35"/>
  <c r="BH117" i="35"/>
  <c r="BG117" i="35"/>
  <c r="BF117" i="35"/>
  <c r="T117" i="35"/>
  <c r="R117" i="35"/>
  <c r="P117" i="35"/>
  <c r="BI116" i="35"/>
  <c r="BH116" i="35"/>
  <c r="BG116" i="35"/>
  <c r="BF116" i="35"/>
  <c r="T116" i="35"/>
  <c r="R116" i="35"/>
  <c r="P116" i="35"/>
  <c r="BI115" i="35"/>
  <c r="BH115" i="35"/>
  <c r="BG115" i="35"/>
  <c r="BF115" i="35"/>
  <c r="T115" i="35"/>
  <c r="R115" i="35"/>
  <c r="P115" i="35"/>
  <c r="BI114" i="35"/>
  <c r="BH114" i="35"/>
  <c r="BG114" i="35"/>
  <c r="BF114" i="35"/>
  <c r="T114" i="35"/>
  <c r="R114" i="35"/>
  <c r="P114" i="35"/>
  <c r="BI113" i="35"/>
  <c r="BH113" i="35"/>
  <c r="BG113" i="35"/>
  <c r="BF113" i="35"/>
  <c r="T113" i="35"/>
  <c r="R113" i="35"/>
  <c r="P113" i="35"/>
  <c r="BI112" i="35"/>
  <c r="BH112" i="35"/>
  <c r="BG112" i="35"/>
  <c r="BF112" i="35"/>
  <c r="T112" i="35"/>
  <c r="R112" i="35"/>
  <c r="P112" i="35"/>
  <c r="BI111" i="35"/>
  <c r="BH111" i="35"/>
  <c r="BG111" i="35"/>
  <c r="BF111" i="35"/>
  <c r="T111" i="35"/>
  <c r="R111" i="35"/>
  <c r="P111" i="35"/>
  <c r="BI110" i="35"/>
  <c r="BH110" i="35"/>
  <c r="BG110" i="35"/>
  <c r="BF110" i="35"/>
  <c r="T110" i="35"/>
  <c r="R110" i="35"/>
  <c r="P110" i="35"/>
  <c r="BI109" i="35"/>
  <c r="BH109" i="35"/>
  <c r="BG109" i="35"/>
  <c r="BF109" i="35"/>
  <c r="T109" i="35"/>
  <c r="R109" i="35"/>
  <c r="P109" i="35"/>
  <c r="BI108" i="35"/>
  <c r="BH108" i="35"/>
  <c r="BG108" i="35"/>
  <c r="BF108" i="35"/>
  <c r="T108" i="35"/>
  <c r="R108" i="35"/>
  <c r="P108" i="35"/>
  <c r="BI107" i="35"/>
  <c r="BH107" i="35"/>
  <c r="BG107" i="35"/>
  <c r="BF107" i="35"/>
  <c r="T107" i="35"/>
  <c r="R107" i="35"/>
  <c r="P107"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5" i="35"/>
  <c r="BH95" i="35"/>
  <c r="BG95" i="35"/>
  <c r="BF95" i="35"/>
  <c r="T95" i="35"/>
  <c r="R95" i="35"/>
  <c r="P95" i="35"/>
  <c r="BI93" i="35"/>
  <c r="BH93" i="35"/>
  <c r="BG93" i="35"/>
  <c r="BF93" i="35"/>
  <c r="T93" i="35"/>
  <c r="R93" i="35"/>
  <c r="P93" i="35"/>
  <c r="BI92" i="35"/>
  <c r="BH92" i="35"/>
  <c r="BG92" i="35"/>
  <c r="BF92" i="35"/>
  <c r="T92" i="35"/>
  <c r="R92" i="35"/>
  <c r="P92" i="35"/>
  <c r="BI90" i="35"/>
  <c r="BH90" i="35"/>
  <c r="BG90" i="35"/>
  <c r="BF90" i="35"/>
  <c r="T90" i="35"/>
  <c r="R90" i="35"/>
  <c r="P90" i="35"/>
  <c r="BI88" i="35"/>
  <c r="BH88" i="35"/>
  <c r="BG88" i="35"/>
  <c r="BF88" i="35"/>
  <c r="T88" i="35"/>
  <c r="R88" i="35"/>
  <c r="P88" i="35"/>
  <c r="J82" i="35"/>
  <c r="F82" i="35"/>
  <c r="F80" i="35"/>
  <c r="E78" i="35"/>
  <c r="J58" i="35"/>
  <c r="F58" i="35"/>
  <c r="F56" i="35"/>
  <c r="E54" i="35"/>
  <c r="J26" i="35"/>
  <c r="E26" i="35"/>
  <c r="J59" i="35"/>
  <c r="J25" i="35"/>
  <c r="J20" i="35"/>
  <c r="E20" i="35"/>
  <c r="F83" i="35" s="1"/>
  <c r="J19" i="35"/>
  <c r="J14" i="35"/>
  <c r="J56" i="35" s="1"/>
  <c r="E7" i="35"/>
  <c r="E74" i="35" s="1"/>
  <c r="J37" i="34"/>
  <c r="J36" i="34"/>
  <c r="AY99" i="1" s="1"/>
  <c r="J35" i="34"/>
  <c r="AX99" i="1" s="1"/>
  <c r="BI182" i="34"/>
  <c r="BH182" i="34"/>
  <c r="BG182" i="34"/>
  <c r="BF182" i="34"/>
  <c r="T182" i="34"/>
  <c r="R182" i="34"/>
  <c r="P182" i="34"/>
  <c r="BI181" i="34"/>
  <c r="BH181" i="34"/>
  <c r="BG181" i="34"/>
  <c r="BF181" i="34"/>
  <c r="T181" i="34"/>
  <c r="R181" i="34"/>
  <c r="P181" i="34"/>
  <c r="BI180" i="34"/>
  <c r="BH180" i="34"/>
  <c r="BG180" i="34"/>
  <c r="BF180" i="34"/>
  <c r="T180" i="34"/>
  <c r="R180" i="34"/>
  <c r="P180" i="34"/>
  <c r="BI179" i="34"/>
  <c r="BH179" i="34"/>
  <c r="BG179" i="34"/>
  <c r="BF179" i="34"/>
  <c r="T179" i="34"/>
  <c r="R179" i="34"/>
  <c r="P179" i="34"/>
  <c r="BI178" i="34"/>
  <c r="BH178" i="34"/>
  <c r="BG178" i="34"/>
  <c r="BF178" i="34"/>
  <c r="T178" i="34"/>
  <c r="R178" i="34"/>
  <c r="P178" i="34"/>
  <c r="BI177" i="34"/>
  <c r="BH177" i="34"/>
  <c r="BG177" i="34"/>
  <c r="BF177" i="34"/>
  <c r="T177" i="34"/>
  <c r="R177" i="34"/>
  <c r="P177" i="34"/>
  <c r="BI176" i="34"/>
  <c r="BH176" i="34"/>
  <c r="BG176" i="34"/>
  <c r="BF176" i="34"/>
  <c r="T176" i="34"/>
  <c r="R176" i="34"/>
  <c r="P176" i="34"/>
  <c r="BI175" i="34"/>
  <c r="BH175" i="34"/>
  <c r="BG175" i="34"/>
  <c r="BF175" i="34"/>
  <c r="T175" i="34"/>
  <c r="R175" i="34"/>
  <c r="P175" i="34"/>
  <c r="BI174" i="34"/>
  <c r="BH174" i="34"/>
  <c r="BG174" i="34"/>
  <c r="BF174" i="34"/>
  <c r="T174" i="34"/>
  <c r="R174" i="34"/>
  <c r="P174" i="34"/>
  <c r="BI173" i="34"/>
  <c r="BH173" i="34"/>
  <c r="BG173" i="34"/>
  <c r="BF173" i="34"/>
  <c r="T173" i="34"/>
  <c r="R173" i="34"/>
  <c r="P173" i="34"/>
  <c r="BI172" i="34"/>
  <c r="BH172" i="34"/>
  <c r="BG172" i="34"/>
  <c r="BF172" i="34"/>
  <c r="T172" i="34"/>
  <c r="R172" i="34"/>
  <c r="P172" i="34"/>
  <c r="BI171" i="34"/>
  <c r="BH171" i="34"/>
  <c r="BG171" i="34"/>
  <c r="BF171" i="34"/>
  <c r="T171" i="34"/>
  <c r="R171" i="34"/>
  <c r="P171" i="34"/>
  <c r="BI169" i="34"/>
  <c r="BH169" i="34"/>
  <c r="BG169" i="34"/>
  <c r="BF169" i="34"/>
  <c r="T169" i="34"/>
  <c r="R169" i="34"/>
  <c r="P169" i="34"/>
  <c r="BI168" i="34"/>
  <c r="BH168" i="34"/>
  <c r="BG168" i="34"/>
  <c r="BF168" i="34"/>
  <c r="T168" i="34"/>
  <c r="R168" i="34"/>
  <c r="P168" i="34"/>
  <c r="BI167" i="34"/>
  <c r="BH167" i="34"/>
  <c r="BG167" i="34"/>
  <c r="BF167" i="34"/>
  <c r="T167" i="34"/>
  <c r="R167" i="34"/>
  <c r="P167" i="34"/>
  <c r="BI166" i="34"/>
  <c r="BH166" i="34"/>
  <c r="BG166" i="34"/>
  <c r="BF166" i="34"/>
  <c r="T166" i="34"/>
  <c r="R166" i="34"/>
  <c r="P166" i="34"/>
  <c r="BI165" i="34"/>
  <c r="BH165" i="34"/>
  <c r="BG165" i="34"/>
  <c r="BF165" i="34"/>
  <c r="T165" i="34"/>
  <c r="R165" i="34"/>
  <c r="P165" i="34"/>
  <c r="BI164" i="34"/>
  <c r="BH164" i="34"/>
  <c r="BG164" i="34"/>
  <c r="BF164" i="34"/>
  <c r="T164" i="34"/>
  <c r="R164" i="34"/>
  <c r="P164" i="34"/>
  <c r="BI163" i="34"/>
  <c r="BH163" i="34"/>
  <c r="BG163" i="34"/>
  <c r="BF163" i="34"/>
  <c r="T163" i="34"/>
  <c r="R163" i="34"/>
  <c r="P163" i="34"/>
  <c r="BI162" i="34"/>
  <c r="BH162" i="34"/>
  <c r="BG162" i="34"/>
  <c r="BF162" i="34"/>
  <c r="T162" i="34"/>
  <c r="R162" i="34"/>
  <c r="P162" i="34"/>
  <c r="BI161" i="34"/>
  <c r="BH161" i="34"/>
  <c r="BG161" i="34"/>
  <c r="BF161" i="34"/>
  <c r="T161" i="34"/>
  <c r="R161" i="34"/>
  <c r="P161" i="34"/>
  <c r="BI159" i="34"/>
  <c r="BH159" i="34"/>
  <c r="BG159" i="34"/>
  <c r="BF159" i="34"/>
  <c r="T159" i="34"/>
  <c r="R159" i="34"/>
  <c r="P159" i="34"/>
  <c r="BI158" i="34"/>
  <c r="BH158" i="34"/>
  <c r="BG158" i="34"/>
  <c r="BF158" i="34"/>
  <c r="T158" i="34"/>
  <c r="R158" i="34"/>
  <c r="P158" i="34"/>
  <c r="BI157" i="34"/>
  <c r="BH157" i="34"/>
  <c r="BG157" i="34"/>
  <c r="BF157" i="34"/>
  <c r="T157" i="34"/>
  <c r="R157" i="34"/>
  <c r="P157" i="34"/>
  <c r="BI156" i="34"/>
  <c r="BH156" i="34"/>
  <c r="BG156" i="34"/>
  <c r="BF156" i="34"/>
  <c r="T156" i="34"/>
  <c r="R156" i="34"/>
  <c r="P156" i="34"/>
  <c r="BI155" i="34"/>
  <c r="BH155" i="34"/>
  <c r="BG155" i="34"/>
  <c r="BF155" i="34"/>
  <c r="T155" i="34"/>
  <c r="R155" i="34"/>
  <c r="P155" i="34"/>
  <c r="BI154" i="34"/>
  <c r="BH154" i="34"/>
  <c r="BG154" i="34"/>
  <c r="BF154" i="34"/>
  <c r="T154" i="34"/>
  <c r="R154" i="34"/>
  <c r="P154" i="34"/>
  <c r="BI153" i="34"/>
  <c r="BH153" i="34"/>
  <c r="BG153" i="34"/>
  <c r="BF153" i="34"/>
  <c r="T153" i="34"/>
  <c r="R153" i="34"/>
  <c r="P153" i="34"/>
  <c r="BI152" i="34"/>
  <c r="BH152" i="34"/>
  <c r="BG152" i="34"/>
  <c r="BF152" i="34"/>
  <c r="T152" i="34"/>
  <c r="R152" i="34"/>
  <c r="P152" i="34"/>
  <c r="BI151" i="34"/>
  <c r="BH151" i="34"/>
  <c r="BG151" i="34"/>
  <c r="BF151" i="34"/>
  <c r="T151" i="34"/>
  <c r="R151" i="34"/>
  <c r="P151" i="34"/>
  <c r="BI150" i="34"/>
  <c r="BH150" i="34"/>
  <c r="BG150" i="34"/>
  <c r="BF150" i="34"/>
  <c r="T150" i="34"/>
  <c r="R150" i="34"/>
  <c r="P150" i="34"/>
  <c r="BI149" i="34"/>
  <c r="BH149" i="34"/>
  <c r="BG149" i="34"/>
  <c r="BF149" i="34"/>
  <c r="T149" i="34"/>
  <c r="R149" i="34"/>
  <c r="P149" i="34"/>
  <c r="BI148" i="34"/>
  <c r="BH148" i="34"/>
  <c r="BG148" i="34"/>
  <c r="BF148" i="34"/>
  <c r="T148" i="34"/>
  <c r="R148" i="34"/>
  <c r="P148" i="34"/>
  <c r="BI147" i="34"/>
  <c r="BH147" i="34"/>
  <c r="BG147" i="34"/>
  <c r="BF147" i="34"/>
  <c r="T147" i="34"/>
  <c r="R147" i="34"/>
  <c r="P147" i="34"/>
  <c r="BI146" i="34"/>
  <c r="BH146" i="34"/>
  <c r="BG146" i="34"/>
  <c r="BF146" i="34"/>
  <c r="T146" i="34"/>
  <c r="R146" i="34"/>
  <c r="P146"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40" i="34"/>
  <c r="BH140" i="34"/>
  <c r="BG140" i="34"/>
  <c r="BF140" i="34"/>
  <c r="T140" i="34"/>
  <c r="R140" i="34"/>
  <c r="P140"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4" i="34"/>
  <c r="BH114" i="34"/>
  <c r="BG114" i="34"/>
  <c r="BF114" i="34"/>
  <c r="T114" i="34"/>
  <c r="R114" i="34"/>
  <c r="P114" i="34"/>
  <c r="BI113" i="34"/>
  <c r="BH113" i="34"/>
  <c r="BG113" i="34"/>
  <c r="BF113" i="34"/>
  <c r="T113" i="34"/>
  <c r="R113" i="34"/>
  <c r="P113" i="34"/>
  <c r="BI112" i="34"/>
  <c r="BH112" i="34"/>
  <c r="BG112" i="34"/>
  <c r="BF112" i="34"/>
  <c r="T112" i="34"/>
  <c r="R112" i="34"/>
  <c r="P112" i="34"/>
  <c r="BI111" i="34"/>
  <c r="BH111" i="34"/>
  <c r="BG111" i="34"/>
  <c r="BF111" i="34"/>
  <c r="T111" i="34"/>
  <c r="R111" i="34"/>
  <c r="P111"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BI93" i="34"/>
  <c r="BH93" i="34"/>
  <c r="BG93" i="34"/>
  <c r="BF93" i="34"/>
  <c r="T93" i="34"/>
  <c r="R93" i="34"/>
  <c r="P93" i="34"/>
  <c r="BI91" i="34"/>
  <c r="BH91" i="34"/>
  <c r="BG91" i="34"/>
  <c r="BF91" i="34"/>
  <c r="T91" i="34"/>
  <c r="R91" i="34"/>
  <c r="P91" i="34"/>
  <c r="BI90" i="34"/>
  <c r="BH90" i="34"/>
  <c r="BG90" i="34"/>
  <c r="BF90" i="34"/>
  <c r="T90" i="34"/>
  <c r="R90" i="34"/>
  <c r="P90" i="34"/>
  <c r="BI89" i="34"/>
  <c r="BH89" i="34"/>
  <c r="BG89" i="34"/>
  <c r="BF89" i="34"/>
  <c r="T89" i="34"/>
  <c r="R89" i="34"/>
  <c r="P89" i="34"/>
  <c r="BI88" i="34"/>
  <c r="BH88" i="34"/>
  <c r="BG88" i="34"/>
  <c r="BF88" i="34"/>
  <c r="T88" i="34"/>
  <c r="R88" i="34"/>
  <c r="P88" i="34"/>
  <c r="BI87" i="34"/>
  <c r="BH87" i="34"/>
  <c r="BG87" i="34"/>
  <c r="BF87" i="34"/>
  <c r="T87" i="34"/>
  <c r="R87" i="34"/>
  <c r="P87" i="34"/>
  <c r="J81" i="34"/>
  <c r="F81" i="34"/>
  <c r="F79" i="34"/>
  <c r="E77" i="34"/>
  <c r="J54" i="34"/>
  <c r="F54" i="34"/>
  <c r="F52" i="34"/>
  <c r="E50" i="34"/>
  <c r="J24" i="34"/>
  <c r="E24" i="34"/>
  <c r="J55" i="34" s="1"/>
  <c r="J23" i="34"/>
  <c r="J18" i="34"/>
  <c r="E18" i="34"/>
  <c r="F82" i="34"/>
  <c r="J17" i="34"/>
  <c r="J12" i="34"/>
  <c r="J52" i="34" s="1"/>
  <c r="E7" i="34"/>
  <c r="E75" i="34"/>
  <c r="J39" i="33"/>
  <c r="J38" i="33"/>
  <c r="AY98" i="1"/>
  <c r="J37" i="33"/>
  <c r="AX98" i="1" s="1"/>
  <c r="BI119" i="33"/>
  <c r="BH119" i="33"/>
  <c r="BG119" i="33"/>
  <c r="BF119" i="33"/>
  <c r="T119" i="33"/>
  <c r="R119" i="33"/>
  <c r="P119" i="33"/>
  <c r="BI118" i="33"/>
  <c r="BH118" i="33"/>
  <c r="BG118" i="33"/>
  <c r="BF118" i="33"/>
  <c r="T118" i="33"/>
  <c r="R118" i="33"/>
  <c r="P118" i="33"/>
  <c r="BI117" i="33"/>
  <c r="BH117" i="33"/>
  <c r="BG117" i="33"/>
  <c r="BF117" i="33"/>
  <c r="T117" i="33"/>
  <c r="R117" i="33"/>
  <c r="P117" i="33"/>
  <c r="BI116" i="33"/>
  <c r="BH116" i="33"/>
  <c r="BG116" i="33"/>
  <c r="BF116" i="33"/>
  <c r="T116" i="33"/>
  <c r="R116" i="33"/>
  <c r="P116" i="33"/>
  <c r="BI115" i="33"/>
  <c r="BH115" i="33"/>
  <c r="BG115" i="33"/>
  <c r="BF115" i="33"/>
  <c r="T115" i="33"/>
  <c r="R115" i="33"/>
  <c r="P115" i="33"/>
  <c r="BI114" i="33"/>
  <c r="BH114" i="33"/>
  <c r="BG114" i="33"/>
  <c r="BF114" i="33"/>
  <c r="T114" i="33"/>
  <c r="R114" i="33"/>
  <c r="P114" i="33"/>
  <c r="BI113" i="33"/>
  <c r="BH113" i="33"/>
  <c r="BG113" i="33"/>
  <c r="BF113" i="33"/>
  <c r="T113" i="33"/>
  <c r="R113" i="33"/>
  <c r="P113" i="33"/>
  <c r="BI112" i="33"/>
  <c r="BH112" i="33"/>
  <c r="BG112" i="33"/>
  <c r="BF112" i="33"/>
  <c r="T112" i="33"/>
  <c r="R112" i="33"/>
  <c r="P112" i="33"/>
  <c r="BI111" i="33"/>
  <c r="BH111" i="33"/>
  <c r="BG111" i="33"/>
  <c r="BF111" i="33"/>
  <c r="T111" i="33"/>
  <c r="R111" i="33"/>
  <c r="P111" i="33"/>
  <c r="BI110" i="33"/>
  <c r="BH110" i="33"/>
  <c r="BG110" i="33"/>
  <c r="BF110" i="33"/>
  <c r="T110" i="33"/>
  <c r="R110" i="33"/>
  <c r="P110" i="33"/>
  <c r="BI109" i="33"/>
  <c r="BH109" i="33"/>
  <c r="BG109" i="33"/>
  <c r="BF109" i="33"/>
  <c r="T109" i="33"/>
  <c r="R109" i="33"/>
  <c r="P109" i="33"/>
  <c r="BI106" i="33"/>
  <c r="BH106" i="33"/>
  <c r="BG106" i="33"/>
  <c r="BF106" i="33"/>
  <c r="T106" i="33"/>
  <c r="R106" i="33"/>
  <c r="P106" i="33"/>
  <c r="BI104" i="33"/>
  <c r="BH104" i="33"/>
  <c r="BG104" i="33"/>
  <c r="BF104" i="33"/>
  <c r="T104" i="33"/>
  <c r="R104" i="33"/>
  <c r="P104" i="33"/>
  <c r="BI102" i="33"/>
  <c r="BH102" i="33"/>
  <c r="BG102" i="33"/>
  <c r="BF102" i="33"/>
  <c r="T102" i="33"/>
  <c r="R102" i="33"/>
  <c r="P102" i="33"/>
  <c r="BI100" i="33"/>
  <c r="BH100" i="33"/>
  <c r="BG100" i="33"/>
  <c r="BF100" i="33"/>
  <c r="T100" i="33"/>
  <c r="R100" i="33"/>
  <c r="P100" i="33"/>
  <c r="BI98" i="33"/>
  <c r="BH98" i="33"/>
  <c r="BG98" i="33"/>
  <c r="BF98" i="33"/>
  <c r="T98" i="33"/>
  <c r="R98" i="33"/>
  <c r="P98" i="33"/>
  <c r="BI96" i="33"/>
  <c r="BH96" i="33"/>
  <c r="BG96" i="33"/>
  <c r="BF96" i="33"/>
  <c r="T96" i="33"/>
  <c r="R96" i="33"/>
  <c r="P96" i="33"/>
  <c r="BI94" i="33"/>
  <c r="BH94" i="33"/>
  <c r="BG94" i="33"/>
  <c r="BF94" i="33"/>
  <c r="T94" i="33"/>
  <c r="R94" i="33"/>
  <c r="P94" i="33"/>
  <c r="BI92" i="33"/>
  <c r="BH92" i="33"/>
  <c r="BG92" i="33"/>
  <c r="BF92" i="33"/>
  <c r="T92" i="33"/>
  <c r="R92" i="33"/>
  <c r="P92" i="33"/>
  <c r="BI90" i="33"/>
  <c r="BH90" i="33"/>
  <c r="BG90" i="33"/>
  <c r="BF90" i="33"/>
  <c r="T90" i="33"/>
  <c r="R90" i="33"/>
  <c r="P90" i="33"/>
  <c r="BI89" i="33"/>
  <c r="BH89" i="33"/>
  <c r="BG89" i="33"/>
  <c r="BF89" i="33"/>
  <c r="T89" i="33"/>
  <c r="R89" i="33"/>
  <c r="P89" i="33"/>
  <c r="J83" i="33"/>
  <c r="F83" i="33"/>
  <c r="F81" i="33"/>
  <c r="E79" i="33"/>
  <c r="J58" i="33"/>
  <c r="F58" i="33"/>
  <c r="F56" i="33"/>
  <c r="E54" i="33"/>
  <c r="J26" i="33"/>
  <c r="E26" i="33"/>
  <c r="J59" i="33"/>
  <c r="J25" i="33"/>
  <c r="J20" i="33"/>
  <c r="E20" i="33"/>
  <c r="F84" i="33" s="1"/>
  <c r="J19" i="33"/>
  <c r="J14" i="33"/>
  <c r="J81" i="33" s="1"/>
  <c r="E7" i="33"/>
  <c r="E75" i="33" s="1"/>
  <c r="J39" i="32"/>
  <c r="J38" i="32"/>
  <c r="AY96" i="1" s="1"/>
  <c r="J37" i="32"/>
  <c r="AX96" i="1"/>
  <c r="BI144" i="32"/>
  <c r="BH144" i="32"/>
  <c r="BG144" i="32"/>
  <c r="BF144" i="32"/>
  <c r="T144" i="32"/>
  <c r="R144" i="32"/>
  <c r="P144" i="32"/>
  <c r="BI143" i="32"/>
  <c r="BH143" i="32"/>
  <c r="BG143" i="32"/>
  <c r="BF143" i="32"/>
  <c r="T143" i="32"/>
  <c r="R143" i="32"/>
  <c r="P143" i="32"/>
  <c r="BI142" i="32"/>
  <c r="BH142" i="32"/>
  <c r="BG142" i="32"/>
  <c r="BF142" i="32"/>
  <c r="T142" i="32"/>
  <c r="R142" i="32"/>
  <c r="P142" i="32"/>
  <c r="BI141" i="32"/>
  <c r="BH141" i="32"/>
  <c r="BG141" i="32"/>
  <c r="BF141" i="32"/>
  <c r="T141" i="32"/>
  <c r="R141" i="32"/>
  <c r="P141" i="32"/>
  <c r="BI140" i="32"/>
  <c r="BH140" i="32"/>
  <c r="BG140" i="32"/>
  <c r="BF140" i="32"/>
  <c r="T140" i="32"/>
  <c r="R140" i="32"/>
  <c r="P140" i="32"/>
  <c r="BI139" i="32"/>
  <c r="BH139" i="32"/>
  <c r="BG139" i="32"/>
  <c r="BF139" i="32"/>
  <c r="T139" i="32"/>
  <c r="R139" i="32"/>
  <c r="P139" i="32"/>
  <c r="BI138" i="32"/>
  <c r="BH138" i="32"/>
  <c r="BG138" i="32"/>
  <c r="BF138" i="32"/>
  <c r="T138" i="32"/>
  <c r="R138" i="32"/>
  <c r="P138" i="32"/>
  <c r="BI137" i="32"/>
  <c r="BH137" i="32"/>
  <c r="BG137" i="32"/>
  <c r="BF137" i="32"/>
  <c r="T137" i="32"/>
  <c r="R137" i="32"/>
  <c r="P137" i="32"/>
  <c r="BI136" i="32"/>
  <c r="BH136" i="32"/>
  <c r="BG136" i="32"/>
  <c r="BF136" i="32"/>
  <c r="T136" i="32"/>
  <c r="R136" i="32"/>
  <c r="P136" i="32"/>
  <c r="BI135" i="32"/>
  <c r="BH135" i="32"/>
  <c r="BG135" i="32"/>
  <c r="BF135" i="32"/>
  <c r="T135" i="32"/>
  <c r="R135" i="32"/>
  <c r="P135" i="32"/>
  <c r="BI133" i="32"/>
  <c r="BH133" i="32"/>
  <c r="BG133" i="32"/>
  <c r="BF133" i="32"/>
  <c r="T133" i="32"/>
  <c r="R133" i="32"/>
  <c r="P133" i="32"/>
  <c r="BI132" i="32"/>
  <c r="BH132" i="32"/>
  <c r="BG132" i="32"/>
  <c r="BF132" i="32"/>
  <c r="T132" i="32"/>
  <c r="R132" i="32"/>
  <c r="P132" i="32"/>
  <c r="BI131" i="32"/>
  <c r="BH131" i="32"/>
  <c r="BG131" i="32"/>
  <c r="BF131" i="32"/>
  <c r="T131" i="32"/>
  <c r="R131" i="32"/>
  <c r="P131" i="32"/>
  <c r="BI130" i="32"/>
  <c r="BH130" i="32"/>
  <c r="BG130" i="32"/>
  <c r="BF130" i="32"/>
  <c r="T130" i="32"/>
  <c r="R130" i="32"/>
  <c r="P130" i="32"/>
  <c r="BI129" i="32"/>
  <c r="BH129" i="32"/>
  <c r="BG129" i="32"/>
  <c r="BF129" i="32"/>
  <c r="T129" i="32"/>
  <c r="R129" i="32"/>
  <c r="P129" i="32"/>
  <c r="BI127" i="32"/>
  <c r="BH127" i="32"/>
  <c r="BG127" i="32"/>
  <c r="BF127" i="32"/>
  <c r="T127" i="32"/>
  <c r="R127" i="32"/>
  <c r="P127" i="32"/>
  <c r="BI126" i="32"/>
  <c r="BH126" i="32"/>
  <c r="BG126" i="32"/>
  <c r="BF126" i="32"/>
  <c r="T126" i="32"/>
  <c r="R126" i="32"/>
  <c r="P126" i="32"/>
  <c r="BI125" i="32"/>
  <c r="BH125" i="32"/>
  <c r="BG125" i="32"/>
  <c r="BF125" i="32"/>
  <c r="T125" i="32"/>
  <c r="R125" i="32"/>
  <c r="P125" i="32"/>
  <c r="BI123" i="32"/>
  <c r="BH123" i="32"/>
  <c r="BG123" i="32"/>
  <c r="BF123" i="32"/>
  <c r="T123" i="32"/>
  <c r="R123" i="32"/>
  <c r="P123" i="32"/>
  <c r="BI122" i="32"/>
  <c r="BH122" i="32"/>
  <c r="BG122" i="32"/>
  <c r="BF122" i="32"/>
  <c r="T122" i="32"/>
  <c r="R122" i="32"/>
  <c r="P122" i="32"/>
  <c r="BI120" i="32"/>
  <c r="BH120" i="32"/>
  <c r="BG120" i="32"/>
  <c r="BF120" i="32"/>
  <c r="T120" i="32"/>
  <c r="R120" i="32"/>
  <c r="P120" i="32"/>
  <c r="BI119" i="32"/>
  <c r="BH119" i="32"/>
  <c r="BG119" i="32"/>
  <c r="BF119" i="32"/>
  <c r="T119" i="32"/>
  <c r="R119" i="32"/>
  <c r="P119" i="32"/>
  <c r="BI118" i="32"/>
  <c r="BH118" i="32"/>
  <c r="BG118" i="32"/>
  <c r="BF118" i="32"/>
  <c r="T118" i="32"/>
  <c r="R118" i="32"/>
  <c r="P118" i="32"/>
  <c r="BI117" i="32"/>
  <c r="BH117" i="32"/>
  <c r="BG117" i="32"/>
  <c r="BF117" i="32"/>
  <c r="T117" i="32"/>
  <c r="R117" i="32"/>
  <c r="P117" i="32"/>
  <c r="BI116" i="32"/>
  <c r="BH116" i="32"/>
  <c r="BG116" i="32"/>
  <c r="BF116" i="32"/>
  <c r="T116" i="32"/>
  <c r="R116" i="32"/>
  <c r="P116" i="32"/>
  <c r="BI115" i="32"/>
  <c r="BH115" i="32"/>
  <c r="BG115" i="32"/>
  <c r="BF115" i="32"/>
  <c r="T115" i="32"/>
  <c r="R115" i="32"/>
  <c r="P115" i="32"/>
  <c r="BI114" i="32"/>
  <c r="BH114" i="32"/>
  <c r="BG114" i="32"/>
  <c r="BF114" i="32"/>
  <c r="T114" i="32"/>
  <c r="R114" i="32"/>
  <c r="P114" i="32"/>
  <c r="BI112" i="32"/>
  <c r="BH112" i="32"/>
  <c r="BG112" i="32"/>
  <c r="BF112" i="32"/>
  <c r="T112" i="32"/>
  <c r="R112" i="32"/>
  <c r="P112" i="32"/>
  <c r="BI111" i="32"/>
  <c r="BH111" i="32"/>
  <c r="BG111" i="32"/>
  <c r="BF111" i="32"/>
  <c r="T111" i="32"/>
  <c r="R111" i="32"/>
  <c r="P111" i="32"/>
  <c r="BI110" i="32"/>
  <c r="BH110" i="32"/>
  <c r="BG110" i="32"/>
  <c r="BF110" i="32"/>
  <c r="T110" i="32"/>
  <c r="R110" i="32"/>
  <c r="P110" i="32"/>
  <c r="BI109" i="32"/>
  <c r="BH109" i="32"/>
  <c r="BG109" i="32"/>
  <c r="BF109" i="32"/>
  <c r="T109" i="32"/>
  <c r="R109" i="32"/>
  <c r="P109" i="32"/>
  <c r="BI108" i="32"/>
  <c r="BH108" i="32"/>
  <c r="BG108" i="32"/>
  <c r="BF108" i="32"/>
  <c r="T108" i="32"/>
  <c r="R108" i="32"/>
  <c r="P108" i="32"/>
  <c r="BI107" i="32"/>
  <c r="BH107" i="32"/>
  <c r="BG107" i="32"/>
  <c r="BF107" i="32"/>
  <c r="T107" i="32"/>
  <c r="R107" i="32"/>
  <c r="P107" i="32"/>
  <c r="BI106" i="32"/>
  <c r="BH106" i="32"/>
  <c r="BG106" i="32"/>
  <c r="BF106" i="32"/>
  <c r="T106" i="32"/>
  <c r="R106" i="32"/>
  <c r="P106" i="32"/>
  <c r="BI105" i="32"/>
  <c r="BH105" i="32"/>
  <c r="BG105" i="32"/>
  <c r="BF105" i="32"/>
  <c r="T105" i="32"/>
  <c r="R105" i="32"/>
  <c r="P105" i="32"/>
  <c r="BI103" i="32"/>
  <c r="BH103" i="32"/>
  <c r="BG103" i="32"/>
  <c r="BF103" i="32"/>
  <c r="T103" i="32"/>
  <c r="R103" i="32"/>
  <c r="P103" i="32"/>
  <c r="BI102" i="32"/>
  <c r="BH102" i="32"/>
  <c r="BG102" i="32"/>
  <c r="BF102" i="32"/>
  <c r="T102" i="32"/>
  <c r="R102" i="32"/>
  <c r="P102" i="32"/>
  <c r="BI101" i="32"/>
  <c r="BH101" i="32"/>
  <c r="BG101" i="32"/>
  <c r="BF101" i="32"/>
  <c r="T101" i="32"/>
  <c r="R101" i="32"/>
  <c r="P101" i="32"/>
  <c r="BI99" i="32"/>
  <c r="BH99" i="32"/>
  <c r="BG99" i="32"/>
  <c r="BF99" i="32"/>
  <c r="T99" i="32"/>
  <c r="R99" i="32"/>
  <c r="P99" i="32"/>
  <c r="BI97" i="32"/>
  <c r="BH97" i="32"/>
  <c r="BG97" i="32"/>
  <c r="BF97" i="32"/>
  <c r="T97" i="32"/>
  <c r="R97" i="32"/>
  <c r="P97" i="32"/>
  <c r="BI94" i="32"/>
  <c r="BH94" i="32"/>
  <c r="BG94" i="32"/>
  <c r="BF94" i="32"/>
  <c r="T94" i="32"/>
  <c r="T93" i="32"/>
  <c r="R94" i="32"/>
  <c r="R93" i="32"/>
  <c r="P94" i="32"/>
  <c r="P93" i="32"/>
  <c r="J88" i="32"/>
  <c r="F88" i="32"/>
  <c r="F86" i="32"/>
  <c r="E84" i="32"/>
  <c r="J58" i="32"/>
  <c r="F58" i="32"/>
  <c r="F56" i="32"/>
  <c r="E54" i="32"/>
  <c r="J26" i="32"/>
  <c r="E26" i="32"/>
  <c r="J59" i="32" s="1"/>
  <c r="J25" i="32"/>
  <c r="J20" i="32"/>
  <c r="E20" i="32"/>
  <c r="F59" i="32" s="1"/>
  <c r="J19" i="32"/>
  <c r="J14" i="32"/>
  <c r="J56" i="32" s="1"/>
  <c r="E7" i="32"/>
  <c r="E50" i="32"/>
  <c r="J37" i="31"/>
  <c r="J36" i="31"/>
  <c r="AY94" i="1" s="1"/>
  <c r="J35" i="31"/>
  <c r="AX94" i="1" s="1"/>
  <c r="BI297" i="31"/>
  <c r="BH297" i="31"/>
  <c r="BG297" i="31"/>
  <c r="BF297" i="31"/>
  <c r="T297" i="31"/>
  <c r="T296" i="31" s="1"/>
  <c r="R297" i="31"/>
  <c r="R296" i="31" s="1"/>
  <c r="P297" i="31"/>
  <c r="P296" i="31" s="1"/>
  <c r="BI294" i="31"/>
  <c r="BH294" i="31"/>
  <c r="BG294" i="31"/>
  <c r="BF294" i="31"/>
  <c r="T294" i="31"/>
  <c r="R294" i="31"/>
  <c r="P294" i="31"/>
  <c r="BI291" i="31"/>
  <c r="BH291" i="31"/>
  <c r="BG291" i="31"/>
  <c r="BF291" i="31"/>
  <c r="T291" i="31"/>
  <c r="R291" i="31"/>
  <c r="P291" i="31"/>
  <c r="BI287" i="31"/>
  <c r="BH287" i="31"/>
  <c r="BG287" i="31"/>
  <c r="BF287" i="31"/>
  <c r="T287" i="31"/>
  <c r="R287" i="31"/>
  <c r="P287" i="31"/>
  <c r="BI285" i="31"/>
  <c r="BH285" i="31"/>
  <c r="BG285" i="31"/>
  <c r="BF285" i="31"/>
  <c r="T285" i="31"/>
  <c r="R285" i="31"/>
  <c r="P285" i="31"/>
  <c r="BI283" i="31"/>
  <c r="BH283" i="31"/>
  <c r="BG283" i="31"/>
  <c r="BF283" i="31"/>
  <c r="T283" i="31"/>
  <c r="R283" i="31"/>
  <c r="P283" i="31"/>
  <c r="BI280" i="31"/>
  <c r="BH280" i="31"/>
  <c r="BG280" i="31"/>
  <c r="BF280" i="31"/>
  <c r="T280" i="31"/>
  <c r="R280" i="31"/>
  <c r="P280" i="31"/>
  <c r="BI277" i="31"/>
  <c r="BH277" i="31"/>
  <c r="BG277" i="31"/>
  <c r="BF277" i="31"/>
  <c r="T277" i="31"/>
  <c r="R277" i="31"/>
  <c r="P277" i="31"/>
  <c r="BI274" i="31"/>
  <c r="BH274" i="31"/>
  <c r="BG274" i="31"/>
  <c r="BF274" i="31"/>
  <c r="T274" i="31"/>
  <c r="R274" i="31"/>
  <c r="P274" i="31"/>
  <c r="BI273" i="31"/>
  <c r="BH273" i="31"/>
  <c r="BG273" i="31"/>
  <c r="BF273" i="31"/>
  <c r="T273" i="31"/>
  <c r="R273" i="31"/>
  <c r="P273" i="31"/>
  <c r="BI272" i="31"/>
  <c r="BH272" i="31"/>
  <c r="BG272" i="31"/>
  <c r="BF272" i="31"/>
  <c r="T272" i="31"/>
  <c r="R272" i="31"/>
  <c r="P272" i="31"/>
  <c r="BI270" i="31"/>
  <c r="BH270" i="31"/>
  <c r="BG270" i="31"/>
  <c r="BF270" i="31"/>
  <c r="T270" i="31"/>
  <c r="R270" i="31"/>
  <c r="P270" i="31"/>
  <c r="BI263" i="31"/>
  <c r="BH263" i="31"/>
  <c r="BG263" i="31"/>
  <c r="BF263" i="31"/>
  <c r="T263" i="31"/>
  <c r="R263" i="31"/>
  <c r="P263" i="31"/>
  <c r="BI260" i="31"/>
  <c r="BH260" i="31"/>
  <c r="BG260" i="31"/>
  <c r="BF260" i="31"/>
  <c r="T260" i="31"/>
  <c r="R260" i="31"/>
  <c r="P260" i="31"/>
  <c r="BI255" i="31"/>
  <c r="BH255" i="31"/>
  <c r="BG255" i="31"/>
  <c r="BF255" i="31"/>
  <c r="T255" i="31"/>
  <c r="R255" i="31"/>
  <c r="P255" i="31"/>
  <c r="BI250" i="31"/>
  <c r="BH250" i="31"/>
  <c r="BG250" i="31"/>
  <c r="BF250" i="31"/>
  <c r="T250" i="31"/>
  <c r="R250" i="31"/>
  <c r="P250" i="31"/>
  <c r="BI249" i="31"/>
  <c r="BH249" i="31"/>
  <c r="BG249" i="31"/>
  <c r="BF249" i="31"/>
  <c r="T249" i="31"/>
  <c r="R249" i="31"/>
  <c r="P249" i="31"/>
  <c r="BI248" i="31"/>
  <c r="BH248" i="31"/>
  <c r="BG248" i="31"/>
  <c r="BF248" i="31"/>
  <c r="T248" i="31"/>
  <c r="R248" i="31"/>
  <c r="P248" i="31"/>
  <c r="BI246" i="31"/>
  <c r="BH246" i="31"/>
  <c r="BG246" i="31"/>
  <c r="BF246" i="31"/>
  <c r="T246" i="31"/>
  <c r="R246" i="31"/>
  <c r="P246" i="31"/>
  <c r="BI244" i="31"/>
  <c r="BH244" i="31"/>
  <c r="BG244" i="31"/>
  <c r="BF244" i="31"/>
  <c r="T244" i="31"/>
  <c r="R244" i="31"/>
  <c r="P244" i="31"/>
  <c r="BI242" i="31"/>
  <c r="BH242" i="31"/>
  <c r="BG242" i="31"/>
  <c r="BF242" i="31"/>
  <c r="T242" i="31"/>
  <c r="R242" i="31"/>
  <c r="P242" i="31"/>
  <c r="BI240" i="31"/>
  <c r="BH240" i="31"/>
  <c r="BG240" i="31"/>
  <c r="BF240" i="31"/>
  <c r="T240" i="31"/>
  <c r="R240" i="31"/>
  <c r="P240" i="31"/>
  <c r="BI238" i="31"/>
  <c r="BH238" i="31"/>
  <c r="BG238" i="31"/>
  <c r="BF238" i="31"/>
  <c r="T238" i="31"/>
  <c r="R238" i="31"/>
  <c r="P238" i="31"/>
  <c r="BI237" i="31"/>
  <c r="BH237" i="31"/>
  <c r="BG237" i="31"/>
  <c r="BF237" i="31"/>
  <c r="T237" i="31"/>
  <c r="R237" i="31"/>
  <c r="P237" i="31"/>
  <c r="BI236" i="31"/>
  <c r="BH236" i="31"/>
  <c r="BG236" i="31"/>
  <c r="BF236" i="31"/>
  <c r="T236" i="31"/>
  <c r="R236" i="31"/>
  <c r="P236" i="31"/>
  <c r="BI235" i="31"/>
  <c r="BH235" i="31"/>
  <c r="BG235" i="31"/>
  <c r="BF235" i="31"/>
  <c r="T235" i="31"/>
  <c r="R235" i="31"/>
  <c r="P235" i="31"/>
  <c r="BI233" i="31"/>
  <c r="BH233" i="31"/>
  <c r="BG233" i="31"/>
  <c r="BF233" i="31"/>
  <c r="T233" i="31"/>
  <c r="R233" i="31"/>
  <c r="P233" i="31"/>
  <c r="BI231" i="31"/>
  <c r="BH231" i="31"/>
  <c r="BG231" i="31"/>
  <c r="BF231" i="31"/>
  <c r="T231" i="31"/>
  <c r="R231" i="31"/>
  <c r="P231" i="31"/>
  <c r="BI229" i="31"/>
  <c r="BH229" i="31"/>
  <c r="BG229" i="31"/>
  <c r="BF229" i="31"/>
  <c r="T229" i="31"/>
  <c r="R229" i="31"/>
  <c r="P229" i="31"/>
  <c r="BI227" i="31"/>
  <c r="BH227" i="31"/>
  <c r="BG227" i="31"/>
  <c r="BF227" i="31"/>
  <c r="T227" i="31"/>
  <c r="R227" i="31"/>
  <c r="P227" i="31"/>
  <c r="BI225" i="31"/>
  <c r="BH225" i="31"/>
  <c r="BG225" i="31"/>
  <c r="BF225" i="31"/>
  <c r="T225" i="31"/>
  <c r="R225" i="31"/>
  <c r="P225" i="31"/>
  <c r="BI223" i="31"/>
  <c r="BH223" i="31"/>
  <c r="BG223" i="31"/>
  <c r="BF223" i="31"/>
  <c r="T223" i="31"/>
  <c r="R223" i="31"/>
  <c r="P223" i="31"/>
  <c r="BI221" i="31"/>
  <c r="BH221" i="31"/>
  <c r="BG221" i="31"/>
  <c r="BF221" i="31"/>
  <c r="T221" i="31"/>
  <c r="R221" i="31"/>
  <c r="P221" i="31"/>
  <c r="BI219" i="31"/>
  <c r="BH219" i="31"/>
  <c r="BG219" i="31"/>
  <c r="BF219" i="31"/>
  <c r="T219" i="31"/>
  <c r="R219" i="31"/>
  <c r="P219" i="31"/>
  <c r="BI217" i="31"/>
  <c r="BH217" i="31"/>
  <c r="BG217" i="31"/>
  <c r="BF217" i="31"/>
  <c r="T217" i="31"/>
  <c r="R217" i="31"/>
  <c r="P217" i="31"/>
  <c r="BI213" i="31"/>
  <c r="BH213" i="31"/>
  <c r="BG213" i="31"/>
  <c r="BF213" i="31"/>
  <c r="T213" i="31"/>
  <c r="R213" i="31"/>
  <c r="P213" i="31"/>
  <c r="BI209" i="31"/>
  <c r="BH209" i="31"/>
  <c r="BG209" i="31"/>
  <c r="BF209" i="31"/>
  <c r="T209" i="31"/>
  <c r="R209" i="31"/>
  <c r="P209" i="31"/>
  <c r="BI207" i="31"/>
  <c r="BH207" i="31"/>
  <c r="BG207" i="31"/>
  <c r="BF207" i="31"/>
  <c r="T207" i="31"/>
  <c r="R207" i="31"/>
  <c r="P207" i="31"/>
  <c r="BI204" i="31"/>
  <c r="BH204" i="31"/>
  <c r="BG204" i="31"/>
  <c r="BF204" i="31"/>
  <c r="T204" i="31"/>
  <c r="R204" i="31"/>
  <c r="P204" i="31"/>
  <c r="BI202" i="31"/>
  <c r="BH202" i="31"/>
  <c r="BG202" i="31"/>
  <c r="BF202" i="31"/>
  <c r="T202" i="31"/>
  <c r="R202" i="31"/>
  <c r="P202" i="31"/>
  <c r="BI199" i="31"/>
  <c r="BH199" i="31"/>
  <c r="BG199" i="31"/>
  <c r="BF199" i="31"/>
  <c r="T199" i="31"/>
  <c r="R199" i="31"/>
  <c r="P199" i="31"/>
  <c r="BI197" i="31"/>
  <c r="BH197" i="31"/>
  <c r="BG197" i="31"/>
  <c r="BF197" i="31"/>
  <c r="T197" i="31"/>
  <c r="R197" i="31"/>
  <c r="P197" i="31"/>
  <c r="BI194" i="31"/>
  <c r="BH194" i="31"/>
  <c r="BG194" i="31"/>
  <c r="BF194" i="31"/>
  <c r="T194" i="31"/>
  <c r="R194" i="31"/>
  <c r="P194" i="31"/>
  <c r="BI188" i="31"/>
  <c r="BH188" i="31"/>
  <c r="BG188" i="31"/>
  <c r="BF188" i="31"/>
  <c r="T188" i="31"/>
  <c r="R188" i="31"/>
  <c r="P188" i="31"/>
  <c r="BI186" i="31"/>
  <c r="BH186" i="31"/>
  <c r="BG186" i="31"/>
  <c r="BF186" i="31"/>
  <c r="T186" i="31"/>
  <c r="R186" i="31"/>
  <c r="P186" i="31"/>
  <c r="BI183" i="31"/>
  <c r="BH183" i="31"/>
  <c r="BG183" i="31"/>
  <c r="BF183" i="31"/>
  <c r="T183" i="31"/>
  <c r="R183" i="31"/>
  <c r="P183" i="31"/>
  <c r="BI181" i="31"/>
  <c r="BH181" i="31"/>
  <c r="BG181" i="31"/>
  <c r="BF181" i="31"/>
  <c r="T181" i="31"/>
  <c r="R181" i="31"/>
  <c r="P181" i="31"/>
  <c r="BI176" i="31"/>
  <c r="BH176" i="31"/>
  <c r="BG176" i="31"/>
  <c r="BF176" i="31"/>
  <c r="T176" i="31"/>
  <c r="R176" i="31"/>
  <c r="P176" i="31"/>
  <c r="BI173" i="31"/>
  <c r="BH173" i="31"/>
  <c r="BG173" i="31"/>
  <c r="BF173" i="31"/>
  <c r="T173" i="31"/>
  <c r="R173" i="31"/>
  <c r="P173" i="31"/>
  <c r="BI171" i="31"/>
  <c r="BH171" i="31"/>
  <c r="BG171" i="31"/>
  <c r="BF171" i="31"/>
  <c r="T171" i="31"/>
  <c r="R171" i="31"/>
  <c r="P171" i="31"/>
  <c r="BI166" i="31"/>
  <c r="BH166" i="31"/>
  <c r="BG166" i="31"/>
  <c r="BF166" i="31"/>
  <c r="T166" i="31"/>
  <c r="R166" i="31"/>
  <c r="P166" i="31"/>
  <c r="BI164" i="31"/>
  <c r="BH164" i="31"/>
  <c r="BG164" i="31"/>
  <c r="BF164" i="31"/>
  <c r="T164" i="31"/>
  <c r="R164" i="31"/>
  <c r="P164" i="31"/>
  <c r="BI161" i="31"/>
  <c r="BH161" i="31"/>
  <c r="BG161" i="31"/>
  <c r="BF161" i="31"/>
  <c r="T161" i="31"/>
  <c r="R161" i="31"/>
  <c r="P161" i="31"/>
  <c r="BI158" i="31"/>
  <c r="BH158" i="31"/>
  <c r="BG158" i="31"/>
  <c r="BF158" i="31"/>
  <c r="T158" i="31"/>
  <c r="R158" i="31"/>
  <c r="P158" i="31"/>
  <c r="BI150" i="31"/>
  <c r="BH150" i="31"/>
  <c r="BG150" i="31"/>
  <c r="BF150" i="31"/>
  <c r="T150" i="31"/>
  <c r="T149" i="31"/>
  <c r="R150" i="31"/>
  <c r="R149" i="31"/>
  <c r="P150" i="31"/>
  <c r="P149" i="31"/>
  <c r="BI147" i="31"/>
  <c r="BH147" i="31"/>
  <c r="BG147" i="31"/>
  <c r="BF147" i="31"/>
  <c r="T147" i="31"/>
  <c r="R147" i="31"/>
  <c r="P147" i="31"/>
  <c r="BI133" i="31"/>
  <c r="BH133" i="31"/>
  <c r="BG133" i="31"/>
  <c r="BF133" i="31"/>
  <c r="T133" i="31"/>
  <c r="R133" i="31"/>
  <c r="P133" i="31"/>
  <c r="BI128" i="31"/>
  <c r="BH128" i="31"/>
  <c r="BG128" i="31"/>
  <c r="BF128" i="31"/>
  <c r="T128" i="31"/>
  <c r="R128" i="31"/>
  <c r="P128" i="31"/>
  <c r="BI125" i="31"/>
  <c r="BH125" i="31"/>
  <c r="BG125" i="31"/>
  <c r="BF125" i="31"/>
  <c r="T125" i="31"/>
  <c r="R125" i="31"/>
  <c r="P125" i="31"/>
  <c r="BI122" i="31"/>
  <c r="BH122" i="31"/>
  <c r="BG122" i="31"/>
  <c r="BF122" i="31"/>
  <c r="T122" i="31"/>
  <c r="R122" i="31"/>
  <c r="P122" i="31"/>
  <c r="BI116" i="31"/>
  <c r="BH116" i="31"/>
  <c r="BG116" i="31"/>
  <c r="BF116" i="31"/>
  <c r="T116" i="31"/>
  <c r="R116" i="31"/>
  <c r="P116" i="31"/>
  <c r="BI108" i="31"/>
  <c r="BH108" i="31"/>
  <c r="BG108" i="31"/>
  <c r="BF108" i="31"/>
  <c r="T108" i="31"/>
  <c r="R108" i="31"/>
  <c r="P108" i="31"/>
  <c r="BI106" i="31"/>
  <c r="BH106" i="31"/>
  <c r="BG106" i="31"/>
  <c r="BF106" i="31"/>
  <c r="T106" i="31"/>
  <c r="R106" i="31"/>
  <c r="P106" i="31"/>
  <c r="BI99" i="31"/>
  <c r="BH99" i="31"/>
  <c r="BG99" i="31"/>
  <c r="BF99" i="31"/>
  <c r="T99" i="31"/>
  <c r="R99" i="31"/>
  <c r="P99" i="31"/>
  <c r="BI89" i="31"/>
  <c r="BH89" i="31"/>
  <c r="BG89" i="31"/>
  <c r="BF89" i="31"/>
  <c r="T89" i="31"/>
  <c r="R89" i="31"/>
  <c r="P89" i="31"/>
  <c r="J82" i="31"/>
  <c r="F82" i="31"/>
  <c r="F80" i="31"/>
  <c r="E78" i="31"/>
  <c r="J54" i="31"/>
  <c r="F54" i="31"/>
  <c r="F52" i="31"/>
  <c r="E50" i="31"/>
  <c r="J24" i="31"/>
  <c r="E24" i="31"/>
  <c r="J83" i="31" s="1"/>
  <c r="J23" i="31"/>
  <c r="J18" i="31"/>
  <c r="E18" i="31"/>
  <c r="F83" i="31" s="1"/>
  <c r="J17" i="31"/>
  <c r="J12" i="31"/>
  <c r="J52" i="31" s="1"/>
  <c r="E7" i="31"/>
  <c r="E76" i="31" s="1"/>
  <c r="J37" i="30"/>
  <c r="J36" i="30"/>
  <c r="AY93" i="1" s="1"/>
  <c r="J35" i="30"/>
  <c r="AX93" i="1" s="1"/>
  <c r="BI148" i="30"/>
  <c r="BH148" i="30"/>
  <c r="BG148" i="30"/>
  <c r="BF148" i="30"/>
  <c r="T148" i="30"/>
  <c r="R148" i="30"/>
  <c r="P148" i="30"/>
  <c r="BI144" i="30"/>
  <c r="BH144" i="30"/>
  <c r="BG144" i="30"/>
  <c r="BF144" i="30"/>
  <c r="T144" i="30"/>
  <c r="R144" i="30"/>
  <c r="P144" i="30"/>
  <c r="BI139" i="30"/>
  <c r="BH139" i="30"/>
  <c r="BG139" i="30"/>
  <c r="BF139" i="30"/>
  <c r="T139" i="30"/>
  <c r="R139" i="30"/>
  <c r="P139" i="30"/>
  <c r="BI135" i="30"/>
  <c r="BH135" i="30"/>
  <c r="BG135" i="30"/>
  <c r="BF135" i="30"/>
  <c r="T135" i="30"/>
  <c r="R135" i="30"/>
  <c r="P135" i="30"/>
  <c r="BI133" i="30"/>
  <c r="BH133" i="30"/>
  <c r="BG133" i="30"/>
  <c r="BF133" i="30"/>
  <c r="T133" i="30"/>
  <c r="R133" i="30"/>
  <c r="P133" i="30"/>
  <c r="BI128" i="30"/>
  <c r="BH128" i="30"/>
  <c r="BG128" i="30"/>
  <c r="BF128" i="30"/>
  <c r="T128" i="30"/>
  <c r="R128" i="30"/>
  <c r="P128" i="30"/>
  <c r="BI124" i="30"/>
  <c r="BH124" i="30"/>
  <c r="BG124" i="30"/>
  <c r="BF124" i="30"/>
  <c r="T124" i="30"/>
  <c r="R124" i="30"/>
  <c r="P124" i="30"/>
  <c r="BI120" i="30"/>
  <c r="BH120" i="30"/>
  <c r="BG120" i="30"/>
  <c r="BF120" i="30"/>
  <c r="T120" i="30"/>
  <c r="R120" i="30"/>
  <c r="P120" i="30"/>
  <c r="BI117" i="30"/>
  <c r="BH117" i="30"/>
  <c r="BG117" i="30"/>
  <c r="BF117" i="30"/>
  <c r="T117" i="30"/>
  <c r="R117" i="30"/>
  <c r="P117" i="30"/>
  <c r="BI113" i="30"/>
  <c r="BH113" i="30"/>
  <c r="BG113" i="30"/>
  <c r="BF113" i="30"/>
  <c r="T113" i="30"/>
  <c r="R113" i="30"/>
  <c r="P113" i="30"/>
  <c r="BI110" i="30"/>
  <c r="BH110" i="30"/>
  <c r="BG110" i="30"/>
  <c r="BF110" i="30"/>
  <c r="T110" i="30"/>
  <c r="R110" i="30"/>
  <c r="P110" i="30"/>
  <c r="BI104" i="30"/>
  <c r="BH104" i="30"/>
  <c r="BG104" i="30"/>
  <c r="BF104" i="30"/>
  <c r="T104" i="30"/>
  <c r="R104" i="30"/>
  <c r="P104" i="30"/>
  <c r="BI95" i="30"/>
  <c r="BH95" i="30"/>
  <c r="BG95" i="30"/>
  <c r="BF95" i="30"/>
  <c r="T95" i="30"/>
  <c r="R95" i="30"/>
  <c r="P95" i="30"/>
  <c r="BI88" i="30"/>
  <c r="BH88" i="30"/>
  <c r="BG88" i="30"/>
  <c r="BF88" i="30"/>
  <c r="T88" i="30"/>
  <c r="R88" i="30"/>
  <c r="P88" i="30"/>
  <c r="J81" i="30"/>
  <c r="F81" i="30"/>
  <c r="F79" i="30"/>
  <c r="E77" i="30"/>
  <c r="J54" i="30"/>
  <c r="F54" i="30"/>
  <c r="F52" i="30"/>
  <c r="E50" i="30"/>
  <c r="J24" i="30"/>
  <c r="E24" i="30"/>
  <c r="J82" i="30" s="1"/>
  <c r="J23" i="30"/>
  <c r="J18" i="30"/>
  <c r="E18" i="30"/>
  <c r="F55" i="30"/>
  <c r="J17" i="30"/>
  <c r="J12" i="30"/>
  <c r="J79" i="30" s="1"/>
  <c r="E7" i="30"/>
  <c r="E75" i="30"/>
  <c r="J37" i="29"/>
  <c r="J36" i="29"/>
  <c r="AY92" i="1"/>
  <c r="J35" i="29"/>
  <c r="AX92" i="1" s="1"/>
  <c r="BI196" i="29"/>
  <c r="BH196" i="29"/>
  <c r="BG196" i="29"/>
  <c r="BF196" i="29"/>
  <c r="T196" i="29"/>
  <c r="T195" i="29"/>
  <c r="R196" i="29"/>
  <c r="R195" i="29" s="1"/>
  <c r="P196" i="29"/>
  <c r="P195" i="29" s="1"/>
  <c r="BI191" i="29"/>
  <c r="BH191" i="29"/>
  <c r="BG191" i="29"/>
  <c r="BF191" i="29"/>
  <c r="T191" i="29"/>
  <c r="T190" i="29" s="1"/>
  <c r="R191" i="29"/>
  <c r="R190" i="29" s="1"/>
  <c r="P191" i="29"/>
  <c r="P190" i="29"/>
  <c r="BI187" i="29"/>
  <c r="BH187" i="29"/>
  <c r="BG187" i="29"/>
  <c r="BF187" i="29"/>
  <c r="T187" i="29"/>
  <c r="R187" i="29"/>
  <c r="P187" i="29"/>
  <c r="BI184" i="29"/>
  <c r="BH184" i="29"/>
  <c r="BG184" i="29"/>
  <c r="BF184" i="29"/>
  <c r="T184" i="29"/>
  <c r="R184" i="29"/>
  <c r="P184" i="29"/>
  <c r="BI182" i="29"/>
  <c r="BH182" i="29"/>
  <c r="BG182" i="29"/>
  <c r="BF182" i="29"/>
  <c r="T182" i="29"/>
  <c r="R182" i="29"/>
  <c r="P182" i="29"/>
  <c r="BI179" i="29"/>
  <c r="BH179" i="29"/>
  <c r="BG179" i="29"/>
  <c r="BF179" i="29"/>
  <c r="T179" i="29"/>
  <c r="R179" i="29"/>
  <c r="P179" i="29"/>
  <c r="BI177" i="29"/>
  <c r="BH177" i="29"/>
  <c r="BG177" i="29"/>
  <c r="BF177" i="29"/>
  <c r="T177" i="29"/>
  <c r="R177" i="29"/>
  <c r="P177" i="29"/>
  <c r="BI172" i="29"/>
  <c r="BH172" i="29"/>
  <c r="BG172" i="29"/>
  <c r="BF172" i="29"/>
  <c r="T172" i="29"/>
  <c r="R172" i="29"/>
  <c r="P172" i="29"/>
  <c r="BI169" i="29"/>
  <c r="BH169" i="29"/>
  <c r="BG169" i="29"/>
  <c r="BF169" i="29"/>
  <c r="T169" i="29"/>
  <c r="R169" i="29"/>
  <c r="P169" i="29"/>
  <c r="BI167" i="29"/>
  <c r="BH167" i="29"/>
  <c r="BG167" i="29"/>
  <c r="BF167" i="29"/>
  <c r="T167" i="29"/>
  <c r="R167" i="29"/>
  <c r="P167" i="29"/>
  <c r="BI164" i="29"/>
  <c r="BH164" i="29"/>
  <c r="BG164" i="29"/>
  <c r="BF164" i="29"/>
  <c r="T164" i="29"/>
  <c r="R164" i="29"/>
  <c r="P164" i="29"/>
  <c r="BI161" i="29"/>
  <c r="BH161" i="29"/>
  <c r="BG161" i="29"/>
  <c r="BF161" i="29"/>
  <c r="T161" i="29"/>
  <c r="R161" i="29"/>
  <c r="P161" i="29"/>
  <c r="BI158" i="29"/>
  <c r="BH158" i="29"/>
  <c r="BG158" i="29"/>
  <c r="BF158" i="29"/>
  <c r="T158" i="29"/>
  <c r="R158" i="29"/>
  <c r="P158" i="29"/>
  <c r="BI155" i="29"/>
  <c r="BH155" i="29"/>
  <c r="BG155" i="29"/>
  <c r="BF155" i="29"/>
  <c r="T155" i="29"/>
  <c r="R155" i="29"/>
  <c r="P155" i="29"/>
  <c r="BI154" i="29"/>
  <c r="BH154" i="29"/>
  <c r="BG154" i="29"/>
  <c r="BF154" i="29"/>
  <c r="T154" i="29"/>
  <c r="R154" i="29"/>
  <c r="P154" i="29"/>
  <c r="BI149" i="29"/>
  <c r="BH149" i="29"/>
  <c r="BG149" i="29"/>
  <c r="BF149" i="29"/>
  <c r="T149" i="29"/>
  <c r="R149" i="29"/>
  <c r="P149" i="29"/>
  <c r="BI148" i="29"/>
  <c r="BH148" i="29"/>
  <c r="BG148" i="29"/>
  <c r="BF148" i="29"/>
  <c r="T148" i="29"/>
  <c r="R148" i="29"/>
  <c r="P148" i="29"/>
  <c r="BI147" i="29"/>
  <c r="BH147" i="29"/>
  <c r="BG147" i="29"/>
  <c r="BF147" i="29"/>
  <c r="T147" i="29"/>
  <c r="R147" i="29"/>
  <c r="P147" i="29"/>
  <c r="BI145" i="29"/>
  <c r="BH145" i="29"/>
  <c r="BG145" i="29"/>
  <c r="BF145" i="29"/>
  <c r="T145" i="29"/>
  <c r="R145" i="29"/>
  <c r="P145" i="29"/>
  <c r="BI139" i="29"/>
  <c r="BH139" i="29"/>
  <c r="BG139" i="29"/>
  <c r="BF139" i="29"/>
  <c r="T139" i="29"/>
  <c r="R139" i="29"/>
  <c r="P139" i="29"/>
  <c r="BI137" i="29"/>
  <c r="BH137" i="29"/>
  <c r="BG137" i="29"/>
  <c r="BF137" i="29"/>
  <c r="T137" i="29"/>
  <c r="R137" i="29"/>
  <c r="P137" i="29"/>
  <c r="BI134" i="29"/>
  <c r="BH134" i="29"/>
  <c r="BG134" i="29"/>
  <c r="BF134" i="29"/>
  <c r="T134" i="29"/>
  <c r="R134" i="29"/>
  <c r="P134" i="29"/>
  <c r="BI131" i="29"/>
  <c r="BH131" i="29"/>
  <c r="BG131" i="29"/>
  <c r="BF131" i="29"/>
  <c r="T131" i="29"/>
  <c r="R131" i="29"/>
  <c r="P131" i="29"/>
  <c r="BI128" i="29"/>
  <c r="BH128" i="29"/>
  <c r="BG128" i="29"/>
  <c r="BF128" i="29"/>
  <c r="T128" i="29"/>
  <c r="R128" i="29"/>
  <c r="P128" i="29"/>
  <c r="BI127" i="29"/>
  <c r="BH127" i="29"/>
  <c r="BG127" i="29"/>
  <c r="BF127" i="29"/>
  <c r="T127" i="29"/>
  <c r="R127" i="29"/>
  <c r="P127" i="29"/>
  <c r="BI121" i="29"/>
  <c r="BH121" i="29"/>
  <c r="BG121" i="29"/>
  <c r="BF121" i="29"/>
  <c r="T121" i="29"/>
  <c r="R121" i="29"/>
  <c r="P121" i="29"/>
  <c r="BI119" i="29"/>
  <c r="BH119" i="29"/>
  <c r="BG119" i="29"/>
  <c r="BF119" i="29"/>
  <c r="T119" i="29"/>
  <c r="R119" i="29"/>
  <c r="P119" i="29"/>
  <c r="BI114" i="29"/>
  <c r="BH114" i="29"/>
  <c r="BG114" i="29"/>
  <c r="BF114" i="29"/>
  <c r="T114" i="29"/>
  <c r="R114" i="29"/>
  <c r="P114" i="29"/>
  <c r="BI111" i="29"/>
  <c r="BH111" i="29"/>
  <c r="BG111" i="29"/>
  <c r="BF111" i="29"/>
  <c r="T111" i="29"/>
  <c r="R111" i="29"/>
  <c r="P111" i="29"/>
  <c r="BI110" i="29"/>
  <c r="BH110" i="29"/>
  <c r="BG110" i="29"/>
  <c r="BF110" i="29"/>
  <c r="T110" i="29"/>
  <c r="R110" i="29"/>
  <c r="P110" i="29"/>
  <c r="BI107" i="29"/>
  <c r="BH107" i="29"/>
  <c r="BG107" i="29"/>
  <c r="BF107" i="29"/>
  <c r="T107" i="29"/>
  <c r="R107" i="29"/>
  <c r="P107" i="29"/>
  <c r="BI105" i="29"/>
  <c r="BH105" i="29"/>
  <c r="BG105" i="29"/>
  <c r="BF105" i="29"/>
  <c r="T105" i="29"/>
  <c r="R105" i="29"/>
  <c r="P105" i="29"/>
  <c r="BI101" i="29"/>
  <c r="BH101" i="29"/>
  <c r="BG101" i="29"/>
  <c r="BF101" i="29"/>
  <c r="T101" i="29"/>
  <c r="R101" i="29"/>
  <c r="P101" i="29"/>
  <c r="BI98" i="29"/>
  <c r="BH98" i="29"/>
  <c r="BG98" i="29"/>
  <c r="BF98" i="29"/>
  <c r="T98" i="29"/>
  <c r="R98" i="29"/>
  <c r="P98" i="29"/>
  <c r="BI95" i="29"/>
  <c r="BH95" i="29"/>
  <c r="BG95" i="29"/>
  <c r="BF95" i="29"/>
  <c r="T95" i="29"/>
  <c r="R95" i="29"/>
  <c r="P95" i="29"/>
  <c r="BI92" i="29"/>
  <c r="BH92" i="29"/>
  <c r="BG92" i="29"/>
  <c r="BF92" i="29"/>
  <c r="T92" i="29"/>
  <c r="R92" i="29"/>
  <c r="P92" i="29"/>
  <c r="BI89" i="29"/>
  <c r="BH89" i="29"/>
  <c r="BG89" i="29"/>
  <c r="BF89" i="29"/>
  <c r="T89" i="29"/>
  <c r="R89" i="29"/>
  <c r="P89" i="29"/>
  <c r="BI86" i="29"/>
  <c r="BH86" i="29"/>
  <c r="BG86" i="29"/>
  <c r="BF86" i="29"/>
  <c r="T86" i="29"/>
  <c r="R86" i="29"/>
  <c r="P86" i="29"/>
  <c r="J79" i="29"/>
  <c r="F79" i="29"/>
  <c r="F77" i="29"/>
  <c r="E75" i="29"/>
  <c r="J54" i="29"/>
  <c r="F54" i="29"/>
  <c r="F52" i="29"/>
  <c r="E50" i="29"/>
  <c r="J24" i="29"/>
  <c r="E24" i="29"/>
  <c r="J55" i="29" s="1"/>
  <c r="J23" i="29"/>
  <c r="J18" i="29"/>
  <c r="E18" i="29"/>
  <c r="F80" i="29" s="1"/>
  <c r="J17" i="29"/>
  <c r="J12" i="29"/>
  <c r="J52" i="29" s="1"/>
  <c r="E7" i="29"/>
  <c r="E48" i="29"/>
  <c r="J37" i="28"/>
  <c r="J36" i="28"/>
  <c r="AY91" i="1" s="1"/>
  <c r="J35" i="28"/>
  <c r="AX91" i="1"/>
  <c r="BI367" i="28"/>
  <c r="BH367" i="28"/>
  <c r="BG367" i="28"/>
  <c r="BF367" i="28"/>
  <c r="T367" i="28"/>
  <c r="R367" i="28"/>
  <c r="P367" i="28"/>
  <c r="BI363" i="28"/>
  <c r="BH363" i="28"/>
  <c r="BG363" i="28"/>
  <c r="BF363" i="28"/>
  <c r="T363" i="28"/>
  <c r="R363" i="28"/>
  <c r="P363" i="28"/>
  <c r="BI359" i="28"/>
  <c r="BH359" i="28"/>
  <c r="BG359" i="28"/>
  <c r="BF359" i="28"/>
  <c r="T359" i="28"/>
  <c r="T358" i="28" s="1"/>
  <c r="R359" i="28"/>
  <c r="R358" i="28" s="1"/>
  <c r="P359" i="28"/>
  <c r="P358" i="28"/>
  <c r="BI355" i="28"/>
  <c r="BH355" i="28"/>
  <c r="BG355" i="28"/>
  <c r="BF355" i="28"/>
  <c r="T355" i="28"/>
  <c r="R355" i="28"/>
  <c r="P355" i="28"/>
  <c r="BI353" i="28"/>
  <c r="BH353" i="28"/>
  <c r="BG353" i="28"/>
  <c r="BF353" i="28"/>
  <c r="T353" i="28"/>
  <c r="R353" i="28"/>
  <c r="P353" i="28"/>
  <c r="BI348" i="28"/>
  <c r="BH348" i="28"/>
  <c r="BG348" i="28"/>
  <c r="BF348" i="28"/>
  <c r="T348" i="28"/>
  <c r="R348" i="28"/>
  <c r="P348" i="28"/>
  <c r="BI344" i="28"/>
  <c r="BH344" i="28"/>
  <c r="BG344" i="28"/>
  <c r="BF344" i="28"/>
  <c r="T344" i="28"/>
  <c r="R344" i="28"/>
  <c r="P344" i="28"/>
  <c r="BI341" i="28"/>
  <c r="BH341" i="28"/>
  <c r="BG341" i="28"/>
  <c r="BF341" i="28"/>
  <c r="T341" i="28"/>
  <c r="R341" i="28"/>
  <c r="P341" i="28"/>
  <c r="BI337" i="28"/>
  <c r="BH337" i="28"/>
  <c r="BG337" i="28"/>
  <c r="BF337" i="28"/>
  <c r="T337" i="28"/>
  <c r="R337" i="28"/>
  <c r="P337" i="28"/>
  <c r="BI333" i="28"/>
  <c r="BH333" i="28"/>
  <c r="BG333" i="28"/>
  <c r="BF333" i="28"/>
  <c r="T333" i="28"/>
  <c r="R333" i="28"/>
  <c r="P333" i="28"/>
  <c r="BI329" i="28"/>
  <c r="BH329" i="28"/>
  <c r="BG329" i="28"/>
  <c r="BF329" i="28"/>
  <c r="T329" i="28"/>
  <c r="R329" i="28"/>
  <c r="P329" i="28"/>
  <c r="BI325" i="28"/>
  <c r="BH325" i="28"/>
  <c r="BG325" i="28"/>
  <c r="BF325" i="28"/>
  <c r="T325" i="28"/>
  <c r="R325" i="28"/>
  <c r="P325" i="28"/>
  <c r="BI320" i="28"/>
  <c r="BH320" i="28"/>
  <c r="BG320" i="28"/>
  <c r="BF320" i="28"/>
  <c r="T320" i="28"/>
  <c r="R320" i="28"/>
  <c r="P320" i="28"/>
  <c r="BI311" i="28"/>
  <c r="BH311" i="28"/>
  <c r="BG311" i="28"/>
  <c r="BF311" i="28"/>
  <c r="T311" i="28"/>
  <c r="R311" i="28"/>
  <c r="P311" i="28"/>
  <c r="BI310" i="28"/>
  <c r="BH310" i="28"/>
  <c r="BG310" i="28"/>
  <c r="BF310" i="28"/>
  <c r="T310" i="28"/>
  <c r="R310" i="28"/>
  <c r="P310" i="28"/>
  <c r="BI305" i="28"/>
  <c r="BH305" i="28"/>
  <c r="BG305" i="28"/>
  <c r="BF305" i="28"/>
  <c r="T305" i="28"/>
  <c r="R305" i="28"/>
  <c r="P305" i="28"/>
  <c r="BI302" i="28"/>
  <c r="BH302" i="28"/>
  <c r="BG302" i="28"/>
  <c r="BF302" i="28"/>
  <c r="T302" i="28"/>
  <c r="R302" i="28"/>
  <c r="P302" i="28"/>
  <c r="BI298" i="28"/>
  <c r="BH298" i="28"/>
  <c r="BG298" i="28"/>
  <c r="BF298" i="28"/>
  <c r="T298" i="28"/>
  <c r="R298" i="28"/>
  <c r="P298" i="28"/>
  <c r="BI294" i="28"/>
  <c r="BH294" i="28"/>
  <c r="BG294" i="28"/>
  <c r="BF294" i="28"/>
  <c r="T294" i="28"/>
  <c r="R294" i="28"/>
  <c r="P294" i="28"/>
  <c r="BI291" i="28"/>
  <c r="BH291" i="28"/>
  <c r="BG291" i="28"/>
  <c r="BF291" i="28"/>
  <c r="T291" i="28"/>
  <c r="R291" i="28"/>
  <c r="P291" i="28"/>
  <c r="BI285" i="28"/>
  <c r="BH285" i="28"/>
  <c r="BG285" i="28"/>
  <c r="BF285" i="28"/>
  <c r="T285" i="28"/>
  <c r="R285" i="28"/>
  <c r="P285" i="28"/>
  <c r="BI281" i="28"/>
  <c r="BH281" i="28"/>
  <c r="BG281" i="28"/>
  <c r="BF281" i="28"/>
  <c r="T281" i="28"/>
  <c r="R281" i="28"/>
  <c r="P281" i="28"/>
  <c r="BI280" i="28"/>
  <c r="BH280" i="28"/>
  <c r="BG280" i="28"/>
  <c r="BF280" i="28"/>
  <c r="T280" i="28"/>
  <c r="R280" i="28"/>
  <c r="P280" i="28"/>
  <c r="BI279" i="28"/>
  <c r="BH279" i="28"/>
  <c r="BG279" i="28"/>
  <c r="BF279" i="28"/>
  <c r="T279" i="28"/>
  <c r="R279" i="28"/>
  <c r="P279" i="28"/>
  <c r="BI275" i="28"/>
  <c r="BH275" i="28"/>
  <c r="BG275" i="28"/>
  <c r="BF275" i="28"/>
  <c r="T275" i="28"/>
  <c r="R275" i="28"/>
  <c r="P275" i="28"/>
  <c r="BI274" i="28"/>
  <c r="BH274" i="28"/>
  <c r="BG274" i="28"/>
  <c r="BF274" i="28"/>
  <c r="T274" i="28"/>
  <c r="R274" i="28"/>
  <c r="P274" i="28"/>
  <c r="BI273" i="28"/>
  <c r="BH273" i="28"/>
  <c r="BG273" i="28"/>
  <c r="BF273" i="28"/>
  <c r="T273" i="28"/>
  <c r="R273" i="28"/>
  <c r="P273" i="28"/>
  <c r="BI269" i="28"/>
  <c r="BH269" i="28"/>
  <c r="BG269" i="28"/>
  <c r="BF269" i="28"/>
  <c r="T269" i="28"/>
  <c r="R269" i="28"/>
  <c r="P269" i="28"/>
  <c r="BI266" i="28"/>
  <c r="BH266" i="28"/>
  <c r="BG266" i="28"/>
  <c r="BF266" i="28"/>
  <c r="T266" i="28"/>
  <c r="R266" i="28"/>
  <c r="P266" i="28"/>
  <c r="BI262" i="28"/>
  <c r="BH262" i="28"/>
  <c r="BG262" i="28"/>
  <c r="BF262" i="28"/>
  <c r="T262" i="28"/>
  <c r="R262" i="28"/>
  <c r="P262" i="28"/>
  <c r="BI258" i="28"/>
  <c r="BH258" i="28"/>
  <c r="BG258" i="28"/>
  <c r="BF258" i="28"/>
  <c r="T258" i="28"/>
  <c r="R258" i="28"/>
  <c r="P258" i="28"/>
  <c r="BI246" i="28"/>
  <c r="BH246" i="28"/>
  <c r="BG246" i="28"/>
  <c r="BF246" i="28"/>
  <c r="T246" i="28"/>
  <c r="R246" i="28"/>
  <c r="P246" i="28"/>
  <c r="BI242" i="28"/>
  <c r="BH242" i="28"/>
  <c r="BG242" i="28"/>
  <c r="BF242" i="28"/>
  <c r="T242" i="28"/>
  <c r="R242" i="28"/>
  <c r="P242" i="28"/>
  <c r="BI240" i="28"/>
  <c r="BH240" i="28"/>
  <c r="BG240" i="28"/>
  <c r="BF240" i="28"/>
  <c r="T240" i="28"/>
  <c r="R240" i="28"/>
  <c r="P240" i="28"/>
  <c r="BI223" i="28"/>
  <c r="BH223" i="28"/>
  <c r="BG223" i="28"/>
  <c r="BF223" i="28"/>
  <c r="T223" i="28"/>
  <c r="R223" i="28"/>
  <c r="P223" i="28"/>
  <c r="BI206" i="28"/>
  <c r="BH206" i="28"/>
  <c r="BG206" i="28"/>
  <c r="BF206" i="28"/>
  <c r="T206" i="28"/>
  <c r="R206" i="28"/>
  <c r="P206" i="28"/>
  <c r="BI203" i="28"/>
  <c r="BH203" i="28"/>
  <c r="BG203" i="28"/>
  <c r="BF203" i="28"/>
  <c r="T203" i="28"/>
  <c r="R203" i="28"/>
  <c r="P203" i="28"/>
  <c r="BI197" i="28"/>
  <c r="BH197" i="28"/>
  <c r="BG197" i="28"/>
  <c r="BF197" i="28"/>
  <c r="T197" i="28"/>
  <c r="R197" i="28"/>
  <c r="P197" i="28"/>
  <c r="BI186" i="28"/>
  <c r="BH186" i="28"/>
  <c r="BG186" i="28"/>
  <c r="BF186" i="28"/>
  <c r="T186" i="28"/>
  <c r="R186" i="28"/>
  <c r="P186" i="28"/>
  <c r="BI174" i="28"/>
  <c r="BH174" i="28"/>
  <c r="BG174" i="28"/>
  <c r="BF174" i="28"/>
  <c r="T174" i="28"/>
  <c r="R174" i="28"/>
  <c r="P174" i="28"/>
  <c r="BI162" i="28"/>
  <c r="BH162" i="28"/>
  <c r="BG162" i="28"/>
  <c r="BF162" i="28"/>
  <c r="T162" i="28"/>
  <c r="R162" i="28"/>
  <c r="P162" i="28"/>
  <c r="BI160" i="28"/>
  <c r="BH160" i="28"/>
  <c r="BG160" i="28"/>
  <c r="BF160" i="28"/>
  <c r="T160" i="28"/>
  <c r="R160" i="28"/>
  <c r="P160" i="28"/>
  <c r="BI148" i="28"/>
  <c r="BH148" i="28"/>
  <c r="BG148" i="28"/>
  <c r="BF148" i="28"/>
  <c r="T148" i="28"/>
  <c r="R148" i="28"/>
  <c r="P148" i="28"/>
  <c r="BI144" i="28"/>
  <c r="BH144" i="28"/>
  <c r="BG144" i="28"/>
  <c r="BF144" i="28"/>
  <c r="T144" i="28"/>
  <c r="R144" i="28"/>
  <c r="P144" i="28"/>
  <c r="BI139" i="28"/>
  <c r="BH139" i="28"/>
  <c r="BG139" i="28"/>
  <c r="BF139" i="28"/>
  <c r="T139" i="28"/>
  <c r="R139" i="28"/>
  <c r="P139" i="28"/>
  <c r="BI133" i="28"/>
  <c r="BH133" i="28"/>
  <c r="BG133" i="28"/>
  <c r="BF133" i="28"/>
  <c r="T133" i="28"/>
  <c r="R133" i="28"/>
  <c r="P133" i="28"/>
  <c r="BI129" i="28"/>
  <c r="BH129" i="28"/>
  <c r="BG129" i="28"/>
  <c r="BF129" i="28"/>
  <c r="T129" i="28"/>
  <c r="R129" i="28"/>
  <c r="P129" i="28"/>
  <c r="BI124" i="28"/>
  <c r="BH124" i="28"/>
  <c r="BG124" i="28"/>
  <c r="BF124" i="28"/>
  <c r="T124" i="28"/>
  <c r="R124" i="28"/>
  <c r="P124" i="28"/>
  <c r="BI113" i="28"/>
  <c r="BH113" i="28"/>
  <c r="BG113" i="28"/>
  <c r="BF113" i="28"/>
  <c r="T113" i="28"/>
  <c r="R113" i="28"/>
  <c r="P113" i="28"/>
  <c r="BI109" i="28"/>
  <c r="BH109" i="28"/>
  <c r="BG109" i="28"/>
  <c r="BF109" i="28"/>
  <c r="T109" i="28"/>
  <c r="R109" i="28"/>
  <c r="P109" i="28"/>
  <c r="BI97" i="28"/>
  <c r="BH97" i="28"/>
  <c r="BG97" i="28"/>
  <c r="BF97" i="28"/>
  <c r="T97" i="28"/>
  <c r="R97" i="28"/>
  <c r="P97" i="28"/>
  <c r="BI95" i="28"/>
  <c r="BH95" i="28"/>
  <c r="BG95" i="28"/>
  <c r="BF95" i="28"/>
  <c r="T95" i="28"/>
  <c r="R95" i="28"/>
  <c r="P95" i="28"/>
  <c r="BI91" i="28"/>
  <c r="BH91" i="28"/>
  <c r="BG91" i="28"/>
  <c r="BF91" i="28"/>
  <c r="T91" i="28"/>
  <c r="R91" i="28"/>
  <c r="P91" i="28"/>
  <c r="J84" i="28"/>
  <c r="F84" i="28"/>
  <c r="F82" i="28"/>
  <c r="E80" i="28"/>
  <c r="J54" i="28"/>
  <c r="F54" i="28"/>
  <c r="F52" i="28"/>
  <c r="E50" i="28"/>
  <c r="J24" i="28"/>
  <c r="E24" i="28"/>
  <c r="J85" i="28" s="1"/>
  <c r="J23" i="28"/>
  <c r="J18" i="28"/>
  <c r="E18" i="28"/>
  <c r="F85" i="28"/>
  <c r="J17" i="28"/>
  <c r="J12" i="28"/>
  <c r="J52" i="28" s="1"/>
  <c r="E7" i="28"/>
  <c r="E78" i="28" s="1"/>
  <c r="J39" i="27"/>
  <c r="J38" i="27"/>
  <c r="AY90" i="1"/>
  <c r="J37" i="27"/>
  <c r="AX90" i="1" s="1"/>
  <c r="BI122" i="27"/>
  <c r="BH122" i="27"/>
  <c r="BG122" i="27"/>
  <c r="BF122" i="27"/>
  <c r="T122" i="27"/>
  <c r="T121" i="27"/>
  <c r="R122" i="27"/>
  <c r="R121" i="27" s="1"/>
  <c r="P122" i="27"/>
  <c r="P121" i="27" s="1"/>
  <c r="BI118" i="27"/>
  <c r="BH118" i="27"/>
  <c r="BG118" i="27"/>
  <c r="BF118" i="27"/>
  <c r="T118" i="27"/>
  <c r="R118" i="27"/>
  <c r="P118" i="27"/>
  <c r="BI115" i="27"/>
  <c r="BH115" i="27"/>
  <c r="BG115" i="27"/>
  <c r="BF115" i="27"/>
  <c r="T115" i="27"/>
  <c r="R115" i="27"/>
  <c r="P115" i="27"/>
  <c r="BI111" i="27"/>
  <c r="BH111" i="27"/>
  <c r="BG111" i="27"/>
  <c r="BF111" i="27"/>
  <c r="T111" i="27"/>
  <c r="T110" i="27"/>
  <c r="R111" i="27"/>
  <c r="R110" i="27" s="1"/>
  <c r="P111" i="27"/>
  <c r="P110" i="27" s="1"/>
  <c r="BI107" i="27"/>
  <c r="BH107" i="27"/>
  <c r="BG107" i="27"/>
  <c r="BF107" i="27"/>
  <c r="T107" i="27"/>
  <c r="R107" i="27"/>
  <c r="P107" i="27"/>
  <c r="BI104" i="27"/>
  <c r="BH104" i="27"/>
  <c r="BG104" i="27"/>
  <c r="BF104" i="27"/>
  <c r="T104" i="27"/>
  <c r="R104" i="27"/>
  <c r="P104" i="27"/>
  <c r="BI101" i="27"/>
  <c r="BH101" i="27"/>
  <c r="BG101" i="27"/>
  <c r="BF101" i="27"/>
  <c r="T101" i="27"/>
  <c r="R101" i="27"/>
  <c r="P101" i="27"/>
  <c r="BI98" i="27"/>
  <c r="BH98" i="27"/>
  <c r="BG98" i="27"/>
  <c r="BF98" i="27"/>
  <c r="T98" i="27"/>
  <c r="R98" i="27"/>
  <c r="P98" i="27"/>
  <c r="BI93" i="27"/>
  <c r="BH93" i="27"/>
  <c r="BG93" i="27"/>
  <c r="BF93" i="27"/>
  <c r="T93" i="27"/>
  <c r="R93" i="27"/>
  <c r="P93" i="27"/>
  <c r="J86" i="27"/>
  <c r="F86" i="27"/>
  <c r="F84" i="27"/>
  <c r="E82" i="27"/>
  <c r="J58" i="27"/>
  <c r="F58" i="27"/>
  <c r="F56" i="27"/>
  <c r="E54" i="27"/>
  <c r="J26" i="27"/>
  <c r="E26" i="27"/>
  <c r="J87" i="27" s="1"/>
  <c r="J25" i="27"/>
  <c r="J20" i="27"/>
  <c r="E20" i="27"/>
  <c r="F87" i="27"/>
  <c r="J19" i="27"/>
  <c r="J14" i="27"/>
  <c r="J84" i="27" s="1"/>
  <c r="E7" i="27"/>
  <c r="E78" i="27"/>
  <c r="J39" i="26"/>
  <c r="J38" i="26"/>
  <c r="AY89" i="1"/>
  <c r="J37" i="26"/>
  <c r="AX89" i="1"/>
  <c r="BI247" i="26"/>
  <c r="BH247" i="26"/>
  <c r="BG247" i="26"/>
  <c r="BF247" i="26"/>
  <c r="T247" i="26"/>
  <c r="T246" i="26"/>
  <c r="R247" i="26"/>
  <c r="R246" i="26"/>
  <c r="P247" i="26"/>
  <c r="P246" i="26" s="1"/>
  <c r="BI243" i="26"/>
  <c r="BH243" i="26"/>
  <c r="BG243" i="26"/>
  <c r="BF243" i="26"/>
  <c r="T243" i="26"/>
  <c r="T242" i="26"/>
  <c r="R243" i="26"/>
  <c r="R242" i="26" s="1"/>
  <c r="P243" i="26"/>
  <c r="P242" i="26" s="1"/>
  <c r="BI239" i="26"/>
  <c r="BH239" i="26"/>
  <c r="BG239" i="26"/>
  <c r="BF239" i="26"/>
  <c r="T239" i="26"/>
  <c r="R239" i="26"/>
  <c r="P239" i="26"/>
  <c r="BI238" i="26"/>
  <c r="BH238" i="26"/>
  <c r="BG238" i="26"/>
  <c r="BF238" i="26"/>
  <c r="T238" i="26"/>
  <c r="R238" i="26"/>
  <c r="P238" i="26"/>
  <c r="BI237" i="26"/>
  <c r="BH237" i="26"/>
  <c r="BG237" i="26"/>
  <c r="BF237" i="26"/>
  <c r="T237" i="26"/>
  <c r="R237" i="26"/>
  <c r="P237" i="26"/>
  <c r="BI236" i="26"/>
  <c r="BH236" i="26"/>
  <c r="BG236" i="26"/>
  <c r="BF236" i="26"/>
  <c r="T236" i="26"/>
  <c r="R236" i="26"/>
  <c r="P236" i="26"/>
  <c r="BI233" i="26"/>
  <c r="BH233" i="26"/>
  <c r="BG233" i="26"/>
  <c r="BF233" i="26"/>
  <c r="T233" i="26"/>
  <c r="R233" i="26"/>
  <c r="P233" i="26"/>
  <c r="BI231" i="26"/>
  <c r="BH231" i="26"/>
  <c r="BG231" i="26"/>
  <c r="BF231" i="26"/>
  <c r="T231" i="26"/>
  <c r="R231" i="26"/>
  <c r="P231" i="26"/>
  <c r="BI229" i="26"/>
  <c r="BH229" i="26"/>
  <c r="BG229" i="26"/>
  <c r="BF229" i="26"/>
  <c r="T229" i="26"/>
  <c r="R229" i="26"/>
  <c r="P229" i="26"/>
  <c r="BI228" i="26"/>
  <c r="BH228" i="26"/>
  <c r="BG228" i="26"/>
  <c r="BF228" i="26"/>
  <c r="T228" i="26"/>
  <c r="R228" i="26"/>
  <c r="P228" i="26"/>
  <c r="BI225" i="26"/>
  <c r="BH225" i="26"/>
  <c r="BG225" i="26"/>
  <c r="BF225" i="26"/>
  <c r="T225" i="26"/>
  <c r="R225" i="26"/>
  <c r="P225" i="26"/>
  <c r="BI224" i="26"/>
  <c r="BH224" i="26"/>
  <c r="BG224" i="26"/>
  <c r="BF224" i="26"/>
  <c r="T224" i="26"/>
  <c r="R224" i="26"/>
  <c r="P224" i="26"/>
  <c r="BI221" i="26"/>
  <c r="BH221" i="26"/>
  <c r="BG221" i="26"/>
  <c r="BF221" i="26"/>
  <c r="T221" i="26"/>
  <c r="R221" i="26"/>
  <c r="P221" i="26"/>
  <c r="BI220" i="26"/>
  <c r="BH220" i="26"/>
  <c r="BG220" i="26"/>
  <c r="BF220" i="26"/>
  <c r="T220" i="26"/>
  <c r="R220" i="26"/>
  <c r="P220" i="26"/>
  <c r="BI217" i="26"/>
  <c r="BH217" i="26"/>
  <c r="BG217" i="26"/>
  <c r="BF217" i="26"/>
  <c r="T217" i="26"/>
  <c r="R217" i="26"/>
  <c r="P217" i="26"/>
  <c r="BI216" i="26"/>
  <c r="BH216" i="26"/>
  <c r="BG216" i="26"/>
  <c r="BF216" i="26"/>
  <c r="T216" i="26"/>
  <c r="R216" i="26"/>
  <c r="P216" i="26"/>
  <c r="BI213" i="26"/>
  <c r="BH213" i="26"/>
  <c r="BG213" i="26"/>
  <c r="BF213" i="26"/>
  <c r="T213" i="26"/>
  <c r="R213" i="26"/>
  <c r="P213" i="26"/>
  <c r="BI211" i="26"/>
  <c r="BH211" i="26"/>
  <c r="BG211" i="26"/>
  <c r="BF211" i="26"/>
  <c r="T211" i="26"/>
  <c r="R211" i="26"/>
  <c r="P211" i="26"/>
  <c r="BI209" i="26"/>
  <c r="BH209" i="26"/>
  <c r="BG209" i="26"/>
  <c r="BF209" i="26"/>
  <c r="T209" i="26"/>
  <c r="R209" i="26"/>
  <c r="P209" i="26"/>
  <c r="BI207" i="26"/>
  <c r="BH207" i="26"/>
  <c r="BG207" i="26"/>
  <c r="BF207" i="26"/>
  <c r="T207" i="26"/>
  <c r="R207" i="26"/>
  <c r="P207" i="26"/>
  <c r="BI202" i="26"/>
  <c r="BH202" i="26"/>
  <c r="BG202" i="26"/>
  <c r="BF202" i="26"/>
  <c r="T202" i="26"/>
  <c r="R202" i="26"/>
  <c r="P202" i="26"/>
  <c r="BI200" i="26"/>
  <c r="BH200" i="26"/>
  <c r="BG200" i="26"/>
  <c r="BF200" i="26"/>
  <c r="T200" i="26"/>
  <c r="R200" i="26"/>
  <c r="P200" i="26"/>
  <c r="BI197" i="26"/>
  <c r="BH197" i="26"/>
  <c r="BG197" i="26"/>
  <c r="BF197" i="26"/>
  <c r="T197" i="26"/>
  <c r="R197" i="26"/>
  <c r="P197" i="26"/>
  <c r="BI195" i="26"/>
  <c r="BH195" i="26"/>
  <c r="BG195" i="26"/>
  <c r="BF195" i="26"/>
  <c r="T195" i="26"/>
  <c r="R195" i="26"/>
  <c r="P195" i="26"/>
  <c r="BI193" i="26"/>
  <c r="BH193" i="26"/>
  <c r="BG193" i="26"/>
  <c r="BF193" i="26"/>
  <c r="T193" i="26"/>
  <c r="R193" i="26"/>
  <c r="P193" i="26"/>
  <c r="BI191" i="26"/>
  <c r="BH191" i="26"/>
  <c r="BG191" i="26"/>
  <c r="BF191" i="26"/>
  <c r="T191" i="26"/>
  <c r="R191" i="26"/>
  <c r="P191" i="26"/>
  <c r="BI189" i="26"/>
  <c r="BH189" i="26"/>
  <c r="BG189" i="26"/>
  <c r="BF189" i="26"/>
  <c r="T189" i="26"/>
  <c r="R189" i="26"/>
  <c r="P189" i="26"/>
  <c r="BI187" i="26"/>
  <c r="BH187" i="26"/>
  <c r="BG187" i="26"/>
  <c r="BF187" i="26"/>
  <c r="T187" i="26"/>
  <c r="R187" i="26"/>
  <c r="P187" i="26"/>
  <c r="BI184" i="26"/>
  <c r="BH184" i="26"/>
  <c r="BG184" i="26"/>
  <c r="BF184" i="26"/>
  <c r="T184" i="26"/>
  <c r="R184" i="26"/>
  <c r="P184" i="26"/>
  <c r="BI181" i="26"/>
  <c r="BH181" i="26"/>
  <c r="BG181" i="26"/>
  <c r="BF181" i="26"/>
  <c r="T181" i="26"/>
  <c r="R181" i="26"/>
  <c r="P181" i="26"/>
  <c r="BI178" i="26"/>
  <c r="BH178" i="26"/>
  <c r="BG178" i="26"/>
  <c r="BF178" i="26"/>
  <c r="T178" i="26"/>
  <c r="R178" i="26"/>
  <c r="P178" i="26"/>
  <c r="BI175" i="26"/>
  <c r="BH175" i="26"/>
  <c r="BG175" i="26"/>
  <c r="BF175" i="26"/>
  <c r="T175" i="26"/>
  <c r="R175" i="26"/>
  <c r="P175" i="26"/>
  <c r="BI174" i="26"/>
  <c r="BH174" i="26"/>
  <c r="BG174" i="26"/>
  <c r="BF174" i="26"/>
  <c r="T174" i="26"/>
  <c r="R174" i="26"/>
  <c r="P174" i="26"/>
  <c r="BI172" i="26"/>
  <c r="BH172" i="26"/>
  <c r="BG172" i="26"/>
  <c r="BF172" i="26"/>
  <c r="T172" i="26"/>
  <c r="R172" i="26"/>
  <c r="P172" i="26"/>
  <c r="BI171" i="26"/>
  <c r="BH171" i="26"/>
  <c r="BG171" i="26"/>
  <c r="BF171" i="26"/>
  <c r="T171" i="26"/>
  <c r="R171" i="26"/>
  <c r="P171" i="26"/>
  <c r="BI169" i="26"/>
  <c r="BH169" i="26"/>
  <c r="BG169" i="26"/>
  <c r="BF169" i="26"/>
  <c r="T169" i="26"/>
  <c r="R169" i="26"/>
  <c r="P169" i="26"/>
  <c r="BI168" i="26"/>
  <c r="BH168" i="26"/>
  <c r="BG168" i="26"/>
  <c r="BF168" i="26"/>
  <c r="T168" i="26"/>
  <c r="R168" i="26"/>
  <c r="P168" i="26"/>
  <c r="BI166" i="26"/>
  <c r="BH166" i="26"/>
  <c r="BG166" i="26"/>
  <c r="BF166" i="26"/>
  <c r="T166" i="26"/>
  <c r="R166" i="26"/>
  <c r="P166" i="26"/>
  <c r="BI165" i="26"/>
  <c r="BH165" i="26"/>
  <c r="BG165" i="26"/>
  <c r="BF165" i="26"/>
  <c r="T165" i="26"/>
  <c r="R165" i="26"/>
  <c r="P165" i="26"/>
  <c r="BI163" i="26"/>
  <c r="BH163" i="26"/>
  <c r="BG163" i="26"/>
  <c r="BF163" i="26"/>
  <c r="T163" i="26"/>
  <c r="R163" i="26"/>
  <c r="P163" i="26"/>
  <c r="BI161" i="26"/>
  <c r="BH161" i="26"/>
  <c r="BG161" i="26"/>
  <c r="BF161" i="26"/>
  <c r="T161" i="26"/>
  <c r="R161" i="26"/>
  <c r="P161" i="26"/>
  <c r="BI158" i="26"/>
  <c r="BH158" i="26"/>
  <c r="BG158" i="26"/>
  <c r="BF158" i="26"/>
  <c r="T158" i="26"/>
  <c r="R158" i="26"/>
  <c r="P158" i="26"/>
  <c r="BI156" i="26"/>
  <c r="BH156" i="26"/>
  <c r="BG156" i="26"/>
  <c r="BF156" i="26"/>
  <c r="T156" i="26"/>
  <c r="R156" i="26"/>
  <c r="P156" i="26"/>
  <c r="BI153" i="26"/>
  <c r="BH153" i="26"/>
  <c r="BG153" i="26"/>
  <c r="BF153" i="26"/>
  <c r="T153" i="26"/>
  <c r="R153" i="26"/>
  <c r="P153" i="26"/>
  <c r="BI149" i="26"/>
  <c r="BH149" i="26"/>
  <c r="BG149" i="26"/>
  <c r="BF149" i="26"/>
  <c r="T149" i="26"/>
  <c r="R149" i="26"/>
  <c r="P149" i="26"/>
  <c r="BI147" i="26"/>
  <c r="BH147" i="26"/>
  <c r="BG147" i="26"/>
  <c r="BF147" i="26"/>
  <c r="T147" i="26"/>
  <c r="R147" i="26"/>
  <c r="P147" i="26"/>
  <c r="BI145" i="26"/>
  <c r="BH145" i="26"/>
  <c r="BG145" i="26"/>
  <c r="BF145" i="26"/>
  <c r="T145" i="26"/>
  <c r="R145" i="26"/>
  <c r="P145" i="26"/>
  <c r="BI142" i="26"/>
  <c r="BH142" i="26"/>
  <c r="BG142" i="26"/>
  <c r="BF142" i="26"/>
  <c r="T142" i="26"/>
  <c r="R142" i="26"/>
  <c r="P142" i="26"/>
  <c r="BI139" i="26"/>
  <c r="BH139" i="26"/>
  <c r="BG139" i="26"/>
  <c r="BF139" i="26"/>
  <c r="T139" i="26"/>
  <c r="R139" i="26"/>
  <c r="P139" i="26"/>
  <c r="BI132" i="26"/>
  <c r="BH132" i="26"/>
  <c r="BG132" i="26"/>
  <c r="BF132" i="26"/>
  <c r="T132" i="26"/>
  <c r="R132" i="26"/>
  <c r="P132" i="26"/>
  <c r="BI125" i="26"/>
  <c r="BH125" i="26"/>
  <c r="BG125" i="26"/>
  <c r="BF125" i="26"/>
  <c r="T125" i="26"/>
  <c r="R125" i="26"/>
  <c r="P125" i="26"/>
  <c r="BI122" i="26"/>
  <c r="BH122" i="26"/>
  <c r="BG122" i="26"/>
  <c r="BF122" i="26"/>
  <c r="T122" i="26"/>
  <c r="R122" i="26"/>
  <c r="P122" i="26"/>
  <c r="BI119" i="26"/>
  <c r="BH119" i="26"/>
  <c r="BG119" i="26"/>
  <c r="BF119" i="26"/>
  <c r="T119" i="26"/>
  <c r="R119" i="26"/>
  <c r="P119" i="26"/>
  <c r="BI113" i="26"/>
  <c r="BH113" i="26"/>
  <c r="BG113" i="26"/>
  <c r="BF113" i="26"/>
  <c r="T113" i="26"/>
  <c r="R113" i="26"/>
  <c r="P113" i="26"/>
  <c r="BI105" i="26"/>
  <c r="BH105" i="26"/>
  <c r="BG105" i="26"/>
  <c r="BF105" i="26"/>
  <c r="T105" i="26"/>
  <c r="R105" i="26"/>
  <c r="P105" i="26"/>
  <c r="BI103" i="26"/>
  <c r="BH103" i="26"/>
  <c r="BG103" i="26"/>
  <c r="BF103" i="26"/>
  <c r="T103" i="26"/>
  <c r="R103" i="26"/>
  <c r="P103" i="26"/>
  <c r="BI99" i="26"/>
  <c r="BH99" i="26"/>
  <c r="BG99" i="26"/>
  <c r="BF99" i="26"/>
  <c r="T99" i="26"/>
  <c r="R99" i="26"/>
  <c r="P99" i="26"/>
  <c r="BI94" i="26"/>
  <c r="BH94" i="26"/>
  <c r="BG94" i="26"/>
  <c r="BF94" i="26"/>
  <c r="T94" i="26"/>
  <c r="R94" i="26"/>
  <c r="P94" i="26"/>
  <c r="J87" i="26"/>
  <c r="F87" i="26"/>
  <c r="F85" i="26"/>
  <c r="E83" i="26"/>
  <c r="J58" i="26"/>
  <c r="F58" i="26"/>
  <c r="F56" i="26"/>
  <c r="E54" i="26"/>
  <c r="J26" i="26"/>
  <c r="E26" i="26"/>
  <c r="J59" i="26" s="1"/>
  <c r="J25" i="26"/>
  <c r="J20" i="26"/>
  <c r="E20" i="26"/>
  <c r="F59" i="26"/>
  <c r="J19" i="26"/>
  <c r="J14" i="26"/>
  <c r="J85" i="26" s="1"/>
  <c r="E7" i="26"/>
  <c r="E79" i="26"/>
  <c r="J37" i="25"/>
  <c r="J36" i="25"/>
  <c r="AY88" i="1"/>
  <c r="J35" i="25"/>
  <c r="AX88" i="1" s="1"/>
  <c r="BI293" i="25"/>
  <c r="BH293" i="25"/>
  <c r="BG293" i="25"/>
  <c r="BF293" i="25"/>
  <c r="T293" i="25"/>
  <c r="T292" i="25"/>
  <c r="R293" i="25"/>
  <c r="R292" i="25" s="1"/>
  <c r="P293" i="25"/>
  <c r="P292" i="25" s="1"/>
  <c r="BI289" i="25"/>
  <c r="BH289" i="25"/>
  <c r="BG289" i="25"/>
  <c r="BF289" i="25"/>
  <c r="T289" i="25"/>
  <c r="R289" i="25"/>
  <c r="P289" i="25"/>
  <c r="BI286" i="25"/>
  <c r="BH286" i="25"/>
  <c r="BG286" i="25"/>
  <c r="BF286" i="25"/>
  <c r="T286" i="25"/>
  <c r="R286" i="25"/>
  <c r="P286" i="25"/>
  <c r="BI283" i="25"/>
  <c r="BH283" i="25"/>
  <c r="BG283" i="25"/>
  <c r="BF283" i="25"/>
  <c r="T283" i="25"/>
  <c r="R283" i="25"/>
  <c r="P283" i="25"/>
  <c r="BI280" i="25"/>
  <c r="BH280" i="25"/>
  <c r="BG280" i="25"/>
  <c r="BF280" i="25"/>
  <c r="T280" i="25"/>
  <c r="R280" i="25"/>
  <c r="P280" i="25"/>
  <c r="BI277" i="25"/>
  <c r="BH277" i="25"/>
  <c r="BG277" i="25"/>
  <c r="BF277" i="25"/>
  <c r="T277" i="25"/>
  <c r="R277" i="25"/>
  <c r="P277" i="25"/>
  <c r="BI274" i="25"/>
  <c r="BH274" i="25"/>
  <c r="BG274" i="25"/>
  <c r="BF274" i="25"/>
  <c r="T274" i="25"/>
  <c r="R274" i="25"/>
  <c r="P274" i="25"/>
  <c r="BI271" i="25"/>
  <c r="BH271" i="25"/>
  <c r="BG271" i="25"/>
  <c r="BF271" i="25"/>
  <c r="T271" i="25"/>
  <c r="R271" i="25"/>
  <c r="P271" i="25"/>
  <c r="BI268" i="25"/>
  <c r="BH268" i="25"/>
  <c r="BG268" i="25"/>
  <c r="BF268" i="25"/>
  <c r="T268" i="25"/>
  <c r="R268" i="25"/>
  <c r="P268" i="25"/>
  <c r="BI265" i="25"/>
  <c r="BH265" i="25"/>
  <c r="BG265" i="25"/>
  <c r="BF265" i="25"/>
  <c r="T265" i="25"/>
  <c r="R265" i="25"/>
  <c r="P265" i="25"/>
  <c r="BI261" i="25"/>
  <c r="BH261" i="25"/>
  <c r="BG261" i="25"/>
  <c r="BF261" i="25"/>
  <c r="T261" i="25"/>
  <c r="R261" i="25"/>
  <c r="P261" i="25"/>
  <c r="BI259" i="25"/>
  <c r="BH259" i="25"/>
  <c r="BG259" i="25"/>
  <c r="BF259" i="25"/>
  <c r="T259" i="25"/>
  <c r="R259" i="25"/>
  <c r="P259" i="25"/>
  <c r="BI257" i="25"/>
  <c r="BH257" i="25"/>
  <c r="BG257" i="25"/>
  <c r="BF257" i="25"/>
  <c r="T257" i="25"/>
  <c r="R257" i="25"/>
  <c r="P257" i="25"/>
  <c r="BI252" i="25"/>
  <c r="BH252" i="25"/>
  <c r="BG252" i="25"/>
  <c r="BF252" i="25"/>
  <c r="T252" i="25"/>
  <c r="R252" i="25"/>
  <c r="P252" i="25"/>
  <c r="BI250" i="25"/>
  <c r="BH250" i="25"/>
  <c r="BG250" i="25"/>
  <c r="BF250" i="25"/>
  <c r="T250" i="25"/>
  <c r="R250" i="25"/>
  <c r="P250" i="25"/>
  <c r="BI247" i="25"/>
  <c r="BH247" i="25"/>
  <c r="BG247" i="25"/>
  <c r="BF247" i="25"/>
  <c r="T247" i="25"/>
  <c r="R247" i="25"/>
  <c r="P247" i="25"/>
  <c r="BI244" i="25"/>
  <c r="BH244" i="25"/>
  <c r="BG244" i="25"/>
  <c r="BF244" i="25"/>
  <c r="T244" i="25"/>
  <c r="R244" i="25"/>
  <c r="P244" i="25"/>
  <c r="BI241" i="25"/>
  <c r="BH241" i="25"/>
  <c r="BG241" i="25"/>
  <c r="BF241" i="25"/>
  <c r="T241" i="25"/>
  <c r="R241" i="25"/>
  <c r="P241" i="25"/>
  <c r="BI237" i="25"/>
  <c r="BH237" i="25"/>
  <c r="BG237" i="25"/>
  <c r="BF237" i="25"/>
  <c r="T237" i="25"/>
  <c r="R237" i="25"/>
  <c r="P237" i="25"/>
  <c r="BI235" i="25"/>
  <c r="BH235" i="25"/>
  <c r="BG235" i="25"/>
  <c r="BF235" i="25"/>
  <c r="T235" i="25"/>
  <c r="R235" i="25"/>
  <c r="P235" i="25"/>
  <c r="BI232" i="25"/>
  <c r="BH232" i="25"/>
  <c r="BG232" i="25"/>
  <c r="BF232" i="25"/>
  <c r="T232" i="25"/>
  <c r="R232" i="25"/>
  <c r="P232" i="25"/>
  <c r="BI230" i="25"/>
  <c r="BH230" i="25"/>
  <c r="BG230" i="25"/>
  <c r="BF230" i="25"/>
  <c r="T230" i="25"/>
  <c r="R230" i="25"/>
  <c r="P230" i="25"/>
  <c r="BI228" i="25"/>
  <c r="BH228" i="25"/>
  <c r="BG228" i="25"/>
  <c r="BF228" i="25"/>
  <c r="T228" i="25"/>
  <c r="R228" i="25"/>
  <c r="P228" i="25"/>
  <c r="BI226" i="25"/>
  <c r="BH226" i="25"/>
  <c r="BG226" i="25"/>
  <c r="BF226" i="25"/>
  <c r="T226" i="25"/>
  <c r="R226" i="25"/>
  <c r="P226" i="25"/>
  <c r="BI223" i="25"/>
  <c r="BH223" i="25"/>
  <c r="BG223" i="25"/>
  <c r="BF223" i="25"/>
  <c r="T223" i="25"/>
  <c r="R223" i="25"/>
  <c r="P223" i="25"/>
  <c r="BI221" i="25"/>
  <c r="BH221" i="25"/>
  <c r="BG221" i="25"/>
  <c r="BF221" i="25"/>
  <c r="T221" i="25"/>
  <c r="R221" i="25"/>
  <c r="P221" i="25"/>
  <c r="BI218" i="25"/>
  <c r="BH218" i="25"/>
  <c r="BG218" i="25"/>
  <c r="BF218" i="25"/>
  <c r="T218" i="25"/>
  <c r="R218" i="25"/>
  <c r="P218" i="25"/>
  <c r="BI215" i="25"/>
  <c r="BH215" i="25"/>
  <c r="BG215" i="25"/>
  <c r="BF215" i="25"/>
  <c r="T215" i="25"/>
  <c r="R215" i="25"/>
  <c r="P215" i="25"/>
  <c r="BI213" i="25"/>
  <c r="BH213" i="25"/>
  <c r="BG213" i="25"/>
  <c r="BF213" i="25"/>
  <c r="T213" i="25"/>
  <c r="R213" i="25"/>
  <c r="P213" i="25"/>
  <c r="BI211" i="25"/>
  <c r="BH211" i="25"/>
  <c r="BG211" i="25"/>
  <c r="BF211" i="25"/>
  <c r="T211" i="25"/>
  <c r="R211" i="25"/>
  <c r="P211" i="25"/>
  <c r="BI209" i="25"/>
  <c r="BH209" i="25"/>
  <c r="BG209" i="25"/>
  <c r="BF209" i="25"/>
  <c r="T209" i="25"/>
  <c r="R209" i="25"/>
  <c r="P209" i="25"/>
  <c r="BI207" i="25"/>
  <c r="BH207" i="25"/>
  <c r="BG207" i="25"/>
  <c r="BF207" i="25"/>
  <c r="T207" i="25"/>
  <c r="R207" i="25"/>
  <c r="P207" i="25"/>
  <c r="BI205" i="25"/>
  <c r="BH205" i="25"/>
  <c r="BG205" i="25"/>
  <c r="BF205" i="25"/>
  <c r="T205" i="25"/>
  <c r="R205" i="25"/>
  <c r="P205" i="25"/>
  <c r="BI203" i="25"/>
  <c r="BH203" i="25"/>
  <c r="BG203" i="25"/>
  <c r="BF203" i="25"/>
  <c r="T203" i="25"/>
  <c r="R203" i="25"/>
  <c r="P203" i="25"/>
  <c r="BI201" i="25"/>
  <c r="BH201" i="25"/>
  <c r="BG201" i="25"/>
  <c r="BF201" i="25"/>
  <c r="T201" i="25"/>
  <c r="R201" i="25"/>
  <c r="P201" i="25"/>
  <c r="BI199" i="25"/>
  <c r="BH199" i="25"/>
  <c r="BG199" i="25"/>
  <c r="BF199" i="25"/>
  <c r="T199" i="25"/>
  <c r="R199" i="25"/>
  <c r="P199" i="25"/>
  <c r="BI196" i="25"/>
  <c r="BH196" i="25"/>
  <c r="BG196" i="25"/>
  <c r="BF196" i="25"/>
  <c r="T196" i="25"/>
  <c r="R196" i="25"/>
  <c r="P196" i="25"/>
  <c r="BI195" i="25"/>
  <c r="BH195" i="25"/>
  <c r="BG195" i="25"/>
  <c r="BF195" i="25"/>
  <c r="T195" i="25"/>
  <c r="R195" i="25"/>
  <c r="P195" i="25"/>
  <c r="BI193" i="25"/>
  <c r="BH193" i="25"/>
  <c r="BG193" i="25"/>
  <c r="BF193" i="25"/>
  <c r="T193" i="25"/>
  <c r="R193" i="25"/>
  <c r="P193" i="25"/>
  <c r="BI191" i="25"/>
  <c r="BH191" i="25"/>
  <c r="BG191" i="25"/>
  <c r="BF191" i="25"/>
  <c r="T191" i="25"/>
  <c r="R191" i="25"/>
  <c r="P191" i="25"/>
  <c r="BI189" i="25"/>
  <c r="BH189" i="25"/>
  <c r="BG189" i="25"/>
  <c r="BF189" i="25"/>
  <c r="T189" i="25"/>
  <c r="R189" i="25"/>
  <c r="P189" i="25"/>
  <c r="BI187" i="25"/>
  <c r="BH187" i="25"/>
  <c r="BG187" i="25"/>
  <c r="BF187" i="25"/>
  <c r="T187" i="25"/>
  <c r="R187" i="25"/>
  <c r="P187" i="25"/>
  <c r="BI185" i="25"/>
  <c r="BH185" i="25"/>
  <c r="BG185" i="25"/>
  <c r="BF185" i="25"/>
  <c r="T185" i="25"/>
  <c r="R185" i="25"/>
  <c r="P185" i="25"/>
  <c r="BI182" i="25"/>
  <c r="BH182" i="25"/>
  <c r="BG182" i="25"/>
  <c r="BF182" i="25"/>
  <c r="T182" i="25"/>
  <c r="R182" i="25"/>
  <c r="P182" i="25"/>
  <c r="BI179" i="25"/>
  <c r="BH179" i="25"/>
  <c r="BG179" i="25"/>
  <c r="BF179" i="25"/>
  <c r="T179" i="25"/>
  <c r="R179" i="25"/>
  <c r="P179" i="25"/>
  <c r="BI176" i="25"/>
  <c r="BH176" i="25"/>
  <c r="BG176" i="25"/>
  <c r="BF176" i="25"/>
  <c r="T176" i="25"/>
  <c r="R176" i="25"/>
  <c r="P176" i="25"/>
  <c r="BI171" i="25"/>
  <c r="BH171" i="25"/>
  <c r="BG171" i="25"/>
  <c r="BF171" i="25"/>
  <c r="T171" i="25"/>
  <c r="R171" i="25"/>
  <c r="P171" i="25"/>
  <c r="BI166" i="25"/>
  <c r="BH166" i="25"/>
  <c r="BG166" i="25"/>
  <c r="BF166" i="25"/>
  <c r="T166" i="25"/>
  <c r="R166" i="25"/>
  <c r="P166" i="25"/>
  <c r="BI161" i="25"/>
  <c r="BH161" i="25"/>
  <c r="BG161" i="25"/>
  <c r="BF161" i="25"/>
  <c r="T161" i="25"/>
  <c r="R161" i="25"/>
  <c r="P161" i="25"/>
  <c r="BI156" i="25"/>
  <c r="BH156" i="25"/>
  <c r="BG156" i="25"/>
  <c r="BF156" i="25"/>
  <c r="T156" i="25"/>
  <c r="R156" i="25"/>
  <c r="P156" i="25"/>
  <c r="BI152" i="25"/>
  <c r="BH152" i="25"/>
  <c r="BG152" i="25"/>
  <c r="BF152" i="25"/>
  <c r="T152" i="25"/>
  <c r="R152" i="25"/>
  <c r="P152" i="25"/>
  <c r="BI149" i="25"/>
  <c r="BH149" i="25"/>
  <c r="BG149" i="25"/>
  <c r="BF149" i="25"/>
  <c r="T149" i="25"/>
  <c r="R149" i="25"/>
  <c r="P149" i="25"/>
  <c r="BI141" i="25"/>
  <c r="BH141" i="25"/>
  <c r="BG141" i="25"/>
  <c r="BF141" i="25"/>
  <c r="T141" i="25"/>
  <c r="R141" i="25"/>
  <c r="P141" i="25"/>
  <c r="BI135" i="25"/>
  <c r="BH135" i="25"/>
  <c r="BG135" i="25"/>
  <c r="BF135" i="25"/>
  <c r="T135" i="25"/>
  <c r="R135" i="25"/>
  <c r="P135" i="25"/>
  <c r="BI132" i="25"/>
  <c r="BH132" i="25"/>
  <c r="BG132" i="25"/>
  <c r="BF132" i="25"/>
  <c r="T132" i="25"/>
  <c r="R132" i="25"/>
  <c r="P132" i="25"/>
  <c r="BI129" i="25"/>
  <c r="BH129" i="25"/>
  <c r="BG129" i="25"/>
  <c r="BF129" i="25"/>
  <c r="T129" i="25"/>
  <c r="R129" i="25"/>
  <c r="P129" i="25"/>
  <c r="BI126" i="25"/>
  <c r="BH126" i="25"/>
  <c r="BG126" i="25"/>
  <c r="BF126" i="25"/>
  <c r="T126" i="25"/>
  <c r="R126" i="25"/>
  <c r="P126" i="25"/>
  <c r="BI121" i="25"/>
  <c r="BH121" i="25"/>
  <c r="BG121" i="25"/>
  <c r="BF121" i="25"/>
  <c r="T121" i="25"/>
  <c r="R121" i="25"/>
  <c r="P121" i="25"/>
  <c r="BI118" i="25"/>
  <c r="BH118" i="25"/>
  <c r="BG118" i="25"/>
  <c r="BF118" i="25"/>
  <c r="T118" i="25"/>
  <c r="R118" i="25"/>
  <c r="P118" i="25"/>
  <c r="BI113" i="25"/>
  <c r="BH113" i="25"/>
  <c r="BG113" i="25"/>
  <c r="BF113" i="25"/>
  <c r="T113" i="25"/>
  <c r="R113" i="25"/>
  <c r="P113" i="25"/>
  <c r="BI108" i="25"/>
  <c r="BH108" i="25"/>
  <c r="BG108" i="25"/>
  <c r="BF108" i="25"/>
  <c r="T108" i="25"/>
  <c r="R108" i="25"/>
  <c r="P108" i="25"/>
  <c r="BI105" i="25"/>
  <c r="BH105" i="25"/>
  <c r="BG105" i="25"/>
  <c r="BF105" i="25"/>
  <c r="T105" i="25"/>
  <c r="R105" i="25"/>
  <c r="P105" i="25"/>
  <c r="BI102" i="25"/>
  <c r="BH102" i="25"/>
  <c r="BG102" i="25"/>
  <c r="BF102" i="25"/>
  <c r="T102" i="25"/>
  <c r="R102" i="25"/>
  <c r="P102" i="25"/>
  <c r="BI99" i="25"/>
  <c r="BH99" i="25"/>
  <c r="BG99" i="25"/>
  <c r="BF99" i="25"/>
  <c r="T99" i="25"/>
  <c r="R99" i="25"/>
  <c r="P99" i="25"/>
  <c r="BI96" i="25"/>
  <c r="BH96" i="25"/>
  <c r="BG96" i="25"/>
  <c r="BF96" i="25"/>
  <c r="T96" i="25"/>
  <c r="R96" i="25"/>
  <c r="P96" i="25"/>
  <c r="BI93" i="25"/>
  <c r="BH93" i="25"/>
  <c r="BG93" i="25"/>
  <c r="BF93" i="25"/>
  <c r="T93" i="25"/>
  <c r="R93" i="25"/>
  <c r="P93" i="25"/>
  <c r="BI90" i="25"/>
  <c r="BH90" i="25"/>
  <c r="BG90" i="25"/>
  <c r="BF90" i="25"/>
  <c r="T90" i="25"/>
  <c r="R90" i="25"/>
  <c r="P90" i="25"/>
  <c r="J83" i="25"/>
  <c r="F83" i="25"/>
  <c r="F81" i="25"/>
  <c r="E79" i="25"/>
  <c r="J54" i="25"/>
  <c r="F54" i="25"/>
  <c r="F52" i="25"/>
  <c r="E50" i="25"/>
  <c r="J24" i="25"/>
  <c r="E24" i="25"/>
  <c r="J55" i="25"/>
  <c r="J23" i="25"/>
  <c r="J18" i="25"/>
  <c r="E18" i="25"/>
  <c r="F84" i="25" s="1"/>
  <c r="J17" i="25"/>
  <c r="J12" i="25"/>
  <c r="J52" i="25" s="1"/>
  <c r="E7" i="25"/>
  <c r="E48" i="25" s="1"/>
  <c r="J37" i="24"/>
  <c r="J36" i="24"/>
  <c r="AY86" i="1" s="1"/>
  <c r="J35" i="24"/>
  <c r="AX86" i="1"/>
  <c r="BI876" i="24"/>
  <c r="BH876" i="24"/>
  <c r="BG876" i="24"/>
  <c r="BF876" i="24"/>
  <c r="T876" i="24"/>
  <c r="R876" i="24"/>
  <c r="P876" i="24"/>
  <c r="BI873" i="24"/>
  <c r="BH873" i="24"/>
  <c r="BG873" i="24"/>
  <c r="BF873" i="24"/>
  <c r="T873" i="24"/>
  <c r="R873" i="24"/>
  <c r="P873" i="24"/>
  <c r="BI870" i="24"/>
  <c r="BH870" i="24"/>
  <c r="BG870" i="24"/>
  <c r="BF870" i="24"/>
  <c r="T870" i="24"/>
  <c r="R870" i="24"/>
  <c r="P870" i="24"/>
  <c r="BI868" i="24"/>
  <c r="BH868" i="24"/>
  <c r="BG868" i="24"/>
  <c r="BF868" i="24"/>
  <c r="T868" i="24"/>
  <c r="R868" i="24"/>
  <c r="P868" i="24"/>
  <c r="BI865" i="24"/>
  <c r="BH865" i="24"/>
  <c r="BG865" i="24"/>
  <c r="BF865" i="24"/>
  <c r="T865" i="24"/>
  <c r="R865" i="24"/>
  <c r="P865" i="24"/>
  <c r="BI862" i="24"/>
  <c r="BH862" i="24"/>
  <c r="BG862" i="24"/>
  <c r="BF862" i="24"/>
  <c r="T862" i="24"/>
  <c r="R862" i="24"/>
  <c r="P862" i="24"/>
  <c r="BI859" i="24"/>
  <c r="BH859" i="24"/>
  <c r="BG859" i="24"/>
  <c r="BF859" i="24"/>
  <c r="T859" i="24"/>
  <c r="R859" i="24"/>
  <c r="P859" i="24"/>
  <c r="BI856" i="24"/>
  <c r="BH856" i="24"/>
  <c r="BG856" i="24"/>
  <c r="BF856" i="24"/>
  <c r="T856" i="24"/>
  <c r="R856" i="24"/>
  <c r="P856" i="24"/>
  <c r="BI854" i="24"/>
  <c r="BH854" i="24"/>
  <c r="BG854" i="24"/>
  <c r="BF854" i="24"/>
  <c r="T854" i="24"/>
  <c r="R854" i="24"/>
  <c r="P854" i="24"/>
  <c r="BI853" i="24"/>
  <c r="BH853" i="24"/>
  <c r="BG853" i="24"/>
  <c r="BF853" i="24"/>
  <c r="T853" i="24"/>
  <c r="R853" i="24"/>
  <c r="P853" i="24"/>
  <c r="BI849" i="24"/>
  <c r="BH849" i="24"/>
  <c r="BG849" i="24"/>
  <c r="BF849" i="24"/>
  <c r="T849" i="24"/>
  <c r="R849" i="24"/>
  <c r="P849" i="24"/>
  <c r="BI848" i="24"/>
  <c r="BH848" i="24"/>
  <c r="BG848" i="24"/>
  <c r="BF848" i="24"/>
  <c r="T848" i="24"/>
  <c r="R848" i="24"/>
  <c r="P848" i="24"/>
  <c r="BI844" i="24"/>
  <c r="BH844" i="24"/>
  <c r="BG844" i="24"/>
  <c r="BF844" i="24"/>
  <c r="T844" i="24"/>
  <c r="R844" i="24"/>
  <c r="P844" i="24"/>
  <c r="BI840" i="24"/>
  <c r="BH840" i="24"/>
  <c r="BG840" i="24"/>
  <c r="BF840" i="24"/>
  <c r="T840" i="24"/>
  <c r="R840" i="24"/>
  <c r="P840" i="24"/>
  <c r="BI834" i="24"/>
  <c r="BH834" i="24"/>
  <c r="BG834" i="24"/>
  <c r="BF834" i="24"/>
  <c r="T834" i="24"/>
  <c r="R834" i="24"/>
  <c r="P834" i="24"/>
  <c r="BI830" i="24"/>
  <c r="BH830" i="24"/>
  <c r="BG830" i="24"/>
  <c r="BF830" i="24"/>
  <c r="T830" i="24"/>
  <c r="R830" i="24"/>
  <c r="P830" i="24"/>
  <c r="BI826" i="24"/>
  <c r="BH826" i="24"/>
  <c r="BG826" i="24"/>
  <c r="BF826" i="24"/>
  <c r="T826" i="24"/>
  <c r="R826" i="24"/>
  <c r="P826" i="24"/>
  <c r="BI816" i="24"/>
  <c r="BH816" i="24"/>
  <c r="BG816" i="24"/>
  <c r="BF816" i="24"/>
  <c r="T816" i="24"/>
  <c r="R816" i="24"/>
  <c r="P816" i="24"/>
  <c r="BI812" i="24"/>
  <c r="BH812" i="24"/>
  <c r="BG812" i="24"/>
  <c r="BF812" i="24"/>
  <c r="T812" i="24"/>
  <c r="R812" i="24"/>
  <c r="P812" i="24"/>
  <c r="BI808" i="24"/>
  <c r="BH808" i="24"/>
  <c r="BG808" i="24"/>
  <c r="BF808" i="24"/>
  <c r="T808" i="24"/>
  <c r="T807" i="24" s="1"/>
  <c r="R808" i="24"/>
  <c r="R807" i="24" s="1"/>
  <c r="P808" i="24"/>
  <c r="P807" i="24" s="1"/>
  <c r="BI804" i="24"/>
  <c r="BH804" i="24"/>
  <c r="BG804" i="24"/>
  <c r="BF804" i="24"/>
  <c r="T804" i="24"/>
  <c r="T803" i="24" s="1"/>
  <c r="R804" i="24"/>
  <c r="R803" i="24" s="1"/>
  <c r="P804" i="24"/>
  <c r="P803" i="24" s="1"/>
  <c r="BI787" i="24"/>
  <c r="BH787" i="24"/>
  <c r="BG787" i="24"/>
  <c r="BF787" i="24"/>
  <c r="T787" i="24"/>
  <c r="R787" i="24"/>
  <c r="P787" i="24"/>
  <c r="BI771" i="24"/>
  <c r="BH771" i="24"/>
  <c r="BG771" i="24"/>
  <c r="BF771" i="24"/>
  <c r="T771" i="24"/>
  <c r="R771" i="24"/>
  <c r="P771" i="24"/>
  <c r="BI765" i="24"/>
  <c r="BH765" i="24"/>
  <c r="BG765" i="24"/>
  <c r="BF765" i="24"/>
  <c r="T765" i="24"/>
  <c r="R765" i="24"/>
  <c r="P765" i="24"/>
  <c r="BI750" i="24"/>
  <c r="BH750" i="24"/>
  <c r="BG750" i="24"/>
  <c r="BF750" i="24"/>
  <c r="T750" i="24"/>
  <c r="R750" i="24"/>
  <c r="P750" i="24"/>
  <c r="BI748" i="24"/>
  <c r="BH748" i="24"/>
  <c r="BG748" i="24"/>
  <c r="BF748" i="24"/>
  <c r="T748" i="24"/>
  <c r="R748" i="24"/>
  <c r="P748" i="24"/>
  <c r="BI747" i="24"/>
  <c r="BH747" i="24"/>
  <c r="BG747" i="24"/>
  <c r="BF747" i="24"/>
  <c r="T747" i="24"/>
  <c r="R747" i="24"/>
  <c r="P747" i="24"/>
  <c r="BI743" i="24"/>
  <c r="BH743" i="24"/>
  <c r="BG743" i="24"/>
  <c r="BF743" i="24"/>
  <c r="T743" i="24"/>
  <c r="R743" i="24"/>
  <c r="P743" i="24"/>
  <c r="BI733" i="24"/>
  <c r="BH733" i="24"/>
  <c r="BG733" i="24"/>
  <c r="BF733" i="24"/>
  <c r="T733" i="24"/>
  <c r="R733" i="24"/>
  <c r="P733" i="24"/>
  <c r="BI725" i="24"/>
  <c r="BH725" i="24"/>
  <c r="BG725" i="24"/>
  <c r="BF725" i="24"/>
  <c r="T725" i="24"/>
  <c r="R725" i="24"/>
  <c r="P725" i="24"/>
  <c r="BI723" i="24"/>
  <c r="BH723" i="24"/>
  <c r="BG723" i="24"/>
  <c r="BF723" i="24"/>
  <c r="T723" i="24"/>
  <c r="R723" i="24"/>
  <c r="P723" i="24"/>
  <c r="BI721" i="24"/>
  <c r="BH721" i="24"/>
  <c r="BG721" i="24"/>
  <c r="BF721" i="24"/>
  <c r="T721" i="24"/>
  <c r="R721" i="24"/>
  <c r="P721" i="24"/>
  <c r="BI715" i="24"/>
  <c r="BH715" i="24"/>
  <c r="BG715" i="24"/>
  <c r="BF715" i="24"/>
  <c r="T715" i="24"/>
  <c r="R715" i="24"/>
  <c r="P715" i="24"/>
  <c r="BI705" i="24"/>
  <c r="BH705" i="24"/>
  <c r="BG705" i="24"/>
  <c r="BF705" i="24"/>
  <c r="T705" i="24"/>
  <c r="R705" i="24"/>
  <c r="P705" i="24"/>
  <c r="BI703" i="24"/>
  <c r="BH703" i="24"/>
  <c r="BG703" i="24"/>
  <c r="BF703" i="24"/>
  <c r="T703" i="24"/>
  <c r="R703" i="24"/>
  <c r="P703" i="24"/>
  <c r="BI696" i="24"/>
  <c r="BH696" i="24"/>
  <c r="BG696" i="24"/>
  <c r="BF696" i="24"/>
  <c r="T696" i="24"/>
  <c r="R696" i="24"/>
  <c r="P696" i="24"/>
  <c r="BI694" i="24"/>
  <c r="BH694" i="24"/>
  <c r="BG694" i="24"/>
  <c r="BF694" i="24"/>
  <c r="T694" i="24"/>
  <c r="R694" i="24"/>
  <c r="P694" i="24"/>
  <c r="BI692" i="24"/>
  <c r="BH692" i="24"/>
  <c r="BG692" i="24"/>
  <c r="BF692" i="24"/>
  <c r="T692" i="24"/>
  <c r="R692" i="24"/>
  <c r="P692" i="24"/>
  <c r="BI690" i="24"/>
  <c r="BH690" i="24"/>
  <c r="BG690" i="24"/>
  <c r="BF690" i="24"/>
  <c r="T690" i="24"/>
  <c r="R690" i="24"/>
  <c r="P690" i="24"/>
  <c r="BI681" i="24"/>
  <c r="BH681" i="24"/>
  <c r="BG681" i="24"/>
  <c r="BF681" i="24"/>
  <c r="T681" i="24"/>
  <c r="R681" i="24"/>
  <c r="P681" i="24"/>
  <c r="BI671" i="24"/>
  <c r="BH671" i="24"/>
  <c r="BG671" i="24"/>
  <c r="BF671" i="24"/>
  <c r="T671" i="24"/>
  <c r="R671" i="24"/>
  <c r="P671" i="24"/>
  <c r="BI660" i="24"/>
  <c r="BH660" i="24"/>
  <c r="BG660" i="24"/>
  <c r="BF660" i="24"/>
  <c r="T660" i="24"/>
  <c r="R660" i="24"/>
  <c r="P660" i="24"/>
  <c r="BI658" i="24"/>
  <c r="BH658" i="24"/>
  <c r="BG658" i="24"/>
  <c r="BF658" i="24"/>
  <c r="T658" i="24"/>
  <c r="R658" i="24"/>
  <c r="P658" i="24"/>
  <c r="BI652" i="24"/>
  <c r="BH652" i="24"/>
  <c r="BG652" i="24"/>
  <c r="BF652" i="24"/>
  <c r="T652" i="24"/>
  <c r="R652" i="24"/>
  <c r="P652" i="24"/>
  <c r="BI646" i="24"/>
  <c r="BH646" i="24"/>
  <c r="BG646" i="24"/>
  <c r="BF646" i="24"/>
  <c r="T646" i="24"/>
  <c r="R646" i="24"/>
  <c r="P646" i="24"/>
  <c r="BI640" i="24"/>
  <c r="BH640" i="24"/>
  <c r="BG640" i="24"/>
  <c r="BF640" i="24"/>
  <c r="T640" i="24"/>
  <c r="R640" i="24"/>
  <c r="P640" i="24"/>
  <c r="BI634" i="24"/>
  <c r="BH634" i="24"/>
  <c r="BG634" i="24"/>
  <c r="BF634" i="24"/>
  <c r="T634" i="24"/>
  <c r="R634" i="24"/>
  <c r="P634" i="24"/>
  <c r="BI631" i="24"/>
  <c r="BH631" i="24"/>
  <c r="BG631" i="24"/>
  <c r="BF631" i="24"/>
  <c r="T631" i="24"/>
  <c r="R631" i="24"/>
  <c r="P631" i="24"/>
  <c r="BI626" i="24"/>
  <c r="BH626" i="24"/>
  <c r="BG626" i="24"/>
  <c r="BF626" i="24"/>
  <c r="T626" i="24"/>
  <c r="R626" i="24"/>
  <c r="P626" i="24"/>
  <c r="BI620" i="24"/>
  <c r="BH620" i="24"/>
  <c r="BG620" i="24"/>
  <c r="BF620" i="24"/>
  <c r="T620" i="24"/>
  <c r="R620" i="24"/>
  <c r="P620" i="24"/>
  <c r="BI617" i="24"/>
  <c r="BH617" i="24"/>
  <c r="BG617" i="24"/>
  <c r="BF617" i="24"/>
  <c r="T617" i="24"/>
  <c r="R617" i="24"/>
  <c r="P617" i="24"/>
  <c r="BI608" i="24"/>
  <c r="BH608" i="24"/>
  <c r="BG608" i="24"/>
  <c r="BF608" i="24"/>
  <c r="T608" i="24"/>
  <c r="R608" i="24"/>
  <c r="P608" i="24"/>
  <c r="BI597" i="24"/>
  <c r="BH597" i="24"/>
  <c r="BG597" i="24"/>
  <c r="BF597" i="24"/>
  <c r="T597" i="24"/>
  <c r="R597" i="24"/>
  <c r="P597" i="24"/>
  <c r="BI594" i="24"/>
  <c r="BH594" i="24"/>
  <c r="BG594" i="24"/>
  <c r="BF594" i="24"/>
  <c r="T594" i="24"/>
  <c r="R594" i="24"/>
  <c r="P594" i="24"/>
  <c r="BI592" i="24"/>
  <c r="BH592" i="24"/>
  <c r="BG592" i="24"/>
  <c r="BF592" i="24"/>
  <c r="T592" i="24"/>
  <c r="R592" i="24"/>
  <c r="P592" i="24"/>
  <c r="BI591" i="24"/>
  <c r="BH591" i="24"/>
  <c r="BG591" i="24"/>
  <c r="BF591" i="24"/>
  <c r="T591" i="24"/>
  <c r="R591" i="24"/>
  <c r="P591" i="24"/>
  <c r="BI587" i="24"/>
  <c r="BH587" i="24"/>
  <c r="BG587" i="24"/>
  <c r="BF587" i="24"/>
  <c r="T587" i="24"/>
  <c r="R587" i="24"/>
  <c r="P587" i="24"/>
  <c r="BI586" i="24"/>
  <c r="BH586" i="24"/>
  <c r="BG586" i="24"/>
  <c r="BF586" i="24"/>
  <c r="T586" i="24"/>
  <c r="R586" i="24"/>
  <c r="P586" i="24"/>
  <c r="BI585" i="24"/>
  <c r="BH585" i="24"/>
  <c r="BG585" i="24"/>
  <c r="BF585" i="24"/>
  <c r="T585" i="24"/>
  <c r="R585" i="24"/>
  <c r="P585" i="24"/>
  <c r="BI581" i="24"/>
  <c r="BH581" i="24"/>
  <c r="BG581" i="24"/>
  <c r="BF581" i="24"/>
  <c r="T581" i="24"/>
  <c r="R581" i="24"/>
  <c r="P581" i="24"/>
  <c r="BI575" i="24"/>
  <c r="BH575" i="24"/>
  <c r="BG575" i="24"/>
  <c r="BF575" i="24"/>
  <c r="T575" i="24"/>
  <c r="R575" i="24"/>
  <c r="P575" i="24"/>
  <c r="BI572" i="24"/>
  <c r="BH572" i="24"/>
  <c r="BG572" i="24"/>
  <c r="BF572" i="24"/>
  <c r="T572" i="24"/>
  <c r="R572" i="24"/>
  <c r="P572" i="24"/>
  <c r="BI569" i="24"/>
  <c r="BH569" i="24"/>
  <c r="BG569" i="24"/>
  <c r="BF569" i="24"/>
  <c r="T569" i="24"/>
  <c r="R569" i="24"/>
  <c r="P569" i="24"/>
  <c r="BI566" i="24"/>
  <c r="BH566" i="24"/>
  <c r="BG566" i="24"/>
  <c r="BF566" i="24"/>
  <c r="T566" i="24"/>
  <c r="R566" i="24"/>
  <c r="P566" i="24"/>
  <c r="BI563" i="24"/>
  <c r="BH563" i="24"/>
  <c r="BG563" i="24"/>
  <c r="BF563" i="24"/>
  <c r="T563" i="24"/>
  <c r="R563" i="24"/>
  <c r="P563" i="24"/>
  <c r="BI561" i="24"/>
  <c r="BH561" i="24"/>
  <c r="BG561" i="24"/>
  <c r="BF561" i="24"/>
  <c r="T561" i="24"/>
  <c r="R561" i="24"/>
  <c r="P561" i="24"/>
  <c r="BI556" i="24"/>
  <c r="BH556" i="24"/>
  <c r="BG556" i="24"/>
  <c r="BF556" i="24"/>
  <c r="T556" i="24"/>
  <c r="R556" i="24"/>
  <c r="P556" i="24"/>
  <c r="BI551" i="24"/>
  <c r="BH551" i="24"/>
  <c r="BG551" i="24"/>
  <c r="BF551" i="24"/>
  <c r="T551" i="24"/>
  <c r="R551" i="24"/>
  <c r="P551" i="24"/>
  <c r="BI546" i="24"/>
  <c r="BH546" i="24"/>
  <c r="BG546" i="24"/>
  <c r="BF546" i="24"/>
  <c r="T546" i="24"/>
  <c r="R546" i="24"/>
  <c r="P546" i="24"/>
  <c r="BI541" i="24"/>
  <c r="BH541" i="24"/>
  <c r="BG541" i="24"/>
  <c r="BF541" i="24"/>
  <c r="T541" i="24"/>
  <c r="R541" i="24"/>
  <c r="P541" i="24"/>
  <c r="BI539" i="24"/>
  <c r="BH539" i="24"/>
  <c r="BG539" i="24"/>
  <c r="BF539" i="24"/>
  <c r="T539" i="24"/>
  <c r="R539" i="24"/>
  <c r="P539" i="24"/>
  <c r="BI534" i="24"/>
  <c r="BH534" i="24"/>
  <c r="BG534" i="24"/>
  <c r="BF534" i="24"/>
  <c r="T534" i="24"/>
  <c r="R534" i="24"/>
  <c r="P534" i="24"/>
  <c r="BI532" i="24"/>
  <c r="BH532" i="24"/>
  <c r="BG532" i="24"/>
  <c r="BF532" i="24"/>
  <c r="T532" i="24"/>
  <c r="R532" i="24"/>
  <c r="P532" i="24"/>
  <c r="BI529" i="24"/>
  <c r="BH529" i="24"/>
  <c r="BG529" i="24"/>
  <c r="BF529" i="24"/>
  <c r="T529" i="24"/>
  <c r="R529" i="24"/>
  <c r="P529" i="24"/>
  <c r="BI526" i="24"/>
  <c r="BH526" i="24"/>
  <c r="BG526" i="24"/>
  <c r="BF526" i="24"/>
  <c r="T526" i="24"/>
  <c r="R526" i="24"/>
  <c r="P526" i="24"/>
  <c r="BI521" i="24"/>
  <c r="BH521" i="24"/>
  <c r="BG521" i="24"/>
  <c r="BF521" i="24"/>
  <c r="T521" i="24"/>
  <c r="R521" i="24"/>
  <c r="P521" i="24"/>
  <c r="BI518" i="24"/>
  <c r="BH518" i="24"/>
  <c r="BG518" i="24"/>
  <c r="BF518" i="24"/>
  <c r="T518" i="24"/>
  <c r="R518" i="24"/>
  <c r="P518" i="24"/>
  <c r="BI516" i="24"/>
  <c r="BH516" i="24"/>
  <c r="BG516" i="24"/>
  <c r="BF516" i="24"/>
  <c r="T516" i="24"/>
  <c r="R516" i="24"/>
  <c r="P516" i="24"/>
  <c r="BI510" i="24"/>
  <c r="BH510" i="24"/>
  <c r="BG510" i="24"/>
  <c r="BF510" i="24"/>
  <c r="T510" i="24"/>
  <c r="R510" i="24"/>
  <c r="P510" i="24"/>
  <c r="BI508" i="24"/>
  <c r="BH508" i="24"/>
  <c r="BG508" i="24"/>
  <c r="BF508" i="24"/>
  <c r="T508" i="24"/>
  <c r="R508" i="24"/>
  <c r="P508" i="24"/>
  <c r="BI505" i="24"/>
  <c r="BH505" i="24"/>
  <c r="BG505" i="24"/>
  <c r="BF505" i="24"/>
  <c r="T505" i="24"/>
  <c r="R505" i="24"/>
  <c r="P505" i="24"/>
  <c r="BI502" i="24"/>
  <c r="BH502" i="24"/>
  <c r="BG502" i="24"/>
  <c r="BF502" i="24"/>
  <c r="T502" i="24"/>
  <c r="R502" i="24"/>
  <c r="P502" i="24"/>
  <c r="BI500" i="24"/>
  <c r="BH500" i="24"/>
  <c r="BG500" i="24"/>
  <c r="BF500" i="24"/>
  <c r="T500" i="24"/>
  <c r="R500" i="24"/>
  <c r="P500" i="24"/>
  <c r="BI497" i="24"/>
  <c r="BH497" i="24"/>
  <c r="BG497" i="24"/>
  <c r="BF497" i="24"/>
  <c r="T497" i="24"/>
  <c r="R497" i="24"/>
  <c r="P497" i="24"/>
  <c r="BI494" i="24"/>
  <c r="BH494" i="24"/>
  <c r="BG494" i="24"/>
  <c r="BF494" i="24"/>
  <c r="T494" i="24"/>
  <c r="R494" i="24"/>
  <c r="P494" i="24"/>
  <c r="BI491" i="24"/>
  <c r="BH491" i="24"/>
  <c r="BG491" i="24"/>
  <c r="BF491" i="24"/>
  <c r="T491" i="24"/>
  <c r="R491" i="24"/>
  <c r="P491" i="24"/>
  <c r="BI489" i="24"/>
  <c r="BH489" i="24"/>
  <c r="BG489" i="24"/>
  <c r="BF489" i="24"/>
  <c r="T489" i="24"/>
  <c r="R489" i="24"/>
  <c r="P489" i="24"/>
  <c r="BI486" i="24"/>
  <c r="BH486" i="24"/>
  <c r="BG486" i="24"/>
  <c r="BF486" i="24"/>
  <c r="T486" i="24"/>
  <c r="R486" i="24"/>
  <c r="P486" i="24"/>
  <c r="BI484" i="24"/>
  <c r="BH484" i="24"/>
  <c r="BG484" i="24"/>
  <c r="BF484" i="24"/>
  <c r="T484" i="24"/>
  <c r="R484" i="24"/>
  <c r="P484" i="24"/>
  <c r="BI482" i="24"/>
  <c r="BH482" i="24"/>
  <c r="BG482" i="24"/>
  <c r="BF482" i="24"/>
  <c r="T482" i="24"/>
  <c r="R482" i="24"/>
  <c r="P482" i="24"/>
  <c r="BI476" i="24"/>
  <c r="BH476" i="24"/>
  <c r="BG476" i="24"/>
  <c r="BF476" i="24"/>
  <c r="T476" i="24"/>
  <c r="R476" i="24"/>
  <c r="P476" i="24"/>
  <c r="BI474" i="24"/>
  <c r="BH474" i="24"/>
  <c r="BG474" i="24"/>
  <c r="BF474" i="24"/>
  <c r="T474" i="24"/>
  <c r="R474" i="24"/>
  <c r="P474" i="24"/>
  <c r="BI467" i="24"/>
  <c r="BH467" i="24"/>
  <c r="BG467" i="24"/>
  <c r="BF467" i="24"/>
  <c r="T467" i="24"/>
  <c r="R467" i="24"/>
  <c r="P467" i="24"/>
  <c r="BI461" i="24"/>
  <c r="BH461" i="24"/>
  <c r="BG461" i="24"/>
  <c r="BF461" i="24"/>
  <c r="T461" i="24"/>
  <c r="R461" i="24"/>
  <c r="P461" i="24"/>
  <c r="BI459" i="24"/>
  <c r="BH459" i="24"/>
  <c r="BG459" i="24"/>
  <c r="BF459" i="24"/>
  <c r="T459" i="24"/>
  <c r="R459" i="24"/>
  <c r="P459" i="24"/>
  <c r="BI452" i="24"/>
  <c r="BH452" i="24"/>
  <c r="BG452" i="24"/>
  <c r="BF452" i="24"/>
  <c r="T452" i="24"/>
  <c r="R452" i="24"/>
  <c r="P452" i="24"/>
  <c r="BI447" i="24"/>
  <c r="BH447" i="24"/>
  <c r="BG447" i="24"/>
  <c r="BF447" i="24"/>
  <c r="T447" i="24"/>
  <c r="R447" i="24"/>
  <c r="P447" i="24"/>
  <c r="BI445" i="24"/>
  <c r="BH445" i="24"/>
  <c r="BG445" i="24"/>
  <c r="BF445" i="24"/>
  <c r="T445" i="24"/>
  <c r="R445" i="24"/>
  <c r="P445" i="24"/>
  <c r="BI439" i="24"/>
  <c r="BH439" i="24"/>
  <c r="BG439" i="24"/>
  <c r="BF439" i="24"/>
  <c r="T439" i="24"/>
  <c r="R439" i="24"/>
  <c r="P439" i="24"/>
  <c r="BI438" i="24"/>
  <c r="BH438" i="24"/>
  <c r="BG438" i="24"/>
  <c r="BF438" i="24"/>
  <c r="T438" i="24"/>
  <c r="R438" i="24"/>
  <c r="P438" i="24"/>
  <c r="BI432" i="24"/>
  <c r="BH432" i="24"/>
  <c r="BG432" i="24"/>
  <c r="BF432" i="24"/>
  <c r="T432" i="24"/>
  <c r="R432" i="24"/>
  <c r="P432" i="24"/>
  <c r="BI430" i="24"/>
  <c r="BH430" i="24"/>
  <c r="BG430" i="24"/>
  <c r="BF430" i="24"/>
  <c r="T430" i="24"/>
  <c r="R430" i="24"/>
  <c r="P430" i="24"/>
  <c r="BI423" i="24"/>
  <c r="BH423" i="24"/>
  <c r="BG423" i="24"/>
  <c r="BF423" i="24"/>
  <c r="T423" i="24"/>
  <c r="R423" i="24"/>
  <c r="P423" i="24"/>
  <c r="BI420" i="24"/>
  <c r="BH420" i="24"/>
  <c r="BG420" i="24"/>
  <c r="BF420" i="24"/>
  <c r="T420" i="24"/>
  <c r="R420" i="24"/>
  <c r="P420" i="24"/>
  <c r="BI417" i="24"/>
  <c r="BH417" i="24"/>
  <c r="BG417" i="24"/>
  <c r="BF417" i="24"/>
  <c r="T417" i="24"/>
  <c r="R417" i="24"/>
  <c r="P417" i="24"/>
  <c r="BI415" i="24"/>
  <c r="BH415" i="24"/>
  <c r="BG415" i="24"/>
  <c r="BF415" i="24"/>
  <c r="T415" i="24"/>
  <c r="R415" i="24"/>
  <c r="P415" i="24"/>
  <c r="BI411" i="24"/>
  <c r="BH411" i="24"/>
  <c r="BG411" i="24"/>
  <c r="BF411" i="24"/>
  <c r="T411" i="24"/>
  <c r="R411" i="24"/>
  <c r="P411" i="24"/>
  <c r="BI409" i="24"/>
  <c r="BH409" i="24"/>
  <c r="BG409" i="24"/>
  <c r="BF409" i="24"/>
  <c r="T409" i="24"/>
  <c r="R409" i="24"/>
  <c r="P409" i="24"/>
  <c r="BI405" i="24"/>
  <c r="BH405" i="24"/>
  <c r="BG405" i="24"/>
  <c r="BF405" i="24"/>
  <c r="T405" i="24"/>
  <c r="R405" i="24"/>
  <c r="P405" i="24"/>
  <c r="BI404" i="24"/>
  <c r="BH404" i="24"/>
  <c r="BG404" i="24"/>
  <c r="BF404" i="24"/>
  <c r="T404" i="24"/>
  <c r="R404" i="24"/>
  <c r="P404" i="24"/>
  <c r="BI401" i="24"/>
  <c r="BH401" i="24"/>
  <c r="BG401" i="24"/>
  <c r="BF401" i="24"/>
  <c r="T401" i="24"/>
  <c r="R401" i="24"/>
  <c r="P401" i="24"/>
  <c r="BI399" i="24"/>
  <c r="BH399" i="24"/>
  <c r="BG399" i="24"/>
  <c r="BF399" i="24"/>
  <c r="T399" i="24"/>
  <c r="R399" i="24"/>
  <c r="P399" i="24"/>
  <c r="BI393" i="24"/>
  <c r="BH393" i="24"/>
  <c r="BG393" i="24"/>
  <c r="BF393" i="24"/>
  <c r="T393" i="24"/>
  <c r="R393" i="24"/>
  <c r="P393" i="24"/>
  <c r="BI387" i="24"/>
  <c r="BH387" i="24"/>
  <c r="BG387" i="24"/>
  <c r="BF387" i="24"/>
  <c r="T387" i="24"/>
  <c r="R387" i="24"/>
  <c r="P387" i="24"/>
  <c r="BI385" i="24"/>
  <c r="BH385" i="24"/>
  <c r="BG385" i="24"/>
  <c r="BF385" i="24"/>
  <c r="T385" i="24"/>
  <c r="R385" i="24"/>
  <c r="P385" i="24"/>
  <c r="BI381" i="24"/>
  <c r="BH381" i="24"/>
  <c r="BG381" i="24"/>
  <c r="BF381" i="24"/>
  <c r="T381" i="24"/>
  <c r="R381" i="24"/>
  <c r="P381" i="24"/>
  <c r="BI371" i="24"/>
  <c r="BH371" i="24"/>
  <c r="BG371" i="24"/>
  <c r="BF371" i="24"/>
  <c r="T371" i="24"/>
  <c r="R371" i="24"/>
  <c r="P371" i="24"/>
  <c r="BI366" i="24"/>
  <c r="BH366" i="24"/>
  <c r="BG366" i="24"/>
  <c r="BF366" i="24"/>
  <c r="T366" i="24"/>
  <c r="R366" i="24"/>
  <c r="P366" i="24"/>
  <c r="BI362" i="24"/>
  <c r="BH362" i="24"/>
  <c r="BG362" i="24"/>
  <c r="BF362" i="24"/>
  <c r="T362" i="24"/>
  <c r="R362" i="24"/>
  <c r="P362" i="24"/>
  <c r="BI360" i="24"/>
  <c r="BH360" i="24"/>
  <c r="BG360" i="24"/>
  <c r="BF360" i="24"/>
  <c r="T360" i="24"/>
  <c r="R360" i="24"/>
  <c r="P360" i="24"/>
  <c r="BI356" i="24"/>
  <c r="BH356" i="24"/>
  <c r="BG356" i="24"/>
  <c r="BF356" i="24"/>
  <c r="T356" i="24"/>
  <c r="R356" i="24"/>
  <c r="P356" i="24"/>
  <c r="BI354" i="24"/>
  <c r="BH354" i="24"/>
  <c r="BG354" i="24"/>
  <c r="BF354" i="24"/>
  <c r="T354" i="24"/>
  <c r="R354" i="24"/>
  <c r="P354" i="24"/>
  <c r="BI349" i="24"/>
  <c r="BH349" i="24"/>
  <c r="BG349" i="24"/>
  <c r="BF349" i="24"/>
  <c r="T349" i="24"/>
  <c r="R349" i="24"/>
  <c r="P349" i="24"/>
  <c r="BI345" i="24"/>
  <c r="BH345" i="24"/>
  <c r="BG345" i="24"/>
  <c r="BF345" i="24"/>
  <c r="T345" i="24"/>
  <c r="R345" i="24"/>
  <c r="P345" i="24"/>
  <c r="BI343" i="24"/>
  <c r="BH343" i="24"/>
  <c r="BG343" i="24"/>
  <c r="BF343" i="24"/>
  <c r="T343" i="24"/>
  <c r="R343" i="24"/>
  <c r="P343" i="24"/>
  <c r="BI323" i="24"/>
  <c r="BH323" i="24"/>
  <c r="BG323" i="24"/>
  <c r="BF323" i="24"/>
  <c r="T323" i="24"/>
  <c r="R323" i="24"/>
  <c r="P323" i="24"/>
  <c r="BI320" i="24"/>
  <c r="BH320" i="24"/>
  <c r="BG320" i="24"/>
  <c r="BF320" i="24"/>
  <c r="T320" i="24"/>
  <c r="R320" i="24"/>
  <c r="P320" i="24"/>
  <c r="BI315" i="24"/>
  <c r="BH315" i="24"/>
  <c r="BG315" i="24"/>
  <c r="BF315" i="24"/>
  <c r="T315" i="24"/>
  <c r="R315" i="24"/>
  <c r="P315" i="24"/>
  <c r="BI313" i="24"/>
  <c r="BH313" i="24"/>
  <c r="BG313" i="24"/>
  <c r="BF313" i="24"/>
  <c r="T313" i="24"/>
  <c r="R313" i="24"/>
  <c r="P313" i="24"/>
  <c r="BI306" i="24"/>
  <c r="BH306" i="24"/>
  <c r="BG306" i="24"/>
  <c r="BF306" i="24"/>
  <c r="T306" i="24"/>
  <c r="R306" i="24"/>
  <c r="P306" i="24"/>
  <c r="BI304" i="24"/>
  <c r="BH304" i="24"/>
  <c r="BG304" i="24"/>
  <c r="BF304" i="24"/>
  <c r="T304" i="24"/>
  <c r="R304" i="24"/>
  <c r="P304" i="24"/>
  <c r="BI291" i="24"/>
  <c r="BH291" i="24"/>
  <c r="BG291" i="24"/>
  <c r="BF291" i="24"/>
  <c r="T291" i="24"/>
  <c r="R291" i="24"/>
  <c r="P291" i="24"/>
  <c r="BI274" i="24"/>
  <c r="BH274" i="24"/>
  <c r="BG274" i="24"/>
  <c r="BF274" i="24"/>
  <c r="T274" i="24"/>
  <c r="R274" i="24"/>
  <c r="P274" i="24"/>
  <c r="BI271" i="24"/>
  <c r="BH271" i="24"/>
  <c r="BG271" i="24"/>
  <c r="BF271" i="24"/>
  <c r="T271" i="24"/>
  <c r="R271" i="24"/>
  <c r="P271" i="24"/>
  <c r="BI266" i="24"/>
  <c r="BH266" i="24"/>
  <c r="BG266" i="24"/>
  <c r="BF266" i="24"/>
  <c r="T266" i="24"/>
  <c r="R266" i="24"/>
  <c r="P266" i="24"/>
  <c r="BI264" i="24"/>
  <c r="BH264" i="24"/>
  <c r="BG264" i="24"/>
  <c r="BF264" i="24"/>
  <c r="T264" i="24"/>
  <c r="R264" i="24"/>
  <c r="P264" i="24"/>
  <c r="BI261" i="24"/>
  <c r="BH261" i="24"/>
  <c r="BG261" i="24"/>
  <c r="BF261" i="24"/>
  <c r="T261" i="24"/>
  <c r="R261" i="24"/>
  <c r="P261" i="24"/>
  <c r="BI258" i="24"/>
  <c r="BH258" i="24"/>
  <c r="BG258" i="24"/>
  <c r="BF258" i="24"/>
  <c r="T258" i="24"/>
  <c r="R258" i="24"/>
  <c r="P258" i="24"/>
  <c r="BI250" i="24"/>
  <c r="BH250" i="24"/>
  <c r="BG250" i="24"/>
  <c r="BF250" i="24"/>
  <c r="T250" i="24"/>
  <c r="R250" i="24"/>
  <c r="P250" i="24"/>
  <c r="BI248" i="24"/>
  <c r="BH248" i="24"/>
  <c r="BG248" i="24"/>
  <c r="BF248" i="24"/>
  <c r="T248" i="24"/>
  <c r="T244" i="24" s="1"/>
  <c r="R248" i="24"/>
  <c r="P248" i="24"/>
  <c r="BI245" i="24"/>
  <c r="BH245" i="24"/>
  <c r="BG245" i="24"/>
  <c r="BF245" i="24"/>
  <c r="T245" i="24"/>
  <c r="R245" i="24"/>
  <c r="P245" i="24"/>
  <c r="P244" i="24" s="1"/>
  <c r="BI242" i="24"/>
  <c r="BH242" i="24"/>
  <c r="BG242" i="24"/>
  <c r="BF242" i="24"/>
  <c r="T242" i="24"/>
  <c r="R242" i="24"/>
  <c r="P242" i="24"/>
  <c r="BI200" i="24"/>
  <c r="BH200" i="24"/>
  <c r="BG200" i="24"/>
  <c r="BF200" i="24"/>
  <c r="T200" i="24"/>
  <c r="R200" i="24"/>
  <c r="P200" i="24"/>
  <c r="BI193" i="24"/>
  <c r="BH193" i="24"/>
  <c r="BG193" i="24"/>
  <c r="BF193" i="24"/>
  <c r="T193" i="24"/>
  <c r="R193" i="24"/>
  <c r="P193" i="24"/>
  <c r="BI190" i="24"/>
  <c r="BH190" i="24"/>
  <c r="BG190" i="24"/>
  <c r="BF190" i="24"/>
  <c r="T190" i="24"/>
  <c r="R190" i="24"/>
  <c r="P190" i="24"/>
  <c r="BI187" i="24"/>
  <c r="BH187" i="24"/>
  <c r="BG187" i="24"/>
  <c r="BF187" i="24"/>
  <c r="T187" i="24"/>
  <c r="R187" i="24"/>
  <c r="P187" i="24"/>
  <c r="BI181" i="24"/>
  <c r="BH181" i="24"/>
  <c r="BG181" i="24"/>
  <c r="BF181" i="24"/>
  <c r="T181" i="24"/>
  <c r="R181" i="24"/>
  <c r="P181" i="24"/>
  <c r="BI173" i="24"/>
  <c r="BH173" i="24"/>
  <c r="BG173" i="24"/>
  <c r="BF173" i="24"/>
  <c r="T173" i="24"/>
  <c r="R173" i="24"/>
  <c r="P173" i="24"/>
  <c r="BI171" i="24"/>
  <c r="BH171" i="24"/>
  <c r="BG171" i="24"/>
  <c r="BF171" i="24"/>
  <c r="T171" i="24"/>
  <c r="R171" i="24"/>
  <c r="P171" i="24"/>
  <c r="BI169" i="24"/>
  <c r="BH169" i="24"/>
  <c r="BG169" i="24"/>
  <c r="BF169" i="24"/>
  <c r="T169" i="24"/>
  <c r="R169" i="24"/>
  <c r="P169" i="24"/>
  <c r="BI167" i="24"/>
  <c r="BH167" i="24"/>
  <c r="BG167" i="24"/>
  <c r="BF167" i="24"/>
  <c r="T167" i="24"/>
  <c r="R167" i="24"/>
  <c r="P167" i="24"/>
  <c r="BI165" i="24"/>
  <c r="BH165" i="24"/>
  <c r="BG165" i="24"/>
  <c r="BF165" i="24"/>
  <c r="T165" i="24"/>
  <c r="R165" i="24"/>
  <c r="P165" i="24"/>
  <c r="BI163" i="24"/>
  <c r="BH163" i="24"/>
  <c r="BG163" i="24"/>
  <c r="BF163" i="24"/>
  <c r="T163" i="24"/>
  <c r="R163" i="24"/>
  <c r="P163" i="24"/>
  <c r="BI159" i="24"/>
  <c r="BH159" i="24"/>
  <c r="BG159" i="24"/>
  <c r="BF159" i="24"/>
  <c r="T159" i="24"/>
  <c r="R159" i="24"/>
  <c r="P159" i="24"/>
  <c r="BI151" i="24"/>
  <c r="BH151" i="24"/>
  <c r="BG151" i="24"/>
  <c r="BF151" i="24"/>
  <c r="T151" i="24"/>
  <c r="R151" i="24"/>
  <c r="P151" i="24"/>
  <c r="BI147" i="24"/>
  <c r="BH147" i="24"/>
  <c r="BG147" i="24"/>
  <c r="BF147" i="24"/>
  <c r="T147" i="24"/>
  <c r="R147" i="24"/>
  <c r="P147" i="24"/>
  <c r="BI143" i="24"/>
  <c r="BH143" i="24"/>
  <c r="BG143" i="24"/>
  <c r="BF143" i="24"/>
  <c r="T143" i="24"/>
  <c r="R143" i="24"/>
  <c r="P143" i="24"/>
  <c r="BI127" i="24"/>
  <c r="BH127" i="24"/>
  <c r="BG127" i="24"/>
  <c r="BF127" i="24"/>
  <c r="T127" i="24"/>
  <c r="R127" i="24"/>
  <c r="P127" i="24"/>
  <c r="BI104" i="24"/>
  <c r="BH104" i="24"/>
  <c r="BG104" i="24"/>
  <c r="BF104" i="24"/>
  <c r="T104" i="24"/>
  <c r="R104" i="24"/>
  <c r="P104" i="24"/>
  <c r="BI99" i="24"/>
  <c r="BH99" i="24"/>
  <c r="BG99" i="24"/>
  <c r="BF99" i="24"/>
  <c r="T99" i="24"/>
  <c r="R99" i="24"/>
  <c r="P99" i="24"/>
  <c r="BI95" i="24"/>
  <c r="BH95" i="24"/>
  <c r="BG95" i="24"/>
  <c r="BF95" i="24"/>
  <c r="T95" i="24"/>
  <c r="R95" i="24"/>
  <c r="P95" i="24"/>
  <c r="J88" i="24"/>
  <c r="F88" i="24"/>
  <c r="F86" i="24"/>
  <c r="E84" i="24"/>
  <c r="J54" i="24"/>
  <c r="F54" i="24"/>
  <c r="F52" i="24"/>
  <c r="E50" i="24"/>
  <c r="J24" i="24"/>
  <c r="E24" i="24"/>
  <c r="J89" i="24"/>
  <c r="J23" i="24"/>
  <c r="J18" i="24"/>
  <c r="E18" i="24"/>
  <c r="F55" i="24" s="1"/>
  <c r="J17" i="24"/>
  <c r="J12" i="24"/>
  <c r="J52" i="24" s="1"/>
  <c r="E7" i="24"/>
  <c r="E48" i="24" s="1"/>
  <c r="J37" i="23"/>
  <c r="J36" i="23"/>
  <c r="AY85" i="1" s="1"/>
  <c r="J35" i="23"/>
  <c r="AX85" i="1"/>
  <c r="BI171" i="23"/>
  <c r="BH171" i="23"/>
  <c r="BG171" i="23"/>
  <c r="BF171" i="23"/>
  <c r="T171" i="23"/>
  <c r="T170" i="23" s="1"/>
  <c r="R171" i="23"/>
  <c r="R170" i="23"/>
  <c r="P171" i="23"/>
  <c r="P170" i="23"/>
  <c r="BI166" i="23"/>
  <c r="BH166" i="23"/>
  <c r="BG166" i="23"/>
  <c r="BF166" i="23"/>
  <c r="T166" i="23"/>
  <c r="R166" i="23"/>
  <c r="P166" i="23"/>
  <c r="BI162" i="23"/>
  <c r="BH162" i="23"/>
  <c r="BG162" i="23"/>
  <c r="BF162" i="23"/>
  <c r="T162" i="23"/>
  <c r="R162" i="23"/>
  <c r="P162" i="23"/>
  <c r="BI159" i="23"/>
  <c r="BH159" i="23"/>
  <c r="BG159" i="23"/>
  <c r="BF159" i="23"/>
  <c r="T159" i="23"/>
  <c r="R159" i="23"/>
  <c r="P159" i="23"/>
  <c r="BI157" i="23"/>
  <c r="BH157" i="23"/>
  <c r="BG157" i="23"/>
  <c r="BF157" i="23"/>
  <c r="T157" i="23"/>
  <c r="R157" i="23"/>
  <c r="P157" i="23"/>
  <c r="BI155" i="23"/>
  <c r="BH155" i="23"/>
  <c r="BG155" i="23"/>
  <c r="BF155" i="23"/>
  <c r="T155" i="23"/>
  <c r="R155" i="23"/>
  <c r="P155" i="23"/>
  <c r="BI152" i="23"/>
  <c r="BH152" i="23"/>
  <c r="BG152" i="23"/>
  <c r="BF152" i="23"/>
  <c r="T152" i="23"/>
  <c r="R152" i="23"/>
  <c r="P152" i="23"/>
  <c r="BI150" i="23"/>
  <c r="BH150" i="23"/>
  <c r="BG150" i="23"/>
  <c r="BF150" i="23"/>
  <c r="T150" i="23"/>
  <c r="R150" i="23"/>
  <c r="P150" i="23"/>
  <c r="BI147" i="23"/>
  <c r="BH147" i="23"/>
  <c r="BG147" i="23"/>
  <c r="BF147" i="23"/>
  <c r="T147" i="23"/>
  <c r="R147" i="23"/>
  <c r="P147" i="23"/>
  <c r="BI142" i="23"/>
  <c r="BH142" i="23"/>
  <c r="BG142" i="23"/>
  <c r="BF142" i="23"/>
  <c r="T142" i="23"/>
  <c r="R142" i="23"/>
  <c r="P142" i="23"/>
  <c r="BI139" i="23"/>
  <c r="BH139" i="23"/>
  <c r="BG139" i="23"/>
  <c r="BF139" i="23"/>
  <c r="T139" i="23"/>
  <c r="R139" i="23"/>
  <c r="P139" i="23"/>
  <c r="BI137" i="23"/>
  <c r="BH137" i="23"/>
  <c r="BG137" i="23"/>
  <c r="BF137" i="23"/>
  <c r="T137" i="23"/>
  <c r="R137" i="23"/>
  <c r="P137" i="23"/>
  <c r="BI134" i="23"/>
  <c r="BH134" i="23"/>
  <c r="BG134" i="23"/>
  <c r="BF134" i="23"/>
  <c r="T134" i="23"/>
  <c r="R134" i="23"/>
  <c r="P134" i="23"/>
  <c r="BI131" i="23"/>
  <c r="BH131" i="23"/>
  <c r="BG131" i="23"/>
  <c r="BF131" i="23"/>
  <c r="T131" i="23"/>
  <c r="R131" i="23"/>
  <c r="P131" i="23"/>
  <c r="BI127" i="23"/>
  <c r="BH127" i="23"/>
  <c r="BG127" i="23"/>
  <c r="BF127" i="23"/>
  <c r="T127" i="23"/>
  <c r="R127" i="23"/>
  <c r="P127" i="23"/>
  <c r="BI125" i="23"/>
  <c r="BH125" i="23"/>
  <c r="BG125" i="23"/>
  <c r="BF125" i="23"/>
  <c r="T125" i="23"/>
  <c r="R125" i="23"/>
  <c r="P125" i="23"/>
  <c r="BI122" i="23"/>
  <c r="BH122" i="23"/>
  <c r="BG122" i="23"/>
  <c r="BF122" i="23"/>
  <c r="T122" i="23"/>
  <c r="R122" i="23"/>
  <c r="P122" i="23"/>
  <c r="BI119" i="23"/>
  <c r="BH119" i="23"/>
  <c r="BG119" i="23"/>
  <c r="BF119" i="23"/>
  <c r="T119" i="23"/>
  <c r="R119" i="23"/>
  <c r="P119" i="23"/>
  <c r="BI115" i="23"/>
  <c r="BH115" i="23"/>
  <c r="BG115" i="23"/>
  <c r="BF115" i="23"/>
  <c r="T115" i="23"/>
  <c r="R115" i="23"/>
  <c r="P115" i="23"/>
  <c r="BI112" i="23"/>
  <c r="BH112" i="23"/>
  <c r="BG112" i="23"/>
  <c r="BF112" i="23"/>
  <c r="T112" i="23"/>
  <c r="R112" i="23"/>
  <c r="P112" i="23"/>
  <c r="BI111" i="23"/>
  <c r="BH111" i="23"/>
  <c r="BG111" i="23"/>
  <c r="BF111" i="23"/>
  <c r="T111" i="23"/>
  <c r="R111" i="23"/>
  <c r="P111" i="23"/>
  <c r="BI108" i="23"/>
  <c r="BH108" i="23"/>
  <c r="BG108" i="23"/>
  <c r="BF108" i="23"/>
  <c r="T108" i="23"/>
  <c r="R108" i="23"/>
  <c r="P108" i="23"/>
  <c r="BI105" i="23"/>
  <c r="BH105" i="23"/>
  <c r="BG105" i="23"/>
  <c r="BF105" i="23"/>
  <c r="T105" i="23"/>
  <c r="R105" i="23"/>
  <c r="P105" i="23"/>
  <c r="BI102" i="23"/>
  <c r="BH102" i="23"/>
  <c r="BG102" i="23"/>
  <c r="BF102" i="23"/>
  <c r="T102" i="23"/>
  <c r="R102" i="23"/>
  <c r="P102" i="23"/>
  <c r="BI99" i="23"/>
  <c r="BH99" i="23"/>
  <c r="BG99" i="23"/>
  <c r="BF99" i="23"/>
  <c r="T99" i="23"/>
  <c r="R99" i="23"/>
  <c r="P99" i="23"/>
  <c r="BI96" i="23"/>
  <c r="BH96" i="23"/>
  <c r="BG96" i="23"/>
  <c r="BF96" i="23"/>
  <c r="T96" i="23"/>
  <c r="R96" i="23"/>
  <c r="P96" i="23"/>
  <c r="BI91" i="23"/>
  <c r="BH91" i="23"/>
  <c r="BG91" i="23"/>
  <c r="BF91" i="23"/>
  <c r="T91" i="23"/>
  <c r="R91" i="23"/>
  <c r="P91" i="23"/>
  <c r="BI87" i="23"/>
  <c r="BH87" i="23"/>
  <c r="BG87" i="23"/>
  <c r="BF87" i="23"/>
  <c r="T87" i="23"/>
  <c r="R87" i="23"/>
  <c r="P87" i="23"/>
  <c r="J80" i="23"/>
  <c r="F80" i="23"/>
  <c r="F78" i="23"/>
  <c r="E76" i="23"/>
  <c r="J54" i="23"/>
  <c r="F54" i="23"/>
  <c r="F52" i="23"/>
  <c r="E50" i="23"/>
  <c r="J24" i="23"/>
  <c r="E24" i="23"/>
  <c r="J81" i="23"/>
  <c r="J23" i="23"/>
  <c r="J18" i="23"/>
  <c r="E18" i="23"/>
  <c r="F55" i="23" s="1"/>
  <c r="J17" i="23"/>
  <c r="J12" i="23"/>
  <c r="J78" i="23" s="1"/>
  <c r="E7" i="23"/>
  <c r="E48" i="23" s="1"/>
  <c r="J39" i="22"/>
  <c r="J38" i="22"/>
  <c r="AY84" i="1" s="1"/>
  <c r="J37" i="22"/>
  <c r="AX84" i="1"/>
  <c r="BI173" i="22"/>
  <c r="BH173" i="22"/>
  <c r="BG173" i="22"/>
  <c r="BF173" i="22"/>
  <c r="T173" i="22"/>
  <c r="R173" i="22"/>
  <c r="P173" i="22"/>
  <c r="BI169" i="22"/>
  <c r="BH169" i="22"/>
  <c r="BG169" i="22"/>
  <c r="BF169" i="22"/>
  <c r="T169" i="22"/>
  <c r="R169" i="22"/>
  <c r="P169" i="22"/>
  <c r="BI168" i="22"/>
  <c r="BH168" i="22"/>
  <c r="BG168" i="22"/>
  <c r="BF168" i="22"/>
  <c r="T168" i="22"/>
  <c r="R168" i="22"/>
  <c r="P168" i="22"/>
  <c r="BI167" i="22"/>
  <c r="BH167" i="22"/>
  <c r="BG167" i="22"/>
  <c r="BF167" i="22"/>
  <c r="T167" i="22"/>
  <c r="R167" i="22"/>
  <c r="P167" i="22"/>
  <c r="BI163" i="22"/>
  <c r="BH163" i="22"/>
  <c r="BG163" i="22"/>
  <c r="BF163" i="22"/>
  <c r="T163" i="22"/>
  <c r="R163" i="22"/>
  <c r="P163" i="22"/>
  <c r="BI159" i="22"/>
  <c r="BH159" i="22"/>
  <c r="BG159" i="22"/>
  <c r="BF159" i="22"/>
  <c r="T159" i="22"/>
  <c r="R159" i="22"/>
  <c r="P159" i="22"/>
  <c r="BI153" i="22"/>
  <c r="BH153" i="22"/>
  <c r="BG153" i="22"/>
  <c r="BF153" i="22"/>
  <c r="T153" i="22"/>
  <c r="T152" i="22"/>
  <c r="T151" i="22" s="1"/>
  <c r="R153" i="22"/>
  <c r="R152" i="22" s="1"/>
  <c r="R151" i="22" s="1"/>
  <c r="P153" i="22"/>
  <c r="P152" i="22" s="1"/>
  <c r="P151" i="22" s="1"/>
  <c r="BI149" i="22"/>
  <c r="BH149" i="22"/>
  <c r="BG149" i="22"/>
  <c r="BF149" i="22"/>
  <c r="T149" i="22"/>
  <c r="T148" i="22" s="1"/>
  <c r="R149" i="22"/>
  <c r="R148" i="22" s="1"/>
  <c r="P149" i="22"/>
  <c r="P148" i="22" s="1"/>
  <c r="BI147" i="22"/>
  <c r="BH147" i="22"/>
  <c r="BG147" i="22"/>
  <c r="BF147" i="22"/>
  <c r="T147" i="22"/>
  <c r="T146" i="22" s="1"/>
  <c r="R147" i="22"/>
  <c r="R146" i="22" s="1"/>
  <c r="P147" i="22"/>
  <c r="P146" i="22" s="1"/>
  <c r="BI141" i="22"/>
  <c r="BH141" i="22"/>
  <c r="BG141" i="22"/>
  <c r="BF141" i="22"/>
  <c r="T141" i="22"/>
  <c r="T140" i="22" s="1"/>
  <c r="R141" i="22"/>
  <c r="R140" i="22" s="1"/>
  <c r="P141" i="22"/>
  <c r="P140" i="22" s="1"/>
  <c r="BI137" i="22"/>
  <c r="BH137" i="22"/>
  <c r="BG137" i="22"/>
  <c r="BF137" i="22"/>
  <c r="T137" i="22"/>
  <c r="R137" i="22"/>
  <c r="P137" i="22"/>
  <c r="BI133" i="22"/>
  <c r="BH133" i="22"/>
  <c r="BG133" i="22"/>
  <c r="BF133" i="22"/>
  <c r="T133" i="22"/>
  <c r="R133" i="22"/>
  <c r="P133" i="22"/>
  <c r="BI130" i="22"/>
  <c r="BH130" i="22"/>
  <c r="BG130" i="22"/>
  <c r="BF130" i="22"/>
  <c r="T130" i="22"/>
  <c r="R130" i="22"/>
  <c r="P130" i="22"/>
  <c r="BI125" i="22"/>
  <c r="BH125" i="22"/>
  <c r="BG125" i="22"/>
  <c r="BF125" i="22"/>
  <c r="T125" i="22"/>
  <c r="R125" i="22"/>
  <c r="P125" i="22"/>
  <c r="BI122" i="22"/>
  <c r="BH122" i="22"/>
  <c r="BG122" i="22"/>
  <c r="BF122" i="22"/>
  <c r="T122" i="22"/>
  <c r="R122" i="22"/>
  <c r="P122" i="22"/>
  <c r="BI118" i="22"/>
  <c r="BH118" i="22"/>
  <c r="BG118" i="22"/>
  <c r="BF118" i="22"/>
  <c r="T118" i="22"/>
  <c r="R118" i="22"/>
  <c r="P118" i="22"/>
  <c r="BI115" i="22"/>
  <c r="BH115" i="22"/>
  <c r="BG115" i="22"/>
  <c r="BF115" i="22"/>
  <c r="T115" i="22"/>
  <c r="R115" i="22"/>
  <c r="P115" i="22"/>
  <c r="BI112" i="22"/>
  <c r="BH112" i="22"/>
  <c r="BG112" i="22"/>
  <c r="BF112" i="22"/>
  <c r="T112" i="22"/>
  <c r="R112" i="22"/>
  <c r="P112" i="22"/>
  <c r="BI109" i="22"/>
  <c r="BH109" i="22"/>
  <c r="BG109" i="22"/>
  <c r="BF109" i="22"/>
  <c r="T109" i="22"/>
  <c r="R109" i="22"/>
  <c r="P109" i="22"/>
  <c r="BI106" i="22"/>
  <c r="BH106" i="22"/>
  <c r="BG106" i="22"/>
  <c r="BF106" i="22"/>
  <c r="T106" i="22"/>
  <c r="R106" i="22"/>
  <c r="P106" i="22"/>
  <c r="BI103" i="22"/>
  <c r="BH103" i="22"/>
  <c r="BG103" i="22"/>
  <c r="BF103" i="22"/>
  <c r="T103" i="22"/>
  <c r="R103" i="22"/>
  <c r="P103" i="22"/>
  <c r="BI97" i="22"/>
  <c r="BH97" i="22"/>
  <c r="BG97" i="22"/>
  <c r="BF97" i="22"/>
  <c r="T97" i="22"/>
  <c r="R97" i="22"/>
  <c r="P97" i="22"/>
  <c r="J91" i="22"/>
  <c r="J90" i="22"/>
  <c r="F90" i="22"/>
  <c r="F88" i="22"/>
  <c r="E86" i="22"/>
  <c r="J59" i="22"/>
  <c r="J58" i="22"/>
  <c r="F58" i="22"/>
  <c r="F56" i="22"/>
  <c r="E54" i="22"/>
  <c r="J20" i="22"/>
  <c r="E20" i="22"/>
  <c r="F59" i="22" s="1"/>
  <c r="J19" i="22"/>
  <c r="J14" i="22"/>
  <c r="J56" i="22" s="1"/>
  <c r="E7" i="22"/>
  <c r="E82" i="22" s="1"/>
  <c r="J39" i="21"/>
  <c r="J38" i="21"/>
  <c r="AY83" i="1" s="1"/>
  <c r="J37" i="21"/>
  <c r="AX83" i="1"/>
  <c r="BI500" i="21"/>
  <c r="BH500" i="21"/>
  <c r="BG500" i="21"/>
  <c r="BF500" i="21"/>
  <c r="T500" i="21"/>
  <c r="T494" i="21" s="1"/>
  <c r="R500" i="21"/>
  <c r="P500" i="21"/>
  <c r="P494" i="21"/>
  <c r="BI495" i="21"/>
  <c r="BH495" i="21"/>
  <c r="BG495" i="21"/>
  <c r="BF495" i="21"/>
  <c r="T495" i="21"/>
  <c r="R495" i="21"/>
  <c r="R494" i="21" s="1"/>
  <c r="P495" i="21"/>
  <c r="BI491" i="21"/>
  <c r="BH491" i="21"/>
  <c r="BG491" i="21"/>
  <c r="BF491" i="21"/>
  <c r="T491" i="21"/>
  <c r="R491" i="21"/>
  <c r="P491" i="21"/>
  <c r="BI489" i="21"/>
  <c r="BH489" i="21"/>
  <c r="BG489" i="21"/>
  <c r="BF489" i="21"/>
  <c r="T489" i="21"/>
  <c r="R489" i="21"/>
  <c r="P489" i="21"/>
  <c r="BI484" i="21"/>
  <c r="BH484" i="21"/>
  <c r="BG484" i="21"/>
  <c r="BF484" i="21"/>
  <c r="T484" i="21"/>
  <c r="R484" i="21"/>
  <c r="P484" i="21"/>
  <c r="BI479" i="21"/>
  <c r="BH479" i="21"/>
  <c r="BG479" i="21"/>
  <c r="BF479" i="21"/>
  <c r="T479" i="21"/>
  <c r="R479" i="21"/>
  <c r="P479" i="21"/>
  <c r="BI474" i="21"/>
  <c r="BH474" i="21"/>
  <c r="BG474" i="21"/>
  <c r="BF474" i="21"/>
  <c r="T474" i="21"/>
  <c r="R474" i="21"/>
  <c r="P474" i="21"/>
  <c r="BI469" i="21"/>
  <c r="BH469" i="21"/>
  <c r="BG469" i="21"/>
  <c r="BF469" i="21"/>
  <c r="T469" i="21"/>
  <c r="R469" i="21"/>
  <c r="P469" i="21"/>
  <c r="BI466" i="21"/>
  <c r="BH466" i="21"/>
  <c r="BG466" i="21"/>
  <c r="BF466" i="21"/>
  <c r="T466" i="21"/>
  <c r="R466" i="21"/>
  <c r="P466" i="21"/>
  <c r="BI463" i="21"/>
  <c r="BH463" i="21"/>
  <c r="BG463" i="21"/>
  <c r="BF463" i="21"/>
  <c r="T463" i="21"/>
  <c r="R463" i="21"/>
  <c r="P463" i="21"/>
  <c r="BI460" i="21"/>
  <c r="BH460" i="21"/>
  <c r="BG460" i="21"/>
  <c r="BF460" i="21"/>
  <c r="T460" i="21"/>
  <c r="R460" i="21"/>
  <c r="P460" i="21"/>
  <c r="BI457" i="21"/>
  <c r="BH457" i="21"/>
  <c r="BG457" i="21"/>
  <c r="BF457" i="21"/>
  <c r="T457" i="21"/>
  <c r="R457" i="21"/>
  <c r="P457" i="21"/>
  <c r="BI455" i="21"/>
  <c r="BH455" i="21"/>
  <c r="BG455" i="21"/>
  <c r="BF455" i="21"/>
  <c r="T455" i="21"/>
  <c r="R455" i="21"/>
  <c r="P455" i="21"/>
  <c r="BI452" i="21"/>
  <c r="BH452" i="21"/>
  <c r="BG452" i="21"/>
  <c r="BF452" i="21"/>
  <c r="T452" i="21"/>
  <c r="R452" i="21"/>
  <c r="P452" i="21"/>
  <c r="BI449" i="21"/>
  <c r="BH449" i="21"/>
  <c r="BG449" i="21"/>
  <c r="BF449" i="21"/>
  <c r="T449" i="21"/>
  <c r="R449" i="21"/>
  <c r="P449" i="21"/>
  <c r="BI446" i="21"/>
  <c r="BH446" i="21"/>
  <c r="BG446" i="21"/>
  <c r="BF446" i="21"/>
  <c r="T446" i="21"/>
  <c r="R446" i="21"/>
  <c r="P446" i="21"/>
  <c r="BI443" i="21"/>
  <c r="BH443" i="21"/>
  <c r="BG443" i="21"/>
  <c r="BF443" i="21"/>
  <c r="T443" i="21"/>
  <c r="R443" i="21"/>
  <c r="P443" i="21"/>
  <c r="BI441" i="21"/>
  <c r="BH441" i="21"/>
  <c r="BG441" i="21"/>
  <c r="BF441" i="21"/>
  <c r="T441" i="21"/>
  <c r="R441" i="21"/>
  <c r="P441" i="21"/>
  <c r="BI436" i="21"/>
  <c r="BH436" i="21"/>
  <c r="BG436" i="21"/>
  <c r="BF436" i="21"/>
  <c r="T436" i="21"/>
  <c r="R436" i="21"/>
  <c r="P436" i="21"/>
  <c r="BI433" i="21"/>
  <c r="BH433" i="21"/>
  <c r="BG433" i="21"/>
  <c r="BF433" i="21"/>
  <c r="T433" i="21"/>
  <c r="R433" i="21"/>
  <c r="P433" i="21"/>
  <c r="BI428" i="21"/>
  <c r="BH428" i="21"/>
  <c r="BG428" i="21"/>
  <c r="BF428" i="21"/>
  <c r="T428" i="21"/>
  <c r="R428" i="21"/>
  <c r="P428" i="21"/>
  <c r="BI423" i="21"/>
  <c r="BH423" i="21"/>
  <c r="BG423" i="21"/>
  <c r="BF423" i="21"/>
  <c r="T423" i="21"/>
  <c r="R423" i="21"/>
  <c r="P423" i="21"/>
  <c r="BI420" i="21"/>
  <c r="BH420" i="21"/>
  <c r="BG420" i="21"/>
  <c r="BF420" i="21"/>
  <c r="T420" i="21"/>
  <c r="R420" i="21"/>
  <c r="P420" i="21"/>
  <c r="BI419" i="21"/>
  <c r="BH419" i="21"/>
  <c r="BG419" i="21"/>
  <c r="BF419" i="21"/>
  <c r="T419" i="21"/>
  <c r="R419" i="21"/>
  <c r="P419" i="21"/>
  <c r="BI416" i="21"/>
  <c r="BH416" i="21"/>
  <c r="BG416" i="21"/>
  <c r="BF416" i="21"/>
  <c r="T416" i="21"/>
  <c r="R416" i="21"/>
  <c r="P416" i="21"/>
  <c r="BI413" i="21"/>
  <c r="BH413" i="21"/>
  <c r="BG413" i="21"/>
  <c r="BF413" i="21"/>
  <c r="T413" i="21"/>
  <c r="R413" i="21"/>
  <c r="P413" i="21"/>
  <c r="BI410" i="21"/>
  <c r="BH410" i="21"/>
  <c r="BG410" i="21"/>
  <c r="BF410" i="21"/>
  <c r="T410" i="21"/>
  <c r="R410" i="21"/>
  <c r="P410" i="21"/>
  <c r="BI407" i="21"/>
  <c r="BH407" i="21"/>
  <c r="BG407" i="21"/>
  <c r="BF407" i="21"/>
  <c r="T407" i="21"/>
  <c r="R407" i="21"/>
  <c r="P407" i="21"/>
  <c r="BI404" i="21"/>
  <c r="BH404" i="21"/>
  <c r="BG404" i="21"/>
  <c r="BF404" i="21"/>
  <c r="T404" i="21"/>
  <c r="R404" i="21"/>
  <c r="P404" i="21"/>
  <c r="BI401" i="21"/>
  <c r="BH401" i="21"/>
  <c r="BG401" i="21"/>
  <c r="BF401" i="21"/>
  <c r="T401" i="21"/>
  <c r="R401" i="21"/>
  <c r="P401" i="21"/>
  <c r="BI398" i="21"/>
  <c r="BH398" i="21"/>
  <c r="BG398" i="21"/>
  <c r="BF398" i="21"/>
  <c r="T398" i="21"/>
  <c r="R398" i="21"/>
  <c r="P398" i="21"/>
  <c r="BI397" i="21"/>
  <c r="BH397" i="21"/>
  <c r="BG397" i="21"/>
  <c r="BF397" i="21"/>
  <c r="T397" i="21"/>
  <c r="R397" i="21"/>
  <c r="P397" i="21"/>
  <c r="BI396" i="21"/>
  <c r="BH396" i="21"/>
  <c r="BG396" i="21"/>
  <c r="BF396" i="21"/>
  <c r="T396" i="21"/>
  <c r="R396" i="21"/>
  <c r="P396" i="21"/>
  <c r="BI393" i="21"/>
  <c r="BH393" i="21"/>
  <c r="BG393" i="21"/>
  <c r="BF393" i="21"/>
  <c r="T393" i="21"/>
  <c r="R393" i="21"/>
  <c r="P393" i="21"/>
  <c r="BI388" i="21"/>
  <c r="BH388" i="21"/>
  <c r="BG388" i="21"/>
  <c r="BF388" i="21"/>
  <c r="T388" i="21"/>
  <c r="R388" i="21"/>
  <c r="P388" i="21"/>
  <c r="BI386" i="21"/>
  <c r="BH386" i="21"/>
  <c r="BG386" i="21"/>
  <c r="BF386" i="21"/>
  <c r="T386" i="21"/>
  <c r="R386" i="21"/>
  <c r="P386" i="21"/>
  <c r="BI383" i="21"/>
  <c r="BH383" i="21"/>
  <c r="BG383" i="21"/>
  <c r="BF383" i="21"/>
  <c r="T383" i="21"/>
  <c r="R383" i="21"/>
  <c r="P383" i="21"/>
  <c r="BI380" i="21"/>
  <c r="BH380" i="21"/>
  <c r="BG380" i="21"/>
  <c r="BF380" i="21"/>
  <c r="T380" i="21"/>
  <c r="R380" i="21"/>
  <c r="P380" i="21"/>
  <c r="BI377" i="21"/>
  <c r="BH377" i="21"/>
  <c r="BG377" i="21"/>
  <c r="BF377" i="21"/>
  <c r="T377" i="21"/>
  <c r="R377" i="21"/>
  <c r="P377" i="21"/>
  <c r="BI374" i="21"/>
  <c r="BH374" i="21"/>
  <c r="BG374" i="21"/>
  <c r="BF374" i="21"/>
  <c r="T374" i="21"/>
  <c r="R374" i="21"/>
  <c r="P374" i="21"/>
  <c r="BI372" i="21"/>
  <c r="BH372" i="21"/>
  <c r="BG372" i="21"/>
  <c r="BF372" i="21"/>
  <c r="T372" i="21"/>
  <c r="R372" i="21"/>
  <c r="P372" i="21"/>
  <c r="BI370" i="21"/>
  <c r="BH370" i="21"/>
  <c r="BG370" i="21"/>
  <c r="BF370" i="21"/>
  <c r="T370" i="21"/>
  <c r="R370" i="21"/>
  <c r="P370" i="21"/>
  <c r="BI367" i="21"/>
  <c r="BH367" i="21"/>
  <c r="BG367" i="21"/>
  <c r="BF367" i="21"/>
  <c r="T367" i="21"/>
  <c r="R367" i="21"/>
  <c r="P367" i="21"/>
  <c r="BI366" i="21"/>
  <c r="BH366" i="21"/>
  <c r="BG366" i="21"/>
  <c r="BF366" i="21"/>
  <c r="T366" i="21"/>
  <c r="R366" i="21"/>
  <c r="P366" i="21"/>
  <c r="BI364" i="21"/>
  <c r="BH364" i="21"/>
  <c r="BG364" i="21"/>
  <c r="BF364" i="21"/>
  <c r="T364" i="21"/>
  <c r="R364" i="21"/>
  <c r="P364" i="21"/>
  <c r="BI363" i="21"/>
  <c r="BH363" i="21"/>
  <c r="BG363" i="21"/>
  <c r="BF363" i="21"/>
  <c r="T363" i="21"/>
  <c r="R363" i="21"/>
  <c r="P363" i="21"/>
  <c r="BI361" i="21"/>
  <c r="BH361" i="21"/>
  <c r="BG361" i="21"/>
  <c r="BF361" i="21"/>
  <c r="T361" i="21"/>
  <c r="R361" i="21"/>
  <c r="P361" i="21"/>
  <c r="BI360" i="21"/>
  <c r="BH360" i="21"/>
  <c r="BG360" i="21"/>
  <c r="BF360" i="21"/>
  <c r="T360" i="21"/>
  <c r="R360" i="21"/>
  <c r="P360" i="21"/>
  <c r="BI357" i="21"/>
  <c r="BH357" i="21"/>
  <c r="BG357" i="21"/>
  <c r="BF357" i="21"/>
  <c r="T357" i="21"/>
  <c r="R357" i="21"/>
  <c r="P357" i="21"/>
  <c r="BI356" i="21"/>
  <c r="BH356" i="21"/>
  <c r="BG356" i="21"/>
  <c r="BF356" i="21"/>
  <c r="T356" i="21"/>
  <c r="R356" i="21"/>
  <c r="P356" i="21"/>
  <c r="BI355" i="21"/>
  <c r="BH355" i="21"/>
  <c r="BG355" i="21"/>
  <c r="BF355" i="21"/>
  <c r="T355" i="21"/>
  <c r="R355" i="21"/>
  <c r="P355" i="21"/>
  <c r="BI354" i="21"/>
  <c r="BH354" i="21"/>
  <c r="BG354" i="21"/>
  <c r="BF354" i="21"/>
  <c r="T354" i="21"/>
  <c r="R354" i="21"/>
  <c r="P354" i="21"/>
  <c r="BI351" i="21"/>
  <c r="BH351" i="21"/>
  <c r="BG351" i="21"/>
  <c r="BF351" i="21"/>
  <c r="T351" i="21"/>
  <c r="R351" i="21"/>
  <c r="P351" i="21"/>
  <c r="BI348" i="21"/>
  <c r="BH348" i="21"/>
  <c r="BG348" i="21"/>
  <c r="BF348" i="21"/>
  <c r="T348" i="21"/>
  <c r="R348" i="21"/>
  <c r="P348" i="21"/>
  <c r="BI344" i="21"/>
  <c r="BH344" i="21"/>
  <c r="BG344" i="21"/>
  <c r="BF344" i="21"/>
  <c r="T344" i="21"/>
  <c r="R344" i="21"/>
  <c r="P344" i="21"/>
  <c r="BI340" i="21"/>
  <c r="BH340" i="21"/>
  <c r="BG340" i="21"/>
  <c r="BF340" i="21"/>
  <c r="T340" i="21"/>
  <c r="R340" i="21"/>
  <c r="P340" i="21"/>
  <c r="BI336" i="21"/>
  <c r="BH336" i="21"/>
  <c r="BG336" i="21"/>
  <c r="BF336" i="21"/>
  <c r="T336" i="21"/>
  <c r="R336" i="21"/>
  <c r="P336" i="21"/>
  <c r="BI332" i="21"/>
  <c r="BH332" i="21"/>
  <c r="BG332" i="21"/>
  <c r="BF332" i="21"/>
  <c r="T332" i="21"/>
  <c r="R332" i="21"/>
  <c r="P332" i="21"/>
  <c r="BI329" i="21"/>
  <c r="BH329" i="21"/>
  <c r="BG329" i="21"/>
  <c r="BF329" i="21"/>
  <c r="T329" i="21"/>
  <c r="R329" i="21"/>
  <c r="P329" i="21"/>
  <c r="BI326" i="21"/>
  <c r="BH326" i="21"/>
  <c r="BG326" i="21"/>
  <c r="BF326" i="21"/>
  <c r="T326" i="21"/>
  <c r="R326" i="21"/>
  <c r="P326" i="21"/>
  <c r="BI323" i="21"/>
  <c r="BH323" i="21"/>
  <c r="BG323" i="21"/>
  <c r="BF323" i="21"/>
  <c r="T323" i="21"/>
  <c r="R323" i="21"/>
  <c r="P323" i="21"/>
  <c r="BI320" i="21"/>
  <c r="BH320" i="21"/>
  <c r="BG320" i="21"/>
  <c r="BF320" i="21"/>
  <c r="T320" i="21"/>
  <c r="R320" i="21"/>
  <c r="P320" i="21"/>
  <c r="BI317" i="21"/>
  <c r="BH317" i="21"/>
  <c r="BG317" i="21"/>
  <c r="BF317" i="21"/>
  <c r="T317" i="21"/>
  <c r="R317" i="21"/>
  <c r="P317" i="21"/>
  <c r="BI314" i="21"/>
  <c r="BH314" i="21"/>
  <c r="BG314" i="21"/>
  <c r="BF314" i="21"/>
  <c r="T314" i="21"/>
  <c r="R314" i="21"/>
  <c r="P314" i="21"/>
  <c r="BI311" i="21"/>
  <c r="BH311" i="21"/>
  <c r="BG311" i="21"/>
  <c r="BF311" i="21"/>
  <c r="T311" i="21"/>
  <c r="R311" i="21"/>
  <c r="P311" i="21"/>
  <c r="BI309" i="21"/>
  <c r="BH309" i="21"/>
  <c r="BG309" i="21"/>
  <c r="BF309" i="21"/>
  <c r="T309" i="21"/>
  <c r="R309" i="21"/>
  <c r="P309" i="21"/>
  <c r="BI307" i="21"/>
  <c r="BH307" i="21"/>
  <c r="BG307" i="21"/>
  <c r="BF307" i="21"/>
  <c r="T307" i="21"/>
  <c r="R307" i="21"/>
  <c r="P307" i="21"/>
  <c r="BI305" i="21"/>
  <c r="BH305" i="21"/>
  <c r="BG305" i="21"/>
  <c r="BF305" i="21"/>
  <c r="T305" i="21"/>
  <c r="R305" i="21"/>
  <c r="P305" i="21"/>
  <c r="BI302" i="21"/>
  <c r="BH302" i="21"/>
  <c r="BG302" i="21"/>
  <c r="BF302" i="21"/>
  <c r="T302" i="21"/>
  <c r="R302" i="21"/>
  <c r="P302" i="21"/>
  <c r="BI300" i="21"/>
  <c r="BH300" i="21"/>
  <c r="BG300" i="21"/>
  <c r="BF300" i="21"/>
  <c r="T300" i="21"/>
  <c r="R300" i="21"/>
  <c r="P300" i="21"/>
  <c r="BI297" i="21"/>
  <c r="BH297" i="21"/>
  <c r="BG297" i="21"/>
  <c r="BF297" i="21"/>
  <c r="T297" i="21"/>
  <c r="R297" i="21"/>
  <c r="P297" i="21"/>
  <c r="BI295" i="21"/>
  <c r="BH295" i="21"/>
  <c r="BG295" i="21"/>
  <c r="BF295" i="21"/>
  <c r="T295" i="21"/>
  <c r="R295" i="21"/>
  <c r="P295" i="21"/>
  <c r="BI292" i="21"/>
  <c r="BH292" i="21"/>
  <c r="BG292" i="21"/>
  <c r="BF292" i="21"/>
  <c r="T292" i="21"/>
  <c r="R292" i="21"/>
  <c r="P292" i="21"/>
  <c r="BI289" i="21"/>
  <c r="BH289" i="21"/>
  <c r="BG289" i="21"/>
  <c r="BF289" i="21"/>
  <c r="T289" i="21"/>
  <c r="R289" i="21"/>
  <c r="P289" i="21"/>
  <c r="BI286" i="21"/>
  <c r="BH286" i="21"/>
  <c r="BG286" i="21"/>
  <c r="BF286" i="21"/>
  <c r="T286" i="21"/>
  <c r="R286" i="21"/>
  <c r="P286" i="21"/>
  <c r="BI283" i="21"/>
  <c r="BH283" i="21"/>
  <c r="BG283" i="21"/>
  <c r="BF283" i="21"/>
  <c r="T283" i="21"/>
  <c r="R283" i="21"/>
  <c r="P283" i="21"/>
  <c r="BI281" i="21"/>
  <c r="BH281" i="21"/>
  <c r="BG281" i="21"/>
  <c r="BF281" i="21"/>
  <c r="T281" i="21"/>
  <c r="R281" i="21"/>
  <c r="P281" i="21"/>
  <c r="BI278" i="21"/>
  <c r="BH278" i="21"/>
  <c r="BG278" i="21"/>
  <c r="BF278" i="21"/>
  <c r="T278" i="21"/>
  <c r="R278" i="21"/>
  <c r="P278" i="21"/>
  <c r="BI275" i="21"/>
  <c r="BH275" i="21"/>
  <c r="BG275" i="21"/>
  <c r="BF275" i="21"/>
  <c r="T275" i="21"/>
  <c r="R275" i="21"/>
  <c r="P275" i="21"/>
  <c r="BI272" i="21"/>
  <c r="BH272" i="21"/>
  <c r="BG272" i="21"/>
  <c r="BF272" i="21"/>
  <c r="T272" i="21"/>
  <c r="R272" i="21"/>
  <c r="P272" i="21"/>
  <c r="BI269" i="21"/>
  <c r="BH269" i="21"/>
  <c r="BG269" i="21"/>
  <c r="BF269" i="21"/>
  <c r="T269" i="21"/>
  <c r="T268" i="21" s="1"/>
  <c r="R269" i="21"/>
  <c r="R268" i="21" s="1"/>
  <c r="P269" i="21"/>
  <c r="P268" i="21" s="1"/>
  <c r="BI266" i="21"/>
  <c r="BH266" i="21"/>
  <c r="BG266" i="21"/>
  <c r="BF266" i="21"/>
  <c r="T266" i="21"/>
  <c r="R266" i="21"/>
  <c r="P266" i="21"/>
  <c r="BI263" i="21"/>
  <c r="BH263" i="21"/>
  <c r="BG263" i="21"/>
  <c r="BF263" i="21"/>
  <c r="T263" i="21"/>
  <c r="R263" i="21"/>
  <c r="P263" i="21"/>
  <c r="BI261" i="21"/>
  <c r="BH261" i="21"/>
  <c r="BG261" i="21"/>
  <c r="BF261" i="21"/>
  <c r="T261" i="21"/>
  <c r="R261" i="21"/>
  <c r="P261" i="21"/>
  <c r="BI258" i="21"/>
  <c r="BH258" i="21"/>
  <c r="BG258" i="21"/>
  <c r="BF258" i="21"/>
  <c r="T258" i="21"/>
  <c r="R258" i="21"/>
  <c r="P258" i="21"/>
  <c r="BI255" i="21"/>
  <c r="BH255" i="21"/>
  <c r="BG255" i="21"/>
  <c r="BF255" i="21"/>
  <c r="T255" i="21"/>
  <c r="R255" i="21"/>
  <c r="P255" i="21"/>
  <c r="BI253" i="21"/>
  <c r="BH253" i="21"/>
  <c r="BG253" i="21"/>
  <c r="BF253" i="21"/>
  <c r="T253" i="21"/>
  <c r="R253" i="21"/>
  <c r="P253" i="21"/>
  <c r="BI250" i="21"/>
  <c r="BH250" i="21"/>
  <c r="BG250" i="21"/>
  <c r="BF250" i="21"/>
  <c r="T250" i="21"/>
  <c r="R250" i="21"/>
  <c r="P250" i="21"/>
  <c r="BI248" i="21"/>
  <c r="BH248" i="21"/>
  <c r="BG248" i="21"/>
  <c r="BF248" i="21"/>
  <c r="T248" i="21"/>
  <c r="R248" i="21"/>
  <c r="P248" i="21"/>
  <c r="BI245" i="21"/>
  <c r="BH245" i="21"/>
  <c r="BG245" i="21"/>
  <c r="BF245" i="21"/>
  <c r="T245" i="21"/>
  <c r="R245" i="21"/>
  <c r="P245" i="21"/>
  <c r="BI241" i="21"/>
  <c r="BH241" i="21"/>
  <c r="BG241" i="21"/>
  <c r="BF241" i="21"/>
  <c r="T241" i="21"/>
  <c r="T240" i="21"/>
  <c r="R241" i="21"/>
  <c r="R240" i="21"/>
  <c r="P241" i="21"/>
  <c r="P240" i="21"/>
  <c r="BI238" i="21"/>
  <c r="BH238" i="21"/>
  <c r="BG238" i="21"/>
  <c r="BF238" i="21"/>
  <c r="T238" i="21"/>
  <c r="R238" i="21"/>
  <c r="P238" i="21"/>
  <c r="BI236" i="21"/>
  <c r="BH236" i="21"/>
  <c r="BG236" i="21"/>
  <c r="BF236" i="21"/>
  <c r="T236" i="21"/>
  <c r="R236" i="21"/>
  <c r="P236" i="21"/>
  <c r="BI234" i="21"/>
  <c r="BH234" i="21"/>
  <c r="BG234" i="21"/>
  <c r="BF234" i="21"/>
  <c r="T234" i="21"/>
  <c r="R234" i="21"/>
  <c r="P234" i="21"/>
  <c r="BI232" i="21"/>
  <c r="BH232" i="21"/>
  <c r="BG232" i="21"/>
  <c r="BF232" i="21"/>
  <c r="T232" i="21"/>
  <c r="R232" i="21"/>
  <c r="P232" i="21"/>
  <c r="BI228" i="21"/>
  <c r="BH228" i="21"/>
  <c r="BG228" i="21"/>
  <c r="BF228" i="21"/>
  <c r="T228" i="21"/>
  <c r="R228" i="21"/>
  <c r="P228" i="21"/>
  <c r="BI226" i="21"/>
  <c r="BH226" i="21"/>
  <c r="BG226" i="21"/>
  <c r="BF226" i="21"/>
  <c r="T226" i="21"/>
  <c r="R226" i="21"/>
  <c r="P226" i="21"/>
  <c r="BI224" i="21"/>
  <c r="BH224" i="21"/>
  <c r="BG224" i="21"/>
  <c r="BF224" i="21"/>
  <c r="T224" i="21"/>
  <c r="R224" i="21"/>
  <c r="P224" i="21"/>
  <c r="BI221" i="21"/>
  <c r="BH221" i="21"/>
  <c r="BG221" i="21"/>
  <c r="BF221" i="21"/>
  <c r="T221" i="21"/>
  <c r="R221" i="21"/>
  <c r="P221" i="21"/>
  <c r="BI218" i="21"/>
  <c r="BH218" i="21"/>
  <c r="BG218" i="21"/>
  <c r="BF218" i="21"/>
  <c r="T218" i="21"/>
  <c r="R218" i="21"/>
  <c r="P218" i="21"/>
  <c r="BI215" i="21"/>
  <c r="BH215" i="21"/>
  <c r="BG215" i="21"/>
  <c r="BF215" i="21"/>
  <c r="T215" i="21"/>
  <c r="R215" i="21"/>
  <c r="P215" i="21"/>
  <c r="BI212" i="21"/>
  <c r="BH212" i="21"/>
  <c r="BG212" i="21"/>
  <c r="BF212" i="21"/>
  <c r="T212" i="21"/>
  <c r="R212" i="21"/>
  <c r="P212" i="21"/>
  <c r="BI209" i="21"/>
  <c r="BH209" i="21"/>
  <c r="BG209" i="21"/>
  <c r="BF209" i="21"/>
  <c r="T209" i="21"/>
  <c r="R209" i="21"/>
  <c r="P209" i="21"/>
  <c r="BI206" i="21"/>
  <c r="BH206" i="21"/>
  <c r="BG206" i="21"/>
  <c r="BF206" i="21"/>
  <c r="T206" i="21"/>
  <c r="R206" i="21"/>
  <c r="P206" i="21"/>
  <c r="BI203" i="21"/>
  <c r="BH203" i="21"/>
  <c r="BG203" i="21"/>
  <c r="BF203" i="21"/>
  <c r="T203" i="21"/>
  <c r="R203" i="21"/>
  <c r="P203" i="21"/>
  <c r="BI200" i="21"/>
  <c r="BH200" i="21"/>
  <c r="BG200" i="21"/>
  <c r="BF200" i="21"/>
  <c r="T200" i="21"/>
  <c r="R200" i="21"/>
  <c r="P200" i="21"/>
  <c r="BI197" i="21"/>
  <c r="BH197" i="21"/>
  <c r="BG197" i="21"/>
  <c r="BF197" i="21"/>
  <c r="T197" i="21"/>
  <c r="R197" i="21"/>
  <c r="P197" i="21"/>
  <c r="BI194" i="21"/>
  <c r="BH194" i="21"/>
  <c r="BG194" i="21"/>
  <c r="BF194" i="21"/>
  <c r="T194" i="21"/>
  <c r="R194" i="21"/>
  <c r="P194" i="21"/>
  <c r="BI191" i="21"/>
  <c r="BH191" i="21"/>
  <c r="BG191" i="21"/>
  <c r="BF191" i="21"/>
  <c r="T191" i="21"/>
  <c r="R191" i="21"/>
  <c r="P191" i="21"/>
  <c r="BI189" i="21"/>
  <c r="BH189" i="21"/>
  <c r="BG189" i="21"/>
  <c r="BF189" i="21"/>
  <c r="T189" i="21"/>
  <c r="R189" i="21"/>
  <c r="P189" i="21"/>
  <c r="BI186" i="21"/>
  <c r="BH186" i="21"/>
  <c r="BG186" i="21"/>
  <c r="BF186" i="21"/>
  <c r="T186" i="21"/>
  <c r="R186" i="21"/>
  <c r="P186" i="21"/>
  <c r="BI184" i="21"/>
  <c r="BH184" i="21"/>
  <c r="BG184" i="21"/>
  <c r="BF184" i="21"/>
  <c r="T184" i="21"/>
  <c r="R184" i="21"/>
  <c r="P184" i="21"/>
  <c r="BI183" i="21"/>
  <c r="BH183" i="21"/>
  <c r="BG183" i="21"/>
  <c r="BF183" i="21"/>
  <c r="T183" i="21"/>
  <c r="R183" i="21"/>
  <c r="P183" i="21"/>
  <c r="BI180" i="21"/>
  <c r="BH180" i="21"/>
  <c r="BG180" i="21"/>
  <c r="BF180" i="21"/>
  <c r="T180" i="21"/>
  <c r="R180" i="21"/>
  <c r="P180" i="21"/>
  <c r="BI178" i="21"/>
  <c r="BH178" i="21"/>
  <c r="BG178" i="21"/>
  <c r="BF178" i="21"/>
  <c r="T178" i="21"/>
  <c r="R178" i="21"/>
  <c r="P178" i="21"/>
  <c r="BI176" i="21"/>
  <c r="BH176" i="21"/>
  <c r="BG176" i="21"/>
  <c r="BF176" i="21"/>
  <c r="T176" i="21"/>
  <c r="R176" i="21"/>
  <c r="P176" i="21"/>
  <c r="BI174" i="21"/>
  <c r="BH174" i="21"/>
  <c r="BG174" i="21"/>
  <c r="BF174" i="21"/>
  <c r="T174" i="21"/>
  <c r="R174" i="21"/>
  <c r="P174" i="21"/>
  <c r="BI171" i="21"/>
  <c r="BH171" i="21"/>
  <c r="BG171" i="21"/>
  <c r="BF171" i="21"/>
  <c r="T171" i="21"/>
  <c r="R171" i="21"/>
  <c r="P171" i="21"/>
  <c r="BI169" i="21"/>
  <c r="BH169" i="21"/>
  <c r="BG169" i="21"/>
  <c r="BF169" i="21"/>
  <c r="T169" i="21"/>
  <c r="R169" i="21"/>
  <c r="P169" i="21"/>
  <c r="BI166" i="21"/>
  <c r="BH166" i="21"/>
  <c r="BG166" i="21"/>
  <c r="BF166" i="21"/>
  <c r="T166" i="21"/>
  <c r="R166" i="21"/>
  <c r="P166" i="21"/>
  <c r="BI163" i="21"/>
  <c r="BH163" i="21"/>
  <c r="BG163" i="21"/>
  <c r="BF163" i="21"/>
  <c r="T163" i="21"/>
  <c r="R163" i="21"/>
  <c r="P163" i="21"/>
  <c r="BI158" i="21"/>
  <c r="BH158" i="21"/>
  <c r="BG158" i="21"/>
  <c r="BF158" i="21"/>
  <c r="T158" i="21"/>
  <c r="R158" i="21"/>
  <c r="P158" i="21"/>
  <c r="BI155" i="21"/>
  <c r="BH155" i="21"/>
  <c r="BG155" i="21"/>
  <c r="BF155" i="21"/>
  <c r="T155" i="21"/>
  <c r="R155" i="21"/>
  <c r="P155" i="21"/>
  <c r="BI150" i="21"/>
  <c r="BH150" i="21"/>
  <c r="BG150" i="21"/>
  <c r="BF150" i="21"/>
  <c r="T150" i="21"/>
  <c r="R150" i="21"/>
  <c r="P150" i="21"/>
  <c r="BI147" i="21"/>
  <c r="BH147" i="21"/>
  <c r="BG147" i="21"/>
  <c r="BF147" i="21"/>
  <c r="T147" i="21"/>
  <c r="R147" i="21"/>
  <c r="P147" i="21"/>
  <c r="BI144" i="21"/>
  <c r="BH144" i="21"/>
  <c r="BG144" i="21"/>
  <c r="BF144" i="21"/>
  <c r="T144" i="21"/>
  <c r="R144" i="21"/>
  <c r="P144" i="21"/>
  <c r="BI139" i="21"/>
  <c r="BH139" i="21"/>
  <c r="BG139" i="21"/>
  <c r="BF139" i="21"/>
  <c r="T139" i="21"/>
  <c r="R139" i="21"/>
  <c r="P139" i="21"/>
  <c r="BI136" i="21"/>
  <c r="BH136" i="21"/>
  <c r="BG136" i="21"/>
  <c r="BF136" i="21"/>
  <c r="T136" i="21"/>
  <c r="R136" i="21"/>
  <c r="P136" i="21"/>
  <c r="BI131" i="21"/>
  <c r="BH131" i="21"/>
  <c r="BG131" i="21"/>
  <c r="BF131" i="21"/>
  <c r="T131" i="21"/>
  <c r="R131" i="21"/>
  <c r="P131" i="21"/>
  <c r="BI126" i="21"/>
  <c r="BH126" i="21"/>
  <c r="BG126" i="21"/>
  <c r="BF126" i="21"/>
  <c r="T126" i="21"/>
  <c r="R126" i="21"/>
  <c r="P126" i="21"/>
  <c r="BI121" i="21"/>
  <c r="BH121" i="21"/>
  <c r="BG121" i="21"/>
  <c r="BF121" i="21"/>
  <c r="T121" i="21"/>
  <c r="R121" i="21"/>
  <c r="P121" i="21"/>
  <c r="BI118" i="21"/>
  <c r="BH118" i="21"/>
  <c r="BG118" i="21"/>
  <c r="BF118" i="21"/>
  <c r="T118" i="21"/>
  <c r="R118" i="21"/>
  <c r="P118" i="21"/>
  <c r="BI113" i="21"/>
  <c r="BH113" i="21"/>
  <c r="BG113" i="21"/>
  <c r="BF113" i="21"/>
  <c r="T113" i="21"/>
  <c r="R113" i="21"/>
  <c r="P113" i="21"/>
  <c r="BI109" i="21"/>
  <c r="BH109" i="21"/>
  <c r="BG109" i="21"/>
  <c r="BF109" i="21"/>
  <c r="T109" i="21"/>
  <c r="T108" i="21"/>
  <c r="R109" i="21"/>
  <c r="R108" i="21"/>
  <c r="P109" i="21"/>
  <c r="P108" i="21"/>
  <c r="J102" i="21"/>
  <c r="F102" i="21"/>
  <c r="F100" i="21"/>
  <c r="E98" i="21"/>
  <c r="J58" i="21"/>
  <c r="F58" i="21"/>
  <c r="F56" i="21"/>
  <c r="E54" i="21"/>
  <c r="J26" i="21"/>
  <c r="E26" i="21"/>
  <c r="J103" i="21" s="1"/>
  <c r="J25" i="21"/>
  <c r="J20" i="21"/>
  <c r="E20" i="21"/>
  <c r="F103" i="21" s="1"/>
  <c r="J19" i="21"/>
  <c r="J14" i="21"/>
  <c r="J100" i="21" s="1"/>
  <c r="E7" i="21"/>
  <c r="E94" i="21"/>
  <c r="J39" i="20"/>
  <c r="J38" i="20"/>
  <c r="AY81" i="1" s="1"/>
  <c r="J37" i="20"/>
  <c r="AX81" i="1" s="1"/>
  <c r="BI135" i="20"/>
  <c r="BH135" i="20"/>
  <c r="BG135" i="20"/>
  <c r="BF135" i="20"/>
  <c r="T135" i="20"/>
  <c r="R135" i="20"/>
  <c r="P135" i="20"/>
  <c r="BI133" i="20"/>
  <c r="BH133" i="20"/>
  <c r="BG133" i="20"/>
  <c r="BF133" i="20"/>
  <c r="T133" i="20"/>
  <c r="R133" i="20"/>
  <c r="P133" i="20"/>
  <c r="BI130" i="20"/>
  <c r="BH130" i="20"/>
  <c r="BG130" i="20"/>
  <c r="BF130" i="20"/>
  <c r="T130" i="20"/>
  <c r="R130" i="20"/>
  <c r="P130" i="20"/>
  <c r="BI127" i="20"/>
  <c r="BH127" i="20"/>
  <c r="BG127" i="20"/>
  <c r="BF127" i="20"/>
  <c r="T127" i="20"/>
  <c r="R127" i="20"/>
  <c r="P127" i="20"/>
  <c r="BI124" i="20"/>
  <c r="BH124" i="20"/>
  <c r="BG124" i="20"/>
  <c r="BF124" i="20"/>
  <c r="T124" i="20"/>
  <c r="R124" i="20"/>
  <c r="P124" i="20"/>
  <c r="BI121" i="20"/>
  <c r="BH121" i="20"/>
  <c r="BG121" i="20"/>
  <c r="BF121" i="20"/>
  <c r="T121" i="20"/>
  <c r="R121" i="20"/>
  <c r="P121" i="20"/>
  <c r="BI117" i="20"/>
  <c r="BH117" i="20"/>
  <c r="BG117" i="20"/>
  <c r="BF117" i="20"/>
  <c r="T117" i="20"/>
  <c r="R117" i="20"/>
  <c r="P117" i="20"/>
  <c r="BI115" i="20"/>
  <c r="BH115" i="20"/>
  <c r="BG115" i="20"/>
  <c r="BF115" i="20"/>
  <c r="T115" i="20"/>
  <c r="R115" i="20"/>
  <c r="P115" i="20"/>
  <c r="BI113" i="20"/>
  <c r="BH113" i="20"/>
  <c r="BG113" i="20"/>
  <c r="BF113" i="20"/>
  <c r="T113" i="20"/>
  <c r="R113" i="20"/>
  <c r="P113" i="20"/>
  <c r="BI109" i="20"/>
  <c r="BH109" i="20"/>
  <c r="BG109" i="20"/>
  <c r="BF109" i="20"/>
  <c r="T109" i="20"/>
  <c r="R109" i="20"/>
  <c r="P109" i="20"/>
  <c r="BI107" i="20"/>
  <c r="BH107" i="20"/>
  <c r="BG107" i="20"/>
  <c r="BF107" i="20"/>
  <c r="T107" i="20"/>
  <c r="R107" i="20"/>
  <c r="P107" i="20"/>
  <c r="BI103" i="20"/>
  <c r="BH103" i="20"/>
  <c r="BG103" i="20"/>
  <c r="BF103" i="20"/>
  <c r="T103" i="20"/>
  <c r="R103" i="20"/>
  <c r="P103" i="20"/>
  <c r="BI100" i="20"/>
  <c r="BH100" i="20"/>
  <c r="BG100" i="20"/>
  <c r="BF100" i="20"/>
  <c r="T100" i="20"/>
  <c r="R100" i="20"/>
  <c r="P100" i="20"/>
  <c r="BI97" i="20"/>
  <c r="BH97" i="20"/>
  <c r="BG97" i="20"/>
  <c r="BF97" i="20"/>
  <c r="T97" i="20"/>
  <c r="R97" i="20"/>
  <c r="P97" i="20"/>
  <c r="BI93" i="20"/>
  <c r="BH93" i="20"/>
  <c r="BG93" i="20"/>
  <c r="BF93" i="20"/>
  <c r="T93" i="20"/>
  <c r="R93" i="20"/>
  <c r="P93" i="20"/>
  <c r="J86" i="20"/>
  <c r="F86" i="20"/>
  <c r="F84" i="20"/>
  <c r="E82" i="20"/>
  <c r="J58" i="20"/>
  <c r="F58" i="20"/>
  <c r="F56" i="20"/>
  <c r="E54" i="20"/>
  <c r="J26" i="20"/>
  <c r="E26" i="20"/>
  <c r="J59" i="20" s="1"/>
  <c r="J25" i="20"/>
  <c r="J20" i="20"/>
  <c r="E20" i="20"/>
  <c r="F87" i="20" s="1"/>
  <c r="J19" i="20"/>
  <c r="J14" i="20"/>
  <c r="J56" i="20" s="1"/>
  <c r="E7" i="20"/>
  <c r="E50" i="20"/>
  <c r="J39" i="19"/>
  <c r="J38" i="19"/>
  <c r="AY79" i="1" s="1"/>
  <c r="J37" i="19"/>
  <c r="AX79" i="1" s="1"/>
  <c r="BI97" i="19"/>
  <c r="BH97" i="19"/>
  <c r="BG97" i="19"/>
  <c r="BF97" i="19"/>
  <c r="T97" i="19"/>
  <c r="R97" i="19"/>
  <c r="P97" i="19"/>
  <c r="BI96" i="19"/>
  <c r="BH96" i="19"/>
  <c r="BG96" i="19"/>
  <c r="BF96" i="19"/>
  <c r="T96" i="19"/>
  <c r="R96" i="19"/>
  <c r="P96" i="19"/>
  <c r="BI95" i="19"/>
  <c r="BH95" i="19"/>
  <c r="BG95" i="19"/>
  <c r="BF95" i="19"/>
  <c r="T95" i="19"/>
  <c r="R95" i="19"/>
  <c r="P95" i="19"/>
  <c r="BI94" i="19"/>
  <c r="BH94" i="19"/>
  <c r="BG94" i="19"/>
  <c r="BF94" i="19"/>
  <c r="T94" i="19"/>
  <c r="R94" i="19"/>
  <c r="P94" i="19"/>
  <c r="BI93" i="19"/>
  <c r="BH93" i="19"/>
  <c r="BG93" i="19"/>
  <c r="BF93" i="19"/>
  <c r="T93" i="19"/>
  <c r="R93" i="19"/>
  <c r="P93" i="19"/>
  <c r="BI92" i="19"/>
  <c r="BH92" i="19"/>
  <c r="BG92" i="19"/>
  <c r="BF92" i="19"/>
  <c r="T92" i="19"/>
  <c r="R92" i="19"/>
  <c r="P92" i="19"/>
  <c r="BI91" i="19"/>
  <c r="BH91" i="19"/>
  <c r="BG91" i="19"/>
  <c r="BF91" i="19"/>
  <c r="T91" i="19"/>
  <c r="R91" i="19"/>
  <c r="P91" i="19"/>
  <c r="BI90" i="19"/>
  <c r="BH90" i="19"/>
  <c r="BG90" i="19"/>
  <c r="BF90" i="19"/>
  <c r="T90" i="19"/>
  <c r="R90" i="19"/>
  <c r="P90" i="19"/>
  <c r="BI88" i="19"/>
  <c r="BH88" i="19"/>
  <c r="BG88" i="19"/>
  <c r="BF88" i="19"/>
  <c r="T88" i="19"/>
  <c r="R88" i="19"/>
  <c r="P88" i="19"/>
  <c r="J82" i="19"/>
  <c r="F82" i="19"/>
  <c r="F80" i="19"/>
  <c r="E78" i="19"/>
  <c r="J58" i="19"/>
  <c r="F58" i="19"/>
  <c r="F56" i="19"/>
  <c r="E54" i="19"/>
  <c r="J26" i="19"/>
  <c r="E26" i="19"/>
  <c r="J83" i="19" s="1"/>
  <c r="J25" i="19"/>
  <c r="J20" i="19"/>
  <c r="E20" i="19"/>
  <c r="F59" i="19" s="1"/>
  <c r="J19" i="19"/>
  <c r="J14" i="19"/>
  <c r="J80" i="19" s="1"/>
  <c r="E7" i="19"/>
  <c r="E74" i="19"/>
  <c r="J39" i="18"/>
  <c r="J38" i="18"/>
  <c r="AY78" i="1" s="1"/>
  <c r="J37" i="18"/>
  <c r="AX78" i="1" s="1"/>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4" i="18"/>
  <c r="BH114" i="18"/>
  <c r="BG114" i="18"/>
  <c r="BF114" i="18"/>
  <c r="T114" i="18"/>
  <c r="R114" i="18"/>
  <c r="P114" i="18"/>
  <c r="BI113" i="18"/>
  <c r="BH113" i="18"/>
  <c r="BG113" i="18"/>
  <c r="BF113" i="18"/>
  <c r="T113" i="18"/>
  <c r="R113" i="18"/>
  <c r="P113" i="18"/>
  <c r="BI112" i="18"/>
  <c r="BH112" i="18"/>
  <c r="BG112" i="18"/>
  <c r="BF112" i="18"/>
  <c r="T112" i="18"/>
  <c r="R112" i="18"/>
  <c r="P112" i="18"/>
  <c r="BI110" i="18"/>
  <c r="BH110" i="18"/>
  <c r="BG110" i="18"/>
  <c r="BF110" i="18"/>
  <c r="T110" i="18"/>
  <c r="R110" i="18"/>
  <c r="P110" i="18"/>
  <c r="BI107" i="18"/>
  <c r="BH107" i="18"/>
  <c r="BG107" i="18"/>
  <c r="BF107" i="18"/>
  <c r="T107" i="18"/>
  <c r="R107" i="18"/>
  <c r="P107" i="18"/>
  <c r="BI104" i="18"/>
  <c r="BH104" i="18"/>
  <c r="BG104" i="18"/>
  <c r="BF104" i="18"/>
  <c r="T104" i="18"/>
  <c r="R104" i="18"/>
  <c r="P104" i="18"/>
  <c r="BI101" i="18"/>
  <c r="BH101" i="18"/>
  <c r="BG101" i="18"/>
  <c r="BF101" i="18"/>
  <c r="T101" i="18"/>
  <c r="R101" i="18"/>
  <c r="P101" i="18"/>
  <c r="BI100" i="18"/>
  <c r="BH100" i="18"/>
  <c r="BG100" i="18"/>
  <c r="BF100" i="18"/>
  <c r="T100" i="18"/>
  <c r="R100" i="18"/>
  <c r="P100" i="18"/>
  <c r="BI97" i="18"/>
  <c r="BH97" i="18"/>
  <c r="BG97" i="18"/>
  <c r="BF97" i="18"/>
  <c r="T97" i="18"/>
  <c r="R97" i="18"/>
  <c r="P97" i="18"/>
  <c r="BI96" i="18"/>
  <c r="BH96" i="18"/>
  <c r="BG96" i="18"/>
  <c r="BF96" i="18"/>
  <c r="T96" i="18"/>
  <c r="R96" i="18"/>
  <c r="P96" i="18"/>
  <c r="BI92" i="18"/>
  <c r="BH92" i="18"/>
  <c r="BG92" i="18"/>
  <c r="BF92" i="18"/>
  <c r="T92" i="18"/>
  <c r="R92" i="18"/>
  <c r="P92" i="18"/>
  <c r="J86" i="18"/>
  <c r="J85" i="18"/>
  <c r="F85" i="18"/>
  <c r="F83" i="18"/>
  <c r="E81" i="18"/>
  <c r="J59" i="18"/>
  <c r="J58" i="18"/>
  <c r="F58" i="18"/>
  <c r="F56" i="18"/>
  <c r="E54" i="18"/>
  <c r="J20" i="18"/>
  <c r="E20" i="18"/>
  <c r="F86" i="18" s="1"/>
  <c r="J19" i="18"/>
  <c r="J14" i="18"/>
  <c r="J56" i="18"/>
  <c r="E7" i="18"/>
  <c r="E50" i="18"/>
  <c r="J39" i="17"/>
  <c r="J38" i="17"/>
  <c r="AY77" i="1" s="1"/>
  <c r="J37" i="17"/>
  <c r="AX77" i="1" s="1"/>
  <c r="BI668" i="17"/>
  <c r="BH668" i="17"/>
  <c r="BG668" i="17"/>
  <c r="BF668" i="17"/>
  <c r="T668" i="17"/>
  <c r="R668" i="17"/>
  <c r="P668" i="17"/>
  <c r="BI661" i="17"/>
  <c r="BH661" i="17"/>
  <c r="BG661" i="17"/>
  <c r="BF661" i="17"/>
  <c r="T661" i="17"/>
  <c r="T660" i="17" s="1"/>
  <c r="R661" i="17"/>
  <c r="R660" i="17" s="1"/>
  <c r="P661" i="17"/>
  <c r="P660" i="17" s="1"/>
  <c r="BI657" i="17"/>
  <c r="BH657" i="17"/>
  <c r="BG657" i="17"/>
  <c r="BF657" i="17"/>
  <c r="T657" i="17"/>
  <c r="R657" i="17"/>
  <c r="P657" i="17"/>
  <c r="BI654" i="17"/>
  <c r="BH654" i="17"/>
  <c r="BG654" i="17"/>
  <c r="BF654" i="17"/>
  <c r="T654" i="17"/>
  <c r="R654" i="17"/>
  <c r="P654" i="17"/>
  <c r="BI648" i="17"/>
  <c r="BH648" i="17"/>
  <c r="BG648" i="17"/>
  <c r="BF648" i="17"/>
  <c r="T648" i="17"/>
  <c r="R648" i="17"/>
  <c r="P648" i="17"/>
  <c r="BI642" i="17"/>
  <c r="BH642" i="17"/>
  <c r="BG642" i="17"/>
  <c r="BF642" i="17"/>
  <c r="T642" i="17"/>
  <c r="R642" i="17"/>
  <c r="P642" i="17"/>
  <c r="BI638" i="17"/>
  <c r="BH638" i="17"/>
  <c r="BG638" i="17"/>
  <c r="BF638" i="17"/>
  <c r="T638" i="17"/>
  <c r="R638" i="17"/>
  <c r="P638" i="17"/>
  <c r="BI635" i="17"/>
  <c r="BH635" i="17"/>
  <c r="BG635" i="17"/>
  <c r="BF635" i="17"/>
  <c r="T635" i="17"/>
  <c r="R635" i="17"/>
  <c r="P635" i="17"/>
  <c r="BI633" i="17"/>
  <c r="BH633" i="17"/>
  <c r="BG633" i="17"/>
  <c r="BF633" i="17"/>
  <c r="T633" i="17"/>
  <c r="R633" i="17"/>
  <c r="P633" i="17"/>
  <c r="BI630" i="17"/>
  <c r="BH630" i="17"/>
  <c r="BG630" i="17"/>
  <c r="BF630" i="17"/>
  <c r="T630" i="17"/>
  <c r="R630" i="17"/>
  <c r="P630" i="17"/>
  <c r="BI628" i="17"/>
  <c r="BH628" i="17"/>
  <c r="BG628" i="17"/>
  <c r="BF628" i="17"/>
  <c r="T628" i="17"/>
  <c r="R628" i="17"/>
  <c r="P628" i="17"/>
  <c r="BI625" i="17"/>
  <c r="BH625" i="17"/>
  <c r="BG625" i="17"/>
  <c r="BF625" i="17"/>
  <c r="T625" i="17"/>
  <c r="R625" i="17"/>
  <c r="P625" i="17"/>
  <c r="BI622" i="17"/>
  <c r="BH622" i="17"/>
  <c r="BG622" i="17"/>
  <c r="BF622" i="17"/>
  <c r="T622" i="17"/>
  <c r="R622" i="17"/>
  <c r="P622" i="17"/>
  <c r="BI619" i="17"/>
  <c r="BH619" i="17"/>
  <c r="BG619" i="17"/>
  <c r="BF619" i="17"/>
  <c r="T619" i="17"/>
  <c r="R619" i="17"/>
  <c r="P619" i="17"/>
  <c r="BI616" i="17"/>
  <c r="BH616" i="17"/>
  <c r="BG616" i="17"/>
  <c r="BF616" i="17"/>
  <c r="T616" i="17"/>
  <c r="R616" i="17"/>
  <c r="P616" i="17"/>
  <c r="BI614" i="17"/>
  <c r="BH614" i="17"/>
  <c r="BG614" i="17"/>
  <c r="BF614" i="17"/>
  <c r="T614" i="17"/>
  <c r="R614" i="17"/>
  <c r="P614" i="17"/>
  <c r="BI611" i="17"/>
  <c r="BH611" i="17"/>
  <c r="BG611" i="17"/>
  <c r="BF611" i="17"/>
  <c r="T611" i="17"/>
  <c r="R611" i="17"/>
  <c r="P611" i="17"/>
  <c r="BI609" i="17"/>
  <c r="BH609" i="17"/>
  <c r="BG609" i="17"/>
  <c r="BF609" i="17"/>
  <c r="T609" i="17"/>
  <c r="R609" i="17"/>
  <c r="P609" i="17"/>
  <c r="BI603" i="17"/>
  <c r="BH603" i="17"/>
  <c r="BG603" i="17"/>
  <c r="BF603" i="17"/>
  <c r="T603" i="17"/>
  <c r="R603" i="17"/>
  <c r="P603" i="17"/>
  <c r="BI600" i="17"/>
  <c r="BH600" i="17"/>
  <c r="BG600" i="17"/>
  <c r="BF600" i="17"/>
  <c r="T600" i="17"/>
  <c r="R600" i="17"/>
  <c r="P600" i="17"/>
  <c r="BI597" i="17"/>
  <c r="BH597" i="17"/>
  <c r="BG597" i="17"/>
  <c r="BF597" i="17"/>
  <c r="T597" i="17"/>
  <c r="R597" i="17"/>
  <c r="P597" i="17"/>
  <c r="BI594" i="17"/>
  <c r="BH594" i="17"/>
  <c r="BG594" i="17"/>
  <c r="BF594" i="17"/>
  <c r="T594" i="17"/>
  <c r="R594" i="17"/>
  <c r="P594" i="17"/>
  <c r="BI591" i="17"/>
  <c r="BH591" i="17"/>
  <c r="BG591" i="17"/>
  <c r="BF591" i="17"/>
  <c r="T591" i="17"/>
  <c r="R591" i="17"/>
  <c r="P591" i="17"/>
  <c r="BI590" i="17"/>
  <c r="BH590" i="17"/>
  <c r="BG590" i="17"/>
  <c r="BF590" i="17"/>
  <c r="T590" i="17"/>
  <c r="R590" i="17"/>
  <c r="P590" i="17"/>
  <c r="BI588" i="17"/>
  <c r="BH588" i="17"/>
  <c r="BG588" i="17"/>
  <c r="BF588" i="17"/>
  <c r="T588" i="17"/>
  <c r="R588" i="17"/>
  <c r="P588" i="17"/>
  <c r="BI587" i="17"/>
  <c r="BH587" i="17"/>
  <c r="BG587" i="17"/>
  <c r="BF587" i="17"/>
  <c r="T587" i="17"/>
  <c r="R587" i="17"/>
  <c r="P587" i="17"/>
  <c r="BI586" i="17"/>
  <c r="BH586" i="17"/>
  <c r="BG586" i="17"/>
  <c r="BF586" i="17"/>
  <c r="T586" i="17"/>
  <c r="R586" i="17"/>
  <c r="P586" i="17"/>
  <c r="BI584" i="17"/>
  <c r="BH584" i="17"/>
  <c r="BG584" i="17"/>
  <c r="BF584" i="17"/>
  <c r="T584" i="17"/>
  <c r="R584" i="17"/>
  <c r="P584" i="17"/>
  <c r="BI583" i="17"/>
  <c r="BH583" i="17"/>
  <c r="BG583" i="17"/>
  <c r="BF583" i="17"/>
  <c r="T583" i="17"/>
  <c r="R583" i="17"/>
  <c r="P583" i="17"/>
  <c r="BI581" i="17"/>
  <c r="BH581" i="17"/>
  <c r="BG581" i="17"/>
  <c r="BF581" i="17"/>
  <c r="T581" i="17"/>
  <c r="R581" i="17"/>
  <c r="P581" i="17"/>
  <c r="BI579" i="17"/>
  <c r="BH579" i="17"/>
  <c r="BG579" i="17"/>
  <c r="BF579" i="17"/>
  <c r="T579" i="17"/>
  <c r="R579" i="17"/>
  <c r="P579" i="17"/>
  <c r="BI577" i="17"/>
  <c r="BH577" i="17"/>
  <c r="BG577" i="17"/>
  <c r="BF577" i="17"/>
  <c r="T577" i="17"/>
  <c r="R577" i="17"/>
  <c r="P577" i="17"/>
  <c r="BI576" i="17"/>
  <c r="BH576" i="17"/>
  <c r="BG576" i="17"/>
  <c r="BF576" i="17"/>
  <c r="T576" i="17"/>
  <c r="R576" i="17"/>
  <c r="P576" i="17"/>
  <c r="BI570" i="17"/>
  <c r="BH570" i="17"/>
  <c r="BG570" i="17"/>
  <c r="BF570" i="17"/>
  <c r="T570" i="17"/>
  <c r="R570" i="17"/>
  <c r="P570" i="17"/>
  <c r="BI565" i="17"/>
  <c r="BH565" i="17"/>
  <c r="BG565" i="17"/>
  <c r="BF565" i="17"/>
  <c r="T565" i="17"/>
  <c r="R565" i="17"/>
  <c r="P565" i="17"/>
  <c r="BI562" i="17"/>
  <c r="BH562" i="17"/>
  <c r="BG562" i="17"/>
  <c r="BF562" i="17"/>
  <c r="T562" i="17"/>
  <c r="R562" i="17"/>
  <c r="P562" i="17"/>
  <c r="BI559" i="17"/>
  <c r="BH559" i="17"/>
  <c r="BG559" i="17"/>
  <c r="BF559" i="17"/>
  <c r="T559" i="17"/>
  <c r="R559" i="17"/>
  <c r="P559" i="17"/>
  <c r="BI556" i="17"/>
  <c r="BH556" i="17"/>
  <c r="BG556" i="17"/>
  <c r="BF556" i="17"/>
  <c r="T556" i="17"/>
  <c r="R556" i="17"/>
  <c r="P556" i="17"/>
  <c r="BI553" i="17"/>
  <c r="BH553" i="17"/>
  <c r="BG553" i="17"/>
  <c r="BF553" i="17"/>
  <c r="T553" i="17"/>
  <c r="R553" i="17"/>
  <c r="P553" i="17"/>
  <c r="BI551" i="17"/>
  <c r="BH551" i="17"/>
  <c r="BG551" i="17"/>
  <c r="BF551" i="17"/>
  <c r="T551" i="17"/>
  <c r="R551" i="17"/>
  <c r="P551" i="17"/>
  <c r="BI548" i="17"/>
  <c r="BH548" i="17"/>
  <c r="BG548" i="17"/>
  <c r="BF548" i="17"/>
  <c r="T548" i="17"/>
  <c r="R548" i="17"/>
  <c r="P548" i="17"/>
  <c r="BI545" i="17"/>
  <c r="BH545" i="17"/>
  <c r="BG545" i="17"/>
  <c r="BF545" i="17"/>
  <c r="T545" i="17"/>
  <c r="R545" i="17"/>
  <c r="P545" i="17"/>
  <c r="BI544" i="17"/>
  <c r="BH544" i="17"/>
  <c r="BG544" i="17"/>
  <c r="BF544" i="17"/>
  <c r="T544" i="17"/>
  <c r="R544" i="17"/>
  <c r="P544" i="17"/>
  <c r="BI543" i="17"/>
  <c r="BH543" i="17"/>
  <c r="BG543" i="17"/>
  <c r="BF543" i="17"/>
  <c r="T543" i="17"/>
  <c r="R543" i="17"/>
  <c r="P543" i="17"/>
  <c r="BI540" i="17"/>
  <c r="BH540" i="17"/>
  <c r="BG540" i="17"/>
  <c r="BF540" i="17"/>
  <c r="T540" i="17"/>
  <c r="R540" i="17"/>
  <c r="P540" i="17"/>
  <c r="BI537" i="17"/>
  <c r="BH537" i="17"/>
  <c r="BG537" i="17"/>
  <c r="BF537" i="17"/>
  <c r="T537" i="17"/>
  <c r="R537" i="17"/>
  <c r="P537" i="17"/>
  <c r="BI534" i="17"/>
  <c r="BH534" i="17"/>
  <c r="BG534" i="17"/>
  <c r="BF534" i="17"/>
  <c r="T534" i="17"/>
  <c r="R534" i="17"/>
  <c r="P534" i="17"/>
  <c r="BI531" i="17"/>
  <c r="BH531" i="17"/>
  <c r="BG531" i="17"/>
  <c r="BF531" i="17"/>
  <c r="T531" i="17"/>
  <c r="R531" i="17"/>
  <c r="P531" i="17"/>
  <c r="BI528" i="17"/>
  <c r="BH528" i="17"/>
  <c r="BG528" i="17"/>
  <c r="BF528" i="17"/>
  <c r="T528" i="17"/>
  <c r="R528" i="17"/>
  <c r="P528" i="17"/>
  <c r="BI521" i="17"/>
  <c r="BH521" i="17"/>
  <c r="BG521" i="17"/>
  <c r="BF521" i="17"/>
  <c r="T521" i="17"/>
  <c r="R521" i="17"/>
  <c r="P521" i="17"/>
  <c r="BI516" i="17"/>
  <c r="BH516" i="17"/>
  <c r="BG516" i="17"/>
  <c r="BF516" i="17"/>
  <c r="T516" i="17"/>
  <c r="R516" i="17"/>
  <c r="P516" i="17"/>
  <c r="BI511" i="17"/>
  <c r="BH511" i="17"/>
  <c r="BG511" i="17"/>
  <c r="BF511" i="17"/>
  <c r="T511" i="17"/>
  <c r="R511" i="17"/>
  <c r="P511" i="17"/>
  <c r="BI509" i="17"/>
  <c r="BH509" i="17"/>
  <c r="BG509" i="17"/>
  <c r="BF509" i="17"/>
  <c r="T509" i="17"/>
  <c r="R509" i="17"/>
  <c r="P509" i="17"/>
  <c r="BI504" i="17"/>
  <c r="BH504" i="17"/>
  <c r="BG504" i="17"/>
  <c r="BF504" i="17"/>
  <c r="T504" i="17"/>
  <c r="R504" i="17"/>
  <c r="P504" i="17"/>
  <c r="BI501" i="17"/>
  <c r="BH501" i="17"/>
  <c r="BG501" i="17"/>
  <c r="BF501" i="17"/>
  <c r="T501" i="17"/>
  <c r="R501" i="17"/>
  <c r="P501" i="17"/>
  <c r="BI498" i="17"/>
  <c r="BH498" i="17"/>
  <c r="BG498" i="17"/>
  <c r="BF498" i="17"/>
  <c r="T498" i="17"/>
  <c r="R498" i="17"/>
  <c r="P498" i="17"/>
  <c r="BI494" i="17"/>
  <c r="BH494" i="17"/>
  <c r="BG494" i="17"/>
  <c r="BF494" i="17"/>
  <c r="T494" i="17"/>
  <c r="R494" i="17"/>
  <c r="P494" i="17"/>
  <c r="BI490" i="17"/>
  <c r="BH490" i="17"/>
  <c r="BG490" i="17"/>
  <c r="BF490" i="17"/>
  <c r="T490" i="17"/>
  <c r="R490" i="17"/>
  <c r="P490" i="17"/>
  <c r="BI484" i="17"/>
  <c r="BH484" i="17"/>
  <c r="BG484" i="17"/>
  <c r="BF484" i="17"/>
  <c r="T484" i="17"/>
  <c r="R484" i="17"/>
  <c r="P484" i="17"/>
  <c r="BI481" i="17"/>
  <c r="BH481" i="17"/>
  <c r="BG481" i="17"/>
  <c r="BF481" i="17"/>
  <c r="T481" i="17"/>
  <c r="R481" i="17"/>
  <c r="P481" i="17"/>
  <c r="BI476" i="17"/>
  <c r="BH476" i="17"/>
  <c r="BG476" i="17"/>
  <c r="BF476" i="17"/>
  <c r="T476" i="17"/>
  <c r="R476" i="17"/>
  <c r="P476" i="17"/>
  <c r="BI473" i="17"/>
  <c r="BH473" i="17"/>
  <c r="BG473" i="17"/>
  <c r="BF473" i="17"/>
  <c r="T473" i="17"/>
  <c r="R473" i="17"/>
  <c r="P473" i="17"/>
  <c r="BI470" i="17"/>
  <c r="BH470" i="17"/>
  <c r="BG470" i="17"/>
  <c r="BF470" i="17"/>
  <c r="T470" i="17"/>
  <c r="R470" i="17"/>
  <c r="P470" i="17"/>
  <c r="BI468" i="17"/>
  <c r="BH468" i="17"/>
  <c r="BG468" i="17"/>
  <c r="BF468" i="17"/>
  <c r="T468" i="17"/>
  <c r="R468" i="17"/>
  <c r="P468" i="17"/>
  <c r="BI465" i="17"/>
  <c r="BH465" i="17"/>
  <c r="BG465" i="17"/>
  <c r="BF465" i="17"/>
  <c r="T465" i="17"/>
  <c r="R465" i="17"/>
  <c r="P465" i="17"/>
  <c r="BI462" i="17"/>
  <c r="BH462" i="17"/>
  <c r="BG462" i="17"/>
  <c r="BF462" i="17"/>
  <c r="T462" i="17"/>
  <c r="R462" i="17"/>
  <c r="P462" i="17"/>
  <c r="BI459" i="17"/>
  <c r="BH459" i="17"/>
  <c r="BG459" i="17"/>
  <c r="BF459" i="17"/>
  <c r="T459" i="17"/>
  <c r="R459" i="17"/>
  <c r="P459" i="17"/>
  <c r="BI456" i="17"/>
  <c r="BH456" i="17"/>
  <c r="BG456" i="17"/>
  <c r="BF456" i="17"/>
  <c r="T456" i="17"/>
  <c r="T455" i="17" s="1"/>
  <c r="R456" i="17"/>
  <c r="R455" i="17" s="1"/>
  <c r="P456" i="17"/>
  <c r="P455" i="17" s="1"/>
  <c r="BI453" i="17"/>
  <c r="BH453" i="17"/>
  <c r="BG453" i="17"/>
  <c r="BF453" i="17"/>
  <c r="T453" i="17"/>
  <c r="R453" i="17"/>
  <c r="P453" i="17"/>
  <c r="BI451" i="17"/>
  <c r="BH451" i="17"/>
  <c r="BG451" i="17"/>
  <c r="BF451" i="17"/>
  <c r="T451" i="17"/>
  <c r="R451" i="17"/>
  <c r="P451" i="17"/>
  <c r="BI449" i="17"/>
  <c r="BH449" i="17"/>
  <c r="BG449" i="17"/>
  <c r="BF449" i="17"/>
  <c r="T449" i="17"/>
  <c r="R449" i="17"/>
  <c r="P449" i="17"/>
  <c r="BI448" i="17"/>
  <c r="BH448" i="17"/>
  <c r="BG448" i="17"/>
  <c r="BF448" i="17"/>
  <c r="T448" i="17"/>
  <c r="R448" i="17"/>
  <c r="P448" i="17"/>
  <c r="BI445" i="17"/>
  <c r="BH445" i="17"/>
  <c r="BG445" i="17"/>
  <c r="BF445" i="17"/>
  <c r="T445" i="17"/>
  <c r="R445" i="17"/>
  <c r="P445" i="17"/>
  <c r="BI444" i="17"/>
  <c r="BH444" i="17"/>
  <c r="BG444" i="17"/>
  <c r="BF444" i="17"/>
  <c r="T444" i="17"/>
  <c r="R444" i="17"/>
  <c r="P444" i="17"/>
  <c r="BI441" i="17"/>
  <c r="BH441" i="17"/>
  <c r="BG441" i="17"/>
  <c r="BF441" i="17"/>
  <c r="T441" i="17"/>
  <c r="R441" i="17"/>
  <c r="P441" i="17"/>
  <c r="BI440" i="17"/>
  <c r="BH440" i="17"/>
  <c r="BG440" i="17"/>
  <c r="BF440" i="17"/>
  <c r="T440" i="17"/>
  <c r="R440" i="17"/>
  <c r="P440" i="17"/>
  <c r="BI437" i="17"/>
  <c r="BH437" i="17"/>
  <c r="BG437" i="17"/>
  <c r="BF437" i="17"/>
  <c r="T437" i="17"/>
  <c r="R437" i="17"/>
  <c r="P437" i="17"/>
  <c r="BI436" i="17"/>
  <c r="BH436" i="17"/>
  <c r="BG436" i="17"/>
  <c r="BF436" i="17"/>
  <c r="T436" i="17"/>
  <c r="R436" i="17"/>
  <c r="P436" i="17"/>
  <c r="BI433" i="17"/>
  <c r="BH433" i="17"/>
  <c r="BG433" i="17"/>
  <c r="BF433" i="17"/>
  <c r="T433" i="17"/>
  <c r="R433" i="17"/>
  <c r="P433" i="17"/>
  <c r="BI431" i="17"/>
  <c r="BH431" i="17"/>
  <c r="BG431" i="17"/>
  <c r="BF431" i="17"/>
  <c r="T431" i="17"/>
  <c r="R431" i="17"/>
  <c r="P431" i="17"/>
  <c r="BI429" i="17"/>
  <c r="BH429" i="17"/>
  <c r="BG429" i="17"/>
  <c r="BF429" i="17"/>
  <c r="T429" i="17"/>
  <c r="R429" i="17"/>
  <c r="P429" i="17"/>
  <c r="BI427" i="17"/>
  <c r="BH427" i="17"/>
  <c r="BG427" i="17"/>
  <c r="BF427" i="17"/>
  <c r="T427" i="17"/>
  <c r="R427" i="17"/>
  <c r="P427" i="17"/>
  <c r="BI424" i="17"/>
  <c r="BH424" i="17"/>
  <c r="BG424" i="17"/>
  <c r="BF424" i="17"/>
  <c r="T424" i="17"/>
  <c r="R424" i="17"/>
  <c r="P424" i="17"/>
  <c r="BI422" i="17"/>
  <c r="BH422" i="17"/>
  <c r="BG422" i="17"/>
  <c r="BF422" i="17"/>
  <c r="T422" i="17"/>
  <c r="R422" i="17"/>
  <c r="P422" i="17"/>
  <c r="BI419" i="17"/>
  <c r="BH419" i="17"/>
  <c r="BG419" i="17"/>
  <c r="BF419" i="17"/>
  <c r="T419" i="17"/>
  <c r="R419" i="17"/>
  <c r="P419" i="17"/>
  <c r="BI415" i="17"/>
  <c r="BH415" i="17"/>
  <c r="BG415" i="17"/>
  <c r="BF415" i="17"/>
  <c r="T415" i="17"/>
  <c r="R415" i="17"/>
  <c r="P415" i="17"/>
  <c r="BI412" i="17"/>
  <c r="BH412" i="17"/>
  <c r="BG412" i="17"/>
  <c r="BF412" i="17"/>
  <c r="T412" i="17"/>
  <c r="R412" i="17"/>
  <c r="P412" i="17"/>
  <c r="BI410" i="17"/>
  <c r="BH410" i="17"/>
  <c r="BG410" i="17"/>
  <c r="BF410" i="17"/>
  <c r="T410" i="17"/>
  <c r="R410" i="17"/>
  <c r="P410" i="17"/>
  <c r="BI407" i="17"/>
  <c r="BH407" i="17"/>
  <c r="BG407" i="17"/>
  <c r="BF407" i="17"/>
  <c r="T407" i="17"/>
  <c r="R407" i="17"/>
  <c r="P407" i="17"/>
  <c r="BI404" i="17"/>
  <c r="BH404" i="17"/>
  <c r="BG404" i="17"/>
  <c r="BF404" i="17"/>
  <c r="T404" i="17"/>
  <c r="R404" i="17"/>
  <c r="P404" i="17"/>
  <c r="BI401" i="17"/>
  <c r="BH401" i="17"/>
  <c r="BG401" i="17"/>
  <c r="BF401" i="17"/>
  <c r="T401" i="17"/>
  <c r="R401" i="17"/>
  <c r="P401" i="17"/>
  <c r="BI400" i="17"/>
  <c r="BH400" i="17"/>
  <c r="BG400" i="17"/>
  <c r="BF400" i="17"/>
  <c r="T400" i="17"/>
  <c r="R400" i="17"/>
  <c r="P400" i="17"/>
  <c r="BI397" i="17"/>
  <c r="BH397" i="17"/>
  <c r="BG397" i="17"/>
  <c r="BF397" i="17"/>
  <c r="T397" i="17"/>
  <c r="R397" i="17"/>
  <c r="P397" i="17"/>
  <c r="BI395" i="17"/>
  <c r="BH395" i="17"/>
  <c r="BG395" i="17"/>
  <c r="BF395" i="17"/>
  <c r="T395" i="17"/>
  <c r="R395" i="17"/>
  <c r="P395" i="17"/>
  <c r="BI392" i="17"/>
  <c r="BH392" i="17"/>
  <c r="BG392" i="17"/>
  <c r="BF392" i="17"/>
  <c r="T392" i="17"/>
  <c r="R392" i="17"/>
  <c r="P392" i="17"/>
  <c r="BI389" i="17"/>
  <c r="BH389" i="17"/>
  <c r="BG389" i="17"/>
  <c r="BF389" i="17"/>
  <c r="T389" i="17"/>
  <c r="R389" i="17"/>
  <c r="P389" i="17"/>
  <c r="BI386" i="17"/>
  <c r="BH386" i="17"/>
  <c r="BG386" i="17"/>
  <c r="BF386" i="17"/>
  <c r="T386" i="17"/>
  <c r="R386" i="17"/>
  <c r="P386" i="17"/>
  <c r="BI384" i="17"/>
  <c r="BH384" i="17"/>
  <c r="BG384" i="17"/>
  <c r="BF384" i="17"/>
  <c r="T384" i="17"/>
  <c r="R384" i="17"/>
  <c r="P384" i="17"/>
  <c r="BI382" i="17"/>
  <c r="BH382" i="17"/>
  <c r="BG382" i="17"/>
  <c r="BF382" i="17"/>
  <c r="T382" i="17"/>
  <c r="R382" i="17"/>
  <c r="P382" i="17"/>
  <c r="BI379" i="17"/>
  <c r="BH379" i="17"/>
  <c r="BG379" i="17"/>
  <c r="BF379" i="17"/>
  <c r="T379" i="17"/>
  <c r="R379" i="17"/>
  <c r="P379" i="17"/>
  <c r="BI377" i="17"/>
  <c r="BH377" i="17"/>
  <c r="BG377" i="17"/>
  <c r="BF377" i="17"/>
  <c r="T377" i="17"/>
  <c r="R377" i="17"/>
  <c r="P377" i="17"/>
  <c r="BI372" i="17"/>
  <c r="BH372" i="17"/>
  <c r="BG372" i="17"/>
  <c r="BF372" i="17"/>
  <c r="T372" i="17"/>
  <c r="R372" i="17"/>
  <c r="P372" i="17"/>
  <c r="BI370" i="17"/>
  <c r="BH370" i="17"/>
  <c r="BG370" i="17"/>
  <c r="BF370" i="17"/>
  <c r="T370" i="17"/>
  <c r="R370" i="17"/>
  <c r="P370" i="17"/>
  <c r="BI367" i="17"/>
  <c r="BH367" i="17"/>
  <c r="BG367" i="17"/>
  <c r="BF367" i="17"/>
  <c r="T367" i="17"/>
  <c r="R367" i="17"/>
  <c r="P367" i="17"/>
  <c r="BI365" i="17"/>
  <c r="BH365" i="17"/>
  <c r="BG365" i="17"/>
  <c r="BF365" i="17"/>
  <c r="T365" i="17"/>
  <c r="R365" i="17"/>
  <c r="P365" i="17"/>
  <c r="BI362" i="17"/>
  <c r="BH362" i="17"/>
  <c r="BG362" i="17"/>
  <c r="BF362" i="17"/>
  <c r="T362" i="17"/>
  <c r="R362" i="17"/>
  <c r="P362" i="17"/>
  <c r="BI359" i="17"/>
  <c r="BH359" i="17"/>
  <c r="BG359" i="17"/>
  <c r="BF359" i="17"/>
  <c r="T359" i="17"/>
  <c r="R359" i="17"/>
  <c r="P359" i="17"/>
  <c r="BI357" i="17"/>
  <c r="BH357" i="17"/>
  <c r="BG357" i="17"/>
  <c r="BF357" i="17"/>
  <c r="T357" i="17"/>
  <c r="R357" i="17"/>
  <c r="P357" i="17"/>
  <c r="BI354" i="17"/>
  <c r="BH354" i="17"/>
  <c r="BG354" i="17"/>
  <c r="BF354" i="17"/>
  <c r="T354" i="17"/>
  <c r="R354" i="17"/>
  <c r="P354" i="17"/>
  <c r="BI352" i="17"/>
  <c r="BH352" i="17"/>
  <c r="BG352" i="17"/>
  <c r="BF352" i="17"/>
  <c r="T352" i="17"/>
  <c r="R352" i="17"/>
  <c r="P352" i="17"/>
  <c r="BI349" i="17"/>
  <c r="BH349" i="17"/>
  <c r="BG349" i="17"/>
  <c r="BF349" i="17"/>
  <c r="T349" i="17"/>
  <c r="R349" i="17"/>
  <c r="P349" i="17"/>
  <c r="BI347" i="17"/>
  <c r="BH347" i="17"/>
  <c r="BG347" i="17"/>
  <c r="BF347" i="17"/>
  <c r="T347" i="17"/>
  <c r="R347" i="17"/>
  <c r="P347" i="17"/>
  <c r="BI344" i="17"/>
  <c r="BH344" i="17"/>
  <c r="BG344" i="17"/>
  <c r="BF344" i="17"/>
  <c r="T344" i="17"/>
  <c r="R344" i="17"/>
  <c r="P344" i="17"/>
  <c r="BI342" i="17"/>
  <c r="BH342" i="17"/>
  <c r="BG342" i="17"/>
  <c r="BF342" i="17"/>
  <c r="T342" i="17"/>
  <c r="R342" i="17"/>
  <c r="P342" i="17"/>
  <c r="BI338" i="17"/>
  <c r="BH338" i="17"/>
  <c r="BG338" i="17"/>
  <c r="BF338" i="17"/>
  <c r="T338" i="17"/>
  <c r="R338" i="17"/>
  <c r="P338" i="17"/>
  <c r="BI334" i="17"/>
  <c r="BH334" i="17"/>
  <c r="BG334" i="17"/>
  <c r="BF334" i="17"/>
  <c r="T334" i="17"/>
  <c r="T333" i="17"/>
  <c r="R334" i="17"/>
  <c r="R333" i="17"/>
  <c r="P334" i="17"/>
  <c r="P333" i="17"/>
  <c r="BI331" i="17"/>
  <c r="BH331" i="17"/>
  <c r="BG331" i="17"/>
  <c r="BF331" i="17"/>
  <c r="T331" i="17"/>
  <c r="R331" i="17"/>
  <c r="P331" i="17"/>
  <c r="BI329" i="17"/>
  <c r="BH329" i="17"/>
  <c r="BG329" i="17"/>
  <c r="BF329" i="17"/>
  <c r="T329" i="17"/>
  <c r="R329" i="17"/>
  <c r="P329" i="17"/>
  <c r="BI327" i="17"/>
  <c r="BH327" i="17"/>
  <c r="BG327" i="17"/>
  <c r="BF327" i="17"/>
  <c r="T327" i="17"/>
  <c r="R327" i="17"/>
  <c r="P327" i="17"/>
  <c r="BI323" i="17"/>
  <c r="BH323" i="17"/>
  <c r="BG323" i="17"/>
  <c r="BF323" i="17"/>
  <c r="T323" i="17"/>
  <c r="R323" i="17"/>
  <c r="P323" i="17"/>
  <c r="BI321" i="17"/>
  <c r="BH321" i="17"/>
  <c r="BG321" i="17"/>
  <c r="BF321" i="17"/>
  <c r="T321" i="17"/>
  <c r="R321" i="17"/>
  <c r="P321" i="17"/>
  <c r="BI319" i="17"/>
  <c r="BH319" i="17"/>
  <c r="BG319" i="17"/>
  <c r="BF319" i="17"/>
  <c r="T319" i="17"/>
  <c r="R319" i="17"/>
  <c r="P319" i="17"/>
  <c r="BI316" i="17"/>
  <c r="BH316" i="17"/>
  <c r="BG316" i="17"/>
  <c r="BF316" i="17"/>
  <c r="T316" i="17"/>
  <c r="R316" i="17"/>
  <c r="P316" i="17"/>
  <c r="BI313" i="17"/>
  <c r="BH313" i="17"/>
  <c r="BG313" i="17"/>
  <c r="BF313" i="17"/>
  <c r="T313" i="17"/>
  <c r="R313" i="17"/>
  <c r="P313" i="17"/>
  <c r="BI310" i="17"/>
  <c r="BH310" i="17"/>
  <c r="BG310" i="17"/>
  <c r="BF310" i="17"/>
  <c r="T310" i="17"/>
  <c r="R310" i="17"/>
  <c r="P310" i="17"/>
  <c r="BI307" i="17"/>
  <c r="BH307" i="17"/>
  <c r="BG307" i="17"/>
  <c r="BF307" i="17"/>
  <c r="T307" i="17"/>
  <c r="R307" i="17"/>
  <c r="P307" i="17"/>
  <c r="BI304" i="17"/>
  <c r="BH304" i="17"/>
  <c r="BG304" i="17"/>
  <c r="BF304" i="17"/>
  <c r="T304" i="17"/>
  <c r="R304" i="17"/>
  <c r="P304" i="17"/>
  <c r="BI301" i="17"/>
  <c r="BH301" i="17"/>
  <c r="BG301" i="17"/>
  <c r="BF301" i="17"/>
  <c r="T301" i="17"/>
  <c r="R301" i="17"/>
  <c r="P301" i="17"/>
  <c r="BI298" i="17"/>
  <c r="BH298" i="17"/>
  <c r="BG298" i="17"/>
  <c r="BF298" i="17"/>
  <c r="T298" i="17"/>
  <c r="R298" i="17"/>
  <c r="P298" i="17"/>
  <c r="BI290" i="17"/>
  <c r="BH290" i="17"/>
  <c r="BG290" i="17"/>
  <c r="BF290" i="17"/>
  <c r="T290" i="17"/>
  <c r="R290" i="17"/>
  <c r="P290" i="17"/>
  <c r="BI287" i="17"/>
  <c r="BH287" i="17"/>
  <c r="BG287" i="17"/>
  <c r="BF287" i="17"/>
  <c r="T287" i="17"/>
  <c r="R287" i="17"/>
  <c r="P287" i="17"/>
  <c r="BI284" i="17"/>
  <c r="BH284" i="17"/>
  <c r="BG284" i="17"/>
  <c r="BF284" i="17"/>
  <c r="T284" i="17"/>
  <c r="R284" i="17"/>
  <c r="P284" i="17"/>
  <c r="BI281" i="17"/>
  <c r="BH281" i="17"/>
  <c r="BG281" i="17"/>
  <c r="BF281" i="17"/>
  <c r="T281" i="17"/>
  <c r="R281" i="17"/>
  <c r="P281" i="17"/>
  <c r="BI278" i="17"/>
  <c r="BH278" i="17"/>
  <c r="BG278" i="17"/>
  <c r="BF278" i="17"/>
  <c r="T278" i="17"/>
  <c r="R278" i="17"/>
  <c r="P278" i="17"/>
  <c r="BI275" i="17"/>
  <c r="BH275" i="17"/>
  <c r="BG275" i="17"/>
  <c r="BF275" i="17"/>
  <c r="T275" i="17"/>
  <c r="R275" i="17"/>
  <c r="P275" i="17"/>
  <c r="BI272" i="17"/>
  <c r="BH272" i="17"/>
  <c r="BG272" i="17"/>
  <c r="BF272" i="17"/>
  <c r="T272" i="17"/>
  <c r="R272" i="17"/>
  <c r="P272" i="17"/>
  <c r="BI269" i="17"/>
  <c r="BH269" i="17"/>
  <c r="BG269" i="17"/>
  <c r="BF269" i="17"/>
  <c r="T269" i="17"/>
  <c r="R269" i="17"/>
  <c r="P269" i="17"/>
  <c r="BI266" i="17"/>
  <c r="BH266" i="17"/>
  <c r="BG266" i="17"/>
  <c r="BF266" i="17"/>
  <c r="T266" i="17"/>
  <c r="R266" i="17"/>
  <c r="P266" i="17"/>
  <c r="BI263" i="17"/>
  <c r="BH263" i="17"/>
  <c r="BG263" i="17"/>
  <c r="BF263" i="17"/>
  <c r="T263" i="17"/>
  <c r="R263" i="17"/>
  <c r="P263" i="17"/>
  <c r="BI260" i="17"/>
  <c r="BH260" i="17"/>
  <c r="BG260" i="17"/>
  <c r="BF260" i="17"/>
  <c r="T260" i="17"/>
  <c r="R260" i="17"/>
  <c r="P260" i="17"/>
  <c r="BI257" i="17"/>
  <c r="BH257" i="17"/>
  <c r="BG257" i="17"/>
  <c r="BF257" i="17"/>
  <c r="T257" i="17"/>
  <c r="R257" i="17"/>
  <c r="P257" i="17"/>
  <c r="BI254" i="17"/>
  <c r="BH254" i="17"/>
  <c r="BG254" i="17"/>
  <c r="BF254" i="17"/>
  <c r="T254" i="17"/>
  <c r="R254" i="17"/>
  <c r="P254" i="17"/>
  <c r="BI251" i="17"/>
  <c r="BH251" i="17"/>
  <c r="BG251" i="17"/>
  <c r="BF251" i="17"/>
  <c r="T251" i="17"/>
  <c r="R251" i="17"/>
  <c r="P251" i="17"/>
  <c r="BI248" i="17"/>
  <c r="BH248" i="17"/>
  <c r="BG248" i="17"/>
  <c r="BF248" i="17"/>
  <c r="T248" i="17"/>
  <c r="R248" i="17"/>
  <c r="P248" i="17"/>
  <c r="BI245" i="17"/>
  <c r="BH245" i="17"/>
  <c r="BG245" i="17"/>
  <c r="BF245" i="17"/>
  <c r="T245" i="17"/>
  <c r="R245" i="17"/>
  <c r="P245" i="17"/>
  <c r="BI243" i="17"/>
  <c r="BH243" i="17"/>
  <c r="BG243" i="17"/>
  <c r="BF243" i="17"/>
  <c r="T243" i="17"/>
  <c r="R243" i="17"/>
  <c r="P243" i="17"/>
  <c r="BI242" i="17"/>
  <c r="BH242" i="17"/>
  <c r="BG242" i="17"/>
  <c r="BF242" i="17"/>
  <c r="T242" i="17"/>
  <c r="R242" i="17"/>
  <c r="P242" i="17"/>
  <c r="BI239" i="17"/>
  <c r="BH239" i="17"/>
  <c r="BG239" i="17"/>
  <c r="BF239" i="17"/>
  <c r="T239" i="17"/>
  <c r="R239" i="17"/>
  <c r="P239" i="17"/>
  <c r="BI237" i="17"/>
  <c r="BH237" i="17"/>
  <c r="BG237" i="17"/>
  <c r="BF237" i="17"/>
  <c r="T237" i="17"/>
  <c r="R237" i="17"/>
  <c r="P237" i="17"/>
  <c r="BI235" i="17"/>
  <c r="BH235" i="17"/>
  <c r="BG235" i="17"/>
  <c r="BF235" i="17"/>
  <c r="T235" i="17"/>
  <c r="R235" i="17"/>
  <c r="P235" i="17"/>
  <c r="BI233" i="17"/>
  <c r="BH233" i="17"/>
  <c r="BG233" i="17"/>
  <c r="BF233" i="17"/>
  <c r="T233" i="17"/>
  <c r="R233" i="17"/>
  <c r="P233" i="17"/>
  <c r="BI232" i="17"/>
  <c r="BH232" i="17"/>
  <c r="BG232" i="17"/>
  <c r="BF232" i="17"/>
  <c r="T232" i="17"/>
  <c r="R232" i="17"/>
  <c r="P232" i="17"/>
  <c r="BI229" i="17"/>
  <c r="BH229" i="17"/>
  <c r="BG229" i="17"/>
  <c r="BF229" i="17"/>
  <c r="T229" i="17"/>
  <c r="R229" i="17"/>
  <c r="P229" i="17"/>
  <c r="BI226" i="17"/>
  <c r="BH226" i="17"/>
  <c r="BG226" i="17"/>
  <c r="BF226" i="17"/>
  <c r="T226" i="17"/>
  <c r="R226" i="17"/>
  <c r="P226" i="17"/>
  <c r="BI224" i="17"/>
  <c r="BH224" i="17"/>
  <c r="BG224" i="17"/>
  <c r="BF224" i="17"/>
  <c r="T224" i="17"/>
  <c r="R224" i="17"/>
  <c r="P224" i="17"/>
  <c r="BI221" i="17"/>
  <c r="BH221" i="17"/>
  <c r="BG221" i="17"/>
  <c r="BF221" i="17"/>
  <c r="T221" i="17"/>
  <c r="R221" i="17"/>
  <c r="P221" i="17"/>
  <c r="BI218" i="17"/>
  <c r="BH218" i="17"/>
  <c r="BG218" i="17"/>
  <c r="BF218" i="17"/>
  <c r="T218" i="17"/>
  <c r="R218" i="17"/>
  <c r="P218" i="17"/>
  <c r="BI216" i="17"/>
  <c r="BH216" i="17"/>
  <c r="BG216" i="17"/>
  <c r="BF216" i="17"/>
  <c r="T216" i="17"/>
  <c r="R216" i="17"/>
  <c r="P216" i="17"/>
  <c r="BI213" i="17"/>
  <c r="BH213" i="17"/>
  <c r="BG213" i="17"/>
  <c r="BF213" i="17"/>
  <c r="T213" i="17"/>
  <c r="R213" i="17"/>
  <c r="P213" i="17"/>
  <c r="BI211" i="17"/>
  <c r="BH211" i="17"/>
  <c r="BG211" i="17"/>
  <c r="BF211" i="17"/>
  <c r="T211" i="17"/>
  <c r="R211" i="17"/>
  <c r="P211" i="17"/>
  <c r="BI209" i="17"/>
  <c r="BH209" i="17"/>
  <c r="BG209" i="17"/>
  <c r="BF209" i="17"/>
  <c r="T209" i="17"/>
  <c r="R209" i="17"/>
  <c r="P209" i="17"/>
  <c r="BI207" i="17"/>
  <c r="BH207" i="17"/>
  <c r="BG207" i="17"/>
  <c r="BF207" i="17"/>
  <c r="T207" i="17"/>
  <c r="R207" i="17"/>
  <c r="P207" i="17"/>
  <c r="BI204" i="17"/>
  <c r="BH204" i="17"/>
  <c r="BG204" i="17"/>
  <c r="BF204" i="17"/>
  <c r="T204" i="17"/>
  <c r="R204" i="17"/>
  <c r="P204" i="17"/>
  <c r="BI201" i="17"/>
  <c r="BH201" i="17"/>
  <c r="BG201" i="17"/>
  <c r="BF201" i="17"/>
  <c r="T201" i="17"/>
  <c r="R201" i="17"/>
  <c r="P201" i="17"/>
  <c r="BI199" i="17"/>
  <c r="BH199" i="17"/>
  <c r="BG199" i="17"/>
  <c r="BF199" i="17"/>
  <c r="T199" i="17"/>
  <c r="R199" i="17"/>
  <c r="P199" i="17"/>
  <c r="BI196" i="17"/>
  <c r="BH196" i="17"/>
  <c r="BG196" i="17"/>
  <c r="BF196" i="17"/>
  <c r="T196" i="17"/>
  <c r="R196" i="17"/>
  <c r="P196" i="17"/>
  <c r="BI193" i="17"/>
  <c r="BH193" i="17"/>
  <c r="BG193" i="17"/>
  <c r="BF193" i="17"/>
  <c r="T193" i="17"/>
  <c r="R193" i="17"/>
  <c r="P193" i="17"/>
  <c r="BI190" i="17"/>
  <c r="BH190" i="17"/>
  <c r="BG190" i="17"/>
  <c r="BF190" i="17"/>
  <c r="T190" i="17"/>
  <c r="R190" i="17"/>
  <c r="P190" i="17"/>
  <c r="BI185" i="17"/>
  <c r="BH185" i="17"/>
  <c r="BG185" i="17"/>
  <c r="BF185" i="17"/>
  <c r="T185" i="17"/>
  <c r="R185" i="17"/>
  <c r="P185" i="17"/>
  <c r="BI183" i="17"/>
  <c r="BH183" i="17"/>
  <c r="BG183" i="17"/>
  <c r="BF183" i="17"/>
  <c r="T183" i="17"/>
  <c r="R183" i="17"/>
  <c r="P183" i="17"/>
  <c r="BI181" i="17"/>
  <c r="BH181" i="17"/>
  <c r="BG181" i="17"/>
  <c r="BF181" i="17"/>
  <c r="T181" i="17"/>
  <c r="R181" i="17"/>
  <c r="P181" i="17"/>
  <c r="BI176" i="17"/>
  <c r="BH176" i="17"/>
  <c r="BG176" i="17"/>
  <c r="BF176" i="17"/>
  <c r="T176" i="17"/>
  <c r="R176" i="17"/>
  <c r="P176" i="17"/>
  <c r="BI174" i="17"/>
  <c r="BH174" i="17"/>
  <c r="BG174" i="17"/>
  <c r="BF174" i="17"/>
  <c r="T174" i="17"/>
  <c r="R174" i="17"/>
  <c r="P174" i="17"/>
  <c r="BI171" i="17"/>
  <c r="BH171" i="17"/>
  <c r="BG171" i="17"/>
  <c r="BF171" i="17"/>
  <c r="T171" i="17"/>
  <c r="R171" i="17"/>
  <c r="P171" i="17"/>
  <c r="BI169" i="17"/>
  <c r="BH169" i="17"/>
  <c r="BG169" i="17"/>
  <c r="BF169" i="17"/>
  <c r="T169" i="17"/>
  <c r="R169" i="17"/>
  <c r="P169" i="17"/>
  <c r="BI164" i="17"/>
  <c r="BH164" i="17"/>
  <c r="BG164" i="17"/>
  <c r="BF164" i="17"/>
  <c r="T164" i="17"/>
  <c r="R164" i="17"/>
  <c r="P164" i="17"/>
  <c r="BI162" i="17"/>
  <c r="BH162" i="17"/>
  <c r="BG162" i="17"/>
  <c r="BF162" i="17"/>
  <c r="T162" i="17"/>
  <c r="R162" i="17"/>
  <c r="P162" i="17"/>
  <c r="BI155" i="17"/>
  <c r="BH155" i="17"/>
  <c r="BG155" i="17"/>
  <c r="BF155" i="17"/>
  <c r="T155" i="17"/>
  <c r="R155" i="17"/>
  <c r="P155" i="17"/>
  <c r="BI152" i="17"/>
  <c r="BH152" i="17"/>
  <c r="BG152" i="17"/>
  <c r="BF152" i="17"/>
  <c r="T152" i="17"/>
  <c r="R152" i="17"/>
  <c r="P152" i="17"/>
  <c r="BI146" i="17"/>
  <c r="BH146" i="17"/>
  <c r="BG146" i="17"/>
  <c r="BF146" i="17"/>
  <c r="T146" i="17"/>
  <c r="R146" i="17"/>
  <c r="P146" i="17"/>
  <c r="BI143" i="17"/>
  <c r="BH143" i="17"/>
  <c r="BG143" i="17"/>
  <c r="BF143" i="17"/>
  <c r="T143" i="17"/>
  <c r="R143" i="17"/>
  <c r="P143" i="17"/>
  <c r="BI137" i="17"/>
  <c r="BH137" i="17"/>
  <c r="BG137" i="17"/>
  <c r="BF137" i="17"/>
  <c r="T137" i="17"/>
  <c r="R137" i="17"/>
  <c r="P137" i="17"/>
  <c r="BI133" i="17"/>
  <c r="BH133" i="17"/>
  <c r="BG133" i="17"/>
  <c r="BF133" i="17"/>
  <c r="T133" i="17"/>
  <c r="T132" i="17"/>
  <c r="R133" i="17"/>
  <c r="R132" i="17"/>
  <c r="P133" i="17"/>
  <c r="P132" i="17"/>
  <c r="BI129" i="17"/>
  <c r="BH129" i="17"/>
  <c r="BG129" i="17"/>
  <c r="BF129" i="17"/>
  <c r="T129" i="17"/>
  <c r="R129" i="17"/>
  <c r="P129" i="17"/>
  <c r="BI126" i="17"/>
  <c r="BH126" i="17"/>
  <c r="BG126" i="17"/>
  <c r="BF126" i="17"/>
  <c r="T126" i="17"/>
  <c r="R126" i="17"/>
  <c r="P126" i="17"/>
  <c r="BI123" i="17"/>
  <c r="BH123" i="17"/>
  <c r="BG123" i="17"/>
  <c r="BF123" i="17"/>
  <c r="T123" i="17"/>
  <c r="R123" i="17"/>
  <c r="P123" i="17"/>
  <c r="BI119" i="17"/>
  <c r="BH119" i="17"/>
  <c r="BG119" i="17"/>
  <c r="BF119" i="17"/>
  <c r="T119" i="17"/>
  <c r="R119" i="17"/>
  <c r="P119" i="17"/>
  <c r="BI116" i="17"/>
  <c r="BH116" i="17"/>
  <c r="BG116" i="17"/>
  <c r="BF116" i="17"/>
  <c r="T116" i="17"/>
  <c r="R116" i="17"/>
  <c r="P116" i="17"/>
  <c r="BI113" i="17"/>
  <c r="BH113" i="17"/>
  <c r="BG113" i="17"/>
  <c r="BF113" i="17"/>
  <c r="T113" i="17"/>
  <c r="R113" i="17"/>
  <c r="P113" i="17"/>
  <c r="BI110" i="17"/>
  <c r="BH110" i="17"/>
  <c r="BG110" i="17"/>
  <c r="BF110" i="17"/>
  <c r="T110" i="17"/>
  <c r="R110" i="17"/>
  <c r="P110" i="17"/>
  <c r="J103" i="17"/>
  <c r="F103" i="17"/>
  <c r="F101" i="17"/>
  <c r="E99" i="17"/>
  <c r="J58" i="17"/>
  <c r="F58" i="17"/>
  <c r="F56" i="17"/>
  <c r="E54" i="17"/>
  <c r="J26" i="17"/>
  <c r="E26" i="17"/>
  <c r="J104" i="17"/>
  <c r="J25" i="17"/>
  <c r="J20" i="17"/>
  <c r="E20" i="17"/>
  <c r="F104" i="17"/>
  <c r="J19" i="17"/>
  <c r="J14" i="17"/>
  <c r="J56" i="17" s="1"/>
  <c r="E7" i="17"/>
  <c r="E95" i="17" s="1"/>
  <c r="J39" i="16"/>
  <c r="J38" i="16"/>
  <c r="AY75" i="1"/>
  <c r="J37" i="16"/>
  <c r="AX75" i="1"/>
  <c r="BI294" i="16"/>
  <c r="BH294" i="16"/>
  <c r="BG294" i="16"/>
  <c r="BF294" i="16"/>
  <c r="T294" i="16"/>
  <c r="R294" i="16"/>
  <c r="P294" i="16"/>
  <c r="BI291" i="16"/>
  <c r="BH291" i="16"/>
  <c r="BG291" i="16"/>
  <c r="BF291" i="16"/>
  <c r="T291" i="16"/>
  <c r="R291" i="16"/>
  <c r="P291" i="16"/>
  <c r="BI289" i="16"/>
  <c r="BH289" i="16"/>
  <c r="BG289" i="16"/>
  <c r="BF289" i="16"/>
  <c r="T289" i="16"/>
  <c r="R289" i="16"/>
  <c r="P289" i="16"/>
  <c r="BI288" i="16"/>
  <c r="BH288" i="16"/>
  <c r="BG288" i="16"/>
  <c r="BF288" i="16"/>
  <c r="T288" i="16"/>
  <c r="R288" i="16"/>
  <c r="P288" i="16"/>
  <c r="BI286" i="16"/>
  <c r="BH286" i="16"/>
  <c r="BG286" i="16"/>
  <c r="BF286" i="16"/>
  <c r="T286" i="16"/>
  <c r="R286" i="16"/>
  <c r="P286" i="16"/>
  <c r="BI284" i="16"/>
  <c r="BH284" i="16"/>
  <c r="BG284" i="16"/>
  <c r="BF284" i="16"/>
  <c r="T284" i="16"/>
  <c r="R284" i="16"/>
  <c r="P284" i="16"/>
  <c r="BI280" i="16"/>
  <c r="BH280" i="16"/>
  <c r="BG280" i="16"/>
  <c r="BF280" i="16"/>
  <c r="T280" i="16"/>
  <c r="R280" i="16"/>
  <c r="P280" i="16"/>
  <c r="BI276" i="16"/>
  <c r="BH276" i="16"/>
  <c r="BG276" i="16"/>
  <c r="BF276" i="16"/>
  <c r="T276" i="16"/>
  <c r="R276" i="16"/>
  <c r="P276" i="16"/>
  <c r="BI271" i="16"/>
  <c r="BH271" i="16"/>
  <c r="BG271" i="16"/>
  <c r="BF271" i="16"/>
  <c r="T271" i="16"/>
  <c r="R271" i="16"/>
  <c r="P271" i="16"/>
  <c r="BI267" i="16"/>
  <c r="BH267" i="16"/>
  <c r="BG267" i="16"/>
  <c r="BF267" i="16"/>
  <c r="T267" i="16"/>
  <c r="T266" i="16" s="1"/>
  <c r="R267" i="16"/>
  <c r="R266" i="16" s="1"/>
  <c r="P267" i="16"/>
  <c r="P266" i="16" s="1"/>
  <c r="BI264" i="16"/>
  <c r="BH264" i="16"/>
  <c r="BG264" i="16"/>
  <c r="BF264" i="16"/>
  <c r="T264" i="16"/>
  <c r="R264" i="16"/>
  <c r="P264" i="16"/>
  <c r="BI262" i="16"/>
  <c r="BH262" i="16"/>
  <c r="BG262" i="16"/>
  <c r="BF262" i="16"/>
  <c r="T262" i="16"/>
  <c r="R262" i="16"/>
  <c r="P262" i="16"/>
  <c r="BI260" i="16"/>
  <c r="BH260" i="16"/>
  <c r="BG260" i="16"/>
  <c r="BF260" i="16"/>
  <c r="T260" i="16"/>
  <c r="R260" i="16"/>
  <c r="P260" i="16"/>
  <c r="BI258" i="16"/>
  <c r="BH258" i="16"/>
  <c r="BG258" i="16"/>
  <c r="BF258" i="16"/>
  <c r="T258" i="16"/>
  <c r="R258" i="16"/>
  <c r="P258" i="16"/>
  <c r="BI254" i="16"/>
  <c r="BH254" i="16"/>
  <c r="BG254" i="16"/>
  <c r="BF254" i="16"/>
  <c r="T254" i="16"/>
  <c r="R254" i="16"/>
  <c r="P254" i="16"/>
  <c r="BI250" i="16"/>
  <c r="BH250" i="16"/>
  <c r="BG250" i="16"/>
  <c r="BF250" i="16"/>
  <c r="T250" i="16"/>
  <c r="R250" i="16"/>
  <c r="P250" i="16"/>
  <c r="BI248" i="16"/>
  <c r="BH248" i="16"/>
  <c r="BG248" i="16"/>
  <c r="BF248" i="16"/>
  <c r="T248" i="16"/>
  <c r="R248" i="16"/>
  <c r="P248" i="16"/>
  <c r="BI246" i="16"/>
  <c r="BH246" i="16"/>
  <c r="BG246" i="16"/>
  <c r="BF246" i="16"/>
  <c r="T246" i="16"/>
  <c r="R246" i="16"/>
  <c r="P246" i="16"/>
  <c r="BI243" i="16"/>
  <c r="BH243" i="16"/>
  <c r="BG243" i="16"/>
  <c r="BF243" i="16"/>
  <c r="T243" i="16"/>
  <c r="R243" i="16"/>
  <c r="P243" i="16"/>
  <c r="BI240" i="16"/>
  <c r="BH240" i="16"/>
  <c r="BG240" i="16"/>
  <c r="BF240" i="16"/>
  <c r="T240" i="16"/>
  <c r="R240" i="16"/>
  <c r="P240" i="16"/>
  <c r="BI236" i="16"/>
  <c r="BH236" i="16"/>
  <c r="BG236" i="16"/>
  <c r="BF236" i="16"/>
  <c r="T236" i="16"/>
  <c r="R236" i="16"/>
  <c r="P236" i="16"/>
  <c r="BI233" i="16"/>
  <c r="BH233" i="16"/>
  <c r="BG233" i="16"/>
  <c r="BF233" i="16"/>
  <c r="T233" i="16"/>
  <c r="R233" i="16"/>
  <c r="P233" i="16"/>
  <c r="BI230" i="16"/>
  <c r="BH230" i="16"/>
  <c r="BG230" i="16"/>
  <c r="BF230" i="16"/>
  <c r="T230" i="16"/>
  <c r="R230" i="16"/>
  <c r="P230" i="16"/>
  <c r="BI227" i="16"/>
  <c r="BH227" i="16"/>
  <c r="BG227" i="16"/>
  <c r="BF227" i="16"/>
  <c r="T227" i="16"/>
  <c r="R227" i="16"/>
  <c r="P227" i="16"/>
  <c r="BI224" i="16"/>
  <c r="BH224" i="16"/>
  <c r="BG224" i="16"/>
  <c r="BF224" i="16"/>
  <c r="T224" i="16"/>
  <c r="R224" i="16"/>
  <c r="P224" i="16"/>
  <c r="BI221" i="16"/>
  <c r="BH221" i="16"/>
  <c r="BG221" i="16"/>
  <c r="BF221" i="16"/>
  <c r="T221" i="16"/>
  <c r="R221" i="16"/>
  <c r="P221" i="16"/>
  <c r="BI218" i="16"/>
  <c r="BH218" i="16"/>
  <c r="BG218" i="16"/>
  <c r="BF218" i="16"/>
  <c r="T218" i="16"/>
  <c r="R218" i="16"/>
  <c r="P218" i="16"/>
  <c r="BI215" i="16"/>
  <c r="BH215" i="16"/>
  <c r="BG215" i="16"/>
  <c r="BF215" i="16"/>
  <c r="T215" i="16"/>
  <c r="R215" i="16"/>
  <c r="P215" i="16"/>
  <c r="BI212" i="16"/>
  <c r="BH212" i="16"/>
  <c r="BG212" i="16"/>
  <c r="BF212" i="16"/>
  <c r="T212" i="16"/>
  <c r="R212" i="16"/>
  <c r="P212" i="16"/>
  <c r="BI209" i="16"/>
  <c r="BH209" i="16"/>
  <c r="BG209" i="16"/>
  <c r="BF209" i="16"/>
  <c r="T209" i="16"/>
  <c r="R209" i="16"/>
  <c r="P209" i="16"/>
  <c r="BI207" i="16"/>
  <c r="BH207" i="16"/>
  <c r="BG207" i="16"/>
  <c r="BF207" i="16"/>
  <c r="T207" i="16"/>
  <c r="R207" i="16"/>
  <c r="P207" i="16"/>
  <c r="BI204" i="16"/>
  <c r="BH204" i="16"/>
  <c r="BG204" i="16"/>
  <c r="BF204" i="16"/>
  <c r="T204" i="16"/>
  <c r="R204" i="16"/>
  <c r="P204" i="16"/>
  <c r="BI201" i="16"/>
  <c r="BH201" i="16"/>
  <c r="BG201" i="16"/>
  <c r="BF201" i="16"/>
  <c r="T201" i="16"/>
  <c r="R201" i="16"/>
  <c r="P201" i="16"/>
  <c r="BI189" i="16"/>
  <c r="BH189" i="16"/>
  <c r="BG189" i="16"/>
  <c r="BF189" i="16"/>
  <c r="T189" i="16"/>
  <c r="R189" i="16"/>
  <c r="P189" i="16"/>
  <c r="BI186" i="16"/>
  <c r="BH186" i="16"/>
  <c r="BG186" i="16"/>
  <c r="BF186" i="16"/>
  <c r="T186" i="16"/>
  <c r="R186" i="16"/>
  <c r="P186" i="16"/>
  <c r="BI183" i="16"/>
  <c r="BH183" i="16"/>
  <c r="BG183" i="16"/>
  <c r="BF183" i="16"/>
  <c r="T183" i="16"/>
  <c r="R183" i="16"/>
  <c r="P183" i="16"/>
  <c r="BI180" i="16"/>
  <c r="BH180" i="16"/>
  <c r="BG180" i="16"/>
  <c r="BF180" i="16"/>
  <c r="T180" i="16"/>
  <c r="R180" i="16"/>
  <c r="P180" i="16"/>
  <c r="BI177" i="16"/>
  <c r="BH177" i="16"/>
  <c r="BG177" i="16"/>
  <c r="BF177" i="16"/>
  <c r="T177" i="16"/>
  <c r="R177" i="16"/>
  <c r="P177" i="16"/>
  <c r="BI174" i="16"/>
  <c r="BH174" i="16"/>
  <c r="BG174" i="16"/>
  <c r="BF174" i="16"/>
  <c r="T174" i="16"/>
  <c r="R174" i="16"/>
  <c r="P174" i="16"/>
  <c r="BI172" i="16"/>
  <c r="BH172" i="16"/>
  <c r="BG172" i="16"/>
  <c r="BF172" i="16"/>
  <c r="T172" i="16"/>
  <c r="R172" i="16"/>
  <c r="P172" i="16"/>
  <c r="BI169" i="16"/>
  <c r="BH169" i="16"/>
  <c r="BG169" i="16"/>
  <c r="BF169" i="16"/>
  <c r="T169" i="16"/>
  <c r="R169" i="16"/>
  <c r="P169" i="16"/>
  <c r="BI164" i="16"/>
  <c r="BH164" i="16"/>
  <c r="BG164" i="16"/>
  <c r="BF164" i="16"/>
  <c r="T164" i="16"/>
  <c r="R164" i="16"/>
  <c r="P164" i="16"/>
  <c r="BI161" i="16"/>
  <c r="BH161" i="16"/>
  <c r="BG161" i="16"/>
  <c r="BF161" i="16"/>
  <c r="T161" i="16"/>
  <c r="R161" i="16"/>
  <c r="P161" i="16"/>
  <c r="BI159" i="16"/>
  <c r="BH159" i="16"/>
  <c r="BG159" i="16"/>
  <c r="BF159" i="16"/>
  <c r="T159" i="16"/>
  <c r="R159" i="16"/>
  <c r="P159" i="16"/>
  <c r="BI156" i="16"/>
  <c r="BH156" i="16"/>
  <c r="BG156" i="16"/>
  <c r="BF156" i="16"/>
  <c r="T156" i="16"/>
  <c r="R156" i="16"/>
  <c r="P156" i="16"/>
  <c r="BI153" i="16"/>
  <c r="BH153" i="16"/>
  <c r="BG153" i="16"/>
  <c r="BF153" i="16"/>
  <c r="T153" i="16"/>
  <c r="R153" i="16"/>
  <c r="P153" i="16"/>
  <c r="BI152" i="16"/>
  <c r="BH152" i="16"/>
  <c r="BG152" i="16"/>
  <c r="BF152" i="16"/>
  <c r="T152" i="16"/>
  <c r="R152" i="16"/>
  <c r="P152" i="16"/>
  <c r="BI149" i="16"/>
  <c r="BH149" i="16"/>
  <c r="BG149" i="16"/>
  <c r="BF149" i="16"/>
  <c r="T149" i="16"/>
  <c r="R149" i="16"/>
  <c r="P149" i="16"/>
  <c r="BI144" i="16"/>
  <c r="BH144" i="16"/>
  <c r="BG144" i="16"/>
  <c r="BF144" i="16"/>
  <c r="T144" i="16"/>
  <c r="R144" i="16"/>
  <c r="P144" i="16"/>
  <c r="BI142" i="16"/>
  <c r="BH142" i="16"/>
  <c r="BG142" i="16"/>
  <c r="BF142" i="16"/>
  <c r="T142" i="16"/>
  <c r="R142" i="16"/>
  <c r="P142" i="16"/>
  <c r="BI139" i="16"/>
  <c r="BH139" i="16"/>
  <c r="BG139" i="16"/>
  <c r="BF139" i="16"/>
  <c r="T139" i="16"/>
  <c r="R139" i="16"/>
  <c r="P139" i="16"/>
  <c r="BI136" i="16"/>
  <c r="BH136" i="16"/>
  <c r="BG136" i="16"/>
  <c r="BF136" i="16"/>
  <c r="T136" i="16"/>
  <c r="R136" i="16"/>
  <c r="P136" i="16"/>
  <c r="BI132" i="16"/>
  <c r="BH132" i="16"/>
  <c r="BG132" i="16"/>
  <c r="BF132" i="16"/>
  <c r="T132" i="16"/>
  <c r="T131" i="16" s="1"/>
  <c r="R132" i="16"/>
  <c r="R131" i="16" s="1"/>
  <c r="P132" i="16"/>
  <c r="P131" i="16" s="1"/>
  <c r="BI129" i="16"/>
  <c r="BH129" i="16"/>
  <c r="BG129" i="16"/>
  <c r="BF129" i="16"/>
  <c r="T129" i="16"/>
  <c r="R129" i="16"/>
  <c r="P129" i="16"/>
  <c r="BI126" i="16"/>
  <c r="BH126" i="16"/>
  <c r="BG126" i="16"/>
  <c r="BF126" i="16"/>
  <c r="T126" i="16"/>
  <c r="R126" i="16"/>
  <c r="P126" i="16"/>
  <c r="BI123" i="16"/>
  <c r="BH123" i="16"/>
  <c r="BG123" i="16"/>
  <c r="BF123" i="16"/>
  <c r="T123" i="16"/>
  <c r="R123" i="16"/>
  <c r="P123" i="16"/>
  <c r="BI116" i="16"/>
  <c r="BH116" i="16"/>
  <c r="BG116" i="16"/>
  <c r="BF116" i="16"/>
  <c r="T116" i="16"/>
  <c r="R116" i="16"/>
  <c r="P116" i="16"/>
  <c r="BI115" i="16"/>
  <c r="BH115" i="16"/>
  <c r="BG115" i="16"/>
  <c r="BF115" i="16"/>
  <c r="T115" i="16"/>
  <c r="R115" i="16"/>
  <c r="P115" i="16"/>
  <c r="BI112" i="16"/>
  <c r="BH112" i="16"/>
  <c r="BG112" i="16"/>
  <c r="BF112" i="16"/>
  <c r="T112" i="16"/>
  <c r="R112" i="16"/>
  <c r="P112" i="16"/>
  <c r="BI106" i="16"/>
  <c r="BH106" i="16"/>
  <c r="BG106" i="16"/>
  <c r="BF106" i="16"/>
  <c r="T106" i="16"/>
  <c r="R106" i="16"/>
  <c r="P106" i="16"/>
  <c r="BI103" i="16"/>
  <c r="BH103" i="16"/>
  <c r="BG103" i="16"/>
  <c r="BF103" i="16"/>
  <c r="T103" i="16"/>
  <c r="R103" i="16"/>
  <c r="P103" i="16"/>
  <c r="BI99" i="16"/>
  <c r="BH99" i="16"/>
  <c r="BG99" i="16"/>
  <c r="BF99" i="16"/>
  <c r="T99" i="16"/>
  <c r="R99" i="16"/>
  <c r="P99" i="16"/>
  <c r="J92" i="16"/>
  <c r="F92" i="16"/>
  <c r="F90" i="16"/>
  <c r="E88" i="16"/>
  <c r="J58" i="16"/>
  <c r="F58" i="16"/>
  <c r="F56" i="16"/>
  <c r="E54" i="16"/>
  <c r="J26" i="16"/>
  <c r="E26" i="16"/>
  <c r="J59" i="16" s="1"/>
  <c r="J25" i="16"/>
  <c r="J20" i="16"/>
  <c r="E20" i="16"/>
  <c r="F93" i="16" s="1"/>
  <c r="J19" i="16"/>
  <c r="J14" i="16"/>
  <c r="J90" i="16"/>
  <c r="E7" i="16"/>
  <c r="E84" i="16"/>
  <c r="J39" i="15"/>
  <c r="J38" i="15"/>
  <c r="AY73" i="1" s="1"/>
  <c r="J37" i="15"/>
  <c r="AX73" i="1" s="1"/>
  <c r="BI155" i="15"/>
  <c r="BH155" i="15"/>
  <c r="BG155" i="15"/>
  <c r="BF155" i="15"/>
  <c r="T155" i="15"/>
  <c r="R155" i="15"/>
  <c r="P155" i="15"/>
  <c r="BI154" i="15"/>
  <c r="BH154" i="15"/>
  <c r="BG154" i="15"/>
  <c r="BF154" i="15"/>
  <c r="T154" i="15"/>
  <c r="R154" i="15"/>
  <c r="P154" i="15"/>
  <c r="BI153" i="15"/>
  <c r="BH153" i="15"/>
  <c r="BG153" i="15"/>
  <c r="BF153" i="15"/>
  <c r="T153" i="15"/>
  <c r="R153" i="15"/>
  <c r="P153" i="15"/>
  <c r="BI152" i="15"/>
  <c r="BH152" i="15"/>
  <c r="BG152" i="15"/>
  <c r="BF152" i="15"/>
  <c r="T152" i="15"/>
  <c r="R152" i="15"/>
  <c r="P152" i="15"/>
  <c r="BI151" i="15"/>
  <c r="BH151" i="15"/>
  <c r="BG151" i="15"/>
  <c r="BF151" i="15"/>
  <c r="T151" i="15"/>
  <c r="R151" i="15"/>
  <c r="P151"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3" i="15"/>
  <c r="BH143" i="15"/>
  <c r="BG143" i="15"/>
  <c r="BF143" i="15"/>
  <c r="T143" i="15"/>
  <c r="R143" i="15"/>
  <c r="P143" i="15"/>
  <c r="BI141" i="15"/>
  <c r="BH141" i="15"/>
  <c r="BG141" i="15"/>
  <c r="BF141" i="15"/>
  <c r="T141" i="15"/>
  <c r="R141" i="15"/>
  <c r="P141"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2" i="15"/>
  <c r="BH122" i="15"/>
  <c r="BG122" i="15"/>
  <c r="BF122" i="15"/>
  <c r="T122" i="15"/>
  <c r="R122" i="15"/>
  <c r="P122" i="15"/>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5" i="15"/>
  <c r="BH105" i="15"/>
  <c r="BG105" i="15"/>
  <c r="BF105" i="15"/>
  <c r="T105" i="15"/>
  <c r="R105" i="15"/>
  <c r="P105"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8" i="15"/>
  <c r="BH98" i="15"/>
  <c r="BG98" i="15"/>
  <c r="BF98" i="15"/>
  <c r="T98" i="15"/>
  <c r="R98" i="15"/>
  <c r="P98" i="15"/>
  <c r="BI97" i="15"/>
  <c r="BH97" i="15"/>
  <c r="BG97" i="15"/>
  <c r="BF97" i="15"/>
  <c r="T97" i="15"/>
  <c r="R97" i="15"/>
  <c r="P97" i="15"/>
  <c r="BI96" i="15"/>
  <c r="BH96" i="15"/>
  <c r="BG96" i="15"/>
  <c r="BF96" i="15"/>
  <c r="T96" i="15"/>
  <c r="R96" i="15"/>
  <c r="P96" i="15"/>
  <c r="BI95" i="15"/>
  <c r="BH95" i="15"/>
  <c r="BG95" i="15"/>
  <c r="BF95" i="15"/>
  <c r="T95" i="15"/>
  <c r="R95" i="15"/>
  <c r="P95" i="15"/>
  <c r="BI94" i="15"/>
  <c r="BH94" i="15"/>
  <c r="BG94" i="15"/>
  <c r="BF94" i="15"/>
  <c r="T94" i="15"/>
  <c r="R94" i="15"/>
  <c r="P94" i="15"/>
  <c r="BI92" i="15"/>
  <c r="BH92" i="15"/>
  <c r="BG92" i="15"/>
  <c r="BF92" i="15"/>
  <c r="T92" i="15"/>
  <c r="R92" i="15"/>
  <c r="P92" i="15"/>
  <c r="J86" i="15"/>
  <c r="F86" i="15"/>
  <c r="F84" i="15"/>
  <c r="E82" i="15"/>
  <c r="J58" i="15"/>
  <c r="F58" i="15"/>
  <c r="F56" i="15"/>
  <c r="E54" i="15"/>
  <c r="J26" i="15"/>
  <c r="E26" i="15"/>
  <c r="J59" i="15" s="1"/>
  <c r="J25" i="15"/>
  <c r="J20" i="15"/>
  <c r="E20" i="15"/>
  <c r="F59" i="15" s="1"/>
  <c r="J19" i="15"/>
  <c r="J14" i="15"/>
  <c r="J56" i="15"/>
  <c r="E7" i="15"/>
  <c r="E78" i="15"/>
  <c r="J39" i="14"/>
  <c r="J38" i="14"/>
  <c r="AY72" i="1" s="1"/>
  <c r="J37" i="14"/>
  <c r="AX72" i="1" s="1"/>
  <c r="BI144" i="14"/>
  <c r="BH144" i="14"/>
  <c r="BG144" i="14"/>
  <c r="BF144" i="14"/>
  <c r="T144" i="14"/>
  <c r="R144" i="14"/>
  <c r="P144" i="14"/>
  <c r="BI143" i="14"/>
  <c r="BH143" i="14"/>
  <c r="BG143" i="14"/>
  <c r="BF143" i="14"/>
  <c r="T143" i="14"/>
  <c r="R143" i="14"/>
  <c r="P143" i="14"/>
  <c r="BI142" i="14"/>
  <c r="BH142" i="14"/>
  <c r="BG142" i="14"/>
  <c r="BF142" i="14"/>
  <c r="T142" i="14"/>
  <c r="R142" i="14"/>
  <c r="P142"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3" i="14"/>
  <c r="BH133" i="14"/>
  <c r="BG133" i="14"/>
  <c r="BF133" i="14"/>
  <c r="T133" i="14"/>
  <c r="R133" i="14"/>
  <c r="P133" i="14"/>
  <c r="BI131" i="14"/>
  <c r="BH131" i="14"/>
  <c r="BG131" i="14"/>
  <c r="BF131" i="14"/>
  <c r="T131" i="14"/>
  <c r="R131" i="14"/>
  <c r="P131"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2" i="14"/>
  <c r="BH122" i="14"/>
  <c r="BG122" i="14"/>
  <c r="BF122" i="14"/>
  <c r="T122" i="14"/>
  <c r="R122" i="14"/>
  <c r="P122" i="14"/>
  <c r="BI118" i="14"/>
  <c r="BH118" i="14"/>
  <c r="BG118" i="14"/>
  <c r="BF118" i="14"/>
  <c r="T118" i="14"/>
  <c r="R118" i="14"/>
  <c r="P118" i="14"/>
  <c r="BI115" i="14"/>
  <c r="BH115" i="14"/>
  <c r="BG115" i="14"/>
  <c r="BF115" i="14"/>
  <c r="T115" i="14"/>
  <c r="R115" i="14"/>
  <c r="P115"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2" i="14"/>
  <c r="BH102" i="14"/>
  <c r="BG102" i="14"/>
  <c r="BF102" i="14"/>
  <c r="T102" i="14"/>
  <c r="R102" i="14"/>
  <c r="P102" i="14"/>
  <c r="BI98" i="14"/>
  <c r="BH98" i="14"/>
  <c r="BG98" i="14"/>
  <c r="BF98" i="14"/>
  <c r="T98" i="14"/>
  <c r="R98" i="14"/>
  <c r="P98" i="14"/>
  <c r="BI95" i="14"/>
  <c r="BH95" i="14"/>
  <c r="BG95" i="14"/>
  <c r="BF95" i="14"/>
  <c r="T95" i="14"/>
  <c r="T94" i="14" s="1"/>
  <c r="T93" i="14" s="1"/>
  <c r="R95" i="14"/>
  <c r="R94" i="14"/>
  <c r="R93" i="14" s="1"/>
  <c r="P95" i="14"/>
  <c r="P94" i="14" s="1"/>
  <c r="P93" i="14" s="1"/>
  <c r="J89" i="14"/>
  <c r="J88" i="14"/>
  <c r="F88" i="14"/>
  <c r="F86" i="14"/>
  <c r="E84" i="14"/>
  <c r="J59" i="14"/>
  <c r="J58" i="14"/>
  <c r="F58" i="14"/>
  <c r="F56" i="14"/>
  <c r="E54" i="14"/>
  <c r="J20" i="14"/>
  <c r="E20" i="14"/>
  <c r="F59" i="14" s="1"/>
  <c r="J19" i="14"/>
  <c r="J14" i="14"/>
  <c r="J56" i="14"/>
  <c r="E7" i="14"/>
  <c r="E80" i="14"/>
  <c r="J41" i="13"/>
  <c r="J40" i="13"/>
  <c r="AY71" i="1" s="1"/>
  <c r="J39" i="13"/>
  <c r="AX71" i="1" s="1"/>
  <c r="BI129" i="13"/>
  <c r="BH129" i="13"/>
  <c r="BG129" i="13"/>
  <c r="BF129" i="13"/>
  <c r="T129" i="13"/>
  <c r="R129" i="13"/>
  <c r="P129" i="13"/>
  <c r="BI126" i="13"/>
  <c r="BH126" i="13"/>
  <c r="BG126" i="13"/>
  <c r="BF126" i="13"/>
  <c r="T126" i="13"/>
  <c r="R126" i="13"/>
  <c r="P126" i="13"/>
  <c r="BI123" i="13"/>
  <c r="BH123" i="13"/>
  <c r="BG123" i="13"/>
  <c r="BF123" i="13"/>
  <c r="T123" i="13"/>
  <c r="R123" i="13"/>
  <c r="P123" i="13"/>
  <c r="BI119" i="13"/>
  <c r="BH119" i="13"/>
  <c r="BG119" i="13"/>
  <c r="BF119" i="13"/>
  <c r="T119" i="13"/>
  <c r="R119" i="13"/>
  <c r="P119" i="13"/>
  <c r="BI117" i="13"/>
  <c r="BH117" i="13"/>
  <c r="BG117" i="13"/>
  <c r="BF117" i="13"/>
  <c r="T117" i="13"/>
  <c r="R117" i="13"/>
  <c r="P117" i="13"/>
  <c r="BI115" i="13"/>
  <c r="BH115" i="13"/>
  <c r="BG115" i="13"/>
  <c r="BF115" i="13"/>
  <c r="T115" i="13"/>
  <c r="R115" i="13"/>
  <c r="P115" i="13"/>
  <c r="BI113" i="13"/>
  <c r="BH113" i="13"/>
  <c r="BG113" i="13"/>
  <c r="BF113" i="13"/>
  <c r="T113" i="13"/>
  <c r="R113" i="13"/>
  <c r="P113" i="13"/>
  <c r="BI109" i="13"/>
  <c r="BH109" i="13"/>
  <c r="BG109" i="13"/>
  <c r="BF109" i="13"/>
  <c r="T109" i="13"/>
  <c r="R109" i="13"/>
  <c r="P109" i="13"/>
  <c r="BI106" i="13"/>
  <c r="BH106" i="13"/>
  <c r="BG106" i="13"/>
  <c r="BF106" i="13"/>
  <c r="T106" i="13"/>
  <c r="R106" i="13"/>
  <c r="P106" i="13"/>
  <c r="BI103" i="13"/>
  <c r="BH103" i="13"/>
  <c r="BG103" i="13"/>
  <c r="BF103" i="13"/>
  <c r="T103" i="13"/>
  <c r="R103" i="13"/>
  <c r="P103" i="13"/>
  <c r="BI99" i="13"/>
  <c r="BH99" i="13"/>
  <c r="BG99" i="13"/>
  <c r="BF99" i="13"/>
  <c r="T99" i="13"/>
  <c r="R99" i="13"/>
  <c r="P99" i="13"/>
  <c r="J92" i="13"/>
  <c r="F92" i="13"/>
  <c r="F90" i="13"/>
  <c r="E88" i="13"/>
  <c r="J62" i="13"/>
  <c r="F62" i="13"/>
  <c r="F60" i="13"/>
  <c r="E58" i="13"/>
  <c r="J28" i="13"/>
  <c r="E28" i="13"/>
  <c r="J93" i="13" s="1"/>
  <c r="J27" i="13"/>
  <c r="J22" i="13"/>
  <c r="E22" i="13"/>
  <c r="F93" i="13" s="1"/>
  <c r="J21" i="13"/>
  <c r="J16" i="13"/>
  <c r="J90" i="13"/>
  <c r="E7" i="13"/>
  <c r="E82" i="13"/>
  <c r="J41" i="12"/>
  <c r="J40" i="12"/>
  <c r="AY70" i="1" s="1"/>
  <c r="J39" i="12"/>
  <c r="AX70" i="1" s="1"/>
  <c r="BI175" i="12"/>
  <c r="BH175" i="12"/>
  <c r="BG175" i="12"/>
  <c r="BF175" i="12"/>
  <c r="T175" i="12"/>
  <c r="T174" i="12" s="1"/>
  <c r="R175" i="12"/>
  <c r="R174" i="12" s="1"/>
  <c r="P175" i="12"/>
  <c r="P174" i="12" s="1"/>
  <c r="BI168" i="12"/>
  <c r="BH168" i="12"/>
  <c r="BG168" i="12"/>
  <c r="BF168" i="12"/>
  <c r="T168" i="12"/>
  <c r="T167" i="12" s="1"/>
  <c r="R168" i="12"/>
  <c r="R167" i="12" s="1"/>
  <c r="P168" i="12"/>
  <c r="P167" i="12" s="1"/>
  <c r="BI162" i="12"/>
  <c r="BH162" i="12"/>
  <c r="BG162" i="12"/>
  <c r="BF162" i="12"/>
  <c r="T162" i="12"/>
  <c r="R162" i="12"/>
  <c r="P162" i="12"/>
  <c r="BI158" i="12"/>
  <c r="BH158" i="12"/>
  <c r="BG158" i="12"/>
  <c r="BF158" i="12"/>
  <c r="T158" i="12"/>
  <c r="R158" i="12"/>
  <c r="P158" i="12"/>
  <c r="BI156" i="12"/>
  <c r="BH156" i="12"/>
  <c r="BG156" i="12"/>
  <c r="BF156" i="12"/>
  <c r="T156" i="12"/>
  <c r="R156" i="12"/>
  <c r="P156" i="12"/>
  <c r="BI153" i="12"/>
  <c r="BH153" i="12"/>
  <c r="BG153" i="12"/>
  <c r="BF153" i="12"/>
  <c r="T153" i="12"/>
  <c r="R153" i="12"/>
  <c r="P153" i="12"/>
  <c r="BI149" i="12"/>
  <c r="BH149" i="12"/>
  <c r="BG149" i="12"/>
  <c r="BF149" i="12"/>
  <c r="T149" i="12"/>
  <c r="R149" i="12"/>
  <c r="P149" i="12"/>
  <c r="BI141" i="12"/>
  <c r="BH141" i="12"/>
  <c r="BG141" i="12"/>
  <c r="BF141" i="12"/>
  <c r="T141" i="12"/>
  <c r="R141" i="12"/>
  <c r="P141" i="12"/>
  <c r="BI138" i="12"/>
  <c r="BH138" i="12"/>
  <c r="BG138" i="12"/>
  <c r="BF138" i="12"/>
  <c r="T138" i="12"/>
  <c r="R138" i="12"/>
  <c r="P138" i="12"/>
  <c r="BI135" i="12"/>
  <c r="BH135" i="12"/>
  <c r="BG135" i="12"/>
  <c r="BF135" i="12"/>
  <c r="T135" i="12"/>
  <c r="R135" i="12"/>
  <c r="P135" i="12"/>
  <c r="BI131" i="12"/>
  <c r="BH131" i="12"/>
  <c r="BG131" i="12"/>
  <c r="BF131" i="12"/>
  <c r="T131" i="12"/>
  <c r="R131" i="12"/>
  <c r="P131" i="12"/>
  <c r="BI128" i="12"/>
  <c r="BH128" i="12"/>
  <c r="BG128" i="12"/>
  <c r="BF128" i="12"/>
  <c r="T128" i="12"/>
  <c r="R128" i="12"/>
  <c r="P128" i="12"/>
  <c r="BI124" i="12"/>
  <c r="BH124" i="12"/>
  <c r="BG124" i="12"/>
  <c r="BF124" i="12"/>
  <c r="T124" i="12"/>
  <c r="R124" i="12"/>
  <c r="P124" i="12"/>
  <c r="BI119" i="12"/>
  <c r="BH119" i="12"/>
  <c r="BG119" i="12"/>
  <c r="BF119" i="12"/>
  <c r="T119" i="12"/>
  <c r="R119" i="12"/>
  <c r="P119" i="12"/>
  <c r="BI116" i="12"/>
  <c r="BH116" i="12"/>
  <c r="BG116" i="12"/>
  <c r="BF116" i="12"/>
  <c r="T116" i="12"/>
  <c r="R116" i="12"/>
  <c r="P116" i="12"/>
  <c r="BI113" i="12"/>
  <c r="BH113" i="12"/>
  <c r="BG113" i="12"/>
  <c r="BF113" i="12"/>
  <c r="T113" i="12"/>
  <c r="R113" i="12"/>
  <c r="P113" i="12"/>
  <c r="BI109" i="12"/>
  <c r="BH109" i="12"/>
  <c r="BG109" i="12"/>
  <c r="BF109" i="12"/>
  <c r="T109" i="12"/>
  <c r="R109" i="12"/>
  <c r="P109" i="12"/>
  <c r="BI104" i="12"/>
  <c r="BH104" i="12"/>
  <c r="BG104" i="12"/>
  <c r="BF104" i="12"/>
  <c r="T104" i="12"/>
  <c r="R104" i="12"/>
  <c r="P104" i="12"/>
  <c r="BI102" i="12"/>
  <c r="BH102" i="12"/>
  <c r="BG102" i="12"/>
  <c r="BF102" i="12"/>
  <c r="T102" i="12"/>
  <c r="R102" i="12"/>
  <c r="P102" i="12"/>
  <c r="BI99" i="12"/>
  <c r="BH99" i="12"/>
  <c r="BG99" i="12"/>
  <c r="BF99" i="12"/>
  <c r="T99" i="12"/>
  <c r="R99" i="12"/>
  <c r="P99" i="12"/>
  <c r="J92" i="12"/>
  <c r="F92" i="12"/>
  <c r="F90" i="12"/>
  <c r="E88" i="12"/>
  <c r="J62" i="12"/>
  <c r="F62" i="12"/>
  <c r="F60" i="12"/>
  <c r="E58" i="12"/>
  <c r="J28" i="12"/>
  <c r="E28" i="12"/>
  <c r="J63" i="12"/>
  <c r="J27" i="12"/>
  <c r="J22" i="12"/>
  <c r="E22" i="12"/>
  <c r="F93" i="12"/>
  <c r="J21" i="12"/>
  <c r="J16" i="12"/>
  <c r="J60" i="12" s="1"/>
  <c r="E7" i="12"/>
  <c r="E52" i="12" s="1"/>
  <c r="J41" i="11"/>
  <c r="J40" i="11"/>
  <c r="AY69" i="1"/>
  <c r="J39" i="11"/>
  <c r="AX69" i="1"/>
  <c r="BI138" i="11"/>
  <c r="BH138" i="11"/>
  <c r="BG138" i="11"/>
  <c r="BF138" i="11"/>
  <c r="T138" i="11"/>
  <c r="T137" i="11"/>
  <c r="R138" i="11"/>
  <c r="R137" i="11"/>
  <c r="P138" i="11"/>
  <c r="P137" i="11"/>
  <c r="BI132" i="11"/>
  <c r="BH132" i="11"/>
  <c r="BG132" i="11"/>
  <c r="BF132" i="11"/>
  <c r="T132" i="11"/>
  <c r="T131" i="11"/>
  <c r="R132" i="11"/>
  <c r="R131" i="11"/>
  <c r="P132" i="11"/>
  <c r="P131" i="11"/>
  <c r="BI125" i="11"/>
  <c r="BH125" i="11"/>
  <c r="BG125" i="11"/>
  <c r="BF125" i="11"/>
  <c r="T125" i="11"/>
  <c r="R125" i="11"/>
  <c r="P125" i="11"/>
  <c r="BI119" i="11"/>
  <c r="BH119" i="11"/>
  <c r="BG119" i="11"/>
  <c r="BF119" i="11"/>
  <c r="T119" i="11"/>
  <c r="R119" i="11"/>
  <c r="P119" i="11"/>
  <c r="BI115" i="11"/>
  <c r="BH115" i="11"/>
  <c r="BG115" i="11"/>
  <c r="BF115" i="11"/>
  <c r="T115" i="11"/>
  <c r="R115" i="11"/>
  <c r="P115" i="11"/>
  <c r="BI110" i="11"/>
  <c r="BH110" i="11"/>
  <c r="BG110" i="11"/>
  <c r="BF110" i="11"/>
  <c r="T110" i="11"/>
  <c r="R110" i="11"/>
  <c r="P110" i="11"/>
  <c r="BI107" i="11"/>
  <c r="BH107" i="11"/>
  <c r="BG107" i="11"/>
  <c r="BF107" i="11"/>
  <c r="T107" i="11"/>
  <c r="R107" i="11"/>
  <c r="P107" i="11"/>
  <c r="BI105" i="11"/>
  <c r="BH105" i="11"/>
  <c r="BG105" i="11"/>
  <c r="BF105" i="11"/>
  <c r="T105" i="11"/>
  <c r="R105" i="11"/>
  <c r="P105" i="11"/>
  <c r="BI103" i="11"/>
  <c r="BH103" i="11"/>
  <c r="BG103" i="11"/>
  <c r="BF103" i="11"/>
  <c r="J38" i="11" s="1"/>
  <c r="T103" i="11"/>
  <c r="R103" i="11"/>
  <c r="P103" i="11"/>
  <c r="BI98" i="11"/>
  <c r="BH98" i="11"/>
  <c r="BG98" i="11"/>
  <c r="BF98" i="11"/>
  <c r="T98" i="11"/>
  <c r="R98" i="11"/>
  <c r="P98" i="11"/>
  <c r="J91" i="11"/>
  <c r="F91" i="11"/>
  <c r="F89" i="11"/>
  <c r="E87" i="11"/>
  <c r="J62" i="11"/>
  <c r="F62" i="11"/>
  <c r="F60" i="11"/>
  <c r="E58" i="11"/>
  <c r="J28" i="11"/>
  <c r="E28" i="11"/>
  <c r="J92" i="11" s="1"/>
  <c r="J27" i="11"/>
  <c r="J22" i="11"/>
  <c r="E22" i="11"/>
  <c r="F92" i="11" s="1"/>
  <c r="J21" i="11"/>
  <c r="J16" i="11"/>
  <c r="J89" i="11"/>
  <c r="E7" i="11"/>
  <c r="E81" i="11"/>
  <c r="J39" i="10"/>
  <c r="J38" i="10"/>
  <c r="AY68" i="1" s="1"/>
  <c r="J37" i="10"/>
  <c r="AX68" i="1" s="1"/>
  <c r="BI1538" i="10"/>
  <c r="BH1538" i="10"/>
  <c r="BG1538" i="10"/>
  <c r="BF1538" i="10"/>
  <c r="T1538" i="10"/>
  <c r="R1538" i="10"/>
  <c r="P1538" i="10"/>
  <c r="BI1532" i="10"/>
  <c r="BH1532" i="10"/>
  <c r="BG1532" i="10"/>
  <c r="BF1532" i="10"/>
  <c r="T1532" i="10"/>
  <c r="R1532" i="10"/>
  <c r="P1532" i="10"/>
  <c r="BI1530" i="10"/>
  <c r="BH1530" i="10"/>
  <c r="BG1530" i="10"/>
  <c r="BF1530" i="10"/>
  <c r="T1530" i="10"/>
  <c r="R1530" i="10"/>
  <c r="P1530" i="10"/>
  <c r="BI1528" i="10"/>
  <c r="BH1528" i="10"/>
  <c r="BG1528" i="10"/>
  <c r="BF1528" i="10"/>
  <c r="T1528" i="10"/>
  <c r="R1528" i="10"/>
  <c r="P1528" i="10"/>
  <c r="BI1523" i="10"/>
  <c r="BH1523" i="10"/>
  <c r="BG1523" i="10"/>
  <c r="BF1523" i="10"/>
  <c r="T1523" i="10"/>
  <c r="R1523" i="10"/>
  <c r="P1523" i="10"/>
  <c r="BI1515" i="10"/>
  <c r="BH1515" i="10"/>
  <c r="BG1515" i="10"/>
  <c r="BF1515" i="10"/>
  <c r="T1515" i="10"/>
  <c r="R1515" i="10"/>
  <c r="P1515" i="10"/>
  <c r="BI1512" i="10"/>
  <c r="BH1512" i="10"/>
  <c r="BG1512" i="10"/>
  <c r="BF1512" i="10"/>
  <c r="T1512" i="10"/>
  <c r="R1512" i="10"/>
  <c r="P1512" i="10"/>
  <c r="BI1510" i="10"/>
  <c r="BH1510" i="10"/>
  <c r="BG1510" i="10"/>
  <c r="BF1510" i="10"/>
  <c r="T1510" i="10"/>
  <c r="R1510" i="10"/>
  <c r="P1510" i="10"/>
  <c r="BI1508" i="10"/>
  <c r="BH1508" i="10"/>
  <c r="BG1508" i="10"/>
  <c r="BF1508" i="10"/>
  <c r="T1508" i="10"/>
  <c r="R1508" i="10"/>
  <c r="P1508" i="10"/>
  <c r="BI1499" i="10"/>
  <c r="BH1499" i="10"/>
  <c r="BG1499" i="10"/>
  <c r="BF1499" i="10"/>
  <c r="T1499" i="10"/>
  <c r="R1499" i="10"/>
  <c r="P1499" i="10"/>
  <c r="BI1496" i="10"/>
  <c r="BH1496" i="10"/>
  <c r="BG1496" i="10"/>
  <c r="BF1496" i="10"/>
  <c r="T1496" i="10"/>
  <c r="R1496" i="10"/>
  <c r="P1496" i="10"/>
  <c r="BI1495" i="10"/>
  <c r="BH1495" i="10"/>
  <c r="BG1495" i="10"/>
  <c r="BF1495" i="10"/>
  <c r="T1495" i="10"/>
  <c r="R1495" i="10"/>
  <c r="P1495" i="10"/>
  <c r="BI1494" i="10"/>
  <c r="BH1494" i="10"/>
  <c r="BG1494" i="10"/>
  <c r="BF1494" i="10"/>
  <c r="T1494" i="10"/>
  <c r="R1494" i="10"/>
  <c r="P1494" i="10"/>
  <c r="BI1492" i="10"/>
  <c r="BH1492" i="10"/>
  <c r="BG1492" i="10"/>
  <c r="BF1492" i="10"/>
  <c r="T1492" i="10"/>
  <c r="R1492" i="10"/>
  <c r="P1492" i="10"/>
  <c r="BI1487" i="10"/>
  <c r="BH1487" i="10"/>
  <c r="BG1487" i="10"/>
  <c r="BF1487" i="10"/>
  <c r="T1487" i="10"/>
  <c r="R1487" i="10"/>
  <c r="P1487" i="10"/>
  <c r="BI1484" i="10"/>
  <c r="BH1484" i="10"/>
  <c r="BG1484" i="10"/>
  <c r="BF1484" i="10"/>
  <c r="T1484" i="10"/>
  <c r="R1484" i="10"/>
  <c r="P1484" i="10"/>
  <c r="BI1468" i="10"/>
  <c r="BH1468" i="10"/>
  <c r="BG1468" i="10"/>
  <c r="BF1468" i="10"/>
  <c r="T1468" i="10"/>
  <c r="R1468" i="10"/>
  <c r="P1468" i="10"/>
  <c r="BI1456" i="10"/>
  <c r="BH1456" i="10"/>
  <c r="BG1456" i="10"/>
  <c r="BF1456" i="10"/>
  <c r="T1456" i="10"/>
  <c r="R1456" i="10"/>
  <c r="P1456" i="10"/>
  <c r="BI1440" i="10"/>
  <c r="BH1440" i="10"/>
  <c r="BG1440" i="10"/>
  <c r="BF1440" i="10"/>
  <c r="T1440" i="10"/>
  <c r="R1440" i="10"/>
  <c r="P1440" i="10"/>
  <c r="BI1438" i="10"/>
  <c r="BH1438" i="10"/>
  <c r="BG1438" i="10"/>
  <c r="BF1438" i="10"/>
  <c r="T1438" i="10"/>
  <c r="R1438" i="10"/>
  <c r="P1438" i="10"/>
  <c r="BI1430" i="10"/>
  <c r="BH1430" i="10"/>
  <c r="BG1430" i="10"/>
  <c r="BF1430" i="10"/>
  <c r="T1430" i="10"/>
  <c r="R1430" i="10"/>
  <c r="P1430" i="10"/>
  <c r="BI1428" i="10"/>
  <c r="BH1428" i="10"/>
  <c r="BG1428" i="10"/>
  <c r="BF1428" i="10"/>
  <c r="T1428" i="10"/>
  <c r="R1428" i="10"/>
  <c r="P1428" i="10"/>
  <c r="BI1420" i="10"/>
  <c r="BH1420" i="10"/>
  <c r="BG1420" i="10"/>
  <c r="BF1420" i="10"/>
  <c r="T1420" i="10"/>
  <c r="R1420" i="10"/>
  <c r="P1420" i="10"/>
  <c r="BI1416" i="10"/>
  <c r="BH1416" i="10"/>
  <c r="BG1416" i="10"/>
  <c r="BF1416" i="10"/>
  <c r="T1416" i="10"/>
  <c r="R1416" i="10"/>
  <c r="P1416" i="10"/>
  <c r="BI1414" i="10"/>
  <c r="BH1414" i="10"/>
  <c r="BG1414" i="10"/>
  <c r="BF1414" i="10"/>
  <c r="T1414" i="10"/>
  <c r="R1414" i="10"/>
  <c r="P1414" i="10"/>
  <c r="BI1412" i="10"/>
  <c r="BH1412" i="10"/>
  <c r="BG1412" i="10"/>
  <c r="BF1412" i="10"/>
  <c r="T1412" i="10"/>
  <c r="R1412" i="10"/>
  <c r="P1412" i="10"/>
  <c r="BI1400" i="10"/>
  <c r="BH1400" i="10"/>
  <c r="BG1400" i="10"/>
  <c r="BF1400" i="10"/>
  <c r="T1400" i="10"/>
  <c r="R1400" i="10"/>
  <c r="P1400" i="10"/>
  <c r="BI1397" i="10"/>
  <c r="BH1397" i="10"/>
  <c r="BG1397" i="10"/>
  <c r="BF1397" i="10"/>
  <c r="T1397" i="10"/>
  <c r="R1397" i="10"/>
  <c r="P1397" i="10"/>
  <c r="BI1393" i="10"/>
  <c r="BH1393" i="10"/>
  <c r="BG1393" i="10"/>
  <c r="BF1393" i="10"/>
  <c r="T1393" i="10"/>
  <c r="R1393" i="10"/>
  <c r="P1393" i="10"/>
  <c r="BI1389" i="10"/>
  <c r="BH1389" i="10"/>
  <c r="BG1389" i="10"/>
  <c r="BF1389" i="10"/>
  <c r="T1389" i="10"/>
  <c r="R1389" i="10"/>
  <c r="P1389" i="10"/>
  <c r="BI1385" i="10"/>
  <c r="BH1385" i="10"/>
  <c r="BG1385" i="10"/>
  <c r="BF1385" i="10"/>
  <c r="T1385" i="10"/>
  <c r="R1385" i="10"/>
  <c r="P1385" i="10"/>
  <c r="BI1381" i="10"/>
  <c r="BH1381" i="10"/>
  <c r="BG1381" i="10"/>
  <c r="BF1381" i="10"/>
  <c r="T1381" i="10"/>
  <c r="R1381" i="10"/>
  <c r="P1381" i="10"/>
  <c r="BI1377" i="10"/>
  <c r="BH1377" i="10"/>
  <c r="BG1377" i="10"/>
  <c r="BF1377" i="10"/>
  <c r="T1377" i="10"/>
  <c r="R1377" i="10"/>
  <c r="P1377" i="10"/>
  <c r="BI1373" i="10"/>
  <c r="BH1373" i="10"/>
  <c r="BG1373" i="10"/>
  <c r="BF1373" i="10"/>
  <c r="T1373" i="10"/>
  <c r="R1373" i="10"/>
  <c r="P1373" i="10"/>
  <c r="BI1369" i="10"/>
  <c r="BH1369" i="10"/>
  <c r="BG1369" i="10"/>
  <c r="BF1369" i="10"/>
  <c r="T1369" i="10"/>
  <c r="R1369" i="10"/>
  <c r="P1369" i="10"/>
  <c r="BI1365" i="10"/>
  <c r="BH1365" i="10"/>
  <c r="BG1365" i="10"/>
  <c r="BF1365" i="10"/>
  <c r="T1365" i="10"/>
  <c r="R1365" i="10"/>
  <c r="P1365" i="10"/>
  <c r="BI1361" i="10"/>
  <c r="BH1361" i="10"/>
  <c r="BG1361" i="10"/>
  <c r="BF1361" i="10"/>
  <c r="T1361" i="10"/>
  <c r="R1361" i="10"/>
  <c r="P1361" i="10"/>
  <c r="BI1357" i="10"/>
  <c r="BH1357" i="10"/>
  <c r="BG1357" i="10"/>
  <c r="BF1357" i="10"/>
  <c r="T1357" i="10"/>
  <c r="R1357" i="10"/>
  <c r="P1357" i="10"/>
  <c r="BI1353" i="10"/>
  <c r="BH1353" i="10"/>
  <c r="BG1353" i="10"/>
  <c r="BF1353" i="10"/>
  <c r="T1353" i="10"/>
  <c r="R1353" i="10"/>
  <c r="P1353" i="10"/>
  <c r="BI1349" i="10"/>
  <c r="BH1349" i="10"/>
  <c r="BG1349" i="10"/>
  <c r="BF1349" i="10"/>
  <c r="T1349" i="10"/>
  <c r="R1349" i="10"/>
  <c r="P1349" i="10"/>
  <c r="BI1345" i="10"/>
  <c r="BH1345" i="10"/>
  <c r="BG1345" i="10"/>
  <c r="BF1345" i="10"/>
  <c r="T1345" i="10"/>
  <c r="R1345" i="10"/>
  <c r="P1345" i="10"/>
  <c r="BI1341" i="10"/>
  <c r="BH1341" i="10"/>
  <c r="BG1341" i="10"/>
  <c r="BF1341" i="10"/>
  <c r="T1341" i="10"/>
  <c r="R1341" i="10"/>
  <c r="P1341" i="10"/>
  <c r="BI1337" i="10"/>
  <c r="BH1337" i="10"/>
  <c r="BG1337" i="10"/>
  <c r="BF1337" i="10"/>
  <c r="T1337" i="10"/>
  <c r="R1337" i="10"/>
  <c r="P1337" i="10"/>
  <c r="BI1331" i="10"/>
  <c r="BH1331" i="10"/>
  <c r="BG1331" i="10"/>
  <c r="BF1331" i="10"/>
  <c r="T1331" i="10"/>
  <c r="R1331" i="10"/>
  <c r="P1331" i="10"/>
  <c r="BI1327" i="10"/>
  <c r="BH1327" i="10"/>
  <c r="BG1327" i="10"/>
  <c r="BF1327" i="10"/>
  <c r="T1327" i="10"/>
  <c r="R1327" i="10"/>
  <c r="P1327" i="10"/>
  <c r="BI1323" i="10"/>
  <c r="BH1323" i="10"/>
  <c r="BG1323" i="10"/>
  <c r="BF1323" i="10"/>
  <c r="T1323" i="10"/>
  <c r="R1323" i="10"/>
  <c r="P1323" i="10"/>
  <c r="BI1319" i="10"/>
  <c r="BH1319" i="10"/>
  <c r="BG1319" i="10"/>
  <c r="BF1319" i="10"/>
  <c r="T1319" i="10"/>
  <c r="R1319" i="10"/>
  <c r="P1319" i="10"/>
  <c r="BI1315" i="10"/>
  <c r="BH1315" i="10"/>
  <c r="BG1315" i="10"/>
  <c r="BF1315" i="10"/>
  <c r="T1315" i="10"/>
  <c r="R1315" i="10"/>
  <c r="P1315" i="10"/>
  <c r="BI1311" i="10"/>
  <c r="BH1311" i="10"/>
  <c r="BG1311" i="10"/>
  <c r="BF1311" i="10"/>
  <c r="T1311" i="10"/>
  <c r="R1311" i="10"/>
  <c r="P1311" i="10"/>
  <c r="BI1309" i="10"/>
  <c r="BH1309" i="10"/>
  <c r="BG1309" i="10"/>
  <c r="BF1309" i="10"/>
  <c r="T1309" i="10"/>
  <c r="R1309" i="10"/>
  <c r="P1309" i="10"/>
  <c r="BI1304" i="10"/>
  <c r="BH1304" i="10"/>
  <c r="BG1304" i="10"/>
  <c r="BF1304" i="10"/>
  <c r="T1304" i="10"/>
  <c r="R1304" i="10"/>
  <c r="P1304" i="10"/>
  <c r="BI1299" i="10"/>
  <c r="BH1299" i="10"/>
  <c r="BG1299" i="10"/>
  <c r="BF1299" i="10"/>
  <c r="T1299" i="10"/>
  <c r="R1299" i="10"/>
  <c r="P1299" i="10"/>
  <c r="BI1296" i="10"/>
  <c r="BH1296" i="10"/>
  <c r="BG1296" i="10"/>
  <c r="BF1296" i="10"/>
  <c r="T1296" i="10"/>
  <c r="R1296" i="10"/>
  <c r="P1296" i="10"/>
  <c r="BI1295" i="10"/>
  <c r="BH1295" i="10"/>
  <c r="BG1295" i="10"/>
  <c r="BF1295" i="10"/>
  <c r="T1295" i="10"/>
  <c r="R1295" i="10"/>
  <c r="P1295" i="10"/>
  <c r="BI1293" i="10"/>
  <c r="BH1293" i="10"/>
  <c r="BG1293" i="10"/>
  <c r="BF1293" i="10"/>
  <c r="T1293" i="10"/>
  <c r="R1293" i="10"/>
  <c r="P1293" i="10"/>
  <c r="BI1287" i="10"/>
  <c r="BH1287" i="10"/>
  <c r="BG1287" i="10"/>
  <c r="BF1287" i="10"/>
  <c r="T1287" i="10"/>
  <c r="R1287" i="10"/>
  <c r="P1287" i="10"/>
  <c r="BI1285" i="10"/>
  <c r="BH1285" i="10"/>
  <c r="BG1285" i="10"/>
  <c r="BF1285" i="10"/>
  <c r="T1285" i="10"/>
  <c r="R1285" i="10"/>
  <c r="P1285" i="10"/>
  <c r="BI1283" i="10"/>
  <c r="BH1283" i="10"/>
  <c r="BG1283" i="10"/>
  <c r="BF1283" i="10"/>
  <c r="T1283" i="10"/>
  <c r="R1283" i="10"/>
  <c r="P1283" i="10"/>
  <c r="BI1278" i="10"/>
  <c r="BH1278" i="10"/>
  <c r="BG1278" i="10"/>
  <c r="BF1278" i="10"/>
  <c r="T1278" i="10"/>
  <c r="R1278" i="10"/>
  <c r="P1278" i="10"/>
  <c r="BI1277" i="10"/>
  <c r="BH1277" i="10"/>
  <c r="BG1277" i="10"/>
  <c r="BF1277" i="10"/>
  <c r="T1277" i="10"/>
  <c r="R1277" i="10"/>
  <c r="P1277" i="10"/>
  <c r="BI1276" i="10"/>
  <c r="BH1276" i="10"/>
  <c r="BG1276" i="10"/>
  <c r="BF1276" i="10"/>
  <c r="T1276" i="10"/>
  <c r="R1276" i="10"/>
  <c r="P1276" i="10"/>
  <c r="BI1275" i="10"/>
  <c r="BH1275" i="10"/>
  <c r="BG1275" i="10"/>
  <c r="BF1275" i="10"/>
  <c r="T1275" i="10"/>
  <c r="R1275" i="10"/>
  <c r="P1275" i="10"/>
  <c r="BI1270" i="10"/>
  <c r="BH1270" i="10"/>
  <c r="BG1270" i="10"/>
  <c r="BF1270" i="10"/>
  <c r="T1270" i="10"/>
  <c r="R1270" i="10"/>
  <c r="P1270" i="10"/>
  <c r="BI1267" i="10"/>
  <c r="BH1267" i="10"/>
  <c r="BG1267" i="10"/>
  <c r="BF1267" i="10"/>
  <c r="T1267" i="10"/>
  <c r="R1267" i="10"/>
  <c r="P1267" i="10"/>
  <c r="BI1265" i="10"/>
  <c r="BH1265" i="10"/>
  <c r="BG1265" i="10"/>
  <c r="BF1265" i="10"/>
  <c r="T1265" i="10"/>
  <c r="R1265" i="10"/>
  <c r="P1265" i="10"/>
  <c r="BI1263" i="10"/>
  <c r="BH1263" i="10"/>
  <c r="BG1263" i="10"/>
  <c r="BF1263" i="10"/>
  <c r="T1263" i="10"/>
  <c r="R1263" i="10"/>
  <c r="P1263" i="10"/>
  <c r="BI1257" i="10"/>
  <c r="BH1257" i="10"/>
  <c r="BG1257" i="10"/>
  <c r="BF1257" i="10"/>
  <c r="T1257" i="10"/>
  <c r="R1257" i="10"/>
  <c r="P1257" i="10"/>
  <c r="BI1256" i="10"/>
  <c r="BH1256" i="10"/>
  <c r="BG1256" i="10"/>
  <c r="BF1256" i="10"/>
  <c r="T1256" i="10"/>
  <c r="R1256" i="10"/>
  <c r="P1256" i="10"/>
  <c r="BI1251" i="10"/>
  <c r="BH1251" i="10"/>
  <c r="BG1251" i="10"/>
  <c r="BF1251" i="10"/>
  <c r="T1251" i="10"/>
  <c r="R1251" i="10"/>
  <c r="P1251" i="10"/>
  <c r="BI1248" i="10"/>
  <c r="BH1248" i="10"/>
  <c r="BG1248" i="10"/>
  <c r="BF1248" i="10"/>
  <c r="T1248" i="10"/>
  <c r="R1248" i="10"/>
  <c r="P1248" i="10"/>
  <c r="BI1246" i="10"/>
  <c r="BH1246" i="10"/>
  <c r="BG1246" i="10"/>
  <c r="BF1246" i="10"/>
  <c r="T1246" i="10"/>
  <c r="R1246" i="10"/>
  <c r="P1246" i="10"/>
  <c r="BI1240" i="10"/>
  <c r="BH1240" i="10"/>
  <c r="BG1240" i="10"/>
  <c r="BF1240" i="10"/>
  <c r="T1240" i="10"/>
  <c r="R1240" i="10"/>
  <c r="P1240" i="10"/>
  <c r="BI1237" i="10"/>
  <c r="BH1237" i="10"/>
  <c r="BG1237" i="10"/>
  <c r="BF1237" i="10"/>
  <c r="T1237" i="10"/>
  <c r="R1237" i="10"/>
  <c r="P1237" i="10"/>
  <c r="BI1232" i="10"/>
  <c r="BH1232" i="10"/>
  <c r="BG1232" i="10"/>
  <c r="BF1232" i="10"/>
  <c r="T1232" i="10"/>
  <c r="R1232" i="10"/>
  <c r="P1232" i="10"/>
  <c r="BI1227" i="10"/>
  <c r="BH1227" i="10"/>
  <c r="BG1227" i="10"/>
  <c r="BF1227" i="10"/>
  <c r="T1227" i="10"/>
  <c r="R1227" i="10"/>
  <c r="P1227" i="10"/>
  <c r="BI1223" i="10"/>
  <c r="BH1223" i="10"/>
  <c r="BG1223" i="10"/>
  <c r="BF1223" i="10"/>
  <c r="T1223" i="10"/>
  <c r="R1223" i="10"/>
  <c r="P1223" i="10"/>
  <c r="BI1218" i="10"/>
  <c r="BH1218" i="10"/>
  <c r="BG1218" i="10"/>
  <c r="BF1218" i="10"/>
  <c r="T1218" i="10"/>
  <c r="R1218" i="10"/>
  <c r="P1218" i="10"/>
  <c r="BI1214" i="10"/>
  <c r="BH1214" i="10"/>
  <c r="BG1214" i="10"/>
  <c r="BF1214" i="10"/>
  <c r="T1214" i="10"/>
  <c r="R1214" i="10"/>
  <c r="P1214" i="10"/>
  <c r="BI1209" i="10"/>
  <c r="BH1209" i="10"/>
  <c r="BG1209" i="10"/>
  <c r="BF1209" i="10"/>
  <c r="T1209" i="10"/>
  <c r="R1209" i="10"/>
  <c r="P1209" i="10"/>
  <c r="BI1204" i="10"/>
  <c r="BH1204" i="10"/>
  <c r="BG1204" i="10"/>
  <c r="BF1204" i="10"/>
  <c r="T1204" i="10"/>
  <c r="R1204" i="10"/>
  <c r="P1204" i="10"/>
  <c r="BI1199" i="10"/>
  <c r="BH1199" i="10"/>
  <c r="BG1199" i="10"/>
  <c r="BF1199" i="10"/>
  <c r="T1199" i="10"/>
  <c r="R1199" i="10"/>
  <c r="P1199" i="10"/>
  <c r="BI1194" i="10"/>
  <c r="BH1194" i="10"/>
  <c r="BG1194" i="10"/>
  <c r="BF1194" i="10"/>
  <c r="T1194" i="10"/>
  <c r="R1194" i="10"/>
  <c r="P1194" i="10"/>
  <c r="BI1189" i="10"/>
  <c r="BH1189" i="10"/>
  <c r="BG1189" i="10"/>
  <c r="BF1189" i="10"/>
  <c r="T1189" i="10"/>
  <c r="R1189" i="10"/>
  <c r="P1189" i="10"/>
  <c r="BI1184" i="10"/>
  <c r="BH1184" i="10"/>
  <c r="BG1184" i="10"/>
  <c r="BF1184" i="10"/>
  <c r="T1184" i="10"/>
  <c r="R1184" i="10"/>
  <c r="P1184" i="10"/>
  <c r="BI1179" i="10"/>
  <c r="BH1179" i="10"/>
  <c r="BG1179" i="10"/>
  <c r="BF1179" i="10"/>
  <c r="T1179" i="10"/>
  <c r="R1179" i="10"/>
  <c r="P1179" i="10"/>
  <c r="BI1174" i="10"/>
  <c r="BH1174" i="10"/>
  <c r="BG1174" i="10"/>
  <c r="BF1174" i="10"/>
  <c r="T1174" i="10"/>
  <c r="R1174" i="10"/>
  <c r="P1174" i="10"/>
  <c r="BI1169" i="10"/>
  <c r="BH1169" i="10"/>
  <c r="BG1169" i="10"/>
  <c r="BF1169" i="10"/>
  <c r="T1169" i="10"/>
  <c r="R1169" i="10"/>
  <c r="P1169" i="10"/>
  <c r="BI1165" i="10"/>
  <c r="BH1165" i="10"/>
  <c r="BG1165" i="10"/>
  <c r="BF1165" i="10"/>
  <c r="T1165" i="10"/>
  <c r="R1165" i="10"/>
  <c r="P1165" i="10"/>
  <c r="BI1160" i="10"/>
  <c r="BH1160" i="10"/>
  <c r="BG1160" i="10"/>
  <c r="BF1160" i="10"/>
  <c r="T1160" i="10"/>
  <c r="R1160" i="10"/>
  <c r="P1160" i="10"/>
  <c r="BI1155" i="10"/>
  <c r="BH1155" i="10"/>
  <c r="BG1155" i="10"/>
  <c r="BF1155" i="10"/>
  <c r="T1155" i="10"/>
  <c r="R1155" i="10"/>
  <c r="P1155" i="10"/>
  <c r="BI1148" i="10"/>
  <c r="BH1148" i="10"/>
  <c r="BG1148" i="10"/>
  <c r="BF1148" i="10"/>
  <c r="T1148" i="10"/>
  <c r="R1148" i="10"/>
  <c r="P1148" i="10"/>
  <c r="BI1142" i="10"/>
  <c r="BH1142" i="10"/>
  <c r="BG1142" i="10"/>
  <c r="BF1142" i="10"/>
  <c r="T1142" i="10"/>
  <c r="R1142" i="10"/>
  <c r="P1142" i="10"/>
  <c r="BI1136" i="10"/>
  <c r="BH1136" i="10"/>
  <c r="BG1136" i="10"/>
  <c r="BF1136" i="10"/>
  <c r="T1136" i="10"/>
  <c r="R1136" i="10"/>
  <c r="P1136" i="10"/>
  <c r="BI1131" i="10"/>
  <c r="BH1131" i="10"/>
  <c r="BG1131" i="10"/>
  <c r="BF1131" i="10"/>
  <c r="T1131" i="10"/>
  <c r="R1131" i="10"/>
  <c r="P1131" i="10"/>
  <c r="BI1128" i="10"/>
  <c r="BH1128" i="10"/>
  <c r="BG1128" i="10"/>
  <c r="BF1128" i="10"/>
  <c r="T1128" i="10"/>
  <c r="R1128" i="10"/>
  <c r="P1128" i="10"/>
  <c r="BI1123" i="10"/>
  <c r="BH1123" i="10"/>
  <c r="BG1123" i="10"/>
  <c r="BF1123" i="10"/>
  <c r="T1123" i="10"/>
  <c r="R1123" i="10"/>
  <c r="P1123" i="10"/>
  <c r="BI1120" i="10"/>
  <c r="BH1120" i="10"/>
  <c r="BG1120" i="10"/>
  <c r="BF1120" i="10"/>
  <c r="T1120" i="10"/>
  <c r="R1120" i="10"/>
  <c r="P1120" i="10"/>
  <c r="BI1114" i="10"/>
  <c r="BH1114" i="10"/>
  <c r="BG1114" i="10"/>
  <c r="BF1114" i="10"/>
  <c r="T1114" i="10"/>
  <c r="R1114" i="10"/>
  <c r="P1114" i="10"/>
  <c r="BI1108" i="10"/>
  <c r="BH1108" i="10"/>
  <c r="BG1108" i="10"/>
  <c r="BF1108" i="10"/>
  <c r="T1108" i="10"/>
  <c r="R1108" i="10"/>
  <c r="P1108" i="10"/>
  <c r="BI1102" i="10"/>
  <c r="BH1102" i="10"/>
  <c r="BG1102" i="10"/>
  <c r="BF1102" i="10"/>
  <c r="T1102" i="10"/>
  <c r="R1102" i="10"/>
  <c r="P1102" i="10"/>
  <c r="BI1100" i="10"/>
  <c r="BH1100" i="10"/>
  <c r="BG1100" i="10"/>
  <c r="BF1100" i="10"/>
  <c r="T1100" i="10"/>
  <c r="R1100" i="10"/>
  <c r="P1100" i="10"/>
  <c r="BI1095" i="10"/>
  <c r="BH1095" i="10"/>
  <c r="BG1095" i="10"/>
  <c r="BF1095" i="10"/>
  <c r="T1095" i="10"/>
  <c r="R1095" i="10"/>
  <c r="P1095" i="10"/>
  <c r="BI1094" i="10"/>
  <c r="BH1094" i="10"/>
  <c r="BG1094" i="10"/>
  <c r="BF1094" i="10"/>
  <c r="T1094" i="10"/>
  <c r="R1094" i="10"/>
  <c r="P1094" i="10"/>
  <c r="BI1088" i="10"/>
  <c r="BH1088" i="10"/>
  <c r="BG1088" i="10"/>
  <c r="BF1088" i="10"/>
  <c r="T1088" i="10"/>
  <c r="R1088" i="10"/>
  <c r="P1088" i="10"/>
  <c r="BI1085" i="10"/>
  <c r="BH1085" i="10"/>
  <c r="BG1085" i="10"/>
  <c r="BF1085" i="10"/>
  <c r="T1085" i="10"/>
  <c r="R1085" i="10"/>
  <c r="P1085" i="10"/>
  <c r="BI1082" i="10"/>
  <c r="BH1082" i="10"/>
  <c r="BG1082" i="10"/>
  <c r="BF1082" i="10"/>
  <c r="T1082" i="10"/>
  <c r="R1082" i="10"/>
  <c r="P1082" i="10"/>
  <c r="BI1081" i="10"/>
  <c r="BH1081" i="10"/>
  <c r="BG1081" i="10"/>
  <c r="BF1081" i="10"/>
  <c r="T1081" i="10"/>
  <c r="R1081" i="10"/>
  <c r="P1081" i="10"/>
  <c r="BI1078" i="10"/>
  <c r="BH1078" i="10"/>
  <c r="BG1078" i="10"/>
  <c r="BF1078" i="10"/>
  <c r="T1078" i="10"/>
  <c r="R1078" i="10"/>
  <c r="P1078" i="10"/>
  <c r="BI1075" i="10"/>
  <c r="BH1075" i="10"/>
  <c r="BG1075" i="10"/>
  <c r="BF1075" i="10"/>
  <c r="T1075" i="10"/>
  <c r="R1075" i="10"/>
  <c r="P1075" i="10"/>
  <c r="BI1074" i="10"/>
  <c r="BH1074" i="10"/>
  <c r="BG1074" i="10"/>
  <c r="BF1074" i="10"/>
  <c r="T1074" i="10"/>
  <c r="R1074" i="10"/>
  <c r="P1074" i="10"/>
  <c r="BI1069" i="10"/>
  <c r="BH1069" i="10"/>
  <c r="BG1069" i="10"/>
  <c r="BF1069" i="10"/>
  <c r="T1069" i="10"/>
  <c r="R1069" i="10"/>
  <c r="P1069" i="10"/>
  <c r="BI1068" i="10"/>
  <c r="BH1068" i="10"/>
  <c r="BG1068" i="10"/>
  <c r="BF1068" i="10"/>
  <c r="T1068" i="10"/>
  <c r="R1068" i="10"/>
  <c r="P1068" i="10"/>
  <c r="BI1063" i="10"/>
  <c r="BH1063" i="10"/>
  <c r="BG1063" i="10"/>
  <c r="BF1063" i="10"/>
  <c r="T1063" i="10"/>
  <c r="R1063" i="10"/>
  <c r="P1063" i="10"/>
  <c r="BI1060" i="10"/>
  <c r="BH1060" i="10"/>
  <c r="BG1060" i="10"/>
  <c r="BF1060" i="10"/>
  <c r="T1060" i="10"/>
  <c r="R1060" i="10"/>
  <c r="P1060" i="10"/>
  <c r="BI1059" i="10"/>
  <c r="BH1059" i="10"/>
  <c r="BG1059" i="10"/>
  <c r="BF1059" i="10"/>
  <c r="T1059" i="10"/>
  <c r="R1059" i="10"/>
  <c r="P1059" i="10"/>
  <c r="BI1045" i="10"/>
  <c r="BH1045" i="10"/>
  <c r="BG1045" i="10"/>
  <c r="BF1045" i="10"/>
  <c r="T1045" i="10"/>
  <c r="R1045" i="10"/>
  <c r="P1045" i="10"/>
  <c r="BI1043" i="10"/>
  <c r="BH1043" i="10"/>
  <c r="BG1043" i="10"/>
  <c r="BF1043" i="10"/>
  <c r="T1043" i="10"/>
  <c r="R1043" i="10"/>
  <c r="P1043" i="10"/>
  <c r="BI1037" i="10"/>
  <c r="BH1037" i="10"/>
  <c r="BG1037" i="10"/>
  <c r="BF1037" i="10"/>
  <c r="T1037" i="10"/>
  <c r="R1037" i="10"/>
  <c r="P1037" i="10"/>
  <c r="BI1035" i="10"/>
  <c r="BH1035" i="10"/>
  <c r="BG1035" i="10"/>
  <c r="BF1035" i="10"/>
  <c r="T1035" i="10"/>
  <c r="R1035" i="10"/>
  <c r="P1035" i="10"/>
  <c r="BI1029" i="10"/>
  <c r="BH1029" i="10"/>
  <c r="BG1029" i="10"/>
  <c r="BF1029" i="10"/>
  <c r="T1029" i="10"/>
  <c r="R1029" i="10"/>
  <c r="P1029" i="10"/>
  <c r="BI1028" i="10"/>
  <c r="BH1028" i="10"/>
  <c r="BG1028" i="10"/>
  <c r="BF1028" i="10"/>
  <c r="T1028" i="10"/>
  <c r="R1028" i="10"/>
  <c r="P1028" i="10"/>
  <c r="BI1027" i="10"/>
  <c r="BH1027" i="10"/>
  <c r="BG1027" i="10"/>
  <c r="BF1027" i="10"/>
  <c r="T1027" i="10"/>
  <c r="R1027" i="10"/>
  <c r="P1027" i="10"/>
  <c r="BI1021" i="10"/>
  <c r="BH1021" i="10"/>
  <c r="BG1021" i="10"/>
  <c r="BF1021" i="10"/>
  <c r="T1021" i="10"/>
  <c r="R1021" i="10"/>
  <c r="P1021" i="10"/>
  <c r="BI1020" i="10"/>
  <c r="BH1020" i="10"/>
  <c r="BG1020" i="10"/>
  <c r="BF1020" i="10"/>
  <c r="T1020" i="10"/>
  <c r="R1020" i="10"/>
  <c r="P1020" i="10"/>
  <c r="BI1015" i="10"/>
  <c r="BH1015" i="10"/>
  <c r="BG1015" i="10"/>
  <c r="BF1015" i="10"/>
  <c r="T1015" i="10"/>
  <c r="R1015" i="10"/>
  <c r="P1015" i="10"/>
  <c r="BI1014" i="10"/>
  <c r="BH1014" i="10"/>
  <c r="BG1014" i="10"/>
  <c r="BF1014" i="10"/>
  <c r="T1014" i="10"/>
  <c r="R1014" i="10"/>
  <c r="P1014" i="10"/>
  <c r="BI1008" i="10"/>
  <c r="BH1008" i="10"/>
  <c r="BG1008" i="10"/>
  <c r="BF1008" i="10"/>
  <c r="T1008" i="10"/>
  <c r="R1008" i="10"/>
  <c r="P1008" i="10"/>
  <c r="BI1007" i="10"/>
  <c r="BH1007" i="10"/>
  <c r="BG1007" i="10"/>
  <c r="BF1007" i="10"/>
  <c r="T1007" i="10"/>
  <c r="R1007" i="10"/>
  <c r="P1007" i="10"/>
  <c r="BI1001" i="10"/>
  <c r="BH1001" i="10"/>
  <c r="BG1001" i="10"/>
  <c r="BF1001" i="10"/>
  <c r="T1001" i="10"/>
  <c r="R1001" i="10"/>
  <c r="P1001" i="10"/>
  <c r="BI998" i="10"/>
  <c r="BH998" i="10"/>
  <c r="BG998" i="10"/>
  <c r="BF998" i="10"/>
  <c r="T998" i="10"/>
  <c r="R998" i="10"/>
  <c r="P998" i="10"/>
  <c r="BI996" i="10"/>
  <c r="BH996" i="10"/>
  <c r="BG996" i="10"/>
  <c r="BF996" i="10"/>
  <c r="T996" i="10"/>
  <c r="R996" i="10"/>
  <c r="P996" i="10"/>
  <c r="BI994" i="10"/>
  <c r="BH994" i="10"/>
  <c r="BG994" i="10"/>
  <c r="BF994" i="10"/>
  <c r="T994" i="10"/>
  <c r="R994" i="10"/>
  <c r="P994" i="10"/>
  <c r="BI987" i="10"/>
  <c r="BH987" i="10"/>
  <c r="BG987" i="10"/>
  <c r="BF987" i="10"/>
  <c r="T987" i="10"/>
  <c r="R987" i="10"/>
  <c r="P987" i="10"/>
  <c r="BI985" i="10"/>
  <c r="BH985" i="10"/>
  <c r="BG985" i="10"/>
  <c r="BF985" i="10"/>
  <c r="T985" i="10"/>
  <c r="R985" i="10"/>
  <c r="P985" i="10"/>
  <c r="BI979" i="10"/>
  <c r="BH979" i="10"/>
  <c r="BG979" i="10"/>
  <c r="BF979" i="10"/>
  <c r="T979" i="10"/>
  <c r="R979" i="10"/>
  <c r="P979" i="10"/>
  <c r="BI977" i="10"/>
  <c r="BH977" i="10"/>
  <c r="BG977" i="10"/>
  <c r="BF977" i="10"/>
  <c r="T977" i="10"/>
  <c r="R977" i="10"/>
  <c r="P977" i="10"/>
  <c r="BI971" i="10"/>
  <c r="BH971" i="10"/>
  <c r="BG971" i="10"/>
  <c r="BF971" i="10"/>
  <c r="T971" i="10"/>
  <c r="R971" i="10"/>
  <c r="P971" i="10"/>
  <c r="BI969" i="10"/>
  <c r="BH969" i="10"/>
  <c r="BG969" i="10"/>
  <c r="BF969" i="10"/>
  <c r="T969" i="10"/>
  <c r="R969" i="10"/>
  <c r="P969" i="10"/>
  <c r="BI967" i="10"/>
  <c r="BH967" i="10"/>
  <c r="BG967" i="10"/>
  <c r="BF967" i="10"/>
  <c r="T967" i="10"/>
  <c r="R967" i="10"/>
  <c r="P967" i="10"/>
  <c r="BI954" i="10"/>
  <c r="BH954" i="10"/>
  <c r="BG954" i="10"/>
  <c r="BF954" i="10"/>
  <c r="T954" i="10"/>
  <c r="R954" i="10"/>
  <c r="P954" i="10"/>
  <c r="BI952" i="10"/>
  <c r="BH952" i="10"/>
  <c r="BG952" i="10"/>
  <c r="BF952" i="10"/>
  <c r="T952" i="10"/>
  <c r="R952" i="10"/>
  <c r="P952" i="10"/>
  <c r="BI946" i="10"/>
  <c r="BH946" i="10"/>
  <c r="BG946" i="10"/>
  <c r="BF946" i="10"/>
  <c r="T946" i="10"/>
  <c r="R946" i="10"/>
  <c r="P946" i="10"/>
  <c r="BI944" i="10"/>
  <c r="BH944" i="10"/>
  <c r="BG944" i="10"/>
  <c r="BF944" i="10"/>
  <c r="T944" i="10"/>
  <c r="R944" i="10"/>
  <c r="P944" i="10"/>
  <c r="BI938" i="10"/>
  <c r="BH938" i="10"/>
  <c r="BG938" i="10"/>
  <c r="BF938" i="10"/>
  <c r="T938" i="10"/>
  <c r="R938" i="10"/>
  <c r="P938" i="10"/>
  <c r="BI936" i="10"/>
  <c r="BH936" i="10"/>
  <c r="BG936" i="10"/>
  <c r="BF936" i="10"/>
  <c r="T936" i="10"/>
  <c r="R936" i="10"/>
  <c r="P936" i="10"/>
  <c r="BI934" i="10"/>
  <c r="BH934" i="10"/>
  <c r="BG934" i="10"/>
  <c r="BF934" i="10"/>
  <c r="T934" i="10"/>
  <c r="R934" i="10"/>
  <c r="P934" i="10"/>
  <c r="BI927" i="10"/>
  <c r="BH927" i="10"/>
  <c r="BG927" i="10"/>
  <c r="BF927" i="10"/>
  <c r="T927" i="10"/>
  <c r="R927" i="10"/>
  <c r="P927" i="10"/>
  <c r="BI925" i="10"/>
  <c r="BH925" i="10"/>
  <c r="BG925" i="10"/>
  <c r="BF925" i="10"/>
  <c r="T925" i="10"/>
  <c r="R925" i="10"/>
  <c r="P925" i="10"/>
  <c r="BI918" i="10"/>
  <c r="BH918" i="10"/>
  <c r="BG918" i="10"/>
  <c r="BF918" i="10"/>
  <c r="T918" i="10"/>
  <c r="R918" i="10"/>
  <c r="P918" i="10"/>
  <c r="BI916" i="10"/>
  <c r="BH916" i="10"/>
  <c r="BG916" i="10"/>
  <c r="BF916" i="10"/>
  <c r="T916" i="10"/>
  <c r="R916" i="10"/>
  <c r="P916" i="10"/>
  <c r="BI909" i="10"/>
  <c r="BH909" i="10"/>
  <c r="BG909" i="10"/>
  <c r="BF909" i="10"/>
  <c r="T909" i="10"/>
  <c r="R909" i="10"/>
  <c r="P909" i="10"/>
  <c r="BI908" i="10"/>
  <c r="BH908" i="10"/>
  <c r="BG908" i="10"/>
  <c r="BF908" i="10"/>
  <c r="T908" i="10"/>
  <c r="R908" i="10"/>
  <c r="P908" i="10"/>
  <c r="BI901" i="10"/>
  <c r="BH901" i="10"/>
  <c r="BG901" i="10"/>
  <c r="BF901" i="10"/>
  <c r="T901" i="10"/>
  <c r="R901" i="10"/>
  <c r="P901" i="10"/>
  <c r="BI898" i="10"/>
  <c r="BH898" i="10"/>
  <c r="BG898" i="10"/>
  <c r="BF898" i="10"/>
  <c r="T898" i="10"/>
  <c r="R898" i="10"/>
  <c r="P898" i="10"/>
  <c r="BI892" i="10"/>
  <c r="BH892" i="10"/>
  <c r="BG892" i="10"/>
  <c r="BF892" i="10"/>
  <c r="T892" i="10"/>
  <c r="R892" i="10"/>
  <c r="P892" i="10"/>
  <c r="BI887" i="10"/>
  <c r="BH887" i="10"/>
  <c r="BG887" i="10"/>
  <c r="BF887" i="10"/>
  <c r="T887" i="10"/>
  <c r="R887" i="10"/>
  <c r="P887" i="10"/>
  <c r="BI886" i="10"/>
  <c r="BH886" i="10"/>
  <c r="BG886" i="10"/>
  <c r="BF886" i="10"/>
  <c r="T886" i="10"/>
  <c r="R886" i="10"/>
  <c r="P886" i="10"/>
  <c r="BI878" i="10"/>
  <c r="BH878" i="10"/>
  <c r="BG878" i="10"/>
  <c r="BF878" i="10"/>
  <c r="T878" i="10"/>
  <c r="R878" i="10"/>
  <c r="P878" i="10"/>
  <c r="BI877" i="10"/>
  <c r="BH877" i="10"/>
  <c r="BG877" i="10"/>
  <c r="BF877" i="10"/>
  <c r="T877" i="10"/>
  <c r="R877" i="10"/>
  <c r="P877" i="10"/>
  <c r="BI870" i="10"/>
  <c r="BH870" i="10"/>
  <c r="BG870" i="10"/>
  <c r="BF870" i="10"/>
  <c r="T870" i="10"/>
  <c r="R870" i="10"/>
  <c r="P870" i="10"/>
  <c r="BI863" i="10"/>
  <c r="BH863" i="10"/>
  <c r="BG863" i="10"/>
  <c r="BF863" i="10"/>
  <c r="T863" i="10"/>
  <c r="R863" i="10"/>
  <c r="P863" i="10"/>
  <c r="BI856" i="10"/>
  <c r="BH856" i="10"/>
  <c r="BG856" i="10"/>
  <c r="BF856" i="10"/>
  <c r="T856" i="10"/>
  <c r="R856" i="10"/>
  <c r="P856" i="10"/>
  <c r="BI855" i="10"/>
  <c r="BH855" i="10"/>
  <c r="BG855" i="10"/>
  <c r="BF855" i="10"/>
  <c r="T855" i="10"/>
  <c r="R855" i="10"/>
  <c r="P855" i="10"/>
  <c r="BI850" i="10"/>
  <c r="BH850" i="10"/>
  <c r="BG850" i="10"/>
  <c r="BF850" i="10"/>
  <c r="T850" i="10"/>
  <c r="R850" i="10"/>
  <c r="P850" i="10"/>
  <c r="BI844" i="10"/>
  <c r="BH844" i="10"/>
  <c r="BG844" i="10"/>
  <c r="BF844" i="10"/>
  <c r="T844" i="10"/>
  <c r="R844" i="10"/>
  <c r="P844" i="10"/>
  <c r="BI840" i="10"/>
  <c r="BH840" i="10"/>
  <c r="BG840" i="10"/>
  <c r="BF840" i="10"/>
  <c r="T840" i="10"/>
  <c r="R840" i="10"/>
  <c r="P840" i="10"/>
  <c r="BI836" i="10"/>
  <c r="BH836" i="10"/>
  <c r="BG836" i="10"/>
  <c r="BF836" i="10"/>
  <c r="T836" i="10"/>
  <c r="R836" i="10"/>
  <c r="P836" i="10"/>
  <c r="BI832" i="10"/>
  <c r="BH832" i="10"/>
  <c r="BG832" i="10"/>
  <c r="BF832" i="10"/>
  <c r="T832" i="10"/>
  <c r="R832" i="10"/>
  <c r="P832" i="10"/>
  <c r="BI828" i="10"/>
  <c r="BH828" i="10"/>
  <c r="BG828" i="10"/>
  <c r="BF828" i="10"/>
  <c r="T828" i="10"/>
  <c r="R828" i="10"/>
  <c r="P828" i="10"/>
  <c r="BI824" i="10"/>
  <c r="BH824" i="10"/>
  <c r="BG824" i="10"/>
  <c r="BF824" i="10"/>
  <c r="T824" i="10"/>
  <c r="R824" i="10"/>
  <c r="P824" i="10"/>
  <c r="BI820" i="10"/>
  <c r="BH820" i="10"/>
  <c r="BG820" i="10"/>
  <c r="BF820" i="10"/>
  <c r="T820" i="10"/>
  <c r="T819" i="10" s="1"/>
  <c r="R820" i="10"/>
  <c r="R819" i="10" s="1"/>
  <c r="P820" i="10"/>
  <c r="P819" i="10" s="1"/>
  <c r="BI817" i="10"/>
  <c r="BH817" i="10"/>
  <c r="BG817" i="10"/>
  <c r="BF817" i="10"/>
  <c r="T817" i="10"/>
  <c r="R817" i="10"/>
  <c r="P817" i="10"/>
  <c r="BI815" i="10"/>
  <c r="BH815" i="10"/>
  <c r="BG815" i="10"/>
  <c r="BF815" i="10"/>
  <c r="T815" i="10"/>
  <c r="R815" i="10"/>
  <c r="P815" i="10"/>
  <c r="BI813" i="10"/>
  <c r="BH813" i="10"/>
  <c r="BG813" i="10"/>
  <c r="BF813" i="10"/>
  <c r="T813" i="10"/>
  <c r="R813" i="10"/>
  <c r="P813" i="10"/>
  <c r="BI806" i="10"/>
  <c r="BH806" i="10"/>
  <c r="BG806" i="10"/>
  <c r="BF806" i="10"/>
  <c r="T806" i="10"/>
  <c r="R806" i="10"/>
  <c r="P806" i="10"/>
  <c r="BI799" i="10"/>
  <c r="BH799" i="10"/>
  <c r="BG799" i="10"/>
  <c r="BF799" i="10"/>
  <c r="T799" i="10"/>
  <c r="R799" i="10"/>
  <c r="P799" i="10"/>
  <c r="BI792" i="10"/>
  <c r="BH792" i="10"/>
  <c r="BG792" i="10"/>
  <c r="BF792" i="10"/>
  <c r="T792" i="10"/>
  <c r="R792" i="10"/>
  <c r="P792" i="10"/>
  <c r="BI789" i="10"/>
  <c r="BH789" i="10"/>
  <c r="BG789" i="10"/>
  <c r="BF789" i="10"/>
  <c r="T789" i="10"/>
  <c r="R789" i="10"/>
  <c r="P789" i="10"/>
  <c r="BI786" i="10"/>
  <c r="BH786" i="10"/>
  <c r="BG786" i="10"/>
  <c r="BF786" i="10"/>
  <c r="T786" i="10"/>
  <c r="R786" i="10"/>
  <c r="P786" i="10"/>
  <c r="BI783" i="10"/>
  <c r="BH783" i="10"/>
  <c r="BG783" i="10"/>
  <c r="BF783" i="10"/>
  <c r="T783" i="10"/>
  <c r="R783" i="10"/>
  <c r="P783" i="10"/>
  <c r="BI780" i="10"/>
  <c r="BH780" i="10"/>
  <c r="BG780" i="10"/>
  <c r="BF780" i="10"/>
  <c r="T780" i="10"/>
  <c r="R780" i="10"/>
  <c r="P780" i="10"/>
  <c r="BI776" i="10"/>
  <c r="BH776" i="10"/>
  <c r="BG776" i="10"/>
  <c r="BF776" i="10"/>
  <c r="T776" i="10"/>
  <c r="R776" i="10"/>
  <c r="P776" i="10"/>
  <c r="BI771" i="10"/>
  <c r="BH771" i="10"/>
  <c r="BG771" i="10"/>
  <c r="BF771" i="10"/>
  <c r="T771" i="10"/>
  <c r="R771" i="10"/>
  <c r="P771" i="10"/>
  <c r="BI767" i="10"/>
  <c r="BH767" i="10"/>
  <c r="BG767" i="10"/>
  <c r="BF767" i="10"/>
  <c r="T767" i="10"/>
  <c r="R767" i="10"/>
  <c r="P767" i="10"/>
  <c r="BI762" i="10"/>
  <c r="BH762" i="10"/>
  <c r="BG762" i="10"/>
  <c r="BF762" i="10"/>
  <c r="T762" i="10"/>
  <c r="R762" i="10"/>
  <c r="P762" i="10"/>
  <c r="BI757" i="10"/>
  <c r="BH757" i="10"/>
  <c r="BG757" i="10"/>
  <c r="BF757" i="10"/>
  <c r="T757" i="10"/>
  <c r="R757" i="10"/>
  <c r="P757" i="10"/>
  <c r="BI756" i="10"/>
  <c r="BH756" i="10"/>
  <c r="BG756" i="10"/>
  <c r="BF756" i="10"/>
  <c r="T756" i="10"/>
  <c r="R756" i="10"/>
  <c r="P756" i="10"/>
  <c r="BI753" i="10"/>
  <c r="BH753" i="10"/>
  <c r="BG753" i="10"/>
  <c r="BF753" i="10"/>
  <c r="T753" i="10"/>
  <c r="R753" i="10"/>
  <c r="P753" i="10"/>
  <c r="BI751" i="10"/>
  <c r="BH751" i="10"/>
  <c r="BG751" i="10"/>
  <c r="BF751" i="10"/>
  <c r="T751" i="10"/>
  <c r="R751" i="10"/>
  <c r="P751" i="10"/>
  <c r="BI749" i="10"/>
  <c r="BH749" i="10"/>
  <c r="BG749" i="10"/>
  <c r="BF749" i="10"/>
  <c r="T749" i="10"/>
  <c r="R749" i="10"/>
  <c r="P749" i="10"/>
  <c r="BI747" i="10"/>
  <c r="BH747" i="10"/>
  <c r="BG747" i="10"/>
  <c r="BF747" i="10"/>
  <c r="T747" i="10"/>
  <c r="R747" i="10"/>
  <c r="P747" i="10"/>
  <c r="BI746" i="10"/>
  <c r="BH746" i="10"/>
  <c r="BG746" i="10"/>
  <c r="BF746" i="10"/>
  <c r="T746" i="10"/>
  <c r="R746" i="10"/>
  <c r="P746" i="10"/>
  <c r="BI743" i="10"/>
  <c r="BH743" i="10"/>
  <c r="BG743" i="10"/>
  <c r="BF743" i="10"/>
  <c r="T743" i="10"/>
  <c r="R743" i="10"/>
  <c r="P743" i="10"/>
  <c r="BI739" i="10"/>
  <c r="BH739" i="10"/>
  <c r="BG739" i="10"/>
  <c r="BF739" i="10"/>
  <c r="T739" i="10"/>
  <c r="R739" i="10"/>
  <c r="P739" i="10"/>
  <c r="BI735" i="10"/>
  <c r="BH735" i="10"/>
  <c r="BG735" i="10"/>
  <c r="BF735" i="10"/>
  <c r="T735" i="10"/>
  <c r="R735" i="10"/>
  <c r="P735" i="10"/>
  <c r="BI731" i="10"/>
  <c r="BH731" i="10"/>
  <c r="BG731" i="10"/>
  <c r="BF731" i="10"/>
  <c r="T731" i="10"/>
  <c r="R731" i="10"/>
  <c r="P731" i="10"/>
  <c r="BI729" i="10"/>
  <c r="BH729" i="10"/>
  <c r="BG729" i="10"/>
  <c r="BF729" i="10"/>
  <c r="T729" i="10"/>
  <c r="R729" i="10"/>
  <c r="P729" i="10"/>
  <c r="BI726" i="10"/>
  <c r="BH726" i="10"/>
  <c r="BG726" i="10"/>
  <c r="BF726" i="10"/>
  <c r="T726" i="10"/>
  <c r="R726" i="10"/>
  <c r="P726" i="10"/>
  <c r="BI721" i="10"/>
  <c r="BH721" i="10"/>
  <c r="BG721" i="10"/>
  <c r="BF721" i="10"/>
  <c r="T721" i="10"/>
  <c r="R721" i="10"/>
  <c r="P721" i="10"/>
  <c r="BI719" i="10"/>
  <c r="BH719" i="10"/>
  <c r="BG719" i="10"/>
  <c r="BF719" i="10"/>
  <c r="T719" i="10"/>
  <c r="R719" i="10"/>
  <c r="P719" i="10"/>
  <c r="BI716" i="10"/>
  <c r="BH716" i="10"/>
  <c r="BG716" i="10"/>
  <c r="BF716" i="10"/>
  <c r="T716" i="10"/>
  <c r="R716" i="10"/>
  <c r="P716" i="10"/>
  <c r="BI712" i="10"/>
  <c r="BH712" i="10"/>
  <c r="BG712" i="10"/>
  <c r="BF712" i="10"/>
  <c r="T712" i="10"/>
  <c r="R712" i="10"/>
  <c r="P712" i="10"/>
  <c r="BI710" i="10"/>
  <c r="BH710" i="10"/>
  <c r="BG710" i="10"/>
  <c r="BF710" i="10"/>
  <c r="T710" i="10"/>
  <c r="R710" i="10"/>
  <c r="P710" i="10"/>
  <c r="BI709" i="10"/>
  <c r="BH709" i="10"/>
  <c r="BG709" i="10"/>
  <c r="BF709" i="10"/>
  <c r="T709" i="10"/>
  <c r="R709" i="10"/>
  <c r="P709" i="10"/>
  <c r="BI704" i="10"/>
  <c r="BH704" i="10"/>
  <c r="BG704" i="10"/>
  <c r="BF704" i="10"/>
  <c r="T704" i="10"/>
  <c r="R704" i="10"/>
  <c r="P704" i="10"/>
  <c r="BI702" i="10"/>
  <c r="BH702" i="10"/>
  <c r="BG702" i="10"/>
  <c r="BF702" i="10"/>
  <c r="T702" i="10"/>
  <c r="R702" i="10"/>
  <c r="P702" i="10"/>
  <c r="BI697" i="10"/>
  <c r="BH697" i="10"/>
  <c r="BG697" i="10"/>
  <c r="BF697" i="10"/>
  <c r="T697" i="10"/>
  <c r="R697" i="10"/>
  <c r="P697" i="10"/>
  <c r="BI696" i="10"/>
  <c r="BH696" i="10"/>
  <c r="BG696" i="10"/>
  <c r="BF696" i="10"/>
  <c r="T696" i="10"/>
  <c r="R696" i="10"/>
  <c r="P696" i="10"/>
  <c r="BI695" i="10"/>
  <c r="BH695" i="10"/>
  <c r="BG695" i="10"/>
  <c r="BF695" i="10"/>
  <c r="T695" i="10"/>
  <c r="R695" i="10"/>
  <c r="P695" i="10"/>
  <c r="BI690" i="10"/>
  <c r="BH690" i="10"/>
  <c r="BG690" i="10"/>
  <c r="BF690" i="10"/>
  <c r="T690" i="10"/>
  <c r="R690" i="10"/>
  <c r="P690" i="10"/>
  <c r="BI678" i="10"/>
  <c r="BH678" i="10"/>
  <c r="BG678" i="10"/>
  <c r="BF678" i="10"/>
  <c r="T678" i="10"/>
  <c r="R678" i="10"/>
  <c r="P678" i="10"/>
  <c r="BI673" i="10"/>
  <c r="BH673" i="10"/>
  <c r="BG673" i="10"/>
  <c r="BF673" i="10"/>
  <c r="T673" i="10"/>
  <c r="R673" i="10"/>
  <c r="P673" i="10"/>
  <c r="BI659" i="10"/>
  <c r="BH659" i="10"/>
  <c r="BG659" i="10"/>
  <c r="BF659" i="10"/>
  <c r="T659" i="10"/>
  <c r="R659" i="10"/>
  <c r="P659" i="10"/>
  <c r="BI653" i="10"/>
  <c r="BH653" i="10"/>
  <c r="BG653" i="10"/>
  <c r="BF653" i="10"/>
  <c r="T653" i="10"/>
  <c r="R653" i="10"/>
  <c r="P653" i="10"/>
  <c r="BI641" i="10"/>
  <c r="BH641" i="10"/>
  <c r="BG641" i="10"/>
  <c r="BF641" i="10"/>
  <c r="T641" i="10"/>
  <c r="R641" i="10"/>
  <c r="P641" i="10"/>
  <c r="BI635" i="10"/>
  <c r="BH635" i="10"/>
  <c r="BG635" i="10"/>
  <c r="BF635" i="10"/>
  <c r="T635" i="10"/>
  <c r="R635" i="10"/>
  <c r="P635" i="10"/>
  <c r="BI623" i="10"/>
  <c r="BH623" i="10"/>
  <c r="BG623" i="10"/>
  <c r="BF623" i="10"/>
  <c r="T623" i="10"/>
  <c r="R623" i="10"/>
  <c r="P623" i="10"/>
  <c r="BI618" i="10"/>
  <c r="BH618" i="10"/>
  <c r="BG618" i="10"/>
  <c r="BF618" i="10"/>
  <c r="T618" i="10"/>
  <c r="R618" i="10"/>
  <c r="P618" i="10"/>
  <c r="BI614" i="10"/>
  <c r="BH614" i="10"/>
  <c r="BG614" i="10"/>
  <c r="BF614" i="10"/>
  <c r="T614" i="10"/>
  <c r="R614" i="10"/>
  <c r="P614" i="10"/>
  <c r="BI605" i="10"/>
  <c r="BH605" i="10"/>
  <c r="BG605" i="10"/>
  <c r="BF605" i="10"/>
  <c r="T605" i="10"/>
  <c r="R605" i="10"/>
  <c r="P605" i="10"/>
  <c r="BI604" i="10"/>
  <c r="BH604" i="10"/>
  <c r="BG604" i="10"/>
  <c r="BF604" i="10"/>
  <c r="T604" i="10"/>
  <c r="R604" i="10"/>
  <c r="P604" i="10"/>
  <c r="BI597" i="10"/>
  <c r="BH597" i="10"/>
  <c r="BG597" i="10"/>
  <c r="BF597" i="10"/>
  <c r="T597" i="10"/>
  <c r="R597" i="10"/>
  <c r="P597" i="10"/>
  <c r="BI591" i="10"/>
  <c r="BH591" i="10"/>
  <c r="BG591" i="10"/>
  <c r="BF591" i="10"/>
  <c r="T591" i="10"/>
  <c r="R591" i="10"/>
  <c r="P591" i="10"/>
  <c r="BI572" i="10"/>
  <c r="BH572" i="10"/>
  <c r="BG572" i="10"/>
  <c r="BF572" i="10"/>
  <c r="T572" i="10"/>
  <c r="R572" i="10"/>
  <c r="P572" i="10"/>
  <c r="BI569" i="10"/>
  <c r="BH569" i="10"/>
  <c r="BG569" i="10"/>
  <c r="BF569" i="10"/>
  <c r="T569" i="10"/>
  <c r="R569" i="10"/>
  <c r="P569" i="10"/>
  <c r="BI551" i="10"/>
  <c r="BH551" i="10"/>
  <c r="BG551" i="10"/>
  <c r="BF551" i="10"/>
  <c r="T551" i="10"/>
  <c r="R551" i="10"/>
  <c r="P551" i="10"/>
  <c r="BI548" i="10"/>
  <c r="BH548" i="10"/>
  <c r="BG548" i="10"/>
  <c r="BF548" i="10"/>
  <c r="T548" i="10"/>
  <c r="R548" i="10"/>
  <c r="P548" i="10"/>
  <c r="BI530" i="10"/>
  <c r="BH530" i="10"/>
  <c r="BG530" i="10"/>
  <c r="BF530" i="10"/>
  <c r="T530" i="10"/>
  <c r="R530" i="10"/>
  <c r="P530" i="10"/>
  <c r="BI520" i="10"/>
  <c r="BH520" i="10"/>
  <c r="BG520" i="10"/>
  <c r="BF520" i="10"/>
  <c r="T520" i="10"/>
  <c r="R520" i="10"/>
  <c r="P520" i="10"/>
  <c r="BI518" i="10"/>
  <c r="BH518" i="10"/>
  <c r="BG518" i="10"/>
  <c r="BF518" i="10"/>
  <c r="T518" i="10"/>
  <c r="R518" i="10"/>
  <c r="P518" i="10"/>
  <c r="BI508" i="10"/>
  <c r="BH508" i="10"/>
  <c r="BG508" i="10"/>
  <c r="BF508" i="10"/>
  <c r="T508" i="10"/>
  <c r="R508" i="10"/>
  <c r="P508" i="10"/>
  <c r="BI505" i="10"/>
  <c r="BH505" i="10"/>
  <c r="BG505" i="10"/>
  <c r="BF505" i="10"/>
  <c r="T505" i="10"/>
  <c r="R505" i="10"/>
  <c r="P505" i="10"/>
  <c r="BI501" i="10"/>
  <c r="BH501" i="10"/>
  <c r="BG501" i="10"/>
  <c r="BF501" i="10"/>
  <c r="T501" i="10"/>
  <c r="R501" i="10"/>
  <c r="P501" i="10"/>
  <c r="BI496" i="10"/>
  <c r="BH496" i="10"/>
  <c r="BG496" i="10"/>
  <c r="BF496" i="10"/>
  <c r="T496" i="10"/>
  <c r="R496" i="10"/>
  <c r="P496" i="10"/>
  <c r="BI492" i="10"/>
  <c r="BH492" i="10"/>
  <c r="BG492" i="10"/>
  <c r="BF492" i="10"/>
  <c r="T492" i="10"/>
  <c r="R492" i="10"/>
  <c r="P492" i="10"/>
  <c r="BI487" i="10"/>
  <c r="BH487" i="10"/>
  <c r="BG487" i="10"/>
  <c r="BF487" i="10"/>
  <c r="T487" i="10"/>
  <c r="R487" i="10"/>
  <c r="P487" i="10"/>
  <c r="BI485" i="10"/>
  <c r="BH485" i="10"/>
  <c r="BG485" i="10"/>
  <c r="BF485" i="10"/>
  <c r="T485" i="10"/>
  <c r="R485" i="10"/>
  <c r="P485" i="10"/>
  <c r="BI478" i="10"/>
  <c r="BH478" i="10"/>
  <c r="BG478" i="10"/>
  <c r="BF478" i="10"/>
  <c r="T478" i="10"/>
  <c r="R478" i="10"/>
  <c r="P478" i="10"/>
  <c r="BI471" i="10"/>
  <c r="BH471" i="10"/>
  <c r="BG471" i="10"/>
  <c r="BF471" i="10"/>
  <c r="T471" i="10"/>
  <c r="R471" i="10"/>
  <c r="P471" i="10"/>
  <c r="BI466" i="10"/>
  <c r="BH466" i="10"/>
  <c r="BG466" i="10"/>
  <c r="BF466" i="10"/>
  <c r="T466" i="10"/>
  <c r="R466" i="10"/>
  <c r="P466" i="10"/>
  <c r="BI464" i="10"/>
  <c r="BH464" i="10"/>
  <c r="BG464" i="10"/>
  <c r="BF464" i="10"/>
  <c r="T464" i="10"/>
  <c r="R464" i="10"/>
  <c r="P464" i="10"/>
  <c r="BI462" i="10"/>
  <c r="BH462" i="10"/>
  <c r="BG462" i="10"/>
  <c r="BF462" i="10"/>
  <c r="T462" i="10"/>
  <c r="R462" i="10"/>
  <c r="P462" i="10"/>
  <c r="BI457" i="10"/>
  <c r="BH457" i="10"/>
  <c r="BG457" i="10"/>
  <c r="BF457" i="10"/>
  <c r="T457" i="10"/>
  <c r="R457" i="10"/>
  <c r="P457" i="10"/>
  <c r="BI455" i="10"/>
  <c r="BH455" i="10"/>
  <c r="BG455" i="10"/>
  <c r="BF455" i="10"/>
  <c r="T455" i="10"/>
  <c r="R455" i="10"/>
  <c r="P455" i="10"/>
  <c r="BI450" i="10"/>
  <c r="BH450" i="10"/>
  <c r="BG450" i="10"/>
  <c r="BF450" i="10"/>
  <c r="T450" i="10"/>
  <c r="R450" i="10"/>
  <c r="P450" i="10"/>
  <c r="BI445" i="10"/>
  <c r="BH445" i="10"/>
  <c r="BG445" i="10"/>
  <c r="BF445" i="10"/>
  <c r="T445" i="10"/>
  <c r="R445" i="10"/>
  <c r="P445" i="10"/>
  <c r="BI442" i="10"/>
  <c r="BH442" i="10"/>
  <c r="BG442" i="10"/>
  <c r="BF442" i="10"/>
  <c r="T442" i="10"/>
  <c r="R442" i="10"/>
  <c r="P442" i="10"/>
  <c r="BI438" i="10"/>
  <c r="BH438" i="10"/>
  <c r="BG438" i="10"/>
  <c r="BF438" i="10"/>
  <c r="T438" i="10"/>
  <c r="R438" i="10"/>
  <c r="P438" i="10"/>
  <c r="BI432" i="10"/>
  <c r="BH432" i="10"/>
  <c r="BG432" i="10"/>
  <c r="BF432" i="10"/>
  <c r="T432" i="10"/>
  <c r="R432" i="10"/>
  <c r="P432" i="10"/>
  <c r="BI430" i="10"/>
  <c r="BH430" i="10"/>
  <c r="BG430" i="10"/>
  <c r="BF430" i="10"/>
  <c r="T430" i="10"/>
  <c r="R430" i="10"/>
  <c r="P430" i="10"/>
  <c r="BI412" i="10"/>
  <c r="BH412" i="10"/>
  <c r="BG412" i="10"/>
  <c r="BF412" i="10"/>
  <c r="T412" i="10"/>
  <c r="R412" i="10"/>
  <c r="P412" i="10"/>
  <c r="BI410" i="10"/>
  <c r="BH410" i="10"/>
  <c r="BG410" i="10"/>
  <c r="BF410" i="10"/>
  <c r="T410" i="10"/>
  <c r="R410" i="10"/>
  <c r="P410" i="10"/>
  <c r="BI387" i="10"/>
  <c r="BH387" i="10"/>
  <c r="BG387" i="10"/>
  <c r="BF387" i="10"/>
  <c r="T387" i="10"/>
  <c r="R387" i="10"/>
  <c r="P387" i="10"/>
  <c r="BI373" i="10"/>
  <c r="BH373" i="10"/>
  <c r="BG373" i="10"/>
  <c r="BF373" i="10"/>
  <c r="T373" i="10"/>
  <c r="R373" i="10"/>
  <c r="P373" i="10"/>
  <c r="BI346" i="10"/>
  <c r="BH346" i="10"/>
  <c r="BG346" i="10"/>
  <c r="BF346" i="10"/>
  <c r="T346" i="10"/>
  <c r="R346" i="10"/>
  <c r="P346" i="10"/>
  <c r="BI340" i="10"/>
  <c r="BH340" i="10"/>
  <c r="BG340" i="10"/>
  <c r="BF340" i="10"/>
  <c r="T340" i="10"/>
  <c r="R340" i="10"/>
  <c r="P340" i="10"/>
  <c r="BI334" i="10"/>
  <c r="BH334" i="10"/>
  <c r="BG334" i="10"/>
  <c r="BF334" i="10"/>
  <c r="T334" i="10"/>
  <c r="R334" i="10"/>
  <c r="P334" i="10"/>
  <c r="BI329" i="10"/>
  <c r="BH329" i="10"/>
  <c r="BG329" i="10"/>
  <c r="BF329" i="10"/>
  <c r="T329" i="10"/>
  <c r="R329" i="10"/>
  <c r="P329" i="10"/>
  <c r="BI324" i="10"/>
  <c r="BH324" i="10"/>
  <c r="BG324" i="10"/>
  <c r="BF324" i="10"/>
  <c r="T324" i="10"/>
  <c r="R324" i="10"/>
  <c r="P324" i="10"/>
  <c r="BI322" i="10"/>
  <c r="BH322" i="10"/>
  <c r="BG322" i="10"/>
  <c r="BF322" i="10"/>
  <c r="T322" i="10"/>
  <c r="R322" i="10"/>
  <c r="P322" i="10"/>
  <c r="BI317" i="10"/>
  <c r="BH317" i="10"/>
  <c r="BG317" i="10"/>
  <c r="BF317" i="10"/>
  <c r="T317" i="10"/>
  <c r="R317" i="10"/>
  <c r="P317" i="10"/>
  <c r="BI312" i="10"/>
  <c r="BH312" i="10"/>
  <c r="BG312" i="10"/>
  <c r="BF312" i="10"/>
  <c r="T312" i="10"/>
  <c r="R312" i="10"/>
  <c r="P312" i="10"/>
  <c r="BI308" i="10"/>
  <c r="BH308" i="10"/>
  <c r="BG308" i="10"/>
  <c r="BF308" i="10"/>
  <c r="T308" i="10"/>
  <c r="R308" i="10"/>
  <c r="P308" i="10"/>
  <c r="BI306" i="10"/>
  <c r="BH306" i="10"/>
  <c r="BG306" i="10"/>
  <c r="BF306" i="10"/>
  <c r="T306" i="10"/>
  <c r="R306" i="10"/>
  <c r="P306" i="10"/>
  <c r="BI300" i="10"/>
  <c r="BH300" i="10"/>
  <c r="BG300" i="10"/>
  <c r="BF300" i="10"/>
  <c r="T300" i="10"/>
  <c r="R300" i="10"/>
  <c r="P300" i="10"/>
  <c r="BI294" i="10"/>
  <c r="BH294" i="10"/>
  <c r="BG294" i="10"/>
  <c r="BF294" i="10"/>
  <c r="T294" i="10"/>
  <c r="R294" i="10"/>
  <c r="P294" i="10"/>
  <c r="BI288" i="10"/>
  <c r="BH288" i="10"/>
  <c r="BG288" i="10"/>
  <c r="BF288" i="10"/>
  <c r="T288" i="10"/>
  <c r="R288" i="10"/>
  <c r="P288" i="10"/>
  <c r="BI282" i="10"/>
  <c r="BH282" i="10"/>
  <c r="BG282" i="10"/>
  <c r="BF282" i="10"/>
  <c r="T282" i="10"/>
  <c r="R282" i="10"/>
  <c r="P282" i="10"/>
  <c r="BI276" i="10"/>
  <c r="BH276" i="10"/>
  <c r="BG276" i="10"/>
  <c r="BF276" i="10"/>
  <c r="T276" i="10"/>
  <c r="R276" i="10"/>
  <c r="P276" i="10"/>
  <c r="BI270" i="10"/>
  <c r="BH270" i="10"/>
  <c r="BG270" i="10"/>
  <c r="BF270" i="10"/>
  <c r="T270" i="10"/>
  <c r="R270" i="10"/>
  <c r="P270" i="10"/>
  <c r="BI265" i="10"/>
  <c r="BH265" i="10"/>
  <c r="BG265" i="10"/>
  <c r="BF265" i="10"/>
  <c r="T265" i="10"/>
  <c r="R265" i="10"/>
  <c r="P265" i="10"/>
  <c r="BI263" i="10"/>
  <c r="BH263" i="10"/>
  <c r="BG263" i="10"/>
  <c r="BF263" i="10"/>
  <c r="T263" i="10"/>
  <c r="R263" i="10"/>
  <c r="P263" i="10"/>
  <c r="BI258" i="10"/>
  <c r="BH258" i="10"/>
  <c r="BG258" i="10"/>
  <c r="BF258" i="10"/>
  <c r="T258" i="10"/>
  <c r="R258" i="10"/>
  <c r="P258" i="10"/>
  <c r="BI253" i="10"/>
  <c r="BH253" i="10"/>
  <c r="BG253" i="10"/>
  <c r="BF253" i="10"/>
  <c r="T253" i="10"/>
  <c r="R253" i="10"/>
  <c r="P253" i="10"/>
  <c r="BI249" i="10"/>
  <c r="BH249" i="10"/>
  <c r="BG249" i="10"/>
  <c r="BF249" i="10"/>
  <c r="T249" i="10"/>
  <c r="R249" i="10"/>
  <c r="P249" i="10"/>
  <c r="BI245" i="10"/>
  <c r="BH245" i="10"/>
  <c r="BG245" i="10"/>
  <c r="BF245" i="10"/>
  <c r="T245" i="10"/>
  <c r="R245" i="10"/>
  <c r="P245" i="10"/>
  <c r="BI241" i="10"/>
  <c r="BH241" i="10"/>
  <c r="BG241" i="10"/>
  <c r="BF241" i="10"/>
  <c r="T241" i="10"/>
  <c r="R241" i="10"/>
  <c r="P241" i="10"/>
  <c r="BI237" i="10"/>
  <c r="BH237" i="10"/>
  <c r="BG237" i="10"/>
  <c r="BF237" i="10"/>
  <c r="T237" i="10"/>
  <c r="R237" i="10"/>
  <c r="P237" i="10"/>
  <c r="BI233" i="10"/>
  <c r="BH233" i="10"/>
  <c r="BG233" i="10"/>
  <c r="BF233" i="10"/>
  <c r="T233" i="10"/>
  <c r="R233" i="10"/>
  <c r="P233" i="10"/>
  <c r="BI226" i="10"/>
  <c r="BH226" i="10"/>
  <c r="BG226" i="10"/>
  <c r="BF226" i="10"/>
  <c r="T226" i="10"/>
  <c r="R226" i="10"/>
  <c r="P226" i="10"/>
  <c r="BI221" i="10"/>
  <c r="BH221" i="10"/>
  <c r="BG221" i="10"/>
  <c r="BF221" i="10"/>
  <c r="T221" i="10"/>
  <c r="R221" i="10"/>
  <c r="P221" i="10"/>
  <c r="BI216" i="10"/>
  <c r="BH216" i="10"/>
  <c r="BG216" i="10"/>
  <c r="BF216" i="10"/>
  <c r="T216" i="10"/>
  <c r="R216" i="10"/>
  <c r="P216" i="10"/>
  <c r="BI213" i="10"/>
  <c r="BH213" i="10"/>
  <c r="BG213" i="10"/>
  <c r="BF213" i="10"/>
  <c r="T213" i="10"/>
  <c r="R213" i="10"/>
  <c r="P213" i="10"/>
  <c r="BI207" i="10"/>
  <c r="BH207" i="10"/>
  <c r="BG207" i="10"/>
  <c r="BF207" i="10"/>
  <c r="T207" i="10"/>
  <c r="R207" i="10"/>
  <c r="P207" i="10"/>
  <c r="BI201" i="10"/>
  <c r="BH201" i="10"/>
  <c r="BG201" i="10"/>
  <c r="BF201" i="10"/>
  <c r="T201" i="10"/>
  <c r="R201" i="10"/>
  <c r="P201" i="10"/>
  <c r="BI197" i="10"/>
  <c r="BH197" i="10"/>
  <c r="BG197" i="10"/>
  <c r="BF197" i="10"/>
  <c r="T197" i="10"/>
  <c r="R197" i="10"/>
  <c r="P197" i="10"/>
  <c r="BI192" i="10"/>
  <c r="BH192" i="10"/>
  <c r="BG192" i="10"/>
  <c r="BF192" i="10"/>
  <c r="T192" i="10"/>
  <c r="R192" i="10"/>
  <c r="P192" i="10"/>
  <c r="BI190" i="10"/>
  <c r="BH190" i="10"/>
  <c r="BG190" i="10"/>
  <c r="BF190" i="10"/>
  <c r="T190" i="10"/>
  <c r="R190" i="10"/>
  <c r="P190" i="10"/>
  <c r="BI185" i="10"/>
  <c r="BH185" i="10"/>
  <c r="BG185" i="10"/>
  <c r="BF185" i="10"/>
  <c r="T185" i="10"/>
  <c r="R185" i="10"/>
  <c r="P185" i="10"/>
  <c r="BI180" i="10"/>
  <c r="BH180" i="10"/>
  <c r="BG180" i="10"/>
  <c r="BF180" i="10"/>
  <c r="T180" i="10"/>
  <c r="R180" i="10"/>
  <c r="P180" i="10"/>
  <c r="BI175" i="10"/>
  <c r="BH175" i="10"/>
  <c r="BG175" i="10"/>
  <c r="BF175" i="10"/>
  <c r="T175" i="10"/>
  <c r="R175" i="10"/>
  <c r="P175" i="10"/>
  <c r="BI168" i="10"/>
  <c r="BH168" i="10"/>
  <c r="BG168" i="10"/>
  <c r="BF168" i="10"/>
  <c r="T168" i="10"/>
  <c r="R168" i="10"/>
  <c r="P168" i="10"/>
  <c r="BI164" i="10"/>
  <c r="BH164" i="10"/>
  <c r="BG164" i="10"/>
  <c r="BF164" i="10"/>
  <c r="T164" i="10"/>
  <c r="R164" i="10"/>
  <c r="P164" i="10"/>
  <c r="BI160" i="10"/>
  <c r="BH160" i="10"/>
  <c r="BG160" i="10"/>
  <c r="BF160" i="10"/>
  <c r="T160" i="10"/>
  <c r="R160" i="10"/>
  <c r="P160" i="10"/>
  <c r="BI158" i="10"/>
  <c r="BH158" i="10"/>
  <c r="BG158" i="10"/>
  <c r="BF158" i="10"/>
  <c r="T158" i="10"/>
  <c r="R158" i="10"/>
  <c r="P158" i="10"/>
  <c r="BI153" i="10"/>
  <c r="BH153" i="10"/>
  <c r="BG153" i="10"/>
  <c r="BF153" i="10"/>
  <c r="T153" i="10"/>
  <c r="R153" i="10"/>
  <c r="P153" i="10"/>
  <c r="BI150" i="10"/>
  <c r="BH150" i="10"/>
  <c r="BG150" i="10"/>
  <c r="BF150" i="10"/>
  <c r="T150" i="10"/>
  <c r="R150" i="10"/>
  <c r="P150" i="10"/>
  <c r="BI144" i="10"/>
  <c r="BH144" i="10"/>
  <c r="BG144" i="10"/>
  <c r="BF144" i="10"/>
  <c r="T144" i="10"/>
  <c r="R144" i="10"/>
  <c r="P144" i="10"/>
  <c r="BI143" i="10"/>
  <c r="BH143" i="10"/>
  <c r="BG143" i="10"/>
  <c r="BF143" i="10"/>
  <c r="T143" i="10"/>
  <c r="R143" i="10"/>
  <c r="P143" i="10"/>
  <c r="BI136" i="10"/>
  <c r="BH136" i="10"/>
  <c r="BG136" i="10"/>
  <c r="BF136" i="10"/>
  <c r="T136" i="10"/>
  <c r="R136" i="10"/>
  <c r="P136" i="10"/>
  <c r="BI132" i="10"/>
  <c r="BH132" i="10"/>
  <c r="BG132" i="10"/>
  <c r="BF132" i="10"/>
  <c r="T132" i="10"/>
  <c r="R132" i="10"/>
  <c r="P132" i="10"/>
  <c r="BI128" i="10"/>
  <c r="BH128" i="10"/>
  <c r="BG128" i="10"/>
  <c r="BF128" i="10"/>
  <c r="T128" i="10"/>
  <c r="R128" i="10"/>
  <c r="P128" i="10"/>
  <c r="BI123" i="10"/>
  <c r="BH123" i="10"/>
  <c r="BG123" i="10"/>
  <c r="BF123" i="10"/>
  <c r="T123" i="10"/>
  <c r="R123" i="10"/>
  <c r="P123" i="10"/>
  <c r="BI120" i="10"/>
  <c r="BH120" i="10"/>
  <c r="BG120" i="10"/>
  <c r="BF120" i="10"/>
  <c r="T120" i="10"/>
  <c r="R120" i="10"/>
  <c r="P120" i="10"/>
  <c r="BI115" i="10"/>
  <c r="BH115" i="10"/>
  <c r="BG115" i="10"/>
  <c r="BF115" i="10"/>
  <c r="T115" i="10"/>
  <c r="R115" i="10"/>
  <c r="P115" i="10"/>
  <c r="J108" i="10"/>
  <c r="F108" i="10"/>
  <c r="F106" i="10"/>
  <c r="E104" i="10"/>
  <c r="J58" i="10"/>
  <c r="F58" i="10"/>
  <c r="F56" i="10"/>
  <c r="E54" i="10"/>
  <c r="J26" i="10"/>
  <c r="E26" i="10"/>
  <c r="J109" i="10"/>
  <c r="J25" i="10"/>
  <c r="J20" i="10"/>
  <c r="E20" i="10"/>
  <c r="F109" i="10"/>
  <c r="J19" i="10"/>
  <c r="J14" i="10"/>
  <c r="J106" i="10" s="1"/>
  <c r="E7" i="10"/>
  <c r="E100" i="10" s="1"/>
  <c r="J37" i="9"/>
  <c r="J36" i="9"/>
  <c r="AY65" i="1"/>
  <c r="J35" i="9"/>
  <c r="AX65" i="1"/>
  <c r="BI165" i="9"/>
  <c r="BH165" i="9"/>
  <c r="BG165" i="9"/>
  <c r="BF165" i="9"/>
  <c r="T165" i="9"/>
  <c r="R165" i="9"/>
  <c r="P165" i="9"/>
  <c r="BI162" i="9"/>
  <c r="BH162" i="9"/>
  <c r="BG162" i="9"/>
  <c r="BF162" i="9"/>
  <c r="T162" i="9"/>
  <c r="R162" i="9"/>
  <c r="P162" i="9"/>
  <c r="BI159" i="9"/>
  <c r="BH159" i="9"/>
  <c r="BG159" i="9"/>
  <c r="BF159" i="9"/>
  <c r="T159" i="9"/>
  <c r="R159" i="9"/>
  <c r="P159" i="9"/>
  <c r="BI156" i="9"/>
  <c r="BH156" i="9"/>
  <c r="BG156" i="9"/>
  <c r="BF156" i="9"/>
  <c r="T156" i="9"/>
  <c r="R156" i="9"/>
  <c r="P156" i="9"/>
  <c r="BI152" i="9"/>
  <c r="BH152" i="9"/>
  <c r="BG152" i="9"/>
  <c r="BF152" i="9"/>
  <c r="T152" i="9"/>
  <c r="T151" i="9"/>
  <c r="R152" i="9"/>
  <c r="R151" i="9"/>
  <c r="P152" i="9"/>
  <c r="P151" i="9"/>
  <c r="BI149" i="9"/>
  <c r="BH149" i="9"/>
  <c r="BG149" i="9"/>
  <c r="BF149" i="9"/>
  <c r="T149" i="9"/>
  <c r="R149" i="9"/>
  <c r="P149" i="9"/>
  <c r="BI147" i="9"/>
  <c r="BH147" i="9"/>
  <c r="BG147" i="9"/>
  <c r="BF147" i="9"/>
  <c r="T147" i="9"/>
  <c r="R147" i="9"/>
  <c r="P147" i="9"/>
  <c r="BI143" i="9"/>
  <c r="BH143" i="9"/>
  <c r="BG143" i="9"/>
  <c r="BF143" i="9"/>
  <c r="T143" i="9"/>
  <c r="R143" i="9"/>
  <c r="P143" i="9"/>
  <c r="BI141" i="9"/>
  <c r="BH141" i="9"/>
  <c r="BG141" i="9"/>
  <c r="BF141" i="9"/>
  <c r="T141" i="9"/>
  <c r="R141" i="9"/>
  <c r="P141" i="9"/>
  <c r="BI139" i="9"/>
  <c r="BH139" i="9"/>
  <c r="BG139" i="9"/>
  <c r="BF139" i="9"/>
  <c r="T139" i="9"/>
  <c r="R139" i="9"/>
  <c r="P139" i="9"/>
  <c r="BI135" i="9"/>
  <c r="BH135" i="9"/>
  <c r="BG135" i="9"/>
  <c r="BF135" i="9"/>
  <c r="T135" i="9"/>
  <c r="R135" i="9"/>
  <c r="P135" i="9"/>
  <c r="BI133" i="9"/>
  <c r="BH133" i="9"/>
  <c r="BG133" i="9"/>
  <c r="BF133" i="9"/>
  <c r="T133" i="9"/>
  <c r="R133" i="9"/>
  <c r="P133" i="9"/>
  <c r="BI131" i="9"/>
  <c r="BH131" i="9"/>
  <c r="BG131" i="9"/>
  <c r="BF131" i="9"/>
  <c r="T131" i="9"/>
  <c r="R131" i="9"/>
  <c r="P131" i="9"/>
  <c r="BI128" i="9"/>
  <c r="BH128" i="9"/>
  <c r="BG128" i="9"/>
  <c r="BF128" i="9"/>
  <c r="T128" i="9"/>
  <c r="R128" i="9"/>
  <c r="P128" i="9"/>
  <c r="BI121" i="9"/>
  <c r="BH121" i="9"/>
  <c r="BG121" i="9"/>
  <c r="BF121" i="9"/>
  <c r="T121" i="9"/>
  <c r="R121" i="9"/>
  <c r="P121" i="9"/>
  <c r="BI109" i="9"/>
  <c r="BH109" i="9"/>
  <c r="BG109" i="9"/>
  <c r="BF109" i="9"/>
  <c r="T109" i="9"/>
  <c r="R109" i="9"/>
  <c r="P109" i="9"/>
  <c r="BI97" i="9"/>
  <c r="BH97" i="9"/>
  <c r="BG97" i="9"/>
  <c r="BF97" i="9"/>
  <c r="T97" i="9"/>
  <c r="R97" i="9"/>
  <c r="P97" i="9"/>
  <c r="BI90" i="9"/>
  <c r="BH90" i="9"/>
  <c r="BG90" i="9"/>
  <c r="BF90" i="9"/>
  <c r="T90" i="9"/>
  <c r="R90" i="9"/>
  <c r="P90" i="9"/>
  <c r="J83" i="9"/>
  <c r="F83" i="9"/>
  <c r="F81" i="9"/>
  <c r="E79" i="9"/>
  <c r="J54" i="9"/>
  <c r="F54" i="9"/>
  <c r="F52" i="9"/>
  <c r="E50" i="9"/>
  <c r="J24" i="9"/>
  <c r="E24" i="9"/>
  <c r="J55" i="9"/>
  <c r="J23" i="9"/>
  <c r="J18" i="9"/>
  <c r="E18" i="9"/>
  <c r="F84" i="9"/>
  <c r="J17" i="9"/>
  <c r="J12" i="9"/>
  <c r="J52" i="9" s="1"/>
  <c r="E7" i="9"/>
  <c r="E48" i="9" s="1"/>
  <c r="J39" i="8"/>
  <c r="J38" i="8"/>
  <c r="AY64" i="1"/>
  <c r="J37" i="8"/>
  <c r="AX64" i="1"/>
  <c r="BI368" i="8"/>
  <c r="BH368" i="8"/>
  <c r="BG368" i="8"/>
  <c r="BF368" i="8"/>
  <c r="T368" i="8"/>
  <c r="R368" i="8"/>
  <c r="P368" i="8"/>
  <c r="BI359" i="8"/>
  <c r="BH359" i="8"/>
  <c r="BG359" i="8"/>
  <c r="BF359" i="8"/>
  <c r="T359" i="8"/>
  <c r="R359" i="8"/>
  <c r="P359" i="8"/>
  <c r="BI351" i="8"/>
  <c r="BH351" i="8"/>
  <c r="BG351" i="8"/>
  <c r="BF351" i="8"/>
  <c r="T351" i="8"/>
  <c r="R351" i="8"/>
  <c r="P351" i="8"/>
  <c r="BI343" i="8"/>
  <c r="BH343" i="8"/>
  <c r="BG343" i="8"/>
  <c r="BF343" i="8"/>
  <c r="T343" i="8"/>
  <c r="R343" i="8"/>
  <c r="P343" i="8"/>
  <c r="BI340" i="8"/>
  <c r="BH340" i="8"/>
  <c r="BG340" i="8"/>
  <c r="BF340" i="8"/>
  <c r="T340" i="8"/>
  <c r="R340" i="8"/>
  <c r="P340" i="8"/>
  <c r="BI328" i="8"/>
  <c r="BH328" i="8"/>
  <c r="BG328" i="8"/>
  <c r="BF328" i="8"/>
  <c r="T328" i="8"/>
  <c r="R328" i="8"/>
  <c r="P328" i="8"/>
  <c r="BI316" i="8"/>
  <c r="BH316" i="8"/>
  <c r="BG316" i="8"/>
  <c r="BF316" i="8"/>
  <c r="T316" i="8"/>
  <c r="R316" i="8"/>
  <c r="P316" i="8"/>
  <c r="BI312" i="8"/>
  <c r="BH312" i="8"/>
  <c r="BG312" i="8"/>
  <c r="BF312" i="8"/>
  <c r="T312" i="8"/>
  <c r="T311" i="8" s="1"/>
  <c r="R312" i="8"/>
  <c r="R311" i="8" s="1"/>
  <c r="P312" i="8"/>
  <c r="P311" i="8" s="1"/>
  <c r="BI309" i="8"/>
  <c r="BH309" i="8"/>
  <c r="BG309" i="8"/>
  <c r="BF309" i="8"/>
  <c r="T309" i="8"/>
  <c r="T308" i="8" s="1"/>
  <c r="R309" i="8"/>
  <c r="R308" i="8" s="1"/>
  <c r="P309" i="8"/>
  <c r="P308" i="8" s="1"/>
  <c r="BI305" i="8"/>
  <c r="BH305" i="8"/>
  <c r="BG305" i="8"/>
  <c r="BF305" i="8"/>
  <c r="T305" i="8"/>
  <c r="R305" i="8"/>
  <c r="P305" i="8"/>
  <c r="BI303" i="8"/>
  <c r="BH303" i="8"/>
  <c r="BG303" i="8"/>
  <c r="BF303" i="8"/>
  <c r="T303" i="8"/>
  <c r="R303" i="8"/>
  <c r="P303" i="8"/>
  <c r="BI301" i="8"/>
  <c r="BH301" i="8"/>
  <c r="BG301" i="8"/>
  <c r="BF301" i="8"/>
  <c r="T301" i="8"/>
  <c r="R301" i="8"/>
  <c r="P301" i="8"/>
  <c r="BI277" i="8"/>
  <c r="BH277" i="8"/>
  <c r="BG277" i="8"/>
  <c r="BF277" i="8"/>
  <c r="T277" i="8"/>
  <c r="R277" i="8"/>
  <c r="P277" i="8"/>
  <c r="BI270" i="8"/>
  <c r="BH270" i="8"/>
  <c r="BG270" i="8"/>
  <c r="BF270" i="8"/>
  <c r="T270" i="8"/>
  <c r="R270" i="8"/>
  <c r="P270" i="8"/>
  <c r="BI247" i="8"/>
  <c r="BH247" i="8"/>
  <c r="BG247" i="8"/>
  <c r="BF247" i="8"/>
  <c r="T247" i="8"/>
  <c r="R247" i="8"/>
  <c r="P247" i="8"/>
  <c r="BI244" i="8"/>
  <c r="BH244" i="8"/>
  <c r="BG244" i="8"/>
  <c r="BF244" i="8"/>
  <c r="T244" i="8"/>
  <c r="R244" i="8"/>
  <c r="P244" i="8"/>
  <c r="BI241" i="8"/>
  <c r="BH241" i="8"/>
  <c r="BG241" i="8"/>
  <c r="BF241" i="8"/>
  <c r="T241" i="8"/>
  <c r="R241" i="8"/>
  <c r="P241" i="8"/>
  <c r="BI238" i="8"/>
  <c r="BH238" i="8"/>
  <c r="BG238" i="8"/>
  <c r="BF238" i="8"/>
  <c r="T238" i="8"/>
  <c r="R238" i="8"/>
  <c r="P238" i="8"/>
  <c r="BI235" i="8"/>
  <c r="BH235" i="8"/>
  <c r="BG235" i="8"/>
  <c r="BF235" i="8"/>
  <c r="T235" i="8"/>
  <c r="R235" i="8"/>
  <c r="P235" i="8"/>
  <c r="BI229" i="8"/>
  <c r="BH229" i="8"/>
  <c r="BG229" i="8"/>
  <c r="BF229" i="8"/>
  <c r="T229" i="8"/>
  <c r="R229" i="8"/>
  <c r="P229" i="8"/>
  <c r="BI219" i="8"/>
  <c r="BH219" i="8"/>
  <c r="BG219" i="8"/>
  <c r="BF219" i="8"/>
  <c r="T219" i="8"/>
  <c r="R219" i="8"/>
  <c r="P219" i="8"/>
  <c r="BI208" i="8"/>
  <c r="BH208" i="8"/>
  <c r="BG208" i="8"/>
  <c r="BF208" i="8"/>
  <c r="T208" i="8"/>
  <c r="R208" i="8"/>
  <c r="P208" i="8"/>
  <c r="BI206" i="8"/>
  <c r="BH206" i="8"/>
  <c r="BG206" i="8"/>
  <c r="BF206" i="8"/>
  <c r="T206" i="8"/>
  <c r="R206" i="8"/>
  <c r="P206" i="8"/>
  <c r="BI203" i="8"/>
  <c r="BH203" i="8"/>
  <c r="BG203" i="8"/>
  <c r="BF203" i="8"/>
  <c r="T203" i="8"/>
  <c r="R203" i="8"/>
  <c r="P203" i="8"/>
  <c r="BI200" i="8"/>
  <c r="BH200" i="8"/>
  <c r="BG200" i="8"/>
  <c r="BF200" i="8"/>
  <c r="T200" i="8"/>
  <c r="R200" i="8"/>
  <c r="P200" i="8"/>
  <c r="BI199" i="8"/>
  <c r="BH199" i="8"/>
  <c r="BG199" i="8"/>
  <c r="BF199" i="8"/>
  <c r="T199" i="8"/>
  <c r="R199" i="8"/>
  <c r="P199" i="8"/>
  <c r="BI196" i="8"/>
  <c r="BH196" i="8"/>
  <c r="BG196" i="8"/>
  <c r="BF196" i="8"/>
  <c r="T196" i="8"/>
  <c r="R196" i="8"/>
  <c r="P196" i="8"/>
  <c r="BI192" i="8"/>
  <c r="BH192" i="8"/>
  <c r="BG192" i="8"/>
  <c r="BF192" i="8"/>
  <c r="T192" i="8"/>
  <c r="T191" i="8" s="1"/>
  <c r="R192" i="8"/>
  <c r="R191" i="8" s="1"/>
  <c r="P192" i="8"/>
  <c r="P191" i="8" s="1"/>
  <c r="BI187" i="8"/>
  <c r="BH187" i="8"/>
  <c r="BG187" i="8"/>
  <c r="BF187" i="8"/>
  <c r="T187" i="8"/>
  <c r="R187" i="8"/>
  <c r="P187" i="8"/>
  <c r="BI185" i="8"/>
  <c r="BH185" i="8"/>
  <c r="BG185" i="8"/>
  <c r="BF185" i="8"/>
  <c r="T185" i="8"/>
  <c r="R185" i="8"/>
  <c r="P185" i="8"/>
  <c r="BI175" i="8"/>
  <c r="BH175" i="8"/>
  <c r="BG175" i="8"/>
  <c r="BF175" i="8"/>
  <c r="T175" i="8"/>
  <c r="R175" i="8"/>
  <c r="P175" i="8"/>
  <c r="BI150" i="8"/>
  <c r="BH150" i="8"/>
  <c r="BG150" i="8"/>
  <c r="BF150" i="8"/>
  <c r="T150" i="8"/>
  <c r="R150" i="8"/>
  <c r="P150" i="8"/>
  <c r="BI132" i="8"/>
  <c r="BH132" i="8"/>
  <c r="BG132" i="8"/>
  <c r="BF132" i="8"/>
  <c r="T132" i="8"/>
  <c r="R132" i="8"/>
  <c r="P132" i="8"/>
  <c r="BI125" i="8"/>
  <c r="BH125" i="8"/>
  <c r="BG125" i="8"/>
  <c r="BF125" i="8"/>
  <c r="T125" i="8"/>
  <c r="R125" i="8"/>
  <c r="P125" i="8"/>
  <c r="BI121" i="8"/>
  <c r="BH121" i="8"/>
  <c r="BG121" i="8"/>
  <c r="BF121" i="8"/>
  <c r="T121" i="8"/>
  <c r="R121" i="8"/>
  <c r="P121" i="8"/>
  <c r="BI118" i="8"/>
  <c r="BH118" i="8"/>
  <c r="BG118" i="8"/>
  <c r="BF118" i="8"/>
  <c r="T118" i="8"/>
  <c r="R118" i="8"/>
  <c r="P118" i="8"/>
  <c r="BI112" i="8"/>
  <c r="BH112" i="8"/>
  <c r="BG112" i="8"/>
  <c r="BF112" i="8"/>
  <c r="T112" i="8"/>
  <c r="R112" i="8"/>
  <c r="P112" i="8"/>
  <c r="BI106" i="8"/>
  <c r="BH106" i="8"/>
  <c r="BG106" i="8"/>
  <c r="BF106" i="8"/>
  <c r="T106" i="8"/>
  <c r="R106" i="8"/>
  <c r="P106" i="8"/>
  <c r="BI99" i="8"/>
  <c r="BH99" i="8"/>
  <c r="BG99" i="8"/>
  <c r="BF99" i="8"/>
  <c r="T99" i="8"/>
  <c r="R99" i="8"/>
  <c r="P99" i="8"/>
  <c r="J92" i="8"/>
  <c r="F92" i="8"/>
  <c r="F90" i="8"/>
  <c r="E88" i="8"/>
  <c r="J58" i="8"/>
  <c r="F58" i="8"/>
  <c r="F56" i="8"/>
  <c r="E54" i="8"/>
  <c r="J26" i="8"/>
  <c r="E26" i="8"/>
  <c r="J93" i="8" s="1"/>
  <c r="J25" i="8"/>
  <c r="J20" i="8"/>
  <c r="E20" i="8"/>
  <c r="F59" i="8" s="1"/>
  <c r="J19" i="8"/>
  <c r="J14" i="8"/>
  <c r="J90" i="8" s="1"/>
  <c r="E7" i="8"/>
  <c r="E50" i="8" s="1"/>
  <c r="J39" i="7"/>
  <c r="J38" i="7"/>
  <c r="AY62" i="1" s="1"/>
  <c r="J37" i="7"/>
  <c r="AX62" i="1" s="1"/>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49" i="7"/>
  <c r="BH149" i="7"/>
  <c r="BG149" i="7"/>
  <c r="BF149" i="7"/>
  <c r="T149" i="7"/>
  <c r="R149" i="7"/>
  <c r="P149"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6" i="7"/>
  <c r="BH126" i="7"/>
  <c r="BG126" i="7"/>
  <c r="BF126" i="7"/>
  <c r="T126" i="7"/>
  <c r="R126" i="7"/>
  <c r="P126" i="7"/>
  <c r="BI124" i="7"/>
  <c r="BH124" i="7"/>
  <c r="BG124" i="7"/>
  <c r="BF124" i="7"/>
  <c r="T124" i="7"/>
  <c r="R124" i="7"/>
  <c r="P124"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09" i="7"/>
  <c r="BH109" i="7"/>
  <c r="BG109" i="7"/>
  <c r="BF109" i="7"/>
  <c r="T109" i="7"/>
  <c r="R109" i="7"/>
  <c r="P109"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5" i="7"/>
  <c r="BH95" i="7"/>
  <c r="BG95" i="7"/>
  <c r="BF95" i="7"/>
  <c r="T95" i="7"/>
  <c r="R95" i="7"/>
  <c r="P95" i="7"/>
  <c r="BI93" i="7"/>
  <c r="BH93" i="7"/>
  <c r="BG93" i="7"/>
  <c r="BF93" i="7"/>
  <c r="T93" i="7"/>
  <c r="R93" i="7"/>
  <c r="P93" i="7"/>
  <c r="J87" i="7"/>
  <c r="F87" i="7"/>
  <c r="F85" i="7"/>
  <c r="E83" i="7"/>
  <c r="J58" i="7"/>
  <c r="F58" i="7"/>
  <c r="F56" i="7"/>
  <c r="E54" i="7"/>
  <c r="J26" i="7"/>
  <c r="E26" i="7"/>
  <c r="J59" i="7" s="1"/>
  <c r="J25" i="7"/>
  <c r="J20" i="7"/>
  <c r="E20" i="7"/>
  <c r="F88" i="7" s="1"/>
  <c r="J19" i="7"/>
  <c r="J14" i="7"/>
  <c r="J56" i="7" s="1"/>
  <c r="E7" i="7"/>
  <c r="E79" i="7"/>
  <c r="J39" i="6"/>
  <c r="J38" i="6"/>
  <c r="AY61" i="1" s="1"/>
  <c r="J37" i="6"/>
  <c r="AX61" i="1" s="1"/>
  <c r="BI238" i="6"/>
  <c r="BH238" i="6"/>
  <c r="BG238" i="6"/>
  <c r="BF238" i="6"/>
  <c r="T238" i="6"/>
  <c r="T237" i="6" s="1"/>
  <c r="T236" i="6" s="1"/>
  <c r="R238" i="6"/>
  <c r="R237" i="6" s="1"/>
  <c r="R236" i="6" s="1"/>
  <c r="P238" i="6"/>
  <c r="P237" i="6" s="1"/>
  <c r="P236" i="6" s="1"/>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28" i="6"/>
  <c r="BH228" i="6"/>
  <c r="BG228" i="6"/>
  <c r="BF228" i="6"/>
  <c r="T228" i="6"/>
  <c r="R228" i="6"/>
  <c r="P228" i="6"/>
  <c r="BI226" i="6"/>
  <c r="BH226" i="6"/>
  <c r="BG226" i="6"/>
  <c r="BF226" i="6"/>
  <c r="T226" i="6"/>
  <c r="R226" i="6"/>
  <c r="P226"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7" i="6"/>
  <c r="BH217" i="6"/>
  <c r="BG217" i="6"/>
  <c r="BF217" i="6"/>
  <c r="T217" i="6"/>
  <c r="R217" i="6"/>
  <c r="P217" i="6"/>
  <c r="BI213" i="6"/>
  <c r="BH213" i="6"/>
  <c r="BG213" i="6"/>
  <c r="BF213" i="6"/>
  <c r="T213" i="6"/>
  <c r="R213" i="6"/>
  <c r="P213" i="6"/>
  <c r="BI210" i="6"/>
  <c r="BH210" i="6"/>
  <c r="BG210" i="6"/>
  <c r="BF210" i="6"/>
  <c r="T210" i="6"/>
  <c r="R210" i="6"/>
  <c r="P210" i="6"/>
  <c r="BI206" i="6"/>
  <c r="BH206" i="6"/>
  <c r="BG206" i="6"/>
  <c r="BF206" i="6"/>
  <c r="T206" i="6"/>
  <c r="R206" i="6"/>
  <c r="P206" i="6"/>
  <c r="BI205" i="6"/>
  <c r="BH205" i="6"/>
  <c r="BG205" i="6"/>
  <c r="BF205" i="6"/>
  <c r="T205" i="6"/>
  <c r="R205" i="6"/>
  <c r="P205" i="6"/>
  <c r="BI204" i="6"/>
  <c r="BH204" i="6"/>
  <c r="BG204" i="6"/>
  <c r="BF204" i="6"/>
  <c r="T204" i="6"/>
  <c r="R204" i="6"/>
  <c r="P204" i="6"/>
  <c r="BI200" i="6"/>
  <c r="BH200" i="6"/>
  <c r="BG200" i="6"/>
  <c r="BF200" i="6"/>
  <c r="T200" i="6"/>
  <c r="R200" i="6"/>
  <c r="P200" i="6"/>
  <c r="BI196" i="6"/>
  <c r="BH196" i="6"/>
  <c r="BG196" i="6"/>
  <c r="BF196" i="6"/>
  <c r="T196" i="6"/>
  <c r="R196" i="6"/>
  <c r="P196" i="6"/>
  <c r="BI192" i="6"/>
  <c r="BH192" i="6"/>
  <c r="BG192" i="6"/>
  <c r="BF192" i="6"/>
  <c r="T192" i="6"/>
  <c r="T191" i="6"/>
  <c r="R192" i="6"/>
  <c r="R191" i="6" s="1"/>
  <c r="P192" i="6"/>
  <c r="P191" i="6"/>
  <c r="BI190" i="6"/>
  <c r="BH190" i="6"/>
  <c r="BG190" i="6"/>
  <c r="BF190" i="6"/>
  <c r="T190" i="6"/>
  <c r="T189" i="6" s="1"/>
  <c r="R190" i="6"/>
  <c r="R189" i="6"/>
  <c r="P190" i="6"/>
  <c r="P189" i="6"/>
  <c r="BI188" i="6"/>
  <c r="BH188" i="6"/>
  <c r="BG188" i="6"/>
  <c r="BF188" i="6"/>
  <c r="T188" i="6"/>
  <c r="R188" i="6"/>
  <c r="P188" i="6"/>
  <c r="BI186" i="6"/>
  <c r="BH186" i="6"/>
  <c r="BG186" i="6"/>
  <c r="BF186" i="6"/>
  <c r="T186" i="6"/>
  <c r="R186" i="6"/>
  <c r="P186" i="6"/>
  <c r="BI184" i="6"/>
  <c r="BH184" i="6"/>
  <c r="BG184" i="6"/>
  <c r="BF184" i="6"/>
  <c r="T184" i="6"/>
  <c r="R184" i="6"/>
  <c r="P184" i="6"/>
  <c r="BI183" i="6"/>
  <c r="BH183" i="6"/>
  <c r="BG183" i="6"/>
  <c r="BF183" i="6"/>
  <c r="T183" i="6"/>
  <c r="R183" i="6"/>
  <c r="P183"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2" i="6"/>
  <c r="BH162" i="6"/>
  <c r="BG162" i="6"/>
  <c r="BF162" i="6"/>
  <c r="T162" i="6"/>
  <c r="R162" i="6"/>
  <c r="P162" i="6"/>
  <c r="BI161" i="6"/>
  <c r="BH161" i="6"/>
  <c r="BG161" i="6"/>
  <c r="BF161" i="6"/>
  <c r="T161" i="6"/>
  <c r="R161" i="6"/>
  <c r="P161" i="6"/>
  <c r="BI160" i="6"/>
  <c r="BH160" i="6"/>
  <c r="BG160" i="6"/>
  <c r="BF160" i="6"/>
  <c r="T160" i="6"/>
  <c r="R160" i="6"/>
  <c r="P160" i="6"/>
  <c r="BI155" i="6"/>
  <c r="BH155" i="6"/>
  <c r="BG155" i="6"/>
  <c r="BF155" i="6"/>
  <c r="T155" i="6"/>
  <c r="R155" i="6"/>
  <c r="P155" i="6"/>
  <c r="BI150" i="6"/>
  <c r="BH150" i="6"/>
  <c r="BG150" i="6"/>
  <c r="BF150" i="6"/>
  <c r="T150" i="6"/>
  <c r="R150" i="6"/>
  <c r="P150" i="6"/>
  <c r="BI144" i="6"/>
  <c r="BH144" i="6"/>
  <c r="BG144" i="6"/>
  <c r="BF144" i="6"/>
  <c r="T144" i="6"/>
  <c r="T143" i="6" s="1"/>
  <c r="R144" i="6"/>
  <c r="R143" i="6" s="1"/>
  <c r="P144" i="6"/>
  <c r="P143" i="6" s="1"/>
  <c r="BI140" i="6"/>
  <c r="BH140" i="6"/>
  <c r="BG140" i="6"/>
  <c r="BF140" i="6"/>
  <c r="T140" i="6"/>
  <c r="R140" i="6"/>
  <c r="P140" i="6"/>
  <c r="BI136" i="6"/>
  <c r="BH136" i="6"/>
  <c r="BG136" i="6"/>
  <c r="BF136" i="6"/>
  <c r="T136" i="6"/>
  <c r="R136" i="6"/>
  <c r="P136" i="6"/>
  <c r="BI133" i="6"/>
  <c r="BH133" i="6"/>
  <c r="BG133" i="6"/>
  <c r="BF133" i="6"/>
  <c r="T133" i="6"/>
  <c r="R133" i="6"/>
  <c r="P133" i="6"/>
  <c r="BI128" i="6"/>
  <c r="BH128" i="6"/>
  <c r="BG128" i="6"/>
  <c r="BF128" i="6"/>
  <c r="T128" i="6"/>
  <c r="R128" i="6"/>
  <c r="P128" i="6"/>
  <c r="BI125" i="6"/>
  <c r="BH125" i="6"/>
  <c r="BG125" i="6"/>
  <c r="BF125" i="6"/>
  <c r="T125" i="6"/>
  <c r="R125" i="6"/>
  <c r="P125" i="6"/>
  <c r="BI121" i="6"/>
  <c r="BH121" i="6"/>
  <c r="BG121" i="6"/>
  <c r="BF121" i="6"/>
  <c r="T121" i="6"/>
  <c r="R121" i="6"/>
  <c r="P121" i="6"/>
  <c r="BI118" i="6"/>
  <c r="BH118" i="6"/>
  <c r="BG118" i="6"/>
  <c r="BF118" i="6"/>
  <c r="T118" i="6"/>
  <c r="R118" i="6"/>
  <c r="P118" i="6"/>
  <c r="BI115" i="6"/>
  <c r="BH115" i="6"/>
  <c r="BG115" i="6"/>
  <c r="BF115" i="6"/>
  <c r="T115" i="6"/>
  <c r="R115" i="6"/>
  <c r="P115" i="6"/>
  <c r="BI112" i="6"/>
  <c r="BH112" i="6"/>
  <c r="BG112" i="6"/>
  <c r="BF112" i="6"/>
  <c r="T112" i="6"/>
  <c r="R112" i="6"/>
  <c r="P112" i="6"/>
  <c r="BI109" i="6"/>
  <c r="BH109" i="6"/>
  <c r="BG109" i="6"/>
  <c r="BF109" i="6"/>
  <c r="T109" i="6"/>
  <c r="R109" i="6"/>
  <c r="P109" i="6"/>
  <c r="BI106" i="6"/>
  <c r="BH106" i="6"/>
  <c r="BG106" i="6"/>
  <c r="BF106" i="6"/>
  <c r="T106" i="6"/>
  <c r="R106" i="6"/>
  <c r="P106" i="6"/>
  <c r="BI100" i="6"/>
  <c r="BH100" i="6"/>
  <c r="BG100" i="6"/>
  <c r="BF100" i="6"/>
  <c r="T100" i="6"/>
  <c r="R100" i="6"/>
  <c r="P100" i="6"/>
  <c r="J94" i="6"/>
  <c r="J93" i="6"/>
  <c r="F93" i="6"/>
  <c r="F91" i="6"/>
  <c r="E89" i="6"/>
  <c r="J59" i="6"/>
  <c r="J58" i="6"/>
  <c r="F58" i="6"/>
  <c r="F56" i="6"/>
  <c r="E54" i="6"/>
  <c r="J20" i="6"/>
  <c r="E20" i="6"/>
  <c r="F59" i="6"/>
  <c r="J19" i="6"/>
  <c r="J14" i="6"/>
  <c r="J91" i="6" s="1"/>
  <c r="E7" i="6"/>
  <c r="E85" i="6" s="1"/>
  <c r="J41" i="5"/>
  <c r="J40" i="5"/>
  <c r="AY60" i="1"/>
  <c r="J39" i="5"/>
  <c r="AX60" i="1" s="1"/>
  <c r="BI122" i="5"/>
  <c r="BH122" i="5"/>
  <c r="BG122" i="5"/>
  <c r="BF122" i="5"/>
  <c r="T122" i="5"/>
  <c r="T121" i="5"/>
  <c r="T120" i="5" s="1"/>
  <c r="R122" i="5"/>
  <c r="R121" i="5" s="1"/>
  <c r="R120" i="5" s="1"/>
  <c r="P122" i="5"/>
  <c r="P121" i="5"/>
  <c r="P120" i="5" s="1"/>
  <c r="BI118" i="5"/>
  <c r="BH118" i="5"/>
  <c r="BG118" i="5"/>
  <c r="BF118" i="5"/>
  <c r="T118" i="5"/>
  <c r="R118" i="5"/>
  <c r="P118" i="5"/>
  <c r="BI116" i="5"/>
  <c r="BH116" i="5"/>
  <c r="BG116" i="5"/>
  <c r="BF116" i="5"/>
  <c r="T116" i="5"/>
  <c r="R116" i="5"/>
  <c r="P116" i="5"/>
  <c r="BI112" i="5"/>
  <c r="BH112" i="5"/>
  <c r="BG112" i="5"/>
  <c r="BF112" i="5"/>
  <c r="T112" i="5"/>
  <c r="R112" i="5"/>
  <c r="P112" i="5"/>
  <c r="BI110" i="5"/>
  <c r="BH110" i="5"/>
  <c r="BG110" i="5"/>
  <c r="BF110" i="5"/>
  <c r="T110" i="5"/>
  <c r="R110" i="5"/>
  <c r="P110" i="5"/>
  <c r="BI108" i="5"/>
  <c r="BH108" i="5"/>
  <c r="BG108" i="5"/>
  <c r="BF108" i="5"/>
  <c r="T108" i="5"/>
  <c r="R108" i="5"/>
  <c r="P108" i="5"/>
  <c r="BI106" i="5"/>
  <c r="BH106" i="5"/>
  <c r="BG106" i="5"/>
  <c r="BF106" i="5"/>
  <c r="T106" i="5"/>
  <c r="R106" i="5"/>
  <c r="P106" i="5"/>
  <c r="BI100" i="5"/>
  <c r="BH100" i="5"/>
  <c r="BG100" i="5"/>
  <c r="BF100" i="5"/>
  <c r="T100" i="5"/>
  <c r="T99" i="5" s="1"/>
  <c r="R100" i="5"/>
  <c r="R99" i="5" s="1"/>
  <c r="P100" i="5"/>
  <c r="P99" i="5" s="1"/>
  <c r="J93" i="5"/>
  <c r="F93" i="5"/>
  <c r="F91" i="5"/>
  <c r="E89" i="5"/>
  <c r="J62" i="5"/>
  <c r="F62" i="5"/>
  <c r="F60" i="5"/>
  <c r="E58" i="5"/>
  <c r="J28" i="5"/>
  <c r="E28" i="5"/>
  <c r="J63" i="5"/>
  <c r="J27" i="5"/>
  <c r="J22" i="5"/>
  <c r="E22" i="5"/>
  <c r="F63" i="5" s="1"/>
  <c r="J21" i="5"/>
  <c r="J16" i="5"/>
  <c r="J60" i="5" s="1"/>
  <c r="E7" i="5"/>
  <c r="E52" i="5" s="1"/>
  <c r="J41" i="4"/>
  <c r="J40" i="4"/>
  <c r="AY59" i="1" s="1"/>
  <c r="J39" i="4"/>
  <c r="AX59" i="1"/>
  <c r="BI195" i="4"/>
  <c r="BH195" i="4"/>
  <c r="BG195" i="4"/>
  <c r="BF195" i="4"/>
  <c r="T195" i="4"/>
  <c r="T194" i="4" s="1"/>
  <c r="R195" i="4"/>
  <c r="R194" i="4"/>
  <c r="P195" i="4"/>
  <c r="P194" i="4"/>
  <c r="BI188" i="4"/>
  <c r="BH188" i="4"/>
  <c r="BG188" i="4"/>
  <c r="BF188" i="4"/>
  <c r="T188" i="4"/>
  <c r="T187" i="4"/>
  <c r="R188" i="4"/>
  <c r="R187" i="4"/>
  <c r="P188" i="4"/>
  <c r="P187" i="4"/>
  <c r="BI183" i="4"/>
  <c r="BH183" i="4"/>
  <c r="BG183" i="4"/>
  <c r="BF183" i="4"/>
  <c r="T183" i="4"/>
  <c r="R183" i="4"/>
  <c r="P183" i="4"/>
  <c r="BI177" i="4"/>
  <c r="BH177" i="4"/>
  <c r="BG177" i="4"/>
  <c r="BF177" i="4"/>
  <c r="T177" i="4"/>
  <c r="R177" i="4"/>
  <c r="P177" i="4"/>
  <c r="BI173" i="4"/>
  <c r="BH173" i="4"/>
  <c r="BG173" i="4"/>
  <c r="BF173" i="4"/>
  <c r="T173" i="4"/>
  <c r="R173" i="4"/>
  <c r="P173" i="4"/>
  <c r="BI169" i="4"/>
  <c r="BH169" i="4"/>
  <c r="BG169" i="4"/>
  <c r="BF169" i="4"/>
  <c r="T169" i="4"/>
  <c r="R169" i="4"/>
  <c r="P169" i="4"/>
  <c r="BI165" i="4"/>
  <c r="BH165" i="4"/>
  <c r="BG165" i="4"/>
  <c r="BF165" i="4"/>
  <c r="T165" i="4"/>
  <c r="R165" i="4"/>
  <c r="P165" i="4"/>
  <c r="BI163" i="4"/>
  <c r="BH163" i="4"/>
  <c r="BG163" i="4"/>
  <c r="BF163" i="4"/>
  <c r="T163" i="4"/>
  <c r="R163" i="4"/>
  <c r="P163" i="4"/>
  <c r="BI158" i="4"/>
  <c r="BH158" i="4"/>
  <c r="BG158" i="4"/>
  <c r="BF158" i="4"/>
  <c r="T158" i="4"/>
  <c r="R158" i="4"/>
  <c r="P158" i="4"/>
  <c r="BI154" i="4"/>
  <c r="BH154" i="4"/>
  <c r="BG154" i="4"/>
  <c r="BF154" i="4"/>
  <c r="T154" i="4"/>
  <c r="R154" i="4"/>
  <c r="P154" i="4"/>
  <c r="BI144" i="4"/>
  <c r="BH144" i="4"/>
  <c r="BG144" i="4"/>
  <c r="BF144" i="4"/>
  <c r="T144" i="4"/>
  <c r="R144" i="4"/>
  <c r="P144" i="4"/>
  <c r="BI141" i="4"/>
  <c r="BH141" i="4"/>
  <c r="BG141" i="4"/>
  <c r="BF141" i="4"/>
  <c r="T141" i="4"/>
  <c r="R141" i="4"/>
  <c r="P141" i="4"/>
  <c r="BI138" i="4"/>
  <c r="BH138" i="4"/>
  <c r="BG138" i="4"/>
  <c r="BF138" i="4"/>
  <c r="T138" i="4"/>
  <c r="R138" i="4"/>
  <c r="P138" i="4"/>
  <c r="BI134" i="4"/>
  <c r="BH134" i="4"/>
  <c r="BG134" i="4"/>
  <c r="BF134" i="4"/>
  <c r="T134" i="4"/>
  <c r="R134" i="4"/>
  <c r="P134" i="4"/>
  <c r="BI131" i="4"/>
  <c r="BH131" i="4"/>
  <c r="BG131" i="4"/>
  <c r="BF131" i="4"/>
  <c r="T131" i="4"/>
  <c r="R131" i="4"/>
  <c r="P131" i="4"/>
  <c r="BI127" i="4"/>
  <c r="BH127" i="4"/>
  <c r="BG127" i="4"/>
  <c r="BF127" i="4"/>
  <c r="T127" i="4"/>
  <c r="R127" i="4"/>
  <c r="P127" i="4"/>
  <c r="BI122" i="4"/>
  <c r="BH122" i="4"/>
  <c r="BG122" i="4"/>
  <c r="BF122" i="4"/>
  <c r="T122" i="4"/>
  <c r="R122" i="4"/>
  <c r="P122" i="4"/>
  <c r="BI119" i="4"/>
  <c r="BH119" i="4"/>
  <c r="BG119" i="4"/>
  <c r="BF119" i="4"/>
  <c r="T119" i="4"/>
  <c r="R119" i="4"/>
  <c r="P119" i="4"/>
  <c r="BI116" i="4"/>
  <c r="BH116" i="4"/>
  <c r="BG116" i="4"/>
  <c r="BF116" i="4"/>
  <c r="T116" i="4"/>
  <c r="R116" i="4"/>
  <c r="P116" i="4"/>
  <c r="BI112" i="4"/>
  <c r="BH112" i="4"/>
  <c r="BG112" i="4"/>
  <c r="BF112" i="4"/>
  <c r="T112" i="4"/>
  <c r="R112" i="4"/>
  <c r="P112" i="4"/>
  <c r="BI104" i="4"/>
  <c r="BH104" i="4"/>
  <c r="BG104" i="4"/>
  <c r="BF104" i="4"/>
  <c r="T104" i="4"/>
  <c r="R104" i="4"/>
  <c r="P104" i="4"/>
  <c r="BI102" i="4"/>
  <c r="BH102" i="4"/>
  <c r="BG102" i="4"/>
  <c r="BF102" i="4"/>
  <c r="T102" i="4"/>
  <c r="R102" i="4"/>
  <c r="P102" i="4"/>
  <c r="BI99" i="4"/>
  <c r="BH99" i="4"/>
  <c r="BG99" i="4"/>
  <c r="BF99" i="4"/>
  <c r="T99" i="4"/>
  <c r="R99" i="4"/>
  <c r="P99" i="4"/>
  <c r="J92" i="4"/>
  <c r="F92" i="4"/>
  <c r="F90" i="4"/>
  <c r="E88" i="4"/>
  <c r="J62" i="4"/>
  <c r="F62" i="4"/>
  <c r="F60" i="4"/>
  <c r="E58" i="4"/>
  <c r="J28" i="4"/>
  <c r="E28" i="4"/>
  <c r="J93" i="4"/>
  <c r="J27" i="4"/>
  <c r="J22" i="4"/>
  <c r="E22" i="4"/>
  <c r="F63" i="4" s="1"/>
  <c r="J21" i="4"/>
  <c r="J16" i="4"/>
  <c r="J90" i="4" s="1"/>
  <c r="E7" i="4"/>
  <c r="E82" i="4" s="1"/>
  <c r="J41" i="3"/>
  <c r="J40" i="3"/>
  <c r="AY58" i="1" s="1"/>
  <c r="J39" i="3"/>
  <c r="AX58" i="1"/>
  <c r="BI178" i="3"/>
  <c r="BH178" i="3"/>
  <c r="BG178" i="3"/>
  <c r="BF178" i="3"/>
  <c r="T178" i="3"/>
  <c r="T177" i="3" s="1"/>
  <c r="R178" i="3"/>
  <c r="R177" i="3"/>
  <c r="P178" i="3"/>
  <c r="P177" i="3"/>
  <c r="BI174" i="3"/>
  <c r="BH174" i="3"/>
  <c r="BG174" i="3"/>
  <c r="BF174" i="3"/>
  <c r="T174" i="3"/>
  <c r="R174" i="3"/>
  <c r="P174" i="3"/>
  <c r="BI169" i="3"/>
  <c r="BH169" i="3"/>
  <c r="BG169" i="3"/>
  <c r="BF169" i="3"/>
  <c r="T169" i="3"/>
  <c r="R169" i="3"/>
  <c r="P169" i="3"/>
  <c r="BI164" i="3"/>
  <c r="BH164" i="3"/>
  <c r="BG164" i="3"/>
  <c r="BF164" i="3"/>
  <c r="T164" i="3"/>
  <c r="R164" i="3"/>
  <c r="P164" i="3"/>
  <c r="BI159" i="3"/>
  <c r="BH159" i="3"/>
  <c r="BG159" i="3"/>
  <c r="BF159" i="3"/>
  <c r="T159" i="3"/>
  <c r="R159" i="3"/>
  <c r="P159" i="3"/>
  <c r="BI153" i="3"/>
  <c r="BH153" i="3"/>
  <c r="BG153" i="3"/>
  <c r="BF153" i="3"/>
  <c r="T153" i="3"/>
  <c r="R153" i="3"/>
  <c r="P153" i="3"/>
  <c r="BI148" i="3"/>
  <c r="BH148" i="3"/>
  <c r="BG148" i="3"/>
  <c r="BF148" i="3"/>
  <c r="T148" i="3"/>
  <c r="R148" i="3"/>
  <c r="P148" i="3"/>
  <c r="BI143" i="3"/>
  <c r="BH143" i="3"/>
  <c r="BG143" i="3"/>
  <c r="BF143" i="3"/>
  <c r="T143" i="3"/>
  <c r="R143" i="3"/>
  <c r="P143" i="3"/>
  <c r="BI136" i="3"/>
  <c r="BH136" i="3"/>
  <c r="BG136" i="3"/>
  <c r="BF136" i="3"/>
  <c r="T136" i="3"/>
  <c r="R136" i="3"/>
  <c r="P136" i="3"/>
  <c r="BI131" i="3"/>
  <c r="BH131" i="3"/>
  <c r="BG131" i="3"/>
  <c r="BF131" i="3"/>
  <c r="T131" i="3"/>
  <c r="R131" i="3"/>
  <c r="P131" i="3"/>
  <c r="BI123" i="3"/>
  <c r="BH123" i="3"/>
  <c r="BG123" i="3"/>
  <c r="BF123" i="3"/>
  <c r="T123" i="3"/>
  <c r="R123" i="3"/>
  <c r="P123" i="3"/>
  <c r="BI119" i="3"/>
  <c r="BH119" i="3"/>
  <c r="BG119" i="3"/>
  <c r="BF119" i="3"/>
  <c r="T119" i="3"/>
  <c r="R119" i="3"/>
  <c r="P119" i="3"/>
  <c r="BI116" i="3"/>
  <c r="BH116" i="3"/>
  <c r="BG116" i="3"/>
  <c r="BF116" i="3"/>
  <c r="T116" i="3"/>
  <c r="R116" i="3"/>
  <c r="P116" i="3"/>
  <c r="BI109" i="3"/>
  <c r="BH109" i="3"/>
  <c r="BG109" i="3"/>
  <c r="BF109" i="3"/>
  <c r="T109" i="3"/>
  <c r="R109" i="3"/>
  <c r="P109" i="3"/>
  <c r="BI107" i="3"/>
  <c r="BH107" i="3"/>
  <c r="BG107" i="3"/>
  <c r="BF107" i="3"/>
  <c r="T107" i="3"/>
  <c r="R107" i="3"/>
  <c r="P107" i="3"/>
  <c r="BI105" i="3"/>
  <c r="BH105" i="3"/>
  <c r="BG105" i="3"/>
  <c r="BF105" i="3"/>
  <c r="T105" i="3"/>
  <c r="R105" i="3"/>
  <c r="P105" i="3"/>
  <c r="BI103" i="3"/>
  <c r="BH103" i="3"/>
  <c r="BG103" i="3"/>
  <c r="BF103" i="3"/>
  <c r="T103" i="3"/>
  <c r="R103" i="3"/>
  <c r="P103" i="3"/>
  <c r="BI98" i="3"/>
  <c r="BH98" i="3"/>
  <c r="BG98" i="3"/>
  <c r="BF98" i="3"/>
  <c r="T98" i="3"/>
  <c r="R98" i="3"/>
  <c r="P98" i="3"/>
  <c r="J91" i="3"/>
  <c r="F91" i="3"/>
  <c r="F89" i="3"/>
  <c r="E87" i="3"/>
  <c r="J62" i="3"/>
  <c r="F62" i="3"/>
  <c r="F60" i="3"/>
  <c r="E58" i="3"/>
  <c r="J28" i="3"/>
  <c r="E28" i="3"/>
  <c r="J92" i="3"/>
  <c r="J27" i="3"/>
  <c r="J22" i="3"/>
  <c r="E22" i="3"/>
  <c r="F92" i="3"/>
  <c r="J21" i="3"/>
  <c r="J16" i="3"/>
  <c r="J60" i="3" s="1"/>
  <c r="E7" i="3"/>
  <c r="E81" i="3" s="1"/>
  <c r="J39" i="2"/>
  <c r="J38" i="2"/>
  <c r="AY57" i="1"/>
  <c r="J37" i="2"/>
  <c r="AX57" i="1"/>
  <c r="BI893" i="2"/>
  <c r="BH893" i="2"/>
  <c r="BG893" i="2"/>
  <c r="BF893" i="2"/>
  <c r="T893" i="2"/>
  <c r="T883" i="2"/>
  <c r="R893" i="2"/>
  <c r="P893" i="2"/>
  <c r="P883" i="2"/>
  <c r="BI884" i="2"/>
  <c r="BH884" i="2"/>
  <c r="BG884" i="2"/>
  <c r="BF884" i="2"/>
  <c r="T884" i="2"/>
  <c r="R884" i="2"/>
  <c r="R883" i="2" s="1"/>
  <c r="P884" i="2"/>
  <c r="BI880" i="2"/>
  <c r="BH880" i="2"/>
  <c r="BG880" i="2"/>
  <c r="BF880" i="2"/>
  <c r="T880" i="2"/>
  <c r="R880" i="2"/>
  <c r="P880" i="2"/>
  <c r="BI877" i="2"/>
  <c r="BH877" i="2"/>
  <c r="BG877" i="2"/>
  <c r="BF877" i="2"/>
  <c r="T877" i="2"/>
  <c r="R877" i="2"/>
  <c r="P877" i="2"/>
  <c r="BI875" i="2"/>
  <c r="BH875" i="2"/>
  <c r="BG875" i="2"/>
  <c r="BF875" i="2"/>
  <c r="T875" i="2"/>
  <c r="R875" i="2"/>
  <c r="P875" i="2"/>
  <c r="BI868" i="2"/>
  <c r="BH868" i="2"/>
  <c r="BG868" i="2"/>
  <c r="BF868" i="2"/>
  <c r="T868" i="2"/>
  <c r="R868" i="2"/>
  <c r="P868" i="2"/>
  <c r="BI860" i="2"/>
  <c r="BH860" i="2"/>
  <c r="BG860" i="2"/>
  <c r="BF860" i="2"/>
  <c r="T860" i="2"/>
  <c r="R860" i="2"/>
  <c r="P860" i="2"/>
  <c r="BI853" i="2"/>
  <c r="BH853" i="2"/>
  <c r="BG853" i="2"/>
  <c r="BF853" i="2"/>
  <c r="T853" i="2"/>
  <c r="R853" i="2"/>
  <c r="P853" i="2"/>
  <c r="BI849" i="2"/>
  <c r="BH849" i="2"/>
  <c r="BG849" i="2"/>
  <c r="BF849" i="2"/>
  <c r="T849" i="2"/>
  <c r="R849" i="2"/>
  <c r="P849" i="2"/>
  <c r="BI846" i="2"/>
  <c r="BH846" i="2"/>
  <c r="BG846" i="2"/>
  <c r="BF846" i="2"/>
  <c r="T846" i="2"/>
  <c r="R846" i="2"/>
  <c r="P846" i="2"/>
  <c r="BI844" i="2"/>
  <c r="BH844" i="2"/>
  <c r="BG844" i="2"/>
  <c r="BF844" i="2"/>
  <c r="T844" i="2"/>
  <c r="R844" i="2"/>
  <c r="P844" i="2"/>
  <c r="BI839" i="2"/>
  <c r="BH839" i="2"/>
  <c r="BG839" i="2"/>
  <c r="BF839" i="2"/>
  <c r="T839" i="2"/>
  <c r="R839" i="2"/>
  <c r="P839" i="2"/>
  <c r="BI837" i="2"/>
  <c r="BH837" i="2"/>
  <c r="BG837" i="2"/>
  <c r="BF837" i="2"/>
  <c r="T837" i="2"/>
  <c r="R837" i="2"/>
  <c r="P837" i="2"/>
  <c r="BI832" i="2"/>
  <c r="BH832" i="2"/>
  <c r="BG832" i="2"/>
  <c r="BF832" i="2"/>
  <c r="T832" i="2"/>
  <c r="R832" i="2"/>
  <c r="P832" i="2"/>
  <c r="BI830" i="2"/>
  <c r="BH830" i="2"/>
  <c r="BG830" i="2"/>
  <c r="BF830" i="2"/>
  <c r="T830" i="2"/>
  <c r="R830" i="2"/>
  <c r="P830" i="2"/>
  <c r="BI827" i="2"/>
  <c r="BH827" i="2"/>
  <c r="BG827" i="2"/>
  <c r="BF827" i="2"/>
  <c r="T827" i="2"/>
  <c r="R827" i="2"/>
  <c r="P827" i="2"/>
  <c r="BI823" i="2"/>
  <c r="BH823" i="2"/>
  <c r="BG823" i="2"/>
  <c r="BF823" i="2"/>
  <c r="T823" i="2"/>
  <c r="R823" i="2"/>
  <c r="P823" i="2"/>
  <c r="BI818" i="2"/>
  <c r="BH818" i="2"/>
  <c r="BG818" i="2"/>
  <c r="BF818" i="2"/>
  <c r="T818" i="2"/>
  <c r="R818" i="2"/>
  <c r="P818" i="2"/>
  <c r="BI815" i="2"/>
  <c r="BH815" i="2"/>
  <c r="BG815" i="2"/>
  <c r="BF815" i="2"/>
  <c r="T815" i="2"/>
  <c r="R815" i="2"/>
  <c r="P815" i="2"/>
  <c r="BI813" i="2"/>
  <c r="BH813" i="2"/>
  <c r="BG813" i="2"/>
  <c r="BF813" i="2"/>
  <c r="T813" i="2"/>
  <c r="R813" i="2"/>
  <c r="P813" i="2"/>
  <c r="BI810" i="2"/>
  <c r="BH810" i="2"/>
  <c r="BG810" i="2"/>
  <c r="BF810" i="2"/>
  <c r="T810" i="2"/>
  <c r="R810" i="2"/>
  <c r="P810" i="2"/>
  <c r="BI807" i="2"/>
  <c r="BH807" i="2"/>
  <c r="BG807" i="2"/>
  <c r="BF807" i="2"/>
  <c r="T807" i="2"/>
  <c r="R807" i="2"/>
  <c r="P807" i="2"/>
  <c r="BI800" i="2"/>
  <c r="BH800" i="2"/>
  <c r="BG800" i="2"/>
  <c r="BF800" i="2"/>
  <c r="T800" i="2"/>
  <c r="R800" i="2"/>
  <c r="P800" i="2"/>
  <c r="BI795" i="2"/>
  <c r="BH795" i="2"/>
  <c r="BG795" i="2"/>
  <c r="BF795" i="2"/>
  <c r="T795" i="2"/>
  <c r="R795" i="2"/>
  <c r="P795" i="2"/>
  <c r="BI788" i="2"/>
  <c r="BH788" i="2"/>
  <c r="BG788" i="2"/>
  <c r="BF788" i="2"/>
  <c r="T788" i="2"/>
  <c r="R788" i="2"/>
  <c r="P788" i="2"/>
  <c r="BI786" i="2"/>
  <c r="BH786" i="2"/>
  <c r="BG786" i="2"/>
  <c r="BF786" i="2"/>
  <c r="T786" i="2"/>
  <c r="R786" i="2"/>
  <c r="P786" i="2"/>
  <c r="BI781" i="2"/>
  <c r="BH781" i="2"/>
  <c r="BG781" i="2"/>
  <c r="BF781" i="2"/>
  <c r="T781" i="2"/>
  <c r="R781" i="2"/>
  <c r="P781" i="2"/>
  <c r="BI779" i="2"/>
  <c r="BH779" i="2"/>
  <c r="BG779" i="2"/>
  <c r="BF779" i="2"/>
  <c r="T779" i="2"/>
  <c r="R779" i="2"/>
  <c r="P779" i="2"/>
  <c r="BI774" i="2"/>
  <c r="BH774" i="2"/>
  <c r="BG774" i="2"/>
  <c r="BF774" i="2"/>
  <c r="T774" i="2"/>
  <c r="R774" i="2"/>
  <c r="P774" i="2"/>
  <c r="BI769" i="2"/>
  <c r="BH769" i="2"/>
  <c r="BG769" i="2"/>
  <c r="BF769" i="2"/>
  <c r="T769" i="2"/>
  <c r="R769" i="2"/>
  <c r="P769" i="2"/>
  <c r="BI764" i="2"/>
  <c r="BH764" i="2"/>
  <c r="BG764" i="2"/>
  <c r="BF764" i="2"/>
  <c r="T764" i="2"/>
  <c r="R764" i="2"/>
  <c r="P764" i="2"/>
  <c r="BI761" i="2"/>
  <c r="BH761" i="2"/>
  <c r="BG761" i="2"/>
  <c r="BF761" i="2"/>
  <c r="T761" i="2"/>
  <c r="R761" i="2"/>
  <c r="P761" i="2"/>
  <c r="BI748" i="2"/>
  <c r="BH748" i="2"/>
  <c r="BG748" i="2"/>
  <c r="BF748" i="2"/>
  <c r="T748" i="2"/>
  <c r="R748" i="2"/>
  <c r="P748" i="2"/>
  <c r="BI740" i="2"/>
  <c r="BH740" i="2"/>
  <c r="BG740" i="2"/>
  <c r="BF740" i="2"/>
  <c r="T740" i="2"/>
  <c r="R740" i="2"/>
  <c r="P740" i="2"/>
  <c r="BI735" i="2"/>
  <c r="BH735" i="2"/>
  <c r="BG735" i="2"/>
  <c r="BF735" i="2"/>
  <c r="T735" i="2"/>
  <c r="R735" i="2"/>
  <c r="P735" i="2"/>
  <c r="BI734" i="2"/>
  <c r="BH734" i="2"/>
  <c r="BG734" i="2"/>
  <c r="BF734" i="2"/>
  <c r="T734" i="2"/>
  <c r="R734" i="2"/>
  <c r="P734" i="2"/>
  <c r="BI732" i="2"/>
  <c r="BH732" i="2"/>
  <c r="BG732" i="2"/>
  <c r="BF732" i="2"/>
  <c r="T732" i="2"/>
  <c r="R732" i="2"/>
  <c r="P732" i="2"/>
  <c r="BI731" i="2"/>
  <c r="BH731" i="2"/>
  <c r="BG731" i="2"/>
  <c r="BF731" i="2"/>
  <c r="T731" i="2"/>
  <c r="R731" i="2"/>
  <c r="P731" i="2"/>
  <c r="BI730" i="2"/>
  <c r="BH730" i="2"/>
  <c r="BG730" i="2"/>
  <c r="BF730" i="2"/>
  <c r="T730" i="2"/>
  <c r="R730" i="2"/>
  <c r="P730" i="2"/>
  <c r="BI729" i="2"/>
  <c r="BH729" i="2"/>
  <c r="BG729" i="2"/>
  <c r="BF729" i="2"/>
  <c r="T729" i="2"/>
  <c r="R729" i="2"/>
  <c r="P729" i="2"/>
  <c r="BI727" i="2"/>
  <c r="BH727" i="2"/>
  <c r="BG727" i="2"/>
  <c r="BF727" i="2"/>
  <c r="T727" i="2"/>
  <c r="R727" i="2"/>
  <c r="P727" i="2"/>
  <c r="BI726" i="2"/>
  <c r="BH726" i="2"/>
  <c r="BG726" i="2"/>
  <c r="BF726" i="2"/>
  <c r="T726" i="2"/>
  <c r="R726" i="2"/>
  <c r="P726" i="2"/>
  <c r="BI724" i="2"/>
  <c r="BH724" i="2"/>
  <c r="BG724" i="2"/>
  <c r="BF724" i="2"/>
  <c r="T724" i="2"/>
  <c r="R724" i="2"/>
  <c r="P724" i="2"/>
  <c r="BI719" i="2"/>
  <c r="BH719" i="2"/>
  <c r="BG719" i="2"/>
  <c r="BF719" i="2"/>
  <c r="T719" i="2"/>
  <c r="R719" i="2"/>
  <c r="P719" i="2"/>
  <c r="BI716" i="2"/>
  <c r="BH716" i="2"/>
  <c r="BG716" i="2"/>
  <c r="BF716" i="2"/>
  <c r="T716" i="2"/>
  <c r="R716" i="2"/>
  <c r="P716" i="2"/>
  <c r="BI711" i="2"/>
  <c r="BH711" i="2"/>
  <c r="BG711" i="2"/>
  <c r="BF711" i="2"/>
  <c r="T711" i="2"/>
  <c r="R711" i="2"/>
  <c r="P711" i="2"/>
  <c r="BI708" i="2"/>
  <c r="BH708" i="2"/>
  <c r="BG708" i="2"/>
  <c r="BF708" i="2"/>
  <c r="T708" i="2"/>
  <c r="R708" i="2"/>
  <c r="P708" i="2"/>
  <c r="BI705" i="2"/>
  <c r="BH705" i="2"/>
  <c r="BG705" i="2"/>
  <c r="BF705" i="2"/>
  <c r="T705" i="2"/>
  <c r="R705" i="2"/>
  <c r="P705" i="2"/>
  <c r="BI703" i="2"/>
  <c r="BH703" i="2"/>
  <c r="BG703" i="2"/>
  <c r="BF703" i="2"/>
  <c r="T703" i="2"/>
  <c r="R703" i="2"/>
  <c r="P703" i="2"/>
  <c r="BI697" i="2"/>
  <c r="BH697" i="2"/>
  <c r="BG697" i="2"/>
  <c r="BF697" i="2"/>
  <c r="T697" i="2"/>
  <c r="R697" i="2"/>
  <c r="P697" i="2"/>
  <c r="BI695" i="2"/>
  <c r="BH695" i="2"/>
  <c r="BG695" i="2"/>
  <c r="BF695" i="2"/>
  <c r="T695" i="2"/>
  <c r="R695" i="2"/>
  <c r="P695" i="2"/>
  <c r="BI691" i="2"/>
  <c r="BH691" i="2"/>
  <c r="BG691" i="2"/>
  <c r="BF691" i="2"/>
  <c r="T691" i="2"/>
  <c r="R691" i="2"/>
  <c r="P691" i="2"/>
  <c r="BI687" i="2"/>
  <c r="BH687" i="2"/>
  <c r="BG687" i="2"/>
  <c r="BF687" i="2"/>
  <c r="T687" i="2"/>
  <c r="R687" i="2"/>
  <c r="P687" i="2"/>
  <c r="BI685" i="2"/>
  <c r="BH685" i="2"/>
  <c r="BG685" i="2"/>
  <c r="BF685" i="2"/>
  <c r="T685" i="2"/>
  <c r="R685" i="2"/>
  <c r="P685" i="2"/>
  <c r="BI682" i="2"/>
  <c r="BH682" i="2"/>
  <c r="BG682" i="2"/>
  <c r="BF682" i="2"/>
  <c r="T682" i="2"/>
  <c r="R682" i="2"/>
  <c r="P682" i="2"/>
  <c r="BI681" i="2"/>
  <c r="BH681" i="2"/>
  <c r="BG681" i="2"/>
  <c r="BF681" i="2"/>
  <c r="T681" i="2"/>
  <c r="R681" i="2"/>
  <c r="P681" i="2"/>
  <c r="BI680" i="2"/>
  <c r="BH680" i="2"/>
  <c r="BG680" i="2"/>
  <c r="BF680" i="2"/>
  <c r="T680" i="2"/>
  <c r="R680" i="2"/>
  <c r="P680" i="2"/>
  <c r="BI677" i="2"/>
  <c r="BH677" i="2"/>
  <c r="BG677" i="2"/>
  <c r="BF677" i="2"/>
  <c r="T677" i="2"/>
  <c r="R677" i="2"/>
  <c r="P677" i="2"/>
  <c r="BI675" i="2"/>
  <c r="BH675" i="2"/>
  <c r="BG675" i="2"/>
  <c r="BF675" i="2"/>
  <c r="T675" i="2"/>
  <c r="R675" i="2"/>
  <c r="P675" i="2"/>
  <c r="BI672" i="2"/>
  <c r="BH672" i="2"/>
  <c r="BG672" i="2"/>
  <c r="BF672" i="2"/>
  <c r="T672" i="2"/>
  <c r="R672" i="2"/>
  <c r="P672" i="2"/>
  <c r="BI670" i="2"/>
  <c r="BH670" i="2"/>
  <c r="BG670" i="2"/>
  <c r="BF670" i="2"/>
  <c r="T670" i="2"/>
  <c r="R670" i="2"/>
  <c r="P670" i="2"/>
  <c r="BI667" i="2"/>
  <c r="BH667" i="2"/>
  <c r="BG667" i="2"/>
  <c r="BF667" i="2"/>
  <c r="T667" i="2"/>
  <c r="R667" i="2"/>
  <c r="P667" i="2"/>
  <c r="BI662" i="2"/>
  <c r="BH662" i="2"/>
  <c r="BG662" i="2"/>
  <c r="BF662" i="2"/>
  <c r="T662" i="2"/>
  <c r="R662" i="2"/>
  <c r="P662" i="2"/>
  <c r="BI660" i="2"/>
  <c r="BH660" i="2"/>
  <c r="BG660" i="2"/>
  <c r="BF660" i="2"/>
  <c r="T660" i="2"/>
  <c r="R660" i="2"/>
  <c r="P660" i="2"/>
  <c r="BI655" i="2"/>
  <c r="BH655" i="2"/>
  <c r="BG655" i="2"/>
  <c r="BF655" i="2"/>
  <c r="T655" i="2"/>
  <c r="R655" i="2"/>
  <c r="P655" i="2"/>
  <c r="BI652" i="2"/>
  <c r="BH652" i="2"/>
  <c r="BG652" i="2"/>
  <c r="BF652" i="2"/>
  <c r="T652" i="2"/>
  <c r="R652" i="2"/>
  <c r="P652" i="2"/>
  <c r="BI648" i="2"/>
  <c r="BH648" i="2"/>
  <c r="BG648" i="2"/>
  <c r="BF648" i="2"/>
  <c r="T648" i="2"/>
  <c r="R648" i="2"/>
  <c r="P648" i="2"/>
  <c r="BI644" i="2"/>
  <c r="BH644" i="2"/>
  <c r="BG644" i="2"/>
  <c r="BF644" i="2"/>
  <c r="T644" i="2"/>
  <c r="R644" i="2"/>
  <c r="P644" i="2"/>
  <c r="BI638" i="2"/>
  <c r="BH638" i="2"/>
  <c r="BG638" i="2"/>
  <c r="BF638" i="2"/>
  <c r="T638" i="2"/>
  <c r="R638" i="2"/>
  <c r="P638" i="2"/>
  <c r="BI633" i="2"/>
  <c r="BH633" i="2"/>
  <c r="BG633" i="2"/>
  <c r="BF633" i="2"/>
  <c r="T633" i="2"/>
  <c r="R633" i="2"/>
  <c r="P633" i="2"/>
  <c r="BI629" i="2"/>
  <c r="BH629" i="2"/>
  <c r="BG629" i="2"/>
  <c r="BF629" i="2"/>
  <c r="T629" i="2"/>
  <c r="R629" i="2"/>
  <c r="P629" i="2"/>
  <c r="BI625" i="2"/>
  <c r="BH625" i="2"/>
  <c r="BG625" i="2"/>
  <c r="BF625" i="2"/>
  <c r="T625" i="2"/>
  <c r="R625" i="2"/>
  <c r="P625" i="2"/>
  <c r="BI621" i="2"/>
  <c r="BH621" i="2"/>
  <c r="BG621" i="2"/>
  <c r="BF621" i="2"/>
  <c r="T621" i="2"/>
  <c r="R621" i="2"/>
  <c r="P621" i="2"/>
  <c r="BI615" i="2"/>
  <c r="BH615" i="2"/>
  <c r="BG615" i="2"/>
  <c r="BF615" i="2"/>
  <c r="T615" i="2"/>
  <c r="R615" i="2"/>
  <c r="P615" i="2"/>
  <c r="BI612" i="2"/>
  <c r="BH612" i="2"/>
  <c r="BG612" i="2"/>
  <c r="BF612" i="2"/>
  <c r="T612" i="2"/>
  <c r="R612" i="2"/>
  <c r="P612" i="2"/>
  <c r="BI611" i="2"/>
  <c r="BH611" i="2"/>
  <c r="BG611" i="2"/>
  <c r="BF611" i="2"/>
  <c r="T611" i="2"/>
  <c r="R611" i="2"/>
  <c r="P611" i="2"/>
  <c r="BI608" i="2"/>
  <c r="BH608" i="2"/>
  <c r="BG608" i="2"/>
  <c r="BF608" i="2"/>
  <c r="T608" i="2"/>
  <c r="R608" i="2"/>
  <c r="P608" i="2"/>
  <c r="BI605" i="2"/>
  <c r="BH605" i="2"/>
  <c r="BG605" i="2"/>
  <c r="BF605" i="2"/>
  <c r="T605" i="2"/>
  <c r="R605" i="2"/>
  <c r="P605" i="2"/>
  <c r="BI603" i="2"/>
  <c r="BH603" i="2"/>
  <c r="BG603" i="2"/>
  <c r="BF603" i="2"/>
  <c r="T603" i="2"/>
  <c r="R603" i="2"/>
  <c r="P603" i="2"/>
  <c r="BI599" i="2"/>
  <c r="BH599" i="2"/>
  <c r="BG599" i="2"/>
  <c r="BF599" i="2"/>
  <c r="T599" i="2"/>
  <c r="R599" i="2"/>
  <c r="P599" i="2"/>
  <c r="BI596" i="2"/>
  <c r="BH596" i="2"/>
  <c r="BG596" i="2"/>
  <c r="BF596" i="2"/>
  <c r="T596" i="2"/>
  <c r="R596" i="2"/>
  <c r="P596" i="2"/>
  <c r="BI594" i="2"/>
  <c r="BH594" i="2"/>
  <c r="BG594" i="2"/>
  <c r="BF594" i="2"/>
  <c r="T594" i="2"/>
  <c r="R594" i="2"/>
  <c r="P594" i="2"/>
  <c r="BI591" i="2"/>
  <c r="BH591" i="2"/>
  <c r="BG591" i="2"/>
  <c r="BF591" i="2"/>
  <c r="T591" i="2"/>
  <c r="R591" i="2"/>
  <c r="P591" i="2"/>
  <c r="BI587" i="2"/>
  <c r="BH587" i="2"/>
  <c r="BG587" i="2"/>
  <c r="BF587" i="2"/>
  <c r="T587" i="2"/>
  <c r="R587" i="2"/>
  <c r="P587" i="2"/>
  <c r="BI584" i="2"/>
  <c r="BH584" i="2"/>
  <c r="BG584" i="2"/>
  <c r="BF584" i="2"/>
  <c r="T584" i="2"/>
  <c r="R584" i="2"/>
  <c r="P584" i="2"/>
  <c r="BI581" i="2"/>
  <c r="BH581" i="2"/>
  <c r="BG581" i="2"/>
  <c r="BF581" i="2"/>
  <c r="T581" i="2"/>
  <c r="R581" i="2"/>
  <c r="P581" i="2"/>
  <c r="BI578" i="2"/>
  <c r="BH578" i="2"/>
  <c r="BG578" i="2"/>
  <c r="BF578" i="2"/>
  <c r="T578" i="2"/>
  <c r="R578" i="2"/>
  <c r="P578" i="2"/>
  <c r="BI576" i="2"/>
  <c r="BH576" i="2"/>
  <c r="BG576" i="2"/>
  <c r="BF576" i="2"/>
  <c r="T576" i="2"/>
  <c r="R576" i="2"/>
  <c r="P576" i="2"/>
  <c r="BI567" i="2"/>
  <c r="BH567" i="2"/>
  <c r="BG567" i="2"/>
  <c r="BF567" i="2"/>
  <c r="T567" i="2"/>
  <c r="R567" i="2"/>
  <c r="P567" i="2"/>
  <c r="BI564" i="2"/>
  <c r="BH564" i="2"/>
  <c r="BG564" i="2"/>
  <c r="BF564" i="2"/>
  <c r="T564" i="2"/>
  <c r="R564" i="2"/>
  <c r="P564" i="2"/>
  <c r="BI562" i="2"/>
  <c r="BH562" i="2"/>
  <c r="BG562" i="2"/>
  <c r="BF562" i="2"/>
  <c r="T562" i="2"/>
  <c r="R562" i="2"/>
  <c r="P562" i="2"/>
  <c r="BI559" i="2"/>
  <c r="BH559" i="2"/>
  <c r="BG559" i="2"/>
  <c r="BF559" i="2"/>
  <c r="T559" i="2"/>
  <c r="R559" i="2"/>
  <c r="P559" i="2"/>
  <c r="BI556" i="2"/>
  <c r="BH556" i="2"/>
  <c r="BG556" i="2"/>
  <c r="BF556" i="2"/>
  <c r="T556" i="2"/>
  <c r="R556" i="2"/>
  <c r="P556" i="2"/>
  <c r="BI553" i="2"/>
  <c r="BH553" i="2"/>
  <c r="BG553" i="2"/>
  <c r="BF553" i="2"/>
  <c r="T553" i="2"/>
  <c r="R553" i="2"/>
  <c r="P553" i="2"/>
  <c r="BI551" i="2"/>
  <c r="BH551" i="2"/>
  <c r="BG551" i="2"/>
  <c r="BF551" i="2"/>
  <c r="T551" i="2"/>
  <c r="R551" i="2"/>
  <c r="P551" i="2"/>
  <c r="BI549" i="2"/>
  <c r="BH549" i="2"/>
  <c r="BG549" i="2"/>
  <c r="BF549" i="2"/>
  <c r="T549" i="2"/>
  <c r="R549" i="2"/>
  <c r="P549" i="2"/>
  <c r="BI546" i="2"/>
  <c r="BH546" i="2"/>
  <c r="BG546" i="2"/>
  <c r="BF546" i="2"/>
  <c r="T546" i="2"/>
  <c r="R546" i="2"/>
  <c r="P546" i="2"/>
  <c r="BI544" i="2"/>
  <c r="BH544" i="2"/>
  <c r="BG544" i="2"/>
  <c r="BF544" i="2"/>
  <c r="T544" i="2"/>
  <c r="R544" i="2"/>
  <c r="P544" i="2"/>
  <c r="BI539" i="2"/>
  <c r="BH539" i="2"/>
  <c r="BG539" i="2"/>
  <c r="BF539" i="2"/>
  <c r="T539" i="2"/>
  <c r="R539" i="2"/>
  <c r="P539" i="2"/>
  <c r="BI537" i="2"/>
  <c r="BH537" i="2"/>
  <c r="BG537" i="2"/>
  <c r="BF537" i="2"/>
  <c r="T537" i="2"/>
  <c r="R537" i="2"/>
  <c r="P537" i="2"/>
  <c r="BI534" i="2"/>
  <c r="BH534" i="2"/>
  <c r="BG534" i="2"/>
  <c r="BF534" i="2"/>
  <c r="T534" i="2"/>
  <c r="R534" i="2"/>
  <c r="P534" i="2"/>
  <c r="BI532" i="2"/>
  <c r="BH532" i="2"/>
  <c r="BG532" i="2"/>
  <c r="BF532" i="2"/>
  <c r="T532" i="2"/>
  <c r="R532" i="2"/>
  <c r="P532" i="2"/>
  <c r="BI529" i="2"/>
  <c r="BH529" i="2"/>
  <c r="BG529" i="2"/>
  <c r="BF529" i="2"/>
  <c r="T529" i="2"/>
  <c r="R529" i="2"/>
  <c r="P529" i="2"/>
  <c r="BI527" i="2"/>
  <c r="BH527" i="2"/>
  <c r="BG527" i="2"/>
  <c r="BF527" i="2"/>
  <c r="T527" i="2"/>
  <c r="R527" i="2"/>
  <c r="P527" i="2"/>
  <c r="BI524" i="2"/>
  <c r="BH524" i="2"/>
  <c r="BG524" i="2"/>
  <c r="BF524" i="2"/>
  <c r="T524" i="2"/>
  <c r="R524" i="2"/>
  <c r="P524" i="2"/>
  <c r="BI522" i="2"/>
  <c r="BH522" i="2"/>
  <c r="BG522" i="2"/>
  <c r="BF522" i="2"/>
  <c r="T522" i="2"/>
  <c r="R522" i="2"/>
  <c r="P522" i="2"/>
  <c r="BI519" i="2"/>
  <c r="BH519" i="2"/>
  <c r="BG519" i="2"/>
  <c r="BF519" i="2"/>
  <c r="T519" i="2"/>
  <c r="R519" i="2"/>
  <c r="P519" i="2"/>
  <c r="BI517" i="2"/>
  <c r="BH517" i="2"/>
  <c r="BG517" i="2"/>
  <c r="BF517" i="2"/>
  <c r="T517" i="2"/>
  <c r="R517" i="2"/>
  <c r="P517" i="2"/>
  <c r="BI514" i="2"/>
  <c r="BH514" i="2"/>
  <c r="BG514" i="2"/>
  <c r="BF514" i="2"/>
  <c r="T514" i="2"/>
  <c r="R514" i="2"/>
  <c r="P514" i="2"/>
  <c r="BI512" i="2"/>
  <c r="BH512" i="2"/>
  <c r="BG512" i="2"/>
  <c r="BF512" i="2"/>
  <c r="T512" i="2"/>
  <c r="R512" i="2"/>
  <c r="P512" i="2"/>
  <c r="BI509" i="2"/>
  <c r="BH509" i="2"/>
  <c r="BG509" i="2"/>
  <c r="BF509" i="2"/>
  <c r="T509" i="2"/>
  <c r="R509" i="2"/>
  <c r="P509" i="2"/>
  <c r="BI507" i="2"/>
  <c r="BH507" i="2"/>
  <c r="BG507" i="2"/>
  <c r="BF507" i="2"/>
  <c r="T507" i="2"/>
  <c r="R507" i="2"/>
  <c r="P507" i="2"/>
  <c r="BI504" i="2"/>
  <c r="BH504" i="2"/>
  <c r="BG504" i="2"/>
  <c r="BF504" i="2"/>
  <c r="T504" i="2"/>
  <c r="R504" i="2"/>
  <c r="P504" i="2"/>
  <c r="BI502" i="2"/>
  <c r="BH502" i="2"/>
  <c r="BG502" i="2"/>
  <c r="BF502" i="2"/>
  <c r="T502" i="2"/>
  <c r="R502" i="2"/>
  <c r="P502" i="2"/>
  <c r="BI498" i="2"/>
  <c r="BH498" i="2"/>
  <c r="BG498" i="2"/>
  <c r="BF498" i="2"/>
  <c r="T498" i="2"/>
  <c r="R498" i="2"/>
  <c r="P498" i="2"/>
  <c r="BI495" i="2"/>
  <c r="BH495" i="2"/>
  <c r="BG495" i="2"/>
  <c r="BF495" i="2"/>
  <c r="T495" i="2"/>
  <c r="R495" i="2"/>
  <c r="P495" i="2"/>
  <c r="BI492" i="2"/>
  <c r="BH492" i="2"/>
  <c r="BG492" i="2"/>
  <c r="BF492" i="2"/>
  <c r="T492" i="2"/>
  <c r="R492" i="2"/>
  <c r="P492" i="2"/>
  <c r="BI489" i="2"/>
  <c r="BH489" i="2"/>
  <c r="BG489" i="2"/>
  <c r="BF489" i="2"/>
  <c r="T489" i="2"/>
  <c r="R489" i="2"/>
  <c r="P489" i="2"/>
  <c r="BI487" i="2"/>
  <c r="BH487" i="2"/>
  <c r="BG487" i="2"/>
  <c r="BF487" i="2"/>
  <c r="T487" i="2"/>
  <c r="R487" i="2"/>
  <c r="P487" i="2"/>
  <c r="BI485" i="2"/>
  <c r="BH485" i="2"/>
  <c r="BG485" i="2"/>
  <c r="BF485" i="2"/>
  <c r="T485" i="2"/>
  <c r="R485" i="2"/>
  <c r="P485" i="2"/>
  <c r="BI483" i="2"/>
  <c r="BH483" i="2"/>
  <c r="BG483" i="2"/>
  <c r="BF483" i="2"/>
  <c r="T483" i="2"/>
  <c r="R483" i="2"/>
  <c r="P483" i="2"/>
  <c r="BI481" i="2"/>
  <c r="BH481" i="2"/>
  <c r="BG481" i="2"/>
  <c r="BF481" i="2"/>
  <c r="T481" i="2"/>
  <c r="R481" i="2"/>
  <c r="P481" i="2"/>
  <c r="BI479" i="2"/>
  <c r="BH479" i="2"/>
  <c r="BG479" i="2"/>
  <c r="BF479" i="2"/>
  <c r="T479" i="2"/>
  <c r="R479" i="2"/>
  <c r="P479" i="2"/>
  <c r="BI476" i="2"/>
  <c r="BH476" i="2"/>
  <c r="BG476" i="2"/>
  <c r="BF476" i="2"/>
  <c r="T476" i="2"/>
  <c r="R476" i="2"/>
  <c r="P476" i="2"/>
  <c r="BI474" i="2"/>
  <c r="BH474" i="2"/>
  <c r="BG474" i="2"/>
  <c r="BF474" i="2"/>
  <c r="T474" i="2"/>
  <c r="R474" i="2"/>
  <c r="P474" i="2"/>
  <c r="BI471" i="2"/>
  <c r="BH471" i="2"/>
  <c r="BG471" i="2"/>
  <c r="BF471" i="2"/>
  <c r="T471" i="2"/>
  <c r="R471" i="2"/>
  <c r="P471" i="2"/>
  <c r="BI467" i="2"/>
  <c r="BH467" i="2"/>
  <c r="BG467" i="2"/>
  <c r="BF467" i="2"/>
  <c r="T467" i="2"/>
  <c r="T466" i="2" s="1"/>
  <c r="R467" i="2"/>
  <c r="R466" i="2" s="1"/>
  <c r="P467" i="2"/>
  <c r="P466" i="2" s="1"/>
  <c r="BI464" i="2"/>
  <c r="BH464" i="2"/>
  <c r="BG464" i="2"/>
  <c r="BF464" i="2"/>
  <c r="T464" i="2"/>
  <c r="R464" i="2"/>
  <c r="P464" i="2"/>
  <c r="BI462" i="2"/>
  <c r="BH462" i="2"/>
  <c r="BG462" i="2"/>
  <c r="BF462" i="2"/>
  <c r="T462" i="2"/>
  <c r="R462" i="2"/>
  <c r="P462" i="2"/>
  <c r="BI458" i="2"/>
  <c r="BH458" i="2"/>
  <c r="BG458" i="2"/>
  <c r="BF458" i="2"/>
  <c r="T458" i="2"/>
  <c r="R458" i="2"/>
  <c r="P458" i="2"/>
  <c r="BI456" i="2"/>
  <c r="BH456" i="2"/>
  <c r="BG456" i="2"/>
  <c r="BF456" i="2"/>
  <c r="T456" i="2"/>
  <c r="R456" i="2"/>
  <c r="P456" i="2"/>
  <c r="BI454" i="2"/>
  <c r="BH454" i="2"/>
  <c r="BG454" i="2"/>
  <c r="BF454" i="2"/>
  <c r="T454" i="2"/>
  <c r="R454" i="2"/>
  <c r="P454" i="2"/>
  <c r="BI447" i="2"/>
  <c r="BH447" i="2"/>
  <c r="BG447" i="2"/>
  <c r="BF447" i="2"/>
  <c r="T447" i="2"/>
  <c r="R447" i="2"/>
  <c r="P447" i="2"/>
  <c r="BI443" i="2"/>
  <c r="BH443" i="2"/>
  <c r="BG443" i="2"/>
  <c r="BF443" i="2"/>
  <c r="T443" i="2"/>
  <c r="R443" i="2"/>
  <c r="P443" i="2"/>
  <c r="BI435" i="2"/>
  <c r="BH435" i="2"/>
  <c r="BG435" i="2"/>
  <c r="BF435" i="2"/>
  <c r="T435" i="2"/>
  <c r="R435" i="2"/>
  <c r="P435" i="2"/>
  <c r="BI432" i="2"/>
  <c r="BH432" i="2"/>
  <c r="BG432" i="2"/>
  <c r="BF432" i="2"/>
  <c r="T432" i="2"/>
  <c r="R432" i="2"/>
  <c r="P432" i="2"/>
  <c r="BI429" i="2"/>
  <c r="BH429" i="2"/>
  <c r="BG429" i="2"/>
  <c r="BF429" i="2"/>
  <c r="T429" i="2"/>
  <c r="R429" i="2"/>
  <c r="P429" i="2"/>
  <c r="BI426" i="2"/>
  <c r="BH426" i="2"/>
  <c r="BG426" i="2"/>
  <c r="BF426" i="2"/>
  <c r="T426" i="2"/>
  <c r="R426" i="2"/>
  <c r="P426" i="2"/>
  <c r="BI423" i="2"/>
  <c r="BH423" i="2"/>
  <c r="BG423" i="2"/>
  <c r="BF423" i="2"/>
  <c r="T423" i="2"/>
  <c r="R423" i="2"/>
  <c r="P423" i="2"/>
  <c r="BI422" i="2"/>
  <c r="BH422" i="2"/>
  <c r="BG422" i="2"/>
  <c r="BF422" i="2"/>
  <c r="T422" i="2"/>
  <c r="R422" i="2"/>
  <c r="P422" i="2"/>
  <c r="BI419" i="2"/>
  <c r="BH419" i="2"/>
  <c r="BG419" i="2"/>
  <c r="BF419" i="2"/>
  <c r="T419" i="2"/>
  <c r="R419" i="2"/>
  <c r="P419" i="2"/>
  <c r="BI417" i="2"/>
  <c r="BH417" i="2"/>
  <c r="BG417" i="2"/>
  <c r="BF417" i="2"/>
  <c r="T417" i="2"/>
  <c r="R417" i="2"/>
  <c r="P417" i="2"/>
  <c r="BI415" i="2"/>
  <c r="BH415" i="2"/>
  <c r="BG415" i="2"/>
  <c r="BF415" i="2"/>
  <c r="T415" i="2"/>
  <c r="R415" i="2"/>
  <c r="P415" i="2"/>
  <c r="BI414" i="2"/>
  <c r="BH414" i="2"/>
  <c r="BG414" i="2"/>
  <c r="BF414" i="2"/>
  <c r="T414" i="2"/>
  <c r="R414" i="2"/>
  <c r="P414" i="2"/>
  <c r="BI412" i="2"/>
  <c r="BH412" i="2"/>
  <c r="BG412" i="2"/>
  <c r="BF412" i="2"/>
  <c r="T412" i="2"/>
  <c r="R412" i="2"/>
  <c r="P412" i="2"/>
  <c r="BI411" i="2"/>
  <c r="BH411" i="2"/>
  <c r="BG411" i="2"/>
  <c r="BF411" i="2"/>
  <c r="T411" i="2"/>
  <c r="R411" i="2"/>
  <c r="P411" i="2"/>
  <c r="BI408" i="2"/>
  <c r="BH408" i="2"/>
  <c r="BG408" i="2"/>
  <c r="BF408" i="2"/>
  <c r="T408" i="2"/>
  <c r="R408" i="2"/>
  <c r="P408" i="2"/>
  <c r="BI401" i="2"/>
  <c r="BH401" i="2"/>
  <c r="BG401" i="2"/>
  <c r="BF401" i="2"/>
  <c r="T401" i="2"/>
  <c r="R401" i="2"/>
  <c r="P401" i="2"/>
  <c r="BI392" i="2"/>
  <c r="BH392" i="2"/>
  <c r="BG392" i="2"/>
  <c r="BF392" i="2"/>
  <c r="T392" i="2"/>
  <c r="R392" i="2"/>
  <c r="P392" i="2"/>
  <c r="BI389" i="2"/>
  <c r="BH389" i="2"/>
  <c r="BG389" i="2"/>
  <c r="BF389" i="2"/>
  <c r="T389" i="2"/>
  <c r="R389" i="2"/>
  <c r="P389" i="2"/>
  <c r="BI384" i="2"/>
  <c r="BH384" i="2"/>
  <c r="BG384" i="2"/>
  <c r="BF384" i="2"/>
  <c r="T384" i="2"/>
  <c r="R384" i="2"/>
  <c r="P384" i="2"/>
  <c r="BI378" i="2"/>
  <c r="BH378" i="2"/>
  <c r="BG378" i="2"/>
  <c r="BF378" i="2"/>
  <c r="T378" i="2"/>
  <c r="R378" i="2"/>
  <c r="P378" i="2"/>
  <c r="BI375" i="2"/>
  <c r="BH375" i="2"/>
  <c r="BG375" i="2"/>
  <c r="BF375" i="2"/>
  <c r="T375" i="2"/>
  <c r="R375" i="2"/>
  <c r="P375" i="2"/>
  <c r="BI373" i="2"/>
  <c r="BH373" i="2"/>
  <c r="BG373" i="2"/>
  <c r="BF373" i="2"/>
  <c r="T373" i="2"/>
  <c r="R373" i="2"/>
  <c r="P373" i="2"/>
  <c r="BI370" i="2"/>
  <c r="BH370" i="2"/>
  <c r="BG370" i="2"/>
  <c r="BF370" i="2"/>
  <c r="T370" i="2"/>
  <c r="R370" i="2"/>
  <c r="P370" i="2"/>
  <c r="BI367" i="2"/>
  <c r="BH367" i="2"/>
  <c r="BG367" i="2"/>
  <c r="BF367" i="2"/>
  <c r="T367" i="2"/>
  <c r="R367" i="2"/>
  <c r="P367" i="2"/>
  <c r="BI366" i="2"/>
  <c r="BH366" i="2"/>
  <c r="BG366" i="2"/>
  <c r="BF366" i="2"/>
  <c r="T366" i="2"/>
  <c r="R366" i="2"/>
  <c r="P366" i="2"/>
  <c r="BI361" i="2"/>
  <c r="BH361" i="2"/>
  <c r="BG361" i="2"/>
  <c r="BF361" i="2"/>
  <c r="T361" i="2"/>
  <c r="R361" i="2"/>
  <c r="P361" i="2"/>
  <c r="BI358" i="2"/>
  <c r="BH358" i="2"/>
  <c r="BG358" i="2"/>
  <c r="BF358" i="2"/>
  <c r="T358" i="2"/>
  <c r="R358" i="2"/>
  <c r="P358" i="2"/>
  <c r="BI356" i="2"/>
  <c r="BH356" i="2"/>
  <c r="BG356" i="2"/>
  <c r="BF356" i="2"/>
  <c r="T356" i="2"/>
  <c r="R356" i="2"/>
  <c r="P356" i="2"/>
  <c r="BI354" i="2"/>
  <c r="BH354" i="2"/>
  <c r="BG354" i="2"/>
  <c r="BF354" i="2"/>
  <c r="T354" i="2"/>
  <c r="R354" i="2"/>
  <c r="P354" i="2"/>
  <c r="BI349" i="2"/>
  <c r="BH349" i="2"/>
  <c r="BG349" i="2"/>
  <c r="BF349" i="2"/>
  <c r="T349" i="2"/>
  <c r="R349" i="2"/>
  <c r="P349" i="2"/>
  <c r="BI346" i="2"/>
  <c r="BH346" i="2"/>
  <c r="BG346" i="2"/>
  <c r="BF346" i="2"/>
  <c r="T346" i="2"/>
  <c r="R346" i="2"/>
  <c r="P346" i="2"/>
  <c r="BI340" i="2"/>
  <c r="BH340" i="2"/>
  <c r="BG340" i="2"/>
  <c r="BF340" i="2"/>
  <c r="T340" i="2"/>
  <c r="R340" i="2"/>
  <c r="P340" i="2"/>
  <c r="BI335" i="2"/>
  <c r="BH335" i="2"/>
  <c r="BG335" i="2"/>
  <c r="BF335" i="2"/>
  <c r="T335" i="2"/>
  <c r="R335" i="2"/>
  <c r="P335" i="2"/>
  <c r="BI332" i="2"/>
  <c r="BH332" i="2"/>
  <c r="BG332" i="2"/>
  <c r="BF332" i="2"/>
  <c r="T332" i="2"/>
  <c r="R332" i="2"/>
  <c r="P332" i="2"/>
  <c r="BI329" i="2"/>
  <c r="BH329" i="2"/>
  <c r="BG329" i="2"/>
  <c r="BF329" i="2"/>
  <c r="T329" i="2"/>
  <c r="R329" i="2"/>
  <c r="P329" i="2"/>
  <c r="BI326" i="2"/>
  <c r="BH326" i="2"/>
  <c r="BG326" i="2"/>
  <c r="BF326" i="2"/>
  <c r="T326" i="2"/>
  <c r="R326" i="2"/>
  <c r="P326" i="2"/>
  <c r="BI319" i="2"/>
  <c r="BH319" i="2"/>
  <c r="BG319" i="2"/>
  <c r="BF319" i="2"/>
  <c r="T319" i="2"/>
  <c r="R319" i="2"/>
  <c r="P319" i="2"/>
  <c r="BI317" i="2"/>
  <c r="BH317" i="2"/>
  <c r="BG317" i="2"/>
  <c r="BF317" i="2"/>
  <c r="T317" i="2"/>
  <c r="R317" i="2"/>
  <c r="P317" i="2"/>
  <c r="BI314" i="2"/>
  <c r="BH314" i="2"/>
  <c r="BG314" i="2"/>
  <c r="BF314" i="2"/>
  <c r="T314" i="2"/>
  <c r="R314" i="2"/>
  <c r="P314" i="2"/>
  <c r="BI308" i="2"/>
  <c r="BH308" i="2"/>
  <c r="BG308" i="2"/>
  <c r="BF308" i="2"/>
  <c r="T308" i="2"/>
  <c r="R308" i="2"/>
  <c r="P308" i="2"/>
  <c r="BI305" i="2"/>
  <c r="BH305" i="2"/>
  <c r="BG305" i="2"/>
  <c r="BF305" i="2"/>
  <c r="T305" i="2"/>
  <c r="R305" i="2"/>
  <c r="P305" i="2"/>
  <c r="BI302" i="2"/>
  <c r="BH302" i="2"/>
  <c r="BG302" i="2"/>
  <c r="BF302" i="2"/>
  <c r="T302" i="2"/>
  <c r="R302" i="2"/>
  <c r="P302" i="2"/>
  <c r="BI294" i="2"/>
  <c r="BH294" i="2"/>
  <c r="BG294" i="2"/>
  <c r="BF294" i="2"/>
  <c r="T294" i="2"/>
  <c r="R294" i="2"/>
  <c r="P294" i="2"/>
  <c r="BI290" i="2"/>
  <c r="BH290" i="2"/>
  <c r="BG290" i="2"/>
  <c r="BF290" i="2"/>
  <c r="T290" i="2"/>
  <c r="R290" i="2"/>
  <c r="P290" i="2"/>
  <c r="BI283" i="2"/>
  <c r="BH283" i="2"/>
  <c r="BG283" i="2"/>
  <c r="BF283" i="2"/>
  <c r="T283" i="2"/>
  <c r="R283" i="2"/>
  <c r="P283" i="2"/>
  <c r="BI280" i="2"/>
  <c r="BH280" i="2"/>
  <c r="BG280" i="2"/>
  <c r="BF280" i="2"/>
  <c r="T280" i="2"/>
  <c r="R280" i="2"/>
  <c r="P280" i="2"/>
  <c r="BI273" i="2"/>
  <c r="BH273" i="2"/>
  <c r="BG273" i="2"/>
  <c r="BF273" i="2"/>
  <c r="T273" i="2"/>
  <c r="R273" i="2"/>
  <c r="P273" i="2"/>
  <c r="BI270" i="2"/>
  <c r="BH270" i="2"/>
  <c r="BG270" i="2"/>
  <c r="BF270" i="2"/>
  <c r="T270" i="2"/>
  <c r="R270" i="2"/>
  <c r="P270" i="2"/>
  <c r="BI267" i="2"/>
  <c r="BH267" i="2"/>
  <c r="BG267" i="2"/>
  <c r="BF267" i="2"/>
  <c r="T267" i="2"/>
  <c r="R267" i="2"/>
  <c r="P267" i="2"/>
  <c r="BI262" i="2"/>
  <c r="BH262" i="2"/>
  <c r="BG262" i="2"/>
  <c r="BF262" i="2"/>
  <c r="T262" i="2"/>
  <c r="R262" i="2"/>
  <c r="P262" i="2"/>
  <c r="BI260" i="2"/>
  <c r="BH260" i="2"/>
  <c r="BG260" i="2"/>
  <c r="BF260" i="2"/>
  <c r="T260" i="2"/>
  <c r="R260" i="2"/>
  <c r="P260" i="2"/>
  <c r="BI257" i="2"/>
  <c r="BH257" i="2"/>
  <c r="BG257" i="2"/>
  <c r="BF257" i="2"/>
  <c r="T257" i="2"/>
  <c r="R257" i="2"/>
  <c r="P257" i="2"/>
  <c r="BI254" i="2"/>
  <c r="BH254" i="2"/>
  <c r="BG254" i="2"/>
  <c r="BF254" i="2"/>
  <c r="T254" i="2"/>
  <c r="R254" i="2"/>
  <c r="P254" i="2"/>
  <c r="BI251" i="2"/>
  <c r="BH251" i="2"/>
  <c r="BG251" i="2"/>
  <c r="BF251" i="2"/>
  <c r="T251" i="2"/>
  <c r="R251" i="2"/>
  <c r="P251" i="2"/>
  <c r="BI247" i="2"/>
  <c r="BH247" i="2"/>
  <c r="BG247" i="2"/>
  <c r="BF247" i="2"/>
  <c r="T247" i="2"/>
  <c r="R247" i="2"/>
  <c r="P247" i="2"/>
  <c r="BI245" i="2"/>
  <c r="BH245" i="2"/>
  <c r="BG245" i="2"/>
  <c r="BF245" i="2"/>
  <c r="T245" i="2"/>
  <c r="R245" i="2"/>
  <c r="P245" i="2"/>
  <c r="BI243" i="2"/>
  <c r="BH243" i="2"/>
  <c r="BG243" i="2"/>
  <c r="BF243" i="2"/>
  <c r="T243" i="2"/>
  <c r="R243" i="2"/>
  <c r="P243" i="2"/>
  <c r="BI241" i="2"/>
  <c r="BH241" i="2"/>
  <c r="BG241" i="2"/>
  <c r="BF241" i="2"/>
  <c r="T241" i="2"/>
  <c r="R241" i="2"/>
  <c r="P241" i="2"/>
  <c r="BI235" i="2"/>
  <c r="BH235" i="2"/>
  <c r="BG235" i="2"/>
  <c r="BF235" i="2"/>
  <c r="T235" i="2"/>
  <c r="R235" i="2"/>
  <c r="P235" i="2"/>
  <c r="BI229" i="2"/>
  <c r="BH229" i="2"/>
  <c r="BG229" i="2"/>
  <c r="BF229" i="2"/>
  <c r="T229" i="2"/>
  <c r="R229" i="2"/>
  <c r="P229" i="2"/>
  <c r="BI224" i="2"/>
  <c r="BH224" i="2"/>
  <c r="BG224" i="2"/>
  <c r="BF224" i="2"/>
  <c r="T224" i="2"/>
  <c r="R224" i="2"/>
  <c r="P224" i="2"/>
  <c r="BI222" i="2"/>
  <c r="BH222" i="2"/>
  <c r="BG222" i="2"/>
  <c r="BF222" i="2"/>
  <c r="T222" i="2"/>
  <c r="R222" i="2"/>
  <c r="P222" i="2"/>
  <c r="BI215" i="2"/>
  <c r="BH215" i="2"/>
  <c r="BG215" i="2"/>
  <c r="BF215" i="2"/>
  <c r="T215" i="2"/>
  <c r="R215" i="2"/>
  <c r="P215" i="2"/>
  <c r="BI213" i="2"/>
  <c r="BH213" i="2"/>
  <c r="BG213" i="2"/>
  <c r="BF213" i="2"/>
  <c r="T213" i="2"/>
  <c r="R213" i="2"/>
  <c r="P213" i="2"/>
  <c r="BI201" i="2"/>
  <c r="BH201" i="2"/>
  <c r="BG201" i="2"/>
  <c r="BF201" i="2"/>
  <c r="T201" i="2"/>
  <c r="R201" i="2"/>
  <c r="P201" i="2"/>
  <c r="BI196" i="2"/>
  <c r="BH196" i="2"/>
  <c r="BG196" i="2"/>
  <c r="BF196" i="2"/>
  <c r="T196" i="2"/>
  <c r="R196" i="2"/>
  <c r="P196" i="2"/>
  <c r="BI187" i="2"/>
  <c r="BH187" i="2"/>
  <c r="BG187" i="2"/>
  <c r="BF187" i="2"/>
  <c r="T187" i="2"/>
  <c r="R187" i="2"/>
  <c r="P187" i="2"/>
  <c r="BI182" i="2"/>
  <c r="BH182" i="2"/>
  <c r="BG182" i="2"/>
  <c r="BF182" i="2"/>
  <c r="T182" i="2"/>
  <c r="R182" i="2"/>
  <c r="P182" i="2"/>
  <c r="BI179" i="2"/>
  <c r="BH179" i="2"/>
  <c r="BG179" i="2"/>
  <c r="BF179" i="2"/>
  <c r="T179" i="2"/>
  <c r="R179" i="2"/>
  <c r="P179" i="2"/>
  <c r="BI175" i="2"/>
  <c r="BH175" i="2"/>
  <c r="BG175" i="2"/>
  <c r="BF175" i="2"/>
  <c r="T175" i="2"/>
  <c r="R175" i="2"/>
  <c r="P175" i="2"/>
  <c r="BI173" i="2"/>
  <c r="BH173" i="2"/>
  <c r="BG173" i="2"/>
  <c r="BF173" i="2"/>
  <c r="T173" i="2"/>
  <c r="R173" i="2"/>
  <c r="P173" i="2"/>
  <c r="BI170" i="2"/>
  <c r="BH170" i="2"/>
  <c r="BG170" i="2"/>
  <c r="BF170" i="2"/>
  <c r="T170" i="2"/>
  <c r="R170" i="2"/>
  <c r="P170" i="2"/>
  <c r="BI167" i="2"/>
  <c r="BH167" i="2"/>
  <c r="BG167" i="2"/>
  <c r="BF167" i="2"/>
  <c r="T167" i="2"/>
  <c r="R167" i="2"/>
  <c r="P167" i="2"/>
  <c r="BI163" i="2"/>
  <c r="BH163" i="2"/>
  <c r="BG163" i="2"/>
  <c r="BF163" i="2"/>
  <c r="T163" i="2"/>
  <c r="R163" i="2"/>
  <c r="P163" i="2"/>
  <c r="BI161" i="2"/>
  <c r="BH161" i="2"/>
  <c r="BG161" i="2"/>
  <c r="BF161" i="2"/>
  <c r="T161" i="2"/>
  <c r="R161" i="2"/>
  <c r="P161" i="2"/>
  <c r="BI155" i="2"/>
  <c r="BH155" i="2"/>
  <c r="BG155" i="2"/>
  <c r="BF155" i="2"/>
  <c r="T155" i="2"/>
  <c r="R155" i="2"/>
  <c r="P155" i="2"/>
  <c r="BI149" i="2"/>
  <c r="BH149" i="2"/>
  <c r="BG149" i="2"/>
  <c r="BF149" i="2"/>
  <c r="T149" i="2"/>
  <c r="R149" i="2"/>
  <c r="P149" i="2"/>
  <c r="BI144" i="2"/>
  <c r="BH144" i="2"/>
  <c r="BG144" i="2"/>
  <c r="BF144" i="2"/>
  <c r="T144" i="2"/>
  <c r="R144" i="2"/>
  <c r="P144" i="2"/>
  <c r="BI140" i="2"/>
  <c r="BH140" i="2"/>
  <c r="BG140" i="2"/>
  <c r="BF140" i="2"/>
  <c r="T140" i="2"/>
  <c r="R140" i="2"/>
  <c r="P140" i="2"/>
  <c r="BI137" i="2"/>
  <c r="BH137" i="2"/>
  <c r="BG137" i="2"/>
  <c r="BF137" i="2"/>
  <c r="T137" i="2"/>
  <c r="R137" i="2"/>
  <c r="P137" i="2"/>
  <c r="BI134" i="2"/>
  <c r="BH134" i="2"/>
  <c r="BG134" i="2"/>
  <c r="BF134" i="2"/>
  <c r="T134" i="2"/>
  <c r="R134" i="2"/>
  <c r="P134" i="2"/>
  <c r="BI131" i="2"/>
  <c r="BH131" i="2"/>
  <c r="BG131" i="2"/>
  <c r="BF131" i="2"/>
  <c r="T131" i="2"/>
  <c r="R131" i="2"/>
  <c r="P131" i="2"/>
  <c r="BI128" i="2"/>
  <c r="BH128" i="2"/>
  <c r="BG128" i="2"/>
  <c r="BF128" i="2"/>
  <c r="T128" i="2"/>
  <c r="R128" i="2"/>
  <c r="P128" i="2"/>
  <c r="BI125" i="2"/>
  <c r="BH125" i="2"/>
  <c r="BG125" i="2"/>
  <c r="BF125" i="2"/>
  <c r="T125" i="2"/>
  <c r="R125" i="2"/>
  <c r="P125" i="2"/>
  <c r="BI120" i="2"/>
  <c r="BH120" i="2"/>
  <c r="BG120" i="2"/>
  <c r="BF120" i="2"/>
  <c r="T120" i="2"/>
  <c r="R120" i="2"/>
  <c r="P120" i="2"/>
  <c r="BI115" i="2"/>
  <c r="F39" i="2" s="1"/>
  <c r="BH115" i="2"/>
  <c r="BG115" i="2"/>
  <c r="F37" i="2" s="1"/>
  <c r="BF115" i="2"/>
  <c r="T115" i="2"/>
  <c r="R115" i="2"/>
  <c r="P115" i="2"/>
  <c r="BI111" i="2"/>
  <c r="BH111" i="2"/>
  <c r="F38" i="2" s="1"/>
  <c r="BG111" i="2"/>
  <c r="BF111" i="2"/>
  <c r="J36" i="2" s="1"/>
  <c r="T111" i="2"/>
  <c r="T110" i="2"/>
  <c r="R111" i="2"/>
  <c r="R110" i="2"/>
  <c r="P111" i="2"/>
  <c r="P110" i="2"/>
  <c r="J104" i="2"/>
  <c r="F104" i="2"/>
  <c r="F102" i="2"/>
  <c r="E100" i="2"/>
  <c r="J58" i="2"/>
  <c r="F58" i="2"/>
  <c r="F56" i="2"/>
  <c r="E54" i="2"/>
  <c r="J26" i="2"/>
  <c r="E26" i="2"/>
  <c r="J105" i="2" s="1"/>
  <c r="J25" i="2"/>
  <c r="J20" i="2"/>
  <c r="E20" i="2"/>
  <c r="F105" i="2" s="1"/>
  <c r="J19" i="2"/>
  <c r="J14" i="2"/>
  <c r="J102" i="2"/>
  <c r="E7" i="2"/>
  <c r="E96" i="2"/>
  <c r="L50" i="1"/>
  <c r="AM50" i="1"/>
  <c r="AM49" i="1"/>
  <c r="L49" i="1"/>
  <c r="AM47" i="1"/>
  <c r="L47" i="1"/>
  <c r="L45" i="1"/>
  <c r="L44" i="1"/>
  <c r="BK875" i="2"/>
  <c r="BK844" i="2"/>
  <c r="J813" i="2"/>
  <c r="BK735" i="2"/>
  <c r="BK719" i="2"/>
  <c r="BK687" i="2"/>
  <c r="BK652" i="2"/>
  <c r="J599" i="2"/>
  <c r="J551" i="2"/>
  <c r="BK512" i="2"/>
  <c r="J458" i="2"/>
  <c r="J346" i="2"/>
  <c r="J241" i="2"/>
  <c r="BK111" i="2"/>
  <c r="J138" i="4"/>
  <c r="BK118" i="5"/>
  <c r="BK121" i="6"/>
  <c r="J188" i="6"/>
  <c r="J140" i="7"/>
  <c r="J351" i="8"/>
  <c r="BK149" i="9"/>
  <c r="BK569" i="10"/>
  <c r="J751" i="10"/>
  <c r="BK1021" i="10"/>
  <c r="BK719" i="10"/>
  <c r="J719" i="10"/>
  <c r="BK996" i="10"/>
  <c r="BK1257" i="10"/>
  <c r="BK1416" i="10"/>
  <c r="BK241" i="10"/>
  <c r="BK102" i="12"/>
  <c r="J111" i="14"/>
  <c r="J97" i="15"/>
  <c r="BK96" i="15"/>
  <c r="BK136" i="16"/>
  <c r="J603" i="17"/>
  <c r="BK162" i="17"/>
  <c r="BK581" i="17"/>
  <c r="BK298" i="17"/>
  <c r="J437" i="17"/>
  <c r="J133" i="18"/>
  <c r="J107" i="20"/>
  <c r="J348" i="21"/>
  <c r="J258" i="21"/>
  <c r="J147" i="21"/>
  <c r="BK396" i="21"/>
  <c r="J166" i="23"/>
  <c r="J532" i="24"/>
  <c r="J362" i="24"/>
  <c r="J617" i="24"/>
  <c r="J147" i="24"/>
  <c r="BK399" i="24"/>
  <c r="J244" i="25"/>
  <c r="J283" i="25"/>
  <c r="J216" i="26"/>
  <c r="J149" i="26"/>
  <c r="J355" i="28"/>
  <c r="J367" i="28"/>
  <c r="J110" i="29"/>
  <c r="J166" i="31"/>
  <c r="J287" i="31"/>
  <c r="BK285" i="31"/>
  <c r="J142" i="32"/>
  <c r="J104" i="33"/>
  <c r="J163" i="34"/>
  <c r="J181" i="34"/>
  <c r="BK133" i="34"/>
  <c r="J112" i="34"/>
  <c r="BK102" i="36"/>
  <c r="J90" i="37"/>
  <c r="BK111" i="37"/>
  <c r="BK121" i="38"/>
  <c r="J1104" i="40"/>
  <c r="J789" i="40"/>
  <c r="BK487" i="40"/>
  <c r="BK606" i="40"/>
  <c r="J289" i="40"/>
  <c r="BK1023" i="40"/>
  <c r="BK705" i="40"/>
  <c r="J443" i="40"/>
  <c r="BK1073" i="40"/>
  <c r="BK878" i="40"/>
  <c r="BK594" i="40"/>
  <c r="J259" i="40"/>
  <c r="J983" i="40"/>
  <c r="BK717" i="40"/>
  <c r="J464" i="40"/>
  <c r="J1037" i="40"/>
  <c r="J876" i="40"/>
  <c r="J459" i="40"/>
  <c r="J1086" i="40"/>
  <c r="BK876" i="40"/>
  <c r="J357" i="40"/>
  <c r="J1198" i="40"/>
  <c r="J1024" i="40"/>
  <c r="J803" i="40"/>
  <c r="BK449" i="40"/>
  <c r="BK105" i="41"/>
  <c r="BK89" i="42"/>
  <c r="J88" i="42"/>
  <c r="BK219" i="43"/>
  <c r="BK141" i="43"/>
  <c r="J175" i="43"/>
  <c r="J193" i="43"/>
  <c r="J136" i="45"/>
  <c r="BK596" i="2"/>
  <c r="BK553" i="2"/>
  <c r="J509" i="2"/>
  <c r="BK432" i="2"/>
  <c r="BK335" i="2"/>
  <c r="J235" i="2"/>
  <c r="J105" i="3"/>
  <c r="J122" i="4"/>
  <c r="J217" i="6"/>
  <c r="J144" i="6"/>
  <c r="BK175" i="6"/>
  <c r="BK147" i="7"/>
  <c r="J241" i="8"/>
  <c r="J238" i="8"/>
  <c r="BK1256" i="10"/>
  <c r="J462" i="10"/>
  <c r="BK971" i="10"/>
  <c r="BK1179" i="10"/>
  <c r="J1341" i="10"/>
  <c r="BK270" i="10"/>
  <c r="J438" i="10"/>
  <c r="J749" i="10"/>
  <c r="J1389" i="10"/>
  <c r="J105" i="11"/>
  <c r="BK106" i="13"/>
  <c r="J109" i="14"/>
  <c r="BK126" i="15"/>
  <c r="J164" i="16"/>
  <c r="J207" i="16"/>
  <c r="BK352" i="17"/>
  <c r="BK553" i="17"/>
  <c r="BK284" i="17"/>
  <c r="BK407" i="17"/>
  <c r="J545" i="17"/>
  <c r="BK642" i="17"/>
  <c r="BK101" i="18"/>
  <c r="J133" i="20"/>
  <c r="J238" i="21"/>
  <c r="J423" i="21"/>
  <c r="J356" i="21"/>
  <c r="J113" i="21"/>
  <c r="J186" i="21"/>
  <c r="BK119" i="23"/>
  <c r="J561" i="24"/>
  <c r="J127" i="24"/>
  <c r="J516" i="24"/>
  <c r="J830" i="24"/>
  <c r="J459" i="24"/>
  <c r="BK187" i="24"/>
  <c r="BK244" i="25"/>
  <c r="J257" i="25"/>
  <c r="BK216" i="26"/>
  <c r="BK142" i="26"/>
  <c r="BK118" i="27"/>
  <c r="J280" i="28"/>
  <c r="BK172" i="29"/>
  <c r="J137" i="29"/>
  <c r="BK287" i="31"/>
  <c r="BK294" i="31"/>
  <c r="J223" i="31"/>
  <c r="BK112" i="32"/>
  <c r="J120" i="32"/>
  <c r="J100" i="33"/>
  <c r="J91" i="34"/>
  <c r="J141" i="34"/>
  <c r="J156" i="34"/>
  <c r="J151" i="34"/>
  <c r="J108" i="35"/>
  <c r="BK121" i="35"/>
  <c r="J95" i="35"/>
  <c r="BK113" i="35"/>
  <c r="BK125" i="35"/>
  <c r="J124" i="35"/>
  <c r="J100" i="35"/>
  <c r="J97" i="35"/>
  <c r="BK110" i="35"/>
  <c r="J103" i="35"/>
  <c r="BK119" i="36"/>
  <c r="J93" i="36"/>
  <c r="BK111" i="36"/>
  <c r="J123" i="36"/>
  <c r="J111" i="37"/>
  <c r="J132" i="38"/>
  <c r="J92" i="38"/>
  <c r="BK1081" i="40"/>
  <c r="J875" i="40"/>
  <c r="J672" i="40"/>
  <c r="J416" i="40"/>
  <c r="J1102" i="40"/>
  <c r="BK329" i="40"/>
  <c r="J1084" i="40"/>
  <c r="J870" i="40"/>
  <c r="BK597" i="40"/>
  <c r="J186" i="40"/>
  <c r="BK972" i="40"/>
  <c r="J845" i="40"/>
  <c r="J670" i="40"/>
  <c r="BK416" i="40"/>
  <c r="J245" i="40"/>
  <c r="J1068" i="40"/>
  <c r="J888" i="40"/>
  <c r="BK744" i="40"/>
  <c r="BK521" i="40"/>
  <c r="J381" i="40"/>
  <c r="J1123" i="40"/>
  <c r="BK916" i="40"/>
  <c r="J663" i="40"/>
  <c r="J413" i="40"/>
  <c r="BK221" i="40"/>
  <c r="BK1050" i="40"/>
  <c r="BK888" i="40"/>
  <c r="J761" i="40"/>
  <c r="BK512" i="40"/>
  <c r="J203" i="40"/>
  <c r="J1114" i="40"/>
  <c r="J895" i="40"/>
  <c r="BK596" i="40"/>
  <c r="J375" i="40"/>
  <c r="BK171" i="40"/>
  <c r="BK145" i="42"/>
  <c r="J105" i="42"/>
  <c r="J267" i="43"/>
  <c r="BK243" i="43"/>
  <c r="J105" i="43"/>
  <c r="J187" i="43"/>
  <c r="J225" i="43"/>
  <c r="BK93" i="45"/>
  <c r="J880" i="2"/>
  <c r="J853" i="2"/>
  <c r="J832" i="2"/>
  <c r="J810" i="2"/>
  <c r="J764" i="2"/>
  <c r="BK724" i="2"/>
  <c r="J687" i="2"/>
  <c r="BK670" i="2"/>
  <c r="BK633" i="2"/>
  <c r="J596" i="2"/>
  <c r="BK551" i="2"/>
  <c r="BK504" i="2"/>
  <c r="BK462" i="2"/>
  <c r="J375" i="2"/>
  <c r="J283" i="2"/>
  <c r="J161" i="2"/>
  <c r="J164" i="3"/>
  <c r="J119" i="4"/>
  <c r="J167" i="6"/>
  <c r="J196" i="6"/>
  <c r="J128" i="7"/>
  <c r="J126" i="7"/>
  <c r="BK206" i="8"/>
  <c r="J133" i="9"/>
  <c r="J1123" i="10"/>
  <c r="BK1420" i="10"/>
  <c r="J709" i="10"/>
  <c r="BK1014" i="10"/>
  <c r="BK789" i="10"/>
  <c r="J1037" i="10"/>
  <c r="BK1204" i="10"/>
  <c r="J1299" i="10"/>
  <c r="BK306" i="10"/>
  <c r="BK1240" i="10"/>
  <c r="BK294" i="10"/>
  <c r="J122" i="14"/>
  <c r="J99" i="15"/>
  <c r="BK122" i="15"/>
  <c r="BK129" i="16"/>
  <c r="BK246" i="16"/>
  <c r="BK169" i="16"/>
  <c r="J327" i="17"/>
  <c r="J181" i="17"/>
  <c r="J548" i="17"/>
  <c r="BK429" i="17"/>
  <c r="J586" i="17"/>
  <c r="J654" i="17"/>
  <c r="J118" i="18"/>
  <c r="J388" i="21"/>
  <c r="BK191" i="21"/>
  <c r="BK360" i="21"/>
  <c r="BK297" i="21"/>
  <c r="BK118" i="22"/>
  <c r="J157" i="23"/>
  <c r="BK482" i="24"/>
  <c r="BK264" i="24"/>
  <c r="BK486" i="24"/>
  <c r="J848" i="24"/>
  <c r="BK591" i="24"/>
  <c r="BK516" i="24"/>
  <c r="J182" i="25"/>
  <c r="BK149" i="25"/>
  <c r="BK172" i="26"/>
  <c r="J94" i="26"/>
  <c r="J174" i="28"/>
  <c r="J353" i="28"/>
  <c r="J86" i="29"/>
  <c r="BK144" i="30"/>
  <c r="BK238" i="31"/>
  <c r="BK124" i="35"/>
  <c r="J123" i="37"/>
  <c r="BK99" i="38"/>
  <c r="J98" i="39"/>
  <c r="BK926" i="40"/>
  <c r="J655" i="40"/>
  <c r="J382" i="40"/>
  <c r="J599" i="40"/>
  <c r="J365" i="40"/>
  <c r="BK1053" i="40"/>
  <c r="J829" i="40"/>
  <c r="BK533" i="40"/>
  <c r="J166" i="40"/>
  <c r="BK967" i="40"/>
  <c r="BK761" i="40"/>
  <c r="BK543" i="40"/>
  <c r="BK279" i="40"/>
  <c r="BK1005" i="40"/>
  <c r="J691" i="40"/>
  <c r="J409" i="40"/>
  <c r="J1151" i="40"/>
  <c r="J933" i="40"/>
  <c r="BK693" i="40"/>
  <c r="J306" i="40"/>
  <c r="J1046" i="40"/>
  <c r="J868" i="40"/>
  <c r="BK505" i="40"/>
  <c r="J295" i="40"/>
  <c r="J1178" i="40"/>
  <c r="BK839" i="40"/>
  <c r="BK477" i="40"/>
  <c r="BK175" i="40"/>
  <c r="BK121" i="42"/>
  <c r="BK112" i="42"/>
  <c r="J211" i="43"/>
  <c r="J259" i="43"/>
  <c r="BK109" i="43"/>
  <c r="J173" i="43"/>
  <c r="BK135" i="43"/>
  <c r="BK120" i="45"/>
  <c r="BK464" i="2"/>
  <c r="BK389" i="2"/>
  <c r="BK317" i="2"/>
  <c r="J196" i="2"/>
  <c r="BK109" i="3"/>
  <c r="BK102" i="4"/>
  <c r="BK196" i="6"/>
  <c r="J220" i="6"/>
  <c r="J190" i="6"/>
  <c r="BK138" i="7"/>
  <c r="J111" i="7"/>
  <c r="J145" i="7"/>
  <c r="J200" i="8"/>
  <c r="BK121" i="9"/>
  <c r="BK817" i="10"/>
  <c r="BK1270" i="10"/>
  <c r="J726" i="10"/>
  <c r="J1199" i="10"/>
  <c r="BK505" i="10"/>
  <c r="J994" i="10"/>
  <c r="J1277" i="10"/>
  <c r="BK128" i="10"/>
  <c r="J828" i="10"/>
  <c r="BK1142" i="10"/>
  <c r="BK115" i="10"/>
  <c r="J1256" i="10"/>
  <c r="BK410" i="10"/>
  <c r="BK175" i="12"/>
  <c r="J138" i="14"/>
  <c r="BK124" i="14"/>
  <c r="J143" i="15"/>
  <c r="BK155" i="15"/>
  <c r="J153" i="16"/>
  <c r="J233" i="16"/>
  <c r="J462" i="17"/>
  <c r="BK462" i="17"/>
  <c r="BK116" i="17"/>
  <c r="J251" i="17"/>
  <c r="J209" i="17"/>
  <c r="J155" i="17"/>
  <c r="BK213" i="17"/>
  <c r="BK304" i="17"/>
  <c r="BK119" i="18"/>
  <c r="J109" i="20"/>
  <c r="J317" i="21"/>
  <c r="BK474" i="21"/>
  <c r="BK420" i="21"/>
  <c r="J380" i="21"/>
  <c r="J158" i="21"/>
  <c r="BK526" i="24"/>
  <c r="BK620" i="24"/>
  <c r="BK505" i="24"/>
  <c r="J747" i="24"/>
  <c r="J556" i="24"/>
  <c r="J608" i="24"/>
  <c r="BK343" i="24"/>
  <c r="J587" i="24"/>
  <c r="BK271" i="25"/>
  <c r="J176" i="25"/>
  <c r="BK161" i="25"/>
  <c r="J99" i="26"/>
  <c r="J221" i="26"/>
  <c r="BK269" i="28"/>
  <c r="BK240" i="28"/>
  <c r="BK223" i="28"/>
  <c r="J131" i="29"/>
  <c r="J248" i="31"/>
  <c r="J181" i="31"/>
  <c r="BK237" i="31"/>
  <c r="J117" i="32"/>
  <c r="BK97" i="32"/>
  <c r="J125" i="34"/>
  <c r="BK166" i="34"/>
  <c r="BK138" i="34"/>
  <c r="J121" i="36"/>
  <c r="BK109" i="37"/>
  <c r="BK111" i="38"/>
  <c r="BK997" i="40"/>
  <c r="J657" i="40"/>
  <c r="BK380" i="40"/>
  <c r="BK531" i="40"/>
  <c r="J274" i="40"/>
  <c r="J978" i="40"/>
  <c r="BK615" i="40"/>
  <c r="BK222" i="40"/>
  <c r="BK1046" i="40"/>
  <c r="J759" i="40"/>
  <c r="BK437" i="40"/>
  <c r="J1069" i="40"/>
  <c r="BK850" i="40"/>
  <c r="BK567" i="40"/>
  <c r="BK1045" i="40"/>
  <c r="BK784" i="40"/>
  <c r="J438" i="40"/>
  <c r="J1153" i="40"/>
  <c r="BK897" i="40"/>
  <c r="BK702" i="40"/>
  <c r="J321" i="40"/>
  <c r="J1192" i="40"/>
  <c r="J942" i="40"/>
  <c r="J643" i="40"/>
  <c r="J276" i="40"/>
  <c r="J95" i="41"/>
  <c r="J143" i="42"/>
  <c r="BK120" i="42"/>
  <c r="BK211" i="43"/>
  <c r="J109" i="43"/>
  <c r="BK300" i="43"/>
  <c r="BK207" i="43"/>
  <c r="J96" i="45"/>
  <c r="J447" i="2"/>
  <c r="J356" i="2"/>
  <c r="BK273" i="2"/>
  <c r="J170" i="2"/>
  <c r="J119" i="3"/>
  <c r="BK112" i="4"/>
  <c r="J112" i="6"/>
  <c r="BK200" i="6"/>
  <c r="BK133" i="7"/>
  <c r="J106" i="7"/>
  <c r="BK219" i="8"/>
  <c r="J152" i="9"/>
  <c r="J1265" i="10"/>
  <c r="J132" i="10"/>
  <c r="J604" i="10"/>
  <c r="BK1045" i="10"/>
  <c r="J158" i="10"/>
  <c r="BK877" i="10"/>
  <c r="J863" i="10"/>
  <c r="J1059" i="10"/>
  <c r="J180" i="10"/>
  <c r="BK1082" i="10"/>
  <c r="J158" i="12"/>
  <c r="BK123" i="13"/>
  <c r="BK138" i="15"/>
  <c r="BK137" i="15"/>
  <c r="BK135" i="15"/>
  <c r="J99" i="16"/>
  <c r="J224" i="16"/>
  <c r="J397" i="17"/>
  <c r="J129" i="17"/>
  <c r="J199" i="17"/>
  <c r="J611" i="17"/>
  <c r="J581" i="17"/>
  <c r="J642" i="17"/>
  <c r="BK131" i="18"/>
  <c r="J117" i="20"/>
  <c r="J351" i="21"/>
  <c r="J364" i="21"/>
  <c r="BK174" i="21"/>
  <c r="BK307" i="21"/>
  <c r="BK118" i="21"/>
  <c r="J105" i="23"/>
  <c r="BK733" i="24"/>
  <c r="J320" i="24"/>
  <c r="BK529" i="24"/>
  <c r="J95" i="24"/>
  <c r="J575" i="24"/>
  <c r="BK201" i="25"/>
  <c r="J161" i="25"/>
  <c r="J200" i="26"/>
  <c r="J220" i="26"/>
  <c r="J186" i="28"/>
  <c r="BK113" i="28"/>
  <c r="BK134" i="29"/>
  <c r="J135" i="30"/>
  <c r="J199" i="31"/>
  <c r="BK116" i="31"/>
  <c r="BK122" i="32"/>
  <c r="J136" i="32"/>
  <c r="BK111" i="33"/>
  <c r="BK178" i="34"/>
  <c r="J165" i="34"/>
  <c r="J153" i="34"/>
  <c r="BK90" i="36"/>
  <c r="BK125" i="37"/>
  <c r="J110" i="38"/>
  <c r="BK1098" i="40"/>
  <c r="J696" i="40"/>
  <c r="J394" i="40"/>
  <c r="J470" i="40"/>
  <c r="J1045" i="40"/>
  <c r="J701" i="40"/>
  <c r="BK301" i="40"/>
  <c r="BK1068" i="40"/>
  <c r="BK813" i="40"/>
  <c r="BK481" i="40"/>
  <c r="J1176" i="40"/>
  <c r="J866" i="40"/>
  <c r="BK610" i="40"/>
  <c r="BK219" i="40"/>
  <c r="BK914" i="40"/>
  <c r="J546" i="40"/>
  <c r="J249" i="40"/>
  <c r="J951" i="40"/>
  <c r="J593" i="40"/>
  <c r="BK374" i="40"/>
  <c r="BK1176" i="40"/>
  <c r="J970" i="40"/>
  <c r="J647" i="40"/>
  <c r="J411" i="40"/>
  <c r="J102" i="41"/>
  <c r="J127" i="42"/>
  <c r="J116" i="42"/>
  <c r="BK217" i="43"/>
  <c r="J199" i="43"/>
  <c r="BK93" i="43"/>
  <c r="BK91" i="45"/>
  <c r="BK774" i="2"/>
  <c r="J724" i="2"/>
  <c r="J691" i="2"/>
  <c r="BK655" i="2"/>
  <c r="BK608" i="2"/>
  <c r="J549" i="2"/>
  <c r="J512" i="2"/>
  <c r="J419" i="2"/>
  <c r="BK326" i="2"/>
  <c r="BK224" i="2"/>
  <c r="AS82" i="1"/>
  <c r="J155" i="6"/>
  <c r="J153" i="7"/>
  <c r="J119" i="7"/>
  <c r="J106" i="8"/>
  <c r="J165" i="9"/>
  <c r="BK1232" i="10"/>
  <c r="J1319" i="10"/>
  <c r="J1420" i="10"/>
  <c r="J306" i="10"/>
  <c r="J300" i="10"/>
  <c r="BK1487" i="10"/>
  <c r="J1287" i="10"/>
  <c r="BK144" i="10"/>
  <c r="J783" i="10"/>
  <c r="BK128" i="12"/>
  <c r="J142" i="14"/>
  <c r="BK124" i="15"/>
  <c r="BK215" i="16"/>
  <c r="BK227" i="16"/>
  <c r="J616" i="17"/>
  <c r="BK281" i="17"/>
  <c r="BK583" i="17"/>
  <c r="BK494" i="17"/>
  <c r="J211" i="17"/>
  <c r="J229" i="17"/>
  <c r="J298" i="17"/>
  <c r="J113" i="18"/>
  <c r="BK283" i="21"/>
  <c r="J363" i="21"/>
  <c r="BK397" i="21"/>
  <c r="J433" i="21"/>
  <c r="J171" i="21"/>
  <c r="BK152" i="23"/>
  <c r="BK617" i="24"/>
  <c r="J862" i="24"/>
  <c r="J401" i="24"/>
  <c r="BK99" i="24"/>
  <c r="J594" i="24"/>
  <c r="J252" i="25"/>
  <c r="BK252" i="25"/>
  <c r="J113" i="26"/>
  <c r="BK98" i="27"/>
  <c r="J223" i="28"/>
  <c r="BK105" i="29"/>
  <c r="BK88" i="30"/>
  <c r="J173" i="31"/>
  <c r="BK166" i="31"/>
  <c r="J111" i="32"/>
  <c r="J105" i="32"/>
  <c r="BK131" i="34"/>
  <c r="BK157" i="34"/>
  <c r="J152" i="34"/>
  <c r="J89" i="34"/>
  <c r="J98" i="36"/>
  <c r="J93" i="37"/>
  <c r="J115" i="38"/>
  <c r="J101" i="39"/>
  <c r="BK846" i="40"/>
  <c r="J641" i="40"/>
  <c r="BK290" i="40"/>
  <c r="J481" i="40"/>
  <c r="J1065" i="40"/>
  <c r="J502" i="40"/>
  <c r="BK228" i="40"/>
  <c r="J1060" i="40"/>
  <c r="J782" i="40"/>
  <c r="J457" i="40"/>
  <c r="J1077" i="40"/>
  <c r="BK945" i="40"/>
  <c r="BK602" i="40"/>
  <c r="J255" i="40"/>
  <c r="BK962" i="40"/>
  <c r="J601" i="40"/>
  <c r="BK356" i="40"/>
  <c r="J1088" i="40"/>
  <c r="J772" i="40"/>
  <c r="BK577" i="40"/>
  <c r="BK317" i="40"/>
  <c r="J1175" i="40"/>
  <c r="J925" i="40"/>
  <c r="J574" i="40"/>
  <c r="J253" i="40"/>
  <c r="BK100" i="41"/>
  <c r="BK94" i="42"/>
  <c r="BK303" i="43"/>
  <c r="J304" i="43"/>
  <c r="J133" i="43"/>
  <c r="BK221" i="43"/>
  <c r="BK145" i="43"/>
  <c r="AS95" i="1"/>
  <c r="BK417" i="2"/>
  <c r="J332" i="2"/>
  <c r="BK196" i="2"/>
  <c r="J107" i="3"/>
  <c r="BK188" i="4"/>
  <c r="J110" i="5"/>
  <c r="BK144" i="6"/>
  <c r="BK190" i="6"/>
  <c r="J144" i="7"/>
  <c r="J135" i="7"/>
  <c r="J368" i="8"/>
  <c r="J196" i="8"/>
  <c r="BK135" i="9"/>
  <c r="J971" i="10"/>
  <c r="BK591" i="10"/>
  <c r="J832" i="10"/>
  <c r="BK322" i="10"/>
  <c r="BK828" i="10"/>
  <c r="BK150" i="10"/>
  <c r="BK300" i="10"/>
  <c r="BK518" i="10"/>
  <c r="BK1349" i="10"/>
  <c r="J704" i="10"/>
  <c r="BK153" i="12"/>
  <c r="J131" i="14"/>
  <c r="J114" i="15"/>
  <c r="J131" i="15"/>
  <c r="J139" i="16"/>
  <c r="BK207" i="16"/>
  <c r="BK116" i="16"/>
  <c r="J588" i="17"/>
  <c r="J152" i="17"/>
  <c r="J235" i="17"/>
  <c r="J213" i="17"/>
  <c r="J347" i="17"/>
  <c r="BK395" i="17"/>
  <c r="BK448" i="17"/>
  <c r="BK545" i="17"/>
  <c r="BK129" i="18"/>
  <c r="BK130" i="20"/>
  <c r="J169" i="21"/>
  <c r="BK436" i="21"/>
  <c r="J354" i="21"/>
  <c r="BK171" i="21"/>
  <c r="BK320" i="21"/>
  <c r="J314" i="21"/>
  <c r="J147" i="22"/>
  <c r="J131" i="23"/>
  <c r="J393" i="24"/>
  <c r="J486" i="24"/>
  <c r="BK151" i="24"/>
  <c r="BK546" i="24"/>
  <c r="BK445" i="24"/>
  <c r="BK430" i="24"/>
  <c r="BK631" i="24"/>
  <c r="BK265" i="25"/>
  <c r="BK228" i="25"/>
  <c r="J187" i="25"/>
  <c r="BK93" i="25"/>
  <c r="J197" i="26"/>
  <c r="BK105" i="26"/>
  <c r="J93" i="27"/>
  <c r="BK162" i="28"/>
  <c r="J275" i="28"/>
  <c r="BK128" i="29"/>
  <c r="J154" i="29"/>
  <c r="BK217" i="31"/>
  <c r="BK242" i="31"/>
  <c r="BK158" i="31"/>
  <c r="J144" i="32"/>
  <c r="J106" i="32"/>
  <c r="J162" i="34"/>
  <c r="BK129" i="34"/>
  <c r="BK151" i="34"/>
  <c r="BK155" i="34"/>
  <c r="J142" i="34"/>
  <c r="BK123" i="36"/>
  <c r="J115" i="36"/>
  <c r="BK100" i="37"/>
  <c r="BK97" i="37"/>
  <c r="J96" i="38"/>
  <c r="BK123" i="38"/>
  <c r="J97" i="39"/>
  <c r="J1055" i="40"/>
  <c r="BK840" i="40"/>
  <c r="J622" i="40"/>
  <c r="J471" i="40"/>
  <c r="BK1109" i="40"/>
  <c r="J476" i="40"/>
  <c r="J182" i="40"/>
  <c r="BK952" i="40"/>
  <c r="BK669" i="40"/>
  <c r="BK359" i="40"/>
  <c r="BK169" i="40"/>
  <c r="BK976" i="40"/>
  <c r="J748" i="40"/>
  <c r="BK469" i="40"/>
  <c r="J1064" i="40"/>
  <c r="BK901" i="40"/>
  <c r="BK690" i="40"/>
  <c r="BK388" i="40"/>
  <c r="J1031" i="40"/>
  <c r="J811" i="40"/>
  <c r="J505" i="40"/>
  <c r="BK283" i="40"/>
  <c r="BK981" i="40"/>
  <c r="J795" i="40"/>
  <c r="J595" i="40"/>
  <c r="BK177" i="40"/>
  <c r="BK1166" i="40"/>
  <c r="J917" i="40"/>
  <c r="BK657" i="40"/>
  <c r="BK485" i="40"/>
  <c r="BK94" i="41"/>
  <c r="BK132" i="42"/>
  <c r="BK115" i="42"/>
  <c r="BK189" i="43"/>
  <c r="J296" i="43"/>
  <c r="J301" i="43"/>
  <c r="BK298" i="43"/>
  <c r="BK128" i="45"/>
  <c r="J101" i="45"/>
  <c r="BK447" i="2"/>
  <c r="BK378" i="2"/>
  <c r="J308" i="2"/>
  <c r="J182" i="2"/>
  <c r="BK87" i="23"/>
  <c r="BK750" i="24"/>
  <c r="J315" i="24"/>
  <c r="J597" i="24"/>
  <c r="J165" i="24"/>
  <c r="BK787" i="24"/>
  <c r="J438" i="24"/>
  <c r="BK257" i="25"/>
  <c r="BK182" i="25"/>
  <c r="BK158" i="26"/>
  <c r="J243" i="26"/>
  <c r="BK125" i="26"/>
  <c r="BK273" i="28"/>
  <c r="BK310" i="28"/>
  <c r="J119" i="29"/>
  <c r="BK148" i="30"/>
  <c r="BK229" i="31"/>
  <c r="J209" i="31"/>
  <c r="J112" i="33"/>
  <c r="BK172" i="34"/>
  <c r="J113" i="34"/>
  <c r="J171" i="34"/>
  <c r="J143" i="34"/>
  <c r="BK116" i="36"/>
  <c r="J102" i="37"/>
  <c r="BK90" i="38"/>
  <c r="J94" i="38"/>
  <c r="BK1042" i="40"/>
  <c r="J874" i="40"/>
  <c r="J677" i="40"/>
  <c r="BK385" i="40"/>
  <c r="BK1107" i="40"/>
  <c r="BK325" i="40"/>
  <c r="BK949" i="40"/>
  <c r="J710" i="40"/>
  <c r="BK431" i="40"/>
  <c r="J913" i="40"/>
  <c r="BK671" i="40"/>
  <c r="J392" i="40"/>
  <c r="BK1079" i="40"/>
  <c r="J860" i="40"/>
  <c r="J649" i="40"/>
  <c r="BK315" i="40"/>
  <c r="BK1028" i="40"/>
  <c r="BK831" i="40"/>
  <c r="J468" i="40"/>
  <c r="J1166" i="40"/>
  <c r="J961" i="40"/>
  <c r="BK632" i="40"/>
  <c r="BK382" i="40"/>
  <c r="BK1189" i="40"/>
  <c r="J989" i="40"/>
  <c r="J656" i="40"/>
  <c r="J445" i="40"/>
  <c r="J146" i="42"/>
  <c r="J133" i="42"/>
  <c r="BK124" i="42"/>
  <c r="BK105" i="43"/>
  <c r="J299" i="43"/>
  <c r="BK139" i="43"/>
  <c r="BK293" i="43"/>
  <c r="BK125" i="45"/>
  <c r="BK877" i="2"/>
  <c r="BK839" i="2"/>
  <c r="J815" i="2"/>
  <c r="J761" i="2"/>
  <c r="BK727" i="2"/>
  <c r="J695" i="2"/>
  <c r="BK662" i="2"/>
  <c r="J608" i="2"/>
  <c r="J567" i="2"/>
  <c r="J534" i="2"/>
  <c r="J471" i="2"/>
  <c r="BK361" i="2"/>
  <c r="BK187" i="2"/>
  <c r="BK178" i="3"/>
  <c r="J112" i="4"/>
  <c r="BK125" i="6"/>
  <c r="J219" i="6"/>
  <c r="BK121" i="7"/>
  <c r="BK368" i="8"/>
  <c r="BK99" i="8"/>
  <c r="J1248" i="10"/>
  <c r="J1345" i="10"/>
  <c r="BK143" i="10"/>
  <c r="J678" i="10"/>
  <c r="J1035" i="10"/>
  <c r="BK878" i="10"/>
  <c r="BK850" i="10"/>
  <c r="BK530" i="10"/>
  <c r="J1136" i="10"/>
  <c r="J115" i="11"/>
  <c r="J126" i="13"/>
  <c r="J108" i="14"/>
  <c r="J141" i="15"/>
  <c r="J133" i="15"/>
  <c r="J236" i="16"/>
  <c r="BK284" i="16"/>
  <c r="J323" i="17"/>
  <c r="J633" i="17"/>
  <c r="BK185" i="17"/>
  <c r="BK126" i="17"/>
  <c r="BK171" i="17"/>
  <c r="J120" i="18"/>
  <c r="J103" i="20"/>
  <c r="BK269" i="21"/>
  <c r="J372" i="21"/>
  <c r="BK292" i="21"/>
  <c r="BK484" i="21"/>
  <c r="BK125" i="22"/>
  <c r="BK171" i="23"/>
  <c r="J551" i="24"/>
  <c r="BK439" i="24"/>
  <c r="J771" i="24"/>
  <c r="J489" i="24"/>
  <c r="BK271" i="24"/>
  <c r="J271" i="25"/>
  <c r="BK289" i="25"/>
  <c r="BK193" i="26"/>
  <c r="J193" i="26"/>
  <c r="J281" i="28"/>
  <c r="J144" i="28"/>
  <c r="J191" i="29"/>
  <c r="J249" i="31"/>
  <c r="J236" i="31"/>
  <c r="J131" i="32"/>
  <c r="BK144" i="32"/>
  <c r="J119" i="33"/>
  <c r="BK180" i="34"/>
  <c r="J106" i="34"/>
  <c r="BK158" i="34"/>
  <c r="BK137" i="34"/>
  <c r="BK99" i="36"/>
  <c r="BK98" i="37"/>
  <c r="BK115" i="38"/>
  <c r="BK94" i="38"/>
  <c r="BK1059" i="40"/>
  <c r="BK841" i="40"/>
  <c r="BK412" i="40"/>
  <c r="J582" i="40"/>
  <c r="J220" i="40"/>
  <c r="J926" i="40"/>
  <c r="BK650" i="40"/>
  <c r="J345" i="40"/>
  <c r="J1139" i="40"/>
  <c r="BK823" i="40"/>
  <c r="BK473" i="40"/>
  <c r="J1159" i="40"/>
  <c r="J940" i="40"/>
  <c r="BK771" i="40"/>
  <c r="J403" i="40"/>
  <c r="J1095" i="40"/>
  <c r="BK721" i="40"/>
  <c r="J368" i="40"/>
  <c r="J1143" i="40"/>
  <c r="J850" i="40"/>
  <c r="BK343" i="40"/>
  <c r="BK1194" i="40"/>
  <c r="J916" i="40"/>
  <c r="J752" i="40"/>
  <c r="BK474" i="40"/>
  <c r="J94" i="41"/>
  <c r="BK108" i="42"/>
  <c r="J100" i="42"/>
  <c r="J284" i="43"/>
  <c r="J151" i="43"/>
  <c r="BK247" i="43"/>
  <c r="J95" i="43"/>
  <c r="J117" i="45"/>
  <c r="BK559" i="2"/>
  <c r="BK517" i="2"/>
  <c r="BK467" i="2"/>
  <c r="J354" i="2"/>
  <c r="J245" i="2"/>
  <c r="J115" i="2"/>
  <c r="J116" i="4"/>
  <c r="BK183" i="6"/>
  <c r="J210" i="6"/>
  <c r="J152" i="7"/>
  <c r="BK126" i="7"/>
  <c r="BK150" i="8"/>
  <c r="BK131" i="9"/>
  <c r="J1100" i="10"/>
  <c r="J150" i="10"/>
  <c r="J605" i="10"/>
  <c r="J1008" i="10"/>
  <c r="BK1068" i="10"/>
  <c r="J548" i="10"/>
  <c r="J909" i="10"/>
  <c r="BK1136" i="10"/>
  <c r="J168" i="10"/>
  <c r="BK1267" i="10"/>
  <c r="J597" i="10"/>
  <c r="J109" i="12"/>
  <c r="J115" i="14"/>
  <c r="BK111" i="15"/>
  <c r="J96" i="15"/>
  <c r="J289" i="16"/>
  <c r="BK611" i="17"/>
  <c r="BK628" i="17"/>
  <c r="BK622" i="17"/>
  <c r="J174" i="17"/>
  <c r="J594" i="17"/>
  <c r="BK668" i="17"/>
  <c r="J125" i="18"/>
  <c r="J127" i="20"/>
  <c r="BK410" i="21"/>
  <c r="J278" i="21"/>
  <c r="BK460" i="21"/>
  <c r="J178" i="21"/>
  <c r="BK139" i="23"/>
  <c r="J494" i="24"/>
  <c r="J306" i="24"/>
  <c r="BK127" i="24"/>
  <c r="BK497" i="24"/>
  <c r="BK165" i="24"/>
  <c r="BK585" i="24"/>
  <c r="J280" i="25"/>
  <c r="BK166" i="25"/>
  <c r="J102" i="32"/>
  <c r="BK109" i="33"/>
  <c r="J105" i="34"/>
  <c r="BK173" i="34"/>
  <c r="BK89" i="34"/>
  <c r="BK101" i="35"/>
  <c r="BK116" i="35"/>
  <c r="BK88" i="35"/>
  <c r="J110" i="35"/>
  <c r="BK93" i="35"/>
  <c r="J118" i="35"/>
  <c r="BK92" i="35"/>
  <c r="BK122" i="35"/>
  <c r="BK115" i="35"/>
  <c r="BK90" i="35"/>
  <c r="J108" i="36"/>
  <c r="J101" i="36"/>
  <c r="J104" i="36"/>
  <c r="BK90" i="37"/>
  <c r="BK112" i="38"/>
  <c r="J119" i="38"/>
  <c r="BK91" i="39"/>
  <c r="J928" i="40"/>
  <c r="J735" i="40"/>
  <c r="J568" i="40"/>
  <c r="BK233" i="40"/>
  <c r="J609" i="40"/>
  <c r="BK424" i="40"/>
  <c r="BK1113" i="40"/>
  <c r="BK894" i="40"/>
  <c r="BK511" i="40"/>
  <c r="BK161" i="40"/>
  <c r="J1029" i="40"/>
  <c r="BK817" i="40"/>
  <c r="BK645" i="40"/>
  <c r="BK381" i="40"/>
  <c r="J179" i="40"/>
  <c r="J1050" i="40"/>
  <c r="J957" i="40"/>
  <c r="J780" i="40"/>
  <c r="BK653" i="40"/>
  <c r="J223" i="40"/>
  <c r="J947" i="40"/>
  <c r="BK772" i="40"/>
  <c r="BK443" i="40"/>
  <c r="J261" i="40"/>
  <c r="J1128" i="40"/>
  <c r="J898" i="40"/>
  <c r="BK648" i="40"/>
  <c r="J480" i="40"/>
  <c r="J1200" i="40"/>
  <c r="BK1044" i="40"/>
  <c r="J846" i="40"/>
  <c r="BK561" i="40"/>
  <c r="BK288" i="40"/>
  <c r="J85" i="41"/>
  <c r="J122" i="42"/>
  <c r="J136" i="42"/>
  <c r="BK203" i="43"/>
  <c r="BK287" i="43"/>
  <c r="J169" i="43"/>
  <c r="J237" i="43"/>
  <c r="BK285" i="43"/>
  <c r="J97" i="45"/>
  <c r="J884" i="2"/>
  <c r="J846" i="2"/>
  <c r="J823" i="2"/>
  <c r="BK795" i="2"/>
  <c r="BK748" i="2"/>
  <c r="J727" i="2"/>
  <c r="BK691" i="2"/>
  <c r="J667" i="2"/>
  <c r="BK621" i="2"/>
  <c r="J591" i="2"/>
  <c r="BK539" i="2"/>
  <c r="BK509" i="2"/>
  <c r="J435" i="2"/>
  <c r="J358" i="2"/>
  <c r="J257" i="2"/>
  <c r="J169" i="3"/>
  <c r="BK104" i="4"/>
  <c r="BK210" i="6"/>
  <c r="BK184" i="6"/>
  <c r="J160" i="7"/>
  <c r="J97" i="7"/>
  <c r="BK187" i="8"/>
  <c r="J143" i="9"/>
  <c r="BK1246" i="10"/>
  <c r="BK185" i="10"/>
  <c r="J520" i="10"/>
  <c r="BK412" i="10"/>
  <c r="BK1094" i="10"/>
  <c r="BK249" i="10"/>
  <c r="BK496" i="10"/>
  <c r="J789" i="10"/>
  <c r="BK1123" i="10"/>
  <c r="BK1528" i="10"/>
  <c r="J1063" i="10"/>
  <c r="BK110" i="17"/>
  <c r="BK498" i="17"/>
  <c r="J407" i="17"/>
  <c r="BK176" i="17"/>
  <c r="J123" i="17"/>
  <c r="J309" i="21"/>
  <c r="BK300" i="21"/>
  <c r="J500" i="21"/>
  <c r="BK137" i="22"/>
  <c r="BK658" i="24"/>
  <c r="BK169" i="24"/>
  <c r="J671" i="24"/>
  <c r="BK274" i="24"/>
  <c r="BK696" i="24"/>
  <c r="J381" i="24"/>
  <c r="J213" i="25"/>
  <c r="BK213" i="25"/>
  <c r="BK223" i="25"/>
  <c r="BK122" i="26"/>
  <c r="J178" i="26"/>
  <c r="BK294" i="28"/>
  <c r="BK337" i="28"/>
  <c r="J121" i="29"/>
  <c r="J104" i="30"/>
  <c r="J164" i="31"/>
  <c r="J103" i="36"/>
  <c r="BK103" i="37"/>
  <c r="BK88" i="38"/>
  <c r="BK1128" i="40"/>
  <c r="BK892" i="40"/>
  <c r="J679" i="40"/>
  <c r="BK422" i="40"/>
  <c r="J1090" i="40"/>
  <c r="J285" i="40"/>
  <c r="J988" i="40"/>
  <c r="BK711" i="40"/>
  <c r="BK316" i="40"/>
  <c r="J1145" i="40"/>
  <c r="J921" i="40"/>
  <c r="BK701" i="40"/>
  <c r="J420" i="40"/>
  <c r="BK1121" i="40"/>
  <c r="J979" i="40"/>
  <c r="J819" i="40"/>
  <c r="BK445" i="40"/>
  <c r="BK198" i="40"/>
  <c r="BK900" i="40"/>
  <c r="J543" i="40"/>
  <c r="BK294" i="40"/>
  <c r="BK1064" i="40"/>
  <c r="BK827" i="40"/>
  <c r="J528" i="40"/>
  <c r="BK239" i="40"/>
  <c r="J1154" i="40"/>
  <c r="J953" i="40"/>
  <c r="BK688" i="40"/>
  <c r="J412" i="40"/>
  <c r="J104" i="41"/>
  <c r="BK137" i="42"/>
  <c r="BK130" i="42"/>
  <c r="BK95" i="42"/>
  <c r="BK147" i="43"/>
  <c r="BK193" i="43"/>
  <c r="BK231" i="43"/>
  <c r="J298" i="43"/>
  <c r="BK122" i="45"/>
  <c r="J454" i="2"/>
  <c r="BK358" i="2"/>
  <c r="J251" i="2"/>
  <c r="BK144" i="2"/>
  <c r="J188" i="4"/>
  <c r="J158" i="4"/>
  <c r="BK160" i="6"/>
  <c r="BK106" i="6"/>
  <c r="J234" i="6"/>
  <c r="BK117" i="7"/>
  <c r="J136" i="7"/>
  <c r="BK312" i="8"/>
  <c r="J112" i="8"/>
  <c r="BK1369" i="10"/>
  <c r="J702" i="10"/>
  <c r="J1074" i="10"/>
  <c r="BK455" i="10"/>
  <c r="BK767" i="10"/>
  <c r="BK1165" i="10"/>
  <c r="J317" i="10"/>
  <c r="J776" i="10"/>
  <c r="BK1037" i="10"/>
  <c r="BK1414" i="10"/>
  <c r="BK572" i="10"/>
  <c r="BK1428" i="10"/>
  <c r="J877" i="10"/>
  <c r="J132" i="11"/>
  <c r="BK103" i="13"/>
  <c r="J144" i="14"/>
  <c r="BK108" i="15"/>
  <c r="BK118" i="15"/>
  <c r="BK262" i="16"/>
  <c r="J262" i="16"/>
  <c r="BK504" i="17"/>
  <c r="J386" i="17"/>
  <c r="J392" i="17"/>
  <c r="J521" i="17"/>
  <c r="BK528" i="17"/>
  <c r="J441" i="17"/>
  <c r="BK511" i="17"/>
  <c r="BK661" i="17"/>
  <c r="BK216" i="17"/>
  <c r="BK104" i="18"/>
  <c r="BK209" i="21"/>
  <c r="BK176" i="21"/>
  <c r="J180" i="21"/>
  <c r="BK104" i="24"/>
  <c r="J190" i="24"/>
  <c r="J90" i="25"/>
  <c r="J102" i="25"/>
  <c r="J187" i="26"/>
  <c r="BK115" i="27"/>
  <c r="BK246" i="28"/>
  <c r="BK167" i="29"/>
  <c r="BK121" i="29"/>
  <c r="J260" i="31"/>
  <c r="J108" i="31"/>
  <c r="BK99" i="32"/>
  <c r="J103" i="32"/>
  <c r="J87" i="34"/>
  <c r="BK96" i="34"/>
  <c r="J109" i="34"/>
  <c r="J133" i="34"/>
  <c r="J98" i="37"/>
  <c r="J109" i="38"/>
  <c r="J96" i="39"/>
  <c r="BK969" i="40"/>
  <c r="J762" i="40"/>
  <c r="BK418" i="40"/>
  <c r="J566" i="40"/>
  <c r="J205" i="40"/>
  <c r="BK924" i="40"/>
  <c r="BK652" i="40"/>
  <c r="BK367" i="40"/>
  <c r="BK1141" i="40"/>
  <c r="BK917" i="40"/>
  <c r="J630" i="40"/>
  <c r="J231" i="40"/>
  <c r="J950" i="40"/>
  <c r="BK729" i="40"/>
  <c r="J417" i="40"/>
  <c r="BK1135" i="40"/>
  <c r="J847" i="40"/>
  <c r="BK411" i="40"/>
  <c r="BK1084" i="40"/>
  <c r="BK819" i="40"/>
  <c r="J511" i="40"/>
  <c r="J1173" i="40"/>
  <c r="BK765" i="40"/>
  <c r="BK463" i="40"/>
  <c r="J159" i="40"/>
  <c r="BK128" i="42"/>
  <c r="BK104" i="42"/>
  <c r="J297" i="43"/>
  <c r="J203" i="43"/>
  <c r="J159" i="43"/>
  <c r="BK195" i="43"/>
  <c r="BK104" i="45"/>
  <c r="BK481" i="2"/>
  <c r="BK411" i="2"/>
  <c r="BK294" i="2"/>
  <c r="BK155" i="2"/>
  <c r="BK116" i="3"/>
  <c r="BK131" i="4"/>
  <c r="J221" i="6"/>
  <c r="BK109" i="6"/>
  <c r="BK97" i="7"/>
  <c r="BK192" i="8"/>
  <c r="BK316" i="8"/>
  <c r="J1385" i="10"/>
  <c r="BK1237" i="10"/>
  <c r="J1487" i="10"/>
  <c r="J1309" i="10"/>
  <c r="BK282" i="10"/>
  <c r="J1128" i="10"/>
  <c r="BK1365" i="10"/>
  <c r="J697" i="10"/>
  <c r="BK1293" i="10"/>
  <c r="J226" i="10"/>
  <c r="J175" i="12"/>
  <c r="J126" i="14"/>
  <c r="BK101" i="15"/>
  <c r="BK99" i="15"/>
  <c r="BK142" i="16"/>
  <c r="J288" i="16"/>
  <c r="BK590" i="17"/>
  <c r="J287" i="17"/>
  <c r="BK638" i="17"/>
  <c r="J494" i="17"/>
  <c r="J451" i="17"/>
  <c r="BK470" i="17"/>
  <c r="BK91" i="19"/>
  <c r="BK449" i="21"/>
  <c r="J203" i="21"/>
  <c r="J302" i="21"/>
  <c r="J209" i="21"/>
  <c r="J126" i="21"/>
  <c r="BK108" i="23"/>
  <c r="J640" i="24"/>
  <c r="J291" i="24"/>
  <c r="J626" i="24"/>
  <c r="J143" i="24"/>
  <c r="BK646" i="24"/>
  <c r="BK360" i="24"/>
  <c r="J223" i="25"/>
  <c r="BK96" i="25"/>
  <c r="J103" i="26"/>
  <c r="BK139" i="26"/>
  <c r="BK333" i="28"/>
  <c r="J91" i="28"/>
  <c r="J184" i="29"/>
  <c r="BK113" i="30"/>
  <c r="J238" i="31"/>
  <c r="J283" i="31"/>
  <c r="J125" i="32"/>
  <c r="BK139" i="32"/>
  <c r="J175" i="34"/>
  <c r="BK171" i="34"/>
  <c r="BK118" i="34"/>
  <c r="BK123" i="35"/>
  <c r="J99" i="37"/>
  <c r="J128" i="38"/>
  <c r="BK1137" i="40"/>
  <c r="J765" i="40"/>
  <c r="J475" i="40"/>
  <c r="BK611" i="40"/>
  <c r="BK1089" i="40"/>
  <c r="BK789" i="40"/>
  <c r="BK482" i="40"/>
  <c r="J175" i="40"/>
  <c r="J918" i="40"/>
  <c r="J613" i="40"/>
  <c r="J327" i="40"/>
  <c r="BK1075" i="40"/>
  <c r="BK821" i="40"/>
  <c r="BK544" i="40"/>
  <c r="BK1168" i="40"/>
  <c r="J725" i="40"/>
  <c r="BK376" i="40"/>
  <c r="BK1067" i="40"/>
  <c r="J771" i="40"/>
  <c r="BK497" i="40"/>
  <c r="J238" i="40"/>
  <c r="BK1145" i="40"/>
  <c r="BK859" i="40"/>
  <c r="J580" i="40"/>
  <c r="J219" i="40"/>
  <c r="J89" i="42"/>
  <c r="J86" i="42"/>
  <c r="J127" i="43"/>
  <c r="BK281" i="43"/>
  <c r="J113" i="43"/>
  <c r="BK161" i="43"/>
  <c r="J95" i="45"/>
  <c r="J769" i="2"/>
  <c r="BK726" i="2"/>
  <c r="BK685" i="2"/>
  <c r="J662" i="2"/>
  <c r="BK612" i="2"/>
  <c r="J553" i="2"/>
  <c r="BK507" i="2"/>
  <c r="J443" i="2"/>
  <c r="BK305" i="2"/>
  <c r="J187" i="2"/>
  <c r="BK98" i="3"/>
  <c r="BK106" i="5"/>
  <c r="J226" i="6"/>
  <c r="BK133" i="6"/>
  <c r="J124" i="7"/>
  <c r="BK351" i="8"/>
  <c r="J141" i="9"/>
  <c r="J887" i="10"/>
  <c r="BK1440" i="10"/>
  <c r="J288" i="10"/>
  <c r="BK739" i="10"/>
  <c r="BK551" i="10"/>
  <c r="BK898" i="10"/>
  <c r="BK977" i="10"/>
  <c r="BK618" i="10"/>
  <c r="J1414" i="10"/>
  <c r="BK673" i="10"/>
  <c r="J113" i="12"/>
  <c r="BK95" i="14"/>
  <c r="J129" i="15"/>
  <c r="J189" i="16"/>
  <c r="J254" i="16"/>
  <c r="J329" i="17"/>
  <c r="J449" i="17"/>
  <c r="J278" i="17"/>
  <c r="BK257" i="17"/>
  <c r="J559" i="17"/>
  <c r="BK609" i="17"/>
  <c r="J104" i="18"/>
  <c r="BK121" i="20"/>
  <c r="BK234" i="21"/>
  <c r="J144" i="21"/>
  <c r="J215" i="21"/>
  <c r="BK224" i="21"/>
  <c r="BK169" i="22"/>
  <c r="J137" i="23"/>
  <c r="J812" i="24"/>
  <c r="J725" i="24"/>
  <c r="J193" i="24"/>
  <c r="BK865" i="24"/>
  <c r="J226" i="25"/>
  <c r="BK274" i="25"/>
  <c r="BK152" i="25"/>
  <c r="J181" i="26"/>
  <c r="BK111" i="27"/>
  <c r="J305" i="28"/>
  <c r="J160" i="28"/>
  <c r="J105" i="29"/>
  <c r="J158" i="31"/>
  <c r="J219" i="31"/>
  <c r="BK137" i="32"/>
  <c r="BK129" i="32"/>
  <c r="BK114" i="33"/>
  <c r="J176" i="34"/>
  <c r="BK114" i="34"/>
  <c r="J90" i="34"/>
  <c r="J118" i="36"/>
  <c r="BK126" i="36"/>
  <c r="BK99" i="37"/>
  <c r="BK116" i="38"/>
  <c r="BK1106" i="40"/>
  <c r="BK825" i="40"/>
  <c r="BK601" i="40"/>
  <c r="BK586" i="40"/>
  <c r="BK257" i="40"/>
  <c r="BK944" i="40"/>
  <c r="BK692" i="40"/>
  <c r="BK364" i="40"/>
  <c r="BK1172" i="40"/>
  <c r="BK881" i="40"/>
  <c r="J597" i="40"/>
  <c r="BK298" i="40"/>
  <c r="BK1058" i="40"/>
  <c r="J775" i="40"/>
  <c r="J323" i="40"/>
  <c r="J935" i="40"/>
  <c r="J723" i="40"/>
  <c r="BK302" i="40"/>
  <c r="BK1051" i="40"/>
  <c r="BK838" i="40"/>
  <c r="J628" i="40"/>
  <c r="J169" i="40"/>
  <c r="BK1065" i="40"/>
  <c r="J817" i="40"/>
  <c r="BK414" i="40"/>
  <c r="BK167" i="40"/>
  <c r="BK93" i="42"/>
  <c r="J128" i="42"/>
  <c r="BK304" i="43"/>
  <c r="BK290" i="43"/>
  <c r="BK299" i="43"/>
  <c r="J257" i="43"/>
  <c r="J114" i="45"/>
  <c r="BK443" i="2"/>
  <c r="BK314" i="2"/>
  <c r="J167" i="2"/>
  <c r="BK136" i="3"/>
  <c r="J131" i="4"/>
  <c r="J204" i="6"/>
  <c r="J169" i="6"/>
  <c r="J129" i="7"/>
  <c r="BK128" i="7"/>
  <c r="BK149" i="7"/>
  <c r="J277" i="8"/>
  <c r="BK106" i="8"/>
  <c r="BK141" i="9"/>
  <c r="BK1085" i="10"/>
  <c r="J1331" i="10"/>
  <c r="J432" i="10"/>
  <c r="J743" i="10"/>
  <c r="J1068" i="10"/>
  <c r="BK1095" i="10"/>
  <c r="BK245" i="10"/>
  <c r="J710" i="10"/>
  <c r="BK1311" i="10"/>
  <c r="BK221" i="10"/>
  <c r="BK1283" i="10"/>
  <c r="J138" i="11"/>
  <c r="BK156" i="12"/>
  <c r="BK131" i="14"/>
  <c r="BK144" i="15"/>
  <c r="J107" i="15"/>
  <c r="BK131" i="15"/>
  <c r="J284" i="16"/>
  <c r="J183" i="16"/>
  <c r="J583" i="17"/>
  <c r="J352" i="17"/>
  <c r="BK164" i="17"/>
  <c r="BK404" i="17"/>
  <c r="J543" i="17"/>
  <c r="J110" i="17"/>
  <c r="J630" i="17"/>
  <c r="J331" i="17"/>
  <c r="BK444" i="17"/>
  <c r="J96" i="18"/>
  <c r="BK107" i="20"/>
  <c r="J416" i="21"/>
  <c r="BK250" i="21"/>
  <c r="BK183" i="21"/>
  <c r="BK433" i="21"/>
  <c r="J452" i="21"/>
  <c r="J419" i="21"/>
  <c r="J133" i="22"/>
  <c r="BK125" i="23"/>
  <c r="BK518" i="24"/>
  <c r="BK393" i="24"/>
  <c r="BK354" i="24"/>
  <c r="J694" i="24"/>
  <c r="J242" i="24"/>
  <c r="J750" i="24"/>
  <c r="BK834" i="24"/>
  <c r="BK90" i="25"/>
  <c r="J191" i="25"/>
  <c r="BK193" i="25"/>
  <c r="J169" i="26"/>
  <c r="BK236" i="26"/>
  <c r="BK213" i="26"/>
  <c r="J363" i="28"/>
  <c r="J311" i="28"/>
  <c r="BK145" i="29"/>
  <c r="J107" i="29"/>
  <c r="BK260" i="31"/>
  <c r="J217" i="31"/>
  <c r="BK108" i="32"/>
  <c r="BK110" i="32"/>
  <c r="BK90" i="33"/>
  <c r="BK92" i="33"/>
  <c r="BK152" i="34"/>
  <c r="J88" i="34"/>
  <c r="BK97" i="34"/>
  <c r="BK130" i="34"/>
  <c r="BK118" i="36"/>
  <c r="J88" i="36"/>
  <c r="BK121" i="37"/>
  <c r="J122" i="37"/>
  <c r="J103" i="38"/>
  <c r="BK96" i="39"/>
  <c r="BK1139" i="40"/>
  <c r="BK939" i="40"/>
  <c r="J773" i="40"/>
  <c r="J588" i="40"/>
  <c r="BK300" i="40"/>
  <c r="BK590" i="40"/>
  <c r="BK335" i="40"/>
  <c r="J1085" i="40"/>
  <c r="J855" i="40"/>
  <c r="BK641" i="40"/>
  <c r="BK270" i="40"/>
  <c r="J1008" i="40"/>
  <c r="BK797" i="40"/>
  <c r="J596" i="40"/>
  <c r="BK289" i="40"/>
  <c r="BK1029" i="40"/>
  <c r="BK885" i="40"/>
  <c r="J662" i="40"/>
  <c r="J350" i="40"/>
  <c r="J999" i="40"/>
  <c r="J746" i="40"/>
  <c r="J433" i="40"/>
  <c r="J213" i="40"/>
  <c r="J948" i="40"/>
  <c r="BK835" i="40"/>
  <c r="J474" i="40"/>
  <c r="BK226" i="40"/>
  <c r="J1099" i="40"/>
  <c r="BK828" i="40"/>
  <c r="BK555" i="40"/>
  <c r="J184" i="40"/>
  <c r="BK103" i="41"/>
  <c r="J107" i="42"/>
  <c r="J139" i="42"/>
  <c r="BK223" i="43"/>
  <c r="J157" i="43"/>
  <c r="J207" i="43"/>
  <c r="J271" i="43"/>
  <c r="J132" i="45"/>
  <c r="BK483" i="2"/>
  <c r="BK422" i="2"/>
  <c r="BK332" i="2"/>
  <c r="J260" i="2"/>
  <c r="BK134" i="2"/>
  <c r="J107" i="7"/>
  <c r="BK235" i="8"/>
  <c r="J187" i="8"/>
  <c r="J147" i="9"/>
  <c r="BK1218" i="10"/>
  <c r="BK743" i="10"/>
  <c r="J1311" i="10"/>
  <c r="BK756" i="10"/>
  <c r="BK1438" i="10"/>
  <c r="BK824" i="10"/>
  <c r="BK180" i="10"/>
  <c r="J925" i="10"/>
  <c r="J886" i="10"/>
  <c r="BK132" i="10"/>
  <c r="BK792" i="10"/>
  <c r="BK1400" i="10"/>
  <c r="BK762" i="10"/>
  <c r="BK1512" i="10"/>
  <c r="J1131" i="10"/>
  <c r="J690" i="10"/>
  <c r="BK110" i="11"/>
  <c r="BK158" i="12"/>
  <c r="J127" i="14"/>
  <c r="J143" i="14"/>
  <c r="J92" i="15"/>
  <c r="J138" i="15"/>
  <c r="BK151" i="15"/>
  <c r="J136" i="16"/>
  <c r="BK218" i="16"/>
  <c r="BK212" i="16"/>
  <c r="J553" i="17"/>
  <c r="J193" i="17"/>
  <c r="J185" i="17"/>
  <c r="J281" i="17"/>
  <c r="J453" i="17"/>
  <c r="J619" i="17"/>
  <c r="BK570" i="17"/>
  <c r="J625" i="17"/>
  <c r="BK263" i="17"/>
  <c r="BK476" i="17"/>
  <c r="J107" i="18"/>
  <c r="BK107" i="18"/>
  <c r="J93" i="20"/>
  <c r="BK367" i="21"/>
  <c r="J289" i="21"/>
  <c r="J300" i="21"/>
  <c r="J131" i="21"/>
  <c r="BK255" i="21"/>
  <c r="BK221" i="21"/>
  <c r="BK141" i="22"/>
  <c r="J119" i="23"/>
  <c r="BK508" i="24"/>
  <c r="BK476" i="24"/>
  <c r="BK291" i="24"/>
  <c r="J99" i="24"/>
  <c r="J541" i="24"/>
  <c r="BK868" i="24"/>
  <c r="J261" i="25"/>
  <c r="J268" i="25"/>
  <c r="J277" i="25"/>
  <c r="J156" i="26"/>
  <c r="J211" i="26"/>
  <c r="J98" i="27"/>
  <c r="BK302" i="28"/>
  <c r="BK203" i="28"/>
  <c r="BK86" i="29"/>
  <c r="BK272" i="31"/>
  <c r="BK277" i="31"/>
  <c r="BK116" i="33"/>
  <c r="J114" i="33"/>
  <c r="BK162" i="34"/>
  <c r="J123" i="34"/>
  <c r="BK93" i="34"/>
  <c r="BK97" i="36"/>
  <c r="J95" i="37"/>
  <c r="BK117" i="37"/>
  <c r="BK131" i="38"/>
  <c r="J1066" i="40"/>
  <c r="BK836" i="40"/>
  <c r="BK575" i="40"/>
  <c r="J1073" i="40"/>
  <c r="BK408" i="40"/>
  <c r="BK1100" i="40"/>
  <c r="BK920" i="40"/>
  <c r="BK658" i="40"/>
  <c r="BK1149" i="40"/>
  <c r="BK960" i="40"/>
  <c r="J724" i="40"/>
  <c r="J451" i="40"/>
  <c r="BK1125" i="40"/>
  <c r="BK948" i="40"/>
  <c r="BK762" i="40"/>
  <c r="J463" i="40"/>
  <c r="BK266" i="40"/>
  <c r="BK1003" i="40"/>
  <c r="J754" i="40"/>
  <c r="J450" i="40"/>
  <c r="BK207" i="40"/>
  <c r="BK932" i="40"/>
  <c r="J734" i="40"/>
  <c r="BK465" i="40"/>
  <c r="J170" i="40"/>
  <c r="J1059" i="40"/>
  <c r="BK775" i="40"/>
  <c r="BK479" i="40"/>
  <c r="BK95" i="41"/>
  <c r="BK92" i="42"/>
  <c r="J113" i="42"/>
  <c r="J292" i="43"/>
  <c r="BK177" i="43"/>
  <c r="BK95" i="43"/>
  <c r="J282" i="43"/>
  <c r="J111" i="45"/>
  <c r="BK884" i="2"/>
  <c r="BK860" i="2"/>
  <c r="BK823" i="2"/>
  <c r="J774" i="2"/>
  <c r="BK708" i="2"/>
  <c r="J677" i="2"/>
  <c r="J660" i="2"/>
  <c r="BK615" i="2"/>
  <c r="BK576" i="2"/>
  <c r="J524" i="2"/>
  <c r="BK435" i="2"/>
  <c r="J329" i="2"/>
  <c r="J215" i="2"/>
  <c r="BK174" i="3"/>
  <c r="J195" i="4"/>
  <c r="J109" i="6"/>
  <c r="J140" i="6"/>
  <c r="BK136" i="7"/>
  <c r="BK159" i="7"/>
  <c r="BK301" i="8"/>
  <c r="J1468" i="10"/>
  <c r="BK1108" i="10"/>
  <c r="J1397" i="10"/>
  <c r="J457" i="10"/>
  <c r="BK901" i="10"/>
  <c r="BK1001" i="10"/>
  <c r="J1285" i="10"/>
  <c r="BK1385" i="10"/>
  <c r="BK1515" i="10"/>
  <c r="J530" i="10"/>
  <c r="J156" i="12"/>
  <c r="BK126" i="14"/>
  <c r="BK130" i="15"/>
  <c r="BK129" i="15"/>
  <c r="BK156" i="16"/>
  <c r="J243" i="16"/>
  <c r="J498" i="17"/>
  <c r="BK272" i="17"/>
  <c r="BK338" i="17"/>
  <c r="BK362" i="17"/>
  <c r="J584" i="17"/>
  <c r="BK657" i="17"/>
  <c r="J121" i="18"/>
  <c r="J479" i="21"/>
  <c r="J272" i="21"/>
  <c r="J469" i="21"/>
  <c r="J457" i="21"/>
  <c r="BK281" i="21"/>
  <c r="J112" i="22"/>
  <c r="BK634" i="24"/>
  <c r="J854" i="24"/>
  <c r="J634" i="24"/>
  <c r="J521" i="24"/>
  <c r="J873" i="24"/>
  <c r="BK235" i="25"/>
  <c r="J126" i="25"/>
  <c r="J225" i="26"/>
  <c r="BK132" i="26"/>
  <c r="BK325" i="28"/>
  <c r="BK258" i="28"/>
  <c r="J114" i="29"/>
  <c r="BK133" i="30"/>
  <c r="J225" i="31"/>
  <c r="J122" i="31"/>
  <c r="J109" i="32"/>
  <c r="J94" i="32"/>
  <c r="BK113" i="33"/>
  <c r="J161" i="34"/>
  <c r="BK104" i="34"/>
  <c r="J168" i="34"/>
  <c r="J124" i="36"/>
  <c r="BK117" i="36"/>
  <c r="BK126" i="37"/>
  <c r="BK128" i="38"/>
  <c r="J1140" i="40"/>
  <c r="J736" i="40"/>
  <c r="J441" i="40"/>
  <c r="J1098" i="40"/>
  <c r="BK378" i="40"/>
  <c r="J1081" i="40"/>
  <c r="J739" i="40"/>
  <c r="BK390" i="40"/>
  <c r="J1108" i="40"/>
  <c r="BK790" i="40"/>
  <c r="BK527" i="40"/>
  <c r="BK1140" i="40"/>
  <c r="BK959" i="40"/>
  <c r="J805" i="40"/>
  <c r="BK441" i="40"/>
  <c r="BK1159" i="40"/>
  <c r="BK931" i="40"/>
  <c r="J555" i="40"/>
  <c r="BK216" i="40"/>
  <c r="BK963" i="40"/>
  <c r="J721" i="40"/>
  <c r="BK566" i="40"/>
  <c r="BK1181" i="40"/>
  <c r="J949" i="40"/>
  <c r="BK565" i="40"/>
  <c r="J316" i="40"/>
  <c r="BK102" i="41"/>
  <c r="J96" i="42"/>
  <c r="BK111" i="42"/>
  <c r="BK175" i="43"/>
  <c r="J243" i="43"/>
  <c r="J177" i="43"/>
  <c r="BK86" i="44"/>
  <c r="BK611" i="2"/>
  <c r="BK549" i="2"/>
  <c r="J514" i="2"/>
  <c r="BK419" i="2"/>
  <c r="BK319" i="2"/>
  <c r="J213" i="2"/>
  <c r="BK159" i="3"/>
  <c r="J144" i="4"/>
  <c r="J231" i="6"/>
  <c r="J213" i="6"/>
  <c r="BK98" i="7"/>
  <c r="BK99" i="7"/>
  <c r="J206" i="8"/>
  <c r="BK659" i="10"/>
  <c r="BK815" i="10"/>
  <c r="J870" i="10"/>
  <c r="J1102" i="10"/>
  <c r="J1438" i="10"/>
  <c r="J471" i="10"/>
  <c r="J817" i="10"/>
  <c r="BK985" i="10"/>
  <c r="J1515" i="10"/>
  <c r="BK994" i="10"/>
  <c r="BK125" i="11"/>
  <c r="BK128" i="14"/>
  <c r="BK128" i="15"/>
  <c r="BK100" i="15"/>
  <c r="BK183" i="16"/>
  <c r="J209" i="16"/>
  <c r="BK415" i="17"/>
  <c r="J169" i="17"/>
  <c r="J490" i="17"/>
  <c r="J321" i="17"/>
  <c r="BK207" i="17"/>
  <c r="BK92" i="19"/>
  <c r="BK232" i="21"/>
  <c r="J200" i="21"/>
  <c r="J218" i="21"/>
  <c r="J305" i="21"/>
  <c r="J118" i="22"/>
  <c r="BK137" i="23"/>
  <c r="J856" i="24"/>
  <c r="J484" i="24"/>
  <c r="J572" i="24"/>
  <c r="BK266" i="24"/>
  <c r="J696" i="24"/>
  <c r="J235" i="25"/>
  <c r="J129" i="25"/>
  <c r="BK220" i="26"/>
  <c r="J142" i="26"/>
  <c r="BK104" i="27"/>
  <c r="BK160" i="28"/>
  <c r="BK139" i="28"/>
  <c r="J128" i="29"/>
  <c r="J113" i="30"/>
  <c r="J147" i="31"/>
  <c r="BK219" i="31"/>
  <c r="J133" i="32"/>
  <c r="J126" i="32"/>
  <c r="J180" i="34"/>
  <c r="BK150" i="34"/>
  <c r="BK106" i="34"/>
  <c r="BK103" i="35"/>
  <c r="BK97" i="35"/>
  <c r="BK98" i="35"/>
  <c r="J114" i="35"/>
  <c r="J93" i="35"/>
  <c r="BK95" i="35"/>
  <c r="J105" i="35"/>
  <c r="J127" i="36"/>
  <c r="J92" i="36"/>
  <c r="J105" i="36"/>
  <c r="BK88" i="37"/>
  <c r="BK662" i="40"/>
  <c r="BK229" i="40"/>
  <c r="BK612" i="40"/>
  <c r="J190" i="40"/>
  <c r="BK865" i="40"/>
  <c r="J548" i="40"/>
  <c r="J265" i="40"/>
  <c r="J1149" i="40"/>
  <c r="BK928" i="40"/>
  <c r="BK679" i="40"/>
  <c r="J318" i="40"/>
  <c r="J88" i="41"/>
  <c r="BK102" i="42"/>
  <c r="J120" i="42"/>
  <c r="BK99" i="43"/>
  <c r="J189" i="43"/>
  <c r="J181" i="43"/>
  <c r="J103" i="43"/>
  <c r="AS100" i="1"/>
  <c r="J818" i="2"/>
  <c r="BK781" i="2"/>
  <c r="BK732" i="2"/>
  <c r="BK703" i="2"/>
  <c r="J675" i="2"/>
  <c r="J629" i="2"/>
  <c r="BK584" i="2"/>
  <c r="BK546" i="2"/>
  <c r="BK514" i="2"/>
  <c r="BK454" i="2"/>
  <c r="J349" i="2"/>
  <c r="BK182" i="2"/>
  <c r="BK115" i="2"/>
  <c r="J131" i="3"/>
  <c r="BK154" i="4"/>
  <c r="J150" i="6"/>
  <c r="BK150" i="6"/>
  <c r="BK205" i="6"/>
  <c r="BK154" i="7"/>
  <c r="J137" i="7"/>
  <c r="BK229" i="8"/>
  <c r="J131" i="9"/>
  <c r="J771" i="10"/>
  <c r="J938" i="10"/>
  <c r="J1165" i="10"/>
  <c r="J164" i="10"/>
  <c r="J450" i="10"/>
  <c r="J824" i="10"/>
  <c r="J1021" i="10"/>
  <c r="BK954" i="10"/>
  <c r="J1510" i="10"/>
  <c r="J1160" i="10"/>
  <c r="J185" i="10"/>
  <c r="BK111" i="14"/>
  <c r="J125" i="15"/>
  <c r="BK141" i="15"/>
  <c r="BK267" i="16"/>
  <c r="J264" i="16"/>
  <c r="J215" i="16"/>
  <c r="J272" i="17"/>
  <c r="J304" i="17"/>
  <c r="J133" i="17"/>
  <c r="BK354" i="17"/>
  <c r="J263" i="17"/>
  <c r="BK401" i="17"/>
  <c r="BK456" i="17"/>
  <c r="J132" i="18"/>
  <c r="J92" i="19"/>
  <c r="BK109" i="20"/>
  <c r="J139" i="21"/>
  <c r="J226" i="21"/>
  <c r="J441" i="21"/>
  <c r="BK241" i="21"/>
  <c r="J232" i="21"/>
  <c r="J163" i="22"/>
  <c r="BK134" i="23"/>
  <c r="J546" i="24"/>
  <c r="BK816" i="24"/>
  <c r="J631" i="24"/>
  <c r="BK248" i="24"/>
  <c r="J840" i="24"/>
  <c r="J692" i="24"/>
  <c r="J179" i="25"/>
  <c r="BK135" i="25"/>
  <c r="J239" i="26"/>
  <c r="J184" i="26"/>
  <c r="BK355" i="28"/>
  <c r="BK174" i="28"/>
  <c r="J279" i="28"/>
  <c r="J169" i="29"/>
  <c r="BK106" i="31"/>
  <c r="BK283" i="31"/>
  <c r="J116" i="37"/>
  <c r="J130" i="38"/>
  <c r="BK113" i="38"/>
  <c r="BK1024" i="40"/>
  <c r="J832" i="40"/>
  <c r="J618" i="40"/>
  <c r="J241" i="40"/>
  <c r="BK396" i="40"/>
  <c r="J1117" i="40"/>
  <c r="BK925" i="40"/>
  <c r="J683" i="40"/>
  <c r="BK457" i="40"/>
  <c r="BK205" i="40"/>
  <c r="BK986" i="40"/>
  <c r="BK735" i="40"/>
  <c r="J479" i="40"/>
  <c r="BK182" i="40"/>
  <c r="J1018" i="40"/>
  <c r="J842" i="40"/>
  <c r="J645" i="40"/>
  <c r="J243" i="40"/>
  <c r="J956" i="40"/>
  <c r="BK654" i="40"/>
  <c r="BK387" i="40"/>
  <c r="BK1151" i="40"/>
  <c r="J938" i="40"/>
  <c r="BK715" i="40"/>
  <c r="BK572" i="40"/>
  <c r="BK334" i="40"/>
  <c r="J1186" i="40"/>
  <c r="BK1007" i="40"/>
  <c r="BK630" i="40"/>
  <c r="J337" i="40"/>
  <c r="J105" i="41"/>
  <c r="BK146" i="42"/>
  <c r="BK131" i="42"/>
  <c r="J280" i="43"/>
  <c r="J305" i="43"/>
  <c r="BK282" i="43"/>
  <c r="J217" i="43"/>
  <c r="BK95" i="45"/>
  <c r="BK429" i="2"/>
  <c r="BK370" i="2"/>
  <c r="J280" i="2"/>
  <c r="BK175" i="2"/>
  <c r="J174" i="3"/>
  <c r="BK116" i="4"/>
  <c r="J108" i="5"/>
  <c r="J205" i="6"/>
  <c r="BK188" i="6"/>
  <c r="J156" i="7"/>
  <c r="BK105" i="7"/>
  <c r="BK102" i="7"/>
  <c r="J303" i="8"/>
  <c r="J135" i="9"/>
  <c r="BK1277" i="10"/>
  <c r="BK457" i="10"/>
  <c r="J1142" i="10"/>
  <c r="BK237" i="10"/>
  <c r="J850" i="10"/>
  <c r="BK1468" i="10"/>
  <c r="J767" i="10"/>
  <c r="J136" i="10"/>
  <c r="BK695" i="10"/>
  <c r="J967" i="10"/>
  <c r="J308" i="10"/>
  <c r="BK704" i="10"/>
  <c r="BK1510" i="10"/>
  <c r="J979" i="10"/>
  <c r="BK138" i="11"/>
  <c r="J106" i="13"/>
  <c r="BK102" i="14"/>
  <c r="J144" i="15"/>
  <c r="BK105" i="15"/>
  <c r="J169" i="16"/>
  <c r="J129" i="16"/>
  <c r="BK291" i="16"/>
  <c r="BK584" i="17"/>
  <c r="J113" i="17"/>
  <c r="BK275" i="17"/>
  <c r="BK204" i="17"/>
  <c r="J269" i="17"/>
  <c r="BK233" i="17"/>
  <c r="BK441" i="17"/>
  <c r="BK603" i="17"/>
  <c r="J130" i="18"/>
  <c r="J97" i="19"/>
  <c r="BK361" i="21"/>
  <c r="J261" i="21"/>
  <c r="J295" i="21"/>
  <c r="J236" i="21"/>
  <c r="BK500" i="21"/>
  <c r="BK180" i="21"/>
  <c r="BK159" i="22"/>
  <c r="J141" i="22"/>
  <c r="BK159" i="23"/>
  <c r="BK99" i="23"/>
  <c r="BK115" i="23"/>
  <c r="BK415" i="24"/>
  <c r="J508" i="24"/>
  <c r="BK848" i="24"/>
  <c r="BK200" i="24"/>
  <c r="BK521" i="24"/>
  <c r="BK626" i="24"/>
  <c r="J345" i="24"/>
  <c r="J502" i="24"/>
  <c r="BK870" i="24"/>
  <c r="J228" i="25"/>
  <c r="BK247" i="25"/>
  <c r="J207" i="26"/>
  <c r="BK209" i="26"/>
  <c r="J107" i="27"/>
  <c r="J333" i="28"/>
  <c r="J179" i="29"/>
  <c r="J149" i="29"/>
  <c r="J99" i="31"/>
  <c r="J273" i="31"/>
  <c r="BK176" i="31"/>
  <c r="J139" i="32"/>
  <c r="J113" i="33"/>
  <c r="J167" i="34"/>
  <c r="J102" i="34"/>
  <c r="J99" i="34"/>
  <c r="J115" i="37"/>
  <c r="J117" i="38"/>
  <c r="BK132" i="38"/>
  <c r="J95" i="39"/>
  <c r="J872" i="40"/>
  <c r="BK579" i="40"/>
  <c r="J206" i="40"/>
  <c r="J456" i="40"/>
  <c r="BK1096" i="40"/>
  <c r="J836" i="40"/>
  <c r="BK515" i="40"/>
  <c r="BK1165" i="40"/>
  <c r="J900" i="40"/>
  <c r="J598" i="40"/>
  <c r="J267" i="40"/>
  <c r="J1009" i="40"/>
  <c r="J827" i="40"/>
  <c r="J518" i="40"/>
  <c r="J270" i="40"/>
  <c r="BK1012" i="40"/>
  <c r="BK732" i="40"/>
  <c r="J281" i="40"/>
  <c r="J1027" i="40"/>
  <c r="BK748" i="40"/>
  <c r="J477" i="40"/>
  <c r="BK1199" i="40"/>
  <c r="BK1022" i="40"/>
  <c r="J692" i="40"/>
  <c r="BK352" i="40"/>
  <c r="J89" i="41"/>
  <c r="BK98" i="42"/>
  <c r="BK105" i="42"/>
  <c r="BK163" i="43"/>
  <c r="J121" i="43"/>
  <c r="BK294" i="43"/>
  <c r="BK137" i="45"/>
  <c r="J462" i="2"/>
  <c r="J367" i="2"/>
  <c r="BK222" i="2"/>
  <c r="J111" i="2"/>
  <c r="BK141" i="4"/>
  <c r="BK110" i="5"/>
  <c r="BK170" i="6"/>
  <c r="BK155" i="6"/>
  <c r="BK135" i="7"/>
  <c r="J343" i="8"/>
  <c r="J192" i="8"/>
  <c r="J97" i="9"/>
  <c r="BK820" i="10"/>
  <c r="BK806" i="10"/>
  <c r="BK813" i="10"/>
  <c r="J659" i="10"/>
  <c r="BK1015" i="10"/>
  <c r="BK1263" i="10"/>
  <c r="J1456" i="10"/>
  <c r="J501" i="10"/>
  <c r="BK1184" i="10"/>
  <c r="BK115" i="11"/>
  <c r="J109" i="13"/>
  <c r="J116" i="15"/>
  <c r="BK110" i="15"/>
  <c r="J230" i="16"/>
  <c r="J212" i="16"/>
  <c r="BK310" i="17"/>
  <c r="BK625" i="17"/>
  <c r="J372" i="17"/>
  <c r="BK229" i="17"/>
  <c r="J544" i="17"/>
  <c r="BK576" i="17"/>
  <c r="J123" i="18"/>
  <c r="BK90" i="19"/>
  <c r="BK115" i="20"/>
  <c r="J286" i="21"/>
  <c r="J401" i="21"/>
  <c r="BK336" i="21"/>
  <c r="BK189" i="21"/>
  <c r="J97" i="22"/>
  <c r="J99" i="23"/>
  <c r="J474" i="24"/>
  <c r="J652" i="24"/>
  <c r="BK703" i="24"/>
  <c r="BK575" i="24"/>
  <c r="J497" i="24"/>
  <c r="BK163" i="24"/>
  <c r="BK191" i="25"/>
  <c r="J135" i="25"/>
  <c r="BK147" i="26"/>
  <c r="J118" i="27"/>
  <c r="BK305" i="28"/>
  <c r="J147" i="29"/>
  <c r="BK104" i="30"/>
  <c r="J242" i="31"/>
  <c r="J125" i="31"/>
  <c r="BK109" i="32"/>
  <c r="BK102" i="33"/>
  <c r="J93" i="34"/>
  <c r="BK139" i="34"/>
  <c r="BK174" i="34"/>
  <c r="BK115" i="36"/>
  <c r="J126" i="37"/>
  <c r="J106" i="38"/>
  <c r="BK98" i="39"/>
  <c r="BK942" i="40"/>
  <c r="BK663" i="40"/>
  <c r="BK297" i="40"/>
  <c r="BK529" i="40"/>
  <c r="BK245" i="40"/>
  <c r="BK867" i="40"/>
  <c r="J585" i="40"/>
  <c r="J242" i="40"/>
  <c r="BK971" i="40"/>
  <c r="BK736" i="40"/>
  <c r="J431" i="40"/>
  <c r="BK1127" i="40"/>
  <c r="BK937" i="40"/>
  <c r="BK656" i="40"/>
  <c r="BK327" i="40"/>
  <c r="J984" i="40"/>
  <c r="BK643" i="40"/>
  <c r="BK296" i="40"/>
  <c r="J1048" i="40"/>
  <c r="J833" i="40"/>
  <c r="J556" i="40"/>
  <c r="BK165" i="40"/>
  <c r="BK1048" i="40"/>
  <c r="BK713" i="40"/>
  <c r="BK475" i="40"/>
  <c r="J87" i="41"/>
  <c r="J138" i="42"/>
  <c r="BK289" i="43"/>
  <c r="BK283" i="43"/>
  <c r="J303" i="43"/>
  <c r="BK101" i="43"/>
  <c r="BK103" i="43"/>
  <c r="BK810" i="2"/>
  <c r="BK734" i="2"/>
  <c r="BK705" i="2"/>
  <c r="BK675" i="2"/>
  <c r="J621" i="2"/>
  <c r="BK581" i="2"/>
  <c r="J532" i="2"/>
  <c r="J456" i="2"/>
  <c r="BK340" i="2"/>
  <c r="BK243" i="2"/>
  <c r="BK103" i="3"/>
  <c r="BK169" i="4"/>
  <c r="J106" i="6"/>
  <c r="J177" i="6"/>
  <c r="J131" i="7"/>
  <c r="J112" i="7"/>
  <c r="BK277" i="8"/>
  <c r="BK143" i="9"/>
  <c r="BK329" i="10"/>
  <c r="J492" i="10"/>
  <c r="J799" i="10"/>
  <c r="J1082" i="10"/>
  <c r="BK123" i="10"/>
  <c r="BK197" i="10"/>
  <c r="BK288" i="10"/>
  <c r="BK373" i="10"/>
  <c r="J1246" i="10"/>
  <c r="J141" i="12"/>
  <c r="J115" i="13"/>
  <c r="BK127" i="14"/>
  <c r="J147" i="15"/>
  <c r="J106" i="16"/>
  <c r="J132" i="16"/>
  <c r="BK633" i="17"/>
  <c r="J254" i="17"/>
  <c r="BK174" i="17"/>
  <c r="BK597" i="17"/>
  <c r="BK389" i="17"/>
  <c r="J162" i="17"/>
  <c r="J94" i="19"/>
  <c r="BK136" i="21"/>
  <c r="BK236" i="21"/>
  <c r="BK479" i="21"/>
  <c r="J283" i="21"/>
  <c r="J149" i="22"/>
  <c r="J122" i="23"/>
  <c r="BK812" i="24"/>
  <c r="J266" i="24"/>
  <c r="BK258" i="24"/>
  <c r="BK660" i="24"/>
  <c r="J151" i="24"/>
  <c r="BK132" i="25"/>
  <c r="BK108" i="25"/>
  <c r="J195" i="26"/>
  <c r="J344" i="28"/>
  <c r="J325" i="28"/>
  <c r="BK191" i="29"/>
  <c r="BK227" i="31"/>
  <c r="BK204" i="31"/>
  <c r="BK114" i="32"/>
  <c r="J110" i="32"/>
  <c r="J172" i="34"/>
  <c r="BK124" i="34"/>
  <c r="BK143" i="34"/>
  <c r="J128" i="34"/>
  <c r="BK108" i="36"/>
  <c r="J113" i="37"/>
  <c r="BK109" i="38"/>
  <c r="J107" i="38"/>
  <c r="J1063" i="40"/>
  <c r="BK703" i="40"/>
  <c r="J367" i="40"/>
  <c r="BK556" i="40"/>
  <c r="J1103" i="40"/>
  <c r="BK795" i="40"/>
  <c r="J472" i="40"/>
  <c r="BK1134" i="40"/>
  <c r="J853" i="40"/>
  <c r="BK489" i="40"/>
  <c r="BK1150" i="40"/>
  <c r="J897" i="40"/>
  <c r="J674" i="40"/>
  <c r="J372" i="40"/>
  <c r="BK991" i="40"/>
  <c r="BK757" i="40"/>
  <c r="BK458" i="40"/>
  <c r="BK1148" i="40"/>
  <c r="J892" i="40"/>
  <c r="BK603" i="40"/>
  <c r="BK243" i="40"/>
  <c r="J1147" i="40"/>
  <c r="J717" i="40"/>
  <c r="J373" i="40"/>
  <c r="BK104" i="41"/>
  <c r="J144" i="42"/>
  <c r="BK118" i="42"/>
  <c r="BK261" i="43"/>
  <c r="BK115" i="43"/>
  <c r="J278" i="43"/>
  <c r="BK171" i="43"/>
  <c r="J109" i="45"/>
  <c r="J474" i="2"/>
  <c r="BK366" i="2"/>
  <c r="J243" i="2"/>
  <c r="AS74" i="1"/>
  <c r="BK158" i="4"/>
  <c r="BK165" i="4"/>
  <c r="BK234" i="6"/>
  <c r="J161" i="6"/>
  <c r="J170" i="6"/>
  <c r="J161" i="7"/>
  <c r="BK120" i="7"/>
  <c r="BK200" i="8"/>
  <c r="J235" i="8"/>
  <c r="J1270" i="10"/>
  <c r="BK265" i="10"/>
  <c r="BK863" i="10"/>
  <c r="BK934" i="10"/>
  <c r="BK1148" i="10"/>
  <c r="BK1393" i="10"/>
  <c r="BK387" i="10"/>
  <c r="J946" i="10"/>
  <c r="J1069" i="10"/>
  <c r="BK1508" i="10"/>
  <c r="J1094" i="10"/>
  <c r="J107" i="11"/>
  <c r="BK141" i="12"/>
  <c r="J137" i="14"/>
  <c r="J132" i="15"/>
  <c r="BK116" i="15"/>
  <c r="J291" i="16"/>
  <c r="BK115" i="16"/>
  <c r="J484" i="17"/>
  <c r="J504" i="17"/>
  <c r="J531" i="17"/>
  <c r="BK880" i="2"/>
  <c r="BK849" i="2"/>
  <c r="BK818" i="2"/>
  <c r="BK779" i="2"/>
  <c r="J716" i="2"/>
  <c r="J685" i="2"/>
  <c r="J648" i="2"/>
  <c r="J605" i="2"/>
  <c r="J556" i="2"/>
  <c r="J519" i="2"/>
  <c r="BK423" i="2"/>
  <c r="J273" i="2"/>
  <c r="J163" i="2"/>
  <c r="J178" i="3"/>
  <c r="J100" i="5"/>
  <c r="BK232" i="6"/>
  <c r="J223" i="6"/>
  <c r="BK153" i="7"/>
  <c r="J125" i="8"/>
  <c r="BK156" i="9"/>
  <c r="BK735" i="10"/>
  <c r="J987" i="10"/>
  <c r="J1169" i="10"/>
  <c r="J1223" i="10"/>
  <c r="J1430" i="10"/>
  <c r="J1155" i="10"/>
  <c r="BK1028" i="10"/>
  <c r="BK1496" i="10"/>
  <c r="BK747" i="10"/>
  <c r="BK168" i="12"/>
  <c r="BK118" i="14"/>
  <c r="J110" i="15"/>
  <c r="J111" i="15"/>
  <c r="BK250" i="16"/>
  <c r="J123" i="16"/>
  <c r="J415" i="17"/>
  <c r="BK591" i="17"/>
  <c r="J176" i="17"/>
  <c r="BK565" i="17"/>
  <c r="BK254" i="17"/>
  <c r="J354" i="17"/>
  <c r="J190" i="17"/>
  <c r="BK97" i="19"/>
  <c r="BK366" i="21"/>
  <c r="BK169" i="21"/>
  <c r="BK351" i="21"/>
  <c r="BK226" i="21"/>
  <c r="BK163" i="21"/>
  <c r="BK157" i="23"/>
  <c r="BK849" i="24"/>
  <c r="BK705" i="24"/>
  <c r="BK306" i="24"/>
  <c r="J658" i="24"/>
  <c r="J258" i="24"/>
  <c r="BK189" i="25"/>
  <c r="BK199" i="25"/>
  <c r="BK238" i="26"/>
  <c r="J231" i="26"/>
  <c r="J101" i="27"/>
  <c r="BK242" i="28"/>
  <c r="J167" i="29"/>
  <c r="J134" i="29"/>
  <c r="J176" i="31"/>
  <c r="BK128" i="31"/>
  <c r="J128" i="31"/>
  <c r="J123" i="32"/>
  <c r="BK89" i="33"/>
  <c r="BK94" i="34"/>
  <c r="J103" i="34"/>
  <c r="BK120" i="35"/>
  <c r="J119" i="36"/>
  <c r="BK102" i="37"/>
  <c r="J111" i="38"/>
  <c r="J99" i="39"/>
  <c r="BK868" i="40"/>
  <c r="BK518" i="40"/>
  <c r="J208" i="40"/>
  <c r="BK321" i="40"/>
  <c r="J968" i="40"/>
  <c r="BK672" i="40"/>
  <c r="BK304" i="40"/>
  <c r="J1021" i="40"/>
  <c r="J849" i="40"/>
  <c r="J557" i="40"/>
  <c r="J305" i="40"/>
  <c r="BK974" i="40"/>
  <c r="BK833" i="40"/>
  <c r="J532" i="40"/>
  <c r="J214" i="40"/>
  <c r="BK764" i="40"/>
  <c r="BK407" i="40"/>
  <c r="J1168" i="40"/>
  <c r="BK940" i="40"/>
  <c r="J769" i="40"/>
  <c r="J496" i="40"/>
  <c r="J1189" i="40"/>
  <c r="J977" i="40"/>
  <c r="J668" i="40"/>
  <c r="BK406" i="40"/>
  <c r="J93" i="41"/>
  <c r="BK126" i="42"/>
  <c r="BK86" i="42"/>
  <c r="BK111" i="43"/>
  <c r="J277" i="43"/>
  <c r="BK131" i="43"/>
  <c r="BK197" i="43"/>
  <c r="BK603" i="2"/>
  <c r="BK544" i="2"/>
  <c r="J495" i="2"/>
  <c r="J411" i="2"/>
  <c r="BK262" i="2"/>
  <c r="BK140" i="2"/>
  <c r="J136" i="3"/>
  <c r="J112" i="5"/>
  <c r="J175" i="6"/>
  <c r="J121" i="6"/>
  <c r="BK119" i="7"/>
  <c r="J121" i="7"/>
  <c r="J203" i="8"/>
  <c r="J1369" i="10"/>
  <c r="J641" i="10"/>
  <c r="J1237" i="10"/>
  <c r="J249" i="10"/>
  <c r="J892" i="10"/>
  <c r="J969" i="10"/>
  <c r="J1428" i="10"/>
  <c r="J551" i="10"/>
  <c r="BK916" i="10"/>
  <c r="J1508" i="10"/>
  <c r="BK892" i="10"/>
  <c r="J99" i="12"/>
  <c r="BK144" i="14"/>
  <c r="BK107" i="15"/>
  <c r="BK146" i="15"/>
  <c r="BK106" i="16"/>
  <c r="BK294" i="16"/>
  <c r="J367" i="17"/>
  <c r="BK323" i="17"/>
  <c r="J143" i="17"/>
  <c r="BK290" i="17"/>
  <c r="J357" i="17"/>
  <c r="J137" i="17"/>
  <c r="BK103" i="20"/>
  <c r="BK302" i="21"/>
  <c r="J292" i="21"/>
  <c r="J407" i="21"/>
  <c r="J393" i="21"/>
  <c r="J167" i="22"/>
  <c r="BK681" i="24"/>
  <c r="BK432" i="24"/>
  <c r="BK721" i="24"/>
  <c r="J261" i="24"/>
  <c r="BK387" i="24"/>
  <c r="J237" i="25"/>
  <c r="J141" i="25"/>
  <c r="BK200" i="26"/>
  <c r="BK229" i="26"/>
  <c r="J191" i="26"/>
  <c r="BK320" i="28"/>
  <c r="BK124" i="28"/>
  <c r="J98" i="29"/>
  <c r="BK551" i="24"/>
  <c r="BK209" i="25"/>
  <c r="J215" i="25"/>
  <c r="BK233" i="26"/>
  <c r="BK175" i="26"/>
  <c r="BK101" i="27"/>
  <c r="BK262" i="28"/>
  <c r="J95" i="29"/>
  <c r="J133" i="30"/>
  <c r="BK147" i="31"/>
  <c r="J233" i="31"/>
  <c r="BK120" i="32"/>
  <c r="BK125" i="32"/>
  <c r="J111" i="33"/>
  <c r="J126" i="34"/>
  <c r="J164" i="34"/>
  <c r="BK165" i="34"/>
  <c r="BK113" i="37"/>
  <c r="BK101" i="38"/>
  <c r="BK119" i="38"/>
  <c r="J1058" i="40"/>
  <c r="J713" i="40"/>
  <c r="J309" i="40"/>
  <c r="J592" i="40"/>
  <c r="J312" i="40"/>
  <c r="J893" i="40"/>
  <c r="J575" i="40"/>
  <c r="J235" i="40"/>
  <c r="BK1086" i="40"/>
  <c r="BK843" i="40"/>
  <c r="J531" i="40"/>
  <c r="BK1170" i="40"/>
  <c r="BK922" i="40"/>
  <c r="J676" i="40"/>
  <c r="J334" i="40"/>
  <c r="BK953" i="40"/>
  <c r="J565" i="40"/>
  <c r="J1107" i="40"/>
  <c r="BK851" i="40"/>
  <c r="J537" i="40"/>
  <c r="BK232" i="40"/>
  <c r="BK1183" i="40"/>
  <c r="J975" i="40"/>
  <c r="BK605" i="40"/>
  <c r="J386" i="40"/>
  <c r="BK97" i="41"/>
  <c r="BK87" i="42"/>
  <c r="J135" i="42"/>
  <c r="J155" i="43"/>
  <c r="BK301" i="43"/>
  <c r="BK209" i="43"/>
  <c r="J93" i="44"/>
  <c r="BK471" i="2"/>
  <c r="J384" i="2"/>
  <c r="J314" i="2"/>
  <c r="BK241" i="2"/>
  <c r="BK148" i="3"/>
  <c r="J183" i="4"/>
  <c r="J238" i="6"/>
  <c r="J136" i="6"/>
  <c r="BK115" i="7"/>
  <c r="J154" i="7"/>
  <c r="BK343" i="8"/>
  <c r="BK199" i="8"/>
  <c r="BK1309" i="10"/>
  <c r="J466" i="10"/>
  <c r="J340" i="10"/>
  <c r="BK462" i="10"/>
  <c r="BK780" i="10"/>
  <c r="J756" i="10"/>
  <c r="J806" i="10"/>
  <c r="J927" i="10"/>
  <c r="J1357" i="10"/>
  <c r="J110" i="11"/>
  <c r="J113" i="13"/>
  <c r="J102" i="14"/>
  <c r="BK94" i="15"/>
  <c r="J267" i="16"/>
  <c r="J246" i="16"/>
  <c r="J528" i="17"/>
  <c r="BK226" i="17"/>
  <c r="BK562" i="17"/>
  <c r="J509" i="17"/>
  <c r="J338" i="17"/>
  <c r="BK248" i="17"/>
  <c r="BK155" i="17"/>
  <c r="BK96" i="19"/>
  <c r="J191" i="21"/>
  <c r="BK305" i="21"/>
  <c r="J121" i="21"/>
  <c r="J420" i="21"/>
  <c r="J307" i="21"/>
  <c r="J108" i="23"/>
  <c r="J539" i="24"/>
  <c r="BK853" i="24"/>
  <c r="BK250" i="24"/>
  <c r="J404" i="24"/>
  <c r="J304" i="24"/>
  <c r="J230" i="25"/>
  <c r="BK286" i="25"/>
  <c r="BK153" i="26"/>
  <c r="BK187" i="26"/>
  <c r="J348" i="28"/>
  <c r="J266" i="28"/>
  <c r="BK169" i="29"/>
  <c r="J89" i="29"/>
  <c r="BK202" i="31"/>
  <c r="BK207" i="31"/>
  <c r="BK106" i="32"/>
  <c r="BK117" i="32"/>
  <c r="J148" i="34"/>
  <c r="BK135" i="34"/>
  <c r="J100" i="34"/>
  <c r="J97" i="34"/>
  <c r="J114" i="36"/>
  <c r="J99" i="36"/>
  <c r="BK95" i="37"/>
  <c r="J127" i="38"/>
  <c r="J1053" i="40"/>
  <c r="J843" i="40"/>
  <c r="J640" i="40"/>
  <c r="BK238" i="40"/>
  <c r="BK452" i="40"/>
  <c r="BK1021" i="40"/>
  <c r="BK667" i="40"/>
  <c r="BK333" i="40"/>
  <c r="BK1102" i="40"/>
  <c r="BK848" i="40"/>
  <c r="BK535" i="40"/>
  <c r="J1144" i="40"/>
  <c r="J973" i="40"/>
  <c r="BK689" i="40"/>
  <c r="BK365" i="40"/>
  <c r="BK1016" i="40"/>
  <c r="J823" i="40"/>
  <c r="J415" i="40"/>
  <c r="J194" i="40"/>
  <c r="BK923" i="40"/>
  <c r="BK646" i="40"/>
  <c r="J339" i="40"/>
  <c r="J1184" i="40"/>
  <c r="BK903" i="40"/>
  <c r="BK546" i="40"/>
  <c r="BK339" i="40"/>
  <c r="J96" i="41"/>
  <c r="J106" i="42"/>
  <c r="J85" i="42"/>
  <c r="J119" i="43"/>
  <c r="J251" i="43"/>
  <c r="J286" i="43"/>
  <c r="J128" i="45"/>
  <c r="J786" i="2"/>
  <c r="J732" i="2"/>
  <c r="J711" i="2"/>
  <c r="J672" i="2"/>
  <c r="J638" i="2"/>
  <c r="J564" i="2"/>
  <c r="J522" i="2"/>
  <c r="J467" i="2"/>
  <c r="J370" i="2"/>
  <c r="BK213" i="2"/>
  <c r="J98" i="3"/>
  <c r="J141" i="4"/>
  <c r="J116" i="5"/>
  <c r="J183" i="6"/>
  <c r="BK222" i="6"/>
  <c r="BK156" i="7"/>
  <c r="J99" i="7"/>
  <c r="BK208" i="8"/>
  <c r="J1108" i="10"/>
  <c r="BK1069" i="10"/>
  <c r="BK1174" i="10"/>
  <c r="BK1194" i="10"/>
  <c r="BK1299" i="10"/>
  <c r="BK487" i="10"/>
  <c r="BK450" i="10"/>
  <c r="J735" i="10"/>
  <c r="J1296" i="10"/>
  <c r="BK190" i="10"/>
  <c r="BK126" i="13"/>
  <c r="BK145" i="15"/>
  <c r="J117" i="15"/>
  <c r="BK189" i="16"/>
  <c r="BK204" i="16"/>
  <c r="J377" i="17"/>
  <c r="J307" i="17"/>
  <c r="J635" i="17"/>
  <c r="BK243" i="17"/>
  <c r="J284" i="17"/>
  <c r="BK118" i="18"/>
  <c r="BK93" i="20"/>
  <c r="BK446" i="21"/>
  <c r="BK238" i="21"/>
  <c r="BK248" i="21"/>
  <c r="BK158" i="21"/>
  <c r="J109" i="22"/>
  <c r="BK96" i="23"/>
  <c r="BK405" i="24"/>
  <c r="BK561" i="24"/>
  <c r="BK856" i="24"/>
  <c r="J510" i="24"/>
  <c r="BK237" i="25"/>
  <c r="BK203" i="25"/>
  <c r="BK145" i="26"/>
  <c r="BK239" i="26"/>
  <c r="J97" i="28"/>
  <c r="BK187" i="29"/>
  <c r="BK120" i="30"/>
  <c r="BK297" i="31"/>
  <c r="J277" i="31"/>
  <c r="BK131" i="32"/>
  <c r="BK132" i="32"/>
  <c r="BK118" i="33"/>
  <c r="BK90" i="34"/>
  <c r="J169" i="34"/>
  <c r="BK176" i="34"/>
  <c r="BK88" i="36"/>
  <c r="BK110" i="36"/>
  <c r="J102" i="38"/>
  <c r="J1142" i="40"/>
  <c r="J923" i="40"/>
  <c r="J429" i="40"/>
  <c r="BK215" i="40"/>
  <c r="BK168" i="40"/>
  <c r="J907" i="40"/>
  <c r="J666" i="40"/>
  <c r="BK206" i="40"/>
  <c r="BK1094" i="40"/>
  <c r="J809" i="40"/>
  <c r="J408" i="40"/>
  <c r="J167" i="40"/>
  <c r="BK855" i="40"/>
  <c r="J563" i="40"/>
  <c r="BK1177" i="40"/>
  <c r="BK913" i="40"/>
  <c r="J509" i="40"/>
  <c r="BK276" i="40"/>
  <c r="BK980" i="40"/>
  <c r="BK739" i="40"/>
  <c r="BK398" i="40"/>
  <c r="J1194" i="40"/>
  <c r="J877" i="40"/>
  <c r="BK492" i="40"/>
  <c r="BK87" i="41"/>
  <c r="J121" i="42"/>
  <c r="BK143" i="42"/>
  <c r="BK205" i="43"/>
  <c r="BK241" i="43"/>
  <c r="J125" i="43"/>
  <c r="J86" i="44"/>
  <c r="BK495" i="2"/>
  <c r="BK375" i="2"/>
  <c r="BK290" i="2"/>
  <c r="J149" i="2"/>
  <c r="BK153" i="3"/>
  <c r="J118" i="5"/>
  <c r="J228" i="6"/>
  <c r="J162" i="7"/>
  <c r="BK146" i="7"/>
  <c r="J98" i="7"/>
  <c r="BK247" i="8"/>
  <c r="BK109" i="9"/>
  <c r="BK690" i="10"/>
  <c r="J1045" i="10"/>
  <c r="J1377" i="10"/>
  <c r="BK466" i="10"/>
  <c r="J836" i="10"/>
  <c r="J1028" i="10"/>
  <c r="BK1214" i="10"/>
  <c r="J160" i="10"/>
  <c r="BK726" i="10"/>
  <c r="BK160" i="10"/>
  <c r="J128" i="12"/>
  <c r="J133" i="14"/>
  <c r="BK143" i="15"/>
  <c r="J155" i="15"/>
  <c r="BK149" i="16"/>
  <c r="J286" i="16"/>
  <c r="BK230" i="16"/>
  <c r="BK218" i="17"/>
  <c r="J301" i="17"/>
  <c r="BK349" i="17"/>
  <c r="J501" i="17"/>
  <c r="J628" i="17"/>
  <c r="BK534" i="17"/>
  <c r="J216" i="17"/>
  <c r="J365" i="17"/>
  <c r="BK635" i="17"/>
  <c r="J129" i="18"/>
  <c r="J88" i="19"/>
  <c r="BK258" i="21"/>
  <c r="J212" i="21"/>
  <c r="BK126" i="21"/>
  <c r="BK309" i="21"/>
  <c r="BK314" i="21"/>
  <c r="BK261" i="21"/>
  <c r="J106" i="22"/>
  <c r="J127" i="23"/>
  <c r="BK652" i="24"/>
  <c r="J859" i="24"/>
  <c r="J104" i="24"/>
  <c r="J816" i="24"/>
  <c r="BK461" i="24"/>
  <c r="BK362" i="24"/>
  <c r="BK143" i="24"/>
  <c r="BK293" i="25"/>
  <c r="J96" i="25"/>
  <c r="J105" i="25"/>
  <c r="J119" i="26"/>
  <c r="BK99" i="26"/>
  <c r="BK189" i="26"/>
  <c r="J203" i="28"/>
  <c r="J124" i="28"/>
  <c r="BK182" i="29"/>
  <c r="BK107" i="29"/>
  <c r="BK128" i="30"/>
  <c r="BK255" i="31"/>
  <c r="BK244" i="31"/>
  <c r="BK141" i="32"/>
  <c r="BK107" i="32"/>
  <c r="BK104" i="33"/>
  <c r="BK140" i="34"/>
  <c r="J111" i="34"/>
  <c r="BK128" i="34"/>
  <c r="BK123" i="34"/>
  <c r="J128" i="36"/>
  <c r="J125" i="36"/>
  <c r="J104" i="37"/>
  <c r="BK118" i="38"/>
  <c r="J1165" i="40"/>
  <c r="BK973" i="40"/>
  <c r="J693" i="40"/>
  <c r="BK369" i="40"/>
  <c r="J165" i="40"/>
  <c r="J453" i="40"/>
  <c r="BK1030" i="40"/>
  <c r="J886" i="40"/>
  <c r="J603" i="40"/>
  <c r="BK313" i="40"/>
  <c r="BK1157" i="40"/>
  <c r="J912" i="40"/>
  <c r="BK628" i="40"/>
  <c r="J314" i="40"/>
  <c r="J1137" i="40"/>
  <c r="BK956" i="40"/>
  <c r="BK707" i="40"/>
  <c r="BK425" i="40"/>
  <c r="BK186" i="40"/>
  <c r="BK951" i="40"/>
  <c r="J700" i="40"/>
  <c r="BK372" i="40"/>
  <c r="J1146" i="40"/>
  <c r="J919" i="40"/>
  <c r="J620" i="40"/>
  <c r="J352" i="40"/>
  <c r="BK1186" i="40"/>
  <c r="BK985" i="40"/>
  <c r="J703" i="40"/>
  <c r="J517" i="40"/>
  <c r="BK259" i="40"/>
  <c r="J83" i="41"/>
  <c r="J125" i="42"/>
  <c r="J93" i="42"/>
  <c r="J143" i="43"/>
  <c r="BK159" i="43"/>
  <c r="J294" i="43"/>
  <c r="J201" i="43"/>
  <c r="BK130" i="22"/>
  <c r="BK438" i="24"/>
  <c r="BK171" i="24"/>
  <c r="J660" i="24"/>
  <c r="BK447" i="24"/>
  <c r="J366" i="24"/>
  <c r="BK876" i="24"/>
  <c r="J241" i="25"/>
  <c r="J201" i="25"/>
  <c r="BK211" i="25"/>
  <c r="J189" i="26"/>
  <c r="J166" i="26"/>
  <c r="BK133" i="28"/>
  <c r="J341" i="28"/>
  <c r="BK131" i="29"/>
  <c r="BK135" i="30"/>
  <c r="BK274" i="31"/>
  <c r="BK263" i="31"/>
  <c r="J117" i="33"/>
  <c r="J157" i="34"/>
  <c r="J139" i="34"/>
  <c r="J158" i="34"/>
  <c r="BK119" i="34"/>
  <c r="BK126" i="35"/>
  <c r="J109" i="36"/>
  <c r="BK116" i="37"/>
  <c r="J116" i="38"/>
  <c r="BK99" i="39"/>
  <c r="J991" i="40"/>
  <c r="J607" i="40"/>
  <c r="J313" i="40"/>
  <c r="BK576" i="40"/>
  <c r="BK368" i="40"/>
  <c r="BK1060" i="40"/>
  <c r="BK752" i="40"/>
  <c r="J487" i="40"/>
  <c r="J982" i="40"/>
  <c r="J841" i="40"/>
  <c r="J340" i="40"/>
  <c r="BK1061" i="40"/>
  <c r="J931" i="40"/>
  <c r="BK666" i="40"/>
  <c r="BK357" i="40"/>
  <c r="BK1103" i="40"/>
  <c r="BK911" i="40"/>
  <c r="BK585" i="40"/>
  <c r="J304" i="40"/>
  <c r="J1016" i="40"/>
  <c r="BK847" i="40"/>
  <c r="BK574" i="40"/>
  <c r="BK274" i="40"/>
  <c r="J1177" i="40"/>
  <c r="J920" i="40"/>
  <c r="J614" i="40"/>
  <c r="BK392" i="40"/>
  <c r="BK100" i="42"/>
  <c r="BK147" i="42"/>
  <c r="J103" i="42"/>
  <c r="J99" i="43"/>
  <c r="BK173" i="43"/>
  <c r="BK229" i="43"/>
  <c r="BK137" i="43"/>
  <c r="BK136" i="45"/>
  <c r="AS87" i="1"/>
  <c r="BK832" i="2"/>
  <c r="J800" i="2"/>
  <c r="J748" i="2"/>
  <c r="J726" i="2"/>
  <c r="J682" i="2"/>
  <c r="BK638" i="2"/>
  <c r="J581" i="2"/>
  <c r="J539" i="2"/>
  <c r="BK487" i="2"/>
  <c r="BK384" i="2"/>
  <c r="BK247" i="2"/>
  <c r="J159" i="3"/>
  <c r="BK183" i="4"/>
  <c r="BK177" i="6"/>
  <c r="BK228" i="6"/>
  <c r="BK161" i="7"/>
  <c r="J109" i="7"/>
  <c r="BK303" i="8"/>
  <c r="BK147" i="9"/>
  <c r="BK1043" i="10"/>
  <c r="BK1265" i="10"/>
  <c r="BK308" i="10"/>
  <c r="J753" i="10"/>
  <c r="BK501" i="10"/>
  <c r="BK432" i="10"/>
  <c r="BK746" i="10"/>
  <c r="BK1538" i="10"/>
  <c r="BK908" i="10"/>
  <c r="BK162" i="12"/>
  <c r="BK109" i="13"/>
  <c r="J107" i="14"/>
  <c r="J146" i="15"/>
  <c r="BK164" i="16"/>
  <c r="J177" i="16"/>
  <c r="BK419" i="17"/>
  <c r="BK365" i="17"/>
  <c r="BK232" i="17"/>
  <c r="BK579" i="17"/>
  <c r="J257" i="17"/>
  <c r="BK329" i="17"/>
  <c r="BK125" i="18"/>
  <c r="BK263" i="21"/>
  <c r="J386" i="21"/>
  <c r="BK144" i="21"/>
  <c r="BK363" i="21"/>
  <c r="J125" i="22"/>
  <c r="J111" i="23"/>
  <c r="J439" i="24"/>
  <c r="BK423" i="24"/>
  <c r="BK420" i="24"/>
  <c r="J181" i="24"/>
  <c r="BK572" i="24"/>
  <c r="BK221" i="25"/>
  <c r="J189" i="25"/>
  <c r="J153" i="26"/>
  <c r="BK149" i="26"/>
  <c r="J291" i="28"/>
  <c r="J139" i="28"/>
  <c r="J92" i="29"/>
  <c r="J88" i="30"/>
  <c r="J272" i="31"/>
  <c r="J237" i="31"/>
  <c r="BK118" i="32"/>
  <c r="BK127" i="32"/>
  <c r="J90" i="33"/>
  <c r="J124" i="34"/>
  <c r="BK134" i="34"/>
  <c r="BK122" i="36"/>
  <c r="J111" i="36"/>
  <c r="J120" i="37"/>
  <c r="J131" i="38"/>
  <c r="J90" i="39"/>
  <c r="J891" i="40"/>
  <c r="BK599" i="40"/>
  <c r="J1152" i="40"/>
  <c r="BK438" i="40"/>
  <c r="BK1110" i="40"/>
  <c r="BK880" i="40"/>
  <c r="BK583" i="40"/>
  <c r="J233" i="40"/>
  <c r="J911" i="40"/>
  <c r="J653" i="40"/>
  <c r="J379" i="40"/>
  <c r="J1111" i="40"/>
  <c r="J896" i="40"/>
  <c r="J651" i="40"/>
  <c r="BK1009" i="40"/>
  <c r="BK698" i="40"/>
  <c r="J424" i="40"/>
  <c r="J1097" i="40"/>
  <c r="BK660" i="40"/>
  <c r="BK525" i="40"/>
  <c r="J221" i="40"/>
  <c r="J1057" i="40"/>
  <c r="BK718" i="40"/>
  <c r="J495" i="40"/>
  <c r="J188" i="40"/>
  <c r="J98" i="42"/>
  <c r="BK96" i="42"/>
  <c r="BK227" i="43"/>
  <c r="J233" i="43"/>
  <c r="BK296" i="43"/>
  <c r="BK284" i="43"/>
  <c r="BK101" i="45"/>
  <c r="J584" i="2"/>
  <c r="BK522" i="2"/>
  <c r="BK456" i="2"/>
  <c r="BK283" i="2"/>
  <c r="BK131" i="2"/>
  <c r="BK173" i="4"/>
  <c r="BK108" i="5"/>
  <c r="J128" i="6"/>
  <c r="J120" i="7"/>
  <c r="BK155" i="7"/>
  <c r="BK185" i="8"/>
  <c r="BK270" i="8"/>
  <c r="J322" i="10"/>
  <c r="J276" i="10"/>
  <c r="BK757" i="10"/>
  <c r="J1251" i="10"/>
  <c r="BK696" i="10"/>
  <c r="BK1027" i="10"/>
  <c r="BK192" i="10"/>
  <c r="J265" i="10"/>
  <c r="BK641" i="10"/>
  <c r="J1495" i="10"/>
  <c r="J270" i="10"/>
  <c r="J119" i="13"/>
  <c r="BK106" i="14"/>
  <c r="J148" i="15"/>
  <c r="J180" i="16"/>
  <c r="BK161" i="16"/>
  <c r="BK509" i="17"/>
  <c r="BK397" i="17"/>
  <c r="BK209" i="17"/>
  <c r="J233" i="17"/>
  <c r="BK490" i="17"/>
  <c r="J570" i="17"/>
  <c r="BK130" i="18"/>
  <c r="BK380" i="21"/>
  <c r="J491" i="21"/>
  <c r="J355" i="21"/>
  <c r="BK194" i="21"/>
  <c r="J344" i="21"/>
  <c r="J139" i="23"/>
  <c r="BK102" i="23"/>
  <c r="BK541" i="24"/>
  <c r="BK345" i="24"/>
  <c r="BK690" i="24"/>
  <c r="BK862" i="24"/>
  <c r="BK185" i="25"/>
  <c r="J193" i="25"/>
  <c r="BK231" i="26"/>
  <c r="BK237" i="26"/>
  <c r="BK186" i="28"/>
  <c r="J269" i="28"/>
  <c r="BK158" i="29"/>
  <c r="J148" i="30"/>
  <c r="BK99" i="31"/>
  <c r="BK173" i="31"/>
  <c r="BK133" i="31"/>
  <c r="BK115" i="32"/>
  <c r="BK133" i="32"/>
  <c r="BK117" i="33"/>
  <c r="BK169" i="34"/>
  <c r="BK182" i="34"/>
  <c r="BK88" i="34"/>
  <c r="J137" i="34"/>
  <c r="J111" i="35"/>
  <c r="BK127" i="35"/>
  <c r="BK112" i="35"/>
  <c r="BK117" i="35"/>
  <c r="J88" i="35"/>
  <c r="J92" i="35"/>
  <c r="J107" i="35"/>
  <c r="BK105" i="35"/>
  <c r="J120" i="35"/>
  <c r="BK107" i="35"/>
  <c r="J116" i="36"/>
  <c r="J107" i="36"/>
  <c r="BK128" i="36"/>
  <c r="BK110" i="37"/>
  <c r="BK108" i="38"/>
  <c r="BK114" i="38"/>
  <c r="BK1146" i="40"/>
  <c r="BK961" i="40"/>
  <c r="J784" i="40"/>
  <c r="J616" i="40"/>
  <c r="BK314" i="40"/>
  <c r="J583" i="40"/>
  <c r="J298" i="40"/>
  <c r="BK927" i="40"/>
  <c r="BK696" i="40"/>
  <c r="BK468" i="40"/>
  <c r="BK217" i="40"/>
  <c r="BK1069" i="40"/>
  <c r="J867" i="40"/>
  <c r="BK604" i="40"/>
  <c r="BK363" i="40"/>
  <c r="J1138" i="40"/>
  <c r="J1025" i="40"/>
  <c r="BK872" i="40"/>
  <c r="BK699" i="40"/>
  <c r="BK410" i="40"/>
  <c r="J331" i="40"/>
  <c r="BK1035" i="40"/>
  <c r="BK873" i="40"/>
  <c r="BK614" i="40"/>
  <c r="J311" i="40"/>
  <c r="J1156" i="40"/>
  <c r="J952" i="40"/>
  <c r="J786" i="40"/>
  <c r="J587" i="40"/>
  <c r="BK345" i="40"/>
  <c r="J1187" i="40"/>
  <c r="J1005" i="40"/>
  <c r="J711" i="40"/>
  <c r="BK471" i="40"/>
  <c r="BK192" i="40"/>
  <c r="J104" i="42"/>
  <c r="BK90" i="42"/>
  <c r="BK109" i="42"/>
  <c r="BK181" i="43"/>
  <c r="BK267" i="43"/>
  <c r="BK153" i="43"/>
  <c r="J241" i="43"/>
  <c r="J97" i="43"/>
  <c r="J120" i="45"/>
  <c r="J877" i="2"/>
  <c r="J844" i="2"/>
  <c r="J827" i="2"/>
  <c r="J807" i="2"/>
  <c r="J740" i="2"/>
  <c r="BK711" i="2"/>
  <c r="BK682" i="2"/>
  <c r="BK648" i="2"/>
  <c r="BK599" i="2"/>
  <c r="BK556" i="2"/>
  <c r="BK524" i="2"/>
  <c r="J492" i="2"/>
  <c r="BK414" i="2"/>
  <c r="J305" i="2"/>
  <c r="J222" i="2"/>
  <c r="BK128" i="2"/>
  <c r="BK123" i="3"/>
  <c r="BK134" i="4"/>
  <c r="J168" i="6"/>
  <c r="J184" i="6"/>
  <c r="J100" i="7"/>
  <c r="BK160" i="7"/>
  <c r="J104" i="7"/>
  <c r="J316" i="8"/>
  <c r="BK1377" i="10"/>
  <c r="BK520" i="10"/>
  <c r="J1060" i="10"/>
  <c r="J324" i="10"/>
  <c r="J840" i="10"/>
  <c r="BK614" i="10"/>
  <c r="J977" i="10"/>
  <c r="J1327" i="10"/>
  <c r="J237" i="10"/>
  <c r="BK710" i="10"/>
  <c r="J1494" i="10"/>
  <c r="BK605" i="10"/>
  <c r="BK99" i="13"/>
  <c r="J129" i="14"/>
  <c r="J113" i="15"/>
  <c r="J118" i="15"/>
  <c r="BK240" i="16"/>
  <c r="BK112" i="16"/>
  <c r="J537" i="17"/>
  <c r="BK433" i="17"/>
  <c r="BK379" i="17"/>
  <c r="BK133" i="17"/>
  <c r="BK577" i="17"/>
  <c r="J551" i="17"/>
  <c r="BK113" i="17"/>
  <c r="BK143" i="17"/>
  <c r="J92" i="18"/>
  <c r="BK97" i="20"/>
  <c r="BK212" i="21"/>
  <c r="BK388" i="21"/>
  <c r="J332" i="21"/>
  <c r="J166" i="21"/>
  <c r="J446" i="21"/>
  <c r="BK155" i="23"/>
  <c r="J87" i="23"/>
  <c r="J526" i="24"/>
  <c r="BK854" i="24"/>
  <c r="BK385" i="24"/>
  <c r="J432" i="24"/>
  <c r="J868" i="24"/>
  <c r="J93" i="25"/>
  <c r="BK171" i="25"/>
  <c r="BK141" i="25"/>
  <c r="BK207" i="26"/>
  <c r="BK224" i="26"/>
  <c r="BK311" i="28"/>
  <c r="J310" i="28"/>
  <c r="J111" i="29"/>
  <c r="J244" i="31"/>
  <c r="J150" i="31"/>
  <c r="J124" i="37"/>
  <c r="J121" i="38"/>
  <c r="BK100" i="39"/>
  <c r="BK954" i="40"/>
  <c r="BK709" i="40"/>
  <c r="J319" i="40"/>
  <c r="BK562" i="40"/>
  <c r="J315" i="40"/>
  <c r="BK1026" i="40"/>
  <c r="J749" i="40"/>
  <c r="J489" i="40"/>
  <c r="J225" i="40"/>
  <c r="BK1011" i="40"/>
  <c r="J844" i="40"/>
  <c r="J648" i="40"/>
  <c r="J370" i="40"/>
  <c r="BK1066" i="40"/>
  <c r="J962" i="40"/>
  <c r="J658" i="40"/>
  <c r="BK379" i="40"/>
  <c r="BK1085" i="40"/>
  <c r="J586" i="40"/>
  <c r="J364" i="40"/>
  <c r="J1106" i="40"/>
  <c r="BK889" i="40"/>
  <c r="J671" i="40"/>
  <c r="BK400" i="40"/>
  <c r="J1196" i="40"/>
  <c r="J1052" i="40"/>
  <c r="J924" i="40"/>
  <c r="J558" i="40"/>
  <c r="J303" i="40"/>
  <c r="J92" i="41"/>
  <c r="J111" i="42"/>
  <c r="BK129" i="42"/>
  <c r="BK199" i="43"/>
  <c r="BK279" i="43"/>
  <c r="J107" i="43"/>
  <c r="J229" i="43"/>
  <c r="J118" i="25"/>
  <c r="BK195" i="25"/>
  <c r="J172" i="26"/>
  <c r="BK329" i="28"/>
  <c r="BK95" i="28"/>
  <c r="BK89" i="29"/>
  <c r="BK225" i="31"/>
  <c r="BK186" i="31"/>
  <c r="BK89" i="31"/>
  <c r="J122" i="32"/>
  <c r="J118" i="33"/>
  <c r="BK142" i="34"/>
  <c r="BK125" i="34"/>
  <c r="J116" i="34"/>
  <c r="BK103" i="36"/>
  <c r="BK124" i="37"/>
  <c r="J118" i="38"/>
  <c r="BK1153" i="40"/>
  <c r="BK849" i="40"/>
  <c r="BK501" i="40"/>
  <c r="BK1117" i="40"/>
  <c r="J385" i="40"/>
  <c r="BK1054" i="40"/>
  <c r="BK769" i="40"/>
  <c r="BK478" i="40"/>
  <c r="J196" i="40"/>
  <c r="J958" i="40"/>
  <c r="BK805" i="40"/>
  <c r="BK386" i="40"/>
  <c r="BK1041" i="40"/>
  <c r="BK887" i="40"/>
  <c r="J632" i="40"/>
  <c r="BK383" i="40"/>
  <c r="BK982" i="40"/>
  <c r="BK668" i="40"/>
  <c r="BK318" i="40"/>
  <c r="J927" i="40"/>
  <c r="J608" i="40"/>
  <c r="J279" i="40"/>
  <c r="BK1105" i="40"/>
  <c r="BK830" i="40"/>
  <c r="J422" i="40"/>
  <c r="BK98" i="41"/>
  <c r="J129" i="42"/>
  <c r="BK88" i="42"/>
  <c r="BK129" i="43"/>
  <c r="BK183" i="43"/>
  <c r="J135" i="43"/>
  <c r="BK138" i="45"/>
  <c r="J489" i="2"/>
  <c r="J417" i="2"/>
  <c r="J326" i="2"/>
  <c r="J201" i="2"/>
  <c r="BK125" i="2"/>
  <c r="BK131" i="3"/>
  <c r="BK116" i="5"/>
  <c r="BK233" i="6"/>
  <c r="J186" i="6"/>
  <c r="BK109" i="7"/>
  <c r="BK113" i="7"/>
  <c r="BK132" i="8"/>
  <c r="BK165" i="9"/>
  <c r="J1078" i="10"/>
  <c r="BK1357" i="10"/>
  <c r="BK731" i="10"/>
  <c r="J1257" i="10"/>
  <c r="BK1081" i="10"/>
  <c r="BK1078" i="10"/>
  <c r="J1492" i="10"/>
  <c r="J207" i="10"/>
  <c r="J1499" i="10"/>
  <c r="BK716" i="10"/>
  <c r="BK119" i="12"/>
  <c r="J95" i="14"/>
  <c r="J95" i="15"/>
  <c r="BK132" i="15"/>
  <c r="J159" i="16"/>
  <c r="BK224" i="16"/>
  <c r="BK316" i="17"/>
  <c r="J204" i="17"/>
  <c r="J404" i="17"/>
  <c r="BK169" i="17"/>
  <c r="BK193" i="17"/>
  <c r="BK392" i="17"/>
  <c r="BK128" i="18"/>
  <c r="J113" i="20"/>
  <c r="J221" i="21"/>
  <c r="BK329" i="21"/>
  <c r="BK393" i="21"/>
  <c r="BK109" i="22"/>
  <c r="J150" i="23"/>
  <c r="J491" i="24"/>
  <c r="J411" i="24"/>
  <c r="BK723" i="24"/>
  <c r="J876" i="24"/>
  <c r="J274" i="25"/>
  <c r="BK215" i="25"/>
  <c r="BK243" i="26"/>
  <c r="J233" i="26"/>
  <c r="J337" i="28"/>
  <c r="BK341" i="28"/>
  <c r="BK196" i="29"/>
  <c r="BK177" i="29"/>
  <c r="J297" i="31"/>
  <c r="BK197" i="31"/>
  <c r="J101" i="32"/>
  <c r="J99" i="32"/>
  <c r="J106" i="33"/>
  <c r="BK121" i="34"/>
  <c r="BK177" i="34"/>
  <c r="J132" i="34"/>
  <c r="BK100" i="36"/>
  <c r="BK118" i="37"/>
  <c r="BK127" i="38"/>
  <c r="BK110" i="38"/>
  <c r="J1011" i="40"/>
  <c r="J799" i="40"/>
  <c r="J427" i="40"/>
  <c r="J584" i="40"/>
  <c r="J299" i="40"/>
  <c r="J936" i="40"/>
  <c r="J636" i="40"/>
  <c r="J228" i="40"/>
  <c r="BK1020" i="40"/>
  <c r="BK780" i="40"/>
  <c r="J400" i="40"/>
  <c r="J997" i="40"/>
  <c r="J709" i="40"/>
  <c r="BK427" i="40"/>
  <c r="BK1052" i="40"/>
  <c r="J852" i="40"/>
  <c r="BK467" i="40"/>
  <c r="BK1138" i="40"/>
  <c r="J791" i="40"/>
  <c r="J469" i="40"/>
  <c r="J209" i="40"/>
  <c r="BK1115" i="40"/>
  <c r="BK811" i="40"/>
  <c r="BK500" i="40"/>
  <c r="J178" i="40"/>
  <c r="J112" i="42"/>
  <c r="BK113" i="42"/>
  <c r="BK237" i="43"/>
  <c r="J111" i="43"/>
  <c r="BK259" i="43"/>
  <c r="BK265" i="43"/>
  <c r="BK111" i="45"/>
  <c r="BK761" i="2"/>
  <c r="BK716" i="2"/>
  <c r="J680" i="2"/>
  <c r="J633" i="2"/>
  <c r="J576" i="2"/>
  <c r="J527" i="2"/>
  <c r="J481" i="2"/>
  <c r="J378" i="2"/>
  <c r="BK257" i="2"/>
  <c r="J137" i="2"/>
  <c r="BK138" i="4"/>
  <c r="J222" i="6"/>
  <c r="BK223" i="6"/>
  <c r="BK114" i="7"/>
  <c r="BK145" i="7"/>
  <c r="BK112" i="8"/>
  <c r="BK1381" i="10"/>
  <c r="BK751" i="10"/>
  <c r="BK1223" i="10"/>
  <c r="J201" i="10"/>
  <c r="BK471" i="10"/>
  <c r="J757" i="10"/>
  <c r="BK1008" i="10"/>
  <c r="J1267" i="10"/>
  <c r="BK158" i="10"/>
  <c r="J1512" i="10"/>
  <c r="BK1035" i="10"/>
  <c r="BK105" i="11"/>
  <c r="BK142" i="14"/>
  <c r="BK133" i="15"/>
  <c r="BK103" i="15"/>
  <c r="J227" i="16"/>
  <c r="BK516" i="17"/>
  <c r="J440" i="17"/>
  <c r="BK367" i="17"/>
  <c r="BK224" i="17"/>
  <c r="BK465" i="17"/>
  <c r="J465" i="17"/>
  <c r="BK427" i="17"/>
  <c r="J91" i="19"/>
  <c r="J194" i="21"/>
  <c r="J163" i="21"/>
  <c r="J297" i="21"/>
  <c r="BK131" i="21"/>
  <c r="BK317" i="21"/>
  <c r="J155" i="23"/>
  <c r="J187" i="24"/>
  <c r="BK491" i="24"/>
  <c r="J585" i="24"/>
  <c r="J420" i="24"/>
  <c r="J808" i="24"/>
  <c r="BK176" i="25"/>
  <c r="BK280" i="25"/>
  <c r="J213" i="26"/>
  <c r="J209" i="26"/>
  <c r="BK280" i="28"/>
  <c r="BK274" i="28"/>
  <c r="J161" i="29"/>
  <c r="BK122" i="31"/>
  <c r="J246" i="31"/>
  <c r="J143" i="32"/>
  <c r="BK138" i="32"/>
  <c r="J92" i="33"/>
  <c r="BK102" i="34"/>
  <c r="J95" i="34"/>
  <c r="BK120" i="34"/>
  <c r="J147" i="34"/>
  <c r="BK98" i="36"/>
  <c r="BK92" i="37"/>
  <c r="J120" i="38"/>
  <c r="BK122" i="38"/>
  <c r="J1026" i="40"/>
  <c r="J719" i="40"/>
  <c r="J398" i="40"/>
  <c r="J533" i="40"/>
  <c r="J1135" i="40"/>
  <c r="BK874" i="40"/>
  <c r="BK539" i="40"/>
  <c r="J168" i="40"/>
  <c r="BK950" i="40"/>
  <c r="J667" i="40"/>
  <c r="BK319" i="40"/>
  <c r="BK1027" i="40"/>
  <c r="J825" i="40"/>
  <c r="J485" i="40"/>
  <c r="BK1111" i="40"/>
  <c r="BK829" i="40"/>
  <c r="J380" i="40"/>
  <c r="BK1114" i="40"/>
  <c r="BK921" i="40"/>
  <c r="J540" i="40"/>
  <c r="BK1197" i="40"/>
  <c r="J1112" i="40"/>
  <c r="BK674" i="40"/>
  <c r="J329" i="40"/>
  <c r="J100" i="41"/>
  <c r="BK135" i="42"/>
  <c r="J221" i="43"/>
  <c r="BK165" i="43"/>
  <c r="BK215" i="43"/>
  <c r="J223" i="43"/>
  <c r="J93" i="45"/>
  <c r="BK426" i="2"/>
  <c r="BK346" i="2"/>
  <c r="J224" i="2"/>
  <c r="J125" i="2"/>
  <c r="BK119" i="3"/>
  <c r="J163" i="4"/>
  <c r="BK213" i="6"/>
  <c r="J233" i="6"/>
  <c r="BK112" i="7"/>
  <c r="J117" i="7"/>
  <c r="J309" i="8"/>
  <c r="J328" i="8"/>
  <c r="J139" i="9"/>
  <c r="J1209" i="10"/>
  <c r="J153" i="10"/>
  <c r="J716" i="10"/>
  <c r="BK1227" i="10"/>
  <c r="J1440" i="10"/>
  <c r="BK721" i="10"/>
  <c r="J721" i="10"/>
  <c r="J1365" i="10"/>
  <c r="J496" i="10"/>
  <c r="BK832" i="10"/>
  <c r="BK1494" i="10"/>
  <c r="J954" i="10"/>
  <c r="BK98" i="11"/>
  <c r="J99" i="13"/>
  <c r="BK108" i="14"/>
  <c r="BK125" i="15"/>
  <c r="J152" i="15"/>
  <c r="BK95" i="15"/>
  <c r="J174" i="16"/>
  <c r="BK233" i="16"/>
  <c r="J412" i="17"/>
  <c r="J410" i="17"/>
  <c r="J427" i="17"/>
  <c r="J275" i="17"/>
  <c r="J433" i="17"/>
  <c r="BK245" i="17"/>
  <c r="BK501" i="17"/>
  <c r="J657" i="17"/>
  <c r="J110" i="18"/>
  <c r="J90" i="19"/>
  <c r="BK407" i="21"/>
  <c r="BK186" i="21"/>
  <c r="BK163" i="22"/>
  <c r="BK122" i="23"/>
  <c r="BK242" i="24"/>
  <c r="J620" i="24"/>
  <c r="J405" i="24"/>
  <c r="J804" i="24"/>
  <c r="BK556" i="24"/>
  <c r="J264" i="24"/>
  <c r="J218" i="25"/>
  <c r="BK161" i="31"/>
  <c r="BK123" i="32"/>
  <c r="J149" i="34"/>
  <c r="J101" i="38"/>
  <c r="J426" i="40"/>
  <c r="J1082" i="40"/>
  <c r="J390" i="40"/>
  <c r="J1134" i="40"/>
  <c r="J909" i="40"/>
  <c r="BK557" i="40"/>
  <c r="J227" i="40"/>
  <c r="BK1039" i="40"/>
  <c r="BK860" i="40"/>
  <c r="BK550" i="40"/>
  <c r="BK203" i="40"/>
  <c r="BK1014" i="40"/>
  <c r="BK861" i="40"/>
  <c r="J473" i="40"/>
  <c r="J224" i="40"/>
  <c r="BK891" i="40"/>
  <c r="BK665" i="40"/>
  <c r="BK403" i="40"/>
  <c r="J1113" i="40"/>
  <c r="J887" i="40"/>
  <c r="BK563" i="40"/>
  <c r="J1199" i="40"/>
  <c r="BK1055" i="40"/>
  <c r="BK767" i="40"/>
  <c r="J388" i="40"/>
  <c r="BK213" i="40"/>
  <c r="J110" i="42"/>
  <c r="J87" i="42"/>
  <c r="BK99" i="42"/>
  <c r="J171" i="43"/>
  <c r="BK107" i="43"/>
  <c r="BK255" i="43"/>
  <c r="BK271" i="43"/>
  <c r="J91" i="45"/>
  <c r="J464" i="2"/>
  <c r="J373" i="2"/>
  <c r="J319" i="2"/>
  <c r="BK229" i="2"/>
  <c r="BK120" i="2"/>
  <c r="BK143" i="7"/>
  <c r="J185" i="8"/>
  <c r="J175" i="8"/>
  <c r="BK133" i="9"/>
  <c r="J1014" i="10"/>
  <c r="BK340" i="10"/>
  <c r="J1029" i="10"/>
  <c r="J373" i="10"/>
  <c r="BK1063" i="10"/>
  <c r="J346" i="10"/>
  <c r="BK1074" i="10"/>
  <c r="BK175" i="10"/>
  <c r="J762" i="10"/>
  <c r="BK1345" i="10"/>
  <c r="BK604" i="10"/>
  <c r="BK1160" i="10"/>
  <c r="J623" i="10"/>
  <c r="BK1499" i="10"/>
  <c r="J1276" i="10"/>
  <c r="J442" i="10"/>
  <c r="J116" i="12"/>
  <c r="J123" i="13"/>
  <c r="J124" i="14"/>
  <c r="J136" i="15"/>
  <c r="BK102" i="15"/>
  <c r="BK136" i="15"/>
  <c r="BK286" i="16"/>
  <c r="BK174" i="16"/>
  <c r="J221" i="16"/>
  <c r="J156" i="16"/>
  <c r="BK313" i="17"/>
  <c r="J310" i="17"/>
  <c r="BK384" i="17"/>
  <c r="BK630" i="17"/>
  <c r="J243" i="17"/>
  <c r="J395" i="17"/>
  <c r="BK445" i="17"/>
  <c r="J576" i="17"/>
  <c r="BK199" i="17"/>
  <c r="J424" i="17"/>
  <c r="BK120" i="18"/>
  <c r="J114" i="18"/>
  <c r="BK133" i="20"/>
  <c r="J455" i="21"/>
  <c r="J206" i="21"/>
  <c r="BK383" i="21"/>
  <c r="BK278" i="21"/>
  <c r="BK372" i="21"/>
  <c r="J428" i="21"/>
  <c r="J463" i="21"/>
  <c r="BK112" i="22"/>
  <c r="J91" i="23"/>
  <c r="J591" i="24"/>
  <c r="J534" i="24"/>
  <c r="BK467" i="24"/>
  <c r="BK320" i="24"/>
  <c r="J715" i="24"/>
  <c r="BK452" i="24"/>
  <c r="BK245" i="24"/>
  <c r="J171" i="25"/>
  <c r="J108" i="25"/>
  <c r="BK191" i="26"/>
  <c r="BK247" i="26"/>
  <c r="J294" i="28"/>
  <c r="J197" i="28"/>
  <c r="BK154" i="29"/>
  <c r="J139" i="29"/>
  <c r="J204" i="31"/>
  <c r="J285" i="31"/>
  <c r="J129" i="32"/>
  <c r="J102" i="33"/>
  <c r="BK87" i="34"/>
  <c r="BK95" i="34"/>
  <c r="BK108" i="34"/>
  <c r="BK92" i="36"/>
  <c r="J120" i="36"/>
  <c r="J125" i="37"/>
  <c r="BK97" i="38"/>
  <c r="BK92" i="39"/>
  <c r="J964" i="40"/>
  <c r="J793" i="40"/>
  <c r="BK433" i="40"/>
  <c r="J171" i="40"/>
  <c r="J462" i="40"/>
  <c r="J1126" i="40"/>
  <c r="BK842" i="40"/>
  <c r="J577" i="40"/>
  <c r="J1054" i="40"/>
  <c r="BK754" i="40"/>
  <c r="BK502" i="40"/>
  <c r="J1155" i="40"/>
  <c r="J963" i="40"/>
  <c r="J702" i="40"/>
  <c r="J402" i="40"/>
  <c r="J1056" i="40"/>
  <c r="J862" i="40"/>
  <c r="BK537" i="40"/>
  <c r="BK272" i="40"/>
  <c r="J1115" i="40"/>
  <c r="J885" i="40"/>
  <c r="J605" i="40"/>
  <c r="BK331" i="40"/>
  <c r="BK1184" i="40"/>
  <c r="J965" i="40"/>
  <c r="J742" i="40"/>
  <c r="BK371" i="40"/>
  <c r="BK139" i="42"/>
  <c r="J90" i="42"/>
  <c r="J239" i="43"/>
  <c r="J191" i="43"/>
  <c r="J261" i="43"/>
  <c r="J165" i="43"/>
  <c r="J117" i="43"/>
  <c r="J104" i="45"/>
  <c r="AS97" i="1"/>
  <c r="BK853" i="2"/>
  <c r="BK830" i="2"/>
  <c r="BK786" i="2"/>
  <c r="BK731" i="2"/>
  <c r="BK697" i="2"/>
  <c r="J670" i="2"/>
  <c r="J612" i="2"/>
  <c r="J562" i="2"/>
  <c r="J507" i="2"/>
  <c r="BK408" i="2"/>
  <c r="J294" i="2"/>
  <c r="J144" i="2"/>
  <c r="BK169" i="3"/>
  <c r="BK99" i="4"/>
  <c r="BK217" i="6"/>
  <c r="J155" i="7"/>
  <c r="BK118" i="7"/>
  <c r="BK359" i="8"/>
  <c r="J121" i="9"/>
  <c r="BK1128" i="10"/>
  <c r="BK164" i="10"/>
  <c r="J518" i="10"/>
  <c r="J233" i="10"/>
  <c r="J1275" i="10"/>
  <c r="BK213" i="10"/>
  <c r="BK324" i="10"/>
  <c r="J898" i="10"/>
  <c r="J1304" i="10"/>
  <c r="J128" i="10"/>
  <c r="BK99" i="12"/>
  <c r="BK129" i="14"/>
  <c r="BK115" i="15"/>
  <c r="BK113" i="15"/>
  <c r="J271" i="16"/>
  <c r="J144" i="16"/>
  <c r="J183" i="17"/>
  <c r="BK440" i="17"/>
  <c r="BK196" i="17"/>
  <c r="BK372" i="17"/>
  <c r="J459" i="17"/>
  <c r="J429" i="17"/>
  <c r="BK94" i="19"/>
  <c r="J466" i="21"/>
  <c r="BK443" i="21"/>
  <c r="J449" i="21"/>
  <c r="BK166" i="21"/>
  <c r="BK133" i="22"/>
  <c r="J834" i="24"/>
  <c r="J482" i="24"/>
  <c r="BK826" i="24"/>
  <c r="BK323" i="24"/>
  <c r="BK808" i="24"/>
  <c r="BK640" i="24"/>
  <c r="J196" i="25"/>
  <c r="BK226" i="25"/>
  <c r="BK163" i="26"/>
  <c r="J247" i="26"/>
  <c r="BK367" i="28"/>
  <c r="BK137" i="29"/>
  <c r="J177" i="29"/>
  <c r="J270" i="31"/>
  <c r="BK213" i="31"/>
  <c r="BK221" i="31"/>
  <c r="J112" i="32"/>
  <c r="BK105" i="32"/>
  <c r="J115" i="34"/>
  <c r="J155" i="34"/>
  <c r="BK136" i="34"/>
  <c r="BK112" i="36"/>
  <c r="BK125" i="36"/>
  <c r="J119" i="37"/>
  <c r="J100" i="38"/>
  <c r="BK90" i="39"/>
  <c r="J966" i="40"/>
  <c r="J705" i="40"/>
  <c r="J376" i="40"/>
  <c r="BK540" i="40"/>
  <c r="BK1173" i="40"/>
  <c r="BK898" i="40"/>
  <c r="J524" i="40"/>
  <c r="BK159" i="40"/>
  <c r="J939" i="40"/>
  <c r="J626" i="40"/>
  <c r="BK350" i="40"/>
  <c r="BK1037" i="40"/>
  <c r="BK681" i="40"/>
  <c r="BK240" i="40"/>
  <c r="BK975" i="40"/>
  <c r="J660" i="40"/>
  <c r="J300" i="40"/>
  <c r="J1012" i="40"/>
  <c r="BK815" i="40"/>
  <c r="BK588" i="40"/>
  <c r="J297" i="40"/>
  <c r="BK1126" i="40"/>
  <c r="J882" i="40"/>
  <c r="J591" i="40"/>
  <c r="J355" i="40"/>
  <c r="BK96" i="41"/>
  <c r="BK133" i="42"/>
  <c r="J130" i="42"/>
  <c r="BK117" i="43"/>
  <c r="J185" i="43"/>
  <c r="J231" i="43"/>
  <c r="J269" i="43"/>
  <c r="BK96" i="45"/>
  <c r="BK564" i="2"/>
  <c r="BK527" i="2"/>
  <c r="BK485" i="2"/>
  <c r="J389" i="2"/>
  <c r="J175" i="2"/>
  <c r="J134" i="4"/>
  <c r="J106" i="5"/>
  <c r="BK219" i="6"/>
  <c r="J115" i="6"/>
  <c r="BK162" i="7"/>
  <c r="BK196" i="8"/>
  <c r="F34" i="9"/>
  <c r="BK786" i="10"/>
  <c r="J153" i="12"/>
  <c r="BK125" i="14"/>
  <c r="J151" i="15"/>
  <c r="J101" i="15"/>
  <c r="J112" i="16"/>
  <c r="BK126" i="16"/>
  <c r="BK307" i="17"/>
  <c r="BK260" i="17"/>
  <c r="J614" i="17"/>
  <c r="J431" i="17"/>
  <c r="J444" i="17"/>
  <c r="BK386" i="17"/>
  <c r="J100" i="18"/>
  <c r="J155" i="21"/>
  <c r="BK147" i="21"/>
  <c r="BK253" i="21"/>
  <c r="J109" i="21"/>
  <c r="J130" i="22"/>
  <c r="BK166" i="23"/>
  <c r="J360" i="24"/>
  <c r="BK747" i="24"/>
  <c r="BK830" i="24"/>
  <c r="J387" i="24"/>
  <c r="BK873" i="24"/>
  <c r="BK118" i="25"/>
  <c r="BK283" i="25"/>
  <c r="J163" i="26"/>
  <c r="J238" i="26"/>
  <c r="BK359" i="28"/>
  <c r="J320" i="28"/>
  <c r="J127" i="29"/>
  <c r="BK148" i="29"/>
  <c r="J235" i="31"/>
  <c r="BK235" i="31"/>
  <c r="J194" i="31"/>
  <c r="BK94" i="32"/>
  <c r="BK142" i="32"/>
  <c r="J110" i="33"/>
  <c r="J117" i="34"/>
  <c r="J98" i="34"/>
  <c r="BK126" i="34"/>
  <c r="J94" i="34"/>
  <c r="J116" i="35"/>
  <c r="J122" i="35"/>
  <c r="J128" i="35"/>
  <c r="J109" i="35"/>
  <c r="BK128" i="35"/>
  <c r="BK119" i="35"/>
  <c r="BK111" i="35"/>
  <c r="J90" i="35"/>
  <c r="BK100" i="35"/>
  <c r="BK109" i="36"/>
  <c r="BK127" i="36"/>
  <c r="BK120" i="36"/>
  <c r="BK122" i="37"/>
  <c r="BK114" i="37"/>
  <c r="J113" i="38"/>
  <c r="BK95" i="39"/>
  <c r="BK988" i="40"/>
  <c r="J834" i="40"/>
  <c r="J646" i="40"/>
  <c r="J387" i="40"/>
  <c r="J544" i="40"/>
  <c r="BK224" i="40"/>
  <c r="BK999" i="40"/>
  <c r="BK852" i="40"/>
  <c r="J639" i="40"/>
  <c r="BK409" i="40"/>
  <c r="BK1130" i="40"/>
  <c r="J905" i="40"/>
  <c r="BK786" i="40"/>
  <c r="J576" i="40"/>
  <c r="BK935" i="40"/>
  <c r="BK278" i="40"/>
  <c r="J995" i="40"/>
  <c r="BK303" i="40"/>
  <c r="J744" i="40"/>
  <c r="BK494" i="40"/>
  <c r="J97" i="41"/>
  <c r="BK110" i="42"/>
  <c r="BK143" i="43"/>
  <c r="J137" i="43"/>
  <c r="J283" i="43"/>
  <c r="BK133" i="43"/>
  <c r="J138" i="45"/>
  <c r="AS63" i="1"/>
  <c r="J868" i="2"/>
  <c r="J839" i="2"/>
  <c r="BK815" i="2"/>
  <c r="J779" i="2"/>
  <c r="J735" i="2"/>
  <c r="J719" i="2"/>
  <c r="J681" i="2"/>
  <c r="J655" i="2"/>
  <c r="J615" i="2"/>
  <c r="BK567" i="2"/>
  <c r="BK529" i="2"/>
  <c r="BK474" i="2"/>
  <c r="J366" i="2"/>
  <c r="BK270" i="2"/>
  <c r="BK170" i="2"/>
  <c r="J153" i="3"/>
  <c r="J104" i="4"/>
  <c r="J224" i="6"/>
  <c r="BK226" i="6"/>
  <c r="J149" i="7"/>
  <c r="J130" i="7"/>
  <c r="J199" i="8"/>
  <c r="BK241" i="8"/>
  <c r="J1283" i="10"/>
  <c r="J282" i="10"/>
  <c r="BK799" i="10"/>
  <c r="BK1304" i="10"/>
  <c r="BK1373" i="10"/>
  <c r="BK1088" i="10"/>
  <c r="J144" i="10"/>
  <c r="BK430" i="10"/>
  <c r="BK597" i="10"/>
  <c r="J936" i="10"/>
  <c r="J129" i="13"/>
  <c r="BK136" i="14"/>
  <c r="BK134" i="15"/>
  <c r="J218" i="16"/>
  <c r="BK236" i="16"/>
  <c r="BK382" i="17"/>
  <c r="J201" i="17"/>
  <c r="J591" i="17"/>
  <c r="J379" i="17"/>
  <c r="J342" i="17"/>
  <c r="BK400" i="17"/>
  <c r="BK117" i="18"/>
  <c r="BK113" i="20"/>
  <c r="BK355" i="21"/>
  <c r="BK150" i="21"/>
  <c r="BK206" i="21"/>
  <c r="J176" i="21"/>
  <c r="BK153" i="22"/>
  <c r="BK105" i="23"/>
  <c r="J826" i="24"/>
  <c r="BK539" i="24"/>
  <c r="J592" i="24"/>
  <c r="J245" i="24"/>
  <c r="BK167" i="24"/>
  <c r="J293" i="25"/>
  <c r="J171" i="26"/>
  <c r="BK94" i="26"/>
  <c r="BK122" i="27"/>
  <c r="BK298" i="28"/>
  <c r="J95" i="28"/>
  <c r="J164" i="29"/>
  <c r="J294" i="31"/>
  <c r="J280" i="31"/>
  <c r="J117" i="37"/>
  <c r="BK98" i="38"/>
  <c r="BK1154" i="40"/>
  <c r="J865" i="40"/>
  <c r="BK558" i="40"/>
  <c r="J192" i="40"/>
  <c r="J492" i="40"/>
  <c r="BK1161" i="40"/>
  <c r="J859" i="40"/>
  <c r="BK589" i="40"/>
  <c r="BK261" i="40"/>
  <c r="BK1088" i="40"/>
  <c r="BK803" i="40"/>
  <c r="J589" i="40"/>
  <c r="BK1163" i="40"/>
  <c r="J932" i="40"/>
  <c r="BK724" i="40"/>
  <c r="J478" i="40"/>
  <c r="J1051" i="40"/>
  <c r="J788" i="40"/>
  <c r="J498" i="40"/>
  <c r="J230" i="40"/>
  <c r="J955" i="40"/>
  <c r="J776" i="40"/>
  <c r="J602" i="40"/>
  <c r="J369" i="40"/>
  <c r="BK1191" i="40"/>
  <c r="J971" i="40"/>
  <c r="BK723" i="40"/>
  <c r="BK456" i="40"/>
  <c r="J198" i="40"/>
  <c r="J102" i="42"/>
  <c r="J145" i="42"/>
  <c r="BK292" i="43"/>
  <c r="BK302" i="43"/>
  <c r="J227" i="43"/>
  <c r="BK280" i="43"/>
  <c r="J90" i="44"/>
  <c r="J498" i="2"/>
  <c r="J422" i="2"/>
  <c r="J262" i="2"/>
  <c r="BK163" i="2"/>
  <c r="J116" i="3"/>
  <c r="BK127" i="4"/>
  <c r="BK221" i="6"/>
  <c r="J133" i="6"/>
  <c r="BK140" i="7"/>
  <c r="J138" i="7"/>
  <c r="J105" i="7"/>
  <c r="J305" i="8"/>
  <c r="J159" i="9"/>
  <c r="J985" i="10"/>
  <c r="BK967" i="10"/>
  <c r="BK1484" i="10"/>
  <c r="J430" i="10"/>
  <c r="J1075" i="10"/>
  <c r="J1373" i="10"/>
  <c r="J329" i="10"/>
  <c r="BK445" i="10"/>
  <c r="BK771" i="10"/>
  <c r="BK1495" i="10"/>
  <c r="BK753" i="10"/>
  <c r="BK116" i="12"/>
  <c r="BK113" i="12"/>
  <c r="BK107" i="14"/>
  <c r="J98" i="15"/>
  <c r="BK117" i="15"/>
  <c r="BK99" i="16"/>
  <c r="J186" i="16"/>
  <c r="BK344" i="17"/>
  <c r="J313" i="17"/>
  <c r="J316" i="17"/>
  <c r="BK137" i="17"/>
  <c r="J622" i="17"/>
  <c r="J565" i="17"/>
  <c r="J648" i="17"/>
  <c r="J97" i="18"/>
  <c r="J121" i="20"/>
  <c r="J250" i="21"/>
  <c r="BK340" i="21"/>
  <c r="BK272" i="21"/>
  <c r="BK457" i="21"/>
  <c r="J169" i="22"/>
  <c r="J159" i="22"/>
  <c r="J142" i="23"/>
  <c r="J102" i="23"/>
  <c r="BK715" i="24"/>
  <c r="J200" i="24"/>
  <c r="BK417" i="24"/>
  <c r="J690" i="24"/>
  <c r="J849" i="24"/>
  <c r="J173" i="24"/>
  <c r="J476" i="24"/>
  <c r="BK859" i="24"/>
  <c r="J417" i="24"/>
  <c r="BK411" i="24"/>
  <c r="BK474" i="24"/>
  <c r="BK126" i="25"/>
  <c r="BK187" i="25"/>
  <c r="J259" i="25"/>
  <c r="BK156" i="26"/>
  <c r="J229" i="26"/>
  <c r="J240" i="28"/>
  <c r="J302" i="28"/>
  <c r="J182" i="29"/>
  <c r="J110" i="30"/>
  <c r="BK108" i="31"/>
  <c r="J229" i="31"/>
  <c r="BK136" i="32"/>
  <c r="J89" i="33"/>
  <c r="J120" i="34"/>
  <c r="BK146" i="34"/>
  <c r="BK154" i="34"/>
  <c r="BK93" i="36"/>
  <c r="J100" i="37"/>
  <c r="BK105" i="38"/>
  <c r="BK1122" i="40"/>
  <c r="J801" i="40"/>
  <c r="BK450" i="40"/>
  <c r="BK1093" i="40"/>
  <c r="BK1123" i="40"/>
  <c r="BK938" i="40"/>
  <c r="J681" i="40"/>
  <c r="BK285" i="40"/>
  <c r="BK987" i="40"/>
  <c r="BK675" i="40"/>
  <c r="J366" i="40"/>
  <c r="J1101" i="40"/>
  <c r="BK869" i="40"/>
  <c r="BK655" i="40"/>
  <c r="J222" i="40"/>
  <c r="BK918" i="40"/>
  <c r="BK461" i="40"/>
  <c r="BK178" i="40"/>
  <c r="J884" i="40"/>
  <c r="BK580" i="40"/>
  <c r="J347" i="40"/>
  <c r="J1141" i="40"/>
  <c r="J871" i="40"/>
  <c r="J482" i="40"/>
  <c r="J101" i="41"/>
  <c r="BK107" i="42"/>
  <c r="BK106" i="42"/>
  <c r="BK278" i="43"/>
  <c r="BK286" i="43"/>
  <c r="J263" i="43"/>
  <c r="J291" i="43"/>
  <c r="BK97" i="45"/>
  <c r="J429" i="2"/>
  <c r="J340" i="2"/>
  <c r="BK251" i="2"/>
  <c r="BK137" i="2"/>
  <c r="BK164" i="3"/>
  <c r="J165" i="4"/>
  <c r="BK168" i="6"/>
  <c r="J206" i="6"/>
  <c r="BK101" i="7"/>
  <c r="J146" i="7"/>
  <c r="BK305" i="8"/>
  <c r="BK244" i="8"/>
  <c r="BK712" i="10"/>
  <c r="BK969" i="10"/>
  <c r="BK1389" i="10"/>
  <c r="BK276" i="10"/>
  <c r="BK438" i="10"/>
  <c r="J455" i="10"/>
  <c r="J334" i="10"/>
  <c r="BK1532" i="10"/>
  <c r="BK944" i="10"/>
  <c r="BK119" i="11"/>
  <c r="J124" i="12"/>
  <c r="BK137" i="14"/>
  <c r="BK92" i="15"/>
  <c r="J116" i="16"/>
  <c r="J258" i="16"/>
  <c r="J382" i="17"/>
  <c r="BK543" i="17"/>
  <c r="BK437" i="17"/>
  <c r="BK327" i="17"/>
  <c r="BK616" i="17"/>
  <c r="J661" i="17"/>
  <c r="J119" i="18"/>
  <c r="J135" i="20"/>
  <c r="BK377" i="21"/>
  <c r="BK404" i="21"/>
  <c r="BK455" i="21"/>
  <c r="J248" i="21"/>
  <c r="J115" i="22"/>
  <c r="J96" i="23"/>
  <c r="BK315" i="24"/>
  <c r="BK173" i="24"/>
  <c r="J415" i="24"/>
  <c r="J274" i="24"/>
  <c r="BK840" i="24"/>
  <c r="BK99" i="25"/>
  <c r="BK207" i="25"/>
  <c r="BK250" i="25"/>
  <c r="BK119" i="26"/>
  <c r="J122" i="27"/>
  <c r="J246" i="28"/>
  <c r="J242" i="28"/>
  <c r="J158" i="29"/>
  <c r="J207" i="31"/>
  <c r="BK250" i="31"/>
  <c r="BK119" i="32"/>
  <c r="J118" i="32"/>
  <c r="BK98" i="33"/>
  <c r="J104" i="34"/>
  <c r="J138" i="34"/>
  <c r="J121" i="34"/>
  <c r="BK121" i="36"/>
  <c r="BK123" i="37"/>
  <c r="BK117" i="38"/>
  <c r="J124" i="38"/>
  <c r="J1163" i="40"/>
  <c r="BK870" i="40"/>
  <c r="BK509" i="40"/>
  <c r="J1119" i="40"/>
  <c r="J384" i="40"/>
  <c r="J1148" i="40"/>
  <c r="J839" i="40"/>
  <c r="J371" i="40"/>
  <c r="J1171" i="40"/>
  <c r="J901" i="40"/>
  <c r="J650" i="40"/>
  <c r="J377" i="40"/>
  <c r="J1023" i="40"/>
  <c r="BK845" i="40"/>
  <c r="J406" i="40"/>
  <c r="BK957" i="40"/>
  <c r="BK677" i="40"/>
  <c r="BK323" i="40"/>
  <c r="BK1099" i="40"/>
  <c r="J864" i="40"/>
  <c r="J611" i="40"/>
  <c r="J287" i="40"/>
  <c r="BK1077" i="40"/>
  <c r="BK759" i="40"/>
  <c r="BK451" i="40"/>
  <c r="BK99" i="41"/>
  <c r="J147" i="42"/>
  <c r="J114" i="42"/>
  <c r="BK155" i="43"/>
  <c r="J219" i="43"/>
  <c r="BK225" i="43"/>
  <c r="BK98" i="45"/>
  <c r="BK788" i="2"/>
  <c r="J729" i="2"/>
  <c r="BK695" i="2"/>
  <c r="J652" i="2"/>
  <c r="BK594" i="2"/>
  <c r="J544" i="2"/>
  <c r="BK502" i="2"/>
  <c r="J412" i="2"/>
  <c r="BK280" i="2"/>
  <c r="J155" i="2"/>
  <c r="BK107" i="3"/>
  <c r="J169" i="4"/>
  <c r="BK192" i="6"/>
  <c r="J114" i="7"/>
  <c r="J159" i="7"/>
  <c r="J359" i="8"/>
  <c r="J90" i="9"/>
  <c r="J1027" i="10"/>
  <c r="J747" i="10"/>
  <c r="BK1029" i="10"/>
  <c r="BK1341" i="10"/>
  <c r="BK1060" i="10"/>
  <c r="J294" i="10"/>
  <c r="BK855" i="10"/>
  <c r="J1530" i="10"/>
  <c r="BK1169" i="10"/>
  <c r="BK103" i="11"/>
  <c r="BK124" i="12"/>
  <c r="BK143" i="14"/>
  <c r="J154" i="15"/>
  <c r="BK152" i="15"/>
  <c r="J248" i="16"/>
  <c r="J250" i="16"/>
  <c r="BK531" i="17"/>
  <c r="BK152" i="17"/>
  <c r="BK586" i="17"/>
  <c r="J359" i="17"/>
  <c r="BK537" i="17"/>
  <c r="J112" i="18"/>
  <c r="J100" i="20"/>
  <c r="BK311" i="21"/>
  <c r="BK413" i="21"/>
  <c r="BK178" i="21"/>
  <c r="BK326" i="21"/>
  <c r="J168" i="22"/>
  <c r="J152" i="23"/>
  <c r="BK500" i="24"/>
  <c r="BK366" i="24"/>
  <c r="J703" i="24"/>
  <c r="J313" i="24"/>
  <c r="J430" i="24"/>
  <c r="J203" i="25"/>
  <c r="J132" i="25"/>
  <c r="J175" i="26"/>
  <c r="J158" i="26"/>
  <c r="J329" i="28"/>
  <c r="BK291" i="28"/>
  <c r="BK95" i="29"/>
  <c r="BK270" i="31"/>
  <c r="J213" i="31"/>
  <c r="BK188" i="31"/>
  <c r="BK126" i="32"/>
  <c r="BK96" i="33"/>
  <c r="BK132" i="34"/>
  <c r="BK141" i="34"/>
  <c r="J127" i="34"/>
  <c r="BK115" i="34"/>
  <c r="J117" i="36"/>
  <c r="J108" i="37"/>
  <c r="J105" i="38"/>
  <c r="J91" i="39"/>
  <c r="BK947" i="40"/>
  <c r="BK670" i="40"/>
  <c r="J247" i="40"/>
  <c r="J404" i="40"/>
  <c r="BK1032" i="40"/>
  <c r="J732" i="40"/>
  <c r="J425" i="40"/>
  <c r="BK1112" i="40"/>
  <c r="J914" i="40"/>
  <c r="BK640" i="40"/>
  <c r="J251" i="40"/>
  <c r="BK965" i="40"/>
  <c r="BK694" i="40"/>
  <c r="J414" i="40"/>
  <c r="J1061" i="40"/>
  <c r="J644" i="40"/>
  <c r="BK234" i="40"/>
  <c r="J944" i="40"/>
  <c r="J673" i="40"/>
  <c r="BK355" i="40"/>
  <c r="J1183" i="40"/>
  <c r="BK958" i="40"/>
  <c r="BK626" i="40"/>
  <c r="BK299" i="40"/>
  <c r="BK116" i="42"/>
  <c r="J141" i="42"/>
  <c r="BK185" i="43"/>
  <c r="J235" i="43"/>
  <c r="BK269" i="43"/>
  <c r="J281" i="43"/>
  <c r="BK114" i="45"/>
  <c r="J485" i="2"/>
  <c r="BK392" i="2"/>
  <c r="J254" i="2"/>
  <c r="J134" i="2"/>
  <c r="BK105" i="3"/>
  <c r="J177" i="4"/>
  <c r="BK167" i="6"/>
  <c r="BK204" i="6"/>
  <c r="BK220" i="6"/>
  <c r="J147" i="7"/>
  <c r="BK111" i="7"/>
  <c r="BK238" i="8"/>
  <c r="BK125" i="8"/>
  <c r="BK1361" i="10"/>
  <c r="BK464" i="10"/>
  <c r="BK776" i="10"/>
  <c r="BK1075" i="10"/>
  <c r="J1263" i="10"/>
  <c r="BK492" i="10"/>
  <c r="J952" i="10"/>
  <c r="BK840" i="10"/>
  <c r="J1204" i="10"/>
  <c r="J1538" i="10"/>
  <c r="J1214" i="10"/>
  <c r="BK346" i="10"/>
  <c r="J149" i="12"/>
  <c r="BK115" i="13"/>
  <c r="BK98" i="14"/>
  <c r="J119" i="15"/>
  <c r="J245" i="17"/>
  <c r="BK237" i="17"/>
  <c r="BK114" i="18"/>
  <c r="BK100" i="20"/>
  <c r="BK364" i="21"/>
  <c r="BK370" i="21"/>
  <c r="J275" i="21"/>
  <c r="J241" i="21"/>
  <c r="J234" i="21"/>
  <c r="BK495" i="21"/>
  <c r="J136" i="21"/>
  <c r="BK127" i="23"/>
  <c r="BK111" i="23"/>
  <c r="BK725" i="24"/>
  <c r="BK765" i="24"/>
  <c r="J586" i="24"/>
  <c r="BK381" i="24"/>
  <c r="J169" i="24"/>
  <c r="J870" i="24"/>
  <c r="J113" i="25"/>
  <c r="J185" i="25"/>
  <c r="BK230" i="25"/>
  <c r="J232" i="25"/>
  <c r="BK165" i="26"/>
  <c r="J236" i="26"/>
  <c r="J111" i="27"/>
  <c r="J359" i="28"/>
  <c r="BK279" i="28"/>
  <c r="J172" i="29"/>
  <c r="BK184" i="29"/>
  <c r="J95" i="30"/>
  <c r="J291" i="31"/>
  <c r="BK164" i="31"/>
  <c r="J115" i="32"/>
  <c r="J140" i="32"/>
  <c r="BK110" i="33"/>
  <c r="J177" i="34"/>
  <c r="BK103" i="34"/>
  <c r="J129" i="34"/>
  <c r="J178" i="34"/>
  <c r="J114" i="34"/>
  <c r="BK114" i="36"/>
  <c r="BK107" i="36"/>
  <c r="BK105" i="37"/>
  <c r="BK103" i="38"/>
  <c r="BK125" i="38"/>
  <c r="BK88" i="39"/>
  <c r="BK1018" i="40"/>
  <c r="BK879" i="40"/>
  <c r="J654" i="40"/>
  <c r="BK405" i="40"/>
  <c r="BK223" i="40"/>
  <c r="J522" i="40"/>
  <c r="J226" i="40"/>
  <c r="J990" i="40"/>
  <c r="J764" i="40"/>
  <c r="J467" i="40"/>
  <c r="BK208" i="40"/>
  <c r="J930" i="40"/>
  <c r="J708" i="40"/>
  <c r="BK415" i="40"/>
  <c r="J1172" i="40"/>
  <c r="BK989" i="40"/>
  <c r="J756" i="40"/>
  <c r="BK552" i="40"/>
  <c r="J1071" i="40"/>
  <c r="J929" i="40"/>
  <c r="BK618" i="40"/>
  <c r="BK347" i="40"/>
  <c r="BK1056" i="40"/>
  <c r="J767" i="40"/>
  <c r="J521" i="40"/>
  <c r="J325" i="40"/>
  <c r="J1130" i="40"/>
  <c r="J880" i="40"/>
  <c r="BK582" i="40"/>
  <c r="BK311" i="40"/>
  <c r="J98" i="41"/>
  <c r="J124" i="42"/>
  <c r="J115" i="42"/>
  <c r="J300" i="43"/>
  <c r="J273" i="43"/>
  <c r="J195" i="43"/>
  <c r="BK127" i="43"/>
  <c r="J125" i="45"/>
  <c r="J432" i="2"/>
  <c r="J361" i="2"/>
  <c r="J270" i="2"/>
  <c r="BK149" i="2"/>
  <c r="BK95" i="7"/>
  <c r="BK118" i="8"/>
  <c r="BK309" i="8"/>
  <c r="J162" i="9"/>
  <c r="J1349" i="10"/>
  <c r="BK927" i="10"/>
  <c r="J123" i="10"/>
  <c r="BK844" i="10"/>
  <c r="BK548" i="10"/>
  <c r="BK1209" i="10"/>
  <c r="BK485" i="10"/>
  <c r="BK1155" i="10"/>
  <c r="J410" i="10"/>
  <c r="J1020" i="10"/>
  <c r="BK233" i="10"/>
  <c r="BK1020" i="10"/>
  <c r="J387" i="10"/>
  <c r="BK987" i="10"/>
  <c r="BK317" i="10"/>
  <c r="BK1492" i="10"/>
  <c r="J1015" i="10"/>
  <c r="J197" i="10"/>
  <c r="J131" i="12"/>
  <c r="BK119" i="13"/>
  <c r="J98" i="14"/>
  <c r="J145" i="15"/>
  <c r="BK112" i="15"/>
  <c r="J276" i="16"/>
  <c r="BK280" i="16"/>
  <c r="BK289" i="16"/>
  <c r="BK260" i="16"/>
  <c r="BK377" i="17"/>
  <c r="J384" i="17"/>
  <c r="J470" i="17"/>
  <c r="BK211" i="17"/>
  <c r="J164" i="17"/>
  <c r="BK321" i="17"/>
  <c r="BK251" i="17"/>
  <c r="J476" i="17"/>
  <c r="J668" i="17"/>
  <c r="J334" i="17"/>
  <c r="J131" i="18"/>
  <c r="BK95" i="19"/>
  <c r="BK218" i="21"/>
  <c r="J404" i="21"/>
  <c r="BK348" i="21"/>
  <c r="BK463" i="21"/>
  <c r="BK423" i="21"/>
  <c r="BK121" i="21"/>
  <c r="J150" i="21"/>
  <c r="BK168" i="22"/>
  <c r="BK112" i="23"/>
  <c r="BK91" i="23"/>
  <c r="J167" i="24"/>
  <c r="BK569" i="24"/>
  <c r="J646" i="24"/>
  <c r="J171" i="24"/>
  <c r="BK804" i="24"/>
  <c r="BK218" i="25"/>
  <c r="BK121" i="25"/>
  <c r="BK202" i="26"/>
  <c r="J122" i="26"/>
  <c r="BK178" i="26"/>
  <c r="J274" i="28"/>
  <c r="J285" i="28"/>
  <c r="J187" i="29"/>
  <c r="J227" i="31"/>
  <c r="J89" i="31"/>
  <c r="BK150" i="31"/>
  <c r="J98" i="33"/>
  <c r="BK111" i="34"/>
  <c r="BK91" i="34"/>
  <c r="BK149" i="34"/>
  <c r="J101" i="34"/>
  <c r="J90" i="36"/>
  <c r="BK104" i="37"/>
  <c r="J112" i="38"/>
  <c r="J99" i="38"/>
  <c r="J1109" i="40"/>
  <c r="BK853" i="40"/>
  <c r="J642" i="40"/>
  <c r="J283" i="40"/>
  <c r="J594" i="40"/>
  <c r="J290" i="40"/>
  <c r="BK1031" i="40"/>
  <c r="J807" i="40"/>
  <c r="J529" i="40"/>
  <c r="J1017" i="40"/>
  <c r="BK791" i="40"/>
  <c r="J562" i="40"/>
  <c r="BK241" i="40"/>
  <c r="J1030" i="40"/>
  <c r="BK875" i="40"/>
  <c r="BK598" i="40"/>
  <c r="BK225" i="40"/>
  <c r="J937" i="40"/>
  <c r="BK673" i="40"/>
  <c r="BK420" i="40"/>
  <c r="BK236" i="40"/>
  <c r="BK896" i="40"/>
  <c r="J688" i="40"/>
  <c r="J407" i="40"/>
  <c r="BK1195" i="40"/>
  <c r="BK1025" i="40"/>
  <c r="J698" i="40"/>
  <c r="J503" i="40"/>
  <c r="BK190" i="40"/>
  <c r="BK141" i="42"/>
  <c r="BK91" i="42"/>
  <c r="J255" i="43"/>
  <c r="J129" i="43"/>
  <c r="BK263" i="43"/>
  <c r="BK119" i="43"/>
  <c r="BK90" i="44"/>
  <c r="BK893" i="2"/>
  <c r="BK846" i="2"/>
  <c r="BK827" i="2"/>
  <c r="J795" i="2"/>
  <c r="J734" i="2"/>
  <c r="J705" i="2"/>
  <c r="BK672" i="2"/>
  <c r="J625" i="2"/>
  <c r="J587" i="2"/>
  <c r="J529" i="2"/>
  <c r="BK479" i="2"/>
  <c r="BK373" i="2"/>
  <c r="BK308" i="2"/>
  <c r="BK173" i="2"/>
  <c r="BK195" i="4"/>
  <c r="BK100" i="5"/>
  <c r="BK161" i="6"/>
  <c r="J115" i="7"/>
  <c r="J102" i="7"/>
  <c r="BK203" i="8"/>
  <c r="BK128" i="9"/>
  <c r="BK938" i="10"/>
  <c r="J820" i="10"/>
  <c r="BK1276" i="10"/>
  <c r="J1393" i="10"/>
  <c r="BK253" i="10"/>
  <c r="J569" i="10"/>
  <c r="BK168" i="10"/>
  <c r="J253" i="10"/>
  <c r="J1232" i="10"/>
  <c r="BK132" i="11"/>
  <c r="J117" i="13"/>
  <c r="J136" i="14"/>
  <c r="J109" i="15"/>
  <c r="BK201" i="16"/>
  <c r="J294" i="16"/>
  <c r="J172" i="16"/>
  <c r="BK556" i="17"/>
  <c r="J290" i="17"/>
  <c r="J119" i="17"/>
  <c r="J448" i="17"/>
  <c r="BK540" i="17"/>
  <c r="J638" i="17"/>
  <c r="J127" i="18"/>
  <c r="J183" i="21"/>
  <c r="BK332" i="21"/>
  <c r="J357" i="21"/>
  <c r="BK289" i="21"/>
  <c r="J103" i="22"/>
  <c r="J115" i="23"/>
  <c r="J723" i="24"/>
  <c r="J159" i="24"/>
  <c r="BK563" i="24"/>
  <c r="J385" i="24"/>
  <c r="J853" i="24"/>
  <c r="BK113" i="25"/>
  <c r="BK277" i="25"/>
  <c r="J139" i="26"/>
  <c r="BK197" i="26"/>
  <c r="BK107" i="27"/>
  <c r="BK353" i="28"/>
  <c r="BK119" i="29"/>
  <c r="J274" i="31"/>
  <c r="J188" i="31"/>
  <c r="J202" i="31"/>
  <c r="J137" i="32"/>
  <c r="BK103" i="32"/>
  <c r="J150" i="34"/>
  <c r="J107" i="34"/>
  <c r="BK175" i="34"/>
  <c r="BK104" i="36"/>
  <c r="BK101" i="36"/>
  <c r="BK115" i="37"/>
  <c r="BK102" i="38"/>
  <c r="BK1175" i="40"/>
  <c r="BK933" i="40"/>
  <c r="BK649" i="40"/>
  <c r="BK340" i="40"/>
  <c r="BK503" i="40"/>
  <c r="J1035" i="40"/>
  <c r="BK799" i="40"/>
  <c r="J483" i="40"/>
  <c r="BK179" i="40"/>
  <c r="J1007" i="40"/>
  <c r="BK742" i="40"/>
  <c r="BK200" i="40"/>
  <c r="BK1017" i="40"/>
  <c r="J858" i="40"/>
  <c r="J573" i="40"/>
  <c r="BK306" i="40"/>
  <c r="J815" i="40"/>
  <c r="BK499" i="40"/>
  <c r="BK251" i="40"/>
  <c r="BK907" i="40"/>
  <c r="BK609" i="40"/>
  <c r="BK263" i="40"/>
  <c r="J1157" i="40"/>
  <c r="BK844" i="40"/>
  <c r="J624" i="40"/>
  <c r="J278" i="40"/>
  <c r="BK93" i="41"/>
  <c r="BK136" i="42"/>
  <c r="J118" i="42"/>
  <c r="BK277" i="43"/>
  <c r="J101" i="43"/>
  <c r="J290" i="43"/>
  <c r="J88" i="45"/>
  <c r="J578" i="2"/>
  <c r="BK532" i="2"/>
  <c r="BK476" i="2"/>
  <c r="BK367" i="2"/>
  <c r="BK254" i="2"/>
  <c r="AS76" i="1"/>
  <c r="BK231" i="6"/>
  <c r="J93" i="7"/>
  <c r="BK137" i="7"/>
  <c r="BK131" i="7"/>
  <c r="J149" i="9"/>
  <c r="J1007" i="10"/>
  <c r="BK1353" i="10"/>
  <c r="BK442" i="10"/>
  <c r="J487" i="10"/>
  <c r="J855" i="10"/>
  <c r="BK1251" i="10"/>
  <c r="BK1397" i="10"/>
  <c r="J1532" i="10"/>
  <c r="J1148" i="10"/>
  <c r="J138" i="12"/>
  <c r="BK113" i="13"/>
  <c r="J137" i="15"/>
  <c r="J130" i="15"/>
  <c r="BK271" i="16"/>
  <c r="BK243" i="16"/>
  <c r="J609" i="17"/>
  <c r="BK481" i="17"/>
  <c r="BK410" i="17"/>
  <c r="BK334" i="17"/>
  <c r="BK146" i="17"/>
  <c r="J226" i="17"/>
  <c r="BK110" i="18"/>
  <c r="J96" i="19"/>
  <c r="BK354" i="21"/>
  <c r="BK356" i="21"/>
  <c r="J189" i="21"/>
  <c r="J460" i="21"/>
  <c r="BK103" i="22"/>
  <c r="BK162" i="23"/>
  <c r="BK190" i="24"/>
  <c r="BK304" i="24"/>
  <c r="J409" i="24"/>
  <c r="J705" i="24"/>
  <c r="J447" i="24"/>
  <c r="J199" i="25"/>
  <c r="BK205" i="25"/>
  <c r="J168" i="26"/>
  <c r="BK113" i="26"/>
  <c r="BK129" i="28"/>
  <c r="BK363" i="28"/>
  <c r="BK179" i="29"/>
  <c r="BK110" i="30"/>
  <c r="BK233" i="31"/>
  <c r="BK249" i="31"/>
  <c r="BK248" i="31"/>
  <c r="J116" i="32"/>
  <c r="J116" i="33"/>
  <c r="BK153" i="34"/>
  <c r="J179" i="34"/>
  <c r="J134" i="34"/>
  <c r="BK109" i="34"/>
  <c r="J119" i="34"/>
  <c r="BK104" i="35"/>
  <c r="J117" i="35"/>
  <c r="J123" i="35"/>
  <c r="BK108" i="35"/>
  <c r="J119" i="35"/>
  <c r="J126" i="35"/>
  <c r="BK102" i="35"/>
  <c r="J102" i="35"/>
  <c r="J121" i="35"/>
  <c r="J112" i="35"/>
  <c r="J126" i="36"/>
  <c r="J102" i="36"/>
  <c r="BK105" i="36"/>
  <c r="J105" i="37"/>
  <c r="J107" i="37"/>
  <c r="BK107" i="38"/>
  <c r="BK101" i="39"/>
  <c r="BK1049" i="40"/>
  <c r="J861" i="40"/>
  <c r="BK496" i="40"/>
  <c r="J263" i="40"/>
  <c r="J519" i="40"/>
  <c r="BK370" i="40"/>
  <c r="J1042" i="40"/>
  <c r="J821" i="40"/>
  <c r="BK568" i="40"/>
  <c r="BK267" i="40"/>
  <c r="J1001" i="40"/>
  <c r="BK719" i="40"/>
  <c r="BK476" i="40"/>
  <c r="BK1156" i="40"/>
  <c r="BK995" i="40"/>
  <c r="J831" i="40"/>
  <c r="J579" i="40"/>
  <c r="BK1062" i="40"/>
  <c r="J699" i="40"/>
  <c r="BK491" i="40"/>
  <c r="BK287" i="40"/>
  <c r="J1020" i="40"/>
  <c r="J828" i="40"/>
  <c r="J615" i="40"/>
  <c r="BK384" i="40"/>
  <c r="BK1178" i="40"/>
  <c r="J969" i="40"/>
  <c r="BK636" i="40"/>
  <c r="BK428" i="40"/>
  <c r="J103" i="41"/>
  <c r="J137" i="42"/>
  <c r="J142" i="42"/>
  <c r="J245" i="43"/>
  <c r="J93" i="43"/>
  <c r="J289" i="43"/>
  <c r="BK179" i="43"/>
  <c r="J137" i="45"/>
  <c r="J893" i="2"/>
  <c r="J860" i="2"/>
  <c r="J837" i="2"/>
  <c r="BK813" i="2"/>
  <c r="BK769" i="2"/>
  <c r="BK729" i="2"/>
  <c r="J697" i="2"/>
  <c r="BK660" i="2"/>
  <c r="BK605" i="2"/>
  <c r="BK562" i="2"/>
  <c r="BK519" i="2"/>
  <c r="J483" i="2"/>
  <c r="J401" i="2"/>
  <c r="J317" i="2"/>
  <c r="BK235" i="2"/>
  <c r="J140" i="2"/>
  <c r="BK163" i="4"/>
  <c r="J122" i="5"/>
  <c r="J100" i="6"/>
  <c r="J160" i="6"/>
  <c r="BK129" i="7"/>
  <c r="BK104" i="7"/>
  <c r="J208" i="8"/>
  <c r="BK159" i="9"/>
  <c r="J998" i="10"/>
  <c r="BK1285" i="10"/>
  <c r="BK1430" i="10"/>
  <c r="BK702" i="10"/>
  <c r="BK1007" i="10"/>
  <c r="J1353" i="10"/>
  <c r="J712" i="10"/>
  <c r="J591" i="10"/>
  <c r="J878" i="10"/>
  <c r="J1381" i="10"/>
  <c r="J792" i="10"/>
  <c r="BK115" i="14"/>
  <c r="J153" i="15"/>
  <c r="BK147" i="15"/>
  <c r="BK186" i="16"/>
  <c r="BK103" i="16"/>
  <c r="J103" i="16"/>
  <c r="J445" i="17"/>
  <c r="J579" i="17"/>
  <c r="BK269" i="17"/>
  <c r="J239" i="17"/>
  <c r="J224" i="17"/>
  <c r="J237" i="17"/>
  <c r="J266" i="17"/>
  <c r="BK127" i="18"/>
  <c r="J95" i="19"/>
  <c r="J374" i="21"/>
  <c r="BK155" i="21"/>
  <c r="BK374" i="21"/>
  <c r="J410" i="21"/>
  <c r="J377" i="21"/>
  <c r="BK184" i="21"/>
  <c r="J147" i="23"/>
  <c r="J323" i="24"/>
  <c r="J423" i="24"/>
  <c r="J250" i="24"/>
  <c r="BK484" i="24"/>
  <c r="J445" i="24"/>
  <c r="J399" i="24"/>
  <c r="BK261" i="25"/>
  <c r="J221" i="25"/>
  <c r="BK161" i="26"/>
  <c r="BK184" i="26"/>
  <c r="J104" i="27"/>
  <c r="BK197" i="28"/>
  <c r="BK164" i="29"/>
  <c r="BK92" i="29"/>
  <c r="J128" i="30"/>
  <c r="J197" i="31"/>
  <c r="BK107" i="37"/>
  <c r="BK120" i="38"/>
  <c r="J98" i="38"/>
  <c r="BK1057" i="40"/>
  <c r="BK778" i="40"/>
  <c r="J491" i="40"/>
  <c r="J288" i="40"/>
  <c r="J539" i="40"/>
  <c r="BK218" i="40"/>
  <c r="J959" i="40"/>
  <c r="BK613" i="40"/>
  <c r="BK373" i="40"/>
  <c r="BK1104" i="40"/>
  <c r="J903" i="40"/>
  <c r="BK607" i="40"/>
  <c r="J317" i="40"/>
  <c r="BK1033" i="40"/>
  <c r="BK864" i="40"/>
  <c r="J600" i="40"/>
  <c r="J343" i="40"/>
  <c r="J1022" i="40"/>
  <c r="BK734" i="40"/>
  <c r="J452" i="40"/>
  <c r="BK265" i="40"/>
  <c r="BK1008" i="40"/>
  <c r="BK756" i="40"/>
  <c r="J494" i="40"/>
  <c r="BK214" i="40"/>
  <c r="J1121" i="40"/>
  <c r="J790" i="40"/>
  <c r="J515" i="40"/>
  <c r="J234" i="40"/>
  <c r="J99" i="41"/>
  <c r="J131" i="42"/>
  <c r="J101" i="42"/>
  <c r="J91" i="43"/>
  <c r="J197" i="43"/>
  <c r="J285" i="43"/>
  <c r="J302" i="43"/>
  <c r="J106" i="45"/>
  <c r="J487" i="2"/>
  <c r="J414" i="2"/>
  <c r="J335" i="2"/>
  <c r="J229" i="2"/>
  <c r="J120" i="2"/>
  <c r="BK177" i="4"/>
  <c r="J99" i="4"/>
  <c r="BK238" i="6"/>
  <c r="J162" i="6"/>
  <c r="BK112" i="6"/>
  <c r="BK124" i="7"/>
  <c r="BK130" i="7"/>
  <c r="J121" i="8"/>
  <c r="BK162" i="9"/>
  <c r="J1189" i="10"/>
  <c r="J190" i="10"/>
  <c r="BK783" i="10"/>
  <c r="BK1337" i="10"/>
  <c r="BK1296" i="10"/>
  <c r="BK478" i="10"/>
  <c r="J1043" i="10"/>
  <c r="J485" i="10"/>
  <c r="BK1189" i="10"/>
  <c r="BK1327" i="10"/>
  <c r="BK263" i="10"/>
  <c r="J1323" i="10"/>
  <c r="J614" i="10"/>
  <c r="J102" i="12"/>
  <c r="BK104" i="12"/>
  <c r="BK109" i="14"/>
  <c r="BK119" i="15"/>
  <c r="BK98" i="15"/>
  <c r="J161" i="16"/>
  <c r="BK288" i="16"/>
  <c r="J149" i="16"/>
  <c r="BK287" i="17"/>
  <c r="J196" i="17"/>
  <c r="BK181" i="17"/>
  <c r="J344" i="17"/>
  <c r="BK370" i="17"/>
  <c r="BK342" i="17"/>
  <c r="BK359" i="17"/>
  <c r="BK473" i="17"/>
  <c r="BK97" i="18"/>
  <c r="J130" i="20"/>
  <c r="J443" i="21"/>
  <c r="BK398" i="21"/>
  <c r="J266" i="21"/>
  <c r="J474" i="21"/>
  <c r="BK245" i="21"/>
  <c r="J174" i="21"/>
  <c r="BK323" i="21"/>
  <c r="BK173" i="22"/>
  <c r="J137" i="22"/>
  <c r="BK150" i="23"/>
  <c r="J171" i="23"/>
  <c r="J134" i="23"/>
  <c r="BK586" i="24"/>
  <c r="BK844" i="24"/>
  <c r="BK261" i="24"/>
  <c r="J356" i="24"/>
  <c r="BK694" i="24"/>
  <c r="BK356" i="24"/>
  <c r="J343" i="24"/>
  <c r="J99" i="25"/>
  <c r="J145" i="26"/>
  <c r="J125" i="26"/>
  <c r="J113" i="28"/>
  <c r="BK97" i="28"/>
  <c r="BK149" i="29"/>
  <c r="J139" i="30"/>
  <c r="BK231" i="31"/>
  <c r="BK273" i="31"/>
  <c r="J135" i="32"/>
  <c r="J130" i="32"/>
  <c r="BK106" i="33"/>
  <c r="BK98" i="34"/>
  <c r="BK167" i="34"/>
  <c r="BK105" i="34"/>
  <c r="J118" i="37"/>
  <c r="BK92" i="38"/>
  <c r="J100" i="39"/>
  <c r="BK934" i="40"/>
  <c r="BK686" i="40"/>
  <c r="J239" i="40"/>
  <c r="BK495" i="40"/>
  <c r="J1170" i="40"/>
  <c r="BK862" i="40"/>
  <c r="BK426" i="40"/>
  <c r="BK1119" i="40"/>
  <c r="BK866" i="40"/>
  <c r="J572" i="40"/>
  <c r="J307" i="40"/>
  <c r="J1019" i="40"/>
  <c r="J797" i="40"/>
  <c r="BK1171" i="40"/>
  <c r="J883" i="40"/>
  <c r="J525" i="40"/>
  <c r="J232" i="40"/>
  <c r="BK979" i="40"/>
  <c r="BK651" i="40"/>
  <c r="J396" i="40"/>
  <c r="BK1196" i="40"/>
  <c r="BK899" i="40"/>
  <c r="J567" i="40"/>
  <c r="BK305" i="40"/>
  <c r="BK127" i="42"/>
  <c r="BK101" i="42"/>
  <c r="J115" i="43"/>
  <c r="BK149" i="43"/>
  <c r="BK291" i="43"/>
  <c r="BK273" i="43"/>
  <c r="J134" i="45"/>
  <c r="AS56" i="1"/>
  <c r="BK179" i="2"/>
  <c r="J109" i="3"/>
  <c r="J102" i="4"/>
  <c r="J176" i="6"/>
  <c r="BK100" i="6"/>
  <c r="J151" i="7"/>
  <c r="J113" i="7"/>
  <c r="J312" i="8"/>
  <c r="BK152" i="9"/>
  <c r="BK1131" i="10"/>
  <c r="J258" i="10"/>
  <c r="J263" i="10"/>
  <c r="J731" i="10"/>
  <c r="J996" i="10"/>
  <c r="BK653" i="10"/>
  <c r="BK697" i="10"/>
  <c r="J813" i="10"/>
  <c r="J1484" i="10"/>
  <c r="J478" i="10"/>
  <c r="J119" i="12"/>
  <c r="BK122" i="14"/>
  <c r="J112" i="15"/>
  <c r="J100" i="15"/>
  <c r="J142" i="16"/>
  <c r="BK152" i="16"/>
  <c r="J473" i="17"/>
  <c r="J362" i="17"/>
  <c r="J587" i="17"/>
  <c r="J248" i="17"/>
  <c r="BK431" i="17"/>
  <c r="BK242" i="17"/>
  <c r="BK100" i="18"/>
  <c r="J281" i="21"/>
  <c r="BK113" i="21"/>
  <c r="BK228" i="21"/>
  <c r="J269" i="21"/>
  <c r="BK466" i="21"/>
  <c r="J153" i="22"/>
  <c r="J787" i="24"/>
  <c r="J581" i="24"/>
  <c r="J844" i="24"/>
  <c r="BK349" i="24"/>
  <c r="BK401" i="24"/>
  <c r="J250" i="25"/>
  <c r="BK156" i="25"/>
  <c r="BK169" i="26"/>
  <c r="J105" i="26"/>
  <c r="BK266" i="28"/>
  <c r="J162" i="28"/>
  <c r="J101" i="29"/>
  <c r="BK139" i="30"/>
  <c r="J171" i="31"/>
  <c r="BK240" i="31"/>
  <c r="BK101" i="32"/>
  <c r="BK115" i="33"/>
  <c r="J140" i="34"/>
  <c r="BK116" i="34"/>
  <c r="J96" i="34"/>
  <c r="J97" i="36"/>
  <c r="J109" i="37"/>
  <c r="J92" i="37"/>
  <c r="BK130" i="38"/>
  <c r="J94" i="39"/>
  <c r="J899" i="40"/>
  <c r="BK593" i="40"/>
  <c r="BK188" i="40"/>
  <c r="J333" i="40"/>
  <c r="BK966" i="40"/>
  <c r="BK727" i="40"/>
  <c r="J435" i="40"/>
  <c r="BK1133" i="40"/>
  <c r="BK871" i="40"/>
  <c r="BK591" i="40"/>
  <c r="J240" i="40"/>
  <c r="J954" i="40"/>
  <c r="J774" i="40"/>
  <c r="J466" i="40"/>
  <c r="J1105" i="40"/>
  <c r="BK776" i="40"/>
  <c r="J448" i="40"/>
  <c r="J1161" i="40"/>
  <c r="J890" i="40"/>
  <c r="J690" i="40"/>
  <c r="BK404" i="40"/>
  <c r="J1191" i="40"/>
  <c r="BK993" i="40"/>
  <c r="J685" i="40"/>
  <c r="BK377" i="40"/>
  <c r="BK144" i="42"/>
  <c r="BK122" i="42"/>
  <c r="J287" i="43"/>
  <c r="BK123" i="43"/>
  <c r="J145" i="43"/>
  <c r="BK93" i="44"/>
  <c r="BK800" i="2"/>
  <c r="BK740" i="2"/>
  <c r="J703" i="2"/>
  <c r="BK667" i="2"/>
  <c r="BK625" i="2"/>
  <c r="BK587" i="2"/>
  <c r="J537" i="2"/>
  <c r="BK489" i="2"/>
  <c r="J392" i="2"/>
  <c r="J267" i="2"/>
  <c r="J128" i="2"/>
  <c r="BK144" i="4"/>
  <c r="BK186" i="6"/>
  <c r="J118" i="6"/>
  <c r="J178" i="6"/>
  <c r="BK151" i="7"/>
  <c r="BK132" i="7"/>
  <c r="J340" i="8"/>
  <c r="J109" i="9"/>
  <c r="J635" i="10"/>
  <c r="BK856" i="10"/>
  <c r="BK1287" i="10"/>
  <c r="J115" i="10"/>
  <c r="J445" i="10"/>
  <c r="J673" i="10"/>
  <c r="J1184" i="10"/>
  <c r="J908" i="10"/>
  <c r="BK886" i="10"/>
  <c r="J103" i="11"/>
  <c r="BK149" i="12"/>
  <c r="J118" i="14"/>
  <c r="BK97" i="15"/>
  <c r="J240" i="16"/>
  <c r="BK177" i="16"/>
  <c r="BK424" i="17"/>
  <c r="BK123" i="17"/>
  <c r="BK484" i="17"/>
  <c r="J400" i="17"/>
  <c r="J116" i="17"/>
  <c r="BK119" i="17"/>
  <c r="BK92" i="18"/>
  <c r="BK469" i="21"/>
  <c r="BK357" i="21"/>
  <c r="J326" i="21"/>
  <c r="J397" i="21"/>
  <c r="BK441" i="21"/>
  <c r="BK106" i="22"/>
  <c r="J529" i="24"/>
  <c r="BK181" i="24"/>
  <c r="J748" i="24"/>
  <c r="J505" i="24"/>
  <c r="BK409" i="24"/>
  <c r="BK510" i="24"/>
  <c r="J166" i="25"/>
  <c r="J286" i="25"/>
  <c r="J224" i="26"/>
  <c r="BK171" i="26"/>
  <c r="BK281" i="28"/>
  <c r="BK155" i="29"/>
  <c r="BK117" i="30"/>
  <c r="BK280" i="31"/>
  <c r="BK171" i="31"/>
  <c r="J107" i="32"/>
  <c r="BK102" i="32"/>
  <c r="BK119" i="33"/>
  <c r="BK113" i="34"/>
  <c r="BK179" i="34"/>
  <c r="BK147" i="34"/>
  <c r="J122" i="36"/>
  <c r="J112" i="37"/>
  <c r="BK108" i="37"/>
  <c r="BK97" i="39"/>
  <c r="BK886" i="40"/>
  <c r="BK548" i="40"/>
  <c r="J1075" i="40"/>
  <c r="BK309" i="40"/>
  <c r="J987" i="40"/>
  <c r="BK644" i="40"/>
  <c r="BK255" i="40"/>
  <c r="J993" i="40"/>
  <c r="J730" i="40"/>
  <c r="BK573" i="40"/>
  <c r="J1133" i="40"/>
  <c r="J878" i="40"/>
  <c r="J652" i="40"/>
  <c r="J217" i="40"/>
  <c r="J869" i="40"/>
  <c r="BK470" i="40"/>
  <c r="BK196" i="40"/>
  <c r="J873" i="40"/>
  <c r="J501" i="40"/>
  <c r="J215" i="40"/>
  <c r="J1033" i="40"/>
  <c r="BK746" i="40"/>
  <c r="BK466" i="40"/>
  <c r="BK83" i="41"/>
  <c r="J126" i="42"/>
  <c r="J95" i="42"/>
  <c r="BK151" i="43"/>
  <c r="BK305" i="43"/>
  <c r="J161" i="43"/>
  <c r="BK109" i="45"/>
  <c r="BK458" i="2"/>
  <c r="BK356" i="2"/>
  <c r="BK267" i="2"/>
  <c r="J179" i="2"/>
  <c r="J143" i="3"/>
  <c r="J173" i="4"/>
  <c r="BK118" i="6"/>
  <c r="BK128" i="6"/>
  <c r="BK176" i="6"/>
  <c r="J103" i="7"/>
  <c r="BK107" i="7"/>
  <c r="BK340" i="8"/>
  <c r="J244" i="8"/>
  <c r="J128" i="9"/>
  <c r="J844" i="10"/>
  <c r="J1179" i="10"/>
  <c r="J175" i="10"/>
  <c r="BK207" i="10"/>
  <c r="J213" i="10"/>
  <c r="J508" i="10"/>
  <c r="J1081" i="10"/>
  <c r="BK936" i="10"/>
  <c r="BK1523" i="10"/>
  <c r="BK870" i="10"/>
  <c r="J168" i="12"/>
  <c r="BK117" i="13"/>
  <c r="BK133" i="14"/>
  <c r="J127" i="15"/>
  <c r="BK114" i="15"/>
  <c r="BK221" i="16"/>
  <c r="J280" i="16"/>
  <c r="BK172" i="16"/>
  <c r="BK301" i="17"/>
  <c r="BK588" i="17"/>
  <c r="BK619" i="17"/>
  <c r="J171" i="17"/>
  <c r="BK221" i="17"/>
  <c r="BK331" i="17"/>
  <c r="J590" i="17"/>
  <c r="BK129" i="17"/>
  <c r="J128" i="18"/>
  <c r="J101" i="18"/>
  <c r="BK124" i="20"/>
  <c r="J320" i="21"/>
  <c r="J396" i="21"/>
  <c r="BK416" i="21"/>
  <c r="J361" i="21"/>
  <c r="J184" i="21"/>
  <c r="BK97" i="22"/>
  <c r="BK131" i="23"/>
  <c r="J566" i="24"/>
  <c r="J569" i="24"/>
  <c r="J500" i="24"/>
  <c r="BK159" i="24"/>
  <c r="BK597" i="24"/>
  <c r="J349" i="24"/>
  <c r="BK502" i="24"/>
  <c r="J209" i="25"/>
  <c r="BK105" i="25"/>
  <c r="BK268" i="25"/>
  <c r="BK221" i="26"/>
  <c r="J161" i="26"/>
  <c r="BK103" i="26"/>
  <c r="BK93" i="27"/>
  <c r="J273" i="28"/>
  <c r="J258" i="28"/>
  <c r="BK147" i="29"/>
  <c r="J144" i="30"/>
  <c r="J221" i="31"/>
  <c r="BK291" i="31"/>
  <c r="J141" i="32"/>
  <c r="BK135" i="32"/>
  <c r="BK112" i="33"/>
  <c r="BK107" i="34"/>
  <c r="J130" i="34"/>
  <c r="J182" i="34"/>
  <c r="J173" i="34"/>
  <c r="J110" i="37"/>
  <c r="BK100" i="38"/>
  <c r="BK863" i="40"/>
  <c r="J707" i="40"/>
  <c r="J405" i="40"/>
  <c r="J1122" i="40"/>
  <c r="J830" i="40"/>
  <c r="J512" i="40"/>
  <c r="BK1152" i="40"/>
  <c r="BK968" i="40"/>
  <c r="BK834" i="40"/>
  <c r="BK642" i="40"/>
  <c r="BK1144" i="40"/>
  <c r="BK858" i="40"/>
  <c r="BK460" i="40"/>
  <c r="BK242" i="40"/>
  <c r="J1087" i="40"/>
  <c r="BK683" i="40"/>
  <c r="BK417" i="40"/>
  <c r="BK1192" i="40"/>
  <c r="BK1019" i="40"/>
  <c r="J729" i="40"/>
  <c r="BK462" i="40"/>
  <c r="BK101" i="41"/>
  <c r="J99" i="42"/>
  <c r="BK140" i="42"/>
  <c r="BK121" i="43"/>
  <c r="J247" i="43"/>
  <c r="BK257" i="43"/>
  <c r="J153" i="43"/>
  <c r="BK91" i="43"/>
  <c r="BK492" i="2"/>
  <c r="BK401" i="2"/>
  <c r="J290" i="2"/>
  <c r="BK201" i="2"/>
  <c r="J116" i="7"/>
  <c r="BK100" i="7"/>
  <c r="J229" i="8"/>
  <c r="J156" i="9"/>
  <c r="BK1275" i="10"/>
  <c r="J572" i="10"/>
  <c r="J1240" i="10"/>
  <c r="BK258" i="10"/>
  <c r="BK952" i="10"/>
  <c r="BK1319" i="10"/>
  <c r="BK508" i="10"/>
  <c r="BK1100" i="10"/>
  <c r="BK334" i="10"/>
  <c r="BK925" i="10"/>
  <c r="J1337" i="10"/>
  <c r="BK1530" i="10"/>
  <c r="J901" i="10"/>
  <c r="J125" i="11"/>
  <c r="BK135" i="12"/>
  <c r="J139" i="14"/>
  <c r="BK148" i="15"/>
  <c r="J102" i="15"/>
  <c r="BK109" i="15"/>
  <c r="BK254" i="16"/>
  <c r="BK144" i="16"/>
  <c r="BK453" i="17"/>
  <c r="BK451" i="17"/>
  <c r="BK544" i="17"/>
  <c r="BK357" i="17"/>
  <c r="BK436" i="17"/>
  <c r="J370" i="17"/>
  <c r="BK422" i="17"/>
  <c r="BK587" i="17"/>
  <c r="J117" i="18"/>
  <c r="BK88" i="19"/>
  <c r="J97" i="20"/>
  <c r="J263" i="21"/>
  <c r="J484" i="21"/>
  <c r="J370" i="21"/>
  <c r="J323" i="21"/>
  <c r="J329" i="21"/>
  <c r="BK401" i="21"/>
  <c r="J173" i="22"/>
  <c r="BK142" i="23"/>
  <c r="BK771" i="24"/>
  <c r="J865" i="24"/>
  <c r="BK371" i="24"/>
  <c r="BK566" i="24"/>
  <c r="J563" i="24"/>
  <c r="J152" i="25"/>
  <c r="J265" i="25"/>
  <c r="J217" i="26"/>
  <c r="J174" i="26"/>
  <c r="J115" i="27"/>
  <c r="BK91" i="28"/>
  <c r="J129" i="28"/>
  <c r="BK127" i="29"/>
  <c r="J124" i="30"/>
  <c r="BK181" i="31"/>
  <c r="J231" i="31"/>
  <c r="J136" i="34"/>
  <c r="BK148" i="34"/>
  <c r="BK117" i="34"/>
  <c r="BK127" i="34"/>
  <c r="J100" i="36"/>
  <c r="BK101" i="37"/>
  <c r="J125" i="38"/>
  <c r="J126" i="38"/>
  <c r="J1150" i="40"/>
  <c r="BK893" i="40"/>
  <c r="BK710" i="40"/>
  <c r="BK413" i="40"/>
  <c r="BK541" i="40"/>
  <c r="J237" i="40"/>
  <c r="BK883" i="40"/>
  <c r="BK624" i="40"/>
  <c r="J1100" i="40"/>
  <c r="J863" i="40"/>
  <c r="BK600" i="40"/>
  <c r="J163" i="40"/>
  <c r="J980" i="40"/>
  <c r="BK807" i="40"/>
  <c r="J428" i="40"/>
  <c r="BK1155" i="40"/>
  <c r="J716" i="40"/>
  <c r="BK402" i="40"/>
  <c r="J1089" i="40"/>
  <c r="J778" i="40"/>
  <c r="BK498" i="40"/>
  <c r="BK1198" i="40"/>
  <c r="J1136" i="40"/>
  <c r="BK837" i="40"/>
  <c r="J541" i="40"/>
  <c r="BK235" i="40"/>
  <c r="BK114" i="42"/>
  <c r="J140" i="42"/>
  <c r="J279" i="43"/>
  <c r="J293" i="43"/>
  <c r="BK235" i="43"/>
  <c r="BK88" i="45"/>
  <c r="BK868" i="2"/>
  <c r="BK837" i="2"/>
  <c r="BK807" i="2"/>
  <c r="BK764" i="2"/>
  <c r="J730" i="2"/>
  <c r="BK680" i="2"/>
  <c r="BK629" i="2"/>
  <c r="J594" i="2"/>
  <c r="J546" i="2"/>
  <c r="BK498" i="2"/>
  <c r="BK415" i="2"/>
  <c r="BK260" i="2"/>
  <c r="J131" i="2"/>
  <c r="J103" i="3"/>
  <c r="J127" i="4"/>
  <c r="BK206" i="6"/>
  <c r="BK178" i="6"/>
  <c r="J95" i="7"/>
  <c r="BK116" i="7"/>
  <c r="J118" i="8"/>
  <c r="J1315" i="10"/>
  <c r="BK312" i="10"/>
  <c r="J696" i="10"/>
  <c r="BK836" i="10"/>
  <c r="J1120" i="10"/>
  <c r="BK1059" i="10"/>
  <c r="J120" i="10"/>
  <c r="J505" i="10"/>
  <c r="J729" i="10"/>
  <c r="BK998" i="10"/>
  <c r="BK131" i="12"/>
  <c r="J125" i="14"/>
  <c r="J105" i="15"/>
  <c r="J94" i="15"/>
  <c r="BK209" i="16"/>
  <c r="BK264" i="16"/>
  <c r="BK319" i="17"/>
  <c r="BK521" i="17"/>
  <c r="BK412" i="17"/>
  <c r="J481" i="17"/>
  <c r="J232" i="17"/>
  <c r="BK551" i="17"/>
  <c r="BK113" i="18"/>
  <c r="J115" i="20"/>
  <c r="BK200" i="21"/>
  <c r="J245" i="21"/>
  <c r="J228" i="21"/>
  <c r="BK149" i="22"/>
  <c r="J112" i="23"/>
  <c r="BK313" i="24"/>
  <c r="BK581" i="24"/>
  <c r="J765" i="24"/>
  <c r="BK608" i="24"/>
  <c r="J452" i="24"/>
  <c r="J149" i="25"/>
  <c r="J121" i="25"/>
  <c r="BK195" i="26"/>
  <c r="BK181" i="26"/>
  <c r="BK144" i="28"/>
  <c r="BK206" i="28"/>
  <c r="J155" i="29"/>
  <c r="J117" i="30"/>
  <c r="J116" i="31"/>
  <c r="BK209" i="31"/>
  <c r="BK143" i="32"/>
  <c r="J127" i="32"/>
  <c r="J115" i="33"/>
  <c r="BK144" i="34"/>
  <c r="J174" i="34"/>
  <c r="J122" i="34"/>
  <c r="J95" i="36"/>
  <c r="J114" i="37"/>
  <c r="BK126" i="38"/>
  <c r="J114" i="38"/>
  <c r="BK1015" i="40"/>
  <c r="BK676" i="40"/>
  <c r="BK249" i="40"/>
  <c r="BK464" i="40"/>
  <c r="BK1136" i="40"/>
  <c r="J840" i="40"/>
  <c r="J610" i="40"/>
  <c r="BK220" i="40"/>
  <c r="J974" i="40"/>
  <c r="BK691" i="40"/>
  <c r="J410" i="40"/>
  <c r="J1067" i="40"/>
  <c r="J881" i="40"/>
  <c r="J604" i="40"/>
  <c r="J353" i="40"/>
  <c r="BK955" i="40"/>
  <c r="J606" i="40"/>
  <c r="BK337" i="40"/>
  <c r="J1047" i="40"/>
  <c r="BK782" i="40"/>
  <c r="J423" i="40"/>
  <c r="BK173" i="40"/>
  <c r="J1093" i="40"/>
  <c r="BK524" i="40"/>
  <c r="BK227" i="40"/>
  <c r="BK125" i="42"/>
  <c r="BK117" i="42"/>
  <c r="J183" i="43"/>
  <c r="BK297" i="43"/>
  <c r="J123" i="43"/>
  <c r="BK113" i="43"/>
  <c r="J98" i="45"/>
  <c r="BK591" i="2"/>
  <c r="BK537" i="2"/>
  <c r="J504" i="2"/>
  <c r="J415" i="2"/>
  <c r="BK302" i="2"/>
  <c r="BK161" i="2"/>
  <c r="BK143" i="3"/>
  <c r="BK122" i="4"/>
  <c r="J125" i="6"/>
  <c r="BK140" i="6"/>
  <c r="J200" i="6"/>
  <c r="J133" i="7"/>
  <c r="J101" i="7"/>
  <c r="J150" i="8"/>
  <c r="J192" i="10"/>
  <c r="J739" i="10"/>
  <c r="BK1114" i="10"/>
  <c r="J1412" i="10"/>
  <c r="J221" i="10"/>
  <c r="J746" i="10"/>
  <c r="J1114" i="10"/>
  <c r="J1293" i="10"/>
  <c r="J464" i="10"/>
  <c r="BK1315" i="10"/>
  <c r="J119" i="11"/>
  <c r="J162" i="12"/>
  <c r="BK110" i="14"/>
  <c r="BK154" i="15"/>
  <c r="J260" i="16"/>
  <c r="BK248" i="16"/>
  <c r="J468" i="17"/>
  <c r="BK235" i="17"/>
  <c r="J534" i="17"/>
  <c r="J511" i="17"/>
  <c r="BK239" i="17"/>
  <c r="J436" i="17"/>
  <c r="BK133" i="18"/>
  <c r="BK135" i="20"/>
  <c r="J367" i="21"/>
  <c r="BK452" i="21"/>
  <c r="BK286" i="21"/>
  <c r="J255" i="21"/>
  <c r="BK167" i="22"/>
  <c r="J125" i="23"/>
  <c r="BK692" i="24"/>
  <c r="BK592" i="24"/>
  <c r="J681" i="24"/>
  <c r="BK489" i="24"/>
  <c r="J271" i="24"/>
  <c r="BK259" i="25"/>
  <c r="J156" i="25"/>
  <c r="BK166" i="26"/>
  <c r="J228" i="26"/>
  <c r="BK285" i="28"/>
  <c r="J298" i="28"/>
  <c r="J148" i="29"/>
  <c r="BK98" i="29"/>
  <c r="J186" i="31"/>
  <c r="BK125" i="31"/>
  <c r="J255" i="31"/>
  <c r="J138" i="32"/>
  <c r="BK140" i="32"/>
  <c r="BK116" i="32"/>
  <c r="J109" i="33"/>
  <c r="BK122" i="34"/>
  <c r="BK156" i="34"/>
  <c r="J131" i="34"/>
  <c r="BK118" i="35"/>
  <c r="J99" i="35"/>
  <c r="J113" i="35"/>
  <c r="J115" i="35"/>
  <c r="J101" i="35"/>
  <c r="BK99" i="35"/>
  <c r="BK109" i="35"/>
  <c r="J98" i="35"/>
  <c r="BK114" i="35"/>
  <c r="J104" i="35"/>
  <c r="J113" i="36"/>
  <c r="BK113" i="36"/>
  <c r="BK124" i="36"/>
  <c r="BK112" i="37"/>
  <c r="J108" i="38"/>
  <c r="J97" i="38"/>
  <c r="J1110" i="40"/>
  <c r="BK905" i="40"/>
  <c r="BK700" i="40"/>
  <c r="J460" i="40"/>
  <c r="J161" i="40"/>
  <c r="J465" i="40"/>
  <c r="J177" i="40"/>
  <c r="BK964" i="40"/>
  <c r="BK720" i="40"/>
  <c r="BK354" i="40"/>
  <c r="BK1101" i="40"/>
  <c r="BK936" i="40"/>
  <c r="BK749" i="40"/>
  <c r="BK519" i="40"/>
  <c r="BK295" i="40"/>
  <c r="J1096" i="40"/>
  <c r="BK977" i="40"/>
  <c r="J851" i="40"/>
  <c r="J675" i="40"/>
  <c r="J461" i="40"/>
  <c r="BK163" i="40"/>
  <c r="J967" i="40"/>
  <c r="J837" i="40"/>
  <c r="J559" i="40"/>
  <c r="BK375" i="40"/>
  <c r="BK1095" i="40"/>
  <c r="BK930" i="40"/>
  <c r="BK708" i="40"/>
  <c r="BK435" i="40"/>
  <c r="J1195" i="40"/>
  <c r="BK1071" i="40"/>
  <c r="BK788" i="40"/>
  <c r="BK522" i="40"/>
  <c r="BK230" i="40"/>
  <c r="BK88" i="41"/>
  <c r="BK119" i="42"/>
  <c r="J108" i="42"/>
  <c r="BK288" i="43"/>
  <c r="J139" i="43"/>
  <c r="BK245" i="43"/>
  <c r="J288" i="43"/>
  <c r="BK106" i="45"/>
  <c r="AS80" i="1"/>
  <c r="J875" i="2"/>
  <c r="J849" i="2"/>
  <c r="J830" i="2"/>
  <c r="J788" i="2"/>
  <c r="J731" i="2"/>
  <c r="J708" i="2"/>
  <c r="BK677" i="2"/>
  <c r="J644" i="2"/>
  <c r="J611" i="2"/>
  <c r="BK578" i="2"/>
  <c r="BK534" i="2"/>
  <c r="J502" i="2"/>
  <c r="J423" i="2"/>
  <c r="BK329" i="2"/>
  <c r="BK245" i="2"/>
  <c r="J148" i="3"/>
  <c r="BK119" i="4"/>
  <c r="BK112" i="5"/>
  <c r="BK224" i="6"/>
  <c r="BK169" i="6"/>
  <c r="BK106" i="7"/>
  <c r="BK139" i="7"/>
  <c r="BK328" i="8"/>
  <c r="BK139" i="9"/>
  <c r="J916" i="10"/>
  <c r="BK1199" i="10"/>
  <c r="BK226" i="10"/>
  <c r="J780" i="10"/>
  <c r="BK1248" i="10"/>
  <c r="BK1456" i="10"/>
  <c r="J312" i="10"/>
  <c r="J934" i="10"/>
  <c r="BK153" i="10"/>
  <c r="BK120" i="10"/>
  <c r="BK1278" i="10"/>
  <c r="J98" i="11"/>
  <c r="BK138" i="14"/>
  <c r="BK153" i="15"/>
  <c r="J108" i="15"/>
  <c r="BK123" i="16"/>
  <c r="BK180" i="16"/>
  <c r="BK139" i="16"/>
  <c r="J516" i="17"/>
  <c r="BK278" i="17"/>
  <c r="J207" i="17"/>
  <c r="J456" i="17"/>
  <c r="BK449" i="17"/>
  <c r="J562" i="17"/>
  <c r="BK96" i="18"/>
  <c r="BK93" i="19"/>
  <c r="J489" i="21"/>
  <c r="BK275" i="21"/>
  <c r="J436" i="21"/>
  <c r="BK109" i="21"/>
  <c r="BK491" i="21"/>
  <c r="J340" i="21"/>
  <c r="BK115" i="22"/>
  <c r="BK147" i="23"/>
  <c r="BK671" i="24"/>
  <c r="BK404" i="24"/>
  <c r="J743" i="24"/>
  <c r="BK532" i="24"/>
  <c r="BK193" i="24"/>
  <c r="BK232" i="25"/>
  <c r="J211" i="25"/>
  <c r="BK241" i="25"/>
  <c r="J237" i="26"/>
  <c r="J165" i="26"/>
  <c r="J109" i="28"/>
  <c r="J148" i="28"/>
  <c r="J196" i="29"/>
  <c r="J145" i="29"/>
  <c r="J133" i="31"/>
  <c r="BK100" i="34"/>
  <c r="J88" i="37"/>
  <c r="BK124" i="38"/>
  <c r="BK94" i="39"/>
  <c r="BK984" i="40"/>
  <c r="J722" i="40"/>
  <c r="BK453" i="40"/>
  <c r="J1127" i="40"/>
  <c r="BK459" i="40"/>
  <c r="BK1087" i="40"/>
  <c r="J889" i="40"/>
  <c r="BK647" i="40"/>
  <c r="J229" i="40"/>
  <c r="J1041" i="40"/>
  <c r="BK877" i="40"/>
  <c r="J669" i="40"/>
  <c r="BK394" i="40"/>
  <c r="BK1142" i="40"/>
  <c r="BK882" i="40"/>
  <c r="BK793" i="40"/>
  <c r="BK559" i="40"/>
  <c r="BK281" i="40"/>
  <c r="BK978" i="40"/>
  <c r="J838" i="40"/>
  <c r="J418" i="40"/>
  <c r="J200" i="40"/>
  <c r="BK912" i="40"/>
  <c r="BK622" i="40"/>
  <c r="J437" i="40"/>
  <c r="BK1200" i="40"/>
  <c r="BK1082" i="40"/>
  <c r="BK884" i="40"/>
  <c r="BK595" i="40"/>
  <c r="J383" i="40"/>
  <c r="BK85" i="41"/>
  <c r="J92" i="42"/>
  <c r="BK138" i="42"/>
  <c r="J149" i="43"/>
  <c r="J147" i="43"/>
  <c r="J167" i="43"/>
  <c r="BK167" i="43"/>
  <c r="J122" i="45"/>
  <c r="J476" i="2"/>
  <c r="J408" i="2"/>
  <c r="J302" i="2"/>
  <c r="BK215" i="2"/>
  <c r="AS67" i="1"/>
  <c r="BK122" i="5"/>
  <c r="J192" i="6"/>
  <c r="BK115" i="6"/>
  <c r="J118" i="7"/>
  <c r="BK93" i="7"/>
  <c r="BK152" i="7"/>
  <c r="J301" i="8"/>
  <c r="BK175" i="8"/>
  <c r="BK97" i="9"/>
  <c r="J1095" i="10"/>
  <c r="J1361" i="10"/>
  <c r="BK635" i="10"/>
  <c r="J1001" i="10"/>
  <c r="J245" i="10"/>
  <c r="J618" i="10"/>
  <c r="BK909" i="10"/>
  <c r="BK1295" i="10"/>
  <c r="J695" i="10"/>
  <c r="BK946" i="10"/>
  <c r="J1528" i="10"/>
  <c r="J1194" i="10"/>
  <c r="J143" i="10"/>
  <c r="BK138" i="12"/>
  <c r="BK129" i="13"/>
  <c r="J128" i="14"/>
  <c r="J103" i="15"/>
  <c r="J134" i="15"/>
  <c r="BK258" i="16"/>
  <c r="J204" i="16"/>
  <c r="BK594" i="17"/>
  <c r="BK190" i="17"/>
  <c r="J540" i="17"/>
  <c r="J422" i="17"/>
  <c r="J597" i="17"/>
  <c r="BK468" i="17"/>
  <c r="BK614" i="17"/>
  <c r="BK266" i="17"/>
  <c r="J419" i="17"/>
  <c r="BK123" i="18"/>
  <c r="J93" i="19"/>
  <c r="BK117" i="20"/>
  <c r="J118" i="21"/>
  <c r="J366" i="21"/>
  <c r="J197" i="21"/>
  <c r="J311" i="21"/>
  <c r="BK489" i="21"/>
  <c r="J383" i="21"/>
  <c r="J721" i="24"/>
  <c r="BK743" i="24"/>
  <c r="BK748" i="24"/>
  <c r="J247" i="25"/>
  <c r="BK179" i="25"/>
  <c r="BK217" i="26"/>
  <c r="BK174" i="26"/>
  <c r="J206" i="28"/>
  <c r="BK139" i="29"/>
  <c r="BK95" i="30"/>
  <c r="J250" i="31"/>
  <c r="J106" i="31"/>
  <c r="J132" i="32"/>
  <c r="J119" i="32"/>
  <c r="BK159" i="34"/>
  <c r="J166" i="34"/>
  <c r="J135" i="34"/>
  <c r="BK161" i="34"/>
  <c r="J101" i="37"/>
  <c r="J88" i="38"/>
  <c r="J90" i="38"/>
  <c r="BK909" i="40"/>
  <c r="BK634" i="40"/>
  <c r="J266" i="40"/>
  <c r="BK353" i="40"/>
  <c r="J1028" i="40"/>
  <c r="BK716" i="40"/>
  <c r="J335" i="40"/>
  <c r="BK1013" i="40"/>
  <c r="BK725" i="40"/>
  <c r="BK483" i="40"/>
  <c r="BK1143" i="40"/>
  <c r="J976" i="40"/>
  <c r="J458" i="40"/>
  <c r="J1079" i="40"/>
  <c r="BK639" i="40"/>
  <c r="BK366" i="40"/>
  <c r="J1049" i="40"/>
  <c r="BK773" i="40"/>
  <c r="BK429" i="40"/>
  <c r="BK184" i="40"/>
  <c r="BK1063" i="40"/>
  <c r="BK722" i="40"/>
  <c r="J507" i="40"/>
  <c r="J207" i="40"/>
  <c r="J91" i="42"/>
  <c r="J132" i="42"/>
  <c r="BK213" i="43"/>
  <c r="BK239" i="43"/>
  <c r="J209" i="43"/>
  <c r="J141" i="43"/>
  <c r="BK162" i="6"/>
  <c r="BK144" i="7"/>
  <c r="J132" i="7"/>
  <c r="J219" i="8"/>
  <c r="BK121" i="8"/>
  <c r="BK90" i="9"/>
  <c r="J944" i="10"/>
  <c r="J1088" i="10"/>
  <c r="BK887" i="10"/>
  <c r="J1174" i="10"/>
  <c r="J1416" i="10"/>
  <c r="BK201" i="10"/>
  <c r="J1278" i="10"/>
  <c r="J1523" i="10"/>
  <c r="J856" i="10"/>
  <c r="J104" i="12"/>
  <c r="BK139" i="14"/>
  <c r="J124" i="15"/>
  <c r="J135" i="15"/>
  <c r="BK153" i="16"/>
  <c r="BK132" i="16"/>
  <c r="J221" i="17"/>
  <c r="BK459" i="17"/>
  <c r="J242" i="17"/>
  <c r="J401" i="17"/>
  <c r="BK347" i="17"/>
  <c r="J126" i="17"/>
  <c r="BK121" i="18"/>
  <c r="BK428" i="21"/>
  <c r="BK419" i="21"/>
  <c r="J253" i="21"/>
  <c r="BK139" i="21"/>
  <c r="J413" i="21"/>
  <c r="BK147" i="22"/>
  <c r="J162" i="23"/>
  <c r="BK147" i="24"/>
  <c r="J518" i="24"/>
  <c r="BK594" i="24"/>
  <c r="J461" i="24"/>
  <c r="J467" i="24"/>
  <c r="J289" i="25"/>
  <c r="BK129" i="25"/>
  <c r="BK211" i="26"/>
  <c r="J202" i="26"/>
  <c r="J262" i="28"/>
  <c r="BK348" i="28"/>
  <c r="BK101" i="29"/>
  <c r="J263" i="31"/>
  <c r="J161" i="31"/>
  <c r="BK199" i="31"/>
  <c r="BK130" i="32"/>
  <c r="J96" i="33"/>
  <c r="BK168" i="34"/>
  <c r="J108" i="34"/>
  <c r="J146" i="34"/>
  <c r="BK99" i="34"/>
  <c r="J110" i="36"/>
  <c r="J103" i="37"/>
  <c r="J123" i="38"/>
  <c r="J92" i="39"/>
  <c r="J981" i="40"/>
  <c r="J718" i="40"/>
  <c r="J359" i="40"/>
  <c r="J550" i="40"/>
  <c r="BK194" i="40"/>
  <c r="BK919" i="40"/>
  <c r="J535" i="40"/>
  <c r="J216" i="40"/>
  <c r="J1003" i="40"/>
  <c r="BK685" i="40"/>
  <c r="J301" i="40"/>
  <c r="J1044" i="40"/>
  <c r="BK890" i="40"/>
  <c r="BK584" i="40"/>
  <c r="BK253" i="40"/>
  <c r="J945" i="40"/>
  <c r="BK608" i="40"/>
  <c r="J218" i="40"/>
  <c r="BK1001" i="40"/>
  <c r="J727" i="40"/>
  <c r="BK517" i="40"/>
  <c r="J1197" i="40"/>
  <c r="J934" i="40"/>
  <c r="J612" i="40"/>
  <c r="J296" i="40"/>
  <c r="BK92" i="41"/>
  <c r="J94" i="42"/>
  <c r="BK201" i="43"/>
  <c r="BK169" i="43"/>
  <c r="J163" i="43"/>
  <c r="BK251" i="43"/>
  <c r="BK117" i="45"/>
  <c r="J781" i="2"/>
  <c r="BK730" i="2"/>
  <c r="BK681" i="2"/>
  <c r="BK644" i="2"/>
  <c r="J603" i="2"/>
  <c r="J559" i="2"/>
  <c r="J517" i="2"/>
  <c r="J426" i="2"/>
  <c r="BK354" i="2"/>
  <c r="J173" i="2"/>
  <c r="J123" i="3"/>
  <c r="J154" i="4"/>
  <c r="BK136" i="6"/>
  <c r="J232" i="6"/>
  <c r="J143" i="7"/>
  <c r="BK103" i="7"/>
  <c r="J99" i="8"/>
  <c r="J247" i="8"/>
  <c r="J1295" i="10"/>
  <c r="BK216" i="10"/>
  <c r="J653" i="10"/>
  <c r="BK918" i="10"/>
  <c r="BK979" i="10"/>
  <c r="J786" i="10"/>
  <c r="BK709" i="10"/>
  <c r="BK1120" i="10"/>
  <c r="J1496" i="10"/>
  <c r="J412" i="10"/>
  <c r="BK109" i="12"/>
  <c r="J110" i="14"/>
  <c r="J128" i="15"/>
  <c r="BK127" i="15"/>
  <c r="J126" i="16"/>
  <c r="J152" i="16"/>
  <c r="J260" i="17"/>
  <c r="J577" i="17"/>
  <c r="J389" i="17"/>
  <c r="BK201" i="17"/>
  <c r="J600" i="17"/>
  <c r="BK654" i="17"/>
  <c r="BK112" i="18"/>
  <c r="BK127" i="20"/>
  <c r="BK386" i="21"/>
  <c r="J360" i="21"/>
  <c r="BK344" i="21"/>
  <c r="J495" i="21"/>
  <c r="J122" i="22"/>
  <c r="J371" i="24"/>
  <c r="BK587" i="24"/>
  <c r="J163" i="24"/>
  <c r="BK494" i="24"/>
  <c r="BK95" i="24"/>
  <c r="BK102" i="25"/>
  <c r="J205" i="25"/>
  <c r="J132" i="26"/>
  <c r="J147" i="26"/>
  <c r="BK148" i="28"/>
  <c r="BK161" i="29"/>
  <c r="BK124" i="30"/>
  <c r="BK236" i="31"/>
  <c r="BK246" i="31"/>
  <c r="J114" i="32"/>
  <c r="J94" i="33"/>
  <c r="J159" i="34"/>
  <c r="BK164" i="34"/>
  <c r="BK112" i="34"/>
  <c r="J125" i="35"/>
  <c r="J97" i="37"/>
  <c r="BK93" i="37"/>
  <c r="BK106" i="38"/>
  <c r="BK983" i="40"/>
  <c r="BK774" i="40"/>
  <c r="BK472" i="40"/>
  <c r="BK1147" i="40"/>
  <c r="J356" i="40"/>
  <c r="J848" i="40"/>
  <c r="BK592" i="40"/>
  <c r="BK307" i="40"/>
  <c r="J1015" i="40"/>
  <c r="J694" i="40"/>
  <c r="J378" i="40"/>
  <c r="BK990" i="40"/>
  <c r="BK730" i="40"/>
  <c r="BK448" i="40"/>
  <c r="J1014" i="40"/>
  <c r="J686" i="40"/>
  <c r="BK423" i="40"/>
  <c r="J1032" i="40"/>
  <c r="BK801" i="40"/>
  <c r="J449" i="40"/>
  <c r="BK1187" i="40"/>
  <c r="J986" i="40"/>
  <c r="J527" i="40"/>
  <c r="BK209" i="40"/>
  <c r="BK103" i="42"/>
  <c r="J109" i="42"/>
  <c r="BK125" i="43"/>
  <c r="J265" i="43"/>
  <c r="BK157" i="43"/>
  <c r="BK97" i="43"/>
  <c r="BK168" i="26"/>
  <c r="BK275" i="28"/>
  <c r="J133" i="28"/>
  <c r="BK114" i="29"/>
  <c r="J120" i="30"/>
  <c r="J183" i="31"/>
  <c r="BK223" i="31"/>
  <c r="J240" i="31"/>
  <c r="J97" i="32"/>
  <c r="J108" i="32"/>
  <c r="BK94" i="33"/>
  <c r="BK181" i="34"/>
  <c r="BK163" i="34"/>
  <c r="BK101" i="34"/>
  <c r="J127" i="35"/>
  <c r="J112" i="36"/>
  <c r="BK119" i="37"/>
  <c r="J129" i="38"/>
  <c r="J122" i="38"/>
  <c r="BK96" i="38"/>
  <c r="J1094" i="40"/>
  <c r="J922" i="40"/>
  <c r="J715" i="40"/>
  <c r="BK507" i="40"/>
  <c r="J257" i="40"/>
  <c r="J552" i="40"/>
  <c r="J302" i="40"/>
  <c r="BK1047" i="40"/>
  <c r="BK832" i="40"/>
  <c r="J497" i="40"/>
  <c r="BK237" i="40"/>
  <c r="BK1097" i="40"/>
  <c r="J894" i="40"/>
  <c r="J665" i="40"/>
  <c r="J374" i="40"/>
  <c r="BK1090" i="40"/>
  <c r="J813" i="40"/>
  <c r="BK587" i="40"/>
  <c r="J272" i="40"/>
  <c r="BK970" i="40"/>
  <c r="J561" i="40"/>
  <c r="BK166" i="40"/>
  <c r="J1039" i="40"/>
  <c r="J720" i="40"/>
  <c r="J499" i="40"/>
  <c r="BK247" i="40"/>
  <c r="J1181" i="40"/>
  <c r="J960" i="40"/>
  <c r="BK616" i="40"/>
  <c r="J363" i="40"/>
  <c r="BK89" i="41"/>
  <c r="BK85" i="42"/>
  <c r="BK142" i="42"/>
  <c r="BK233" i="43"/>
  <c r="J205" i="43"/>
  <c r="J131" i="43"/>
  <c r="BK187" i="43"/>
  <c r="BK132" i="45"/>
  <c r="J479" i="2"/>
  <c r="BK412" i="2"/>
  <c r="BK349" i="2"/>
  <c r="J247" i="2"/>
  <c r="BK167" i="2"/>
  <c r="J139" i="7"/>
  <c r="J132" i="8"/>
  <c r="J270" i="8"/>
  <c r="BK1412" i="10"/>
  <c r="BK1102" i="10"/>
  <c r="J241" i="10"/>
  <c r="J1085" i="10"/>
  <c r="BK678" i="10"/>
  <c r="BK1323" i="10"/>
  <c r="BK749" i="10"/>
  <c r="J1218" i="10"/>
  <c r="BK729" i="10"/>
  <c r="J1400" i="10"/>
  <c r="BK623" i="10"/>
  <c r="J1227" i="10"/>
  <c r="J216" i="10"/>
  <c r="J918" i="10"/>
  <c r="BK136" i="10"/>
  <c r="BK1331" i="10"/>
  <c r="J815" i="10"/>
  <c r="BK107" i="11"/>
  <c r="J135" i="12"/>
  <c r="J103" i="13"/>
  <c r="J106" i="14"/>
  <c r="J126" i="15"/>
  <c r="J122" i="15"/>
  <c r="J115" i="15"/>
  <c r="J201" i="16"/>
  <c r="J115" i="16"/>
  <c r="BK276" i="16"/>
  <c r="BK159" i="16"/>
  <c r="BK548" i="17"/>
  <c r="BK600" i="17"/>
  <c r="J319" i="17"/>
  <c r="J556" i="17"/>
  <c r="BK559" i="17"/>
  <c r="J218" i="17"/>
  <c r="BK183" i="17"/>
  <c r="J349" i="17"/>
  <c r="BK648" i="17"/>
  <c r="J146" i="17"/>
  <c r="BK132" i="18"/>
  <c r="J124" i="20"/>
  <c r="J398" i="21"/>
  <c r="J336" i="21"/>
  <c r="BK197" i="21"/>
  <c r="BK215" i="21"/>
  <c r="J224" i="21"/>
  <c r="BK203" i="21"/>
  <c r="BK266" i="21"/>
  <c r="BK295" i="21"/>
  <c r="BK122" i="22"/>
  <c r="J159" i="23"/>
  <c r="J248" i="24"/>
  <c r="J733" i="24"/>
  <c r="BK534" i="24"/>
  <c r="BK459" i="24"/>
  <c r="J354" i="24"/>
  <c r="J207" i="25"/>
  <c r="J195" i="25"/>
  <c r="BK196" i="25"/>
  <c r="BK228" i="26"/>
  <c r="BK225" i="26"/>
  <c r="BK344" i="28"/>
  <c r="BK109" i="28"/>
  <c r="BK111" i="29"/>
  <c r="BK110" i="29"/>
  <c r="BK194" i="31"/>
  <c r="BK183" i="31"/>
  <c r="BK111" i="32"/>
  <c r="BK100" i="33"/>
  <c r="J118" i="34"/>
  <c r="J154" i="34"/>
  <c r="J144" i="34"/>
  <c r="BK95" i="36"/>
  <c r="BK120" i="37"/>
  <c r="J121" i="37"/>
  <c r="BK129" i="38"/>
  <c r="J88" i="39"/>
  <c r="BK929" i="40"/>
  <c r="J757" i="40"/>
  <c r="BK480" i="40"/>
  <c r="J236" i="40"/>
  <c r="J500" i="40"/>
  <c r="J173" i="40"/>
  <c r="J985" i="40"/>
  <c r="J689" i="40"/>
  <c r="J1125" i="40"/>
  <c r="BK895" i="40"/>
  <c r="J634" i="40"/>
  <c r="J294" i="40"/>
  <c r="J1013" i="40"/>
  <c r="J835" i="40"/>
  <c r="BK528" i="40"/>
  <c r="BK170" i="40"/>
  <c r="J972" i="40"/>
  <c r="BK620" i="40"/>
  <c r="J354" i="40"/>
  <c r="J1062" i="40"/>
  <c r="BK809" i="40"/>
  <c r="BK532" i="40"/>
  <c r="BK231" i="40"/>
  <c r="BK1108" i="40"/>
  <c r="J879" i="40"/>
  <c r="J590" i="40"/>
  <c r="BK312" i="40"/>
  <c r="J117" i="42"/>
  <c r="J119" i="42"/>
  <c r="J179" i="43"/>
  <c r="J213" i="43"/>
  <c r="BK191" i="43"/>
  <c r="J215" i="43"/>
  <c r="BK134" i="45"/>
  <c r="F36" i="2" l="1"/>
  <c r="P857" i="40"/>
  <c r="R244" i="24"/>
  <c r="P228" i="2"/>
  <c r="R360" i="2"/>
  <c r="R461" i="2"/>
  <c r="R470" i="2"/>
  <c r="BK566" i="2"/>
  <c r="J566" i="2"/>
  <c r="J76" i="2" s="1"/>
  <c r="T598" i="2"/>
  <c r="T607" i="2"/>
  <c r="R654" i="2"/>
  <c r="T763" i="2"/>
  <c r="P817" i="2"/>
  <c r="R142" i="3"/>
  <c r="T153" i="4"/>
  <c r="R115" i="5"/>
  <c r="P149" i="6"/>
  <c r="R195" i="6"/>
  <c r="P230" i="6"/>
  <c r="R92" i="7"/>
  <c r="T123" i="7"/>
  <c r="P148" i="7"/>
  <c r="P98" i="8"/>
  <c r="R120" i="8"/>
  <c r="T300" i="8"/>
  <c r="T342" i="8"/>
  <c r="T120" i="9"/>
  <c r="T146" i="9"/>
  <c r="T215" i="10"/>
  <c r="T507" i="10"/>
  <c r="R812" i="10"/>
  <c r="BK849" i="10"/>
  <c r="BK1000" i="10"/>
  <c r="J1000" i="10" s="1"/>
  <c r="J78" i="10" s="1"/>
  <c r="BK1130" i="10"/>
  <c r="J1130" i="10"/>
  <c r="J82" i="10" s="1"/>
  <c r="P1250" i="10"/>
  <c r="R1399" i="10"/>
  <c r="P1498" i="10"/>
  <c r="P1531" i="10"/>
  <c r="R148" i="12"/>
  <c r="BK98" i="13"/>
  <c r="P105" i="13"/>
  <c r="P122" i="13"/>
  <c r="R117" i="14"/>
  <c r="P141" i="14"/>
  <c r="T91" i="15"/>
  <c r="T121" i="15"/>
  <c r="T150" i="15"/>
  <c r="R111" i="16"/>
  <c r="P135" i="16"/>
  <c r="P253" i="16"/>
  <c r="T270" i="16"/>
  <c r="T269" i="16" s="1"/>
  <c r="P217" i="17"/>
  <c r="P318" i="17"/>
  <c r="P326" i="17"/>
  <c r="BK426" i="17"/>
  <c r="J426" i="17"/>
  <c r="J75" i="17" s="1"/>
  <c r="P472" i="17"/>
  <c r="P547" i="17"/>
  <c r="T618" i="17"/>
  <c r="R91" i="18"/>
  <c r="P109" i="18"/>
  <c r="R87" i="19"/>
  <c r="R86" i="19" s="1"/>
  <c r="R92" i="20"/>
  <c r="R120" i="20"/>
  <c r="T162" i="21"/>
  <c r="BK231" i="21"/>
  <c r="J231" i="21" s="1"/>
  <c r="J69" i="21" s="1"/>
  <c r="R257" i="21"/>
  <c r="P271" i="21"/>
  <c r="R299" i="21"/>
  <c r="T316" i="21"/>
  <c r="R379" i="21"/>
  <c r="P422" i="21"/>
  <c r="T445" i="21"/>
  <c r="R158" i="22"/>
  <c r="R157" i="22"/>
  <c r="P86" i="23"/>
  <c r="P161" i="23"/>
  <c r="R94" i="24"/>
  <c r="R257" i="24"/>
  <c r="P319" i="24"/>
  <c r="BK749" i="24"/>
  <c r="J749" i="24" s="1"/>
  <c r="J66" i="24" s="1"/>
  <c r="P843" i="24"/>
  <c r="P842" i="24" s="1"/>
  <c r="R89" i="25"/>
  <c r="P184" i="25"/>
  <c r="T258" i="25"/>
  <c r="T152" i="26"/>
  <c r="BK92" i="27"/>
  <c r="J92" i="27"/>
  <c r="J65" i="27"/>
  <c r="R90" i="28"/>
  <c r="T138" i="28"/>
  <c r="T319" i="28"/>
  <c r="BK362" i="28"/>
  <c r="J362" i="28" s="1"/>
  <c r="J68" i="28" s="1"/>
  <c r="R85" i="29"/>
  <c r="R84" i="29" s="1"/>
  <c r="R83" i="29" s="1"/>
  <c r="BK123" i="30"/>
  <c r="J123" i="30" s="1"/>
  <c r="J62" i="30" s="1"/>
  <c r="BK138" i="30"/>
  <c r="BK137" i="30" s="1"/>
  <c r="J137" i="30" s="1"/>
  <c r="J64" i="30" s="1"/>
  <c r="P157" i="31"/>
  <c r="P290" i="31"/>
  <c r="P108" i="33"/>
  <c r="P88" i="33" s="1"/>
  <c r="P87" i="33" s="1"/>
  <c r="AU98" i="1" s="1"/>
  <c r="T110" i="34"/>
  <c r="P160" i="34"/>
  <c r="BK87" i="36"/>
  <c r="BK86" i="36"/>
  <c r="J86" i="36" s="1"/>
  <c r="J63" i="36" s="1"/>
  <c r="R798" i="40"/>
  <c r="R946" i="40"/>
  <c r="R1010" i="40"/>
  <c r="T1092" i="40"/>
  <c r="R1124" i="40"/>
  <c r="R1169" i="40"/>
  <c r="R1174" i="40"/>
  <c r="T1193" i="40"/>
  <c r="P91" i="41"/>
  <c r="R97" i="42"/>
  <c r="P123" i="42"/>
  <c r="BK114" i="2"/>
  <c r="J114" i="2"/>
  <c r="J66" i="2"/>
  <c r="R266" i="2"/>
  <c r="R453" i="2"/>
  <c r="R497" i="2"/>
  <c r="R598" i="2"/>
  <c r="R607" i="2"/>
  <c r="T654" i="2"/>
  <c r="R763" i="2"/>
  <c r="BK817" i="2"/>
  <c r="J817" i="2" s="1"/>
  <c r="J84" i="2" s="1"/>
  <c r="P97" i="3"/>
  <c r="T98" i="4"/>
  <c r="T97" i="4"/>
  <c r="T96" i="4" s="1"/>
  <c r="R105" i="5"/>
  <c r="R98" i="5"/>
  <c r="R97" i="5" s="1"/>
  <c r="BK149" i="6"/>
  <c r="J149" i="6"/>
  <c r="J67" i="6" s="1"/>
  <c r="T212" i="6"/>
  <c r="BK108" i="7"/>
  <c r="J108" i="7"/>
  <c r="J65" i="7"/>
  <c r="BK142" i="7"/>
  <c r="J142" i="7" s="1"/>
  <c r="J67" i="7" s="1"/>
  <c r="T148" i="7"/>
  <c r="BK120" i="8"/>
  <c r="J120" i="8" s="1"/>
  <c r="J66" i="8" s="1"/>
  <c r="BK300" i="8"/>
  <c r="J300" i="8" s="1"/>
  <c r="J69" i="8" s="1"/>
  <c r="BK342" i="8"/>
  <c r="J342" i="8" s="1"/>
  <c r="J74" i="8" s="1"/>
  <c r="BK120" i="9"/>
  <c r="J120" i="9"/>
  <c r="J62" i="9"/>
  <c r="BK146" i="9"/>
  <c r="J146" i="9" s="1"/>
  <c r="J64" i="9" s="1"/>
  <c r="R215" i="10"/>
  <c r="R507" i="10"/>
  <c r="P812" i="10"/>
  <c r="T849" i="10"/>
  <c r="T1000" i="10"/>
  <c r="P1130" i="10"/>
  <c r="P1239" i="10"/>
  <c r="BK1298" i="10"/>
  <c r="J1298" i="10" s="1"/>
  <c r="J85" i="10" s="1"/>
  <c r="BK1486" i="10"/>
  <c r="J1486" i="10"/>
  <c r="J87" i="10"/>
  <c r="BK1514" i="10"/>
  <c r="J1514" i="10" s="1"/>
  <c r="J89" i="10" s="1"/>
  <c r="R97" i="11"/>
  <c r="R96" i="11"/>
  <c r="R95" i="11" s="1"/>
  <c r="T148" i="12"/>
  <c r="R98" i="13"/>
  <c r="R112" i="13"/>
  <c r="BK97" i="14"/>
  <c r="BK135" i="14"/>
  <c r="J135" i="14" s="1"/>
  <c r="J69" i="14" s="1"/>
  <c r="BK91" i="15"/>
  <c r="J91" i="15"/>
  <c r="J64" i="15"/>
  <c r="BK121" i="15"/>
  <c r="J121" i="15" s="1"/>
  <c r="J66" i="15" s="1"/>
  <c r="BK150" i="15"/>
  <c r="J150" i="15"/>
  <c r="J68" i="15" s="1"/>
  <c r="P98" i="16"/>
  <c r="T148" i="16"/>
  <c r="T253" i="16"/>
  <c r="R270" i="16"/>
  <c r="R269" i="16"/>
  <c r="BK109" i="17"/>
  <c r="J109" i="17"/>
  <c r="J65" i="17" s="1"/>
  <c r="R217" i="17"/>
  <c r="R318" i="17"/>
  <c r="R326" i="17"/>
  <c r="R426" i="17"/>
  <c r="BK458" i="17"/>
  <c r="J458" i="17" s="1"/>
  <c r="J77" i="17" s="1"/>
  <c r="T464" i="17"/>
  <c r="T503" i="17"/>
  <c r="R593" i="17"/>
  <c r="T637" i="17"/>
  <c r="T91" i="18"/>
  <c r="T109" i="18"/>
  <c r="BK87" i="19"/>
  <c r="J87" i="19"/>
  <c r="J64" i="19" s="1"/>
  <c r="P92" i="20"/>
  <c r="P120" i="20"/>
  <c r="T112" i="21"/>
  <c r="P223" i="21"/>
  <c r="T244" i="21"/>
  <c r="BK299" i="21"/>
  <c r="J299" i="21"/>
  <c r="J76" i="21" s="1"/>
  <c r="BK350" i="21"/>
  <c r="J350" i="21"/>
  <c r="J78" i="21" s="1"/>
  <c r="P379" i="21"/>
  <c r="T400" i="21"/>
  <c r="BK459" i="21"/>
  <c r="J459" i="21"/>
  <c r="J83" i="21" s="1"/>
  <c r="T158" i="22"/>
  <c r="T157" i="22"/>
  <c r="BK86" i="23"/>
  <c r="J86" i="23" s="1"/>
  <c r="J61" i="23" s="1"/>
  <c r="BK161" i="23"/>
  <c r="J161" i="23"/>
  <c r="J63" i="23" s="1"/>
  <c r="T94" i="24"/>
  <c r="P257" i="24"/>
  <c r="BK319" i="24"/>
  <c r="J319" i="24" s="1"/>
  <c r="J64" i="24" s="1"/>
  <c r="P749" i="24"/>
  <c r="BK811" i="24"/>
  <c r="BK810" i="24" s="1"/>
  <c r="J810" i="24" s="1"/>
  <c r="J69" i="24" s="1"/>
  <c r="BK89" i="25"/>
  <c r="J89" i="25" s="1"/>
  <c r="J61" i="25" s="1"/>
  <c r="T184" i="25"/>
  <c r="R258" i="25"/>
  <c r="T93" i="26"/>
  <c r="T141" i="26"/>
  <c r="BK90" i="28"/>
  <c r="J90" i="28" s="1"/>
  <c r="J61" i="28" s="1"/>
  <c r="P138" i="28"/>
  <c r="R319" i="28"/>
  <c r="R87" i="30"/>
  <c r="P132" i="30"/>
  <c r="R157" i="31"/>
  <c r="R290" i="31"/>
  <c r="T96" i="32"/>
  <c r="R113" i="32"/>
  <c r="R128" i="32"/>
  <c r="BK108" i="33"/>
  <c r="J108" i="33"/>
  <c r="J65" i="33" s="1"/>
  <c r="BK110" i="34"/>
  <c r="J110" i="34" s="1"/>
  <c r="J62" i="34" s="1"/>
  <c r="BK160" i="34"/>
  <c r="J160" i="34"/>
  <c r="J64" i="34" s="1"/>
  <c r="R87" i="35"/>
  <c r="R86" i="35" s="1"/>
  <c r="R87" i="36"/>
  <c r="R86" i="36" s="1"/>
  <c r="T87" i="37"/>
  <c r="T86" i="37" s="1"/>
  <c r="T87" i="38"/>
  <c r="T86" i="38" s="1"/>
  <c r="T87" i="39"/>
  <c r="T86" i="39" s="1"/>
  <c r="P158" i="40"/>
  <c r="T164" i="40"/>
  <c r="R181" i="40"/>
  <c r="BK202" i="40"/>
  <c r="J202" i="40"/>
  <c r="J67" i="40" s="1"/>
  <c r="R202" i="40"/>
  <c r="BK264" i="40"/>
  <c r="J264" i="40"/>
  <c r="J71" i="40" s="1"/>
  <c r="R269" i="40"/>
  <c r="BK282" i="40"/>
  <c r="J282" i="40"/>
  <c r="J74" i="40" s="1"/>
  <c r="T282" i="40"/>
  <c r="T338" i="40"/>
  <c r="BK362" i="40"/>
  <c r="J362" i="40" s="1"/>
  <c r="J83" i="40" s="1"/>
  <c r="R401" i="40"/>
  <c r="BK436" i="40"/>
  <c r="J436" i="40" s="1"/>
  <c r="J87" i="40" s="1"/>
  <c r="R455" i="40"/>
  <c r="BK514" i="40"/>
  <c r="J514" i="40" s="1"/>
  <c r="J97" i="40" s="1"/>
  <c r="BK581" i="40"/>
  <c r="BK664" i="40"/>
  <c r="J664" i="40" s="1"/>
  <c r="J103" i="40" s="1"/>
  <c r="T687" i="40"/>
  <c r="T714" i="40"/>
  <c r="T733" i="40"/>
  <c r="BK798" i="40"/>
  <c r="J798" i="40" s="1"/>
  <c r="J118" i="40" s="1"/>
  <c r="BK857" i="40"/>
  <c r="J857" i="40"/>
  <c r="J120" i="40" s="1"/>
  <c r="T915" i="40"/>
  <c r="T1043" i="40"/>
  <c r="T1083" i="40"/>
  <c r="P1132" i="40"/>
  <c r="P1180" i="40"/>
  <c r="BK1190" i="40"/>
  <c r="J1190" i="40"/>
  <c r="J135" i="40" s="1"/>
  <c r="BK91" i="41"/>
  <c r="T84" i="42"/>
  <c r="BK123" i="42"/>
  <c r="J123" i="42" s="1"/>
  <c r="J62" i="42" s="1"/>
  <c r="R90" i="43"/>
  <c r="R89" i="43"/>
  <c r="P276" i="43"/>
  <c r="P275" i="43"/>
  <c r="T228" i="2"/>
  <c r="BK360" i="2"/>
  <c r="J360" i="2" s="1"/>
  <c r="J69" i="2" s="1"/>
  <c r="T461" i="2"/>
  <c r="P470" i="2"/>
  <c r="P566" i="2"/>
  <c r="BK614" i="2"/>
  <c r="J614" i="2" s="1"/>
  <c r="J79" i="2" s="1"/>
  <c r="P684" i="2"/>
  <c r="BK809" i="2"/>
  <c r="J809" i="2"/>
  <c r="J83" i="2"/>
  <c r="BK848" i="2"/>
  <c r="J848" i="2"/>
  <c r="J85" i="2" s="1"/>
  <c r="P142" i="3"/>
  <c r="BK98" i="4"/>
  <c r="J98" i="4"/>
  <c r="J69" i="4"/>
  <c r="P105" i="5"/>
  <c r="BK99" i="6"/>
  <c r="J99" i="6"/>
  <c r="J65" i="6" s="1"/>
  <c r="BK212" i="6"/>
  <c r="J212" i="6" s="1"/>
  <c r="J72" i="6" s="1"/>
  <c r="T92" i="7"/>
  <c r="R123" i="7"/>
  <c r="BK158" i="7"/>
  <c r="J158" i="7"/>
  <c r="J69" i="7" s="1"/>
  <c r="P195" i="8"/>
  <c r="P342" i="8"/>
  <c r="T89" i="9"/>
  <c r="R138" i="9"/>
  <c r="BK155" i="9"/>
  <c r="J155" i="9" s="1"/>
  <c r="J67" i="9" s="1"/>
  <c r="R114" i="10"/>
  <c r="BK131" i="10"/>
  <c r="J131" i="10" s="1"/>
  <c r="J66" i="10" s="1"/>
  <c r="T437" i="10"/>
  <c r="P703" i="10"/>
  <c r="T823" i="10"/>
  <c r="T822" i="10"/>
  <c r="P900" i="10"/>
  <c r="R1062" i="10"/>
  <c r="P1077" i="10"/>
  <c r="P1084" i="10"/>
  <c r="BK1250" i="10"/>
  <c r="J1250" i="10"/>
  <c r="J84" i="10" s="1"/>
  <c r="BK1399" i="10"/>
  <c r="J1399" i="10" s="1"/>
  <c r="J86" i="10" s="1"/>
  <c r="BK1498" i="10"/>
  <c r="J1498" i="10"/>
  <c r="J88" i="10"/>
  <c r="BK1531" i="10"/>
  <c r="J1531" i="10" s="1"/>
  <c r="J90" i="10" s="1"/>
  <c r="T97" i="11"/>
  <c r="T96" i="11"/>
  <c r="T95" i="11" s="1"/>
  <c r="P148" i="12"/>
  <c r="T98" i="13"/>
  <c r="T112" i="13"/>
  <c r="T97" i="14"/>
  <c r="R135" i="14"/>
  <c r="T104" i="15"/>
  <c r="T140" i="15"/>
  <c r="BK111" i="16"/>
  <c r="J111" i="16"/>
  <c r="J66" i="16"/>
  <c r="BK135" i="16"/>
  <c r="J135" i="16" s="1"/>
  <c r="J68" i="16" s="1"/>
  <c r="BK253" i="16"/>
  <c r="J253" i="16"/>
  <c r="J71" i="16" s="1"/>
  <c r="BK217" i="17"/>
  <c r="J217" i="17"/>
  <c r="J68" i="17"/>
  <c r="BK318" i="17"/>
  <c r="J318" i="17"/>
  <c r="J69" i="17" s="1"/>
  <c r="BK326" i="17"/>
  <c r="J326" i="17" s="1"/>
  <c r="J70" i="17" s="1"/>
  <c r="BK403" i="17"/>
  <c r="J403" i="17"/>
  <c r="J74" i="17" s="1"/>
  <c r="T458" i="17"/>
  <c r="R464" i="17"/>
  <c r="R503" i="17"/>
  <c r="T593" i="17"/>
  <c r="R637" i="17"/>
  <c r="BK91" i="18"/>
  <c r="J91" i="18" s="1"/>
  <c r="J65" i="18" s="1"/>
  <c r="BK109" i="18"/>
  <c r="J109" i="18" s="1"/>
  <c r="J66" i="18" s="1"/>
  <c r="P87" i="19"/>
  <c r="P86" i="19"/>
  <c r="AU79" i="1"/>
  <c r="BK120" i="20"/>
  <c r="J120" i="20" s="1"/>
  <c r="J68" i="20" s="1"/>
  <c r="BK162" i="21"/>
  <c r="J162" i="21"/>
  <c r="J67" i="21" s="1"/>
  <c r="T223" i="21"/>
  <c r="R244" i="21"/>
  <c r="P316" i="21"/>
  <c r="P158" i="22"/>
  <c r="P157" i="22"/>
  <c r="R104" i="23"/>
  <c r="BK384" i="24"/>
  <c r="J384" i="24" s="1"/>
  <c r="J65" i="24" s="1"/>
  <c r="R843" i="24"/>
  <c r="R842" i="24" s="1"/>
  <c r="T128" i="25"/>
  <c r="R134" i="25"/>
  <c r="R264" i="25"/>
  <c r="P93" i="26"/>
  <c r="R141" i="26"/>
  <c r="R92" i="27"/>
  <c r="R114" i="27"/>
  <c r="BK205" i="28"/>
  <c r="J205" i="28" s="1"/>
  <c r="J63" i="28" s="1"/>
  <c r="BK352" i="28"/>
  <c r="J352" i="28"/>
  <c r="J65" i="28" s="1"/>
  <c r="R362" i="28"/>
  <c r="R361" i="28"/>
  <c r="BK87" i="30"/>
  <c r="R132" i="30"/>
  <c r="P88" i="31"/>
  <c r="T282" i="31"/>
  <c r="BK104" i="32"/>
  <c r="J104" i="32" s="1"/>
  <c r="J66" i="32" s="1"/>
  <c r="T113" i="32"/>
  <c r="T128" i="32"/>
  <c r="T108" i="33"/>
  <c r="T88" i="33"/>
  <c r="T87" i="33" s="1"/>
  <c r="BK86" i="34"/>
  <c r="J86" i="34" s="1"/>
  <c r="J60" i="34" s="1"/>
  <c r="BK92" i="34"/>
  <c r="J92" i="34"/>
  <c r="J61" i="34" s="1"/>
  <c r="BK145" i="34"/>
  <c r="J145" i="34" s="1"/>
  <c r="J63" i="34" s="1"/>
  <c r="T170" i="34"/>
  <c r="T87" i="35"/>
  <c r="T86" i="35"/>
  <c r="P87" i="38"/>
  <c r="P86" i="38" s="1"/>
  <c r="AU104" i="1" s="1"/>
  <c r="R87" i="39"/>
  <c r="R86" i="39"/>
  <c r="R158" i="40"/>
  <c r="BK181" i="40"/>
  <c r="P212" i="40"/>
  <c r="P211" i="40"/>
  <c r="T264" i="40"/>
  <c r="T293" i="40"/>
  <c r="T292" i="40" s="1"/>
  <c r="BK349" i="40"/>
  <c r="J349" i="40" s="1"/>
  <c r="J81" i="40" s="1"/>
  <c r="T349" i="40"/>
  <c r="P401" i="40"/>
  <c r="R421" i="40"/>
  <c r="P436" i="40"/>
  <c r="BK455" i="40"/>
  <c r="R493" i="40"/>
  <c r="P514" i="40"/>
  <c r="T554" i="40"/>
  <c r="P571" i="40"/>
  <c r="T571" i="40"/>
  <c r="P638" i="40"/>
  <c r="R664" i="40"/>
  <c r="BK697" i="40"/>
  <c r="J697" i="40"/>
  <c r="J105" i="40" s="1"/>
  <c r="P706" i="40"/>
  <c r="R706" i="40"/>
  <c r="P733" i="40"/>
  <c r="BK747" i="40"/>
  <c r="J747" i="40"/>
  <c r="J115" i="40" s="1"/>
  <c r="T751" i="40"/>
  <c r="P798" i="40"/>
  <c r="P946" i="40"/>
  <c r="T1010" i="40"/>
  <c r="BK1092" i="40"/>
  <c r="J1092" i="40" s="1"/>
  <c r="J126" i="40" s="1"/>
  <c r="T1124" i="40"/>
  <c r="BK1169" i="40"/>
  <c r="J1169" i="40" s="1"/>
  <c r="J130" i="40" s="1"/>
  <c r="P1174" i="40"/>
  <c r="T1190" i="40"/>
  <c r="T82" i="41"/>
  <c r="P84" i="42"/>
  <c r="P134" i="42"/>
  <c r="BK276" i="43"/>
  <c r="BK275" i="43" s="1"/>
  <c r="J275" i="43" s="1"/>
  <c r="J66" i="43" s="1"/>
  <c r="R228" i="2"/>
  <c r="T360" i="2"/>
  <c r="P461" i="2"/>
  <c r="BK470" i="2"/>
  <c r="J470" i="2"/>
  <c r="J74" i="2" s="1"/>
  <c r="R566" i="2"/>
  <c r="R614" i="2"/>
  <c r="T684" i="2"/>
  <c r="T809" i="2"/>
  <c r="T848" i="2"/>
  <c r="T142" i="3"/>
  <c r="R153" i="4"/>
  <c r="T105" i="5"/>
  <c r="R149" i="6"/>
  <c r="BK195" i="6"/>
  <c r="J195" i="6"/>
  <c r="J71" i="6" s="1"/>
  <c r="BK230" i="6"/>
  <c r="J230" i="6" s="1"/>
  <c r="J73" i="6" s="1"/>
  <c r="BK123" i="7"/>
  <c r="J123" i="7"/>
  <c r="J66" i="7"/>
  <c r="BK148" i="7"/>
  <c r="J148" i="7" s="1"/>
  <c r="J68" i="7" s="1"/>
  <c r="T98" i="8"/>
  <c r="T195" i="8"/>
  <c r="T315" i="8"/>
  <c r="T314" i="8"/>
  <c r="R89" i="9"/>
  <c r="T138" i="9"/>
  <c r="R155" i="9"/>
  <c r="R154" i="9"/>
  <c r="P114" i="10"/>
  <c r="T131" i="10"/>
  <c r="R437" i="10"/>
  <c r="R703" i="10"/>
  <c r="R823" i="10"/>
  <c r="R822" i="10"/>
  <c r="BK900" i="10"/>
  <c r="J900" i="10"/>
  <c r="J77" i="10" s="1"/>
  <c r="T1062" i="10"/>
  <c r="T1077" i="10"/>
  <c r="BK1084" i="10"/>
  <c r="J1084" i="10"/>
  <c r="J81" i="10"/>
  <c r="T1250" i="10"/>
  <c r="P1399" i="10"/>
  <c r="T1498" i="10"/>
  <c r="T1531" i="10"/>
  <c r="P97" i="11"/>
  <c r="P96" i="11"/>
  <c r="P95" i="11"/>
  <c r="AU69" i="1"/>
  <c r="BK148" i="12"/>
  <c r="J148" i="12"/>
  <c r="J70" i="12" s="1"/>
  <c r="BK105" i="13"/>
  <c r="J105" i="13" s="1"/>
  <c r="J70" i="13" s="1"/>
  <c r="BK122" i="13"/>
  <c r="J122" i="13"/>
  <c r="J72" i="13" s="1"/>
  <c r="P97" i="14"/>
  <c r="P135" i="14"/>
  <c r="P91" i="15"/>
  <c r="P121" i="15"/>
  <c r="P150" i="15"/>
  <c r="T98" i="16"/>
  <c r="P111" i="16"/>
  <c r="R135" i="16"/>
  <c r="BK245" i="16"/>
  <c r="J245" i="16" s="1"/>
  <c r="J70" i="16" s="1"/>
  <c r="BK270" i="16"/>
  <c r="J270" i="16"/>
  <c r="J74" i="16"/>
  <c r="T109" i="17"/>
  <c r="R136" i="17"/>
  <c r="P337" i="17"/>
  <c r="P403" i="17"/>
  <c r="BK472" i="17"/>
  <c r="J472" i="17" s="1"/>
  <c r="J79" i="17" s="1"/>
  <c r="R547" i="17"/>
  <c r="R618" i="17"/>
  <c r="T116" i="18"/>
  <c r="R99" i="20"/>
  <c r="BK106" i="20"/>
  <c r="J106" i="20"/>
  <c r="J67" i="20" s="1"/>
  <c r="P162" i="21"/>
  <c r="R223" i="21"/>
  <c r="BK244" i="21"/>
  <c r="J244" i="21" s="1"/>
  <c r="J72" i="21" s="1"/>
  <c r="T271" i="21"/>
  <c r="R316" i="21"/>
  <c r="BK379" i="21"/>
  <c r="J379" i="21"/>
  <c r="J79" i="21"/>
  <c r="T422" i="21"/>
  <c r="P459" i="21"/>
  <c r="R96" i="22"/>
  <c r="R95" i="22" s="1"/>
  <c r="R94" i="22" s="1"/>
  <c r="BK104" i="23"/>
  <c r="J104" i="23"/>
  <c r="J62" i="23"/>
  <c r="BK94" i="24"/>
  <c r="T257" i="24"/>
  <c r="T319" i="24"/>
  <c r="R749" i="24"/>
  <c r="T811" i="24"/>
  <c r="T810" i="24" s="1"/>
  <c r="P89" i="25"/>
  <c r="R184" i="25"/>
  <c r="P258" i="25"/>
  <c r="P152" i="26"/>
  <c r="T205" i="28"/>
  <c r="R352" i="28"/>
  <c r="P362" i="28"/>
  <c r="P361" i="28" s="1"/>
  <c r="P87" i="30"/>
  <c r="BK132" i="30"/>
  <c r="J132" i="30"/>
  <c r="J63" i="30" s="1"/>
  <c r="BK88" i="31"/>
  <c r="J88" i="31" s="1"/>
  <c r="J61" i="31" s="1"/>
  <c r="BK282" i="31"/>
  <c r="J282" i="31"/>
  <c r="J64" i="31" s="1"/>
  <c r="BK96" i="32"/>
  <c r="J96" i="32" s="1"/>
  <c r="J65" i="32" s="1"/>
  <c r="R96" i="32"/>
  <c r="BK113" i="32"/>
  <c r="J113" i="32" s="1"/>
  <c r="J67" i="32" s="1"/>
  <c r="R121" i="32"/>
  <c r="P124" i="32"/>
  <c r="P86" i="34"/>
  <c r="T92" i="34"/>
  <c r="P145" i="34"/>
  <c r="BK170" i="34"/>
  <c r="J170" i="34" s="1"/>
  <c r="J65" i="34" s="1"/>
  <c r="R87" i="38"/>
  <c r="R86" i="38"/>
  <c r="BK87" i="39"/>
  <c r="J87" i="39"/>
  <c r="J64" i="39" s="1"/>
  <c r="BK158" i="40"/>
  <c r="J158" i="40" s="1"/>
  <c r="J61" i="40" s="1"/>
  <c r="R164" i="40"/>
  <c r="T176" i="40"/>
  <c r="T212" i="40"/>
  <c r="T211" i="40"/>
  <c r="R264" i="40"/>
  <c r="T269" i="40"/>
  <c r="P282" i="40"/>
  <c r="R282" i="40"/>
  <c r="P338" i="40"/>
  <c r="P349" i="40"/>
  <c r="R349" i="40"/>
  <c r="BK401" i="40"/>
  <c r="J401" i="40" s="1"/>
  <c r="J84" i="40" s="1"/>
  <c r="T421" i="40"/>
  <c r="BK440" i="40"/>
  <c r="J440" i="40"/>
  <c r="J89" i="40"/>
  <c r="T440" i="40"/>
  <c r="P447" i="40"/>
  <c r="T447" i="40"/>
  <c r="BK493" i="40"/>
  <c r="J493" i="40" s="1"/>
  <c r="J93" i="40" s="1"/>
  <c r="T514" i="40"/>
  <c r="P581" i="40"/>
  <c r="T638" i="40"/>
  <c r="P687" i="40"/>
  <c r="T697" i="40"/>
  <c r="P714" i="40"/>
  <c r="R733" i="40"/>
  <c r="P747" i="40"/>
  <c r="P737" i="40"/>
  <c r="P751" i="40"/>
  <c r="T857" i="40"/>
  <c r="R915" i="40"/>
  <c r="P1043" i="40"/>
  <c r="P1083" i="40"/>
  <c r="T1132" i="40"/>
  <c r="R1180" i="40"/>
  <c r="R1193" i="40"/>
  <c r="BK82" i="41"/>
  <c r="J82" i="41" s="1"/>
  <c r="J60" i="41" s="1"/>
  <c r="BK97" i="42"/>
  <c r="J97" i="42"/>
  <c r="J61" i="42" s="1"/>
  <c r="T123" i="42"/>
  <c r="P254" i="43"/>
  <c r="P253" i="43"/>
  <c r="R295" i="43"/>
  <c r="P87" i="45"/>
  <c r="T114" i="2"/>
  <c r="BK266" i="2"/>
  <c r="J266" i="2" s="1"/>
  <c r="J68" i="2" s="1"/>
  <c r="BK453" i="2"/>
  <c r="J453" i="2"/>
  <c r="J70" i="2" s="1"/>
  <c r="BK497" i="2"/>
  <c r="J497" i="2" s="1"/>
  <c r="J75" i="2" s="1"/>
  <c r="BK598" i="2"/>
  <c r="J598" i="2"/>
  <c r="J77" i="2"/>
  <c r="BK607" i="2"/>
  <c r="J607" i="2" s="1"/>
  <c r="J78" i="2" s="1"/>
  <c r="BK654" i="2"/>
  <c r="J654" i="2"/>
  <c r="J80" i="2" s="1"/>
  <c r="P763" i="2"/>
  <c r="R817" i="2"/>
  <c r="BK142" i="3"/>
  <c r="J142" i="3" s="1"/>
  <c r="J70" i="3" s="1"/>
  <c r="P98" i="4"/>
  <c r="BK105" i="5"/>
  <c r="J105" i="5" s="1"/>
  <c r="J70" i="5" s="1"/>
  <c r="R99" i="6"/>
  <c r="R98" i="6"/>
  <c r="P212" i="6"/>
  <c r="BK92" i="7"/>
  <c r="J92" i="7" s="1"/>
  <c r="J64" i="7" s="1"/>
  <c r="R108" i="7"/>
  <c r="P142" i="7"/>
  <c r="T158" i="7"/>
  <c r="BK98" i="8"/>
  <c r="J98" i="8" s="1"/>
  <c r="J65" i="8" s="1"/>
  <c r="P120" i="8"/>
  <c r="R300" i="8"/>
  <c r="BK315" i="8"/>
  <c r="J315" i="8"/>
  <c r="J73" i="8"/>
  <c r="BK89" i="9"/>
  <c r="J89" i="9" s="1"/>
  <c r="J61" i="9" s="1"/>
  <c r="BK138" i="9"/>
  <c r="J138" i="9"/>
  <c r="J63" i="9" s="1"/>
  <c r="T155" i="9"/>
  <c r="T154" i="9"/>
  <c r="T114" i="10"/>
  <c r="P131" i="10"/>
  <c r="P437" i="10"/>
  <c r="T703" i="10"/>
  <c r="P823" i="10"/>
  <c r="P822" i="10" s="1"/>
  <c r="R900" i="10"/>
  <c r="BK1062" i="10"/>
  <c r="J1062" i="10"/>
  <c r="J79" i="10" s="1"/>
  <c r="R1077" i="10"/>
  <c r="R1084" i="10"/>
  <c r="BK1239" i="10"/>
  <c r="J1239" i="10" s="1"/>
  <c r="J83" i="10" s="1"/>
  <c r="T1298" i="10"/>
  <c r="P1486" i="10"/>
  <c r="P1514" i="10"/>
  <c r="T98" i="12"/>
  <c r="T97" i="12" s="1"/>
  <c r="T96" i="12" s="1"/>
  <c r="BK112" i="13"/>
  <c r="J112" i="13"/>
  <c r="J71" i="13"/>
  <c r="BK117" i="14"/>
  <c r="J117" i="14" s="1"/>
  <c r="J68" i="14" s="1"/>
  <c r="BK141" i="14"/>
  <c r="J141" i="14"/>
  <c r="J70" i="14" s="1"/>
  <c r="R104" i="15"/>
  <c r="R140" i="15"/>
  <c r="BK98" i="16"/>
  <c r="P148" i="16"/>
  <c r="T245" i="16"/>
  <c r="P109" i="17"/>
  <c r="P136" i="17"/>
  <c r="T337" i="17"/>
  <c r="P426" i="17"/>
  <c r="R458" i="17"/>
  <c r="P464" i="17"/>
  <c r="P503" i="17"/>
  <c r="P593" i="17"/>
  <c r="P637" i="17"/>
  <c r="BK116" i="18"/>
  <c r="J116" i="18" s="1"/>
  <c r="J67" i="18" s="1"/>
  <c r="T87" i="19"/>
  <c r="T86" i="19"/>
  <c r="P99" i="20"/>
  <c r="P106" i="20"/>
  <c r="R162" i="21"/>
  <c r="T231" i="21"/>
  <c r="BK257" i="21"/>
  <c r="J257" i="21"/>
  <c r="J73" i="21"/>
  <c r="BK271" i="21"/>
  <c r="J271" i="21" s="1"/>
  <c r="J75" i="21" s="1"/>
  <c r="P299" i="21"/>
  <c r="R350" i="21"/>
  <c r="T379" i="21"/>
  <c r="BK422" i="21"/>
  <c r="J422" i="21"/>
  <c r="J81" i="21"/>
  <c r="P445" i="21"/>
  <c r="T96" i="22"/>
  <c r="T95" i="22" s="1"/>
  <c r="T94" i="22" s="1"/>
  <c r="R86" i="23"/>
  <c r="R161" i="23"/>
  <c r="T384" i="24"/>
  <c r="BK843" i="24"/>
  <c r="J843" i="24" s="1"/>
  <c r="J72" i="24" s="1"/>
  <c r="R128" i="25"/>
  <c r="BK134" i="25"/>
  <c r="J134" i="25" s="1"/>
  <c r="J63" i="25" s="1"/>
  <c r="BK264" i="25"/>
  <c r="J264" i="25" s="1"/>
  <c r="J66" i="25" s="1"/>
  <c r="BK152" i="26"/>
  <c r="J152" i="26" s="1"/>
  <c r="J67" i="26" s="1"/>
  <c r="T92" i="27"/>
  <c r="T114" i="27"/>
  <c r="T91" i="27" s="1"/>
  <c r="T90" i="27" s="1"/>
  <c r="T90" i="28"/>
  <c r="R138" i="28"/>
  <c r="BK319" i="28"/>
  <c r="J319" i="28"/>
  <c r="J64" i="28" s="1"/>
  <c r="T87" i="30"/>
  <c r="R138" i="30"/>
  <c r="R137" i="30" s="1"/>
  <c r="T157" i="31"/>
  <c r="T290" i="31"/>
  <c r="R104" i="32"/>
  <c r="BK121" i="32"/>
  <c r="J121" i="32" s="1"/>
  <c r="J68" i="32" s="1"/>
  <c r="T121" i="32"/>
  <c r="R124" i="32"/>
  <c r="P110" i="34"/>
  <c r="R160" i="34"/>
  <c r="BK87" i="37"/>
  <c r="BK86" i="37"/>
  <c r="J86" i="37" s="1"/>
  <c r="BK915" i="40"/>
  <c r="J915" i="40"/>
  <c r="J121" i="40" s="1"/>
  <c r="BK1043" i="40"/>
  <c r="J1043" i="40"/>
  <c r="J124" i="40" s="1"/>
  <c r="BK1083" i="40"/>
  <c r="J1083" i="40" s="1"/>
  <c r="J125" i="40" s="1"/>
  <c r="R1132" i="40"/>
  <c r="T1180" i="40"/>
  <c r="T1179" i="40"/>
  <c r="R1190" i="40"/>
  <c r="R82" i="41"/>
  <c r="R84" i="42"/>
  <c r="R123" i="42"/>
  <c r="T90" i="43"/>
  <c r="T89" i="43"/>
  <c r="R276" i="43"/>
  <c r="R275" i="43"/>
  <c r="BK87" i="45"/>
  <c r="J87" i="45" s="1"/>
  <c r="J61" i="45" s="1"/>
  <c r="BK113" i="45"/>
  <c r="J113" i="45"/>
  <c r="J63" i="45"/>
  <c r="P114" i="2"/>
  <c r="P360" i="2"/>
  <c r="BK461" i="2"/>
  <c r="J461" i="2" s="1"/>
  <c r="J71" i="2" s="1"/>
  <c r="T470" i="2"/>
  <c r="T566" i="2"/>
  <c r="P614" i="2"/>
  <c r="R684" i="2"/>
  <c r="P809" i="2"/>
  <c r="R848" i="2"/>
  <c r="BK97" i="3"/>
  <c r="J97" i="3"/>
  <c r="J69" i="3" s="1"/>
  <c r="R98" i="4"/>
  <c r="R97" i="4"/>
  <c r="R96" i="4" s="1"/>
  <c r="BK115" i="5"/>
  <c r="J115" i="5"/>
  <c r="J71" i="5" s="1"/>
  <c r="P99" i="6"/>
  <c r="P98" i="6" s="1"/>
  <c r="T195" i="6"/>
  <c r="T194" i="6"/>
  <c r="T230" i="6"/>
  <c r="T108" i="7"/>
  <c r="T142" i="7"/>
  <c r="R158" i="7"/>
  <c r="BK195" i="8"/>
  <c r="J195" i="8" s="1"/>
  <c r="J68" i="8" s="1"/>
  <c r="R342" i="8"/>
  <c r="P89" i="9"/>
  <c r="P138" i="9"/>
  <c r="P155" i="9"/>
  <c r="P154" i="9" s="1"/>
  <c r="P215" i="10"/>
  <c r="P507" i="10"/>
  <c r="BK812" i="10"/>
  <c r="J812" i="10"/>
  <c r="J71" i="10" s="1"/>
  <c r="R849" i="10"/>
  <c r="R1000" i="10"/>
  <c r="T1130" i="10"/>
  <c r="T1239" i="10"/>
  <c r="R1298" i="10"/>
  <c r="T1486" i="10"/>
  <c r="T1514" i="10"/>
  <c r="BK97" i="11"/>
  <c r="BK98" i="12"/>
  <c r="J98" i="12"/>
  <c r="J69" i="12" s="1"/>
  <c r="T105" i="13"/>
  <c r="R122" i="13"/>
  <c r="R97" i="14"/>
  <c r="T135" i="14"/>
  <c r="BK104" i="15"/>
  <c r="J104" i="15"/>
  <c r="J65" i="15"/>
  <c r="BK140" i="15"/>
  <c r="J140" i="15"/>
  <c r="J67" i="15" s="1"/>
  <c r="R148" i="16"/>
  <c r="R253" i="16"/>
  <c r="P270" i="16"/>
  <c r="P269" i="16" s="1"/>
  <c r="R109" i="17"/>
  <c r="R108" i="17" s="1"/>
  <c r="T217" i="17"/>
  <c r="T318" i="17"/>
  <c r="T326" i="17"/>
  <c r="R403" i="17"/>
  <c r="T472" i="17"/>
  <c r="BK547" i="17"/>
  <c r="J547" i="17"/>
  <c r="J81" i="17" s="1"/>
  <c r="BK618" i="17"/>
  <c r="J618" i="17" s="1"/>
  <c r="J83" i="17" s="1"/>
  <c r="P116" i="18"/>
  <c r="BK92" i="20"/>
  <c r="J92" i="20" s="1"/>
  <c r="J65" i="20" s="1"/>
  <c r="T99" i="20"/>
  <c r="R106" i="20"/>
  <c r="R112" i="21"/>
  <c r="P231" i="21"/>
  <c r="P257" i="21"/>
  <c r="R271" i="21"/>
  <c r="T299" i="21"/>
  <c r="P350" i="21"/>
  <c r="BK400" i="21"/>
  <c r="J400" i="21"/>
  <c r="J80" i="21" s="1"/>
  <c r="R422" i="21"/>
  <c r="T459" i="21"/>
  <c r="P104" i="23"/>
  <c r="P85" i="23" s="1"/>
  <c r="P84" i="23" s="1"/>
  <c r="AU85" i="1" s="1"/>
  <c r="P94" i="24"/>
  <c r="BK257" i="24"/>
  <c r="J257" i="24"/>
  <c r="J63" i="24"/>
  <c r="R319" i="24"/>
  <c r="T749" i="24"/>
  <c r="R811" i="24"/>
  <c r="R810" i="24" s="1"/>
  <c r="BK128" i="25"/>
  <c r="J128" i="25" s="1"/>
  <c r="J62" i="25" s="1"/>
  <c r="T134" i="25"/>
  <c r="T264" i="25"/>
  <c r="R93" i="26"/>
  <c r="P141" i="26"/>
  <c r="P205" i="28"/>
  <c r="P352" i="28"/>
  <c r="T85" i="29"/>
  <c r="T84" i="29"/>
  <c r="T83" i="29"/>
  <c r="T123" i="30"/>
  <c r="T132" i="30"/>
  <c r="BK157" i="31"/>
  <c r="J157" i="31" s="1"/>
  <c r="J63" i="31" s="1"/>
  <c r="BK290" i="31"/>
  <c r="J290" i="31"/>
  <c r="J65" i="31"/>
  <c r="P96" i="32"/>
  <c r="P113" i="32"/>
  <c r="P128" i="32"/>
  <c r="T86" i="34"/>
  <c r="R92" i="34"/>
  <c r="R145" i="34"/>
  <c r="R170" i="34"/>
  <c r="T87" i="36"/>
  <c r="T86" i="36" s="1"/>
  <c r="P87" i="37"/>
  <c r="P86" i="37"/>
  <c r="AU103" i="1" s="1"/>
  <c r="P87" i="39"/>
  <c r="P86" i="39" s="1"/>
  <c r="AU105" i="1" s="1"/>
  <c r="T158" i="40"/>
  <c r="T157" i="40" s="1"/>
  <c r="P176" i="40"/>
  <c r="R212" i="40"/>
  <c r="R211" i="40" s="1"/>
  <c r="R180" i="40" s="1"/>
  <c r="P264" i="40"/>
  <c r="P293" i="40"/>
  <c r="P292" i="40"/>
  <c r="BK338" i="40"/>
  <c r="J338" i="40" s="1"/>
  <c r="J78" i="40" s="1"/>
  <c r="P342" i="40"/>
  <c r="R362" i="40"/>
  <c r="BK421" i="40"/>
  <c r="J421" i="40"/>
  <c r="J85" i="40"/>
  <c r="P440" i="40"/>
  <c r="T455" i="40"/>
  <c r="BK510" i="40"/>
  <c r="J510" i="40" s="1"/>
  <c r="J95" i="40" s="1"/>
  <c r="R510" i="40"/>
  <c r="P554" i="40"/>
  <c r="T581" i="40"/>
  <c r="T664" i="40"/>
  <c r="P697" i="40"/>
  <c r="BK714" i="40"/>
  <c r="J714" i="40" s="1"/>
  <c r="J107" i="40" s="1"/>
  <c r="R747" i="40"/>
  <c r="R737" i="40"/>
  <c r="BK751" i="40"/>
  <c r="J751" i="40" s="1"/>
  <c r="J117" i="40" s="1"/>
  <c r="R857" i="40"/>
  <c r="P915" i="40"/>
  <c r="R1043" i="40"/>
  <c r="R1083" i="40"/>
  <c r="BK1132" i="40"/>
  <c r="J1132" i="40"/>
  <c r="J128" i="40" s="1"/>
  <c r="BK1174" i="40"/>
  <c r="J1174" i="40"/>
  <c r="J131" i="40" s="1"/>
  <c r="P1190" i="40"/>
  <c r="P82" i="41"/>
  <c r="T97" i="42"/>
  <c r="T83" i="42"/>
  <c r="T134" i="42"/>
  <c r="BK254" i="43"/>
  <c r="J254" i="43"/>
  <c r="J65" i="43" s="1"/>
  <c r="T276" i="43"/>
  <c r="T275" i="43" s="1"/>
  <c r="T295" i="43"/>
  <c r="R87" i="45"/>
  <c r="T113" i="45"/>
  <c r="R114" i="2"/>
  <c r="R109" i="2"/>
  <c r="P266" i="2"/>
  <c r="P453" i="2"/>
  <c r="T497" i="2"/>
  <c r="T614" i="2"/>
  <c r="BK684" i="2"/>
  <c r="J684" i="2" s="1"/>
  <c r="J81" i="2" s="1"/>
  <c r="R809" i="2"/>
  <c r="P848" i="2"/>
  <c r="T97" i="3"/>
  <c r="T96" i="3" s="1"/>
  <c r="T95" i="3" s="1"/>
  <c r="P153" i="4"/>
  <c r="P115" i="5"/>
  <c r="T149" i="6"/>
  <c r="R212" i="6"/>
  <c r="P108" i="7"/>
  <c r="R142" i="7"/>
  <c r="P158" i="7"/>
  <c r="R98" i="8"/>
  <c r="R195" i="8"/>
  <c r="P315" i="8"/>
  <c r="P314" i="8"/>
  <c r="R120" i="9"/>
  <c r="R146" i="9"/>
  <c r="BK114" i="10"/>
  <c r="R131" i="10"/>
  <c r="BK437" i="10"/>
  <c r="BK703" i="10"/>
  <c r="J703" i="10" s="1"/>
  <c r="J70" i="10" s="1"/>
  <c r="BK823" i="10"/>
  <c r="J823" i="10" s="1"/>
  <c r="J74" i="10" s="1"/>
  <c r="T900" i="10"/>
  <c r="P1062" i="10"/>
  <c r="BK1077" i="10"/>
  <c r="J1077" i="10" s="1"/>
  <c r="J80" i="10" s="1"/>
  <c r="T1084" i="10"/>
  <c r="R1250" i="10"/>
  <c r="T1399" i="10"/>
  <c r="R1498" i="10"/>
  <c r="R1531" i="10"/>
  <c r="R98" i="12"/>
  <c r="R97" i="12" s="1"/>
  <c r="R96" i="12" s="1"/>
  <c r="P98" i="13"/>
  <c r="R105" i="13"/>
  <c r="T122" i="13"/>
  <c r="P117" i="14"/>
  <c r="R141" i="14"/>
  <c r="P104" i="15"/>
  <c r="P140" i="15"/>
  <c r="R98" i="16"/>
  <c r="T111" i="16"/>
  <c r="T135" i="16"/>
  <c r="P245" i="16"/>
  <c r="T136" i="17"/>
  <c r="BK337" i="17"/>
  <c r="J337" i="17"/>
  <c r="J73" i="17" s="1"/>
  <c r="T403" i="17"/>
  <c r="R472" i="17"/>
  <c r="T547" i="17"/>
  <c r="P618" i="17"/>
  <c r="R116" i="18"/>
  <c r="T92" i="20"/>
  <c r="T120" i="20"/>
  <c r="BK112" i="21"/>
  <c r="J112" i="21"/>
  <c r="J66" i="21"/>
  <c r="P112" i="21"/>
  <c r="P107" i="21"/>
  <c r="BK223" i="21"/>
  <c r="J223" i="21"/>
  <c r="J68" i="21"/>
  <c r="R231" i="21"/>
  <c r="P244" i="21"/>
  <c r="T257" i="21"/>
  <c r="BK316" i="21"/>
  <c r="J316" i="21"/>
  <c r="J77" i="21" s="1"/>
  <c r="T350" i="21"/>
  <c r="P400" i="21"/>
  <c r="BK445" i="21"/>
  <c r="J445" i="21"/>
  <c r="J82" i="21"/>
  <c r="R459" i="21"/>
  <c r="P96" i="22"/>
  <c r="P95" i="22" s="1"/>
  <c r="P94" i="22" s="1"/>
  <c r="AU84" i="1" s="1"/>
  <c r="BK158" i="22"/>
  <c r="BK157" i="22" s="1"/>
  <c r="J157" i="22" s="1"/>
  <c r="J71" i="22" s="1"/>
  <c r="T86" i="23"/>
  <c r="T161" i="23"/>
  <c r="P384" i="24"/>
  <c r="P93" i="24"/>
  <c r="P92" i="24" s="1"/>
  <c r="AU86" i="1" s="1"/>
  <c r="P811" i="24"/>
  <c r="P810" i="24" s="1"/>
  <c r="T89" i="25"/>
  <c r="T88" i="25" s="1"/>
  <c r="T87" i="25" s="1"/>
  <c r="BK184" i="25"/>
  <c r="J184" i="25" s="1"/>
  <c r="J64" i="25" s="1"/>
  <c r="BK258" i="25"/>
  <c r="J258" i="25" s="1"/>
  <c r="J65" i="25" s="1"/>
  <c r="BK93" i="26"/>
  <c r="J93" i="26"/>
  <c r="J65" i="26"/>
  <c r="BK141" i="26"/>
  <c r="J141" i="26" s="1"/>
  <c r="J66" i="26" s="1"/>
  <c r="BK114" i="27"/>
  <c r="J114" i="27"/>
  <c r="J67" i="27" s="1"/>
  <c r="P90" i="28"/>
  <c r="BK138" i="28"/>
  <c r="J138" i="28" s="1"/>
  <c r="J62" i="28" s="1"/>
  <c r="P319" i="28"/>
  <c r="BK85" i="29"/>
  <c r="P123" i="30"/>
  <c r="T138" i="30"/>
  <c r="T137" i="30"/>
  <c r="R88" i="31"/>
  <c r="R282" i="31"/>
  <c r="P104" i="32"/>
  <c r="P121" i="32"/>
  <c r="BK124" i="32"/>
  <c r="J124" i="32"/>
  <c r="J69" i="32" s="1"/>
  <c r="T124" i="32"/>
  <c r="R108" i="33"/>
  <c r="R88" i="33" s="1"/>
  <c r="R87" i="33" s="1"/>
  <c r="R86" i="34"/>
  <c r="P92" i="34"/>
  <c r="T145" i="34"/>
  <c r="P170" i="34"/>
  <c r="BK87" i="35"/>
  <c r="BK86" i="35"/>
  <c r="J86" i="35" s="1"/>
  <c r="P87" i="36"/>
  <c r="P86" i="36"/>
  <c r="AU102" i="1" s="1"/>
  <c r="P164" i="40"/>
  <c r="P181" i="40"/>
  <c r="P180" i="40"/>
  <c r="T181" i="40"/>
  <c r="P202" i="40"/>
  <c r="T202" i="40"/>
  <c r="BK269" i="40"/>
  <c r="J269" i="40" s="1"/>
  <c r="J73" i="40" s="1"/>
  <c r="BK293" i="40"/>
  <c r="J293" i="40"/>
  <c r="J76" i="40"/>
  <c r="R338" i="40"/>
  <c r="T342" i="40"/>
  <c r="P362" i="40"/>
  <c r="T401" i="40"/>
  <c r="R436" i="40"/>
  <c r="P455" i="40"/>
  <c r="T493" i="40"/>
  <c r="P510" i="40"/>
  <c r="T510" i="40"/>
  <c r="BK554" i="40"/>
  <c r="J554" i="40"/>
  <c r="J98" i="40" s="1"/>
  <c r="R581" i="40"/>
  <c r="R638" i="40"/>
  <c r="BK687" i="40"/>
  <c r="J687" i="40"/>
  <c r="J104" i="40" s="1"/>
  <c r="R697" i="40"/>
  <c r="R714" i="40"/>
  <c r="T798" i="40"/>
  <c r="BK946" i="40"/>
  <c r="J946" i="40" s="1"/>
  <c r="J122" i="40" s="1"/>
  <c r="P1010" i="40"/>
  <c r="R1092" i="40"/>
  <c r="P1124" i="40"/>
  <c r="P1169" i="40"/>
  <c r="BK1180" i="40"/>
  <c r="J1180" i="40"/>
  <c r="J133" i="40" s="1"/>
  <c r="P1193" i="40"/>
  <c r="R91" i="41"/>
  <c r="R81" i="41" s="1"/>
  <c r="P97" i="42"/>
  <c r="P83" i="42"/>
  <c r="AU108" i="1" s="1"/>
  <c r="R134" i="42"/>
  <c r="P90" i="43"/>
  <c r="P89" i="43"/>
  <c r="R254" i="43"/>
  <c r="R253" i="43" s="1"/>
  <c r="BK295" i="43"/>
  <c r="J295" i="43"/>
  <c r="J68" i="43" s="1"/>
  <c r="P113" i="45"/>
  <c r="BK228" i="2"/>
  <c r="J228" i="2"/>
  <c r="J67" i="2"/>
  <c r="T266" i="2"/>
  <c r="T453" i="2"/>
  <c r="P497" i="2"/>
  <c r="P598" i="2"/>
  <c r="P607" i="2"/>
  <c r="P654" i="2"/>
  <c r="BK763" i="2"/>
  <c r="J763" i="2"/>
  <c r="J82" i="2" s="1"/>
  <c r="T817" i="2"/>
  <c r="R97" i="3"/>
  <c r="R96" i="3" s="1"/>
  <c r="R95" i="3" s="1"/>
  <c r="BK153" i="4"/>
  <c r="J153" i="4"/>
  <c r="J70" i="4"/>
  <c r="T115" i="5"/>
  <c r="T99" i="6"/>
  <c r="T98" i="6"/>
  <c r="T97" i="6" s="1"/>
  <c r="P195" i="6"/>
  <c r="P194" i="6" s="1"/>
  <c r="R230" i="6"/>
  <c r="P92" i="7"/>
  <c r="P123" i="7"/>
  <c r="R148" i="7"/>
  <c r="T120" i="8"/>
  <c r="P300" i="8"/>
  <c r="R315" i="8"/>
  <c r="R314" i="8" s="1"/>
  <c r="P120" i="9"/>
  <c r="P146" i="9"/>
  <c r="BK215" i="10"/>
  <c r="J215" i="10" s="1"/>
  <c r="J67" i="10"/>
  <c r="BK507" i="10"/>
  <c r="J507" i="10"/>
  <c r="J69" i="10" s="1"/>
  <c r="T812" i="10"/>
  <c r="P849" i="10"/>
  <c r="P1000" i="10"/>
  <c r="R1130" i="10"/>
  <c r="R1239" i="10"/>
  <c r="P1298" i="10"/>
  <c r="R1486" i="10"/>
  <c r="R1514" i="10"/>
  <c r="P98" i="12"/>
  <c r="P97" i="12"/>
  <c r="P96" i="12" s="1"/>
  <c r="AU70" i="1" s="1"/>
  <c r="P112" i="13"/>
  <c r="T117" i="14"/>
  <c r="T141" i="14"/>
  <c r="R91" i="15"/>
  <c r="R121" i="15"/>
  <c r="R150" i="15"/>
  <c r="BK148" i="16"/>
  <c r="J148" i="16" s="1"/>
  <c r="J69" i="16"/>
  <c r="R245" i="16"/>
  <c r="BK136" i="17"/>
  <c r="J136" i="17" s="1"/>
  <c r="J67" i="17"/>
  <c r="R337" i="17"/>
  <c r="R336" i="17" s="1"/>
  <c r="T426" i="17"/>
  <c r="P458" i="17"/>
  <c r="BK464" i="17"/>
  <c r="J464" i="17"/>
  <c r="J78" i="17" s="1"/>
  <c r="BK503" i="17"/>
  <c r="J503" i="17" s="1"/>
  <c r="J80" i="17" s="1"/>
  <c r="BK593" i="17"/>
  <c r="J593" i="17"/>
  <c r="J82" i="17" s="1"/>
  <c r="BK637" i="17"/>
  <c r="J637" i="17" s="1"/>
  <c r="J84" i="17" s="1"/>
  <c r="P91" i="18"/>
  <c r="P90" i="18" s="1"/>
  <c r="P89" i="18" s="1"/>
  <c r="AU78" i="1" s="1"/>
  <c r="R109" i="18"/>
  <c r="BK99" i="20"/>
  <c r="J99" i="20" s="1"/>
  <c r="J66" i="20" s="1"/>
  <c r="T106" i="20"/>
  <c r="R400" i="21"/>
  <c r="R445" i="21"/>
  <c r="BK96" i="22"/>
  <c r="T104" i="23"/>
  <c r="T85" i="23" s="1"/>
  <c r="T84" i="23" s="1"/>
  <c r="R384" i="24"/>
  <c r="R93" i="24" s="1"/>
  <c r="R92" i="24" s="1"/>
  <c r="T843" i="24"/>
  <c r="T842" i="24"/>
  <c r="P128" i="25"/>
  <c r="P134" i="25"/>
  <c r="P264" i="25"/>
  <c r="R152" i="26"/>
  <c r="R92" i="26" s="1"/>
  <c r="R91" i="26" s="1"/>
  <c r="P92" i="27"/>
  <c r="P91" i="27"/>
  <c r="P90" i="27"/>
  <c r="AU90" i="1"/>
  <c r="P114" i="27"/>
  <c r="R205" i="28"/>
  <c r="T352" i="28"/>
  <c r="T362" i="28"/>
  <c r="T361" i="28" s="1"/>
  <c r="P85" i="29"/>
  <c r="P84" i="29" s="1"/>
  <c r="P83" i="29" s="1"/>
  <c r="AU92" i="1" s="1"/>
  <c r="R123" i="30"/>
  <c r="P138" i="30"/>
  <c r="P137" i="30"/>
  <c r="T88" i="31"/>
  <c r="P282" i="31"/>
  <c r="T104" i="32"/>
  <c r="BK128" i="32"/>
  <c r="J128" i="32" s="1"/>
  <c r="J70" i="32" s="1"/>
  <c r="R110" i="34"/>
  <c r="T160" i="34"/>
  <c r="P87" i="35"/>
  <c r="P86" i="35" s="1"/>
  <c r="AU101" i="1" s="1"/>
  <c r="R87" i="37"/>
  <c r="R86" i="37" s="1"/>
  <c r="BK87" i="38"/>
  <c r="J87" i="38" s="1"/>
  <c r="J64" i="38" s="1"/>
  <c r="BK164" i="40"/>
  <c r="J164" i="40"/>
  <c r="J62" i="40" s="1"/>
  <c r="BK176" i="40"/>
  <c r="J176" i="40" s="1"/>
  <c r="J64" i="40"/>
  <c r="R176" i="40"/>
  <c r="BK212" i="40"/>
  <c r="J212" i="40"/>
  <c r="J69" i="40" s="1"/>
  <c r="P269" i="40"/>
  <c r="P268" i="40" s="1"/>
  <c r="R293" i="40"/>
  <c r="R292" i="40"/>
  <c r="R268" i="40" s="1"/>
  <c r="BK342" i="40"/>
  <c r="R342" i="40"/>
  <c r="T362" i="40"/>
  <c r="T361" i="40"/>
  <c r="P421" i="40"/>
  <c r="T436" i="40"/>
  <c r="R440" i="40"/>
  <c r="BK447" i="40"/>
  <c r="J447" i="40" s="1"/>
  <c r="J90" i="40" s="1"/>
  <c r="R447" i="40"/>
  <c r="P493" i="40"/>
  <c r="R514" i="40"/>
  <c r="R554" i="40"/>
  <c r="BK571" i="40"/>
  <c r="J571" i="40" s="1"/>
  <c r="J100" i="40" s="1"/>
  <c r="R571" i="40"/>
  <c r="BK638" i="40"/>
  <c r="J638" i="40"/>
  <c r="J102" i="40" s="1"/>
  <c r="P664" i="40"/>
  <c r="R687" i="40"/>
  <c r="BK706" i="40"/>
  <c r="J706" i="40" s="1"/>
  <c r="J106" i="40" s="1"/>
  <c r="T706" i="40"/>
  <c r="BK733" i="40"/>
  <c r="J733" i="40" s="1"/>
  <c r="J109" i="40" s="1"/>
  <c r="T747" i="40"/>
  <c r="T737" i="40"/>
  <c r="R751" i="40"/>
  <c r="T946" i="40"/>
  <c r="BK1010" i="40"/>
  <c r="J1010" i="40" s="1"/>
  <c r="J123" i="40" s="1"/>
  <c r="P1092" i="40"/>
  <c r="BK1124" i="40"/>
  <c r="J1124" i="40"/>
  <c r="J127" i="40" s="1"/>
  <c r="T1169" i="40"/>
  <c r="T1174" i="40"/>
  <c r="BK1193" i="40"/>
  <c r="J1193" i="40"/>
  <c r="J136" i="40" s="1"/>
  <c r="T91" i="41"/>
  <c r="T81" i="41"/>
  <c r="BK84" i="42"/>
  <c r="J84" i="42" s="1"/>
  <c r="J60" i="42" s="1"/>
  <c r="BK134" i="42"/>
  <c r="J134" i="42"/>
  <c r="J63" i="42" s="1"/>
  <c r="BK90" i="43"/>
  <c r="J90" i="43" s="1"/>
  <c r="J61" i="43" s="1"/>
  <c r="T254" i="43"/>
  <c r="T253" i="43"/>
  <c r="P295" i="43"/>
  <c r="T87" i="45"/>
  <c r="T86" i="45" s="1"/>
  <c r="T85" i="45" s="1"/>
  <c r="R113" i="45"/>
  <c r="BK131" i="45"/>
  <c r="J131" i="45" s="1"/>
  <c r="J65" i="45" s="1"/>
  <c r="P131" i="45"/>
  <c r="R131" i="45"/>
  <c r="T131" i="45"/>
  <c r="BK110" i="2"/>
  <c r="J110" i="2" s="1"/>
  <c r="J65" i="2" s="1"/>
  <c r="BK189" i="6"/>
  <c r="J189" i="6"/>
  <c r="J68" i="6" s="1"/>
  <c r="BK131" i="11"/>
  <c r="J131" i="11" s="1"/>
  <c r="J70" i="11" s="1"/>
  <c r="BK132" i="17"/>
  <c r="J132" i="17" s="1"/>
  <c r="J66" i="17" s="1"/>
  <c r="BK1188" i="40"/>
  <c r="J1188" i="40" s="1"/>
  <c r="J134" i="40" s="1"/>
  <c r="BK883" i="2"/>
  <c r="J883" i="2"/>
  <c r="J86" i="2" s="1"/>
  <c r="BK121" i="5"/>
  <c r="J121" i="5" s="1"/>
  <c r="J73" i="5" s="1"/>
  <c r="BK151" i="9"/>
  <c r="J151" i="9"/>
  <c r="J65" i="9" s="1"/>
  <c r="BK240" i="21"/>
  <c r="J240" i="21" s="1"/>
  <c r="J70" i="21" s="1"/>
  <c r="BK268" i="21"/>
  <c r="J268" i="21"/>
  <c r="J74" i="21" s="1"/>
  <c r="BK807" i="24"/>
  <c r="J807" i="24" s="1"/>
  <c r="J68" i="24" s="1"/>
  <c r="BK190" i="29"/>
  <c r="J190" i="29" s="1"/>
  <c r="J62" i="29" s="1"/>
  <c r="BK745" i="40"/>
  <c r="J745" i="40" s="1"/>
  <c r="J114" i="40" s="1"/>
  <c r="BK92" i="44"/>
  <c r="J92" i="44"/>
  <c r="J63" i="44"/>
  <c r="BK187" i="4"/>
  <c r="J187" i="4" s="1"/>
  <c r="J71" i="4" s="1"/>
  <c r="BK143" i="6"/>
  <c r="J143" i="6"/>
  <c r="J66" i="6" s="1"/>
  <c r="BK237" i="6"/>
  <c r="BK236" i="6"/>
  <c r="J236" i="6" s="1"/>
  <c r="J74" i="6" s="1"/>
  <c r="BK308" i="8"/>
  <c r="J308" i="8" s="1"/>
  <c r="J70" i="8" s="1"/>
  <c r="BK333" i="17"/>
  <c r="J333" i="17"/>
  <c r="J71" i="17"/>
  <c r="BK455" i="17"/>
  <c r="J455" i="17" s="1"/>
  <c r="J76" i="17" s="1"/>
  <c r="BK494" i="21"/>
  <c r="J494" i="21"/>
  <c r="J84" i="21" s="1"/>
  <c r="BK140" i="22"/>
  <c r="J140" i="22" s="1"/>
  <c r="J66" i="22" s="1"/>
  <c r="BK803" i="24"/>
  <c r="J803" i="24"/>
  <c r="J67" i="24" s="1"/>
  <c r="BK250" i="43"/>
  <c r="J250" i="43" s="1"/>
  <c r="J63" i="43" s="1"/>
  <c r="BK89" i="44"/>
  <c r="J89" i="44" s="1"/>
  <c r="J62" i="44" s="1"/>
  <c r="BK137" i="11"/>
  <c r="J137" i="11" s="1"/>
  <c r="J71" i="11" s="1"/>
  <c r="BK94" i="14"/>
  <c r="J94" i="14"/>
  <c r="J65" i="14"/>
  <c r="BK131" i="16"/>
  <c r="J131" i="16" s="1"/>
  <c r="J67" i="16" s="1"/>
  <c r="BK244" i="24"/>
  <c r="J244" i="24"/>
  <c r="J62" i="24" s="1"/>
  <c r="BK110" i="27"/>
  <c r="J110" i="27" s="1"/>
  <c r="J66" i="27" s="1"/>
  <c r="BK121" i="27"/>
  <c r="J121" i="27"/>
  <c r="J68" i="27" s="1"/>
  <c r="BK149" i="31"/>
  <c r="BK87" i="31" s="1"/>
  <c r="J87" i="31" s="1"/>
  <c r="J60" i="31" s="1"/>
  <c r="BK88" i="33"/>
  <c r="J88" i="33" s="1"/>
  <c r="J64" i="33" s="1"/>
  <c r="BK336" i="40"/>
  <c r="J336" i="40" s="1"/>
  <c r="J77" i="40" s="1"/>
  <c r="BK508" i="40"/>
  <c r="J508" i="40"/>
  <c r="J94" i="40"/>
  <c r="BK741" i="40"/>
  <c r="J741" i="40" s="1"/>
  <c r="J112" i="40" s="1"/>
  <c r="BK743" i="40"/>
  <c r="J743" i="40"/>
  <c r="J113" i="40" s="1"/>
  <c r="BK466" i="2"/>
  <c r="J466" i="2"/>
  <c r="J72" i="2" s="1"/>
  <c r="BK191" i="8"/>
  <c r="J191" i="8"/>
  <c r="J67" i="8" s="1"/>
  <c r="BK174" i="12"/>
  <c r="J174" i="12" s="1"/>
  <c r="J72" i="12" s="1"/>
  <c r="BK108" i="21"/>
  <c r="J108" i="21" s="1"/>
  <c r="J65" i="21" s="1"/>
  <c r="BK152" i="22"/>
  <c r="J152" i="22" s="1"/>
  <c r="J70" i="22" s="1"/>
  <c r="BK246" i="26"/>
  <c r="J246" i="26"/>
  <c r="J69" i="26"/>
  <c r="BK177" i="3"/>
  <c r="J177" i="3" s="1"/>
  <c r="J71" i="3" s="1"/>
  <c r="BK99" i="5"/>
  <c r="J99" i="5"/>
  <c r="J69" i="5" s="1"/>
  <c r="BK191" i="6"/>
  <c r="J191" i="6"/>
  <c r="J69" i="6" s="1"/>
  <c r="BK819" i="10"/>
  <c r="J819" i="10"/>
  <c r="J72" i="10" s="1"/>
  <c r="BK167" i="12"/>
  <c r="BK97" i="12" s="1"/>
  <c r="BK96" i="12" s="1"/>
  <c r="J96" i="12" s="1"/>
  <c r="J34" i="12" s="1"/>
  <c r="BK660" i="17"/>
  <c r="J660" i="17" s="1"/>
  <c r="J85" i="17" s="1"/>
  <c r="BK146" i="22"/>
  <c r="J146" i="22" s="1"/>
  <c r="J67" i="22" s="1"/>
  <c r="BK170" i="23"/>
  <c r="J170" i="23"/>
  <c r="J64" i="23"/>
  <c r="BK242" i="26"/>
  <c r="J242" i="26" s="1"/>
  <c r="J68" i="26" s="1"/>
  <c r="BK174" i="40"/>
  <c r="J174" i="40"/>
  <c r="J63" i="40" s="1"/>
  <c r="BK731" i="40"/>
  <c r="J731" i="40"/>
  <c r="J108" i="40" s="1"/>
  <c r="BK1167" i="40"/>
  <c r="J1167" i="40"/>
  <c r="J129" i="40" s="1"/>
  <c r="BK85" i="44"/>
  <c r="J85" i="44" s="1"/>
  <c r="J61" i="44" s="1"/>
  <c r="BK311" i="8"/>
  <c r="J311" i="8" s="1"/>
  <c r="J71" i="8" s="1"/>
  <c r="BK266" i="16"/>
  <c r="J266" i="16" s="1"/>
  <c r="J72" i="16" s="1"/>
  <c r="BK148" i="22"/>
  <c r="J148" i="22"/>
  <c r="J68" i="22"/>
  <c r="BK292" i="25"/>
  <c r="J292" i="25" s="1"/>
  <c r="J67" i="25" s="1"/>
  <c r="BK358" i="28"/>
  <c r="J358" i="28"/>
  <c r="J66" i="28" s="1"/>
  <c r="BK195" i="29"/>
  <c r="J195" i="29"/>
  <c r="J63" i="29" s="1"/>
  <c r="BK296" i="31"/>
  <c r="J296" i="31"/>
  <c r="J66" i="31" s="1"/>
  <c r="BK434" i="40"/>
  <c r="J434" i="40" s="1"/>
  <c r="J86" i="40" s="1"/>
  <c r="BK738" i="40"/>
  <c r="BK737" i="40" s="1"/>
  <c r="J737" i="40" s="1"/>
  <c r="J110" i="40" s="1"/>
  <c r="BK110" i="45"/>
  <c r="J110" i="45"/>
  <c r="J62" i="45" s="1"/>
  <c r="BK194" i="4"/>
  <c r="J194" i="4"/>
  <c r="J72" i="4" s="1"/>
  <c r="BK93" i="32"/>
  <c r="J93" i="32"/>
  <c r="J64" i="32" s="1"/>
  <c r="BK262" i="40"/>
  <c r="J262" i="40" s="1"/>
  <c r="J70" i="40" s="1"/>
  <c r="BK127" i="45"/>
  <c r="J127" i="45" s="1"/>
  <c r="J64" i="45" s="1"/>
  <c r="E75" i="45"/>
  <c r="BE106" i="45"/>
  <c r="BE109" i="45"/>
  <c r="BE111" i="45"/>
  <c r="BE122" i="45"/>
  <c r="J52" i="45"/>
  <c r="BE97" i="45"/>
  <c r="BE132" i="45"/>
  <c r="BE134" i="45"/>
  <c r="F55" i="45"/>
  <c r="BE137" i="45"/>
  <c r="BE96" i="45"/>
  <c r="BE101" i="45"/>
  <c r="BE104" i="45"/>
  <c r="J55" i="45"/>
  <c r="BE93" i="45"/>
  <c r="BE95" i="45"/>
  <c r="BE117" i="45"/>
  <c r="BE138" i="45"/>
  <c r="BE88" i="45"/>
  <c r="BE98" i="45"/>
  <c r="BE120" i="45"/>
  <c r="BE128" i="45"/>
  <c r="BE91" i="45"/>
  <c r="BE114" i="45"/>
  <c r="BE125" i="45"/>
  <c r="BE136" i="45"/>
  <c r="J276" i="43"/>
  <c r="J67" i="43"/>
  <c r="J52" i="44"/>
  <c r="BE93" i="44"/>
  <c r="E73" i="44"/>
  <c r="BK89" i="43"/>
  <c r="J89" i="43" s="1"/>
  <c r="J60" i="43" s="1"/>
  <c r="F80" i="44"/>
  <c r="J55" i="44"/>
  <c r="BE86" i="44"/>
  <c r="BK253" i="43"/>
  <c r="J253" i="43"/>
  <c r="J64" i="43" s="1"/>
  <c r="BE90" i="44"/>
  <c r="J52" i="43"/>
  <c r="BE99" i="43"/>
  <c r="BE111" i="43"/>
  <c r="BE113" i="43"/>
  <c r="BE127" i="43"/>
  <c r="BE149" i="43"/>
  <c r="BE155" i="43"/>
  <c r="BE157" i="43"/>
  <c r="BE159" i="43"/>
  <c r="BE163" i="43"/>
  <c r="BE191" i="43"/>
  <c r="BE215" i="43"/>
  <c r="BE219" i="43"/>
  <c r="BE221" i="43"/>
  <c r="BE231" i="43"/>
  <c r="BE239" i="43"/>
  <c r="BE241" i="43"/>
  <c r="BE278" i="43"/>
  <c r="BE282" i="43"/>
  <c r="BE287" i="43"/>
  <c r="BE288" i="43"/>
  <c r="BE289" i="43"/>
  <c r="F85" i="43"/>
  <c r="BE105" i="43"/>
  <c r="BE109" i="43"/>
  <c r="BE143" i="43"/>
  <c r="BE145" i="43"/>
  <c r="BE147" i="43"/>
  <c r="BE207" i="43"/>
  <c r="BE209" i="43"/>
  <c r="BE227" i="43"/>
  <c r="BE237" i="43"/>
  <c r="BE245" i="43"/>
  <c r="BE284" i="43"/>
  <c r="BE304" i="43"/>
  <c r="BE121" i="43"/>
  <c r="BE141" i="43"/>
  <c r="BE205" i="43"/>
  <c r="BE211" i="43"/>
  <c r="BE213" i="43"/>
  <c r="BE243" i="43"/>
  <c r="BE267" i="43"/>
  <c r="BE283" i="43"/>
  <c r="BE290" i="43"/>
  <c r="BE291" i="43"/>
  <c r="E48" i="43"/>
  <c r="BE91" i="43"/>
  <c r="BE95" i="43"/>
  <c r="BE97" i="43"/>
  <c r="BE103" i="43"/>
  <c r="BE117" i="43"/>
  <c r="BE119" i="43"/>
  <c r="BE125" i="43"/>
  <c r="BE135" i="43"/>
  <c r="BE169" i="43"/>
  <c r="BE171" i="43"/>
  <c r="BE177" i="43"/>
  <c r="BE183" i="43"/>
  <c r="BE185" i="43"/>
  <c r="BE201" i="43"/>
  <c r="BE259" i="43"/>
  <c r="BE271" i="43"/>
  <c r="BE293" i="43"/>
  <c r="BE297" i="43"/>
  <c r="BE299" i="43"/>
  <c r="BK83" i="42"/>
  <c r="J83" i="42" s="1"/>
  <c r="J30" i="42" s="1"/>
  <c r="J85" i="43"/>
  <c r="BE129" i="43"/>
  <c r="BE165" i="43"/>
  <c r="BE179" i="43"/>
  <c r="BE189" i="43"/>
  <c r="BE203" i="43"/>
  <c r="BE225" i="43"/>
  <c r="BE229" i="43"/>
  <c r="BE233" i="43"/>
  <c r="BE235" i="43"/>
  <c r="BE247" i="43"/>
  <c r="BE255" i="43"/>
  <c r="BE257" i="43"/>
  <c r="BE269" i="43"/>
  <c r="BE277" i="43"/>
  <c r="BE300" i="43"/>
  <c r="BE301" i="43"/>
  <c r="BE101" i="43"/>
  <c r="BE131" i="43"/>
  <c r="BE153" i="43"/>
  <c r="BE181" i="43"/>
  <c r="BE199" i="43"/>
  <c r="BE223" i="43"/>
  <c r="BE261" i="43"/>
  <c r="BE281" i="43"/>
  <c r="BE285" i="43"/>
  <c r="BE292" i="43"/>
  <c r="BE107" i="43"/>
  <c r="BE115" i="43"/>
  <c r="BE123" i="43"/>
  <c r="BE133" i="43"/>
  <c r="BE167" i="43"/>
  <c r="BE187" i="43"/>
  <c r="BE195" i="43"/>
  <c r="BE265" i="43"/>
  <c r="BE294" i="43"/>
  <c r="BE296" i="43"/>
  <c r="BE303" i="43"/>
  <c r="BE305" i="43"/>
  <c r="BE93" i="43"/>
  <c r="BE137" i="43"/>
  <c r="BE139" i="43"/>
  <c r="BE151" i="43"/>
  <c r="BE161" i="43"/>
  <c r="BE173" i="43"/>
  <c r="BE175" i="43"/>
  <c r="BE193" i="43"/>
  <c r="BE197" i="43"/>
  <c r="BE217" i="43"/>
  <c r="BE251" i="43"/>
  <c r="BE263" i="43"/>
  <c r="BE273" i="43"/>
  <c r="BE279" i="43"/>
  <c r="BE280" i="43"/>
  <c r="BE286" i="43"/>
  <c r="BE298" i="43"/>
  <c r="BE302" i="43"/>
  <c r="E48" i="42"/>
  <c r="BE87" i="42"/>
  <c r="BE99" i="42"/>
  <c r="BE101" i="42"/>
  <c r="BE112" i="42"/>
  <c r="BE115" i="42"/>
  <c r="BE116" i="42"/>
  <c r="BE119" i="42"/>
  <c r="BE121" i="42"/>
  <c r="BE122" i="42"/>
  <c r="J91" i="41"/>
  <c r="J61" i="41"/>
  <c r="J77" i="42"/>
  <c r="BE95" i="42"/>
  <c r="BE100" i="42"/>
  <c r="BE124" i="42"/>
  <c r="BE125" i="42"/>
  <c r="BE126" i="42"/>
  <c r="BE135" i="42"/>
  <c r="BE144" i="42"/>
  <c r="BE85" i="42"/>
  <c r="BE96" i="42"/>
  <c r="BE98" i="42"/>
  <c r="BE102" i="42"/>
  <c r="BE118" i="42"/>
  <c r="BE132" i="42"/>
  <c r="BE146" i="42"/>
  <c r="J55" i="42"/>
  <c r="F80" i="42"/>
  <c r="BE88" i="42"/>
  <c r="BE106" i="42"/>
  <c r="BE117" i="42"/>
  <c r="BE120" i="42"/>
  <c r="BE127" i="42"/>
  <c r="BE128" i="42"/>
  <c r="BE138" i="42"/>
  <c r="BE89" i="42"/>
  <c r="BE91" i="42"/>
  <c r="BE92" i="42"/>
  <c r="BE103" i="42"/>
  <c r="BE104" i="42"/>
  <c r="BE107" i="42"/>
  <c r="BE108" i="42"/>
  <c r="BE139" i="42"/>
  <c r="BE145" i="42"/>
  <c r="BE109" i="42"/>
  <c r="BE133" i="42"/>
  <c r="BE142" i="42"/>
  <c r="BE90" i="42"/>
  <c r="BE93" i="42"/>
  <c r="BE105" i="42"/>
  <c r="BE110" i="42"/>
  <c r="BE131" i="42"/>
  <c r="BE143" i="42"/>
  <c r="BE86" i="42"/>
  <c r="BE94" i="42"/>
  <c r="BE111" i="42"/>
  <c r="BE113" i="42"/>
  <c r="BE114" i="42"/>
  <c r="BE129" i="42"/>
  <c r="BE130" i="42"/>
  <c r="BE136" i="42"/>
  <c r="BE137" i="42"/>
  <c r="BE140" i="42"/>
  <c r="BE141" i="42"/>
  <c r="BE147" i="42"/>
  <c r="BK361" i="40"/>
  <c r="J361" i="40"/>
  <c r="J82" i="40"/>
  <c r="BK1179" i="40"/>
  <c r="J1179" i="40" s="1"/>
  <c r="J132" i="40" s="1"/>
  <c r="BE98" i="41"/>
  <c r="J581" i="40"/>
  <c r="J101" i="40" s="1"/>
  <c r="E48" i="41"/>
  <c r="F55" i="41"/>
  <c r="J75" i="41"/>
  <c r="BE85" i="41"/>
  <c r="BE87" i="41"/>
  <c r="BE94" i="41"/>
  <c r="BE95" i="41"/>
  <c r="BE97" i="41"/>
  <c r="BE101" i="41"/>
  <c r="BE103" i="41"/>
  <c r="J455" i="40"/>
  <c r="J92" i="40" s="1"/>
  <c r="J55" i="41"/>
  <c r="BE88" i="41"/>
  <c r="BE105" i="41"/>
  <c r="J181" i="40"/>
  <c r="J66" i="40"/>
  <c r="BK211" i="40"/>
  <c r="J211" i="40"/>
  <c r="J68" i="40" s="1"/>
  <c r="BK292" i="40"/>
  <c r="J292" i="40" s="1"/>
  <c r="J75" i="40" s="1"/>
  <c r="J738" i="40"/>
  <c r="J111" i="40"/>
  <c r="BK856" i="40"/>
  <c r="J856" i="40"/>
  <c r="J119" i="40" s="1"/>
  <c r="BE104" i="41"/>
  <c r="BE100" i="41"/>
  <c r="BK268" i="40"/>
  <c r="J268" i="40" s="1"/>
  <c r="J72" i="40" s="1"/>
  <c r="BE92" i="41"/>
  <c r="BE102" i="41"/>
  <c r="J342" i="40"/>
  <c r="J80" i="40"/>
  <c r="BE83" i="41"/>
  <c r="BE89" i="41"/>
  <c r="BE99" i="41"/>
  <c r="BE93" i="41"/>
  <c r="BE96" i="41"/>
  <c r="E146" i="40"/>
  <c r="BE165" i="40"/>
  <c r="BE226" i="40"/>
  <c r="BE232" i="40"/>
  <c r="BE238" i="40"/>
  <c r="BE239" i="40"/>
  <c r="BE240" i="40"/>
  <c r="BE243" i="40"/>
  <c r="BE257" i="40"/>
  <c r="BE267" i="40"/>
  <c r="BE270" i="40"/>
  <c r="BE294" i="40"/>
  <c r="BE309" i="40"/>
  <c r="BE321" i="40"/>
  <c r="BE323" i="40"/>
  <c r="BE333" i="40"/>
  <c r="BE343" i="40"/>
  <c r="BE384" i="40"/>
  <c r="BE394" i="40"/>
  <c r="BE396" i="40"/>
  <c r="BE400" i="40"/>
  <c r="BE402" i="40"/>
  <c r="BE403" i="40"/>
  <c r="BE425" i="40"/>
  <c r="BE431" i="40"/>
  <c r="BE437" i="40"/>
  <c r="BE489" i="40"/>
  <c r="BE518" i="40"/>
  <c r="BE519" i="40"/>
  <c r="BE531" i="40"/>
  <c r="BE532" i="40"/>
  <c r="BE533" i="40"/>
  <c r="BE535" i="40"/>
  <c r="BE548" i="40"/>
  <c r="BE550" i="40"/>
  <c r="BE587" i="40"/>
  <c r="BE592" i="40"/>
  <c r="BE593" i="40"/>
  <c r="BE607" i="40"/>
  <c r="BE610" i="40"/>
  <c r="BE618" i="40"/>
  <c r="BE641" i="40"/>
  <c r="BE642" i="40"/>
  <c r="BE646" i="40"/>
  <c r="BE652" i="40"/>
  <c r="BE653" i="40"/>
  <c r="BE654" i="40"/>
  <c r="BE655" i="40"/>
  <c r="BE669" i="40"/>
  <c r="BE670" i="40"/>
  <c r="BE671" i="40"/>
  <c r="BE672" i="40"/>
  <c r="BE673" i="40"/>
  <c r="BE677" i="40"/>
  <c r="BE683" i="40"/>
  <c r="BE686" i="40"/>
  <c r="BE710" i="40"/>
  <c r="BE754" i="40"/>
  <c r="BE756" i="40"/>
  <c r="BE757" i="40"/>
  <c r="BE772" i="40"/>
  <c r="BE773" i="40"/>
  <c r="BE774" i="40"/>
  <c r="BE782" i="40"/>
  <c r="BE784" i="40"/>
  <c r="BE786" i="40"/>
  <c r="BE805" i="40"/>
  <c r="BE807" i="40"/>
  <c r="BE809" i="40"/>
  <c r="BE827" i="40"/>
  <c r="BE836" i="40"/>
  <c r="BE855" i="40"/>
  <c r="BE875" i="40"/>
  <c r="BE876" i="40"/>
  <c r="BE887" i="40"/>
  <c r="BE888" i="40"/>
  <c r="BE889" i="40"/>
  <c r="BE890" i="40"/>
  <c r="BE891" i="40"/>
  <c r="BE892" i="40"/>
  <c r="BE893" i="40"/>
  <c r="BE894" i="40"/>
  <c r="BE896" i="40"/>
  <c r="BE897" i="40"/>
  <c r="BE898" i="40"/>
  <c r="BE901" i="40"/>
  <c r="BE913" i="40"/>
  <c r="BE914" i="40"/>
  <c r="BE921" i="40"/>
  <c r="BE922" i="40"/>
  <c r="BE923" i="40"/>
  <c r="BE926" i="40"/>
  <c r="BE927" i="40"/>
  <c r="BE933" i="40"/>
  <c r="BE947" i="40"/>
  <c r="BE948" i="40"/>
  <c r="BE952" i="40"/>
  <c r="BE956" i="40"/>
  <c r="BE957" i="40"/>
  <c r="BE959" i="40"/>
  <c r="BE980" i="40"/>
  <c r="BE981" i="40"/>
  <c r="BE982" i="40"/>
  <c r="BE983" i="40"/>
  <c r="BE984" i="40"/>
  <c r="BE990" i="40"/>
  <c r="BE991" i="40"/>
  <c r="BE997" i="40"/>
  <c r="BE999" i="40"/>
  <c r="BE1001" i="40"/>
  <c r="BE1003" i="40"/>
  <c r="BE1014" i="40"/>
  <c r="BE1015" i="40"/>
  <c r="BE1016" i="40"/>
  <c r="BE1017" i="40"/>
  <c r="BE1018" i="40"/>
  <c r="BE1021" i="40"/>
  <c r="BE1032" i="40"/>
  <c r="BE1049" i="40"/>
  <c r="BE1050" i="40"/>
  <c r="BE1051" i="40"/>
  <c r="BE1053" i="40"/>
  <c r="BE1054" i="40"/>
  <c r="BE1058" i="40"/>
  <c r="BE1067" i="40"/>
  <c r="BE1087" i="40"/>
  <c r="BE1097" i="40"/>
  <c r="BE1110" i="40"/>
  <c r="BE1122" i="40"/>
  <c r="BE1138" i="40"/>
  <c r="BE1163" i="40"/>
  <c r="BE1165" i="40"/>
  <c r="BE1171" i="40"/>
  <c r="BE1172" i="40"/>
  <c r="BE1178" i="40"/>
  <c r="BE1181" i="40"/>
  <c r="BE1183" i="40"/>
  <c r="BE1184" i="40"/>
  <c r="BE1186" i="40"/>
  <c r="BE1187" i="40"/>
  <c r="BE1189" i="40"/>
  <c r="BE1191" i="40"/>
  <c r="BE1192" i="40"/>
  <c r="BE1194" i="40"/>
  <c r="BE1195" i="40"/>
  <c r="BE1196" i="40"/>
  <c r="BE1197" i="40"/>
  <c r="BE1198" i="40"/>
  <c r="BE1199" i="40"/>
  <c r="BE1200" i="40"/>
  <c r="BE161" i="40"/>
  <c r="BE175" i="40"/>
  <c r="BE178" i="40"/>
  <c r="BE190" i="40"/>
  <c r="BE194" i="40"/>
  <c r="BE196" i="40"/>
  <c r="BE217" i="40"/>
  <c r="BE234" i="40"/>
  <c r="BE241" i="40"/>
  <c r="BE259" i="40"/>
  <c r="BE266" i="40"/>
  <c r="BE290" i="40"/>
  <c r="BE300" i="40"/>
  <c r="BE359" i="40"/>
  <c r="BE364" i="40"/>
  <c r="BE366" i="40"/>
  <c r="BE368" i="40"/>
  <c r="BE371" i="40"/>
  <c r="BE377" i="40"/>
  <c r="BE387" i="40"/>
  <c r="BE390" i="40"/>
  <c r="BE413" i="40"/>
  <c r="BE424" i="40"/>
  <c r="BE427" i="40"/>
  <c r="BE441" i="40"/>
  <c r="BE451" i="40"/>
  <c r="BE453" i="40"/>
  <c r="BE467" i="40"/>
  <c r="BE470" i="40"/>
  <c r="BE472" i="40"/>
  <c r="BE475" i="40"/>
  <c r="BE485" i="40"/>
  <c r="BE515" i="40"/>
  <c r="BE558" i="40"/>
  <c r="BE561" i="40"/>
  <c r="BE567" i="40"/>
  <c r="BE582" i="40"/>
  <c r="BE647" i="40"/>
  <c r="BE650" i="40"/>
  <c r="BE665" i="40"/>
  <c r="BE666" i="40"/>
  <c r="BE667" i="40"/>
  <c r="BE668" i="40"/>
  <c r="BE675" i="40"/>
  <c r="BE679" i="40"/>
  <c r="BE681" i="40"/>
  <c r="BE711" i="40"/>
  <c r="BE713" i="40"/>
  <c r="BE764" i="40"/>
  <c r="BE765" i="40"/>
  <c r="BE775" i="40"/>
  <c r="BE797" i="40"/>
  <c r="BE799" i="40"/>
  <c r="BE813" i="40"/>
  <c r="BE825" i="40"/>
  <c r="BE832" i="40"/>
  <c r="BE834" i="40"/>
  <c r="BE837" i="40"/>
  <c r="BE843" i="40"/>
  <c r="BE846" i="40"/>
  <c r="BE895" i="40"/>
  <c r="BE911" i="40"/>
  <c r="BE929" i="40"/>
  <c r="BE931" i="40"/>
  <c r="BE936" i="40"/>
  <c r="BE937" i="40"/>
  <c r="BE950" i="40"/>
  <c r="BE973" i="40"/>
  <c r="BE974" i="40"/>
  <c r="BE975" i="40"/>
  <c r="BE976" i="40"/>
  <c r="BE989" i="40"/>
  <c r="BE993" i="40"/>
  <c r="BE995" i="40"/>
  <c r="BE1007" i="40"/>
  <c r="BE1013" i="40"/>
  <c r="BE1026" i="40"/>
  <c r="BE1055" i="40"/>
  <c r="BE1061" i="40"/>
  <c r="BE1063" i="40"/>
  <c r="BE1109" i="40"/>
  <c r="BE1111" i="40"/>
  <c r="BE1136" i="40"/>
  <c r="BE163" i="40"/>
  <c r="BE167" i="40"/>
  <c r="BE170" i="40"/>
  <c r="BE173" i="40"/>
  <c r="BE182" i="40"/>
  <c r="BE186" i="40"/>
  <c r="BE205" i="40"/>
  <c r="BE214" i="40"/>
  <c r="BE219" i="40"/>
  <c r="BE224" i="40"/>
  <c r="BE237" i="40"/>
  <c r="BE307" i="40"/>
  <c r="BE313" i="40"/>
  <c r="BE316" i="40"/>
  <c r="BE327" i="40"/>
  <c r="BE331" i="40"/>
  <c r="BE378" i="40"/>
  <c r="BE381" i="40"/>
  <c r="BE383" i="40"/>
  <c r="BE392" i="40"/>
  <c r="BE405" i="40"/>
  <c r="BE408" i="40"/>
  <c r="BE416" i="40"/>
  <c r="BE429" i="40"/>
  <c r="BE435" i="40"/>
  <c r="BE456" i="40"/>
  <c r="BE463" i="40"/>
  <c r="BE474" i="40"/>
  <c r="BE478" i="40"/>
  <c r="BE482" i="40"/>
  <c r="BE483" i="40"/>
  <c r="BE517" i="40"/>
  <c r="BE522" i="40"/>
  <c r="BE528" i="40"/>
  <c r="BE540" i="40"/>
  <c r="BE568" i="40"/>
  <c r="BE574" i="40"/>
  <c r="BE577" i="40"/>
  <c r="BE579" i="40"/>
  <c r="BE584" i="40"/>
  <c r="BE591" i="40"/>
  <c r="BE596" i="40"/>
  <c r="BE600" i="40"/>
  <c r="BE604" i="40"/>
  <c r="BE612" i="40"/>
  <c r="BE613" i="40"/>
  <c r="BE640" i="40"/>
  <c r="BE658" i="40"/>
  <c r="BE692" i="40"/>
  <c r="BE696" i="40"/>
  <c r="BE709" i="40"/>
  <c r="BE730" i="40"/>
  <c r="BE739" i="40"/>
  <c r="BE828" i="40"/>
  <c r="BE886" i="40"/>
  <c r="BE905" i="40"/>
  <c r="BE909" i="40"/>
  <c r="BE917" i="40"/>
  <c r="BE928" i="40"/>
  <c r="BE940" i="40"/>
  <c r="BE942" i="40"/>
  <c r="BE944" i="40"/>
  <c r="BE969" i="40"/>
  <c r="BE1020" i="40"/>
  <c r="BE1027" i="40"/>
  <c r="BE1033" i="40"/>
  <c r="BE1044" i="40"/>
  <c r="BE1060" i="40"/>
  <c r="BE1073" i="40"/>
  <c r="BE1081" i="40"/>
  <c r="BE1090" i="40"/>
  <c r="BE1096" i="40"/>
  <c r="BE1098" i="40"/>
  <c r="BE1100" i="40"/>
  <c r="BE1101" i="40"/>
  <c r="BE1113" i="40"/>
  <c r="BE1115" i="40"/>
  <c r="BE1121" i="40"/>
  <c r="BE1127" i="40"/>
  <c r="BE1130" i="40"/>
  <c r="BE1140" i="40"/>
  <c r="BE1166" i="40"/>
  <c r="BE1176" i="40"/>
  <c r="F55" i="40"/>
  <c r="BE207" i="40"/>
  <c r="BE215" i="40"/>
  <c r="BE230" i="40"/>
  <c r="BE233" i="40"/>
  <c r="BE235" i="40"/>
  <c r="BE279" i="40"/>
  <c r="BE283" i="40"/>
  <c r="BE287" i="40"/>
  <c r="BE298" i="40"/>
  <c r="BE299" i="40"/>
  <c r="BE301" i="40"/>
  <c r="BE302" i="40"/>
  <c r="BE304" i="40"/>
  <c r="BE312" i="40"/>
  <c r="BE314" i="40"/>
  <c r="BE317" i="40"/>
  <c r="BE319" i="40"/>
  <c r="BE335" i="40"/>
  <c r="BE337" i="40"/>
  <c r="BE339" i="40"/>
  <c r="BE369" i="40"/>
  <c r="BE370" i="40"/>
  <c r="BE385" i="40"/>
  <c r="BE386" i="40"/>
  <c r="BE420" i="40"/>
  <c r="BE422" i="40"/>
  <c r="BE433" i="40"/>
  <c r="BE438" i="40"/>
  <c r="BE459" i="40"/>
  <c r="BE468" i="40"/>
  <c r="BE471" i="40"/>
  <c r="BE476" i="40"/>
  <c r="BE479" i="40"/>
  <c r="BE487" i="40"/>
  <c r="BE491" i="40"/>
  <c r="BE494" i="40"/>
  <c r="BE500" i="40"/>
  <c r="BE502" i="40"/>
  <c r="BE505" i="40"/>
  <c r="BE511" i="40"/>
  <c r="BE525" i="40"/>
  <c r="BE539" i="40"/>
  <c r="BE541" i="40"/>
  <c r="BE555" i="40"/>
  <c r="BE557" i="40"/>
  <c r="BE565" i="40"/>
  <c r="BE575" i="40"/>
  <c r="BE576" i="40"/>
  <c r="BE583" i="40"/>
  <c r="BE586" i="40"/>
  <c r="BE589" i="40"/>
  <c r="BE590" i="40"/>
  <c r="BE594" i="40"/>
  <c r="BE595" i="40"/>
  <c r="BE605" i="40"/>
  <c r="BE614" i="40"/>
  <c r="BE624" i="40"/>
  <c r="BE626" i="40"/>
  <c r="BE628" i="40"/>
  <c r="BE660" i="40"/>
  <c r="BE701" i="40"/>
  <c r="BE715" i="40"/>
  <c r="BE716" i="40"/>
  <c r="BE720" i="40"/>
  <c r="BE721" i="40"/>
  <c r="BE722" i="40"/>
  <c r="BE723" i="40"/>
  <c r="BE727" i="40"/>
  <c r="BE742" i="40"/>
  <c r="BE748" i="40"/>
  <c r="BE749" i="40"/>
  <c r="BE752" i="40"/>
  <c r="BE759" i="40"/>
  <c r="BE761" i="40"/>
  <c r="BE789" i="40"/>
  <c r="BE790" i="40"/>
  <c r="BE791" i="40"/>
  <c r="BE811" i="40"/>
  <c r="BE815" i="40"/>
  <c r="BE817" i="40"/>
  <c r="BE830" i="40"/>
  <c r="BE839" i="40"/>
  <c r="BE840" i="40"/>
  <c r="BE841" i="40"/>
  <c r="BE844" i="40"/>
  <c r="BE849" i="40"/>
  <c r="BE853" i="40"/>
  <c r="BE862" i="40"/>
  <c r="BE863" i="40"/>
  <c r="BE874" i="40"/>
  <c r="BE877" i="40"/>
  <c r="BE880" i="40"/>
  <c r="BE930" i="40"/>
  <c r="BE934" i="40"/>
  <c r="BE939" i="40"/>
  <c r="BE955" i="40"/>
  <c r="BE958" i="40"/>
  <c r="BE961" i="40"/>
  <c r="BE964" i="40"/>
  <c r="BE971" i="40"/>
  <c r="BE972" i="40"/>
  <c r="BE988" i="40"/>
  <c r="BE1011" i="40"/>
  <c r="BE1012" i="40"/>
  <c r="BE1024" i="40"/>
  <c r="BE1042" i="40"/>
  <c r="BE1046" i="40"/>
  <c r="BE1047" i="40"/>
  <c r="BE1048" i="40"/>
  <c r="BE1056" i="40"/>
  <c r="BE1057" i="40"/>
  <c r="BE1065" i="40"/>
  <c r="BE1086" i="40"/>
  <c r="BE1094" i="40"/>
  <c r="BE1103" i="40"/>
  <c r="BE1106" i="40"/>
  <c r="BE1108" i="40"/>
  <c r="BE1114" i="40"/>
  <c r="BE1117" i="40"/>
  <c r="BE1134" i="40"/>
  <c r="BE1145" i="40"/>
  <c r="BE1148" i="40"/>
  <c r="BE1177" i="40"/>
  <c r="J153" i="40"/>
  <c r="BE169" i="40"/>
  <c r="BE184" i="40"/>
  <c r="BE192" i="40"/>
  <c r="BE206" i="40"/>
  <c r="BE209" i="40"/>
  <c r="BE221" i="40"/>
  <c r="BE223" i="40"/>
  <c r="BE225" i="40"/>
  <c r="BE236" i="40"/>
  <c r="BE247" i="40"/>
  <c r="BE255" i="40"/>
  <c r="BE261" i="40"/>
  <c r="BE265" i="40"/>
  <c r="BE285" i="40"/>
  <c r="BE288" i="40"/>
  <c r="BE303" i="40"/>
  <c r="BE315" i="40"/>
  <c r="BE352" i="40"/>
  <c r="BE354" i="40"/>
  <c r="BE355" i="40"/>
  <c r="BE357" i="40"/>
  <c r="BE367" i="40"/>
  <c r="BE388" i="40"/>
  <c r="BE404" i="40"/>
  <c r="BE406" i="40"/>
  <c r="BE412" i="40"/>
  <c r="BE423" i="40"/>
  <c r="BE426" i="40"/>
  <c r="BE428" i="40"/>
  <c r="BE443" i="40"/>
  <c r="BE448" i="40"/>
  <c r="BE449" i="40"/>
  <c r="BE452" i="40"/>
  <c r="BE458" i="40"/>
  <c r="BE462" i="40"/>
  <c r="BE466" i="40"/>
  <c r="BE497" i="40"/>
  <c r="BE606" i="40"/>
  <c r="BE608" i="40"/>
  <c r="BE609" i="40"/>
  <c r="BE611" i="40"/>
  <c r="BE616" i="40"/>
  <c r="BE643" i="40"/>
  <c r="BE651" i="40"/>
  <c r="BE662" i="40"/>
  <c r="BE663" i="40"/>
  <c r="BE674" i="40"/>
  <c r="BE689" i="40"/>
  <c r="BE690" i="40"/>
  <c r="BE693" i="40"/>
  <c r="BE705" i="40"/>
  <c r="BE718" i="40"/>
  <c r="BE729" i="40"/>
  <c r="BE744" i="40"/>
  <c r="BE746" i="40"/>
  <c r="BE778" i="40"/>
  <c r="BE795" i="40"/>
  <c r="BE821" i="40"/>
  <c r="BE829" i="40"/>
  <c r="BE842" i="40"/>
  <c r="BE852" i="40"/>
  <c r="BE858" i="40"/>
  <c r="BE859" i="40"/>
  <c r="BE864" i="40"/>
  <c r="BE865" i="40"/>
  <c r="BE868" i="40"/>
  <c r="BE869" i="40"/>
  <c r="BE870" i="40"/>
  <c r="BE916" i="40"/>
  <c r="BE935" i="40"/>
  <c r="BE949" i="40"/>
  <c r="BE965" i="40"/>
  <c r="BE966" i="40"/>
  <c r="BE970" i="40"/>
  <c r="BE985" i="40"/>
  <c r="BE1005" i="40"/>
  <c r="BE1019" i="40"/>
  <c r="BE1028" i="40"/>
  <c r="BE1030" i="40"/>
  <c r="BE1031" i="40"/>
  <c r="BE1035" i="40"/>
  <c r="BE1037" i="40"/>
  <c r="BE1045" i="40"/>
  <c r="BE1064" i="40"/>
  <c r="BE1089" i="40"/>
  <c r="BE1095" i="40"/>
  <c r="BE1147" i="40"/>
  <c r="BE1154" i="40"/>
  <c r="BE1156" i="40"/>
  <c r="BE1159" i="40"/>
  <c r="BE1161" i="40"/>
  <c r="BE1173" i="40"/>
  <c r="BE1175" i="40"/>
  <c r="BE171" i="40"/>
  <c r="BE177" i="40"/>
  <c r="BE188" i="40"/>
  <c r="BE227" i="40"/>
  <c r="BE228" i="40"/>
  <c r="BE231" i="40"/>
  <c r="BE245" i="40"/>
  <c r="BE251" i="40"/>
  <c r="BE289" i="40"/>
  <c r="BE295" i="40"/>
  <c r="BE297" i="40"/>
  <c r="BE311" i="40"/>
  <c r="BE340" i="40"/>
  <c r="BE347" i="40"/>
  <c r="BE374" i="40"/>
  <c r="BE376" i="40"/>
  <c r="BE410" i="40"/>
  <c r="BE417" i="40"/>
  <c r="BE464" i="40"/>
  <c r="BE465" i="40"/>
  <c r="BE480" i="40"/>
  <c r="BE495" i="40"/>
  <c r="BE507" i="40"/>
  <c r="BE543" i="40"/>
  <c r="BE546" i="40"/>
  <c r="BE552" i="40"/>
  <c r="BE562" i="40"/>
  <c r="BE566" i="40"/>
  <c r="BE588" i="40"/>
  <c r="BE599" i="40"/>
  <c r="BE620" i="40"/>
  <c r="BE622" i="40"/>
  <c r="BE630" i="40"/>
  <c r="BE632" i="40"/>
  <c r="BE634" i="40"/>
  <c r="BE649" i="40"/>
  <c r="BE657" i="40"/>
  <c r="BE676" i="40"/>
  <c r="BE688" i="40"/>
  <c r="BE691" i="40"/>
  <c r="BE694" i="40"/>
  <c r="BE700" i="40"/>
  <c r="BE702" i="40"/>
  <c r="BE703" i="40"/>
  <c r="BE719" i="40"/>
  <c r="BE724" i="40"/>
  <c r="BE725" i="40"/>
  <c r="BE735" i="40"/>
  <c r="BE736" i="40"/>
  <c r="BE762" i="40"/>
  <c r="BE788" i="40"/>
  <c r="BE793" i="40"/>
  <c r="BE801" i="40"/>
  <c r="BE803" i="40"/>
  <c r="BE819" i="40"/>
  <c r="BE831" i="40"/>
  <c r="BE838" i="40"/>
  <c r="BE850" i="40"/>
  <c r="BE851" i="40"/>
  <c r="BE861" i="40"/>
  <c r="BE866" i="40"/>
  <c r="BE872" i="40"/>
  <c r="BE873" i="40"/>
  <c r="BE879" i="40"/>
  <c r="BE899" i="40"/>
  <c r="BE900" i="40"/>
  <c r="BE918" i="40"/>
  <c r="BE945" i="40"/>
  <c r="BE951" i="40"/>
  <c r="BE953" i="40"/>
  <c r="BE954" i="40"/>
  <c r="BE962" i="40"/>
  <c r="BE963" i="40"/>
  <c r="BE967" i="40"/>
  <c r="BE986" i="40"/>
  <c r="BE1022" i="40"/>
  <c r="BE1025" i="40"/>
  <c r="BE1029" i="40"/>
  <c r="BE1052" i="40"/>
  <c r="BE1059" i="40"/>
  <c r="BE1066" i="40"/>
  <c r="BE1068" i="40"/>
  <c r="BE1069" i="40"/>
  <c r="BE1093" i="40"/>
  <c r="BE1105" i="40"/>
  <c r="BE1107" i="40"/>
  <c r="BE1128" i="40"/>
  <c r="BE1137" i="40"/>
  <c r="BE1139" i="40"/>
  <c r="BE1142" i="40"/>
  <c r="BE1144" i="40"/>
  <c r="BE1146" i="40"/>
  <c r="BE1150" i="40"/>
  <c r="BE1152" i="40"/>
  <c r="BE1153" i="40"/>
  <c r="BE1168" i="40"/>
  <c r="BK86" i="39"/>
  <c r="J86" i="39"/>
  <c r="J63" i="39"/>
  <c r="J150" i="40"/>
  <c r="BE159" i="40"/>
  <c r="BE166" i="40"/>
  <c r="BE198" i="40"/>
  <c r="BE200" i="40"/>
  <c r="BE208" i="40"/>
  <c r="BE213" i="40"/>
  <c r="BE216" i="40"/>
  <c r="BE222" i="40"/>
  <c r="BE242" i="40"/>
  <c r="BE249" i="40"/>
  <c r="BE253" i="40"/>
  <c r="BE263" i="40"/>
  <c r="BE276" i="40"/>
  <c r="BE281" i="40"/>
  <c r="BE296" i="40"/>
  <c r="BE318" i="40"/>
  <c r="BE363" i="40"/>
  <c r="BE375" i="40"/>
  <c r="BE379" i="40"/>
  <c r="BE380" i="40"/>
  <c r="BE382" i="40"/>
  <c r="BE398" i="40"/>
  <c r="BE414" i="40"/>
  <c r="BE415" i="40"/>
  <c r="BE418" i="40"/>
  <c r="BE445" i="40"/>
  <c r="BE450" i="40"/>
  <c r="BE457" i="40"/>
  <c r="BE460" i="40"/>
  <c r="BE473" i="40"/>
  <c r="BE496" i="40"/>
  <c r="BE501" i="40"/>
  <c r="BE509" i="40"/>
  <c r="BE572" i="40"/>
  <c r="BE585" i="40"/>
  <c r="BE597" i="40"/>
  <c r="BE601" i="40"/>
  <c r="BE1079" i="40"/>
  <c r="BE1084" i="40"/>
  <c r="BE1099" i="40"/>
  <c r="BE1104" i="40"/>
  <c r="BE1112" i="40"/>
  <c r="BE1125" i="40"/>
  <c r="BE1135" i="40"/>
  <c r="BE1141" i="40"/>
  <c r="BE1143" i="40"/>
  <c r="BE1149" i="40"/>
  <c r="BE1155" i="40"/>
  <c r="BE168" i="40"/>
  <c r="BE179" i="40"/>
  <c r="BE203" i="40"/>
  <c r="BE218" i="40"/>
  <c r="BE220" i="40"/>
  <c r="BE229" i="40"/>
  <c r="BE272" i="40"/>
  <c r="BE274" i="40"/>
  <c r="BE278" i="40"/>
  <c r="BE305" i="40"/>
  <c r="BE306" i="40"/>
  <c r="BE325" i="40"/>
  <c r="BE329" i="40"/>
  <c r="BE334" i="40"/>
  <c r="BE345" i="40"/>
  <c r="BE350" i="40"/>
  <c r="BE353" i="40"/>
  <c r="BE356" i="40"/>
  <c r="BE365" i="40"/>
  <c r="BE372" i="40"/>
  <c r="BE373" i="40"/>
  <c r="BE407" i="40"/>
  <c r="BE409" i="40"/>
  <c r="BE411" i="40"/>
  <c r="BE461" i="40"/>
  <c r="BE469" i="40"/>
  <c r="BE477" i="40"/>
  <c r="BE481" i="40"/>
  <c r="BE492" i="40"/>
  <c r="BE498" i="40"/>
  <c r="BE499" i="40"/>
  <c r="BE503" i="40"/>
  <c r="BE512" i="40"/>
  <c r="BE521" i="40"/>
  <c r="BE524" i="40"/>
  <c r="BE527" i="40"/>
  <c r="BE529" i="40"/>
  <c r="BE537" i="40"/>
  <c r="BE544" i="40"/>
  <c r="BE556" i="40"/>
  <c r="BE559" i="40"/>
  <c r="BE563" i="40"/>
  <c r="BE573" i="40"/>
  <c r="BE580" i="40"/>
  <c r="BE598" i="40"/>
  <c r="BE602" i="40"/>
  <c r="BE603" i="40"/>
  <c r="BE615" i="40"/>
  <c r="BE636" i="40"/>
  <c r="BE639" i="40"/>
  <c r="BE644" i="40"/>
  <c r="BE645" i="40"/>
  <c r="BE648" i="40"/>
  <c r="BE656" i="40"/>
  <c r="BE685" i="40"/>
  <c r="BE698" i="40"/>
  <c r="BE699" i="40"/>
  <c r="BE707" i="40"/>
  <c r="BE708" i="40"/>
  <c r="BE717" i="40"/>
  <c r="BE732" i="40"/>
  <c r="BE734" i="40"/>
  <c r="BE767" i="40"/>
  <c r="BE769" i="40"/>
  <c r="BE771" i="40"/>
  <c r="BE776" i="40"/>
  <c r="BE780" i="40"/>
  <c r="BE823" i="40"/>
  <c r="BE833" i="40"/>
  <c r="BE835" i="40"/>
  <c r="BE845" i="40"/>
  <c r="BE847" i="40"/>
  <c r="BE848" i="40"/>
  <c r="BE860" i="40"/>
  <c r="BE867" i="40"/>
  <c r="BE871" i="40"/>
  <c r="BE878" i="40"/>
  <c r="BE881" i="40"/>
  <c r="BE882" i="40"/>
  <c r="BE883" i="40"/>
  <c r="BE884" i="40"/>
  <c r="BE885" i="40"/>
  <c r="BE903" i="40"/>
  <c r="BE907" i="40"/>
  <c r="BE912" i="40"/>
  <c r="BE919" i="40"/>
  <c r="BE920" i="40"/>
  <c r="BE924" i="40"/>
  <c r="BE925" i="40"/>
  <c r="BE932" i="40"/>
  <c r="BE938" i="40"/>
  <c r="BE960" i="40"/>
  <c r="BE968" i="40"/>
  <c r="BE977" i="40"/>
  <c r="BE978" i="40"/>
  <c r="BE979" i="40"/>
  <c r="BE987" i="40"/>
  <c r="BE1008" i="40"/>
  <c r="BE1009" i="40"/>
  <c r="BE1023" i="40"/>
  <c r="BE1039" i="40"/>
  <c r="BE1041" i="40"/>
  <c r="BE1062" i="40"/>
  <c r="BE1071" i="40"/>
  <c r="BE1075" i="40"/>
  <c r="BE1077" i="40"/>
  <c r="BE1082" i="40"/>
  <c r="BE1085" i="40"/>
  <c r="BE1088" i="40"/>
  <c r="BE1102" i="40"/>
  <c r="BE1119" i="40"/>
  <c r="BE1123" i="40"/>
  <c r="BE1126" i="40"/>
  <c r="BE1133" i="40"/>
  <c r="BE1151" i="40"/>
  <c r="BE1157" i="40"/>
  <c r="BE1170" i="40"/>
  <c r="BE97" i="39"/>
  <c r="BE98" i="39"/>
  <c r="E50" i="39"/>
  <c r="BE96" i="39"/>
  <c r="BK86" i="38"/>
  <c r="J86" i="38"/>
  <c r="J63" i="38" s="1"/>
  <c r="F83" i="39"/>
  <c r="BE90" i="39"/>
  <c r="BE91" i="39"/>
  <c r="BE92" i="39"/>
  <c r="BE101" i="39"/>
  <c r="BE88" i="39"/>
  <c r="BE94" i="39"/>
  <c r="J80" i="39"/>
  <c r="BE99" i="39"/>
  <c r="BE100" i="39"/>
  <c r="J59" i="39"/>
  <c r="BE95" i="39"/>
  <c r="J87" i="37"/>
  <c r="J64" i="37" s="1"/>
  <c r="BE127" i="38"/>
  <c r="BE131" i="38"/>
  <c r="F59" i="38"/>
  <c r="BE96" i="38"/>
  <c r="BE112" i="38"/>
  <c r="BE116" i="38"/>
  <c r="BE117" i="38"/>
  <c r="BE128" i="38"/>
  <c r="BE129" i="38"/>
  <c r="J63" i="37"/>
  <c r="E74" i="38"/>
  <c r="BE102" i="38"/>
  <c r="BE103" i="38"/>
  <c r="BE105" i="38"/>
  <c r="BE106" i="38"/>
  <c r="BE107" i="38"/>
  <c r="BE108" i="38"/>
  <c r="BE109" i="38"/>
  <c r="J83" i="38"/>
  <c r="BE94" i="38"/>
  <c r="BE101" i="38"/>
  <c r="BE119" i="38"/>
  <c r="BE120" i="38"/>
  <c r="BE121" i="38"/>
  <c r="BE125" i="38"/>
  <c r="BE130" i="38"/>
  <c r="BE132" i="38"/>
  <c r="J56" i="38"/>
  <c r="BE92" i="38"/>
  <c r="BE111" i="38"/>
  <c r="BE110" i="38"/>
  <c r="BE113" i="38"/>
  <c r="BE115" i="38"/>
  <c r="BE126" i="38"/>
  <c r="BE118" i="38"/>
  <c r="BE122" i="38"/>
  <c r="BE88" i="38"/>
  <c r="BE90" i="38"/>
  <c r="BE97" i="38"/>
  <c r="BE98" i="38"/>
  <c r="BE99" i="38"/>
  <c r="BE100" i="38"/>
  <c r="BE114" i="38"/>
  <c r="BE123" i="38"/>
  <c r="BE124" i="38"/>
  <c r="J87" i="36"/>
  <c r="J64" i="36"/>
  <c r="E50" i="37"/>
  <c r="J83" i="37"/>
  <c r="BE93" i="37"/>
  <c r="BE101" i="37"/>
  <c r="BE102" i="37"/>
  <c r="BE103" i="37"/>
  <c r="BE109" i="37"/>
  <c r="BE113" i="37"/>
  <c r="BE115" i="37"/>
  <c r="J56" i="37"/>
  <c r="BE99" i="37"/>
  <c r="BE104" i="37"/>
  <c r="BE105" i="37"/>
  <c r="BE108" i="37"/>
  <c r="BE112" i="37"/>
  <c r="BE117" i="37"/>
  <c r="BE119" i="37"/>
  <c r="BE123" i="37"/>
  <c r="F59" i="37"/>
  <c r="BE90" i="37"/>
  <c r="BE92" i="37"/>
  <c r="BE100" i="37"/>
  <c r="BE118" i="37"/>
  <c r="BE124" i="37"/>
  <c r="BE88" i="37"/>
  <c r="BE110" i="37"/>
  <c r="BE114" i="37"/>
  <c r="BE122" i="37"/>
  <c r="BE95" i="37"/>
  <c r="BE97" i="37"/>
  <c r="BE116" i="37"/>
  <c r="BE107" i="37"/>
  <c r="BE111" i="37"/>
  <c r="BE125" i="37"/>
  <c r="BE98" i="37"/>
  <c r="BE120" i="37"/>
  <c r="BE121" i="37"/>
  <c r="BE126" i="37"/>
  <c r="BE90" i="36"/>
  <c r="BE92" i="36"/>
  <c r="BE98" i="36"/>
  <c r="BE100" i="36"/>
  <c r="J59" i="36"/>
  <c r="F83" i="36"/>
  <c r="BE93" i="36"/>
  <c r="BE95" i="36"/>
  <c r="BE97" i="36"/>
  <c r="BE105" i="36"/>
  <c r="BE107" i="36"/>
  <c r="BE119" i="36"/>
  <c r="J63" i="35"/>
  <c r="J87" i="35"/>
  <c r="J64" i="35"/>
  <c r="BE108" i="36"/>
  <c r="BE113" i="36"/>
  <c r="BE115" i="36"/>
  <c r="BE117" i="36"/>
  <c r="BE118" i="36"/>
  <c r="BE120" i="36"/>
  <c r="BE122" i="36"/>
  <c r="BE109" i="36"/>
  <c r="BE111" i="36"/>
  <c r="BE112" i="36"/>
  <c r="E74" i="36"/>
  <c r="BE101" i="36"/>
  <c r="BE102" i="36"/>
  <c r="BE110" i="36"/>
  <c r="J80" i="36"/>
  <c r="BE116" i="36"/>
  <c r="BE125" i="36"/>
  <c r="BE126" i="36"/>
  <c r="BE127" i="36"/>
  <c r="BE128" i="36"/>
  <c r="BE114" i="36"/>
  <c r="BE88" i="36"/>
  <c r="BE99" i="36"/>
  <c r="BE103" i="36"/>
  <c r="BE104" i="36"/>
  <c r="BE121" i="36"/>
  <c r="BE123" i="36"/>
  <c r="BE124" i="36"/>
  <c r="BK85" i="34"/>
  <c r="J85" i="34" s="1"/>
  <c r="J59" i="34" s="1"/>
  <c r="BE97" i="35"/>
  <c r="BE116" i="35"/>
  <c r="E50" i="35"/>
  <c r="F59" i="35"/>
  <c r="J83" i="35"/>
  <c r="BE92" i="35"/>
  <c r="BE111" i="35"/>
  <c r="BE112" i="35"/>
  <c r="BE117" i="35"/>
  <c r="BE127" i="35"/>
  <c r="J80" i="35"/>
  <c r="BE100" i="35"/>
  <c r="BE113" i="35"/>
  <c r="BE115" i="35"/>
  <c r="BE118" i="35"/>
  <c r="BE123" i="35"/>
  <c r="BE122" i="35"/>
  <c r="BE88" i="35"/>
  <c r="BE95" i="35"/>
  <c r="BE101" i="35"/>
  <c r="BE102" i="35"/>
  <c r="BE103" i="35"/>
  <c r="BE104" i="35"/>
  <c r="BE105" i="35"/>
  <c r="BE107" i="35"/>
  <c r="BE121" i="35"/>
  <c r="BE124" i="35"/>
  <c r="BE99" i="35"/>
  <c r="BE119" i="35"/>
  <c r="BE120" i="35"/>
  <c r="BE90" i="35"/>
  <c r="BE98" i="35"/>
  <c r="BE108" i="35"/>
  <c r="BE110" i="35"/>
  <c r="BE125" i="35"/>
  <c r="BE126" i="35"/>
  <c r="BE128" i="35"/>
  <c r="BE93" i="35"/>
  <c r="BE109" i="35"/>
  <c r="BE114" i="35"/>
  <c r="J79" i="34"/>
  <c r="BE87" i="34"/>
  <c r="BE91" i="34"/>
  <c r="BE94" i="34"/>
  <c r="BE95" i="34"/>
  <c r="BE106" i="34"/>
  <c r="BE117" i="34"/>
  <c r="BE126" i="34"/>
  <c r="BE134" i="34"/>
  <c r="BE139" i="34"/>
  <c r="BE157" i="34"/>
  <c r="BE166" i="34"/>
  <c r="BE171" i="34"/>
  <c r="BE174" i="34"/>
  <c r="F55" i="34"/>
  <c r="BE90" i="34"/>
  <c r="BE98" i="34"/>
  <c r="BE100" i="34"/>
  <c r="BE112" i="34"/>
  <c r="BE113" i="34"/>
  <c r="BE125" i="34"/>
  <c r="BE140" i="34"/>
  <c r="BE153" i="34"/>
  <c r="BE158" i="34"/>
  <c r="BE176" i="34"/>
  <c r="BE97" i="34"/>
  <c r="BE124" i="34"/>
  <c r="BE128" i="34"/>
  <c r="BE129" i="34"/>
  <c r="BE141" i="34"/>
  <c r="BE147" i="34"/>
  <c r="BE173" i="34"/>
  <c r="BE175" i="34"/>
  <c r="BK87" i="33"/>
  <c r="J87" i="33" s="1"/>
  <c r="J63" i="33" s="1"/>
  <c r="E48" i="34"/>
  <c r="BE121" i="34"/>
  <c r="BE122" i="34"/>
  <c r="BE130" i="34"/>
  <c r="BE131" i="34"/>
  <c r="BE149" i="34"/>
  <c r="BE159" i="34"/>
  <c r="BE161" i="34"/>
  <c r="BE167" i="34"/>
  <c r="BE181" i="34"/>
  <c r="BE182" i="34"/>
  <c r="J82" i="34"/>
  <c r="BE88" i="34"/>
  <c r="BE93" i="34"/>
  <c r="BE96" i="34"/>
  <c r="BE137" i="34"/>
  <c r="BE142" i="34"/>
  <c r="BE148" i="34"/>
  <c r="BE180" i="34"/>
  <c r="BE104" i="34"/>
  <c r="BE111" i="34"/>
  <c r="BE114" i="34"/>
  <c r="BE115" i="34"/>
  <c r="BE116" i="34"/>
  <c r="BE118" i="34"/>
  <c r="BE119" i="34"/>
  <c r="BE144" i="34"/>
  <c r="BE146" i="34"/>
  <c r="BE150" i="34"/>
  <c r="BE152" i="34"/>
  <c r="BE154" i="34"/>
  <c r="BE162" i="34"/>
  <c r="BE163" i="34"/>
  <c r="BE164" i="34"/>
  <c r="BE168" i="34"/>
  <c r="BE169" i="34"/>
  <c r="BE172" i="34"/>
  <c r="BE177" i="34"/>
  <c r="BE101" i="34"/>
  <c r="BE102" i="34"/>
  <c r="BE107" i="34"/>
  <c r="BE108" i="34"/>
  <c r="BE135" i="34"/>
  <c r="BE136" i="34"/>
  <c r="BE156" i="34"/>
  <c r="BE178" i="34"/>
  <c r="BE179" i="34"/>
  <c r="BE89" i="34"/>
  <c r="BE99" i="34"/>
  <c r="BE103" i="34"/>
  <c r="BE105" i="34"/>
  <c r="BE109" i="34"/>
  <c r="BE120" i="34"/>
  <c r="BE123" i="34"/>
  <c r="BE127" i="34"/>
  <c r="BE132" i="34"/>
  <c r="BE133" i="34"/>
  <c r="BE138" i="34"/>
  <c r="BE143" i="34"/>
  <c r="BE151" i="34"/>
  <c r="BE155" i="34"/>
  <c r="BE165" i="34"/>
  <c r="BE117" i="33"/>
  <c r="J56" i="33"/>
  <c r="J84" i="33"/>
  <c r="BE111" i="33"/>
  <c r="BE112" i="33"/>
  <c r="F59" i="33"/>
  <c r="BE96" i="33"/>
  <c r="BE98" i="33"/>
  <c r="BE104" i="33"/>
  <c r="BE113" i="33"/>
  <c r="BE114" i="33"/>
  <c r="BE115" i="33"/>
  <c r="BE116" i="33"/>
  <c r="E50" i="33"/>
  <c r="BE89" i="33"/>
  <c r="BE90" i="33"/>
  <c r="BE92" i="33"/>
  <c r="BE94" i="33"/>
  <c r="BE102" i="33"/>
  <c r="BE106" i="33"/>
  <c r="BE109" i="33"/>
  <c r="BE110" i="33"/>
  <c r="BE119" i="33"/>
  <c r="BE118" i="33"/>
  <c r="BE100" i="33"/>
  <c r="J86" i="32"/>
  <c r="BE94" i="32"/>
  <c r="BE114" i="32"/>
  <c r="BE115" i="32"/>
  <c r="J89" i="32"/>
  <c r="BE101" i="32"/>
  <c r="BE97" i="32"/>
  <c r="BE119" i="32"/>
  <c r="F89" i="32"/>
  <c r="BE131" i="32"/>
  <c r="BE132" i="32"/>
  <c r="BE133" i="32"/>
  <c r="BE138" i="32"/>
  <c r="BE139" i="32"/>
  <c r="BE141" i="32"/>
  <c r="BE143" i="32"/>
  <c r="E80" i="32"/>
  <c r="BE99" i="32"/>
  <c r="BE103" i="32"/>
  <c r="BE107" i="32"/>
  <c r="BE108" i="32"/>
  <c r="BE112" i="32"/>
  <c r="BE122" i="32"/>
  <c r="BE126" i="32"/>
  <c r="BE130" i="32"/>
  <c r="BE102" i="32"/>
  <c r="BE109" i="32"/>
  <c r="BE110" i="32"/>
  <c r="BE120" i="32"/>
  <c r="BE125" i="32"/>
  <c r="BE140" i="32"/>
  <c r="BE142" i="32"/>
  <c r="BE105" i="32"/>
  <c r="BE106" i="32"/>
  <c r="BE111" i="32"/>
  <c r="BE116" i="32"/>
  <c r="BE117" i="32"/>
  <c r="BE118" i="32"/>
  <c r="BE123" i="32"/>
  <c r="BE127" i="32"/>
  <c r="BE129" i="32"/>
  <c r="BE135" i="32"/>
  <c r="BE136" i="32"/>
  <c r="BE137" i="32"/>
  <c r="BE144" i="32"/>
  <c r="BE171" i="31"/>
  <c r="BE194" i="31"/>
  <c r="BE197" i="31"/>
  <c r="BE202" i="31"/>
  <c r="BE227" i="31"/>
  <c r="BE233" i="31"/>
  <c r="BE270" i="31"/>
  <c r="BE273" i="31"/>
  <c r="J87" i="30"/>
  <c r="J61" i="30" s="1"/>
  <c r="J138" i="30"/>
  <c r="J65" i="30" s="1"/>
  <c r="E48" i="31"/>
  <c r="J55" i="31"/>
  <c r="BE176" i="31"/>
  <c r="BE181" i="31"/>
  <c r="BE183" i="31"/>
  <c r="BE235" i="31"/>
  <c r="BE242" i="31"/>
  <c r="BE263" i="31"/>
  <c r="BE283" i="31"/>
  <c r="J80" i="31"/>
  <c r="BE158" i="31"/>
  <c r="BE199" i="31"/>
  <c r="BE213" i="31"/>
  <c r="BE229" i="31"/>
  <c r="BE274" i="31"/>
  <c r="BE287" i="31"/>
  <c r="BE291" i="31"/>
  <c r="BE294" i="31"/>
  <c r="F55" i="31"/>
  <c r="BE89" i="31"/>
  <c r="BE108" i="31"/>
  <c r="BE122" i="31"/>
  <c r="BE173" i="31"/>
  <c r="BE188" i="31"/>
  <c r="BE219" i="31"/>
  <c r="BE223" i="31"/>
  <c r="BE272" i="31"/>
  <c r="BE99" i="31"/>
  <c r="BE116" i="31"/>
  <c r="BE133" i="31"/>
  <c r="BE164" i="31"/>
  <c r="BE204" i="31"/>
  <c r="BE225" i="31"/>
  <c r="BE231" i="31"/>
  <c r="BE244" i="31"/>
  <c r="BE246" i="31"/>
  <c r="BE285" i="31"/>
  <c r="BE128" i="31"/>
  <c r="BE150" i="31"/>
  <c r="BE186" i="31"/>
  <c r="BE207" i="31"/>
  <c r="BE217" i="31"/>
  <c r="BE248" i="31"/>
  <c r="BE249" i="31"/>
  <c r="BE280" i="31"/>
  <c r="BE106" i="31"/>
  <c r="BE147" i="31"/>
  <c r="BE166" i="31"/>
  <c r="BE221" i="31"/>
  <c r="BE240" i="31"/>
  <c r="BE297" i="31"/>
  <c r="BE125" i="31"/>
  <c r="BE161" i="31"/>
  <c r="BE209" i="31"/>
  <c r="BE236" i="31"/>
  <c r="BE237" i="31"/>
  <c r="BE238" i="31"/>
  <c r="BE250" i="31"/>
  <c r="BE255" i="31"/>
  <c r="BE260" i="31"/>
  <c r="BE277" i="31"/>
  <c r="BE135" i="30"/>
  <c r="J52" i="30"/>
  <c r="BE139" i="30"/>
  <c r="BE148" i="30"/>
  <c r="J85" i="29"/>
  <c r="J61" i="29"/>
  <c r="J55" i="30"/>
  <c r="F82" i="30"/>
  <c r="BE110" i="30"/>
  <c r="BE95" i="30"/>
  <c r="BE124" i="30"/>
  <c r="BE128" i="30"/>
  <c r="E48" i="30"/>
  <c r="BE88" i="30"/>
  <c r="BE104" i="30"/>
  <c r="BE117" i="30"/>
  <c r="BE120" i="30"/>
  <c r="BE113" i="30"/>
  <c r="BE133" i="30"/>
  <c r="BE144" i="30"/>
  <c r="E73" i="29"/>
  <c r="BE155" i="29"/>
  <c r="BE158" i="29"/>
  <c r="BE161" i="29"/>
  <c r="BE164" i="29"/>
  <c r="BE179" i="29"/>
  <c r="F55" i="29"/>
  <c r="BE167" i="29"/>
  <c r="BE169" i="29"/>
  <c r="J77" i="29"/>
  <c r="J80" i="29"/>
  <c r="BE121" i="29"/>
  <c r="BE127" i="29"/>
  <c r="BE128" i="29"/>
  <c r="BE131" i="29"/>
  <c r="BE134" i="29"/>
  <c r="BE147" i="29"/>
  <c r="BE148" i="29"/>
  <c r="BE172" i="29"/>
  <c r="BE177" i="29"/>
  <c r="BE187" i="29"/>
  <c r="BE139" i="29"/>
  <c r="BE145" i="29"/>
  <c r="BE149" i="29"/>
  <c r="BE154" i="29"/>
  <c r="BK361" i="28"/>
  <c r="J361" i="28" s="1"/>
  <c r="J67" i="28" s="1"/>
  <c r="BE86" i="29"/>
  <c r="BE137" i="29"/>
  <c r="BE184" i="29"/>
  <c r="BE191" i="29"/>
  <c r="BK89" i="28"/>
  <c r="J89" i="28"/>
  <c r="J60" i="28" s="1"/>
  <c r="BE89" i="29"/>
  <c r="BE92" i="29"/>
  <c r="BE95" i="29"/>
  <c r="BE110" i="29"/>
  <c r="BE111" i="29"/>
  <c r="BE114" i="29"/>
  <c r="BE119" i="29"/>
  <c r="BE182" i="29"/>
  <c r="BE196" i="29"/>
  <c r="BE98" i="29"/>
  <c r="BE101" i="29"/>
  <c r="BE105" i="29"/>
  <c r="BE107" i="29"/>
  <c r="E48" i="28"/>
  <c r="F55" i="28"/>
  <c r="BE113" i="28"/>
  <c r="BE174" i="28"/>
  <c r="BE262" i="28"/>
  <c r="BE269" i="28"/>
  <c r="BE275" i="28"/>
  <c r="BE279" i="28"/>
  <c r="BE285" i="28"/>
  <c r="BE302" i="28"/>
  <c r="BE359" i="28"/>
  <c r="J55" i="28"/>
  <c r="BE109" i="28"/>
  <c r="BE186" i="28"/>
  <c r="BE197" i="28"/>
  <c r="BE274" i="28"/>
  <c r="BE294" i="28"/>
  <c r="BE305" i="28"/>
  <c r="BE333" i="28"/>
  <c r="BE337" i="28"/>
  <c r="BE344" i="28"/>
  <c r="J82" i="28"/>
  <c r="BE162" i="28"/>
  <c r="BE280" i="28"/>
  <c r="BE298" i="28"/>
  <c r="BE325" i="28"/>
  <c r="BE367" i="28"/>
  <c r="BE91" i="28"/>
  <c r="BE97" i="28"/>
  <c r="BE139" i="28"/>
  <c r="BE144" i="28"/>
  <c r="BE206" i="28"/>
  <c r="BE223" i="28"/>
  <c r="BE240" i="28"/>
  <c r="BE242" i="28"/>
  <c r="BE246" i="28"/>
  <c r="BE273" i="28"/>
  <c r="BE291" i="28"/>
  <c r="BE329" i="28"/>
  <c r="BK91" i="27"/>
  <c r="J91" i="27"/>
  <c r="J64" i="27"/>
  <c r="BE203" i="28"/>
  <c r="BE281" i="28"/>
  <c r="BE320" i="28"/>
  <c r="BE348" i="28"/>
  <c r="BE353" i="28"/>
  <c r="BE95" i="28"/>
  <c r="BE160" i="28"/>
  <c r="BE258" i="28"/>
  <c r="BE266" i="28"/>
  <c r="BE124" i="28"/>
  <c r="BE129" i="28"/>
  <c r="BE133" i="28"/>
  <c r="BE310" i="28"/>
  <c r="BE311" i="28"/>
  <c r="BE355" i="28"/>
  <c r="BE148" i="28"/>
  <c r="BE341" i="28"/>
  <c r="BE363" i="28"/>
  <c r="E50" i="27"/>
  <c r="J59" i="27"/>
  <c r="F59" i="27"/>
  <c r="BE93" i="27"/>
  <c r="BE115" i="27"/>
  <c r="BE122" i="27"/>
  <c r="BK92" i="26"/>
  <c r="J92" i="26"/>
  <c r="J64" i="26" s="1"/>
  <c r="BE107" i="27"/>
  <c r="BE118" i="27"/>
  <c r="BE101" i="27"/>
  <c r="BE111" i="27"/>
  <c r="J56" i="27"/>
  <c r="BE104" i="27"/>
  <c r="BE98" i="27"/>
  <c r="E50" i="26"/>
  <c r="BE103" i="26"/>
  <c r="BE156" i="26"/>
  <c r="BE197" i="26"/>
  <c r="BE207" i="26"/>
  <c r="BE209" i="26"/>
  <c r="BE225" i="26"/>
  <c r="BE233" i="26"/>
  <c r="BE247" i="26"/>
  <c r="BE122" i="26"/>
  <c r="BE125" i="26"/>
  <c r="BE158" i="26"/>
  <c r="BE161" i="26"/>
  <c r="BE169" i="26"/>
  <c r="BE174" i="26"/>
  <c r="BE191" i="26"/>
  <c r="BE193" i="26"/>
  <c r="BE217" i="26"/>
  <c r="BE220" i="26"/>
  <c r="BE236" i="26"/>
  <c r="BK88" i="25"/>
  <c r="J88" i="25"/>
  <c r="J60" i="25" s="1"/>
  <c r="F88" i="26"/>
  <c r="BE113" i="26"/>
  <c r="BE119" i="26"/>
  <c r="BE142" i="26"/>
  <c r="BE153" i="26"/>
  <c r="BE165" i="26"/>
  <c r="BE184" i="26"/>
  <c r="BE187" i="26"/>
  <c r="BE189" i="26"/>
  <c r="BE200" i="26"/>
  <c r="BE202" i="26"/>
  <c r="BE216" i="26"/>
  <c r="J56" i="26"/>
  <c r="BE99" i="26"/>
  <c r="BE149" i="26"/>
  <c r="BE195" i="26"/>
  <c r="BE211" i="26"/>
  <c r="BE224" i="26"/>
  <c r="BE243" i="26"/>
  <c r="J88" i="26"/>
  <c r="BE171" i="26"/>
  <c r="BE175" i="26"/>
  <c r="BE166" i="26"/>
  <c r="BE178" i="26"/>
  <c r="BE228" i="26"/>
  <c r="BE229" i="26"/>
  <c r="BE239" i="26"/>
  <c r="BE132" i="26"/>
  <c r="BE139" i="26"/>
  <c r="BE147" i="26"/>
  <c r="BE181" i="26"/>
  <c r="BE213" i="26"/>
  <c r="BE94" i="26"/>
  <c r="BE105" i="26"/>
  <c r="BE145" i="26"/>
  <c r="BE163" i="26"/>
  <c r="BE168" i="26"/>
  <c r="BE172" i="26"/>
  <c r="BE221" i="26"/>
  <c r="BE231" i="26"/>
  <c r="BE237" i="26"/>
  <c r="BE238" i="26"/>
  <c r="J94" i="24"/>
  <c r="J61" i="24" s="1"/>
  <c r="F55" i="25"/>
  <c r="BE102" i="25"/>
  <c r="BE105" i="25"/>
  <c r="BE166" i="25"/>
  <c r="BE171" i="25"/>
  <c r="BE189" i="25"/>
  <c r="BE191" i="25"/>
  <c r="BE193" i="25"/>
  <c r="BE201" i="25"/>
  <c r="BE203" i="25"/>
  <c r="BE247" i="25"/>
  <c r="BE99" i="25"/>
  <c r="BE126" i="25"/>
  <c r="BE205" i="25"/>
  <c r="BE218" i="25"/>
  <c r="BE230" i="25"/>
  <c r="BE235" i="25"/>
  <c r="BE237" i="25"/>
  <c r="BE250" i="25"/>
  <c r="BE289" i="25"/>
  <c r="BK842" i="24"/>
  <c r="J842" i="24" s="1"/>
  <c r="J71" i="24" s="1"/>
  <c r="J81" i="25"/>
  <c r="BE90" i="25"/>
  <c r="BE93" i="25"/>
  <c r="BE228" i="25"/>
  <c r="BE241" i="25"/>
  <c r="BE244" i="25"/>
  <c r="BE252" i="25"/>
  <c r="BE274" i="25"/>
  <c r="BE293" i="25"/>
  <c r="E77" i="25"/>
  <c r="BE113" i="25"/>
  <c r="BE118" i="25"/>
  <c r="BE135" i="25"/>
  <c r="BE141" i="25"/>
  <c r="BE149" i="25"/>
  <c r="BE176" i="25"/>
  <c r="BE179" i="25"/>
  <c r="BE182" i="25"/>
  <c r="BE221" i="25"/>
  <c r="BE223" i="25"/>
  <c r="BE226" i="25"/>
  <c r="BE257" i="25"/>
  <c r="BE259" i="25"/>
  <c r="BE261" i="25"/>
  <c r="BE283" i="25"/>
  <c r="BE286" i="25"/>
  <c r="J811" i="24"/>
  <c r="J70" i="24"/>
  <c r="J84" i="25"/>
  <c r="BE152" i="25"/>
  <c r="BE156" i="25"/>
  <c r="BE161" i="25"/>
  <c r="BE207" i="25"/>
  <c r="BE209" i="25"/>
  <c r="BE265" i="25"/>
  <c r="BE268" i="25"/>
  <c r="BE271" i="25"/>
  <c r="BE108" i="25"/>
  <c r="BE121" i="25"/>
  <c r="BE129" i="25"/>
  <c r="BE211" i="25"/>
  <c r="BE213" i="25"/>
  <c r="BE215" i="25"/>
  <c r="BE277" i="25"/>
  <c r="BE280" i="25"/>
  <c r="BE96" i="25"/>
  <c r="BE132" i="25"/>
  <c r="BE185" i="25"/>
  <c r="BE187" i="25"/>
  <c r="BE195" i="25"/>
  <c r="BE196" i="25"/>
  <c r="BE199" i="25"/>
  <c r="BE232" i="25"/>
  <c r="BK85" i="23"/>
  <c r="J85" i="23" s="1"/>
  <c r="J60" i="23" s="1"/>
  <c r="E82" i="24"/>
  <c r="F89" i="24"/>
  <c r="BE143" i="24"/>
  <c r="BE171" i="24"/>
  <c r="BE173" i="24"/>
  <c r="BE258" i="24"/>
  <c r="BE354" i="24"/>
  <c r="BE381" i="24"/>
  <c r="BE385" i="24"/>
  <c r="BE387" i="24"/>
  <c r="BE401" i="24"/>
  <c r="BE534" i="24"/>
  <c r="BE539" i="24"/>
  <c r="BE546" i="24"/>
  <c r="BE551" i="24"/>
  <c r="BE556" i="24"/>
  <c r="BE620" i="24"/>
  <c r="BE652" i="24"/>
  <c r="BE705" i="24"/>
  <c r="BE743" i="24"/>
  <c r="BE865" i="24"/>
  <c r="BE868" i="24"/>
  <c r="BE870" i="24"/>
  <c r="BE873" i="24"/>
  <c r="BE876" i="24"/>
  <c r="BE99" i="24"/>
  <c r="BE104" i="24"/>
  <c r="BE147" i="24"/>
  <c r="BE165" i="24"/>
  <c r="BE242" i="24"/>
  <c r="BE248" i="24"/>
  <c r="BE274" i="24"/>
  <c r="BE366" i="24"/>
  <c r="BE474" i="24"/>
  <c r="BE500" i="24"/>
  <c r="BE518" i="24"/>
  <c r="BE526" i="24"/>
  <c r="BE529" i="24"/>
  <c r="BE532" i="24"/>
  <c r="BE541" i="24"/>
  <c r="BE575" i="24"/>
  <c r="BE581" i="24"/>
  <c r="BE592" i="24"/>
  <c r="BE671" i="24"/>
  <c r="BE681" i="24"/>
  <c r="BE692" i="24"/>
  <c r="BE696" i="24"/>
  <c r="BE721" i="24"/>
  <c r="BE725" i="24"/>
  <c r="BE765" i="24"/>
  <c r="BE849" i="24"/>
  <c r="BE151" i="24"/>
  <c r="BE200" i="24"/>
  <c r="BE250" i="24"/>
  <c r="BE304" i="24"/>
  <c r="BE313" i="24"/>
  <c r="BE320" i="24"/>
  <c r="BE323" i="24"/>
  <c r="BE345" i="24"/>
  <c r="BE371" i="24"/>
  <c r="BE484" i="24"/>
  <c r="BE497" i="24"/>
  <c r="BE563" i="24"/>
  <c r="BE591" i="24"/>
  <c r="BE626" i="24"/>
  <c r="BE634" i="24"/>
  <c r="BE640" i="24"/>
  <c r="BE747" i="24"/>
  <c r="BE750" i="24"/>
  <c r="BE808" i="24"/>
  <c r="J86" i="24"/>
  <c r="BE95" i="24"/>
  <c r="BE159" i="24"/>
  <c r="BE264" i="24"/>
  <c r="BE271" i="24"/>
  <c r="BE306" i="24"/>
  <c r="BE315" i="24"/>
  <c r="BE356" i="24"/>
  <c r="BE362" i="24"/>
  <c r="BE432" i="24"/>
  <c r="BE438" i="24"/>
  <c r="BE489" i="24"/>
  <c r="BE491" i="24"/>
  <c r="BE508" i="24"/>
  <c r="BE566" i="24"/>
  <c r="BE608" i="24"/>
  <c r="BE617" i="24"/>
  <c r="BE660" i="24"/>
  <c r="BE748" i="24"/>
  <c r="BE771" i="24"/>
  <c r="BE816" i="24"/>
  <c r="BE840" i="24"/>
  <c r="BE844" i="24"/>
  <c r="BE854" i="24"/>
  <c r="BE856" i="24"/>
  <c r="BE859" i="24"/>
  <c r="BE862" i="24"/>
  <c r="J55" i="24"/>
  <c r="BE167" i="24"/>
  <c r="BE169" i="24"/>
  <c r="BE181" i="24"/>
  <c r="BE266" i="24"/>
  <c r="BE360" i="24"/>
  <c r="BE393" i="24"/>
  <c r="BE399" i="24"/>
  <c r="BE423" i="24"/>
  <c r="BE452" i="24"/>
  <c r="BE476" i="24"/>
  <c r="BE482" i="24"/>
  <c r="BE502" i="24"/>
  <c r="BE646" i="24"/>
  <c r="BE690" i="24"/>
  <c r="BE703" i="24"/>
  <c r="BE733" i="24"/>
  <c r="BE804" i="24"/>
  <c r="BE190" i="24"/>
  <c r="BE343" i="24"/>
  <c r="BE405" i="24"/>
  <c r="BE409" i="24"/>
  <c r="BE415" i="24"/>
  <c r="BE430" i="24"/>
  <c r="BE439" i="24"/>
  <c r="BE494" i="24"/>
  <c r="BE521" i="24"/>
  <c r="BE561" i="24"/>
  <c r="BE631" i="24"/>
  <c r="BE694" i="24"/>
  <c r="BE723" i="24"/>
  <c r="BE830" i="24"/>
  <c r="BE163" i="24"/>
  <c r="BE187" i="24"/>
  <c r="BE193" i="24"/>
  <c r="BE245" i="24"/>
  <c r="BE411" i="24"/>
  <c r="BE467" i="24"/>
  <c r="BE516" i="24"/>
  <c r="BE572" i="24"/>
  <c r="BE585" i="24"/>
  <c r="BE586" i="24"/>
  <c r="BE587" i="24"/>
  <c r="BE594" i="24"/>
  <c r="BE658" i="24"/>
  <c r="BE715" i="24"/>
  <c r="BE787" i="24"/>
  <c r="BE834" i="24"/>
  <c r="BE853" i="24"/>
  <c r="BE127" i="24"/>
  <c r="BE261" i="24"/>
  <c r="BE291" i="24"/>
  <c r="BE349" i="24"/>
  <c r="BE404" i="24"/>
  <c r="BE417" i="24"/>
  <c r="BE420" i="24"/>
  <c r="BE445" i="24"/>
  <c r="BE447" i="24"/>
  <c r="BE459" i="24"/>
  <c r="BE461" i="24"/>
  <c r="BE486" i="24"/>
  <c r="BE505" i="24"/>
  <c r="BE510" i="24"/>
  <c r="BE569" i="24"/>
  <c r="BE597" i="24"/>
  <c r="BE812" i="24"/>
  <c r="BE826" i="24"/>
  <c r="BE848" i="24"/>
  <c r="J96" i="22"/>
  <c r="J65" i="22" s="1"/>
  <c r="E74" i="23"/>
  <c r="BE96" i="23"/>
  <c r="BE99" i="23"/>
  <c r="BE131" i="23"/>
  <c r="BE142" i="23"/>
  <c r="BE147" i="23"/>
  <c r="BE152" i="23"/>
  <c r="F81" i="23"/>
  <c r="BE159" i="23"/>
  <c r="J55" i="23"/>
  <c r="BE91" i="23"/>
  <c r="BE105" i="23"/>
  <c r="BE108" i="23"/>
  <c r="BE111" i="23"/>
  <c r="BE112" i="23"/>
  <c r="BE125" i="23"/>
  <c r="BE150" i="23"/>
  <c r="BE155" i="23"/>
  <c r="BE157" i="23"/>
  <c r="BE127" i="23"/>
  <c r="BE137" i="23"/>
  <c r="BE139" i="23"/>
  <c r="BE171" i="23"/>
  <c r="J158" i="22"/>
  <c r="J72" i="22"/>
  <c r="BE115" i="23"/>
  <c r="BE119" i="23"/>
  <c r="BE166" i="23"/>
  <c r="J52" i="23"/>
  <c r="BE102" i="23"/>
  <c r="BE122" i="23"/>
  <c r="BE87" i="23"/>
  <c r="BE134" i="23"/>
  <c r="BE162" i="23"/>
  <c r="BE97" i="22"/>
  <c r="BK107" i="21"/>
  <c r="J107" i="21"/>
  <c r="J64" i="21" s="1"/>
  <c r="F91" i="22"/>
  <c r="BE106" i="22"/>
  <c r="BE109" i="22"/>
  <c r="BE147" i="22"/>
  <c r="BE149" i="22"/>
  <c r="BK243" i="21"/>
  <c r="J243" i="21"/>
  <c r="J71" i="21" s="1"/>
  <c r="J88" i="22"/>
  <c r="BE115" i="22"/>
  <c r="BE141" i="22"/>
  <c r="BE112" i="22"/>
  <c r="BE153" i="22"/>
  <c r="BE118" i="22"/>
  <c r="BE122" i="22"/>
  <c r="BE133" i="22"/>
  <c r="BE137" i="22"/>
  <c r="BE168" i="22"/>
  <c r="E50" i="22"/>
  <c r="BE103" i="22"/>
  <c r="BE125" i="22"/>
  <c r="BE169" i="22"/>
  <c r="BE130" i="22"/>
  <c r="BE159" i="22"/>
  <c r="BE163" i="22"/>
  <c r="BE167" i="22"/>
  <c r="BE173" i="22"/>
  <c r="J59" i="21"/>
  <c r="BE121" i="21"/>
  <c r="BE126" i="21"/>
  <c r="BE144" i="21"/>
  <c r="BE155" i="21"/>
  <c r="BE302" i="21"/>
  <c r="BE329" i="21"/>
  <c r="BE332" i="21"/>
  <c r="BE336" i="21"/>
  <c r="BE374" i="21"/>
  <c r="BE383" i="21"/>
  <c r="BE407" i="21"/>
  <c r="BE423" i="21"/>
  <c r="BE449" i="21"/>
  <c r="BE495" i="21"/>
  <c r="BE500" i="21"/>
  <c r="E50" i="21"/>
  <c r="BE113" i="21"/>
  <c r="BE131" i="21"/>
  <c r="BE136" i="21"/>
  <c r="BE169" i="21"/>
  <c r="BE215" i="21"/>
  <c r="BE218" i="21"/>
  <c r="BE241" i="21"/>
  <c r="BE272" i="21"/>
  <c r="BE278" i="21"/>
  <c r="BE300" i="21"/>
  <c r="BE311" i="21"/>
  <c r="BE386" i="21"/>
  <c r="BE398" i="21"/>
  <c r="BE446" i="21"/>
  <c r="BE460" i="21"/>
  <c r="BE479" i="21"/>
  <c r="F59" i="21"/>
  <c r="BE150" i="21"/>
  <c r="BE178" i="21"/>
  <c r="BE180" i="21"/>
  <c r="BE191" i="21"/>
  <c r="BE197" i="21"/>
  <c r="BE200" i="21"/>
  <c r="BE236" i="21"/>
  <c r="BE238" i="21"/>
  <c r="BE261" i="21"/>
  <c r="BE275" i="21"/>
  <c r="BE281" i="21"/>
  <c r="BE295" i="21"/>
  <c r="BE309" i="21"/>
  <c r="BE340" i="21"/>
  <c r="BE351" i="21"/>
  <c r="BE354" i="21"/>
  <c r="BE413" i="21"/>
  <c r="BE416" i="21"/>
  <c r="BE441" i="21"/>
  <c r="BE443" i="21"/>
  <c r="BE484" i="21"/>
  <c r="BE489" i="21"/>
  <c r="BE118" i="21"/>
  <c r="BE158" i="21"/>
  <c r="BE163" i="21"/>
  <c r="BE166" i="21"/>
  <c r="BE234" i="21"/>
  <c r="BE248" i="21"/>
  <c r="BE250" i="21"/>
  <c r="BE255" i="21"/>
  <c r="BE258" i="21"/>
  <c r="BE269" i="21"/>
  <c r="BE305" i="21"/>
  <c r="BE307" i="21"/>
  <c r="BE317" i="21"/>
  <c r="BE320" i="21"/>
  <c r="BE323" i="21"/>
  <c r="BE348" i="21"/>
  <c r="BE360" i="21"/>
  <c r="BE361" i="21"/>
  <c r="BE363" i="21"/>
  <c r="BE364" i="21"/>
  <c r="BE366" i="21"/>
  <c r="BE404" i="21"/>
  <c r="BE410" i="21"/>
  <c r="BE457" i="21"/>
  <c r="J56" i="21"/>
  <c r="BE109" i="21"/>
  <c r="BE147" i="21"/>
  <c r="BE176" i="21"/>
  <c r="BE209" i="21"/>
  <c r="BE212" i="21"/>
  <c r="BE221" i="21"/>
  <c r="BE224" i="21"/>
  <c r="BE344" i="21"/>
  <c r="BE367" i="21"/>
  <c r="BE388" i="21"/>
  <c r="BE397" i="21"/>
  <c r="BE419" i="21"/>
  <c r="BE452" i="21"/>
  <c r="BE455" i="21"/>
  <c r="BE171" i="21"/>
  <c r="BE184" i="21"/>
  <c r="BE194" i="21"/>
  <c r="BE245" i="21"/>
  <c r="BE263" i="21"/>
  <c r="BE266" i="21"/>
  <c r="BE283" i="21"/>
  <c r="BE286" i="21"/>
  <c r="BE314" i="21"/>
  <c r="BE355" i="21"/>
  <c r="BE356" i="21"/>
  <c r="BE357" i="21"/>
  <c r="BE377" i="21"/>
  <c r="BE380" i="21"/>
  <c r="BE396" i="21"/>
  <c r="BE428" i="21"/>
  <c r="BE463" i="21"/>
  <c r="BE466" i="21"/>
  <c r="BE474" i="21"/>
  <c r="BE139" i="21"/>
  <c r="BE183" i="21"/>
  <c r="BE186" i="21"/>
  <c r="BE189" i="21"/>
  <c r="BE226" i="21"/>
  <c r="BE228" i="21"/>
  <c r="BE232" i="21"/>
  <c r="BE289" i="21"/>
  <c r="BE292" i="21"/>
  <c r="BE326" i="21"/>
  <c r="BE372" i="21"/>
  <c r="BE401" i="21"/>
  <c r="BE420" i="21"/>
  <c r="BE433" i="21"/>
  <c r="BE469" i="21"/>
  <c r="BE491" i="21"/>
  <c r="BE174" i="21"/>
  <c r="BE203" i="21"/>
  <c r="BE206" i="21"/>
  <c r="BE253" i="21"/>
  <c r="BE297" i="21"/>
  <c r="BE370" i="21"/>
  <c r="BE393" i="21"/>
  <c r="BE436" i="21"/>
  <c r="F59" i="20"/>
  <c r="J87" i="20"/>
  <c r="BE109" i="20"/>
  <c r="BE113" i="20"/>
  <c r="BE133" i="20"/>
  <c r="E78" i="20"/>
  <c r="BE103" i="20"/>
  <c r="BE107" i="20"/>
  <c r="BE124" i="20"/>
  <c r="BK86" i="19"/>
  <c r="J86" i="19"/>
  <c r="J63" i="19" s="1"/>
  <c r="BE135" i="20"/>
  <c r="J84" i="20"/>
  <c r="BE100" i="20"/>
  <c r="BE115" i="20"/>
  <c r="BE117" i="20"/>
  <c r="BE121" i="20"/>
  <c r="BE127" i="20"/>
  <c r="BE93" i="20"/>
  <c r="BE130" i="20"/>
  <c r="BE97" i="20"/>
  <c r="J59" i="19"/>
  <c r="F83" i="19"/>
  <c r="E50" i="19"/>
  <c r="J56" i="19"/>
  <c r="BE92" i="19"/>
  <c r="BE88" i="19"/>
  <c r="BE94" i="19"/>
  <c r="BE95" i="19"/>
  <c r="BE90" i="19"/>
  <c r="BK90" i="18"/>
  <c r="J90" i="18"/>
  <c r="J64" i="18" s="1"/>
  <c r="BE91" i="19"/>
  <c r="BE93" i="19"/>
  <c r="BE96" i="19"/>
  <c r="BE97" i="19"/>
  <c r="BK108" i="17"/>
  <c r="BK336" i="17"/>
  <c r="J336" i="17"/>
  <c r="J72" i="17" s="1"/>
  <c r="J83" i="18"/>
  <c r="BE92" i="18"/>
  <c r="BE100" i="18"/>
  <c r="F59" i="18"/>
  <c r="BE110" i="18"/>
  <c r="BE120" i="18"/>
  <c r="BE121" i="18"/>
  <c r="BE127" i="18"/>
  <c r="BE128" i="18"/>
  <c r="E77" i="18"/>
  <c r="BE96" i="18"/>
  <c r="BE107" i="18"/>
  <c r="BE123" i="18"/>
  <c r="BE125" i="18"/>
  <c r="BE104" i="18"/>
  <c r="BE112" i="18"/>
  <c r="BE114" i="18"/>
  <c r="BE117" i="18"/>
  <c r="BE118" i="18"/>
  <c r="BE101" i="18"/>
  <c r="BE130" i="18"/>
  <c r="BE113" i="18"/>
  <c r="BE129" i="18"/>
  <c r="BE133" i="18"/>
  <c r="BE97" i="18"/>
  <c r="BE119" i="18"/>
  <c r="BE131" i="18"/>
  <c r="BE132" i="18"/>
  <c r="J59" i="17"/>
  <c r="J101" i="17"/>
  <c r="BE113" i="17"/>
  <c r="BE119" i="17"/>
  <c r="BE171" i="17"/>
  <c r="BE196" i="17"/>
  <c r="BE201" i="17"/>
  <c r="BE209" i="17"/>
  <c r="BE218" i="17"/>
  <c r="BE224" i="17"/>
  <c r="BE245" i="17"/>
  <c r="BE251" i="17"/>
  <c r="BE313" i="17"/>
  <c r="BE316" i="17"/>
  <c r="BE321" i="17"/>
  <c r="BE357" i="17"/>
  <c r="BE359" i="17"/>
  <c r="BE365" i="17"/>
  <c r="BE372" i="17"/>
  <c r="BE379" i="17"/>
  <c r="BE445" i="17"/>
  <c r="BE448" i="17"/>
  <c r="BE451" i="17"/>
  <c r="BE465" i="17"/>
  <c r="BE484" i="17"/>
  <c r="BE490" i="17"/>
  <c r="BE494" i="17"/>
  <c r="BE504" i="17"/>
  <c r="BE511" i="17"/>
  <c r="BE544" i="17"/>
  <c r="BE579" i="17"/>
  <c r="BE586" i="17"/>
  <c r="BE614" i="17"/>
  <c r="BE616" i="17"/>
  <c r="BE619" i="17"/>
  <c r="BE622" i="17"/>
  <c r="BE642" i="17"/>
  <c r="BE648" i="17"/>
  <c r="BE654" i="17"/>
  <c r="BE657" i="17"/>
  <c r="BE661" i="17"/>
  <c r="BE668" i="17"/>
  <c r="BE233" i="17"/>
  <c r="BE269" i="17"/>
  <c r="BE377" i="17"/>
  <c r="BE382" i="17"/>
  <c r="BE395" i="17"/>
  <c r="BE407" i="17"/>
  <c r="BE470" i="17"/>
  <c r="BE521" i="17"/>
  <c r="BE534" i="17"/>
  <c r="BE603" i="17"/>
  <c r="BE609" i="17"/>
  <c r="BE190" i="17"/>
  <c r="BE193" i="17"/>
  <c r="BE272" i="17"/>
  <c r="BE275" i="17"/>
  <c r="BE278" i="17"/>
  <c r="BE310" i="17"/>
  <c r="BE323" i="17"/>
  <c r="BE347" i="17"/>
  <c r="BE352" i="17"/>
  <c r="BE354" i="17"/>
  <c r="BE384" i="17"/>
  <c r="BE397" i="17"/>
  <c r="BE415" i="17"/>
  <c r="BE449" i="17"/>
  <c r="BE462" i="17"/>
  <c r="BE543" i="17"/>
  <c r="BE553" i="17"/>
  <c r="BE562" i="17"/>
  <c r="BE581" i="17"/>
  <c r="BE584" i="17"/>
  <c r="BE628" i="17"/>
  <c r="BE630" i="17"/>
  <c r="BE116" i="17"/>
  <c r="BE143" i="17"/>
  <c r="BE146" i="17"/>
  <c r="BE155" i="17"/>
  <c r="BE162" i="17"/>
  <c r="BE164" i="17"/>
  <c r="BE181" i="17"/>
  <c r="BE211" i="17"/>
  <c r="BE213" i="17"/>
  <c r="BE248" i="17"/>
  <c r="BE263" i="17"/>
  <c r="BE338" i="17"/>
  <c r="BE386" i="17"/>
  <c r="BE410" i="17"/>
  <c r="BE412" i="17"/>
  <c r="BE437" i="17"/>
  <c r="BE444" i="17"/>
  <c r="BE468" i="17"/>
  <c r="BE501" i="17"/>
  <c r="BE516" i="17"/>
  <c r="BE548" i="17"/>
  <c r="BE551" i="17"/>
  <c r="BE588" i="17"/>
  <c r="J98" i="16"/>
  <c r="J65" i="16" s="1"/>
  <c r="E50" i="17"/>
  <c r="BE152" i="17"/>
  <c r="BE176" i="17"/>
  <c r="BE235" i="17"/>
  <c r="BE237" i="17"/>
  <c r="BE257" i="17"/>
  <c r="BE260" i="17"/>
  <c r="BE287" i="17"/>
  <c r="BE298" i="17"/>
  <c r="BE301" i="17"/>
  <c r="BE304" i="17"/>
  <c r="BE327" i="17"/>
  <c r="BE349" i="17"/>
  <c r="BE424" i="17"/>
  <c r="BE429" i="17"/>
  <c r="BE433" i="17"/>
  <c r="BE459" i="17"/>
  <c r="BE528" i="17"/>
  <c r="BE537" i="17"/>
  <c r="BE576" i="17"/>
  <c r="BE577" i="17"/>
  <c r="BE591" i="17"/>
  <c r="BE594" i="17"/>
  <c r="BE600" i="17"/>
  <c r="BK269" i="16"/>
  <c r="J269" i="16" s="1"/>
  <c r="J73" i="16" s="1"/>
  <c r="F59" i="17"/>
  <c r="BE110" i="17"/>
  <c r="BE123" i="17"/>
  <c r="BE137" i="17"/>
  <c r="BE183" i="17"/>
  <c r="BE185" i="17"/>
  <c r="BE216" i="17"/>
  <c r="BE221" i="17"/>
  <c r="BE226" i="17"/>
  <c r="BE232" i="17"/>
  <c r="BE239" i="17"/>
  <c r="BE242" i="17"/>
  <c r="BE329" i="17"/>
  <c r="BE400" i="17"/>
  <c r="BE404" i="17"/>
  <c r="BE419" i="17"/>
  <c r="BE422" i="17"/>
  <c r="BE431" i="17"/>
  <c r="BE473" i="17"/>
  <c r="BE556" i="17"/>
  <c r="BE565" i="17"/>
  <c r="BE570" i="17"/>
  <c r="BE583" i="17"/>
  <c r="BE611" i="17"/>
  <c r="BE129" i="17"/>
  <c r="BE133" i="17"/>
  <c r="BE169" i="17"/>
  <c r="BE174" i="17"/>
  <c r="BE204" i="17"/>
  <c r="BE207" i="17"/>
  <c r="BE229" i="17"/>
  <c r="BE243" i="17"/>
  <c r="BE254" i="17"/>
  <c r="BE266" i="17"/>
  <c r="BE284" i="17"/>
  <c r="BE290" i="17"/>
  <c r="BE307" i="17"/>
  <c r="BE319" i="17"/>
  <c r="BE331" i="17"/>
  <c r="BE342" i="17"/>
  <c r="BE344" i="17"/>
  <c r="BE370" i="17"/>
  <c r="BE453" i="17"/>
  <c r="BE481" i="17"/>
  <c r="BE498" i="17"/>
  <c r="BE559" i="17"/>
  <c r="BE625" i="17"/>
  <c r="BE126" i="17"/>
  <c r="BE199" i="17"/>
  <c r="BE281" i="17"/>
  <c r="BE334" i="17"/>
  <c r="BE362" i="17"/>
  <c r="BE367" i="17"/>
  <c r="BE389" i="17"/>
  <c r="BE392" i="17"/>
  <c r="BE401" i="17"/>
  <c r="BE427" i="17"/>
  <c r="BE436" i="17"/>
  <c r="BE440" i="17"/>
  <c r="BE441" i="17"/>
  <c r="BE456" i="17"/>
  <c r="BE476" i="17"/>
  <c r="BE509" i="17"/>
  <c r="BE531" i="17"/>
  <c r="BE540" i="17"/>
  <c r="BE545" i="17"/>
  <c r="BE587" i="17"/>
  <c r="BE590" i="17"/>
  <c r="BE597" i="17"/>
  <c r="BE633" i="17"/>
  <c r="BE635" i="17"/>
  <c r="BE638" i="17"/>
  <c r="E50" i="16"/>
  <c r="F59" i="16"/>
  <c r="J93" i="16"/>
  <c r="BE112" i="16"/>
  <c r="BE132" i="16"/>
  <c r="BE186" i="16"/>
  <c r="BE189" i="16"/>
  <c r="BE212" i="16"/>
  <c r="BE254" i="16"/>
  <c r="BK90" i="15"/>
  <c r="J90" i="15" s="1"/>
  <c r="J63" i="15" s="1"/>
  <c r="BE136" i="16"/>
  <c r="BE139" i="16"/>
  <c r="BE142" i="16"/>
  <c r="BE207" i="16"/>
  <c r="BE246" i="16"/>
  <c r="BE103" i="16"/>
  <c r="BE116" i="16"/>
  <c r="BE236" i="16"/>
  <c r="BE267" i="16"/>
  <c r="J56" i="16"/>
  <c r="BE106" i="16"/>
  <c r="BE115" i="16"/>
  <c r="BE123" i="16"/>
  <c r="BE126" i="16"/>
  <c r="BE159" i="16"/>
  <c r="BE169" i="16"/>
  <c r="BE221" i="16"/>
  <c r="BE240" i="16"/>
  <c r="BE250" i="16"/>
  <c r="BE271" i="16"/>
  <c r="BE286" i="16"/>
  <c r="BE291" i="16"/>
  <c r="BE294" i="16"/>
  <c r="BE99" i="16"/>
  <c r="BE149" i="16"/>
  <c r="BE164" i="16"/>
  <c r="BE177" i="16"/>
  <c r="BE201" i="16"/>
  <c r="BE215" i="16"/>
  <c r="BE230" i="16"/>
  <c r="BE233" i="16"/>
  <c r="BE260" i="16"/>
  <c r="BE264" i="16"/>
  <c r="BE204" i="16"/>
  <c r="BE258" i="16"/>
  <c r="BE152" i="16"/>
  <c r="BE153" i="16"/>
  <c r="BE156" i="16"/>
  <c r="BE172" i="16"/>
  <c r="BE174" i="16"/>
  <c r="BE180" i="16"/>
  <c r="BE183" i="16"/>
  <c r="BE209" i="16"/>
  <c r="BE224" i="16"/>
  <c r="BE262" i="16"/>
  <c r="BE276" i="16"/>
  <c r="BE129" i="16"/>
  <c r="BE144" i="16"/>
  <c r="BE161" i="16"/>
  <c r="BE218" i="16"/>
  <c r="BE227" i="16"/>
  <c r="BE243" i="16"/>
  <c r="BE248" i="16"/>
  <c r="BE280" i="16"/>
  <c r="BE284" i="16"/>
  <c r="BE288" i="16"/>
  <c r="BE289" i="16"/>
  <c r="J87" i="15"/>
  <c r="BE97" i="15"/>
  <c r="BE110" i="15"/>
  <c r="BE111" i="15"/>
  <c r="BE114" i="15"/>
  <c r="BE126" i="15"/>
  <c r="BE127" i="15"/>
  <c r="BE128" i="15"/>
  <c r="BE129" i="15"/>
  <c r="BE137" i="15"/>
  <c r="BE138" i="15"/>
  <c r="BE154" i="15"/>
  <c r="J97" i="14"/>
  <c r="J67" i="14" s="1"/>
  <c r="J84" i="15"/>
  <c r="BE109" i="15"/>
  <c r="BE112" i="15"/>
  <c r="BE113" i="15"/>
  <c r="F87" i="15"/>
  <c r="BE101" i="15"/>
  <c r="BE103" i="15"/>
  <c r="BE105" i="15"/>
  <c r="BE132" i="15"/>
  <c r="BE153" i="15"/>
  <c r="BE155" i="15"/>
  <c r="E50" i="15"/>
  <c r="BE94" i="15"/>
  <c r="BE119" i="15"/>
  <c r="BE122" i="15"/>
  <c r="BE124" i="15"/>
  <c r="BE125" i="15"/>
  <c r="BE131" i="15"/>
  <c r="BE96" i="15"/>
  <c r="BE107" i="15"/>
  <c r="BE130" i="15"/>
  <c r="BE136" i="15"/>
  <c r="BE147" i="15"/>
  <c r="BE148" i="15"/>
  <c r="BE98" i="15"/>
  <c r="BE117" i="15"/>
  <c r="BE133" i="15"/>
  <c r="BE134" i="15"/>
  <c r="BE146" i="15"/>
  <c r="BE100" i="15"/>
  <c r="BE108" i="15"/>
  <c r="BE118" i="15"/>
  <c r="BE135" i="15"/>
  <c r="BE141" i="15"/>
  <c r="BE151" i="15"/>
  <c r="BE152" i="15"/>
  <c r="BE92" i="15"/>
  <c r="BE95" i="15"/>
  <c r="BE99" i="15"/>
  <c r="BE102" i="15"/>
  <c r="BE115" i="15"/>
  <c r="BE116" i="15"/>
  <c r="BE143" i="15"/>
  <c r="BE144" i="15"/>
  <c r="BE145" i="15"/>
  <c r="F89" i="14"/>
  <c r="BE98" i="14"/>
  <c r="BE131" i="14"/>
  <c r="BE139" i="14"/>
  <c r="J98" i="13"/>
  <c r="J69" i="13"/>
  <c r="J86" i="14"/>
  <c r="BE122" i="14"/>
  <c r="BE124" i="14"/>
  <c r="BE138" i="14"/>
  <c r="BE106" i="14"/>
  <c r="BE110" i="14"/>
  <c r="BE111" i="14"/>
  <c r="BE128" i="14"/>
  <c r="E50" i="14"/>
  <c r="BE109" i="14"/>
  <c r="BE115" i="14"/>
  <c r="BE144" i="14"/>
  <c r="BE136" i="14"/>
  <c r="BE137" i="14"/>
  <c r="BE143" i="14"/>
  <c r="BE95" i="14"/>
  <c r="BE102" i="14"/>
  <c r="BE118" i="14"/>
  <c r="BE127" i="14"/>
  <c r="BE133" i="14"/>
  <c r="BE142" i="14"/>
  <c r="BE107" i="14"/>
  <c r="BE108" i="14"/>
  <c r="BE125" i="14"/>
  <c r="BE126" i="14"/>
  <c r="BE129" i="14"/>
  <c r="E52" i="13"/>
  <c r="F63" i="13"/>
  <c r="BE109" i="13"/>
  <c r="BE113" i="13"/>
  <c r="BE115" i="13"/>
  <c r="BE117" i="13"/>
  <c r="BE119" i="13"/>
  <c r="J60" i="13"/>
  <c r="J63" i="13"/>
  <c r="BE106" i="13"/>
  <c r="BE126" i="13"/>
  <c r="BE129" i="13"/>
  <c r="BE103" i="13"/>
  <c r="BE99" i="13"/>
  <c r="BE123" i="13"/>
  <c r="BE104" i="12"/>
  <c r="BE131" i="12"/>
  <c r="BE175" i="12"/>
  <c r="J97" i="11"/>
  <c r="J69" i="11" s="1"/>
  <c r="F63" i="12"/>
  <c r="BE149" i="12"/>
  <c r="E82" i="12"/>
  <c r="BE116" i="12"/>
  <c r="BE119" i="12"/>
  <c r="BE124" i="12"/>
  <c r="BE141" i="12"/>
  <c r="J90" i="12"/>
  <c r="BE99" i="12"/>
  <c r="BE102" i="12"/>
  <c r="BE153" i="12"/>
  <c r="BE158" i="12"/>
  <c r="BE162" i="12"/>
  <c r="BE168" i="12"/>
  <c r="BE138" i="12"/>
  <c r="J93" i="12"/>
  <c r="BE113" i="12"/>
  <c r="BE109" i="12"/>
  <c r="BE128" i="12"/>
  <c r="BE135" i="12"/>
  <c r="BE156" i="12"/>
  <c r="J437" i="10"/>
  <c r="J68" i="10"/>
  <c r="E52" i="11"/>
  <c r="J114" i="10"/>
  <c r="J65" i="10"/>
  <c r="J849" i="10"/>
  <c r="J76" i="10" s="1"/>
  <c r="J63" i="11"/>
  <c r="BE138" i="11"/>
  <c r="AW69" i="1"/>
  <c r="BE110" i="11"/>
  <c r="BE115" i="11"/>
  <c r="BE119" i="11"/>
  <c r="BE132" i="11"/>
  <c r="BK822" i="10"/>
  <c r="J822" i="10"/>
  <c r="J73" i="10" s="1"/>
  <c r="F63" i="11"/>
  <c r="BE105" i="11"/>
  <c r="BE107" i="11"/>
  <c r="BE125" i="11"/>
  <c r="J60" i="11"/>
  <c r="BE98" i="11"/>
  <c r="BE103" i="11"/>
  <c r="E50" i="10"/>
  <c r="BE115" i="10"/>
  <c r="BE168" i="10"/>
  <c r="BE253" i="10"/>
  <c r="BE263" i="10"/>
  <c r="BE276" i="10"/>
  <c r="BE308" i="10"/>
  <c r="BE322" i="10"/>
  <c r="BE462" i="10"/>
  <c r="BE487" i="10"/>
  <c r="BE496" i="10"/>
  <c r="BE508" i="10"/>
  <c r="BE518" i="10"/>
  <c r="BE551" i="10"/>
  <c r="BE572" i="10"/>
  <c r="BE623" i="10"/>
  <c r="BE697" i="10"/>
  <c r="BE721" i="10"/>
  <c r="BE832" i="10"/>
  <c r="BE836" i="10"/>
  <c r="BE840" i="10"/>
  <c r="BE844" i="10"/>
  <c r="BE971" i="10"/>
  <c r="BE987" i="10"/>
  <c r="BE1020" i="10"/>
  <c r="BE1045" i="10"/>
  <c r="BE1095" i="10"/>
  <c r="BE1102" i="10"/>
  <c r="BE1123" i="10"/>
  <c r="BE1204" i="10"/>
  <c r="BE1263" i="10"/>
  <c r="BE1393" i="10"/>
  <c r="BE1438" i="10"/>
  <c r="BE1456" i="10"/>
  <c r="BE1492" i="10"/>
  <c r="BE1494" i="10"/>
  <c r="BE1495" i="10"/>
  <c r="BE1496" i="10"/>
  <c r="BE1499" i="10"/>
  <c r="BE1508" i="10"/>
  <c r="BE1510" i="10"/>
  <c r="BE1512" i="10"/>
  <c r="BE1515" i="10"/>
  <c r="BE1523" i="10"/>
  <c r="BE1528" i="10"/>
  <c r="BE1530" i="10"/>
  <c r="BE1532" i="10"/>
  <c r="BE1538" i="10"/>
  <c r="BK154" i="9"/>
  <c r="J154" i="9"/>
  <c r="J66" i="9" s="1"/>
  <c r="J59" i="10"/>
  <c r="BE150" i="10"/>
  <c r="BE185" i="10"/>
  <c r="BE192" i="10"/>
  <c r="BE241" i="10"/>
  <c r="BE265" i="10"/>
  <c r="BE288" i="10"/>
  <c r="BE329" i="10"/>
  <c r="BE334" i="10"/>
  <c r="BE340" i="10"/>
  <c r="BE455" i="10"/>
  <c r="BE457" i="10"/>
  <c r="BE492" i="10"/>
  <c r="BE659" i="10"/>
  <c r="BE690" i="10"/>
  <c r="BE695" i="10"/>
  <c r="BE751" i="10"/>
  <c r="BE756" i="10"/>
  <c r="BE783" i="10"/>
  <c r="BE789" i="10"/>
  <c r="BE820" i="10"/>
  <c r="BE824" i="10"/>
  <c r="BE855" i="10"/>
  <c r="BE856" i="10"/>
  <c r="BE1008" i="10"/>
  <c r="BE1014" i="10"/>
  <c r="BE1037" i="10"/>
  <c r="BE1100" i="10"/>
  <c r="BE1169" i="10"/>
  <c r="BE1174" i="10"/>
  <c r="BE1184" i="10"/>
  <c r="BE1223" i="10"/>
  <c r="BE1227" i="10"/>
  <c r="BE1232" i="10"/>
  <c r="BE1240" i="10"/>
  <c r="BE1246" i="10"/>
  <c r="BE1251" i="10"/>
  <c r="BE1275" i="10"/>
  <c r="BE1283" i="10"/>
  <c r="BE1349" i="10"/>
  <c r="BE1373" i="10"/>
  <c r="BK88" i="9"/>
  <c r="BK87" i="9"/>
  <c r="J87" i="9" s="1"/>
  <c r="J30" i="9" s="1"/>
  <c r="BE136" i="10"/>
  <c r="BE175" i="10"/>
  <c r="BE226" i="10"/>
  <c r="BE258" i="10"/>
  <c r="BE312" i="10"/>
  <c r="BE317" i="10"/>
  <c r="BE471" i="10"/>
  <c r="BE614" i="10"/>
  <c r="BE678" i="10"/>
  <c r="BE712" i="10"/>
  <c r="BE716" i="10"/>
  <c r="BE731" i="10"/>
  <c r="BE753" i="10"/>
  <c r="BE767" i="10"/>
  <c r="BE776" i="10"/>
  <c r="BE780" i="10"/>
  <c r="BE969" i="10"/>
  <c r="BE985" i="10"/>
  <c r="BE998" i="10"/>
  <c r="BE1007" i="10"/>
  <c r="BE1069" i="10"/>
  <c r="BE1074" i="10"/>
  <c r="BE1078" i="10"/>
  <c r="BE1081" i="10"/>
  <c r="BE1088" i="10"/>
  <c r="BE1136" i="10"/>
  <c r="BE1218" i="10"/>
  <c r="BE1319" i="10"/>
  <c r="BE1337" i="10"/>
  <c r="BE1381" i="10"/>
  <c r="BE1385" i="10"/>
  <c r="BE1416" i="10"/>
  <c r="F59" i="10"/>
  <c r="BE158" i="10"/>
  <c r="BE164" i="10"/>
  <c r="BE221" i="10"/>
  <c r="BE346" i="10"/>
  <c r="BE438" i="10"/>
  <c r="BE442" i="10"/>
  <c r="BE445" i="10"/>
  <c r="BE520" i="10"/>
  <c r="BE604" i="10"/>
  <c r="BE729" i="10"/>
  <c r="BE735" i="10"/>
  <c r="BE739" i="10"/>
  <c r="BE749" i="10"/>
  <c r="BE799" i="10"/>
  <c r="BE813" i="10"/>
  <c r="BE817" i="10"/>
  <c r="BE863" i="10"/>
  <c r="BE887" i="10"/>
  <c r="BE927" i="10"/>
  <c r="BE938" i="10"/>
  <c r="BE1021" i="10"/>
  <c r="BE1029" i="10"/>
  <c r="BE1082" i="10"/>
  <c r="BE1120" i="10"/>
  <c r="BE1131" i="10"/>
  <c r="BE1148" i="10"/>
  <c r="BE1179" i="10"/>
  <c r="BE1194" i="10"/>
  <c r="BE1265" i="10"/>
  <c r="BE1267" i="10"/>
  <c r="BE1293" i="10"/>
  <c r="BE1311" i="10"/>
  <c r="BE1315" i="10"/>
  <c r="BE1323" i="10"/>
  <c r="BE1327" i="10"/>
  <c r="BE1331" i="10"/>
  <c r="BE1345" i="10"/>
  <c r="BE1468" i="10"/>
  <c r="BE1487" i="10"/>
  <c r="J56" i="10"/>
  <c r="BE128" i="10"/>
  <c r="BE153" i="10"/>
  <c r="BE197" i="10"/>
  <c r="BE201" i="10"/>
  <c r="BE233" i="10"/>
  <c r="BE237" i="10"/>
  <c r="BE306" i="10"/>
  <c r="BE373" i="10"/>
  <c r="BE430" i="10"/>
  <c r="BE464" i="10"/>
  <c r="BE505" i="10"/>
  <c r="BE530" i="10"/>
  <c r="BE591" i="10"/>
  <c r="BE635" i="10"/>
  <c r="BE641" i="10"/>
  <c r="BE704" i="10"/>
  <c r="BE746" i="10"/>
  <c r="BE747" i="10"/>
  <c r="BE806" i="10"/>
  <c r="BE815" i="10"/>
  <c r="BE916" i="10"/>
  <c r="BE944" i="10"/>
  <c r="BE946" i="10"/>
  <c r="BE954" i="10"/>
  <c r="BE967" i="10"/>
  <c r="BE1028" i="10"/>
  <c r="BE1043" i="10"/>
  <c r="BE1059" i="10"/>
  <c r="BE1085" i="10"/>
  <c r="BE1108" i="10"/>
  <c r="BE1209" i="10"/>
  <c r="BE1256" i="10"/>
  <c r="BE1270" i="10"/>
  <c r="BE1285" i="10"/>
  <c r="BE1295" i="10"/>
  <c r="BE1361" i="10"/>
  <c r="BE1377" i="10"/>
  <c r="BE1397" i="10"/>
  <c r="BE1428" i="10"/>
  <c r="BE120" i="10"/>
  <c r="BE143" i="10"/>
  <c r="BE144" i="10"/>
  <c r="BE216" i="10"/>
  <c r="BE282" i="10"/>
  <c r="BE324" i="10"/>
  <c r="BE387" i="10"/>
  <c r="BE432" i="10"/>
  <c r="BE569" i="10"/>
  <c r="BE597" i="10"/>
  <c r="BE653" i="10"/>
  <c r="BE696" i="10"/>
  <c r="BE709" i="10"/>
  <c r="BE719" i="10"/>
  <c r="BE762" i="10"/>
  <c r="BE771" i="10"/>
  <c r="BE786" i="10"/>
  <c r="BE878" i="10"/>
  <c r="BE901" i="10"/>
  <c r="BE909" i="10"/>
  <c r="BE936" i="10"/>
  <c r="BE979" i="10"/>
  <c r="BE996" i="10"/>
  <c r="BE1015" i="10"/>
  <c r="BE1068" i="10"/>
  <c r="BE1214" i="10"/>
  <c r="BE1248" i="10"/>
  <c r="BE1277" i="10"/>
  <c r="BE1278" i="10"/>
  <c r="BE1309" i="10"/>
  <c r="BE1357" i="10"/>
  <c r="BE1365" i="10"/>
  <c r="BE1369" i="10"/>
  <c r="BE1412" i="10"/>
  <c r="BE123" i="10"/>
  <c r="BE132" i="10"/>
  <c r="BE160" i="10"/>
  <c r="BE180" i="10"/>
  <c r="BE190" i="10"/>
  <c r="BE213" i="10"/>
  <c r="BE245" i="10"/>
  <c r="BE249" i="10"/>
  <c r="BE466" i="10"/>
  <c r="BE501" i="10"/>
  <c r="BE605" i="10"/>
  <c r="BE673" i="10"/>
  <c r="BE702" i="10"/>
  <c r="BE710" i="10"/>
  <c r="BE743" i="10"/>
  <c r="BE850" i="10"/>
  <c r="BE870" i="10"/>
  <c r="BE877" i="10"/>
  <c r="BE886" i="10"/>
  <c r="BE892" i="10"/>
  <c r="BE898" i="10"/>
  <c r="BE925" i="10"/>
  <c r="BE934" i="10"/>
  <c r="BE952" i="10"/>
  <c r="BE1027" i="10"/>
  <c r="BE1075" i="10"/>
  <c r="BE1094" i="10"/>
  <c r="BE1114" i="10"/>
  <c r="BE1128" i="10"/>
  <c r="BE1189" i="10"/>
  <c r="BE1276" i="10"/>
  <c r="BE1296" i="10"/>
  <c r="BE1304" i="10"/>
  <c r="BE1389" i="10"/>
  <c r="BE1400" i="10"/>
  <c r="BE1414" i="10"/>
  <c r="BE1484" i="10"/>
  <c r="BE207" i="10"/>
  <c r="BE270" i="10"/>
  <c r="BE294" i="10"/>
  <c r="BE300" i="10"/>
  <c r="BE410" i="10"/>
  <c r="BE412" i="10"/>
  <c r="BE450" i="10"/>
  <c r="BE478" i="10"/>
  <c r="BE485" i="10"/>
  <c r="BE548" i="10"/>
  <c r="BE618" i="10"/>
  <c r="BE726" i="10"/>
  <c r="BE757" i="10"/>
  <c r="BE792" i="10"/>
  <c r="BE828" i="10"/>
  <c r="BE908" i="10"/>
  <c r="BE918" i="10"/>
  <c r="BE977" i="10"/>
  <c r="BE994" i="10"/>
  <c r="BE1001" i="10"/>
  <c r="BE1035" i="10"/>
  <c r="BE1060" i="10"/>
  <c r="BE1063" i="10"/>
  <c r="BE1142" i="10"/>
  <c r="BE1155" i="10"/>
  <c r="BE1160" i="10"/>
  <c r="BE1165" i="10"/>
  <c r="BE1199" i="10"/>
  <c r="BE1237" i="10"/>
  <c r="BE1257" i="10"/>
  <c r="BE1287" i="10"/>
  <c r="BE1299" i="10"/>
  <c r="BE1341" i="10"/>
  <c r="BE1353" i="10"/>
  <c r="BE1420" i="10"/>
  <c r="BE1430" i="10"/>
  <c r="BE1440" i="10"/>
  <c r="J81" i="9"/>
  <c r="BE90" i="9"/>
  <c r="BE97" i="9"/>
  <c r="BE141" i="9"/>
  <c r="BE143" i="9"/>
  <c r="BE147" i="9"/>
  <c r="BE162" i="9"/>
  <c r="J84" i="9"/>
  <c r="BE149" i="9"/>
  <c r="BE156" i="9"/>
  <c r="E77" i="9"/>
  <c r="BE109" i="9"/>
  <c r="BE133" i="9"/>
  <c r="BE135" i="9"/>
  <c r="BE139" i="9"/>
  <c r="BE152" i="9"/>
  <c r="BK314" i="8"/>
  <c r="J314" i="8"/>
  <c r="J72" i="8"/>
  <c r="F55" i="9"/>
  <c r="BK97" i="8"/>
  <c r="BK96" i="8" s="1"/>
  <c r="J96" i="8" s="1"/>
  <c r="J32" i="8" s="1"/>
  <c r="BE159" i="9"/>
  <c r="BE165" i="9"/>
  <c r="BE131" i="9"/>
  <c r="BA65" i="1"/>
  <c r="BE121" i="9"/>
  <c r="BE128" i="9"/>
  <c r="E84" i="8"/>
  <c r="BE121" i="8"/>
  <c r="BE132" i="8"/>
  <c r="BE199" i="8"/>
  <c r="BE219" i="8"/>
  <c r="BE270" i="8"/>
  <c r="F93" i="8"/>
  <c r="BE235" i="8"/>
  <c r="BE312" i="8"/>
  <c r="J59" i="8"/>
  <c r="BE192" i="8"/>
  <c r="BE196" i="8"/>
  <c r="BE208" i="8"/>
  <c r="BE238" i="8"/>
  <c r="BE277" i="8"/>
  <c r="BE125" i="8"/>
  <c r="BE185" i="8"/>
  <c r="BE241" i="8"/>
  <c r="BE244" i="8"/>
  <c r="BE247" i="8"/>
  <c r="BE301" i="8"/>
  <c r="J56" i="8"/>
  <c r="BE99" i="8"/>
  <c r="BE175" i="8"/>
  <c r="BE203" i="8"/>
  <c r="BE368" i="8"/>
  <c r="BK91" i="7"/>
  <c r="J91" i="7" s="1"/>
  <c r="J63" i="7" s="1"/>
  <c r="BE150" i="8"/>
  <c r="BE106" i="8"/>
  <c r="BE187" i="8"/>
  <c r="BE303" i="8"/>
  <c r="BE305" i="8"/>
  <c r="BE309" i="8"/>
  <c r="BE316" i="8"/>
  <c r="BE328" i="8"/>
  <c r="BE340" i="8"/>
  <c r="BE359" i="8"/>
  <c r="BE112" i="8"/>
  <c r="BE118" i="8"/>
  <c r="BE200" i="8"/>
  <c r="BE206" i="8"/>
  <c r="BE229" i="8"/>
  <c r="BE343" i="8"/>
  <c r="BE351" i="8"/>
  <c r="BK98" i="6"/>
  <c r="J237" i="6"/>
  <c r="J75" i="6" s="1"/>
  <c r="F59" i="7"/>
  <c r="J88" i="7"/>
  <c r="BE112" i="7"/>
  <c r="BE156" i="7"/>
  <c r="BK194" i="6"/>
  <c r="J194" i="6" s="1"/>
  <c r="J70" i="6" s="1"/>
  <c r="BE126" i="7"/>
  <c r="BE128" i="7"/>
  <c r="E50" i="7"/>
  <c r="BE93" i="7"/>
  <c r="BE121" i="7"/>
  <c r="BE124" i="7"/>
  <c r="BE152" i="7"/>
  <c r="J85" i="7"/>
  <c r="BE97" i="7"/>
  <c r="BE98" i="7"/>
  <c r="BE99" i="7"/>
  <c r="BE100" i="7"/>
  <c r="BE129" i="7"/>
  <c r="BE130" i="7"/>
  <c r="BE131" i="7"/>
  <c r="BE153" i="7"/>
  <c r="BE101" i="7"/>
  <c r="BE114" i="7"/>
  <c r="BE115" i="7"/>
  <c r="BE116" i="7"/>
  <c r="BE117" i="7"/>
  <c r="BE118" i="7"/>
  <c r="BE119" i="7"/>
  <c r="BE120" i="7"/>
  <c r="BE140" i="7"/>
  <c r="BE143" i="7"/>
  <c r="BE144" i="7"/>
  <c r="BE155" i="7"/>
  <c r="BE160" i="7"/>
  <c r="BE161" i="7"/>
  <c r="BE113" i="7"/>
  <c r="BE145" i="7"/>
  <c r="BE151" i="7"/>
  <c r="BE154" i="7"/>
  <c r="BE95" i="7"/>
  <c r="BE102" i="7"/>
  <c r="BE103" i="7"/>
  <c r="BE104" i="7"/>
  <c r="BE105" i="7"/>
  <c r="BE106" i="7"/>
  <c r="BE107" i="7"/>
  <c r="BE109" i="7"/>
  <c r="BE111" i="7"/>
  <c r="BE132" i="7"/>
  <c r="BE133" i="7"/>
  <c r="BE135" i="7"/>
  <c r="BE136" i="7"/>
  <c r="BE137" i="7"/>
  <c r="BE138" i="7"/>
  <c r="BE139" i="7"/>
  <c r="BE146" i="7"/>
  <c r="BE147" i="7"/>
  <c r="BE149" i="7"/>
  <c r="BE159" i="7"/>
  <c r="BE162" i="7"/>
  <c r="BE106" i="6"/>
  <c r="BE125" i="6"/>
  <c r="BE144" i="6"/>
  <c r="BE206" i="6"/>
  <c r="BE231" i="6"/>
  <c r="BE232" i="6"/>
  <c r="BE233" i="6"/>
  <c r="BE238" i="6"/>
  <c r="BK98" i="5"/>
  <c r="F94" i="6"/>
  <c r="BE161" i="6"/>
  <c r="BE170" i="6"/>
  <c r="BE200" i="6"/>
  <c r="BE210" i="6"/>
  <c r="J56" i="6"/>
  <c r="BE100" i="6"/>
  <c r="BE121" i="6"/>
  <c r="BE167" i="6"/>
  <c r="BE168" i="6"/>
  <c r="BE175" i="6"/>
  <c r="BE178" i="6"/>
  <c r="BE186" i="6"/>
  <c r="BE224" i="6"/>
  <c r="E50" i="6"/>
  <c r="BE109" i="6"/>
  <c r="BE112" i="6"/>
  <c r="BE115" i="6"/>
  <c r="BE118" i="6"/>
  <c r="BE205" i="6"/>
  <c r="BE213" i="6"/>
  <c r="BE217" i="6"/>
  <c r="BE221" i="6"/>
  <c r="BE226" i="6"/>
  <c r="BE228" i="6"/>
  <c r="BE234" i="6"/>
  <c r="BK120" i="5"/>
  <c r="J120" i="5" s="1"/>
  <c r="J72" i="5" s="1"/>
  <c r="BE155" i="6"/>
  <c r="BE160" i="6"/>
  <c r="BE176" i="6"/>
  <c r="BE177" i="6"/>
  <c r="BE196" i="6"/>
  <c r="BE220" i="6"/>
  <c r="BE222" i="6"/>
  <c r="BE136" i="6"/>
  <c r="BE150" i="6"/>
  <c r="BE169" i="6"/>
  <c r="BE188" i="6"/>
  <c r="BE133" i="6"/>
  <c r="BE140" i="6"/>
  <c r="BE162" i="6"/>
  <c r="BE183" i="6"/>
  <c r="BE184" i="6"/>
  <c r="BE192" i="6"/>
  <c r="BE204" i="6"/>
  <c r="BE128" i="6"/>
  <c r="BE190" i="6"/>
  <c r="BE219" i="6"/>
  <c r="BE223" i="6"/>
  <c r="BK97" i="4"/>
  <c r="J97" i="4"/>
  <c r="J68" i="4"/>
  <c r="E83" i="5"/>
  <c r="F94" i="5"/>
  <c r="BE116" i="5"/>
  <c r="BE122" i="5"/>
  <c r="BE110" i="5"/>
  <c r="J91" i="5"/>
  <c r="BE100" i="5"/>
  <c r="J94" i="5"/>
  <c r="BE108" i="5"/>
  <c r="BE106" i="5"/>
  <c r="BE112" i="5"/>
  <c r="BE118" i="5"/>
  <c r="BK96" i="3"/>
  <c r="J96" i="3"/>
  <c r="J68" i="3"/>
  <c r="E52" i="4"/>
  <c r="J63" i="4"/>
  <c r="BE122" i="4"/>
  <c r="BE154" i="4"/>
  <c r="BE158" i="4"/>
  <c r="BE173" i="4"/>
  <c r="BE99" i="4"/>
  <c r="BE104" i="4"/>
  <c r="BE112" i="4"/>
  <c r="BE116" i="4"/>
  <c r="BE119" i="4"/>
  <c r="BE134" i="4"/>
  <c r="BE102" i="4"/>
  <c r="BE138" i="4"/>
  <c r="BE141" i="4"/>
  <c r="BE177" i="4"/>
  <c r="J60" i="4"/>
  <c r="F93" i="4"/>
  <c r="BE144" i="4"/>
  <c r="BE183" i="4"/>
  <c r="BE188" i="4"/>
  <c r="BE195" i="4"/>
  <c r="BE169" i="4"/>
  <c r="BE163" i="4"/>
  <c r="BE127" i="4"/>
  <c r="BE131" i="4"/>
  <c r="BE165" i="4"/>
  <c r="F63" i="3"/>
  <c r="J89" i="3"/>
  <c r="BE136" i="3"/>
  <c r="BE174" i="3"/>
  <c r="BK469" i="2"/>
  <c r="J469" i="2"/>
  <c r="J73" i="2" s="1"/>
  <c r="J63" i="3"/>
  <c r="BE131" i="3"/>
  <c r="BE169" i="3"/>
  <c r="E52" i="3"/>
  <c r="BE105" i="3"/>
  <c r="BE116" i="3"/>
  <c r="BE153" i="3"/>
  <c r="BE178" i="3"/>
  <c r="BE103" i="3"/>
  <c r="BE148" i="3"/>
  <c r="BE159" i="3"/>
  <c r="BE123" i="3"/>
  <c r="BE143" i="3"/>
  <c r="BE164" i="3"/>
  <c r="BK109" i="2"/>
  <c r="J109" i="2" s="1"/>
  <c r="J64" i="2" s="1"/>
  <c r="BE107" i="3"/>
  <c r="BE109" i="3"/>
  <c r="BE98" i="3"/>
  <c r="BE119" i="3"/>
  <c r="BA57" i="1"/>
  <c r="E50" i="2"/>
  <c r="J56" i="2"/>
  <c r="F59" i="2"/>
  <c r="J59" i="2"/>
  <c r="BE111" i="2"/>
  <c r="BE115" i="2"/>
  <c r="BE120" i="2"/>
  <c r="BE125" i="2"/>
  <c r="BE128" i="2"/>
  <c r="BE131" i="2"/>
  <c r="BE134" i="2"/>
  <c r="BE137" i="2"/>
  <c r="BE140" i="2"/>
  <c r="BE144" i="2"/>
  <c r="BE149" i="2"/>
  <c r="BE155" i="2"/>
  <c r="BE161" i="2"/>
  <c r="BE163" i="2"/>
  <c r="BE167" i="2"/>
  <c r="BE170" i="2"/>
  <c r="BE173" i="2"/>
  <c r="BE175" i="2"/>
  <c r="BE179" i="2"/>
  <c r="BE182" i="2"/>
  <c r="BE187" i="2"/>
  <c r="BE196" i="2"/>
  <c r="BE201" i="2"/>
  <c r="BE213" i="2"/>
  <c r="BE215" i="2"/>
  <c r="BE222" i="2"/>
  <c r="BE224" i="2"/>
  <c r="BE229" i="2"/>
  <c r="BE235" i="2"/>
  <c r="BE241" i="2"/>
  <c r="BE243" i="2"/>
  <c r="BE245" i="2"/>
  <c r="BE247" i="2"/>
  <c r="BE251" i="2"/>
  <c r="BE254" i="2"/>
  <c r="BE257" i="2"/>
  <c r="BE260" i="2"/>
  <c r="BE262" i="2"/>
  <c r="BE267" i="2"/>
  <c r="BE270" i="2"/>
  <c r="BE273" i="2"/>
  <c r="BE280" i="2"/>
  <c r="BE283" i="2"/>
  <c r="BE290" i="2"/>
  <c r="BE294" i="2"/>
  <c r="BE302" i="2"/>
  <c r="BE305" i="2"/>
  <c r="BE308" i="2"/>
  <c r="BE314" i="2"/>
  <c r="BE317" i="2"/>
  <c r="BE319" i="2"/>
  <c r="BE326" i="2"/>
  <c r="BE329" i="2"/>
  <c r="BE332" i="2"/>
  <c r="BE335" i="2"/>
  <c r="BE340" i="2"/>
  <c r="BE346" i="2"/>
  <c r="BE349" i="2"/>
  <c r="BE354" i="2"/>
  <c r="BE356" i="2"/>
  <c r="BE358" i="2"/>
  <c r="BE361" i="2"/>
  <c r="BE366" i="2"/>
  <c r="BE367" i="2"/>
  <c r="BE370" i="2"/>
  <c r="BE373" i="2"/>
  <c r="BE375" i="2"/>
  <c r="BE378" i="2"/>
  <c r="BE384" i="2"/>
  <c r="BE389" i="2"/>
  <c r="BE392" i="2"/>
  <c r="BE401" i="2"/>
  <c r="BE408" i="2"/>
  <c r="BE411" i="2"/>
  <c r="BE412" i="2"/>
  <c r="BE414" i="2"/>
  <c r="BE415" i="2"/>
  <c r="BE417" i="2"/>
  <c r="BE419" i="2"/>
  <c r="BE422" i="2"/>
  <c r="BE423" i="2"/>
  <c r="BE426" i="2"/>
  <c r="BE429" i="2"/>
  <c r="BE432" i="2"/>
  <c r="BE435" i="2"/>
  <c r="BE443" i="2"/>
  <c r="BE447" i="2"/>
  <c r="BE454" i="2"/>
  <c r="BE456" i="2"/>
  <c r="BE458" i="2"/>
  <c r="BE462" i="2"/>
  <c r="BE464" i="2"/>
  <c r="BE467" i="2"/>
  <c r="BE471" i="2"/>
  <c r="BE474" i="2"/>
  <c r="BE476" i="2"/>
  <c r="BE479" i="2"/>
  <c r="BE481" i="2"/>
  <c r="BE483" i="2"/>
  <c r="BE485" i="2"/>
  <c r="BE487" i="2"/>
  <c r="BE489" i="2"/>
  <c r="BE492" i="2"/>
  <c r="BE495" i="2"/>
  <c r="BE498" i="2"/>
  <c r="BE502" i="2"/>
  <c r="BE504" i="2"/>
  <c r="BE507" i="2"/>
  <c r="BE509" i="2"/>
  <c r="BE512" i="2"/>
  <c r="BE514" i="2"/>
  <c r="BE517" i="2"/>
  <c r="BE519" i="2"/>
  <c r="BE522" i="2"/>
  <c r="BE524" i="2"/>
  <c r="BE527" i="2"/>
  <c r="BE529" i="2"/>
  <c r="BE532" i="2"/>
  <c r="BE534" i="2"/>
  <c r="BE537" i="2"/>
  <c r="BE539" i="2"/>
  <c r="BE544" i="2"/>
  <c r="BE546" i="2"/>
  <c r="BE549" i="2"/>
  <c r="BE551" i="2"/>
  <c r="BE553" i="2"/>
  <c r="BE556" i="2"/>
  <c r="BE559" i="2"/>
  <c r="BE562" i="2"/>
  <c r="BE564" i="2"/>
  <c r="BE567" i="2"/>
  <c r="BE576" i="2"/>
  <c r="BE578" i="2"/>
  <c r="BE581" i="2"/>
  <c r="BE584" i="2"/>
  <c r="BE587" i="2"/>
  <c r="BE591" i="2"/>
  <c r="BE594" i="2"/>
  <c r="BE596" i="2"/>
  <c r="BE599" i="2"/>
  <c r="BE603" i="2"/>
  <c r="BE605" i="2"/>
  <c r="BE608" i="2"/>
  <c r="BE611" i="2"/>
  <c r="BE612" i="2"/>
  <c r="BE615" i="2"/>
  <c r="BE621" i="2"/>
  <c r="BE625" i="2"/>
  <c r="BE629" i="2"/>
  <c r="BE633" i="2"/>
  <c r="BE638" i="2"/>
  <c r="BE644" i="2"/>
  <c r="BE648" i="2"/>
  <c r="BE652" i="2"/>
  <c r="BE655" i="2"/>
  <c r="BE660" i="2"/>
  <c r="BE662" i="2"/>
  <c r="BE667" i="2"/>
  <c r="BE670" i="2"/>
  <c r="BE672" i="2"/>
  <c r="BE675" i="2"/>
  <c r="BE677" i="2"/>
  <c r="BE680" i="2"/>
  <c r="BE681" i="2"/>
  <c r="BE682" i="2"/>
  <c r="BE685" i="2"/>
  <c r="BE687" i="2"/>
  <c r="BE691" i="2"/>
  <c r="BE695" i="2"/>
  <c r="BE697" i="2"/>
  <c r="BE703" i="2"/>
  <c r="BE705" i="2"/>
  <c r="BE708" i="2"/>
  <c r="BE711" i="2"/>
  <c r="BE716" i="2"/>
  <c r="BE719" i="2"/>
  <c r="BE724" i="2"/>
  <c r="BE726" i="2"/>
  <c r="BE727" i="2"/>
  <c r="BE729" i="2"/>
  <c r="BE730" i="2"/>
  <c r="BE731" i="2"/>
  <c r="BE732" i="2"/>
  <c r="BE734" i="2"/>
  <c r="BE735" i="2"/>
  <c r="BE740" i="2"/>
  <c r="BE748" i="2"/>
  <c r="BE761" i="2"/>
  <c r="BE764" i="2"/>
  <c r="BE769" i="2"/>
  <c r="BE774" i="2"/>
  <c r="BE779" i="2"/>
  <c r="BE781" i="2"/>
  <c r="BE786" i="2"/>
  <c r="BE788" i="2"/>
  <c r="BE795" i="2"/>
  <c r="BE800" i="2"/>
  <c r="BE807" i="2"/>
  <c r="BE810" i="2"/>
  <c r="BE813" i="2"/>
  <c r="BE815" i="2"/>
  <c r="BE818" i="2"/>
  <c r="BE823" i="2"/>
  <c r="BE827" i="2"/>
  <c r="BE830" i="2"/>
  <c r="BE832" i="2"/>
  <c r="BE837" i="2"/>
  <c r="BE839" i="2"/>
  <c r="BE844" i="2"/>
  <c r="BE846" i="2"/>
  <c r="BE849" i="2"/>
  <c r="BE853" i="2"/>
  <c r="BE860" i="2"/>
  <c r="BE868" i="2"/>
  <c r="BE875" i="2"/>
  <c r="BE877" i="2"/>
  <c r="BE880" i="2"/>
  <c r="BE884" i="2"/>
  <c r="BE893" i="2"/>
  <c r="BC57" i="1"/>
  <c r="BB57" i="1"/>
  <c r="AW57" i="1"/>
  <c r="BD57" i="1"/>
  <c r="J36" i="21"/>
  <c r="AW83" i="1"/>
  <c r="F34" i="28"/>
  <c r="BA91" i="1" s="1"/>
  <c r="F34" i="31"/>
  <c r="BA94" i="1"/>
  <c r="AS66" i="1"/>
  <c r="F38" i="5"/>
  <c r="BA60" i="1" s="1"/>
  <c r="J36" i="6"/>
  <c r="AW61" i="1" s="1"/>
  <c r="F36" i="17"/>
  <c r="BA77" i="1" s="1"/>
  <c r="F39" i="10"/>
  <c r="BD68" i="1" s="1"/>
  <c r="J38" i="13"/>
  <c r="AW71" i="1"/>
  <c r="F39" i="15"/>
  <c r="BD73" i="1"/>
  <c r="F35" i="24"/>
  <c r="BB86" i="1"/>
  <c r="F38" i="16"/>
  <c r="BC75" i="1"/>
  <c r="BC74" i="1" s="1"/>
  <c r="AY74" i="1" s="1"/>
  <c r="F36" i="30"/>
  <c r="BC93" i="1"/>
  <c r="F37" i="35"/>
  <c r="BB101" i="1"/>
  <c r="F34" i="41"/>
  <c r="BA107" i="1"/>
  <c r="F36" i="44"/>
  <c r="BC110" i="1"/>
  <c r="F37" i="44"/>
  <c r="BD110" i="1"/>
  <c r="F37" i="45"/>
  <c r="BD111" i="1"/>
  <c r="F40" i="4"/>
  <c r="BC59" i="1"/>
  <c r="J36" i="10"/>
  <c r="AW68" i="1"/>
  <c r="F39" i="26"/>
  <c r="BD89" i="1" s="1"/>
  <c r="F36" i="33"/>
  <c r="BA98" i="1"/>
  <c r="BA97" i="1" s="1"/>
  <c r="AW97" i="1" s="1"/>
  <c r="J36" i="35"/>
  <c r="AW101" i="1"/>
  <c r="F39" i="3"/>
  <c r="BB58" i="1" s="1"/>
  <c r="J36" i="18"/>
  <c r="AW78" i="1"/>
  <c r="F36" i="20"/>
  <c r="BA81" i="1" s="1"/>
  <c r="BA80" i="1" s="1"/>
  <c r="AW80" i="1" s="1"/>
  <c r="F34" i="25"/>
  <c r="BA88" i="1" s="1"/>
  <c r="F35" i="34"/>
  <c r="BB99" i="1"/>
  <c r="J36" i="39"/>
  <c r="AW105" i="1" s="1"/>
  <c r="F39" i="5"/>
  <c r="BB60" i="1"/>
  <c r="F38" i="8"/>
  <c r="BC64" i="1" s="1"/>
  <c r="BC63" i="1" s="1"/>
  <c r="AY63" i="1" s="1"/>
  <c r="F34" i="29"/>
  <c r="BA92" i="1" s="1"/>
  <c r="F37" i="30"/>
  <c r="BD93" i="1"/>
  <c r="F37" i="39"/>
  <c r="BB105" i="1" s="1"/>
  <c r="F34" i="40"/>
  <c r="BA106" i="1"/>
  <c r="J34" i="40"/>
  <c r="AW106" i="1" s="1"/>
  <c r="F37" i="15"/>
  <c r="BB73" i="1"/>
  <c r="J34" i="24"/>
  <c r="AW86" i="1" s="1"/>
  <c r="F37" i="41"/>
  <c r="BD107" i="1"/>
  <c r="F34" i="43"/>
  <c r="BA109" i="1" s="1"/>
  <c r="F41" i="5"/>
  <c r="BD60" i="1"/>
  <c r="F39" i="12"/>
  <c r="BB70" i="1" s="1"/>
  <c r="F40" i="13"/>
  <c r="BC71" i="1"/>
  <c r="J36" i="16"/>
  <c r="AW75" i="1" s="1"/>
  <c r="F37" i="31"/>
  <c r="BD94" i="1"/>
  <c r="F37" i="42"/>
  <c r="BD108" i="1" s="1"/>
  <c r="J38" i="3"/>
  <c r="AW58" i="1"/>
  <c r="F38" i="10"/>
  <c r="BC68" i="1" s="1"/>
  <c r="J34" i="29"/>
  <c r="AW92" i="1"/>
  <c r="J34" i="31"/>
  <c r="AW94" i="1" s="1"/>
  <c r="F36" i="34"/>
  <c r="BC99" i="1"/>
  <c r="F38" i="4"/>
  <c r="BA59" i="1" s="1"/>
  <c r="F37" i="6"/>
  <c r="BB61" i="1"/>
  <c r="F37" i="21"/>
  <c r="BB83" i="1" s="1"/>
  <c r="F38" i="35"/>
  <c r="BC101" i="1"/>
  <c r="F38" i="3"/>
  <c r="BA58" i="1" s="1"/>
  <c r="F38" i="7"/>
  <c r="BC62" i="1"/>
  <c r="F38" i="12"/>
  <c r="BA70" i="1" s="1"/>
  <c r="F41" i="13"/>
  <c r="BD71" i="1"/>
  <c r="J36" i="14"/>
  <c r="AW72" i="1" s="1"/>
  <c r="F36" i="16"/>
  <c r="BA75" i="1"/>
  <c r="BA74" i="1" s="1"/>
  <c r="AW74" i="1" s="1"/>
  <c r="J36" i="17"/>
  <c r="AW77" i="1"/>
  <c r="J34" i="23"/>
  <c r="AW85" i="1" s="1"/>
  <c r="F36" i="28"/>
  <c r="BC91" i="1"/>
  <c r="AU97" i="1"/>
  <c r="J32" i="35"/>
  <c r="J36" i="22"/>
  <c r="AW84" i="1"/>
  <c r="F39" i="22"/>
  <c r="BD84" i="1" s="1"/>
  <c r="F35" i="28"/>
  <c r="BB91" i="1"/>
  <c r="F34" i="44"/>
  <c r="BA110" i="1"/>
  <c r="J34" i="44"/>
  <c r="AW110" i="1" s="1"/>
  <c r="F35" i="44"/>
  <c r="BB110" i="1"/>
  <c r="F34" i="45"/>
  <c r="BA111" i="1" s="1"/>
  <c r="F36" i="6"/>
  <c r="BA61" i="1"/>
  <c r="F36" i="29"/>
  <c r="BC92" i="1" s="1"/>
  <c r="J36" i="36"/>
  <c r="AW102" i="1"/>
  <c r="F36" i="37"/>
  <c r="BA103" i="1" s="1"/>
  <c r="F38" i="38"/>
  <c r="BC104" i="1"/>
  <c r="F36" i="43"/>
  <c r="BC109" i="1" s="1"/>
  <c r="F38" i="15"/>
  <c r="BC73" i="1"/>
  <c r="F37" i="24"/>
  <c r="BD86" i="1" s="1"/>
  <c r="F36" i="8"/>
  <c r="BA64" i="1"/>
  <c r="BA63" i="1"/>
  <c r="AW63" i="1" s="1"/>
  <c r="F37" i="27"/>
  <c r="BB90" i="1"/>
  <c r="J34" i="28"/>
  <c r="AW91" i="1" s="1"/>
  <c r="J32" i="37"/>
  <c r="F36" i="7"/>
  <c r="BA62" i="1"/>
  <c r="F36" i="19"/>
  <c r="BA79" i="1" s="1"/>
  <c r="J34" i="25"/>
  <c r="AW88" i="1"/>
  <c r="F36" i="24"/>
  <c r="BC86" i="1" s="1"/>
  <c r="F39" i="18"/>
  <c r="BD78" i="1"/>
  <c r="F37" i="20"/>
  <c r="BB81" i="1" s="1"/>
  <c r="BB80" i="1" s="1"/>
  <c r="AX80" i="1" s="1"/>
  <c r="F35" i="25"/>
  <c r="BB88" i="1" s="1"/>
  <c r="J36" i="27"/>
  <c r="AW90" i="1"/>
  <c r="J34" i="30"/>
  <c r="AW93" i="1" s="1"/>
  <c r="F38" i="33"/>
  <c r="BC98" i="1"/>
  <c r="BC97" i="1" s="1"/>
  <c r="AY97" i="1" s="1"/>
  <c r="F37" i="33"/>
  <c r="BB98" i="1"/>
  <c r="BB97" i="1" s="1"/>
  <c r="AX97" i="1" s="1"/>
  <c r="J36" i="38"/>
  <c r="AW104" i="1"/>
  <c r="F36" i="40"/>
  <c r="BC106" i="1" s="1"/>
  <c r="F38" i="17"/>
  <c r="BC77" i="1"/>
  <c r="F36" i="9"/>
  <c r="BC65" i="1" s="1"/>
  <c r="F39" i="17"/>
  <c r="BD77" i="1"/>
  <c r="F40" i="11"/>
  <c r="BC69" i="1" s="1"/>
  <c r="F41" i="12"/>
  <c r="BD70" i="1"/>
  <c r="F38" i="14"/>
  <c r="BC72" i="1" s="1"/>
  <c r="F37" i="17"/>
  <c r="BB77" i="1"/>
  <c r="F35" i="43"/>
  <c r="BB109" i="1" s="1"/>
  <c r="F38" i="19"/>
  <c r="BC79" i="1"/>
  <c r="F36" i="21"/>
  <c r="BA83" i="1" s="1"/>
  <c r="F36" i="38"/>
  <c r="BA104" i="1"/>
  <c r="J34" i="9"/>
  <c r="AW65" i="1" s="1"/>
  <c r="F36" i="10"/>
  <c r="BA68" i="1" s="1"/>
  <c r="F37" i="26"/>
  <c r="BB89" i="1"/>
  <c r="J32" i="36"/>
  <c r="F38" i="37"/>
  <c r="BC103" i="1" s="1"/>
  <c r="F39" i="39"/>
  <c r="BD105" i="1"/>
  <c r="F39" i="4"/>
  <c r="BB59" i="1" s="1"/>
  <c r="F38" i="21"/>
  <c r="BC83" i="1"/>
  <c r="F37" i="37"/>
  <c r="BB103" i="1" s="1"/>
  <c r="F41" i="3"/>
  <c r="BD58" i="1"/>
  <c r="J38" i="5"/>
  <c r="AW60" i="1" s="1"/>
  <c r="J36" i="8"/>
  <c r="AW64" i="1"/>
  <c r="F39" i="19"/>
  <c r="BD79" i="1" s="1"/>
  <c r="F37" i="19"/>
  <c r="BB79" i="1"/>
  <c r="F39" i="20"/>
  <c r="BD81" i="1" s="1"/>
  <c r="BD80" i="1" s="1"/>
  <c r="F36" i="26"/>
  <c r="BA89" i="1" s="1"/>
  <c r="F38" i="26"/>
  <c r="BC89" i="1"/>
  <c r="F37" i="28"/>
  <c r="BD91" i="1" s="1"/>
  <c r="F40" i="5"/>
  <c r="BC60" i="1"/>
  <c r="F39" i="8"/>
  <c r="BD64" i="1" s="1"/>
  <c r="BD63" i="1" s="1"/>
  <c r="F39" i="13"/>
  <c r="BB71" i="1"/>
  <c r="F37" i="14"/>
  <c r="BB72" i="1" s="1"/>
  <c r="F36" i="22"/>
  <c r="BA84" i="1"/>
  <c r="F35" i="23"/>
  <c r="BB85" i="1" s="1"/>
  <c r="F34" i="34"/>
  <c r="BA99" i="1"/>
  <c r="F37" i="36"/>
  <c r="BB102" i="1" s="1"/>
  <c r="J36" i="15"/>
  <c r="AW73" i="1"/>
  <c r="F37" i="23"/>
  <c r="BD85" i="1" s="1"/>
  <c r="J36" i="33"/>
  <c r="AW98" i="1"/>
  <c r="F39" i="33"/>
  <c r="BD98" i="1" s="1"/>
  <c r="BD97" i="1" s="1"/>
  <c r="F36" i="39"/>
  <c r="BA105" i="1" s="1"/>
  <c r="F38" i="39"/>
  <c r="BC105" i="1"/>
  <c r="J34" i="43"/>
  <c r="AW109" i="1" s="1"/>
  <c r="F34" i="24"/>
  <c r="BA86" i="1"/>
  <c r="F36" i="41"/>
  <c r="BC107" i="1" s="1"/>
  <c r="F36" i="42"/>
  <c r="BC108" i="1"/>
  <c r="F41" i="11"/>
  <c r="BD69" i="1" s="1"/>
  <c r="J38" i="12"/>
  <c r="AW70" i="1"/>
  <c r="F36" i="14"/>
  <c r="BA72" i="1" s="1"/>
  <c r="F39" i="21"/>
  <c r="BD83" i="1"/>
  <c r="F41" i="4"/>
  <c r="BD59" i="1" s="1"/>
  <c r="F37" i="18"/>
  <c r="BB78" i="1"/>
  <c r="F37" i="25"/>
  <c r="BD88" i="1" s="1"/>
  <c r="F39" i="36"/>
  <c r="BD102" i="1"/>
  <c r="F35" i="9"/>
  <c r="BB65" i="1" s="1"/>
  <c r="F36" i="18"/>
  <c r="BA78" i="1"/>
  <c r="F38" i="20"/>
  <c r="BC81" i="1" s="1"/>
  <c r="BC80" i="1" s="1"/>
  <c r="AY80" i="1" s="1"/>
  <c r="F39" i="27"/>
  <c r="BD90" i="1" s="1"/>
  <c r="F35" i="40"/>
  <c r="BB106" i="1"/>
  <c r="F39" i="38"/>
  <c r="BD104" i="1" s="1"/>
  <c r="J38" i="4"/>
  <c r="AW59" i="1"/>
  <c r="F34" i="23"/>
  <c r="BA85" i="1" s="1"/>
  <c r="J36" i="32"/>
  <c r="AW96" i="1"/>
  <c r="J36" i="37"/>
  <c r="AW103" i="1" s="1"/>
  <c r="F34" i="42"/>
  <c r="BA108" i="1"/>
  <c r="F36" i="45"/>
  <c r="BC111" i="1" s="1"/>
  <c r="F37" i="7"/>
  <c r="BB62" i="1"/>
  <c r="F36" i="23"/>
  <c r="BC85" i="1" s="1"/>
  <c r="F35" i="29"/>
  <c r="BB92" i="1"/>
  <c r="J34" i="34"/>
  <c r="AW99" i="1" s="1"/>
  <c r="F38" i="6"/>
  <c r="BC61" i="1"/>
  <c r="F38" i="13"/>
  <c r="BA71" i="1" s="1"/>
  <c r="F36" i="15"/>
  <c r="BA73" i="1"/>
  <c r="F37" i="16"/>
  <c r="BB75" i="1" s="1"/>
  <c r="BB74" i="1" s="1"/>
  <c r="AX74" i="1" s="1"/>
  <c r="F34" i="30"/>
  <c r="BA93" i="1" s="1"/>
  <c r="F39" i="37"/>
  <c r="BD103" i="1"/>
  <c r="F37" i="38"/>
  <c r="BB104" i="1" s="1"/>
  <c r="J34" i="41"/>
  <c r="AW107" i="1"/>
  <c r="F37" i="43"/>
  <c r="BD109" i="1" s="1"/>
  <c r="F38" i="18"/>
  <c r="BC78" i="1"/>
  <c r="F36" i="25"/>
  <c r="BC88" i="1" s="1"/>
  <c r="F37" i="40"/>
  <c r="BD106" i="1"/>
  <c r="F39" i="16"/>
  <c r="BD75" i="1" s="1"/>
  <c r="BD74" i="1" s="1"/>
  <c r="F37" i="32"/>
  <c r="BB96" i="1"/>
  <c r="BB95" i="1" s="1"/>
  <c r="AX95" i="1" s="1"/>
  <c r="F36" i="36"/>
  <c r="BA102" i="1"/>
  <c r="J34" i="42"/>
  <c r="AW108" i="1" s="1"/>
  <c r="F40" i="3"/>
  <c r="BC58" i="1"/>
  <c r="F37" i="9"/>
  <c r="BD65" i="1" s="1"/>
  <c r="F38" i="22"/>
  <c r="BC84" i="1"/>
  <c r="F36" i="31"/>
  <c r="BC94" i="1" s="1"/>
  <c r="F35" i="45"/>
  <c r="BB111" i="1"/>
  <c r="F37" i="8"/>
  <c r="BB64" i="1" s="1"/>
  <c r="BB63" i="1" s="1"/>
  <c r="AX63" i="1" s="1"/>
  <c r="F37" i="29"/>
  <c r="BD92" i="1" s="1"/>
  <c r="F37" i="34"/>
  <c r="BD99" i="1"/>
  <c r="F35" i="41"/>
  <c r="BB107" i="1" s="1"/>
  <c r="F35" i="42"/>
  <c r="BB108" i="1"/>
  <c r="J34" i="45"/>
  <c r="AW111" i="1" s="1"/>
  <c r="F39" i="6"/>
  <c r="BD61" i="1"/>
  <c r="J36" i="20"/>
  <c r="AW81" i="1" s="1"/>
  <c r="F36" i="27"/>
  <c r="BA90" i="1"/>
  <c r="F35" i="30"/>
  <c r="BB93" i="1" s="1"/>
  <c r="F36" i="32"/>
  <c r="BA96" i="1"/>
  <c r="BA95" i="1"/>
  <c r="AW95" i="1" s="1"/>
  <c r="F38" i="32"/>
  <c r="BC96" i="1"/>
  <c r="BC95" i="1" s="1"/>
  <c r="AY95" i="1" s="1"/>
  <c r="F39" i="35"/>
  <c r="BD101" i="1"/>
  <c r="AS55" i="1"/>
  <c r="F39" i="7"/>
  <c r="BD62" i="1"/>
  <c r="J36" i="19"/>
  <c r="AW79" i="1" s="1"/>
  <c r="J36" i="26"/>
  <c r="AW89" i="1"/>
  <c r="F37" i="10"/>
  <c r="BB68" i="1" s="1"/>
  <c r="F38" i="27"/>
  <c r="BC90" i="1"/>
  <c r="F39" i="32"/>
  <c r="BD96" i="1" s="1"/>
  <c r="BD95" i="1" s="1"/>
  <c r="F36" i="35"/>
  <c r="BA101" i="1"/>
  <c r="F38" i="36"/>
  <c r="BC102" i="1" s="1"/>
  <c r="J36" i="7"/>
  <c r="AW62" i="1"/>
  <c r="F39" i="11"/>
  <c r="BB69" i="1"/>
  <c r="F38" i="11"/>
  <c r="BA69" i="1"/>
  <c r="F40" i="12"/>
  <c r="BC70" i="1"/>
  <c r="F39" i="14"/>
  <c r="BD72" i="1" s="1"/>
  <c r="F37" i="22"/>
  <c r="BB84" i="1"/>
  <c r="F35" i="31"/>
  <c r="BB94" i="1" s="1"/>
  <c r="BK91" i="20" l="1"/>
  <c r="J91" i="20" s="1"/>
  <c r="J64" i="20" s="1"/>
  <c r="BK249" i="43"/>
  <c r="J249" i="43" s="1"/>
  <c r="J62" i="43" s="1"/>
  <c r="J167" i="12"/>
  <c r="J71" i="12" s="1"/>
  <c r="J149" i="31"/>
  <c r="J62" i="31" s="1"/>
  <c r="R107" i="21"/>
  <c r="T98" i="5"/>
  <c r="T97" i="5"/>
  <c r="P92" i="32"/>
  <c r="AU96" i="1" s="1"/>
  <c r="AU95" i="1" s="1"/>
  <c r="R97" i="8"/>
  <c r="R96" i="8" s="1"/>
  <c r="T570" i="40"/>
  <c r="T513" i="40" s="1"/>
  <c r="R848" i="10"/>
  <c r="T88" i="43"/>
  <c r="T113" i="10"/>
  <c r="P86" i="45"/>
  <c r="P85" i="45" s="1"/>
  <c r="AU111" i="1" s="1"/>
  <c r="P92" i="26"/>
  <c r="P91" i="26" s="1"/>
  <c r="AU89" i="1" s="1"/>
  <c r="R88" i="9"/>
  <c r="R87" i="9"/>
  <c r="R91" i="27"/>
  <c r="R90" i="27" s="1"/>
  <c r="R85" i="23"/>
  <c r="R84" i="23"/>
  <c r="T96" i="14"/>
  <c r="T92" i="14"/>
  <c r="T91" i="7"/>
  <c r="P1179" i="40"/>
  <c r="P91" i="20"/>
  <c r="P90" i="20" s="1"/>
  <c r="AU81" i="1" s="1"/>
  <c r="AU80" i="1" s="1"/>
  <c r="R88" i="25"/>
  <c r="R87" i="25" s="1"/>
  <c r="P97" i="8"/>
  <c r="P96" i="8" s="1"/>
  <c r="AU64" i="1" s="1"/>
  <c r="AU63" i="1" s="1"/>
  <c r="P91" i="7"/>
  <c r="AU62" i="1" s="1"/>
  <c r="P243" i="21"/>
  <c r="P106" i="21"/>
  <c r="AU83" i="1" s="1"/>
  <c r="AU82" i="1" s="1"/>
  <c r="P856" i="40"/>
  <c r="P750" i="40" s="1"/>
  <c r="T336" i="17"/>
  <c r="P97" i="4"/>
  <c r="P96" i="4" s="1"/>
  <c r="AU59" i="1" s="1"/>
  <c r="BK86" i="30"/>
  <c r="BK85" i="30" s="1"/>
  <c r="J85" i="30" s="1"/>
  <c r="J59" i="30" s="1"/>
  <c r="T88" i="9"/>
  <c r="T87" i="9" s="1"/>
  <c r="R97" i="13"/>
  <c r="R96" i="13"/>
  <c r="P96" i="3"/>
  <c r="P95" i="3" s="1"/>
  <c r="AU58" i="1" s="1"/>
  <c r="P81" i="41"/>
  <c r="AU107" i="1"/>
  <c r="BK848" i="10"/>
  <c r="J848" i="10" s="1"/>
  <c r="J75" i="10" s="1"/>
  <c r="R194" i="6"/>
  <c r="R97" i="6" s="1"/>
  <c r="P454" i="40"/>
  <c r="P439" i="40" s="1"/>
  <c r="T341" i="40"/>
  <c r="BK113" i="10"/>
  <c r="J113" i="10" s="1"/>
  <c r="J64" i="10" s="1"/>
  <c r="T454" i="40"/>
  <c r="T439" i="40" s="1"/>
  <c r="T156" i="40" s="1"/>
  <c r="BK96" i="11"/>
  <c r="J96" i="11" s="1"/>
  <c r="J68" i="11" s="1"/>
  <c r="P88" i="9"/>
  <c r="P87" i="9" s="1"/>
  <c r="AU65" i="1" s="1"/>
  <c r="P570" i="40"/>
  <c r="P513" i="40" s="1"/>
  <c r="P336" i="17"/>
  <c r="T97" i="16"/>
  <c r="T96" i="16"/>
  <c r="P98" i="5"/>
  <c r="P97" i="5" s="1"/>
  <c r="AU60" i="1" s="1"/>
  <c r="R454" i="40"/>
  <c r="R439" i="40" s="1"/>
  <c r="T92" i="32"/>
  <c r="R469" i="2"/>
  <c r="R108" i="2"/>
  <c r="BK95" i="22"/>
  <c r="J95" i="22" s="1"/>
  <c r="J64" i="22" s="1"/>
  <c r="P97" i="13"/>
  <c r="P96" i="13" s="1"/>
  <c r="AU71" i="1" s="1"/>
  <c r="R107" i="17"/>
  <c r="R96" i="14"/>
  <c r="R92" i="14" s="1"/>
  <c r="R1179" i="40"/>
  <c r="P86" i="30"/>
  <c r="P85" i="30"/>
  <c r="AU93" i="1" s="1"/>
  <c r="P88" i="25"/>
  <c r="P87" i="25" s="1"/>
  <c r="AU88" i="1" s="1"/>
  <c r="T243" i="21"/>
  <c r="P848" i="10"/>
  <c r="R85" i="34"/>
  <c r="P89" i="28"/>
  <c r="P88" i="28" s="1"/>
  <c r="AU91" i="1" s="1"/>
  <c r="R97" i="16"/>
  <c r="R96" i="16"/>
  <c r="R86" i="45"/>
  <c r="R85" i="45" s="1"/>
  <c r="T469" i="2"/>
  <c r="T89" i="28"/>
  <c r="T88" i="28" s="1"/>
  <c r="BK97" i="16"/>
  <c r="J97" i="16" s="1"/>
  <c r="J64" i="16" s="1"/>
  <c r="R92" i="32"/>
  <c r="R361" i="40"/>
  <c r="R341" i="40"/>
  <c r="P469" i="2"/>
  <c r="R87" i="31"/>
  <c r="R86" i="31"/>
  <c r="R89" i="28"/>
  <c r="R88" i="28" s="1"/>
  <c r="T90" i="15"/>
  <c r="R90" i="15"/>
  <c r="P361" i="40"/>
  <c r="P341" i="40"/>
  <c r="BK84" i="29"/>
  <c r="BK83" i="29"/>
  <c r="J83" i="29" s="1"/>
  <c r="J30" i="29" s="1"/>
  <c r="AG92" i="1" s="1"/>
  <c r="T93" i="24"/>
  <c r="T92" i="24" s="1"/>
  <c r="T856" i="40"/>
  <c r="T750" i="40"/>
  <c r="P113" i="10"/>
  <c r="P112" i="10" s="1"/>
  <c r="AU68" i="1" s="1"/>
  <c r="T268" i="40"/>
  <c r="R157" i="40"/>
  <c r="R243" i="21"/>
  <c r="R106" i="21" s="1"/>
  <c r="T848" i="10"/>
  <c r="P87" i="31"/>
  <c r="P86" i="31" s="1"/>
  <c r="AU94" i="1" s="1"/>
  <c r="R90" i="18"/>
  <c r="R89" i="18"/>
  <c r="T91" i="20"/>
  <c r="T90" i="20" s="1"/>
  <c r="R856" i="40"/>
  <c r="R750" i="40"/>
  <c r="P97" i="6"/>
  <c r="AU61" i="1"/>
  <c r="P109" i="2"/>
  <c r="P108" i="2" s="1"/>
  <c r="AU57" i="1" s="1"/>
  <c r="T87" i="31"/>
  <c r="T86" i="31"/>
  <c r="P108" i="17"/>
  <c r="P107" i="17" s="1"/>
  <c r="AU77" i="1" s="1"/>
  <c r="AU76" i="1" s="1"/>
  <c r="P85" i="34"/>
  <c r="AU99" i="1" s="1"/>
  <c r="BK93" i="24"/>
  <c r="J93" i="24" s="1"/>
  <c r="J60" i="24" s="1"/>
  <c r="P96" i="14"/>
  <c r="P92" i="14" s="1"/>
  <c r="AU72" i="1" s="1"/>
  <c r="T97" i="8"/>
  <c r="T96" i="8" s="1"/>
  <c r="BK454" i="40"/>
  <c r="J454" i="40" s="1"/>
  <c r="J91" i="40" s="1"/>
  <c r="T97" i="13"/>
  <c r="T96" i="13" s="1"/>
  <c r="R113" i="10"/>
  <c r="R112" i="10" s="1"/>
  <c r="BK81" i="41"/>
  <c r="J81" i="41" s="1"/>
  <c r="J30" i="41" s="1"/>
  <c r="AG107" i="1" s="1"/>
  <c r="P157" i="40"/>
  <c r="R86" i="30"/>
  <c r="R85" i="30"/>
  <c r="T107" i="21"/>
  <c r="T106" i="21"/>
  <c r="T90" i="18"/>
  <c r="T89" i="18" s="1"/>
  <c r="R83" i="42"/>
  <c r="P88" i="43"/>
  <c r="AU109" i="1"/>
  <c r="R570" i="40"/>
  <c r="R513" i="40" s="1"/>
  <c r="T85" i="34"/>
  <c r="T86" i="30"/>
  <c r="T85" i="30" s="1"/>
  <c r="T109" i="2"/>
  <c r="T108" i="2" s="1"/>
  <c r="T180" i="40"/>
  <c r="T108" i="17"/>
  <c r="T107" i="17"/>
  <c r="P90" i="15"/>
  <c r="AU73" i="1" s="1"/>
  <c r="R88" i="43"/>
  <c r="BK570" i="40"/>
  <c r="J570" i="40"/>
  <c r="J99" i="40"/>
  <c r="P97" i="16"/>
  <c r="P96" i="16"/>
  <c r="AU75" i="1"/>
  <c r="BK96" i="14"/>
  <c r="T92" i="26"/>
  <c r="T91" i="26" s="1"/>
  <c r="R91" i="20"/>
  <c r="R90" i="20"/>
  <c r="BK97" i="13"/>
  <c r="BK96" i="13"/>
  <c r="J96" i="13"/>
  <c r="J67" i="13" s="1"/>
  <c r="R91" i="7"/>
  <c r="AG103" i="1"/>
  <c r="AG101" i="1"/>
  <c r="BK93" i="14"/>
  <c r="J93" i="14" s="1"/>
  <c r="J64" i="14" s="1"/>
  <c r="BK92" i="32"/>
  <c r="J92" i="32" s="1"/>
  <c r="J63" i="32" s="1"/>
  <c r="BK151" i="22"/>
  <c r="J151" i="22"/>
  <c r="J69" i="22"/>
  <c r="BK157" i="40"/>
  <c r="J157" i="40"/>
  <c r="J60" i="40"/>
  <c r="BK84" i="44"/>
  <c r="BK83" i="44"/>
  <c r="J83" i="44" s="1"/>
  <c r="J59" i="44" s="1"/>
  <c r="BK86" i="45"/>
  <c r="BK85" i="45" s="1"/>
  <c r="J85" i="45" s="1"/>
  <c r="J59" i="45" s="1"/>
  <c r="BK88" i="43"/>
  <c r="J88" i="43"/>
  <c r="J59" i="43" s="1"/>
  <c r="AG108" i="1"/>
  <c r="J59" i="42"/>
  <c r="BK750" i="40"/>
  <c r="J750" i="40"/>
  <c r="J116" i="40"/>
  <c r="BK180" i="40"/>
  <c r="J180" i="40"/>
  <c r="J65" i="40" s="1"/>
  <c r="BK341" i="40"/>
  <c r="J341" i="40"/>
  <c r="J79" i="40" s="1"/>
  <c r="AG102" i="1"/>
  <c r="BK86" i="31"/>
  <c r="J86" i="31" s="1"/>
  <c r="J59" i="31" s="1"/>
  <c r="BK88" i="28"/>
  <c r="J88" i="28"/>
  <c r="J59" i="28"/>
  <c r="BK90" i="27"/>
  <c r="J90" i="27"/>
  <c r="J63" i="27"/>
  <c r="BK91" i="26"/>
  <c r="J91" i="26"/>
  <c r="BK87" i="25"/>
  <c r="J87" i="25"/>
  <c r="J59" i="25"/>
  <c r="BK92" i="24"/>
  <c r="J92" i="24"/>
  <c r="J59" i="24"/>
  <c r="BK84" i="23"/>
  <c r="J84" i="23"/>
  <c r="BK106" i="21"/>
  <c r="J106" i="21"/>
  <c r="J32" i="21" s="1"/>
  <c r="AG83" i="1" s="1"/>
  <c r="BK90" i="20"/>
  <c r="J90" i="20" s="1"/>
  <c r="J63" i="20" s="1"/>
  <c r="BK89" i="18"/>
  <c r="J89" i="18" s="1"/>
  <c r="J63" i="18" s="1"/>
  <c r="BK107" i="17"/>
  <c r="J107" i="17"/>
  <c r="J108" i="17"/>
  <c r="J64" i="17" s="1"/>
  <c r="BK96" i="16"/>
  <c r="J96" i="16"/>
  <c r="AG70" i="1"/>
  <c r="J67" i="12"/>
  <c r="J97" i="12"/>
  <c r="J68" i="12"/>
  <c r="BK112" i="10"/>
  <c r="J112" i="10" s="1"/>
  <c r="J63" i="10" s="1"/>
  <c r="AG65" i="1"/>
  <c r="J88" i="9"/>
  <c r="J60" i="9"/>
  <c r="J59" i="9"/>
  <c r="AG64" i="1"/>
  <c r="J63" i="8"/>
  <c r="J97" i="8"/>
  <c r="J64" i="8"/>
  <c r="BK97" i="6"/>
  <c r="J97" i="6" s="1"/>
  <c r="J63" i="6" s="1"/>
  <c r="J98" i="6"/>
  <c r="J64" i="6"/>
  <c r="BK97" i="5"/>
  <c r="J97" i="5" s="1"/>
  <c r="J67" i="5" s="1"/>
  <c r="J98" i="5"/>
  <c r="J68" i="5" s="1"/>
  <c r="BK96" i="4"/>
  <c r="J96" i="4" s="1"/>
  <c r="J34" i="4" s="1"/>
  <c r="AG59" i="1" s="1"/>
  <c r="BK95" i="3"/>
  <c r="J95" i="3"/>
  <c r="BK108" i="2"/>
  <c r="J108" i="2"/>
  <c r="BB76" i="1"/>
  <c r="AX76" i="1" s="1"/>
  <c r="F35" i="37"/>
  <c r="AZ103" i="1" s="1"/>
  <c r="J35" i="19"/>
  <c r="AV79" i="1" s="1"/>
  <c r="AT79" i="1" s="1"/>
  <c r="J35" i="27"/>
  <c r="AV90" i="1" s="1"/>
  <c r="AT90" i="1" s="1"/>
  <c r="F33" i="29"/>
  <c r="AZ92" i="1" s="1"/>
  <c r="J33" i="31"/>
  <c r="AV94" i="1" s="1"/>
  <c r="AT94" i="1" s="1"/>
  <c r="AS54" i="1"/>
  <c r="J35" i="6"/>
  <c r="AV61" i="1"/>
  <c r="AT61" i="1"/>
  <c r="J33" i="34"/>
  <c r="AV99" i="1"/>
  <c r="AT99" i="1" s="1"/>
  <c r="J37" i="12"/>
  <c r="AV70" i="1"/>
  <c r="AT70" i="1" s="1"/>
  <c r="AN70" i="1" s="1"/>
  <c r="F33" i="25"/>
  <c r="AZ88" i="1" s="1"/>
  <c r="BC87" i="1"/>
  <c r="AY87" i="1" s="1"/>
  <c r="J33" i="29"/>
  <c r="AV92" i="1"/>
  <c r="AT92" i="1" s="1"/>
  <c r="J30" i="34"/>
  <c r="AG99" i="1"/>
  <c r="F35" i="38"/>
  <c r="AZ104" i="1"/>
  <c r="J37" i="5"/>
  <c r="AV60" i="1" s="1"/>
  <c r="AT60" i="1" s="1"/>
  <c r="F37" i="11"/>
  <c r="AZ69" i="1"/>
  <c r="J37" i="13"/>
  <c r="AV71" i="1"/>
  <c r="AT71" i="1" s="1"/>
  <c r="J35" i="17"/>
  <c r="AV77" i="1" s="1"/>
  <c r="AT77" i="1" s="1"/>
  <c r="BB87" i="1"/>
  <c r="AX87" i="1"/>
  <c r="J35" i="37"/>
  <c r="AV103" i="1"/>
  <c r="AT103" i="1" s="1"/>
  <c r="AN103" i="1" s="1"/>
  <c r="J33" i="41"/>
  <c r="AV107" i="1" s="1"/>
  <c r="AT107" i="1" s="1"/>
  <c r="F37" i="3"/>
  <c r="AZ58" i="1" s="1"/>
  <c r="BD67" i="1"/>
  <c r="J35" i="15"/>
  <c r="AV73" i="1"/>
  <c r="AT73" i="1" s="1"/>
  <c r="F35" i="19"/>
  <c r="AZ79" i="1"/>
  <c r="J35" i="21"/>
  <c r="AV83" i="1" s="1"/>
  <c r="AT83" i="1" s="1"/>
  <c r="J33" i="28"/>
  <c r="AV91" i="1"/>
  <c r="AT91" i="1" s="1"/>
  <c r="F33" i="42"/>
  <c r="AZ108" i="1"/>
  <c r="F35" i="2"/>
  <c r="AZ57" i="1" s="1"/>
  <c r="F35" i="6"/>
  <c r="AZ61" i="1"/>
  <c r="BA67" i="1"/>
  <c r="AW67" i="1" s="1"/>
  <c r="BC67" i="1"/>
  <c r="F35" i="15"/>
  <c r="AZ73" i="1"/>
  <c r="J35" i="33"/>
  <c r="AV98" i="1"/>
  <c r="AT98" i="1"/>
  <c r="F33" i="43"/>
  <c r="AZ109" i="1" s="1"/>
  <c r="J37" i="3"/>
  <c r="AV58" i="1"/>
  <c r="AT58" i="1"/>
  <c r="F37" i="12"/>
  <c r="AZ70" i="1"/>
  <c r="BB67" i="1"/>
  <c r="AX67" i="1"/>
  <c r="J35" i="14"/>
  <c r="AV72" i="1" s="1"/>
  <c r="AT72" i="1" s="1"/>
  <c r="F35" i="22"/>
  <c r="AZ84" i="1" s="1"/>
  <c r="J30" i="23"/>
  <c r="AG85" i="1"/>
  <c r="F33" i="24"/>
  <c r="AZ86" i="1" s="1"/>
  <c r="F37" i="4"/>
  <c r="AZ59" i="1"/>
  <c r="BA56" i="1"/>
  <c r="AW56" i="1" s="1"/>
  <c r="F33" i="30"/>
  <c r="AZ93" i="1" s="1"/>
  <c r="F33" i="45"/>
  <c r="AZ111" i="1" s="1"/>
  <c r="F35" i="18"/>
  <c r="AZ78" i="1"/>
  <c r="J32" i="26"/>
  <c r="AG89" i="1" s="1"/>
  <c r="J35" i="32"/>
  <c r="AV96" i="1" s="1"/>
  <c r="AT96" i="1" s="1"/>
  <c r="F33" i="34"/>
  <c r="AZ99" i="1" s="1"/>
  <c r="J33" i="45"/>
  <c r="AV111" i="1"/>
  <c r="AT111" i="1" s="1"/>
  <c r="BA76" i="1"/>
  <c r="AW76" i="1" s="1"/>
  <c r="F33" i="23"/>
  <c r="AZ85" i="1" s="1"/>
  <c r="J33" i="25"/>
  <c r="AV88" i="1" s="1"/>
  <c r="AT88" i="1" s="1"/>
  <c r="F35" i="36"/>
  <c r="AZ102" i="1"/>
  <c r="J35" i="38"/>
  <c r="AV104" i="1"/>
  <c r="AT104" i="1" s="1"/>
  <c r="J33" i="42"/>
  <c r="AV108" i="1" s="1"/>
  <c r="AT108" i="1" s="1"/>
  <c r="AN108" i="1" s="1"/>
  <c r="F33" i="28"/>
  <c r="AZ91" i="1" s="1"/>
  <c r="J34" i="3"/>
  <c r="AG58" i="1" s="1"/>
  <c r="J37" i="4"/>
  <c r="AV59" i="1" s="1"/>
  <c r="AT59" i="1" s="1"/>
  <c r="J32" i="16"/>
  <c r="AG75" i="1" s="1"/>
  <c r="AG74" i="1" s="1"/>
  <c r="J33" i="23"/>
  <c r="AV85" i="1" s="1"/>
  <c r="AT85" i="1" s="1"/>
  <c r="BA87" i="1"/>
  <c r="AW87" i="1"/>
  <c r="BD87" i="1"/>
  <c r="F35" i="32"/>
  <c r="AZ96" i="1" s="1"/>
  <c r="AZ95" i="1" s="1"/>
  <c r="AV95" i="1" s="1"/>
  <c r="AT95" i="1" s="1"/>
  <c r="F35" i="7"/>
  <c r="AZ62" i="1"/>
  <c r="J32" i="15"/>
  <c r="AG73" i="1" s="1"/>
  <c r="F35" i="16"/>
  <c r="AZ75" i="1"/>
  <c r="AZ74" i="1" s="1"/>
  <c r="AV74" i="1" s="1"/>
  <c r="AT74" i="1" s="1"/>
  <c r="J35" i="7"/>
  <c r="AV62" i="1" s="1"/>
  <c r="AT62" i="1" s="1"/>
  <c r="F33" i="31"/>
  <c r="AZ94" i="1"/>
  <c r="J32" i="39"/>
  <c r="AG105" i="1"/>
  <c r="J33" i="44"/>
  <c r="AV110" i="1"/>
  <c r="AT110" i="1" s="1"/>
  <c r="F35" i="8"/>
  <c r="AZ64" i="1" s="1"/>
  <c r="AZ63" i="1" s="1"/>
  <c r="AV63" i="1" s="1"/>
  <c r="AT63" i="1" s="1"/>
  <c r="J32" i="17"/>
  <c r="AG77" i="1"/>
  <c r="BC76" i="1"/>
  <c r="AY76" i="1"/>
  <c r="F35" i="20"/>
  <c r="AZ81" i="1"/>
  <c r="AZ80" i="1" s="1"/>
  <c r="AV80" i="1" s="1"/>
  <c r="AT80" i="1" s="1"/>
  <c r="J35" i="26"/>
  <c r="AV89" i="1" s="1"/>
  <c r="AT89" i="1" s="1"/>
  <c r="BC82" i="1"/>
  <c r="AY82" i="1"/>
  <c r="J33" i="24"/>
  <c r="AV86" i="1"/>
  <c r="AT86" i="1" s="1"/>
  <c r="F35" i="33"/>
  <c r="AZ98" i="1" s="1"/>
  <c r="AZ97" i="1" s="1"/>
  <c r="AV97" i="1" s="1"/>
  <c r="AT97" i="1" s="1"/>
  <c r="BA100" i="1"/>
  <c r="AW100" i="1"/>
  <c r="F33" i="41"/>
  <c r="AZ107" i="1"/>
  <c r="J33" i="43"/>
  <c r="AV109" i="1" s="1"/>
  <c r="AT109" i="1" s="1"/>
  <c r="F35" i="35"/>
  <c r="AZ101" i="1" s="1"/>
  <c r="J35" i="8"/>
  <c r="AV64" i="1" s="1"/>
  <c r="AT64" i="1" s="1"/>
  <c r="AN64" i="1" s="1"/>
  <c r="J35" i="36"/>
  <c r="AV102" i="1" s="1"/>
  <c r="AT102" i="1" s="1"/>
  <c r="AN102" i="1" s="1"/>
  <c r="J32" i="38"/>
  <c r="AG104" i="1" s="1"/>
  <c r="BD100" i="1"/>
  <c r="BC100" i="1"/>
  <c r="AY100" i="1" s="1"/>
  <c r="F33" i="40"/>
  <c r="AZ106" i="1" s="1"/>
  <c r="F33" i="9"/>
  <c r="AZ65" i="1"/>
  <c r="J35" i="35"/>
  <c r="AV101" i="1"/>
  <c r="AT101" i="1" s="1"/>
  <c r="AN101" i="1" s="1"/>
  <c r="BB100" i="1"/>
  <c r="AX100" i="1"/>
  <c r="F33" i="44"/>
  <c r="AZ110" i="1"/>
  <c r="J32" i="7"/>
  <c r="AG62" i="1"/>
  <c r="J37" i="11"/>
  <c r="AV69" i="1" s="1"/>
  <c r="AT69" i="1" s="1"/>
  <c r="F35" i="14"/>
  <c r="AZ72" i="1" s="1"/>
  <c r="J35" i="18"/>
  <c r="AV78" i="1" s="1"/>
  <c r="AT78" i="1" s="1"/>
  <c r="F35" i="27"/>
  <c r="AZ90" i="1" s="1"/>
  <c r="J32" i="33"/>
  <c r="AG98" i="1"/>
  <c r="AG97" i="1" s="1"/>
  <c r="J35" i="39"/>
  <c r="AV105" i="1" s="1"/>
  <c r="AT105" i="1" s="1"/>
  <c r="J32" i="2"/>
  <c r="AG57" i="1" s="1"/>
  <c r="BB82" i="1"/>
  <c r="AX82" i="1" s="1"/>
  <c r="J35" i="22"/>
  <c r="AV84" i="1" s="1"/>
  <c r="AT84" i="1" s="1"/>
  <c r="J32" i="19"/>
  <c r="AG79" i="1" s="1"/>
  <c r="F35" i="21"/>
  <c r="AZ83" i="1"/>
  <c r="AU100" i="1"/>
  <c r="BB56" i="1"/>
  <c r="BD56" i="1"/>
  <c r="BC56" i="1"/>
  <c r="AY56" i="1" s="1"/>
  <c r="J35" i="10"/>
  <c r="AV68" i="1" s="1"/>
  <c r="AT68" i="1" s="1"/>
  <c r="J35" i="20"/>
  <c r="AV81" i="1" s="1"/>
  <c r="AT81" i="1" s="1"/>
  <c r="J33" i="40"/>
  <c r="AV106" i="1" s="1"/>
  <c r="AT106" i="1" s="1"/>
  <c r="AG63" i="1"/>
  <c r="J33" i="30"/>
  <c r="AV93" i="1" s="1"/>
  <c r="AT93" i="1" s="1"/>
  <c r="F37" i="5"/>
  <c r="AZ60" i="1"/>
  <c r="F37" i="13"/>
  <c r="AZ71" i="1"/>
  <c r="J35" i="16"/>
  <c r="AV75" i="1"/>
  <c r="AT75" i="1" s="1"/>
  <c r="BD76" i="1"/>
  <c r="F35" i="26"/>
  <c r="AZ89" i="1"/>
  <c r="BA82" i="1"/>
  <c r="AW82" i="1"/>
  <c r="BD82" i="1"/>
  <c r="F35" i="39"/>
  <c r="AZ105" i="1" s="1"/>
  <c r="AU74" i="1"/>
  <c r="J35" i="2"/>
  <c r="AV57" i="1" s="1"/>
  <c r="AT57" i="1" s="1"/>
  <c r="J33" i="9"/>
  <c r="AV65" i="1" s="1"/>
  <c r="AT65" i="1" s="1"/>
  <c r="AN65" i="1" s="1"/>
  <c r="F35" i="17"/>
  <c r="AZ77" i="1"/>
  <c r="F35" i="10"/>
  <c r="AZ68" i="1" s="1"/>
  <c r="P156" i="40" l="1"/>
  <c r="AU106" i="1" s="1"/>
  <c r="BK92" i="14"/>
  <c r="J92" i="14"/>
  <c r="T112" i="10"/>
  <c r="R156" i="40"/>
  <c r="J96" i="14"/>
  <c r="J66" i="14" s="1"/>
  <c r="BK513" i="40"/>
  <c r="J513" i="40" s="1"/>
  <c r="J96" i="40" s="1"/>
  <c r="J97" i="13"/>
  <c r="J68" i="13" s="1"/>
  <c r="J86" i="45"/>
  <c r="J60" i="45" s="1"/>
  <c r="BK95" i="11"/>
  <c r="J95" i="11" s="1"/>
  <c r="J34" i="11" s="1"/>
  <c r="AG69" i="1" s="1"/>
  <c r="BK439" i="40"/>
  <c r="J439" i="40"/>
  <c r="J88" i="40"/>
  <c r="J59" i="29"/>
  <c r="J86" i="30"/>
  <c r="J60" i="30" s="1"/>
  <c r="J84" i="29"/>
  <c r="J60" i="29" s="1"/>
  <c r="J59" i="41"/>
  <c r="BK94" i="22"/>
  <c r="J94" i="22"/>
  <c r="J63" i="22" s="1"/>
  <c r="J84" i="44"/>
  <c r="J60" i="44" s="1"/>
  <c r="J39" i="42"/>
  <c r="BK156" i="40"/>
  <c r="J156" i="40" s="1"/>
  <c r="J59" i="40" s="1"/>
  <c r="J39" i="41"/>
  <c r="AN105" i="1"/>
  <c r="AN104" i="1"/>
  <c r="J41" i="39"/>
  <c r="J41" i="38"/>
  <c r="J41" i="37"/>
  <c r="J41" i="36"/>
  <c r="AN99" i="1"/>
  <c r="J41" i="35"/>
  <c r="AN97" i="1"/>
  <c r="AN98" i="1"/>
  <c r="J39" i="34"/>
  <c r="J41" i="33"/>
  <c r="J39" i="29"/>
  <c r="AN89" i="1"/>
  <c r="J63" i="26"/>
  <c r="J41" i="26"/>
  <c r="AN85" i="1"/>
  <c r="J59" i="23"/>
  <c r="J39" i="23"/>
  <c r="AN83" i="1"/>
  <c r="J63" i="21"/>
  <c r="J41" i="21"/>
  <c r="AN79" i="1"/>
  <c r="J41" i="19"/>
  <c r="AN77" i="1"/>
  <c r="J63" i="17"/>
  <c r="AN74" i="1"/>
  <c r="AN75" i="1"/>
  <c r="J41" i="17"/>
  <c r="J63" i="16"/>
  <c r="AN73" i="1"/>
  <c r="J41" i="16"/>
  <c r="J41" i="15"/>
  <c r="J43" i="12"/>
  <c r="AN63" i="1"/>
  <c r="J39" i="9"/>
  <c r="AN62" i="1"/>
  <c r="J41" i="8"/>
  <c r="J41" i="7"/>
  <c r="AN59" i="1"/>
  <c r="J67" i="4"/>
  <c r="AN58" i="1"/>
  <c r="J67" i="3"/>
  <c r="J43" i="4"/>
  <c r="AN57" i="1"/>
  <c r="J63" i="2"/>
  <c r="J43" i="3"/>
  <c r="J41" i="2"/>
  <c r="AN92" i="1"/>
  <c r="AN107" i="1"/>
  <c r="J32" i="32"/>
  <c r="AG96" i="1" s="1"/>
  <c r="AG95" i="1" s="1"/>
  <c r="AN95" i="1" s="1"/>
  <c r="AG100" i="1"/>
  <c r="J30" i="30"/>
  <c r="AG93" i="1"/>
  <c r="J32" i="20"/>
  <c r="AG81" i="1" s="1"/>
  <c r="AG80" i="1" s="1"/>
  <c r="AN80" i="1" s="1"/>
  <c r="AY67" i="1"/>
  <c r="AZ67" i="1"/>
  <c r="AV67" i="1"/>
  <c r="AT67" i="1"/>
  <c r="BD66" i="1"/>
  <c r="AU56" i="1"/>
  <c r="AU55" i="1" s="1"/>
  <c r="AZ56" i="1"/>
  <c r="AV56" i="1"/>
  <c r="AT56" i="1" s="1"/>
  <c r="J34" i="5"/>
  <c r="AG60" i="1"/>
  <c r="AN60" i="1" s="1"/>
  <c r="AX56" i="1"/>
  <c r="BC66" i="1"/>
  <c r="AY66" i="1"/>
  <c r="J30" i="44"/>
  <c r="AG110" i="1" s="1"/>
  <c r="J30" i="25"/>
  <c r="AG88" i="1"/>
  <c r="J32" i="10"/>
  <c r="AG68" i="1" s="1"/>
  <c r="BD55" i="1"/>
  <c r="AU87" i="1"/>
  <c r="J30" i="43"/>
  <c r="AG109" i="1" s="1"/>
  <c r="AN109" i="1" s="1"/>
  <c r="J30" i="24"/>
  <c r="AG86" i="1" s="1"/>
  <c r="AN86" i="1" s="1"/>
  <c r="BB66" i="1"/>
  <c r="AX66" i="1"/>
  <c r="BA55" i="1"/>
  <c r="AW55" i="1" s="1"/>
  <c r="AZ76" i="1"/>
  <c r="AV76" i="1" s="1"/>
  <c r="AT76" i="1" s="1"/>
  <c r="J32" i="6"/>
  <c r="AG61" i="1" s="1"/>
  <c r="AN61" i="1" s="1"/>
  <c r="AZ82" i="1"/>
  <c r="AV82" i="1" s="1"/>
  <c r="AT82" i="1" s="1"/>
  <c r="BB55" i="1"/>
  <c r="J32" i="14"/>
  <c r="AG72" i="1" s="1"/>
  <c r="J32" i="18"/>
  <c r="AG78" i="1"/>
  <c r="AN78" i="1"/>
  <c r="J30" i="45"/>
  <c r="AG111" i="1"/>
  <c r="AZ100" i="1"/>
  <c r="AV100" i="1" s="1"/>
  <c r="AT100" i="1" s="1"/>
  <c r="J34" i="13"/>
  <c r="AG71" i="1" s="1"/>
  <c r="BC55" i="1"/>
  <c r="AZ87" i="1"/>
  <c r="AV87" i="1"/>
  <c r="AT87" i="1" s="1"/>
  <c r="AU67" i="1"/>
  <c r="AU66" i="1" s="1"/>
  <c r="BA66" i="1"/>
  <c r="AW66" i="1" s="1"/>
  <c r="J32" i="27"/>
  <c r="AG90" i="1"/>
  <c r="AN90" i="1" s="1"/>
  <c r="J30" i="28"/>
  <c r="AG91" i="1" s="1"/>
  <c r="AN91" i="1" s="1"/>
  <c r="J30" i="31"/>
  <c r="AG94" i="1" s="1"/>
  <c r="AN94" i="1" s="1"/>
  <c r="J39" i="45" l="1"/>
  <c r="J43" i="11"/>
  <c r="J39" i="44"/>
  <c r="J41" i="32"/>
  <c r="J39" i="30"/>
  <c r="J43" i="13"/>
  <c r="J41" i="14"/>
  <c r="J67" i="11"/>
  <c r="J63" i="14"/>
  <c r="J39" i="43"/>
  <c r="AN100" i="1"/>
  <c r="J39" i="31"/>
  <c r="J39" i="28"/>
  <c r="J41" i="27"/>
  <c r="J39" i="25"/>
  <c r="AN88" i="1"/>
  <c r="J39" i="24"/>
  <c r="J41" i="20"/>
  <c r="AN81" i="1"/>
  <c r="J41" i="18"/>
  <c r="J41" i="10"/>
  <c r="AN68" i="1"/>
  <c r="J41" i="6"/>
  <c r="J43" i="5"/>
  <c r="AN71" i="1"/>
  <c r="AN72" i="1"/>
  <c r="AN93" i="1"/>
  <c r="AN110" i="1"/>
  <c r="AN69" i="1"/>
  <c r="AN96" i="1"/>
  <c r="AN111" i="1"/>
  <c r="AU54" i="1"/>
  <c r="BB54" i="1"/>
  <c r="AX54" i="1" s="1"/>
  <c r="AG76" i="1"/>
  <c r="AY55" i="1"/>
  <c r="AX55" i="1"/>
  <c r="AZ55" i="1"/>
  <c r="AG56" i="1"/>
  <c r="AG87" i="1"/>
  <c r="J30" i="40"/>
  <c r="AG106" i="1" s="1"/>
  <c r="AN106" i="1" s="1"/>
  <c r="J32" i="22"/>
  <c r="AG84" i="1"/>
  <c r="AN84" i="1"/>
  <c r="AZ66" i="1"/>
  <c r="AV66" i="1"/>
  <c r="AT66" i="1" s="1"/>
  <c r="AG67" i="1"/>
  <c r="AG66" i="1"/>
  <c r="BC54" i="1"/>
  <c r="W32" i="1" s="1"/>
  <c r="BA54" i="1"/>
  <c r="AW54" i="1" s="1"/>
  <c r="AK30" i="1" s="1"/>
  <c r="BD54" i="1"/>
  <c r="W33" i="1" s="1"/>
  <c r="AN67" i="1" l="1"/>
  <c r="J41" i="22"/>
  <c r="J39" i="40"/>
  <c r="AN87" i="1"/>
  <c r="AN56" i="1"/>
  <c r="AN76" i="1"/>
  <c r="AN66" i="1"/>
  <c r="AZ54" i="1"/>
  <c r="AV54" i="1" s="1"/>
  <c r="AK29" i="1" s="1"/>
  <c r="AG55" i="1"/>
  <c r="W30" i="1"/>
  <c r="AY54" i="1"/>
  <c r="AV55" i="1"/>
  <c r="AT55" i="1"/>
  <c r="AN55" i="1" s="1"/>
  <c r="W31" i="1"/>
  <c r="AG82" i="1"/>
  <c r="AN82" i="1"/>
  <c r="AG54" i="1" l="1"/>
  <c r="AK26" i="1" s="1"/>
  <c r="AK35" i="1" s="1"/>
  <c r="AT54" i="1"/>
  <c r="W29" i="1"/>
  <c r="AN54" i="1" l="1"/>
</calcChain>
</file>

<file path=xl/sharedStrings.xml><?xml version="1.0" encoding="utf-8"?>
<sst xmlns="http://schemas.openxmlformats.org/spreadsheetml/2006/main" count="93191" uniqueCount="10981">
  <si>
    <t>Export Komplet</t>
  </si>
  <si>
    <t>VZ</t>
  </si>
  <si>
    <t>2.0</t>
  </si>
  <si>
    <t>ZAMOK</t>
  </si>
  <si>
    <t>False</t>
  </si>
  <si>
    <t>{d547de16-23c7-47df-9d8b-a9a4092c5669}</t>
  </si>
  <si>
    <t>0,01</t>
  </si>
  <si>
    <t>21</t>
  </si>
  <si>
    <t>12</t>
  </si>
  <si>
    <t>REKAPITULACE STAVBY</t>
  </si>
  <si>
    <t>v ---  níže se nacházejí doplnkové a pomocné údaje k sestavám  --- v</t>
  </si>
  <si>
    <t>Návod na vyplnění</t>
  </si>
  <si>
    <t>0,001</t>
  </si>
  <si>
    <t>Kód:</t>
  </si>
  <si>
    <t>250210</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</si>
  <si>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</si>
  <si>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</si>
  <si>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Stavba č. 3145 TV Vinoř, etapa 0012 – ČOV Vinoř</t>
  </si>
  <si>
    <t>KSO:</t>
  </si>
  <si>
    <t>812 31</t>
  </si>
  <si>
    <t>CC-CZ:</t>
  </si>
  <si>
    <t>12511</t>
  </si>
  <si>
    <t>Místo:</t>
  </si>
  <si>
    <t>Praha</t>
  </si>
  <si>
    <t>Datum:</t>
  </si>
  <si>
    <t>CZ-CPV:</t>
  </si>
  <si>
    <t>45252100-9</t>
  </si>
  <si>
    <t>CZ-CPA:</t>
  </si>
  <si>
    <t>42.99.1</t>
  </si>
  <si>
    <t>Zadavatel:</t>
  </si>
  <si>
    <t>IČ:</t>
  </si>
  <si>
    <t>25656112</t>
  </si>
  <si>
    <t>PVS, a.s, Evropská 866/67, Praha 6, 160 00</t>
  </si>
  <si>
    <t>DIČ:</t>
  </si>
  <si>
    <t>CZ25656112</t>
  </si>
  <si>
    <t>Účastník:</t>
  </si>
  <si>
    <t>Vyplň údaj</t>
  </si>
  <si>
    <t>Projektant:</t>
  </si>
  <si>
    <t>26760312</t>
  </si>
  <si>
    <t>d plus projektová a inženýrská a.s.</t>
  </si>
  <si>
    <t>CZ26760312</t>
  </si>
  <si>
    <t>True</t>
  </si>
  <si>
    <t>Zpracovatel:</t>
  </si>
  <si>
    <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</si>
  <si>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</si>
  <si>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</si>
  <si>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</si>
  <si>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</si>
  <si>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</si>
  <si>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</si>
  <si>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</si>
  <si>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</si>
  <si>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</si>
  <si>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</si>
  <si>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</si>
  <si>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</si>
  <si>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</si>
  <si>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</si>
  <si>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</si>
  <si>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</si>
  <si>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</si>
  <si>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</si>
  <si>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</si>
  <si>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</si>
  <si>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</si>
  <si>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</si>
  <si>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</si>
  <si>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</si>
  <si>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</si>
  <si>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</si>
  <si>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</si>
  <si>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</si>
  <si>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</si>
  <si>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</si>
  <si>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</si>
  <si>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</si>
  <si>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</si>
  <si>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</si>
  <si>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</si>
  <si>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</si>
  <si>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</si>
  <si>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</si>
  <si>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</si>
  <si>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</si>
  <si>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</si>
  <si>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</si>
  <si>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Vstupní ČS, hrubé předčištění</t>
  </si>
  <si>
    <t>STA</t>
  </si>
  <si>
    <t>1</t>
  </si>
  <si>
    <t>{0aa92d8f-6048-462e-b4c4-0367deccee38}</t>
  </si>
  <si>
    <t>2</t>
  </si>
  <si>
    <t>01.1</t>
  </si>
  <si>
    <t>SO01 AST</t>
  </si>
  <si>
    <t>Soupis</t>
  </si>
  <si>
    <t>{c1601881-9bda-4ad9-b354-d220e5f850f7}</t>
  </si>
  <si>
    <t>/</t>
  </si>
  <si>
    <t>3</t>
  </si>
  <si>
    <t>###NOINSERT###</t>
  </si>
  <si>
    <t>01.1a</t>
  </si>
  <si>
    <t>Zajištění stavební jámy</t>
  </si>
  <si>
    <t>{ad3da5c7-c331-48db-8d7a-b3b6e0d3eb12}</t>
  </si>
  <si>
    <t>01.1b</t>
  </si>
  <si>
    <t>Zemní práce</t>
  </si>
  <si>
    <t>{a6bd4b4b-9a3a-49bf-aed8-5128da58694d}</t>
  </si>
  <si>
    <t>01.1c</t>
  </si>
  <si>
    <t>Demolice</t>
  </si>
  <si>
    <t>{ba4e43c0-d636-48bd-b8f2-0c8bbe290050}</t>
  </si>
  <si>
    <t>01.4.1</t>
  </si>
  <si>
    <t>SO01 ZTI</t>
  </si>
  <si>
    <t>{d76e7833-b02f-4132-85d5-7a7cb6ebb4fc}</t>
  </si>
  <si>
    <t>01.4.2</t>
  </si>
  <si>
    <t>SO01 VZT</t>
  </si>
  <si>
    <t>{fb426b92-7a1e-4ae1-8086-604cb451ce84}</t>
  </si>
  <si>
    <t>SO02</t>
  </si>
  <si>
    <t>Biologická linka, dosazovací nádrže</t>
  </si>
  <si>
    <t>{dde13d6a-ef4c-405a-9742-953beed307e0}</t>
  </si>
  <si>
    <t>02.1</t>
  </si>
  <si>
    <t>SO02 AST</t>
  </si>
  <si>
    <t>{9550a4d4-63e2-4433-b2cf-49d3a093d3d3}</t>
  </si>
  <si>
    <t>SO03</t>
  </si>
  <si>
    <t>Čistírenský objekt</t>
  </si>
  <si>
    <t>{8e14e5c0-09c1-46a2-b532-fa1fd4add3ab}</t>
  </si>
  <si>
    <t>SO04</t>
  </si>
  <si>
    <t>Kalové hospodářství</t>
  </si>
  <si>
    <t>{1c6b9367-f5b8-46cc-8b47-a4925ca3ae84}</t>
  </si>
  <si>
    <t>04.1</t>
  </si>
  <si>
    <t>{ca69379a-c75c-4028-a185-8afcc6d287b4}</t>
  </si>
  <si>
    <t>04.1a</t>
  </si>
  <si>
    <t>{260db840-f382-4101-8b98-15f42eea3cc6}</t>
  </si>
  <si>
    <t>04.1b</t>
  </si>
  <si>
    <t>{ee8ebe15-059f-4f92-96ec-8f245f9de75b}</t>
  </si>
  <si>
    <t>04.1c</t>
  </si>
  <si>
    <t>{346f4227-5c6f-41c9-8120-0a541d5b0aca}</t>
  </si>
  <si>
    <t>04.4.1</t>
  </si>
  <si>
    <t>SO04 ZTI</t>
  </si>
  <si>
    <t>{b522512d-9d09-492f-a301-bf5e841fc44b}</t>
  </si>
  <si>
    <t>04.4.2</t>
  </si>
  <si>
    <t>SO04 VZT</t>
  </si>
  <si>
    <t>{adfa9729-e75d-4d34-b5b7-79b3ac8f157f}</t>
  </si>
  <si>
    <t>SO05</t>
  </si>
  <si>
    <t>Lapák štěrku</t>
  </si>
  <si>
    <t>{d7b3bf9c-c5f5-4b05-b0a7-c698895ec935}</t>
  </si>
  <si>
    <t>05.1</t>
  </si>
  <si>
    <t>SO05 AST</t>
  </si>
  <si>
    <t>{a409864a-262c-41c6-9cbd-df4e1be261e3}</t>
  </si>
  <si>
    <t>SO06</t>
  </si>
  <si>
    <t>Provozní objekt</t>
  </si>
  <si>
    <t>{3335220d-05aa-44dd-8101-75d11b70a31e}</t>
  </si>
  <si>
    <t>06.1</t>
  </si>
  <si>
    <t>SO06 AST</t>
  </si>
  <si>
    <t>{90b96512-4322-4e7e-97bf-6564cded3ba5}</t>
  </si>
  <si>
    <t>06.4.1</t>
  </si>
  <si>
    <t>SO06 ZTI</t>
  </si>
  <si>
    <t>{84e96a18-76be-4c86-8f9e-6cb4815a7e6b}</t>
  </si>
  <si>
    <t>06.4.3</t>
  </si>
  <si>
    <t>SO06 Vytápění</t>
  </si>
  <si>
    <t>{b5bf83c4-29f7-46a2-a1b1-da69e5a72c5d}</t>
  </si>
  <si>
    <t>SO07</t>
  </si>
  <si>
    <t>Trafostanice</t>
  </si>
  <si>
    <t>{8ca013db-1383-454a-b2b2-825f0f018e74}</t>
  </si>
  <si>
    <t>07.1</t>
  </si>
  <si>
    <t>SO07 AST</t>
  </si>
  <si>
    <t>{9b6e4578-9a76-4cd4-964f-e8ee8f62fba8}</t>
  </si>
  <si>
    <t>SO08</t>
  </si>
  <si>
    <t>Rekonstrukce objektu bývalého hrubého předčištění</t>
  </si>
  <si>
    <t>{84282e81-22c2-422f-ae6b-57efd13b8784}</t>
  </si>
  <si>
    <t>08.1</t>
  </si>
  <si>
    <t>SO08 AST</t>
  </si>
  <si>
    <t>{5cc183c3-4824-406d-b5fc-f1ba21857ad1}</t>
  </si>
  <si>
    <t>08.4.1</t>
  </si>
  <si>
    <t>SO08 ZTI</t>
  </si>
  <si>
    <t>{9ef6900d-dd29-4ae5-b1f2-933bad60eb50}</t>
  </si>
  <si>
    <t>SO09</t>
  </si>
  <si>
    <t>Chemické hospodářství – dávkování externího substrátu</t>
  </si>
  <si>
    <t>{b3981377-293f-4c60-a758-003ac056e529}</t>
  </si>
  <si>
    <t>SO11</t>
  </si>
  <si>
    <t>Spojovací potrubí</t>
  </si>
  <si>
    <t>{23cf9962-2f46-4867-9c8d-2c60849f3bc5}</t>
  </si>
  <si>
    <t>SO12</t>
  </si>
  <si>
    <t>Komunikace a zpevněné plochy</t>
  </si>
  <si>
    <t>{fd394d3d-dccf-4194-9e7d-d176ff65d617}</t>
  </si>
  <si>
    <t>12.1</t>
  </si>
  <si>
    <t>Areálová dešťová kanalizace</t>
  </si>
  <si>
    <t>{865680ff-6b42-4459-ac95-d327aab29b62}</t>
  </si>
  <si>
    <t>S</t>
  </si>
  <si>
    <t>Sanace zemní pláně</t>
  </si>
  <si>
    <t>{b2c12550-0bce-4c6c-aa5c-6df10a2fb9a7}</t>
  </si>
  <si>
    <t>SO13</t>
  </si>
  <si>
    <t>Opěrná zeď, oplocení</t>
  </si>
  <si>
    <t>{5e4867f8-6d4b-47c0-9fcd-b22d0613be85}</t>
  </si>
  <si>
    <t>SO14</t>
  </si>
  <si>
    <t>Terénní a sadové úpravy</t>
  </si>
  <si>
    <t>{bba853ec-04c7-4d12-929e-c961957f67e3}</t>
  </si>
  <si>
    <t>SO15</t>
  </si>
  <si>
    <t>Příprava území</t>
  </si>
  <si>
    <t>{d5fd1420-e00d-47a6-b778-b31f7fd2b7f2}</t>
  </si>
  <si>
    <t>SO16</t>
  </si>
  <si>
    <t>Přeložky inženýrských sítí</t>
  </si>
  <si>
    <t>{efb2d57a-4fc2-4e39-9c0b-f52148f2b948}</t>
  </si>
  <si>
    <t>SO17</t>
  </si>
  <si>
    <t>Venkovní rozvody elektro, venkovní osvětlení</t>
  </si>
  <si>
    <t>{f66e0da0-4ac3-4d92-8e17-97485113bbf6}</t>
  </si>
  <si>
    <t>17</t>
  </si>
  <si>
    <t>Venkovní elektro</t>
  </si>
  <si>
    <t>{e7678562-64ee-4ae3-b193-79b4c7ac3256}</t>
  </si>
  <si>
    <t>SO19</t>
  </si>
  <si>
    <t>Přeložky sítí O2</t>
  </si>
  <si>
    <t>{98556c47-7a25-473c-ac84-87e1f53cbd28}</t>
  </si>
  <si>
    <t>19</t>
  </si>
  <si>
    <t>Přeložka O2</t>
  </si>
  <si>
    <t>{48541f33-fcce-4419-9b15-727a94e0027d}</t>
  </si>
  <si>
    <t>D144</t>
  </si>
  <si>
    <t>Stavební elektroinstalace</t>
  </si>
  <si>
    <t>{51178adb-2671-45ec-8d6e-d5010dab4c8d}</t>
  </si>
  <si>
    <t>D145</t>
  </si>
  <si>
    <t>Fotovoltaika</t>
  </si>
  <si>
    <t>{c69c5f89-7571-4a4d-825a-cb77664b7f08}</t>
  </si>
  <si>
    <t>D145a</t>
  </si>
  <si>
    <t>{2d662cb1-8d6e-4990-9537-922d1ed2732d}</t>
  </si>
  <si>
    <t>D145b</t>
  </si>
  <si>
    <t>{37ea8537-b51f-4913-9992-fe121b1a668a}</t>
  </si>
  <si>
    <t>D145c</t>
  </si>
  <si>
    <t>{01ff24f7-0d00-41b6-8373-cecd2f048bb7}</t>
  </si>
  <si>
    <t>D145d</t>
  </si>
  <si>
    <t>Volná plocha</t>
  </si>
  <si>
    <t>{7ea892ea-d084-48fa-b71d-9c63e08fee43}</t>
  </si>
  <si>
    <t>D145e</t>
  </si>
  <si>
    <t>Společné</t>
  </si>
  <si>
    <t>{c651d02c-43b4-4c12-bc99-d362be566e4a}</t>
  </si>
  <si>
    <t>PS01</t>
  </si>
  <si>
    <t>Strojní část</t>
  </si>
  <si>
    <t>{a02af01d-b7c8-413c-a1f3-c5dfaea377ea}</t>
  </si>
  <si>
    <t>PS08</t>
  </si>
  <si>
    <t>{23fa5fd6-c7c5-40de-88f8-685658809a6e}</t>
  </si>
  <si>
    <t>PS09</t>
  </si>
  <si>
    <t>Elektro-technologická část</t>
  </si>
  <si>
    <t>{0e65d10a-aaaf-4df2-8736-5cac923ed003}</t>
  </si>
  <si>
    <t>PS10</t>
  </si>
  <si>
    <t>ASŘ, MaR</t>
  </si>
  <si>
    <t>{9c5d5e23-33cf-4359-9db8-14fa33505892}</t>
  </si>
  <si>
    <t>V</t>
  </si>
  <si>
    <t>VRN</t>
  </si>
  <si>
    <t>VON</t>
  </si>
  <si>
    <t>{861ee5fd-6f3d-4d7c-b023-b03211e85b87}</t>
  </si>
  <si>
    <t>O</t>
  </si>
  <si>
    <t>ON</t>
  </si>
  <si>
    <t>OST</t>
  </si>
  <si>
    <t>{34375373-e3d4-48c8-a556-d205fe2a7575}</t>
  </si>
  <si>
    <t>S_F2</t>
  </si>
  <si>
    <t>Plocha podlahy F2</t>
  </si>
  <si>
    <t>m2</t>
  </si>
  <si>
    <t>169,1</t>
  </si>
  <si>
    <t>S_F3</t>
  </si>
  <si>
    <t>Plocha podlahy F3</t>
  </si>
  <si>
    <t>151,2</t>
  </si>
  <si>
    <t>KRYCÍ LIST SOUPISU PRACÍ</t>
  </si>
  <si>
    <t>S_F4</t>
  </si>
  <si>
    <t>Plocha podlahy F4</t>
  </si>
  <si>
    <t>17,6</t>
  </si>
  <si>
    <t>S_ko</t>
  </si>
  <si>
    <t>Plocha keramických obkladů</t>
  </si>
  <si>
    <t>318,72</t>
  </si>
  <si>
    <t>S_S1</t>
  </si>
  <si>
    <t>Plocha střechy S1</t>
  </si>
  <si>
    <t>187,2</t>
  </si>
  <si>
    <t>Objekt:</t>
  </si>
  <si>
    <t>SO01 - Vstupní ČS, hrubé předčištění</t>
  </si>
  <si>
    <t>Soupis:</t>
  </si>
  <si>
    <t>01.1 - SO01 AST</t>
  </si>
  <si>
    <t>REKAPITULACE ČLENĚNÍ SOUPISU PRACÍ</t>
  </si>
  <si>
    <t>Kód dílu - Popis</t>
  </si>
  <si>
    <t>Cena celkem [CZK]</t>
  </si>
  <si>
    <t>-1</t>
  </si>
  <si>
    <t>HSV - Práce a dodávky HSV</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</si>
  <si>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</si>
  <si>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</si>
  <si>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</si>
  <si>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</si>
  <si>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</si>
  <si>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Doprava suti a vybouraných hmot</t>
  </si>
  <si>
    <t xml:space="preserve">    997.1 - Skládkovné</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</si>
  <si>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</si>
  <si>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</si>
  <si>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</si>
  <si>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</si>
  <si>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</si>
  <si>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</si>
  <si>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</si>
  <si>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</si>
  <si>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</si>
  <si>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</si>
  <si>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</si>
  <si>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</si>
  <si>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</si>
  <si>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</si>
  <si>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</si>
  <si>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</si>
  <si>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</si>
  <si>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</si>
  <si>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</si>
  <si>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</si>
  <si>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</si>
  <si>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</si>
  <si>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</si>
  <si>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</si>
  <si>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</si>
  <si>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</si>
  <si>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</si>
  <si>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</si>
  <si>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</si>
  <si>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</si>
  <si>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</si>
  <si>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</si>
  <si>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</si>
  <si>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273313511</t>
  </si>
  <si>
    <t>Základy z betonu prostého desky z betonu kamenem neprokládaného tř. C 12/15</t>
  </si>
  <si>
    <t>m3</t>
  </si>
  <si>
    <t>CS ÚRS 2025 01</t>
  </si>
  <si>
    <t>4</t>
  </si>
  <si>
    <t>-564497289</t>
  </si>
  <si>
    <t>Online PSC</t>
  </si>
  <si>
    <t>https://podminky.urs.cz/item/CS_URS_2025_01/273313511</t>
  </si>
  <si>
    <t>VV</t>
  </si>
  <si>
    <t>"Podkladní beton" 211,9*0,1</t>
  </si>
  <si>
    <t>Svislé a kompletní konstrukce</t>
  </si>
  <si>
    <t>311234251</t>
  </si>
  <si>
    <t>Zdivo jednovrstvé z cihel děrovaných nebroušených klasických spojených na pero a drážku na maltu M10, pevnost cihel do P10, tl. zdiva 300 mm</t>
  </si>
  <si>
    <t>1193947268</t>
  </si>
  <si>
    <t>https://podminky.urs.cz/item/CS_URS_2025_01/311234251</t>
  </si>
  <si>
    <t>"1.NP" (7,3+1,2+3,9)*6,0</t>
  </si>
  <si>
    <t>"Odečet otvorů" -(1,3*2,1+1,0*2,1)</t>
  </si>
  <si>
    <t>Součet</t>
  </si>
  <si>
    <t>311234281</t>
  </si>
  <si>
    <t>Zdivo jednovrstvé z cihel děrovaných nebroušených klasických spojených na pero a drážku na maltu M10, pevnost cihel do P10, tl. zdiva 380 mm</t>
  </si>
  <si>
    <t>1944506326</t>
  </si>
  <si>
    <t>https://podminky.urs.cz/item/CS_URS_2025_01/311234281</t>
  </si>
  <si>
    <t>"1.NP" 57,0*6,0</t>
  </si>
  <si>
    <t>"Odečet otvorů" -(3,5*4,1+0,9*1,5*2+1,2*1,5*3+0,8*0,5+0,9*0,5*3)</t>
  </si>
  <si>
    <t>317168051</t>
  </si>
  <si>
    <t>Překlady keramické vysoké osazené do maltového lože, šířky překladu 70 mm výšky 238 mm, délky 1000 mm</t>
  </si>
  <si>
    <t>kus</t>
  </si>
  <si>
    <t>671560842</t>
  </si>
  <si>
    <t>https://podminky.urs.cz/item/CS_URS_2025_01/317168051</t>
  </si>
  <si>
    <t>"Dle D.1.1.01.3" 8</t>
  </si>
  <si>
    <t>5</t>
  </si>
  <si>
    <t>317168052</t>
  </si>
  <si>
    <t>Překlady keramické vysoké osazené do maltového lože, šířky překladu 70 mm výšky 238 mm, délky 1250 mm</t>
  </si>
  <si>
    <t>-1544185601</t>
  </si>
  <si>
    <t>https://podminky.urs.cz/item/CS_URS_2025_01/317168052</t>
  </si>
  <si>
    <t>"Dle D.1.1.01.3" 32</t>
  </si>
  <si>
    <t>6</t>
  </si>
  <si>
    <t>317168053</t>
  </si>
  <si>
    <t>Překlady keramické vysoké osazené do maltového lože, šířky překladu 70 mm výšky 238 mm, délky 1500 mm</t>
  </si>
  <si>
    <t>-1040593636</t>
  </si>
  <si>
    <t>https://podminky.urs.cz/item/CS_URS_2025_01/317168053</t>
  </si>
  <si>
    <t>"Dle D.1.1.01.3" 12</t>
  </si>
  <si>
    <t>7</t>
  </si>
  <si>
    <t>317168054</t>
  </si>
  <si>
    <t>Překlady keramické vysoké osazené do maltového lože, šířky překladu 70 mm výšky 238 mm, délky 1750 mm</t>
  </si>
  <si>
    <t>1932751138</t>
  </si>
  <si>
    <t>https://podminky.urs.cz/item/CS_URS_2025_01/317168054</t>
  </si>
  <si>
    <t>"Dle D.1.1.01.3" 4</t>
  </si>
  <si>
    <t>8</t>
  </si>
  <si>
    <t>317234410</t>
  </si>
  <si>
    <t>Vyzdívka mezi nosníky cihlami pálenými na maltu cementovou</t>
  </si>
  <si>
    <t>989024550</t>
  </si>
  <si>
    <t>https://podminky.urs.cz/item/CS_URS_2025_01/317234410</t>
  </si>
  <si>
    <t>"Z9" 4,0*0,3*0,2</t>
  </si>
  <si>
    <t>9</t>
  </si>
  <si>
    <t>317944323</t>
  </si>
  <si>
    <t>Válcované nosníky dodatečně osazované do připravených otvorů bez zazdění hlav č. 14 až 22</t>
  </si>
  <si>
    <t>t</t>
  </si>
  <si>
    <t>1883410437</t>
  </si>
  <si>
    <t>https://podminky.urs.cz/item/CS_URS_2025_01/317944323</t>
  </si>
  <si>
    <t>"Z9 - 2x U200" 4,0*2*25,3*0,001</t>
  </si>
  <si>
    <t>0,202*1,1 'Přepočtené koeficientem množství</t>
  </si>
  <si>
    <t>10</t>
  </si>
  <si>
    <t>317998115</t>
  </si>
  <si>
    <t>Izolace tepelná mezi překlady z pěnového polystyrenu výšky 24 cm, tloušťky 100 mm</t>
  </si>
  <si>
    <t>m</t>
  </si>
  <si>
    <t>2050208588</t>
  </si>
  <si>
    <t>https://podminky.urs.cz/item/CS_URS_2025_01/317998115</t>
  </si>
  <si>
    <t>"Obvodové stěny" (1,0+1,25*6+1,5*3)*2+4,0</t>
  </si>
  <si>
    <t>"Vnitřní stěny" 1,0+1,25*2+1,75</t>
  </si>
  <si>
    <t>11</t>
  </si>
  <si>
    <t>330321610</t>
  </si>
  <si>
    <t>Sloupy, pilíře, táhla, rámové stojky, vzpěry z betonu železového (bez výztuže) bez zvláštních nároků na vliv prostředí tř. C 30/37</t>
  </si>
  <si>
    <t>28235902</t>
  </si>
  <si>
    <t>https://podminky.urs.cz/item/CS_URS_2025_01/330321610</t>
  </si>
  <si>
    <t>"2.PP" 0,4*0,4*4,5*5</t>
  </si>
  <si>
    <t>"1.PP" 0,4*0,4*4,9*5</t>
  </si>
  <si>
    <t>"1.NP" 0,4*0,4*6,0*2</t>
  </si>
  <si>
    <t>331351321</t>
  </si>
  <si>
    <t>Bednění hranatých sloupů a pilířů včetně vzepření průřezu pravoúhlého čtyřúhelníka výšky přes 4 do 6 m, průřezu přes 0,08 do 0,16 m2 zřízení</t>
  </si>
  <si>
    <t>-1255694015</t>
  </si>
  <si>
    <t>https://podminky.urs.cz/item/CS_URS_2025_01/331351321</t>
  </si>
  <si>
    <t>"2.PP" 0,4*4*4,5*5</t>
  </si>
  <si>
    <t>"1.PP" 0,4*4*4,9*5</t>
  </si>
  <si>
    <t>"1.NP" (0,4*4*6,0-0,4*0,5)*2</t>
  </si>
  <si>
    <t>13</t>
  </si>
  <si>
    <t>331351322</t>
  </si>
  <si>
    <t>Bednění hranatých sloupů a pilířů včetně vzepření průřezu pravoúhlého čtyřúhelníka výšky přes 4 do 6 m, průřezu přes 0,08 do 0,16 m2 odstranění</t>
  </si>
  <si>
    <t>1073121315</t>
  </si>
  <si>
    <t>https://podminky.urs.cz/item/CS_URS_2025_01/331351322</t>
  </si>
  <si>
    <t>14</t>
  </si>
  <si>
    <t>331361821</t>
  </si>
  <si>
    <t>Výztuž sloupů, pilířů, rámových stojek, táhel nebo vzpěr hranatých svislých nebo šikmých (odkloněných) z betonářské oceli 10 505 (R) nebo BSt 500</t>
  </si>
  <si>
    <t>967000336</t>
  </si>
  <si>
    <t>https://podminky.urs.cz/item/CS_URS_2025_01/331361821</t>
  </si>
  <si>
    <t>"Stupeň vyztužení: 150 kg/m3"</t>
  </si>
  <si>
    <t>9,440*150*0,001</t>
  </si>
  <si>
    <t>15</t>
  </si>
  <si>
    <t>345321616</t>
  </si>
  <si>
    <t>Zídky atikové, poprsní, schodišťové a zábradelní z betonu železového bez výztuže tř. C 30/37</t>
  </si>
  <si>
    <t>-349893852</t>
  </si>
  <si>
    <t>https://podminky.urs.cz/item/CS_URS_2025_01/345321616</t>
  </si>
  <si>
    <t>"Střecha" (194,6-187,2)*0,83</t>
  </si>
  <si>
    <t>16</t>
  </si>
  <si>
    <t>345351005</t>
  </si>
  <si>
    <t>Bednění atikových, poprsních, schodišťových, zábradelních zídek plnostěnných zřízení</t>
  </si>
  <si>
    <t>-1434525080</t>
  </si>
  <si>
    <t>https://podminky.urs.cz/item/CS_URS_2025_01/345351005</t>
  </si>
  <si>
    <t>"Střecha" 73,8*0,83</t>
  </si>
  <si>
    <t>345351006</t>
  </si>
  <si>
    <t>Bednění atikových, poprsních, schodišťových, zábradelních zídek plnostěnných odstranění</t>
  </si>
  <si>
    <t>803040494</t>
  </si>
  <si>
    <t>https://podminky.urs.cz/item/CS_URS_2025_01/345351006</t>
  </si>
  <si>
    <t>18</t>
  </si>
  <si>
    <t>345361821</t>
  </si>
  <si>
    <t>Výztuž atikových, poprsních, schodišťových, zábradelních zídek a madel z betonářské oceli 10 505 (R) nebo BSt 500</t>
  </si>
  <si>
    <t>-248701490</t>
  </si>
  <si>
    <t>https://podminky.urs.cz/item/CS_URS_2025_01/345361821</t>
  </si>
  <si>
    <t>6,142*150*0,001</t>
  </si>
  <si>
    <t>346481111</t>
  </si>
  <si>
    <t>Zaplentování rýh, potrubí, válcovaných nosníků, výklenků nebo nik jakéhokoliv tvaru, na maltu ve stěnách nebo před stěnami rabicovým pletivem</t>
  </si>
  <si>
    <t>-463428278</t>
  </si>
  <si>
    <t>https://podminky.urs.cz/item/CS_URS_2025_01/346481111</t>
  </si>
  <si>
    <t>"Z9" 3,5*(0,3+0,2*2)</t>
  </si>
  <si>
    <t>20</t>
  </si>
  <si>
    <t>380311642</t>
  </si>
  <si>
    <t>Kompletní konstrukce čistíren odpadních vod, nádrží, vodojemů, kanálů z betonu prostého bez zvýšených nároků na prostředí tř. C 16/20, tl. přes 150 do 300 mm</t>
  </si>
  <si>
    <t>-1587024401</t>
  </si>
  <si>
    <t>https://podminky.urs.cz/item/CS_URS_2025_01/380311642</t>
  </si>
  <si>
    <t>"F1" (153,7-1,7*3,8)*(0,8+0,45)/2</t>
  </si>
  <si>
    <t>"F1a" 16,1*1,9-0,5*0,5*0,6</t>
  </si>
  <si>
    <t>380326342</t>
  </si>
  <si>
    <t>Kompletní konstrukce čistíren odpadních vod, nádrží, vodojemů, kanálů z betonu železového bez výztuže a bednění pro konstrukce bílých van tř. C 30/37, tl. přes 150 do 300 mm</t>
  </si>
  <si>
    <t>-1315430477</t>
  </si>
  <si>
    <t>https://podminky.urs.cz/item/CS_URS_2025_01/380326342</t>
  </si>
  <si>
    <t>"Strop 2.PP" 197,4*0,25</t>
  </si>
  <si>
    <t>"Odečet prostupů" -(1,3*1,8+0,9*1,2*2+0,6*0,9*5+Pi*((0,2)^2+3*(0,175)^2+2*(0,15)^2)+(0,25)^2+(0,3)^2)*0,25</t>
  </si>
  <si>
    <t>"Strop 1.PP" 197,4*0,25+8,6*0,4*0,5</t>
  </si>
  <si>
    <t>"Odečet obdélníkových prostupů" -(0,6*1,1*2+1,7*1,7*2+0,6*0,9*4+0,75*0,75*2+0,21*0,15*2)*0,25</t>
  </si>
  <si>
    <t>"Odečet kruhových prostupů" -(Pi*((0,9)^2+(0,33)^2+(0,31)^2+2*(0,2)^2+5*(0,18)^2+3*(0,15)^2+2*(0,125)^2+(0,08)^2))*0,25</t>
  </si>
  <si>
    <t>"Stěna 2.PP" 7,6*4,5*0,25</t>
  </si>
  <si>
    <t>22</t>
  </si>
  <si>
    <t>380326343</t>
  </si>
  <si>
    <t>Kompletní konstrukce čistíren odpadních vod, nádrží, vodojemů, kanálů z betonu železového bez výztuže a bednění pro konstrukce bílých van tř. C 30/37, tl. přes 300 mm</t>
  </si>
  <si>
    <t>594247055</t>
  </si>
  <si>
    <t>https://podminky.urs.cz/item/CS_URS_2025_01/380326343</t>
  </si>
  <si>
    <t>"Základová deska" 197,4*0,5+(0,3/3*(2,0*2,0+sqrt(2,0*2,0*2,6*2,6)+2,6*2,6))*5</t>
  </si>
  <si>
    <t>"Stěny" (197,4-169,9)*(4,45+4,9)</t>
  </si>
  <si>
    <t>23</t>
  </si>
  <si>
    <t>380356231</t>
  </si>
  <si>
    <t>Bednění kompletních konstrukcí čistíren odpadních vod, nádrží, vodojemů, kanálů konstrukcí neomítaných z betonu prostého nebo železového ploch rovinných zřízení</t>
  </si>
  <si>
    <t>-1255189759</t>
  </si>
  <si>
    <t>https://podminky.urs.cz/item/CS_URS_2025_01/380356231</t>
  </si>
  <si>
    <t>"Základová deska" 57,0*0,5</t>
  </si>
  <si>
    <t>"Stěny" (57,0+53,2)*(4,45+4,9)</t>
  </si>
  <si>
    <t>"Strop 2.PP" 169,9+57,0*0,25</t>
  </si>
  <si>
    <t>"Prostupy" (1,3+1,8+(0,9+1,2)*2+(0,6+0,9)*5)*2*0,25</t>
  </si>
  <si>
    <t>"Strop 1.PP" 169,9+57,0*0,25+8,6*(0,4+0,5*2)</t>
  </si>
  <si>
    <t>"Prostupy" ((0,6+1,1)*2+1,7*4*2+(0,6+0,9)*4+0,75*4*2+(0,21+0,15)*2)*0,25</t>
  </si>
  <si>
    <t>"Stěna 2.PP" 7,6*4,5*2</t>
  </si>
  <si>
    <t>"F1" (1,7+3,8)*2*0,45</t>
  </si>
  <si>
    <t>"F1a" 0,5*0,6*4</t>
  </si>
  <si>
    <t>24</t>
  </si>
  <si>
    <t>380356232</t>
  </si>
  <si>
    <t>Bednění kompletních konstrukcí čistíren odpadních vod, nádrží, vodojemů, kanálů konstrukcí neomítaných z betonu prostého nebo železového ploch rovinných odstranění</t>
  </si>
  <si>
    <t>1372972015</t>
  </si>
  <si>
    <t>https://podminky.urs.cz/item/CS_URS_2025_01/380356232</t>
  </si>
  <si>
    <t>25</t>
  </si>
  <si>
    <t>380356241</t>
  </si>
  <si>
    <t>Bednění kompletních konstrukcí čistíren odpadních vod, nádrží, vodojemů, kanálů konstrukcí neomítaných z betonu prostého nebo železového ploch zaoblených zřízení</t>
  </si>
  <si>
    <t>911233801</t>
  </si>
  <si>
    <t>https://podminky.urs.cz/item/CS_URS_2025_01/380356241</t>
  </si>
  <si>
    <t>"Strop 2.PP"</t>
  </si>
  <si>
    <t>"Prostupy" 2*Pi*(0,2+3*0,175+2*0,15+0,25+0,3)*0,25</t>
  </si>
  <si>
    <t>"Strop 1.PP"</t>
  </si>
  <si>
    <t>"Kruhové prostupy" 2*Pi*(0,9+0,33+0,31+2*0,2+5*0,18+3*0,15+2*0,125+0,08)*0,25</t>
  </si>
  <si>
    <t>26</t>
  </si>
  <si>
    <t>380356242</t>
  </si>
  <si>
    <t>Bednění kompletních konstrukcí čistíren odpadních vod, nádrží, vodojemů, kanálů konstrukcí neomítaných z betonu prostého nebo železového ploch zaoblených odstranění</t>
  </si>
  <si>
    <t>-1460598512</t>
  </si>
  <si>
    <t>https://podminky.urs.cz/item/CS_URS_2025_01/380356242</t>
  </si>
  <si>
    <t>27</t>
  </si>
  <si>
    <t>380361006</t>
  </si>
  <si>
    <t>Výztuž kompletních konstrukcí čistíren odpadních vod, nádrží, vodojemů, kanálů z oceli 10 505 (R) nebo BSt 500</t>
  </si>
  <si>
    <t>-1784961756</t>
  </si>
  <si>
    <t>https://podminky.urs.cz/item/CS_URS_2025_01/380361006</t>
  </si>
  <si>
    <t>(103,311+363,805)*150*0,001</t>
  </si>
  <si>
    <t>Vodorovné konstrukce</t>
  </si>
  <si>
    <t>28</t>
  </si>
  <si>
    <t>411321616</t>
  </si>
  <si>
    <t>Stropy z betonu železového (bez výztuže) stropů deskových, plochých střech, desek balkonových, desek hřibových stropů včetně hlavic hřibových sloupů tř. C 30/37</t>
  </si>
  <si>
    <t>-750518539</t>
  </si>
  <si>
    <t>https://podminky.urs.cz/item/CS_URS_2025_01/411321616</t>
  </si>
  <si>
    <t>"Strop 1.NP" 194,6*0,2</t>
  </si>
  <si>
    <t>"Odečet obdélníkových prostupů" -0,75*0,75*0,2</t>
  </si>
  <si>
    <t>"Odečet kruhových prostupů" -(Pi*((0,4)^2*2+(0,37)^2))*0,2</t>
  </si>
  <si>
    <t>29</t>
  </si>
  <si>
    <t>411351011</t>
  </si>
  <si>
    <t>Bednění stropních konstrukcí - bez podpěrné konstrukce desek tloušťky stropní desky přes 5 do 25 cm zřízení</t>
  </si>
  <si>
    <t>1521310284</t>
  </si>
  <si>
    <t>https://podminky.urs.cz/item/CS_URS_2025_01/411351011</t>
  </si>
  <si>
    <t>"Strop 1.NP" 175,2-8,3*0,4*2+56,6*0,2+0,75*4*0,2+2*Pi*(0,4*2+0,37)*0,2</t>
  </si>
  <si>
    <t>"Odečet obdélníkových prostupů" -0,75*0,75</t>
  </si>
  <si>
    <t>"Odečet kruhových prostupů" -(Pi*((0,4)^2*2+(0,37)^2))</t>
  </si>
  <si>
    <t>30</t>
  </si>
  <si>
    <t>411351012</t>
  </si>
  <si>
    <t>Bednění stropních konstrukcí - bez podpěrné konstrukce desek tloušťky stropní desky přes 5 do 25 cm odstranění</t>
  </si>
  <si>
    <t>844780168</t>
  </si>
  <si>
    <t>https://podminky.urs.cz/item/CS_URS_2025_01/411351012</t>
  </si>
  <si>
    <t>31</t>
  </si>
  <si>
    <t>411354333</t>
  </si>
  <si>
    <t>Podpěrná konstrukce stropů - desek, kleneb a skořepin výška podepření přes 4 do 6 m tloušťka stropu přes 15 do 25 cm zřízení</t>
  </si>
  <si>
    <t>-1989927342</t>
  </si>
  <si>
    <t>https://podminky.urs.cz/item/CS_URS_2025_01/411354333</t>
  </si>
  <si>
    <t>32</t>
  </si>
  <si>
    <t>411354334</t>
  </si>
  <si>
    <t>Podpěrná konstrukce stropů - desek, kleneb a skořepin výška podepření přes 4 do 6 m tloušťka stropu přes 15 do 25 cm odstranění</t>
  </si>
  <si>
    <t>1163923379</t>
  </si>
  <si>
    <t>https://podminky.urs.cz/item/CS_URS_2025_01/411354334</t>
  </si>
  <si>
    <t>33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</si>
  <si>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</si>
  <si>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</si>
  <si>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-1369562502</t>
  </si>
  <si>
    <t>https://podminky.urs.cz/item/CS_URS_2025_01/411361821</t>
  </si>
  <si>
    <t>38,520*150*0,001</t>
  </si>
  <si>
    <t>34</t>
  </si>
  <si>
    <t>413232211</t>
  </si>
  <si>
    <t>Zazdívka zhlaví stropních trámů nebo válcovaných nosníků pálenými cihlami válcovaných nosníků, výšky do 150 mm</t>
  </si>
  <si>
    <t>1092274537</t>
  </si>
  <si>
    <t>https://podminky.urs.cz/item/CS_URS_2025_01/413232211</t>
  </si>
  <si>
    <t>"Z9" 2*2</t>
  </si>
  <si>
    <t>35</t>
  </si>
  <si>
    <t>413321616</t>
  </si>
  <si>
    <t>Nosníky z betonu železového (bez výztuže) včetně stěnových i jeřábových drah, volných trámů, průvlaků, rámových příčlí, ztužidel, konzol, vodorovných táhel apod., tyčových konstrukcí tř. C 30/37</t>
  </si>
  <si>
    <t>-1225983750</t>
  </si>
  <si>
    <t>https://podminky.urs.cz/item/CS_URS_2025_01/413321616</t>
  </si>
  <si>
    <t>"Strop 1.NP" 8,3*0,4*0,5*2</t>
  </si>
  <si>
    <t>36</t>
  </si>
  <si>
    <t>413351111</t>
  </si>
  <si>
    <t>Bednění nosníků a průvlaků - bez podpěrné konstrukce výška nosníku po spodní líc stropní desky do 100 cm zřízení</t>
  </si>
  <si>
    <t>1163332292</t>
  </si>
  <si>
    <t>https://podminky.urs.cz/item/CS_URS_2025_01/413351111</t>
  </si>
  <si>
    <t>"Strop 1.NP" (8,3*(0,4+0,5*2)+0,4*0,5)*2</t>
  </si>
  <si>
    <t>37</t>
  </si>
  <si>
    <t>413351112</t>
  </si>
  <si>
    <t>Bednění nosníků a průvlaků - bez podpěrné konstrukce výška nosníku po spodní líc stropní desky do 100 cm odstranění</t>
  </si>
  <si>
    <t>1902882699</t>
  </si>
  <si>
    <t>https://podminky.urs.cz/item/CS_URS_2025_01/413351112</t>
  </si>
  <si>
    <t>38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</si>
  <si>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</si>
  <si>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</si>
  <si>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2005870609</t>
  </si>
  <si>
    <t>https://podminky.urs.cz/item/CS_URS_2025_01/413361821</t>
  </si>
  <si>
    <t>3,320*150*0,001</t>
  </si>
  <si>
    <t>Úpravy povrchů, podlahy a osazování výplní</t>
  </si>
  <si>
    <t>39</t>
  </si>
  <si>
    <t>611131301</t>
  </si>
  <si>
    <t>Podkladní a spojovací vrstva vnitřních omítaných ploch cementový postřik nanášený strojně celoplošně stropů</t>
  </si>
  <si>
    <t>-815620438</t>
  </si>
  <si>
    <t>https://podminky.urs.cz/item/CS_URS_2025_01/611131301</t>
  </si>
  <si>
    <t>"Strop 1.NP" (146,1+7,6+17,6)+8,3*(0,4+0,5*2)*2</t>
  </si>
  <si>
    <t>40</t>
  </si>
  <si>
    <t>611321142</t>
  </si>
  <si>
    <t>Omítka vápenocementová vnitřních ploch nanášená ručně dvouvrstvá, tloušťky jádrové omítky do 10 mm a tloušťky štuku do 3 mm štuková vodorovných konstrukcí stropů žebrových nebo osamělých trámů</t>
  </si>
  <si>
    <t>928904569</t>
  </si>
  <si>
    <t>https://podminky.urs.cz/item/CS_URS_2025_01/611321142</t>
  </si>
  <si>
    <t>41</t>
  </si>
  <si>
    <t>612131301</t>
  </si>
  <si>
    <t>Podkladní a spojovací vrstva vnitřních omítaných ploch cementový postřik nanášený strojně celoplošně stěn</t>
  </si>
  <si>
    <t>-2119967590</t>
  </si>
  <si>
    <t>https://podminky.urs.cz/item/CS_URS_2025_01/612131301</t>
  </si>
  <si>
    <t xml:space="preserve">"W2" </t>
  </si>
  <si>
    <t>"1.NP" (48,6+12,0+16,8)*5,9</t>
  </si>
  <si>
    <t>"Ostění, nadpraží" (3,5+4,1*2+(0,9+1,5*2)*2+(1,2+1,5*2)*3)*0,2+((0,8+0,5)*2+(0,9+0,5)*2*3)*0,4</t>
  </si>
  <si>
    <t>42</t>
  </si>
  <si>
    <t>612135101</t>
  </si>
  <si>
    <t>Hrubá výplň rýh maltou jakékoli šířky rýhy ve stěnách</t>
  </si>
  <si>
    <t>-902328581</t>
  </si>
  <si>
    <t>https://podminky.urs.cz/item/CS_URS_2025_01/612135101</t>
  </si>
  <si>
    <t>"Pro veškeré profese" 350,0*0,1+150,0*0,05+150,0*0,03</t>
  </si>
  <si>
    <t>43</t>
  </si>
  <si>
    <t>612142001</t>
  </si>
  <si>
    <t>Pletivo vnitřních ploch v ploše nebo pruzích, na plném podkladu sklovláknité vtlačené do tmelu včetně tmelu stěn</t>
  </si>
  <si>
    <t>1572041189</t>
  </si>
  <si>
    <t>https://podminky.urs.cz/item/CS_URS_2025_01/612142001</t>
  </si>
  <si>
    <t>44</t>
  </si>
  <si>
    <t>612321111</t>
  </si>
  <si>
    <t>Omítka vápenocementová vnitřních ploch nanášená ručně jednovrstvá, tloušťky do 10 mm hrubá zatřená svislých konstrukcí stěn</t>
  </si>
  <si>
    <t>-498914508</t>
  </si>
  <si>
    <t>https://podminky.urs.cz/item/CS_URS_2025_01/612321111</t>
  </si>
  <si>
    <t>"Plochy s obkladem" (48,6+0,4*4*2-3,5)*3,0-(0,9*1,5+1,2*1,5*2+1,3*2,1+1,0*2,1)</t>
  </si>
  <si>
    <t>45</t>
  </si>
  <si>
    <t>612321141</t>
  </si>
  <si>
    <t>Omítka vápenocementová vnitřních ploch nanášená ručně dvouvrstvá, tloušťky jádrové omítky do 10 mm a tloušťky štuku do 3 mm štuková svislých konstrukcí stěn</t>
  </si>
  <si>
    <t>1094308131</t>
  </si>
  <si>
    <t>https://podminky.urs.cz/item/CS_URS_2025_01/612321141</t>
  </si>
  <si>
    <t>"Odečet ploch s obkladem" -(48,6+0,4*4*2-3,5)*3,0-(0,9*1,5+1,2*1,5*2+1,3*2,1+1,0*2,1)</t>
  </si>
  <si>
    <t>46</t>
  </si>
  <si>
    <t>613131301</t>
  </si>
  <si>
    <t>Podkladní a spojovací vrstva vnitřních omítaných ploch cementový postřik nanášený strojně celoplošně pilířů nebo sloupů</t>
  </si>
  <si>
    <t>1480678295</t>
  </si>
  <si>
    <t>https://podminky.urs.cz/item/CS_URS_2025_01/613131301</t>
  </si>
  <si>
    <t>"1.NP" 0,4*4*2*5,7</t>
  </si>
  <si>
    <t>47</t>
  </si>
  <si>
    <t>613321141</t>
  </si>
  <si>
    <t>Omítka vápenocementová vnitřních ploch nanášená ručně dvouvrstvá, tloušťky jádrové omítky do 10 mm a tloušťky štuku do 3 mm štuková svislých konstrukcí pilířů nebo sloupů</t>
  </si>
  <si>
    <t>875680687</t>
  </si>
  <si>
    <t>https://podminky.urs.cz/item/CS_URS_2025_01/613321141</t>
  </si>
  <si>
    <t>48</t>
  </si>
  <si>
    <t>622131301</t>
  </si>
  <si>
    <t>Podkladní a spojovací vrstva vnějších omítaných ploch cementový postřik nanášený strojně celoplošně stěn</t>
  </si>
  <si>
    <t>-1546233235</t>
  </si>
  <si>
    <t>https://podminky.urs.cz/item/CS_URS_2025_01/622131301</t>
  </si>
  <si>
    <t>49</t>
  </si>
  <si>
    <t>622211001</t>
  </si>
  <si>
    <t>Montáž kontaktního zateplení lepením a mechanickým kotvením z polystyrenových desek (dodávka ve specifikaci) na vnější stěny, na podklad betonový nebo z lehčeného betonu, z tvárnic keramických nebo vápenopískových, tloušťky desek do 40 mm</t>
  </si>
  <si>
    <t>-413640428</t>
  </si>
  <si>
    <t>https://podminky.urs.cz/item/CS_URS_2025_01/622211001</t>
  </si>
  <si>
    <t>"W3" 37,9*1,1</t>
  </si>
  <si>
    <t>50</t>
  </si>
  <si>
    <t>M</t>
  </si>
  <si>
    <t>28375944</t>
  </si>
  <si>
    <t>deska EPS 100 fasádní λ=0,037 tl 40mm</t>
  </si>
  <si>
    <t>-1125131056</t>
  </si>
  <si>
    <t>41,69*1,05 'Přepočtené koeficientem množství</t>
  </si>
  <si>
    <t>51</t>
  </si>
  <si>
    <t>622321341</t>
  </si>
  <si>
    <t>Omítka vápenocementová vnějších ploch nanášená strojně dvouvrstvá, tloušťky jádrové omítky do 15 mm a tloušťky štuku do 3 mm štuková stěn</t>
  </si>
  <si>
    <t>-222286417</t>
  </si>
  <si>
    <t>https://podminky.urs.cz/item/CS_URS_2025_01/622321341</t>
  </si>
  <si>
    <t>"Ostění, nadpraží" (3,5+4,1*2+(0,9+1,5*2)*2+(1,2+1,5*2)*3)*0,2</t>
  </si>
  <si>
    <t>52</t>
  </si>
  <si>
    <t>631311114</t>
  </si>
  <si>
    <t>Mazanina z betonu prostého bez zvýšených nároků na prostředí tl. přes 50 do 80 mm tř. C 16/20</t>
  </si>
  <si>
    <t>457343226</t>
  </si>
  <si>
    <t>https://podminky.urs.cz/item/CS_URS_2025_01/631311114</t>
  </si>
  <si>
    <t>"F2" S_F2*0,06</t>
  </si>
  <si>
    <t>53</t>
  </si>
  <si>
    <t>631311124</t>
  </si>
  <si>
    <t>Mazanina z betonu prostého bez zvýšených nároků na prostředí tl. přes 80 do 120 mm tř. C 16/20</t>
  </si>
  <si>
    <t>1318767730</t>
  </si>
  <si>
    <t>https://podminky.urs.cz/item/CS_URS_2025_01/631311124</t>
  </si>
  <si>
    <t>"F3" S_F3*0,105</t>
  </si>
  <si>
    <t>54</t>
  </si>
  <si>
    <t>631311134</t>
  </si>
  <si>
    <t>Mazanina z betonu prostého bez zvýšených nároků na prostředí tl. přes 120 do 240 mm tř. C 16/20</t>
  </si>
  <si>
    <t>-1438556848</t>
  </si>
  <si>
    <t>https://podminky.urs.cz/item/CS_URS_2025_01/631311134</t>
  </si>
  <si>
    <t>"F4" S_F4*0,125</t>
  </si>
  <si>
    <t>55</t>
  </si>
  <si>
    <t>631362021</t>
  </si>
  <si>
    <t>Výztuž mazanin ze svařovaných sítí z drátů typu KARI</t>
  </si>
  <si>
    <t>101377972</t>
  </si>
  <si>
    <t>https://podminky.urs.cz/item/CS_URS_2025_01/631362021</t>
  </si>
  <si>
    <t>P</t>
  </si>
  <si>
    <t>Poznámka k položce:_x000D_
+ 10 % na přesahy</t>
  </si>
  <si>
    <t>"KARI síť 6/100/100 - 4,4 kg/m2" (S_F2+S_F3+S_F4)*4,44*0,001</t>
  </si>
  <si>
    <t>1,5*1,1 'Přepočtené koeficientem množství</t>
  </si>
  <si>
    <t>56</t>
  </si>
  <si>
    <t>632481213</t>
  </si>
  <si>
    <t>Separační vrstva k oddělení podlahových vrstev z polyetylénové fólie</t>
  </si>
  <si>
    <t>-2033010104</t>
  </si>
  <si>
    <t>https://podminky.urs.cz/item/CS_URS_2025_01/632481213</t>
  </si>
  <si>
    <t>"F2" S_F2</t>
  </si>
  <si>
    <t>"F3" S_F3</t>
  </si>
  <si>
    <t>"F4" S_F4</t>
  </si>
  <si>
    <t>57</t>
  </si>
  <si>
    <t>634112113</t>
  </si>
  <si>
    <t>Obvodová dilatace mezi stěnou a mazaninou nebo potěrem podlahovým páskem z pěnového PE tl. do 10 mm, výšky 80 mm</t>
  </si>
  <si>
    <t>-842841289</t>
  </si>
  <si>
    <t>https://podminky.urs.cz/item/CS_URS_2025_01/634112113</t>
  </si>
  <si>
    <t>"F2" 53,2+0,4*4*5+21,6</t>
  </si>
  <si>
    <t>58</t>
  </si>
  <si>
    <t>634112114</t>
  </si>
  <si>
    <t>Obvodová dilatace mezi stěnou a mazaninou nebo potěrem podlahovým páskem z pěnového PE tl. do 10 mm, výšky 120 mm</t>
  </si>
  <si>
    <t>2098829127</t>
  </si>
  <si>
    <t>https://podminky.urs.cz/item/CS_URS_2025_01/634112114</t>
  </si>
  <si>
    <t>"F3" 48,6+0,4*4*2+12,0</t>
  </si>
  <si>
    <t>"F4" 16,8</t>
  </si>
  <si>
    <t>59</t>
  </si>
  <si>
    <t>642942611</t>
  </si>
  <si>
    <t>Osazování zárubní nebo rámů kovových dveřních lisovaných nebo z úhelníků bez dveřních křídel na montážní pěnu, plochy otvoru do 2,5 m2</t>
  </si>
  <si>
    <t>-286726431</t>
  </si>
  <si>
    <t>https://podminky.urs.cz/item/CS_URS_2025_01/642942611</t>
  </si>
  <si>
    <t>60</t>
  </si>
  <si>
    <t>55331488</t>
  </si>
  <si>
    <t>zárubeň jednokřídlá ocelová pro zdění tl stěny 110-150mm rozměru 900/1970, 2100mm</t>
  </si>
  <si>
    <t>-1606970231</t>
  </si>
  <si>
    <t>"D1" 1</t>
  </si>
  <si>
    <t>61</t>
  </si>
  <si>
    <t>55331746</t>
  </si>
  <si>
    <t>zárubeň dvoukřídlá ocelová pro zdění tl stěny 110-150mm rozměru 1250/1970, 2100mm</t>
  </si>
  <si>
    <t>-1446731876</t>
  </si>
  <si>
    <t>"D2" 1</t>
  </si>
  <si>
    <t>Ostatní konstrukce a práce, bourání</t>
  </si>
  <si>
    <t>62</t>
  </si>
  <si>
    <t>933901112</t>
  </si>
  <si>
    <t>Zkoušky objektů a vymývání provedení zkoušky vodotěsnosti betonové nádrže jakéhokoliv druhu a tvaru, o obsahu přes 1000 m3</t>
  </si>
  <si>
    <t>-273959156</t>
  </si>
  <si>
    <t>https://podminky.urs.cz/item/CS_URS_2025_01/933901112</t>
  </si>
  <si>
    <t>"M.č. 02.01" 153,7*4,5</t>
  </si>
  <si>
    <t>"M.č. 02.02" 16,1*4,5</t>
  </si>
  <si>
    <t>63</t>
  </si>
  <si>
    <t>08211320</t>
  </si>
  <si>
    <t>voda pitná pro smluvní odběratele</t>
  </si>
  <si>
    <t>-429936975</t>
  </si>
  <si>
    <t>64</t>
  </si>
  <si>
    <t>941211111</t>
  </si>
  <si>
    <t>Lešení řadové rámové lehké pracovní s podlahami s provozním zatížením tř. 3 do 200 kg/m2 šířky tř. SW06 od 0,6 do 0,9 m výšky do 10 m montáž</t>
  </si>
  <si>
    <t>2131233510</t>
  </si>
  <si>
    <t>https://podminky.urs.cz/item/CS_URS_2025_01/941211111</t>
  </si>
  <si>
    <t>57,0*7,1</t>
  </si>
  <si>
    <t>65</t>
  </si>
  <si>
    <t>941211211</t>
  </si>
  <si>
    <t>Lešení řadové rámové lehké pracovní s podlahami s provozním zatížením tř. 3 do 200 kg/m2 šířky tř. SW06 od 0,6 do 0,9 m výšky do 10 m příplatek za každý den použití</t>
  </si>
  <si>
    <t>-2027913944</t>
  </si>
  <si>
    <t>https://podminky.urs.cz/item/CS_URS_2025_01/941211211</t>
  </si>
  <si>
    <t>404,7*30 'Přepočtené koeficientem množství</t>
  </si>
  <si>
    <t>66</t>
  </si>
  <si>
    <t>941211811</t>
  </si>
  <si>
    <t>Lešení řadové rámové lehké pracovní s podlahami s provozním zatížením tř. 3 do 200 kg/m2 šířky tř. SW06 od 0,6 do 0,9 m výšky do 10 m demontáž</t>
  </si>
  <si>
    <t>1533476055</t>
  </si>
  <si>
    <t>https://podminky.urs.cz/item/CS_URS_2025_01/941211811</t>
  </si>
  <si>
    <t>67</t>
  </si>
  <si>
    <t>949101112</t>
  </si>
  <si>
    <t>Lešení pomocné pracovní pro objekty pozemních staveb pro zatížení do 150 kg/m2, o výšce lešeňové podlahy přes 1,9 do 3,5 m</t>
  </si>
  <si>
    <t>-1883159522</t>
  </si>
  <si>
    <t>https://podminky.urs.cz/item/CS_URS_2025_01/949101112</t>
  </si>
  <si>
    <t>169,8+169,9+171,3</t>
  </si>
  <si>
    <t>68</t>
  </si>
  <si>
    <t>953171022</t>
  </si>
  <si>
    <t>Osazování kovových předmětů poklopů litinových nebo ocelových včetně rámů, hmotnosti přes 50 do 100 kg</t>
  </si>
  <si>
    <t>888358067</t>
  </si>
  <si>
    <t>https://podminky.urs.cz/item/CS_URS_2025_01/953171022</t>
  </si>
  <si>
    <t xml:space="preserve">"Dle výpisu zámečnických výrobků" </t>
  </si>
  <si>
    <t>"Z1" 4</t>
  </si>
  <si>
    <t>"Z3" 6</t>
  </si>
  <si>
    <t>69</t>
  </si>
  <si>
    <t>953171023</t>
  </si>
  <si>
    <t>Osazování kovových předmětů poklopů litinových nebo ocelových včetně rámů, hmotnosti přes 100 do 150 kg</t>
  </si>
  <si>
    <t>1948659371</t>
  </si>
  <si>
    <t>https://podminky.urs.cz/item/CS_URS_2025_01/953171023</t>
  </si>
  <si>
    <t>"Z3a" 2</t>
  </si>
  <si>
    <t>"Z3b" 1</t>
  </si>
  <si>
    <t>70</t>
  </si>
  <si>
    <t>953171024</t>
  </si>
  <si>
    <t>Osazování kovových předmětů poklopů litinových nebo ocelových včetně rámů, hmotnosti přes 150 kg</t>
  </si>
  <si>
    <t>-944752161</t>
  </si>
  <si>
    <t>https://podminky.urs.cz/item/CS_URS_2025_01/953171024</t>
  </si>
  <si>
    <t>"Z2" 2</t>
  </si>
  <si>
    <t>71</t>
  </si>
  <si>
    <t>13010R02</t>
  </si>
  <si>
    <t>ocelová konstrukce z profilů žárově zinkovaná - materiál a výroba</t>
  </si>
  <si>
    <t>kg</t>
  </si>
  <si>
    <t>-884739058</t>
  </si>
  <si>
    <t>Poznámka k položce:_x000D_
Provedení dle výpisu zámečnických výrobků</t>
  </si>
  <si>
    <t>"Z1" 78,7*4</t>
  </si>
  <si>
    <t>"Z2" 299,5*2</t>
  </si>
  <si>
    <t>"Z3" 78,7*6</t>
  </si>
  <si>
    <t>"Z3a" 116,4*2</t>
  </si>
  <si>
    <t>"Z3b" 116,4*1</t>
  </si>
  <si>
    <t>1735,2*1,1 'Přepočtené koeficientem množství</t>
  </si>
  <si>
    <t>72</t>
  </si>
  <si>
    <t>953334124</t>
  </si>
  <si>
    <t>Bobtnavý pásek do pracovních spar betonových konstrukcí bentonitový, rozměru 20 x 25 mm s prodlouženou dobou bobtnání</t>
  </si>
  <si>
    <t>-1323662031</t>
  </si>
  <si>
    <t>https://podminky.urs.cz/item/CS_URS_2025_01/953334124</t>
  </si>
  <si>
    <t>"Po1"</t>
  </si>
  <si>
    <t>"Dno - stěna" 55,1+7,8</t>
  </si>
  <si>
    <t>"Stěna - strop" 55,1+7,8+55,1+55,1</t>
  </si>
  <si>
    <t>"Stěna - stěna" 4,5*2</t>
  </si>
  <si>
    <t>73</t>
  </si>
  <si>
    <t>953943111</t>
  </si>
  <si>
    <t>Osazování drobných kovových předmětů výrobků ostatních jinde neuvedených do vynechaných či vysekaných kapes zdiva, se zajištěním polohy se zalitím maltou cementovou, hmotnosti do 1 kg/kus</t>
  </si>
  <si>
    <t>1313849414</t>
  </si>
  <si>
    <t>https://podminky.urs.cz/item/CS_URS_2025_01/953943111</t>
  </si>
  <si>
    <t>"V2" 2</t>
  </si>
  <si>
    <t>74</t>
  </si>
  <si>
    <t>RMAT0001</t>
  </si>
  <si>
    <t>dveřní zarážka nerez</t>
  </si>
  <si>
    <t>-391345204</t>
  </si>
  <si>
    <t>75</t>
  </si>
  <si>
    <t>953943212</t>
  </si>
  <si>
    <t>Osazování drobných kovových předmětů kotvených do stěny skříně pro hasicí přístroj</t>
  </si>
  <si>
    <t>686813147</t>
  </si>
  <si>
    <t>https://podminky.urs.cz/item/CS_URS_2025_01/953943212</t>
  </si>
  <si>
    <t>76</t>
  </si>
  <si>
    <t>44983131</t>
  </si>
  <si>
    <t>skříňka na RHP</t>
  </si>
  <si>
    <t>-969178306</t>
  </si>
  <si>
    <t>77</t>
  </si>
  <si>
    <t>44932114</t>
  </si>
  <si>
    <t>přístroj hasicí ruční práškový PG 6 LE</t>
  </si>
  <si>
    <t>-79561793</t>
  </si>
  <si>
    <t>"V4" 2</t>
  </si>
  <si>
    <t>78</t>
  </si>
  <si>
    <t>44932311</t>
  </si>
  <si>
    <t>přístroj hasicí ruční vodní V 9 LE</t>
  </si>
  <si>
    <t>505307400</t>
  </si>
  <si>
    <t>"V5" 2</t>
  </si>
  <si>
    <t>79</t>
  </si>
  <si>
    <t>953993311</t>
  </si>
  <si>
    <t>Osazení bezpečnostní, orientační nebo informační tabulky samolepicí</t>
  </si>
  <si>
    <t>-775589755</t>
  </si>
  <si>
    <t>https://podminky.urs.cz/item/CS_URS_2025_01/953993311</t>
  </si>
  <si>
    <t>"V5" 4</t>
  </si>
  <si>
    <t>80</t>
  </si>
  <si>
    <t>73534562</t>
  </si>
  <si>
    <t>tabulka bezpečnostní fotoluminiscenční 200x87mm samolepící</t>
  </si>
  <si>
    <t>1129743574</t>
  </si>
  <si>
    <t>81</t>
  </si>
  <si>
    <t>974031153</t>
  </si>
  <si>
    <t>Vysekání rýh ve zdivu cihelném na maltu vápennou nebo vápenocementovou do hl. 100 mm a šířky do 100 mm</t>
  </si>
  <si>
    <t>-1059437772</t>
  </si>
  <si>
    <t>https://podminky.urs.cz/item/CS_URS_2025_01/974031153</t>
  </si>
  <si>
    <t>"Pro veškeré profese" 350,0</t>
  </si>
  <si>
    <t>82</t>
  </si>
  <si>
    <t>977151128</t>
  </si>
  <si>
    <t>Jádrové vrty diamantovými korunkami do stavebních materiálů (železobetonu, betonu, cihel, obkladů, dlažeb, kamene) průměru přes 250 do 300 mm</t>
  </si>
  <si>
    <t>789565840</t>
  </si>
  <si>
    <t>https://podminky.urs.cz/item/CS_URS_2025_01/977151128</t>
  </si>
  <si>
    <t>30*0,4</t>
  </si>
  <si>
    <t>83</t>
  </si>
  <si>
    <t>977332212</t>
  </si>
  <si>
    <t>Frézování drážek pro vodiče ve stěnách z dutých cihel nebo tvárnic, rozměru do 50x50 mm</t>
  </si>
  <si>
    <t>32605328</t>
  </si>
  <si>
    <t>https://podminky.urs.cz/item/CS_URS_2025_01/977332212</t>
  </si>
  <si>
    <t>"Pro veškeré profese" 150,0</t>
  </si>
  <si>
    <t>84</t>
  </si>
  <si>
    <t>977342121</t>
  </si>
  <si>
    <t>Frézování drážek pro vodiče ve stěnách z betonu včetně omítky, rozměru do 30x30 mm</t>
  </si>
  <si>
    <t>-356878840</t>
  </si>
  <si>
    <t>https://podminky.urs.cz/item/CS_URS_2025_01/977342121</t>
  </si>
  <si>
    <t>85</t>
  </si>
  <si>
    <t>985131111</t>
  </si>
  <si>
    <t>Očištění ploch stěn, rubu kleneb a podlah tlakovou vodou</t>
  </si>
  <si>
    <t>-1846787235</t>
  </si>
  <si>
    <t>https://podminky.urs.cz/item/CS_URS_2025_01/985131111</t>
  </si>
  <si>
    <t>"Po5"</t>
  </si>
  <si>
    <t>"2.PP - podlahy" 153,7+(1,7+3,8)*2*0,45+16,1</t>
  </si>
  <si>
    <t>"2.PP - stěny" 52,2*2,7+0,4*4*5*3,1</t>
  </si>
  <si>
    <t>"Nátěr betonových povrchů"</t>
  </si>
  <si>
    <t>"2.PP - nad Po5" (52,2+0,4*4*5)*0,95</t>
  </si>
  <si>
    <t>86</t>
  </si>
  <si>
    <t>985132111</t>
  </si>
  <si>
    <t>Očištění ploch líce kleneb a podhledů tlakovou vodou</t>
  </si>
  <si>
    <t>-363328050</t>
  </si>
  <si>
    <t>https://podminky.urs.cz/item/CS_URS_2025_01/985132111</t>
  </si>
  <si>
    <t>"2.PP - strop" 146,2+12,7</t>
  </si>
  <si>
    <t>87</t>
  </si>
  <si>
    <t>985324211</t>
  </si>
  <si>
    <t>Ochranný nátěr betonu akrylátový dvojnásobný s impregnací S2 (OS-B)</t>
  </si>
  <si>
    <t>83647717</t>
  </si>
  <si>
    <t>https://podminky.urs.cz/item/CS_URS_2025_01/985324211</t>
  </si>
  <si>
    <t>997</t>
  </si>
  <si>
    <t>Doprava suti a vybouraných hmot</t>
  </si>
  <si>
    <t>88</t>
  </si>
  <si>
    <t>997013112</t>
  </si>
  <si>
    <t>Vnitrostaveništní doprava suti a vybouraných hmot vodorovně do 50 m s naložením základní pro budovy a haly výšky přes 6 do 9 m</t>
  </si>
  <si>
    <t>-1321173736</t>
  </si>
  <si>
    <t>https://podminky.urs.cz/item/CS_URS_2025_01/997013112</t>
  </si>
  <si>
    <t>89</t>
  </si>
  <si>
    <t>997013501</t>
  </si>
  <si>
    <t>Odvoz suti a vybouraných hmot na skládku nebo meziskládku se složením, na vzdálenost do 1 km</t>
  </si>
  <si>
    <t>-269037153</t>
  </si>
  <si>
    <t>https://podminky.urs.cz/item/CS_URS_2025_01/997013501</t>
  </si>
  <si>
    <t>90</t>
  </si>
  <si>
    <t>997013509</t>
  </si>
  <si>
    <t>Odvoz suti a vybouraných hmot na skládku nebo meziskládku se složením, na vzdálenost Příplatek k ceně za každý další započatý 1 km přes 1 km</t>
  </si>
  <si>
    <t>1112039852</t>
  </si>
  <si>
    <t>https://podminky.urs.cz/item/CS_URS_2025_01/997013509</t>
  </si>
  <si>
    <t>8,82*9 'Přepočtené koeficientem množství</t>
  </si>
  <si>
    <t>997.1</t>
  </si>
  <si>
    <t>Skládkovné</t>
  </si>
  <si>
    <t>91</t>
  </si>
  <si>
    <t>997013863</t>
  </si>
  <si>
    <t>Poplatek za uložení stavebního odpadu na recyklační skládce (skládkovné) cihelného zatříděného do Katalogu odpadů pod kódem 17 01 02</t>
  </si>
  <si>
    <t>-63290188</t>
  </si>
  <si>
    <t>https://podminky.urs.cz/item/CS_URS_2025_01/997013863</t>
  </si>
  <si>
    <t>92</t>
  </si>
  <si>
    <t>997013862</t>
  </si>
  <si>
    <t>Poplatek za uložení stavebního odpadu na recyklační skládce (skládkovné) z armovaného betonu zatříděného do Katalogu odpadů pod kódem 17 01 01</t>
  </si>
  <si>
    <t>1473202507</t>
  </si>
  <si>
    <t>https://podminky.urs.cz/item/CS_URS_2025_01/997013862</t>
  </si>
  <si>
    <t>998</t>
  </si>
  <si>
    <t>Přesun hmot</t>
  </si>
  <si>
    <t>93</t>
  </si>
  <si>
    <t>998142251</t>
  </si>
  <si>
    <t>Přesun hmot pro nádrže, jímky, zásobníky a jámy pozemní mimo zemědělství se svislou nosnou konstrukcí monolitickou betonovou tyčovou nebo plošnou vodorovná dopravní vzdálenost do 50 m výšky do 25 m</t>
  </si>
  <si>
    <t>1800452104</t>
  </si>
  <si>
    <t>https://podminky.urs.cz/item/CS_URS_2025_01/998142251</t>
  </si>
  <si>
    <t>PSV</t>
  </si>
  <si>
    <t>Práce a dodávky PSV</t>
  </si>
  <si>
    <t>711</t>
  </si>
  <si>
    <t>Izolace proti vodě, vlhkosti a plynům</t>
  </si>
  <si>
    <t>94</t>
  </si>
  <si>
    <t>711111001</t>
  </si>
  <si>
    <t>Provedení izolace proti zemní vlhkosti natěradly a tmely za studena na ploše vodorovné V nátěrem penetračním</t>
  </si>
  <si>
    <t>1845343349</t>
  </si>
  <si>
    <t>https://podminky.urs.cz/item/CS_URS_2025_01/711111001</t>
  </si>
  <si>
    <t>"1.NP - obvodové stěny" 57,0*0,4</t>
  </si>
  <si>
    <t>95</t>
  </si>
  <si>
    <t>11163150</t>
  </si>
  <si>
    <t>lak penetrační asfaltový</t>
  </si>
  <si>
    <t>638866797</t>
  </si>
  <si>
    <t>22,8*0,0003 'Přepočtené koeficientem množství</t>
  </si>
  <si>
    <t>96</t>
  </si>
  <si>
    <t>711112001</t>
  </si>
  <si>
    <t>Provedení izolace proti zemní vlhkosti natěradly a tmely za studena na ploše svislé S nátěrem penetračním</t>
  </si>
  <si>
    <t>-1322651287</t>
  </si>
  <si>
    <t>https://podminky.urs.cz/item/CS_URS_2025_01/711112001</t>
  </si>
  <si>
    <t>"1.NP - obvodové stěny" 57,0*0,9</t>
  </si>
  <si>
    <t>97</t>
  </si>
  <si>
    <t>323959493</t>
  </si>
  <si>
    <t>51,3*0,00034 'Přepočtené koeficientem množství</t>
  </si>
  <si>
    <t>98</t>
  </si>
  <si>
    <t>711141559</t>
  </si>
  <si>
    <t>Provedení izolace proti zemní vlhkosti pásy přitavením NAIP na ploše vodorovné V</t>
  </si>
  <si>
    <t>427915306</t>
  </si>
  <si>
    <t>https://podminky.urs.cz/item/CS_URS_2025_01/711141559</t>
  </si>
  <si>
    <t>99</t>
  </si>
  <si>
    <t>62855001</t>
  </si>
  <si>
    <t>pás asfaltový natavitelný modifikovaný SBS s vložkou z polyesterové rohože a spalitelnou PE fólií nebo jemnozrnným minerálním posypem na horním povrchu tl 4,0mm</t>
  </si>
  <si>
    <t>-1213500609</t>
  </si>
  <si>
    <t>22,8*1,1655 'Přepočtené koeficientem množství</t>
  </si>
  <si>
    <t>100</t>
  </si>
  <si>
    <t>711142559</t>
  </si>
  <si>
    <t>Provedení izolace proti zemní vlhkosti pásy přitavením NAIP na ploše svislé S</t>
  </si>
  <si>
    <t>-393199650</t>
  </si>
  <si>
    <t>https://podminky.urs.cz/item/CS_URS_2025_01/711142559</t>
  </si>
  <si>
    <t>101</t>
  </si>
  <si>
    <t>-874643649</t>
  </si>
  <si>
    <t>51,3*1,221 'Přepočtené koeficientem množství</t>
  </si>
  <si>
    <t>102</t>
  </si>
  <si>
    <t>711161212</t>
  </si>
  <si>
    <t>Izolace proti zemní vlhkosti a beztlakové vodě nopovými fóliemi na ploše svislé S vrstva ochranná, odvětrávací a drenážní výška nopu 8,0 mm, tl. fólie do 0,6 mm</t>
  </si>
  <si>
    <t>-963402225</t>
  </si>
  <si>
    <t>https://podminky.urs.cz/item/CS_URS_2025_01/711161212</t>
  </si>
  <si>
    <t>"Základová deska a podzemní stěny" 57,0*10,4</t>
  </si>
  <si>
    <t>103</t>
  </si>
  <si>
    <t>711161384</t>
  </si>
  <si>
    <t>Izolace proti zemní vlhkosti a beztlakové vodě nopovými fóliemi ostatní ukončení izolace provětrávací lištou</t>
  </si>
  <si>
    <t>-670261215</t>
  </si>
  <si>
    <t>https://podminky.urs.cz/item/CS_URS_2025_01/711161384</t>
  </si>
  <si>
    <t>"Základová deska a podzemní stěny" 57,0</t>
  </si>
  <si>
    <t>104</t>
  </si>
  <si>
    <t>998711202</t>
  </si>
  <si>
    <t>Přesun hmot pro izolace proti vodě, vlhkosti a plynům stanovený procentní sazbou (%) z ceny vodorovná dopravní vzdálenost do 50 m základní v objektech výšky přes 6 do 12 m</t>
  </si>
  <si>
    <t>%</t>
  </si>
  <si>
    <t>384185748</t>
  </si>
  <si>
    <t>https://podminky.urs.cz/item/CS_URS_2025_01/998711202</t>
  </si>
  <si>
    <t>712</t>
  </si>
  <si>
    <t>Povlakové krytiny</t>
  </si>
  <si>
    <t>105</t>
  </si>
  <si>
    <t>712311101</t>
  </si>
  <si>
    <t>Provedení povlakové krytiny střech plochých do 10° natěradly a tmely za studena nátěrem lakem penetračním nebo asfaltovým</t>
  </si>
  <si>
    <t>-672153793</t>
  </si>
  <si>
    <t>https://podminky.urs.cz/item/CS_URS_2025_01/712311101</t>
  </si>
  <si>
    <t>"Střecha S1" 187,2</t>
  </si>
  <si>
    <t>106</t>
  </si>
  <si>
    <t>-506020757</t>
  </si>
  <si>
    <t>187,2*0,00032 'Přepočtené koeficientem množství</t>
  </si>
  <si>
    <t>107</t>
  </si>
  <si>
    <t>712331101</t>
  </si>
  <si>
    <t>Provedení povlakové krytiny střech plochých do 10° pásy na sucho AIP nebo NAIP</t>
  </si>
  <si>
    <t>-1210658761</t>
  </si>
  <si>
    <t>https://podminky.urs.cz/item/CS_URS_2025_01/712331101</t>
  </si>
  <si>
    <t>"Střecha S1 - spodní pás" S_S1</t>
  </si>
  <si>
    <t>108</t>
  </si>
  <si>
    <t>217756768</t>
  </si>
  <si>
    <t>187,2*1,1655 'Přepočtené koeficientem množství</t>
  </si>
  <si>
    <t>109</t>
  </si>
  <si>
    <t>712331111</t>
  </si>
  <si>
    <t>Provedení povlakové krytiny střech plochých do 10° pásy na sucho podkladní samolepící asfaltový pás</t>
  </si>
  <si>
    <t>2103168793</t>
  </si>
  <si>
    <t>https://podminky.urs.cz/item/CS_URS_2025_01/712331111</t>
  </si>
  <si>
    <t>"Střecha S1" S_S1</t>
  </si>
  <si>
    <t>110</t>
  </si>
  <si>
    <t>62866281</t>
  </si>
  <si>
    <t>pás asfaltový samolepicí modifikovaný SBS s vložkou ze skleněné tkaniny se spalitelnou fólií nebo jemnozrnným minerálním posypem nebo textilií na horním povrchu tl 3,0mm</t>
  </si>
  <si>
    <t>96012172</t>
  </si>
  <si>
    <t>111</t>
  </si>
  <si>
    <t>712334503</t>
  </si>
  <si>
    <t>Provedení povlakové krytiny střech plochých do 10° z mechanicky kotvených asfaltových pásů včetně položení asfaltového pásu a natavení v přesahu, kotvené do betonu přes tepelnou izolaci tl. přes 240 mm v počtu kotev přes 5 do 6 kusů/m2</t>
  </si>
  <si>
    <t>-1300340492</t>
  </si>
  <si>
    <t>https://podminky.urs.cz/item/CS_URS_2025_01/712334503</t>
  </si>
  <si>
    <t>"Střecha S1 - svrchní pás" S_S1</t>
  </si>
  <si>
    <t>112</t>
  </si>
  <si>
    <t>62853005</t>
  </si>
  <si>
    <t>pás asfaltový natavitelný modifikovaný SBS s vložkou ze skleněné tkaniny a hrubozrnným břidličným posypem na horním povrchu tl 4,0mm</t>
  </si>
  <si>
    <t>-756977440</t>
  </si>
  <si>
    <t>113</t>
  </si>
  <si>
    <t>712341559</t>
  </si>
  <si>
    <t>Provedení povlakové krytiny střech plochých do 10° pásy přitavením NAIP v plné ploše</t>
  </si>
  <si>
    <t>1482433596</t>
  </si>
  <si>
    <t>https://podminky.urs.cz/item/CS_URS_2025_01/712341559</t>
  </si>
  <si>
    <t>"Střecha S1 - parozábrana" S_S1</t>
  </si>
  <si>
    <t>114</t>
  </si>
  <si>
    <t>62853004</t>
  </si>
  <si>
    <t>pás asfaltový natavitelný modifikovaný SBS s vložkou ze skleněné tkaniny a spalitelnou PE fólií nebo jemnozrnným minerálním posypem na horním povrchu tl 4,0mm</t>
  </si>
  <si>
    <t>948766934</t>
  </si>
  <si>
    <t>115</t>
  </si>
  <si>
    <t>712341717</t>
  </si>
  <si>
    <t>Provedení povlakové krytiny střech plochých do 10° pásy přitavením NAIP ostatní činnosti při pokládání pásů (materiál ve specifikaci) zaizolování prostupů střešní rovinou kruhový průřez, průměr přes 500 mm do 1000 mm</t>
  </si>
  <si>
    <t>-1833700593</t>
  </si>
  <si>
    <t>https://podminky.urs.cz/item/CS_URS_2025_01/712341717</t>
  </si>
  <si>
    <t>"Střecha S1" 3</t>
  </si>
  <si>
    <t>116</t>
  </si>
  <si>
    <t>279897638</t>
  </si>
  <si>
    <t>3*0,9 'Přepočtené koeficientem množství</t>
  </si>
  <si>
    <t>117</t>
  </si>
  <si>
    <t>712341720</t>
  </si>
  <si>
    <t>Provedení povlakové krytiny střech plochých do 10° pásy přitavením NAIP ostatní činnosti při pokládání pásů (materiál ve specifikaci) zaizolování prostupů střešní rovinou hranatý průřez, vnitřní plochy přes 0,25 m2 do 0,75 m2</t>
  </si>
  <si>
    <t>-267796629</t>
  </si>
  <si>
    <t>https://podminky.urs.cz/item/CS_URS_2025_01/712341720</t>
  </si>
  <si>
    <t>"Střecha S1" 1</t>
  </si>
  <si>
    <t>118</t>
  </si>
  <si>
    <t>-436643909</t>
  </si>
  <si>
    <t>1*0,9 'Přepočtené koeficientem množství</t>
  </si>
  <si>
    <t>119</t>
  </si>
  <si>
    <t>712391171</t>
  </si>
  <si>
    <t>Provedení povlakové krytiny střech plochých do 10° -ostatní práce provedení vrstvy textilní podkladní</t>
  </si>
  <si>
    <t>-924499744</t>
  </si>
  <si>
    <t>https://podminky.urs.cz/item/CS_URS_2025_01/712391171</t>
  </si>
  <si>
    <t>120</t>
  </si>
  <si>
    <t>69311006</t>
  </si>
  <si>
    <t>geotextilie tkaná separační, filtrační, výztužná PP pevnost v tahu 15kN/m</t>
  </si>
  <si>
    <t>90927011</t>
  </si>
  <si>
    <t>187,2*1,155 'Přepočtené koeficientem množství</t>
  </si>
  <si>
    <t>121</t>
  </si>
  <si>
    <t>712742559</t>
  </si>
  <si>
    <t>Provedení povlakové krytiny střech samostatným zesílením pásy přitavením NAIP, šířky 500 mm</t>
  </si>
  <si>
    <t>113443395</t>
  </si>
  <si>
    <t>https://podminky.urs.cz/item/CS_URS_2025_01/712742559</t>
  </si>
  <si>
    <t>"Střecha S1 - parozábrana" 36,3+(4,4+4,3+6,0)</t>
  </si>
  <si>
    <t>"Střecha S1" 36,3+(4,4+4,3+6,0)</t>
  </si>
  <si>
    <t>122</t>
  </si>
  <si>
    <t>1900752189</t>
  </si>
  <si>
    <t>102*0,55 'Přepočtené koeficientem množství</t>
  </si>
  <si>
    <t>123</t>
  </si>
  <si>
    <t>712811101</t>
  </si>
  <si>
    <t>Provedení povlakové krytiny střech samostatným vytažením izolačního povlaku za studena na konstrukce převyšující úroveň střechy, nátěrem penetračním</t>
  </si>
  <si>
    <t>-460504731</t>
  </si>
  <si>
    <t>https://podminky.urs.cz/item/CS_URS_2025_01/712811101</t>
  </si>
  <si>
    <t>"Střecha S1" 36,3*0,8+(4,4+4,3+6,0)*0,6</t>
  </si>
  <si>
    <t>124</t>
  </si>
  <si>
    <t>-1548929496</t>
  </si>
  <si>
    <t>37,86*0,00035 'Přepočtené koeficientem množství</t>
  </si>
  <si>
    <t>125</t>
  </si>
  <si>
    <t>712831101</t>
  </si>
  <si>
    <t>Provedení povlakové krytiny střech samostatným vytažením izolačního povlaku pásy na sucho na konstrukce převyšující úroveň střechy, AIP, NAIP nebo tkaninou</t>
  </si>
  <si>
    <t>2122214905</t>
  </si>
  <si>
    <t>https://podminky.urs.cz/item/CS_URS_2025_01/712831101</t>
  </si>
  <si>
    <t>126</t>
  </si>
  <si>
    <t>-86982314</t>
  </si>
  <si>
    <t>"Střecha S1" 36,3*(0,3+0,3)+(4,4+4,3+6,0)*0,2</t>
  </si>
  <si>
    <t>24,72*1,2 'Přepočtené koeficientem množství</t>
  </si>
  <si>
    <t>127</t>
  </si>
  <si>
    <t>-1541720796</t>
  </si>
  <si>
    <t>128</t>
  </si>
  <si>
    <t>712841559</t>
  </si>
  <si>
    <t>Provedení povlakové krytiny střech samostatným vytažením izolačního povlaku pásy přitavením na konstrukce převyšující úroveň střechy, NAIP</t>
  </si>
  <si>
    <t>1547656783</t>
  </si>
  <si>
    <t>https://podminky.urs.cz/item/CS_URS_2025_01/712841559</t>
  </si>
  <si>
    <t>"Střecha S1 - parozábrana" 36,3*0,8+(4,4+4,3+6,0)*0,6</t>
  </si>
  <si>
    <t>129</t>
  </si>
  <si>
    <t>540525005</t>
  </si>
  <si>
    <t>37,86*1,2 'Přepočtené koeficientem množství</t>
  </si>
  <si>
    <t>130</t>
  </si>
  <si>
    <t>998712202</t>
  </si>
  <si>
    <t>Přesun hmot pro povlakové krytiny stanovený procentní sazbou (%) z ceny vodorovná dopravní vzdálenost do 50 m základní v objektech výšky přes 6 do 12 m</t>
  </si>
  <si>
    <t>-1104375449</t>
  </si>
  <si>
    <t>https://podminky.urs.cz/item/CS_URS_2025_01/998712202</t>
  </si>
  <si>
    <t>713</t>
  </si>
  <si>
    <t>Izolace tepelné</t>
  </si>
  <si>
    <t>131</t>
  </si>
  <si>
    <t>713121111</t>
  </si>
  <si>
    <t>Montáž tepelné izolace podlah rohožemi, pásy, deskami, dílci, bloky (izolační materiál ve specifikaci) kladenými volně jednovrstvá</t>
  </si>
  <si>
    <t>-620075987</t>
  </si>
  <si>
    <t>https://podminky.urs.cz/item/CS_URS_2025_01/713121111</t>
  </si>
  <si>
    <t>"F2" 169,1</t>
  </si>
  <si>
    <t>Mezisoučet</t>
  </si>
  <si>
    <t>"F3" 146,1+(7,6-2,5)</t>
  </si>
  <si>
    <t>"F4" 17,6</t>
  </si>
  <si>
    <t>132</t>
  </si>
  <si>
    <t>63141430</t>
  </si>
  <si>
    <t>deska tepelně izolační minerální plovoucích podlah λ=0,033-0,035 tl 20mm</t>
  </si>
  <si>
    <t>83265946</t>
  </si>
  <si>
    <t>337,9*1,05 'Přepočtené koeficientem množství</t>
  </si>
  <si>
    <t>133</t>
  </si>
  <si>
    <t>713141136</t>
  </si>
  <si>
    <t>Montáž tepelné izolace střech plochých rohožemi, pásy, deskami, dílci, bloky (izolační materiál ve specifikaci) přilepenými za studena jednovrstvá nízkoexpanzní (PUR) pěnou</t>
  </si>
  <si>
    <t>-1508921277</t>
  </si>
  <si>
    <t>https://podminky.urs.cz/item/CS_URS_2025_01/713141136</t>
  </si>
  <si>
    <t>134</t>
  </si>
  <si>
    <t>28375991</t>
  </si>
  <si>
    <t>deska EPS 150 pro konstrukce s vysokým zatížením λ=0,035 tl 160mm</t>
  </si>
  <si>
    <t>1069502983</t>
  </si>
  <si>
    <t>187,2*1,05 'Přepočtené koeficientem množství</t>
  </si>
  <si>
    <t>135</t>
  </si>
  <si>
    <t>713141336</t>
  </si>
  <si>
    <t>Montáž tepelné izolace střech plochých spádovými klíny v ploše přilepenými za studena nízkoexpanzní (PUR) pěnou</t>
  </si>
  <si>
    <t>395477431</t>
  </si>
  <si>
    <t>https://podminky.urs.cz/item/CS_URS_2025_01/713141336</t>
  </si>
  <si>
    <t>136</t>
  </si>
  <si>
    <t>28376142</t>
  </si>
  <si>
    <t>klín izolační spád do 5% EPS 150</t>
  </si>
  <si>
    <t>159325315</t>
  </si>
  <si>
    <t>"Dle TZ: tloušťka 0-450 mm"</t>
  </si>
  <si>
    <t>"Střecha S1" S_S1*0,45/2</t>
  </si>
  <si>
    <t>42,12*1,1 'Přepočtené koeficientem množství</t>
  </si>
  <si>
    <t>137</t>
  </si>
  <si>
    <t>713141396</t>
  </si>
  <si>
    <t>Montáž tepelné izolace střech plochých na konstrukce stěn převyšující úroveň střechy např. atiky, prostupy střešní krytinou do výšky 1 000 mm přilepenými za studena nízkoexpanzní (PUR) pěnou</t>
  </si>
  <si>
    <t>-1720837428</t>
  </si>
  <si>
    <t>https://podminky.urs.cz/item/CS_URS_2025_01/713141396</t>
  </si>
  <si>
    <t>"Střecha S1, stěna W3" 36,3*(0,8+0,3)+(4,4+4,3+6,0)*0,6</t>
  </si>
  <si>
    <t>138</t>
  </si>
  <si>
    <t>28372303</t>
  </si>
  <si>
    <t>deska EPS 100 pro konstrukce s běžným zatížením λ=0,037 tl 40mm</t>
  </si>
  <si>
    <t>1886594506</t>
  </si>
  <si>
    <t>48,75*1,05 'Přepočtené koeficientem množství</t>
  </si>
  <si>
    <t>139</t>
  </si>
  <si>
    <t>998713202</t>
  </si>
  <si>
    <t>Přesun hmot pro izolace tepelné stanovený procentní sazbou (%) z ceny vodorovná dopravní vzdálenost do 50 m s užitím mechanizace v objektech výšky přes 6 do 12 m</t>
  </si>
  <si>
    <t>-1279259978</t>
  </si>
  <si>
    <t>https://podminky.urs.cz/item/CS_URS_2025_01/998713202</t>
  </si>
  <si>
    <t>714</t>
  </si>
  <si>
    <t>Akustická a protiotřesová opatření</t>
  </si>
  <si>
    <t>140</t>
  </si>
  <si>
    <t>714182001</t>
  </si>
  <si>
    <t>Montáž pohltivých a konstrukčních součástí vložek izolačních volně rohoží stropů nebo stěn</t>
  </si>
  <si>
    <t>92193060</t>
  </si>
  <si>
    <t>https://podminky.urs.cz/item/CS_URS_2025_01/714182001</t>
  </si>
  <si>
    <t>"Po6"</t>
  </si>
  <si>
    <t>"1.PP" 129,1+22,1</t>
  </si>
  <si>
    <t>141</t>
  </si>
  <si>
    <t>63126335</t>
  </si>
  <si>
    <t>absorber nízkofrekvenční nad podhledovou konstrukci tl 50mm</t>
  </si>
  <si>
    <t>-390880442</t>
  </si>
  <si>
    <t>151,2*1,05 'Přepočtené koeficientem množství</t>
  </si>
  <si>
    <t>142</t>
  </si>
  <si>
    <t>998714202</t>
  </si>
  <si>
    <t>Přesun hmot pro akustická a protiotřesová opatření stanovený procentní sazbou (%) z ceny vodorovná dopravní vzdálenost do 50 m základní v objektech výšky přes 6 do 12 m</t>
  </si>
  <si>
    <t>890548241</t>
  </si>
  <si>
    <t>https://podminky.urs.cz/item/CS_URS_2025_01/998714202</t>
  </si>
  <si>
    <t>725</t>
  </si>
  <si>
    <t>Zdravotechnika - zařizovací předměty</t>
  </si>
  <si>
    <t>143</t>
  </si>
  <si>
    <t>725291652</t>
  </si>
  <si>
    <t>Montáž doplňků zařízení koupelen a záchodů dávkovače tekutého mýdla</t>
  </si>
  <si>
    <t>-1632302896</t>
  </si>
  <si>
    <t>https://podminky.urs.cz/item/CS_URS_2025_01/725291652</t>
  </si>
  <si>
    <t>"V3" 2</t>
  </si>
  <si>
    <t>144</t>
  </si>
  <si>
    <t>55431099</t>
  </si>
  <si>
    <t>dávkovač tekutého mýdla bílý 0,35L</t>
  </si>
  <si>
    <t>-1889915107</t>
  </si>
  <si>
    <t>145</t>
  </si>
  <si>
    <t>998725202</t>
  </si>
  <si>
    <t>Přesun hmot pro zařizovací předměty stanovený procentní sazbou (%) z ceny vodorovná dopravní vzdálenost do 50 m základní v objektech výšky přes 6 do 12 m</t>
  </si>
  <si>
    <t>1724434571</t>
  </si>
  <si>
    <t>https://podminky.urs.cz/item/CS_URS_2025_01/998725202</t>
  </si>
  <si>
    <t>764</t>
  </si>
  <si>
    <t>Konstrukce klempířské</t>
  </si>
  <si>
    <t>146</t>
  </si>
  <si>
    <t>764041521</t>
  </si>
  <si>
    <t>Dilatační lišta z titanzinkového plechu s povrchovou úpravou připojovací, včetně tmelení rš 100 mm</t>
  </si>
  <si>
    <t>-473175744</t>
  </si>
  <si>
    <t>https://podminky.urs.cz/item/CS_URS_2025_01/764041521</t>
  </si>
  <si>
    <t>"K5" Pi*0,71*3</t>
  </si>
  <si>
    <t>"K6" 0,63*4</t>
  </si>
  <si>
    <t>"K10" Pi*0,625</t>
  </si>
  <si>
    <t>147</t>
  </si>
  <si>
    <t>764212666</t>
  </si>
  <si>
    <t>Oplechování střešních prvků z pozinkovaného plechu s povrchovou úpravou okapu střechy rovné okapovým plechem rš 500 mm</t>
  </si>
  <si>
    <t>-1029348809</t>
  </si>
  <si>
    <t>https://podminky.urs.cz/item/CS_URS_2025_01/764212666</t>
  </si>
  <si>
    <t>"K3" 19,3</t>
  </si>
  <si>
    <t>19,3*1,15 'Přepočtené koeficientem množství</t>
  </si>
  <si>
    <t>148</t>
  </si>
  <si>
    <t>764214608</t>
  </si>
  <si>
    <t>Oplechování horních ploch zdí a nadezdívek (atik) z pozinkovaného plechu s povrchovou úpravou mechanicky kotvené rš 750 mm</t>
  </si>
  <si>
    <t>-536979885</t>
  </si>
  <si>
    <t>https://podminky.urs.cz/item/CS_URS_2025_01/764214608</t>
  </si>
  <si>
    <t>"K4" 37,5</t>
  </si>
  <si>
    <t>37,5*1,15 'Přepočtené koeficientem množství</t>
  </si>
  <si>
    <t>149</t>
  </si>
  <si>
    <t>764246302</t>
  </si>
  <si>
    <t>Oplechování parapetů z titanzinkového lesklého válcovaného plechu rovných mechanicky kotvené, bez rohů rš 200 mm</t>
  </si>
  <si>
    <t>-731955481</t>
  </si>
  <si>
    <t>https://podminky.urs.cz/item/CS_URS_2025_01/764246302</t>
  </si>
  <si>
    <t>"K9" 57,0</t>
  </si>
  <si>
    <t>57*1,15 'Přepočtené koeficientem množství</t>
  </si>
  <si>
    <t>150</t>
  </si>
  <si>
    <t>764246504</t>
  </si>
  <si>
    <t>Oplechování parapetů z titanzinkového plechu s povrchovou úpravou rovných mechanicky kotvené, bez rohů rš 330 mm</t>
  </si>
  <si>
    <t>1949623239</t>
  </si>
  <si>
    <t>https://podminky.urs.cz/item/CS_URS_2025_01/764246504</t>
  </si>
  <si>
    <t>"K7" 1,3*3</t>
  </si>
  <si>
    <t>"K8" 1,0*2</t>
  </si>
  <si>
    <t>151</t>
  </si>
  <si>
    <t>764344512</t>
  </si>
  <si>
    <t>Lemování prostupů z titanzinkového plechu s povrchovou úpravou bez lišty, střech s krytinou skládanou nebo z plechu</t>
  </si>
  <si>
    <t>-980531222</t>
  </si>
  <si>
    <t>https://podminky.urs.cz/item/CS_URS_2025_01/764344512</t>
  </si>
  <si>
    <t>"K5" Pi*0,71*0,25*3</t>
  </si>
  <si>
    <t>"K6" 0,63*4*0,25</t>
  </si>
  <si>
    <t>"K10" Pi*0,625*0,25</t>
  </si>
  <si>
    <t>152</t>
  </si>
  <si>
    <t>764511603</t>
  </si>
  <si>
    <t>Žlab podokapní z pozinkovaného plechu s povrchovou úpravou včetně háků a čel půlkruhový rš 400 mm</t>
  </si>
  <si>
    <t>-1697180284</t>
  </si>
  <si>
    <t>https://podminky.urs.cz/item/CS_URS_2025_01/764511603</t>
  </si>
  <si>
    <t>"K2" 19,3</t>
  </si>
  <si>
    <t>153</t>
  </si>
  <si>
    <t>764518622</t>
  </si>
  <si>
    <t>Svod z pozinkovaného plechu s upraveným povrchem včetně objímek, kolen a odskoků kruhový, průměru 100 mm</t>
  </si>
  <si>
    <t>564410404</t>
  </si>
  <si>
    <t>https://podminky.urs.cz/item/CS_URS_2025_01/764518622</t>
  </si>
  <si>
    <t>"K1" 14,0</t>
  </si>
  <si>
    <t>14*1,15 'Přepočtené koeficientem množství</t>
  </si>
  <si>
    <t>154</t>
  </si>
  <si>
    <t>998764202</t>
  </si>
  <si>
    <t>Přesun hmot pro konstrukce klempířské stanovený procentní sazbou (%) z ceny vodorovná dopravní vzdálenost do 50 m s užitím mechanizace v objektech výšky přes 6 do 12 m</t>
  </si>
  <si>
    <t>-1706952490</t>
  </si>
  <si>
    <t>https://podminky.urs.cz/item/CS_URS_2025_01/998764202</t>
  </si>
  <si>
    <t>766</t>
  </si>
  <si>
    <t>Konstrukce truhlářské</t>
  </si>
  <si>
    <t>155</t>
  </si>
  <si>
    <t>766622131</t>
  </si>
  <si>
    <t>Montáž oken plastových včetně montáže rámu plochy přes 1 m2 otevíravých do zdiva, výšky do 1,5 m</t>
  </si>
  <si>
    <t>-1086646813</t>
  </si>
  <si>
    <t>https://podminky.urs.cz/item/CS_URS_2025_01/766622131</t>
  </si>
  <si>
    <t>"VF1" 1,2*1,5*3</t>
  </si>
  <si>
    <t>"VF2" 0,9*1,5*2</t>
  </si>
  <si>
    <t>156</t>
  </si>
  <si>
    <t>61140052</t>
  </si>
  <si>
    <t>okno plastové otevíravé/sklopné trojsklo přes plochu 1m2 do v 1,5m</t>
  </si>
  <si>
    <t>1362854557</t>
  </si>
  <si>
    <t>Poznámka k položce:_x000D_
Provedení dle výpisu oken a vrat_x000D__x000D_
Včetně všech doplňků (kování, vybavení apod.)</t>
  </si>
  <si>
    <t>157</t>
  </si>
  <si>
    <t>766629215</t>
  </si>
  <si>
    <t>Montáž oken dřevěných Příplatek k cenám za izolaci mezi ostěním a rámem okna při rovném ostění, připojovací spára tl. do 45 mm</t>
  </si>
  <si>
    <t>-2023255161</t>
  </si>
  <si>
    <t>https://podminky.urs.cz/item/CS_URS_2025_01/766629215</t>
  </si>
  <si>
    <t>"VF1, VF2 - včetně V12" (1,2+1,5)*2*3+(0,9+1,5)*2*2</t>
  </si>
  <si>
    <t>"VF3" 3,5+4,1*2</t>
  </si>
  <si>
    <t>158</t>
  </si>
  <si>
    <t>766660002</t>
  </si>
  <si>
    <t>Montáž dveřních křídel dřevěných nebo plastových otevíravých do ocelové zárubně povrchově upravených jednokřídlových, šířky přes 800 mm</t>
  </si>
  <si>
    <t>-315150948</t>
  </si>
  <si>
    <t>https://podminky.urs.cz/item/CS_URS_2025_01/766660002</t>
  </si>
  <si>
    <t>159</t>
  </si>
  <si>
    <t>611620R01</t>
  </si>
  <si>
    <t>dveře jednokřídlé plastové povrch laminátový plné 900x1970-2100mm Rw=38 dB</t>
  </si>
  <si>
    <t>-416560452</t>
  </si>
  <si>
    <t>Poznámka k položce:_x000D_
Provedení dle výpisu dveří_x000D__x000D_
Včetně všech doplňků (kování, zámek, vybavení apod.)</t>
  </si>
  <si>
    <t>160</t>
  </si>
  <si>
    <t>766660011</t>
  </si>
  <si>
    <t>Montáž dveřních křídel dřevěných nebo plastových otevíravých do ocelové zárubně povrchově upravených dvoukřídlových, šířky do 1450 mm</t>
  </si>
  <si>
    <t>-665102885</t>
  </si>
  <si>
    <t>https://podminky.urs.cz/item/CS_URS_2025_01/766660011</t>
  </si>
  <si>
    <t>161</t>
  </si>
  <si>
    <t>611621R02</t>
  </si>
  <si>
    <t>dveře dvoukřídlé plastové povrch laminátový plné 1200x1970-2100mm</t>
  </si>
  <si>
    <t>-1436485643</t>
  </si>
  <si>
    <t>162</t>
  </si>
  <si>
    <t>766694116</t>
  </si>
  <si>
    <t>Montáž ostatních truhlářských konstrukcí parapetních desek dřevěných nebo plastových šířky do 300 mm</t>
  </si>
  <si>
    <t>-46014248</t>
  </si>
  <si>
    <t>https://podminky.urs.cz/item/CS_URS_2025_01/766694116</t>
  </si>
  <si>
    <t>"V7" 1,2*5</t>
  </si>
  <si>
    <t>163</t>
  </si>
  <si>
    <t>61140078</t>
  </si>
  <si>
    <t>parapet plastový vnitřní š 200mm</t>
  </si>
  <si>
    <t>1530416680</t>
  </si>
  <si>
    <t>164</t>
  </si>
  <si>
    <t>61144019</t>
  </si>
  <si>
    <t>koncovka k parapetu plastovému vnitřnímu 1 pár</t>
  </si>
  <si>
    <t>sada</t>
  </si>
  <si>
    <t>1878975650</t>
  </si>
  <si>
    <t>165</t>
  </si>
  <si>
    <t>998766202</t>
  </si>
  <si>
    <t>Přesun hmot pro konstrukce truhlářské stanovený procentní sazbou (%) z ceny vodorovná dopravní vzdálenost do 50 m základní v objektech výšky přes 6 do 12 m</t>
  </si>
  <si>
    <t>-1977540166</t>
  </si>
  <si>
    <t>https://podminky.urs.cz/item/CS_URS_2025_01/998766202</t>
  </si>
  <si>
    <t>767</t>
  </si>
  <si>
    <t>Konstrukce zámečnické</t>
  </si>
  <si>
    <t>166</t>
  </si>
  <si>
    <t>767211R01</t>
  </si>
  <si>
    <t>Montáž kovového schodiště vřetenového kotveného do betonu</t>
  </si>
  <si>
    <t>-1673073530</t>
  </si>
  <si>
    <t>"Z5" 6,0</t>
  </si>
  <si>
    <t>167</t>
  </si>
  <si>
    <t>1595366059</t>
  </si>
  <si>
    <t>"Z5 včetně zábradlí a roštů" 2450,0+460,0</t>
  </si>
  <si>
    <t>2910*1,1 'Přepočtené koeficientem množství</t>
  </si>
  <si>
    <t>168</t>
  </si>
  <si>
    <t>767584153</t>
  </si>
  <si>
    <t>Montáž kovových podhledů kazetových z kazet velikosti 600 x 600 mm, plochy přes 20 m2</t>
  </si>
  <si>
    <t>1398713047</t>
  </si>
  <si>
    <t>https://podminky.urs.cz/item/CS_URS_2025_01/767584153</t>
  </si>
  <si>
    <t>169</t>
  </si>
  <si>
    <t>138140R01</t>
  </si>
  <si>
    <t>kazeta podhledová z plechu perforovaná</t>
  </si>
  <si>
    <t>947270986</t>
  </si>
  <si>
    <t>151,2*1,1 'Přepočtené koeficientem množství</t>
  </si>
  <si>
    <t>170</t>
  </si>
  <si>
    <t>767585113</t>
  </si>
  <si>
    <t>Montáž kovových podhledů doplňků podhledů montáž okrajové lišty</t>
  </si>
  <si>
    <t>-242968166</t>
  </si>
  <si>
    <t>https://podminky.urs.cz/item/CS_URS_2025_01/767585113</t>
  </si>
  <si>
    <t>"Obvod" 47,1+22,3+0,4*4*4</t>
  </si>
  <si>
    <t>"Prostupy - obdélníkové, kruhové" 38,2+21,7</t>
  </si>
  <si>
    <t>171</t>
  </si>
  <si>
    <t>138141R01</t>
  </si>
  <si>
    <t>okrajová lišta</t>
  </si>
  <si>
    <t>-156106511</t>
  </si>
  <si>
    <t>135,7*1,1 'Přepočtené koeficientem množství</t>
  </si>
  <si>
    <t>172</t>
  </si>
  <si>
    <t>767651240</t>
  </si>
  <si>
    <t>Montáž vrat garážových nebo průmyslových otvíravých do ocelové zárubně z dílů, plochy přes 13 m2</t>
  </si>
  <si>
    <t>-1295499192</t>
  </si>
  <si>
    <t>https://podminky.urs.cz/item/CS_URS_2025_01/767651240</t>
  </si>
  <si>
    <t>"VF3" 1</t>
  </si>
  <si>
    <t>173</t>
  </si>
  <si>
    <t>553415R01</t>
  </si>
  <si>
    <t>vrata ocelová otočná s rámem zateplená plochy přes 12 do 15 m2</t>
  </si>
  <si>
    <t>1018293961</t>
  </si>
  <si>
    <t>Poznámka k položce:_x000D_
Provedení dle výpisu oken a vrat_x000D__x000D_
Včetně rámu a všech doplňků (kování, zámek, vybavení, povrchová úprava apod.)</t>
  </si>
  <si>
    <t>"VF3" 3,5*4,1</t>
  </si>
  <si>
    <t>174</t>
  </si>
  <si>
    <t>767831022</t>
  </si>
  <si>
    <t>Montáž vnitřních kovových žebříků přímých, ukotvených do betonu</t>
  </si>
  <si>
    <t>-393979242</t>
  </si>
  <si>
    <t>https://podminky.urs.cz/item/CS_URS_2025_01/767831022</t>
  </si>
  <si>
    <t>"Z8a" 4,0</t>
  </si>
  <si>
    <t>"Z11" (2,75+1,7)*4</t>
  </si>
  <si>
    <t>175</t>
  </si>
  <si>
    <t>767832122</t>
  </si>
  <si>
    <t>Montáž venkovních požárních žebříků do betonu bez suchovodu</t>
  </si>
  <si>
    <t>1522599432</t>
  </si>
  <si>
    <t>https://podminky.urs.cz/item/CS_URS_2025_01/767832122</t>
  </si>
  <si>
    <t>"Z8" 8,1</t>
  </si>
  <si>
    <t>176</t>
  </si>
  <si>
    <t>767834111</t>
  </si>
  <si>
    <t>Montáž venkovních požárních žebříků Příplatek k cenám za montáž ochranného koše, připevněného šroubováním</t>
  </si>
  <si>
    <t>168967118</t>
  </si>
  <si>
    <t>https://podminky.urs.cz/item/CS_URS_2025_01/767834111</t>
  </si>
  <si>
    <t>"Z8" 5,2</t>
  </si>
  <si>
    <t>"Z8a" 1,4</t>
  </si>
  <si>
    <t>177</t>
  </si>
  <si>
    <t>767881112</t>
  </si>
  <si>
    <t>Montáž záchytného systému proti pádu bodů samostatných nebo v systému s poddajným kotvícím vedením do železobetonu chemickou kotvou</t>
  </si>
  <si>
    <t>165584447</t>
  </si>
  <si>
    <t>https://podminky.urs.cz/item/CS_URS_2025_01/767881112</t>
  </si>
  <si>
    <t>178</t>
  </si>
  <si>
    <t>70921330</t>
  </si>
  <si>
    <t>kotvicí bod pro betonové konstrukce pomocí rozpěrné kotvy nebo chemické kotvy dl 600mm</t>
  </si>
  <si>
    <t>-1650387562</t>
  </si>
  <si>
    <t>179</t>
  </si>
  <si>
    <t>767881151</t>
  </si>
  <si>
    <t>Montáž záchytného systému proti pádu nástavců určených k upevnění na sloupky nebo body v systému poddajného kotvícího vedení středových, rohových, dělících délky vedení do 50 m</t>
  </si>
  <si>
    <t>soubor</t>
  </si>
  <si>
    <t>-1542248996</t>
  </si>
  <si>
    <t>https://podminky.urs.cz/item/CS_URS_2025_01/767881151</t>
  </si>
  <si>
    <t>180</t>
  </si>
  <si>
    <t>709213R01</t>
  </si>
  <si>
    <t>záchytný systém - oko průběžné</t>
  </si>
  <si>
    <t>-2045993807</t>
  </si>
  <si>
    <t>181</t>
  </si>
  <si>
    <t>709213R02</t>
  </si>
  <si>
    <t>záchytný systém - oko koncové</t>
  </si>
  <si>
    <t>1155072661</t>
  </si>
  <si>
    <t>182</t>
  </si>
  <si>
    <t>709213R03</t>
  </si>
  <si>
    <t>záchytný systém - oko rohové</t>
  </si>
  <si>
    <t>-1718499851</t>
  </si>
  <si>
    <t>183</t>
  </si>
  <si>
    <t>767881161</t>
  </si>
  <si>
    <t>Montáž záchytného systému proti pádu nástavců určených k upevnění na sloupky nebo body v systému poddajného kotvícího vedení uchycení lana k nástavcům</t>
  </si>
  <si>
    <t>772285201</t>
  </si>
  <si>
    <t>https://podminky.urs.cz/item/CS_URS_2025_01/767881161</t>
  </si>
  <si>
    <t>184</t>
  </si>
  <si>
    <t>31452200</t>
  </si>
  <si>
    <t>nerezové lano určené pro systémy s požadavkem na permanentní kotvicí vedení tl 6mm</t>
  </si>
  <si>
    <t>1874213373</t>
  </si>
  <si>
    <t>185</t>
  </si>
  <si>
    <t>767995115</t>
  </si>
  <si>
    <t>Montáž ostatních atypických zámečnických konstrukcí hmotnosti přes 50 do 100 kg</t>
  </si>
  <si>
    <t>-708255983</t>
  </si>
  <si>
    <t>https://podminky.urs.cz/item/CS_URS_2025_01/767995115</t>
  </si>
  <si>
    <t>"Z4 - lemování podlahy" 75,8</t>
  </si>
  <si>
    <t>"Z12 - čerpací jímka" 85,2</t>
  </si>
  <si>
    <t>186</t>
  </si>
  <si>
    <t>767995117</t>
  </si>
  <si>
    <t>Montáž ostatních atypických zámečnických konstrukcí hmotnosti přes 250 do 500 kg</t>
  </si>
  <si>
    <t>242819718</t>
  </si>
  <si>
    <t>https://podminky.urs.cz/item/CS_URS_2025_01/767995117</t>
  </si>
  <si>
    <t>"Jeřábová dráha I240"</t>
  </si>
  <si>
    <t>"Z6 - 1.NP" 380,6*2</t>
  </si>
  <si>
    <t>"Z7 - 1.PP" 372,5</t>
  </si>
  <si>
    <t>"Z7 - 1.NP" 300,1</t>
  </si>
  <si>
    <t>"Z7a - 1.PP" 347,5</t>
  </si>
  <si>
    <t>187</t>
  </si>
  <si>
    <t>-157184890</t>
  </si>
  <si>
    <t>"Z4" 75,8</t>
  </si>
  <si>
    <t>"Z8" 186,1</t>
  </si>
  <si>
    <t>"Z8a" 140,1</t>
  </si>
  <si>
    <t>"Z11" 123,4*4</t>
  </si>
  <si>
    <t>"Z12" 85,2</t>
  </si>
  <si>
    <t>2762,1*1,15 'Přepočtené koeficientem množství</t>
  </si>
  <si>
    <t>188</t>
  </si>
  <si>
    <t>998767202</t>
  </si>
  <si>
    <t>Přesun hmot pro zámečnické konstrukce stanovený procentní sazbou (%) z ceny vodorovná dopravní vzdálenost do 50 m základní v objektech výšky přes 6 do 12 m</t>
  </si>
  <si>
    <t>-1252084376</t>
  </si>
  <si>
    <t>https://podminky.urs.cz/item/CS_URS_2025_01/998767202</t>
  </si>
  <si>
    <t>771</t>
  </si>
  <si>
    <t>Podlahy z dlaždic</t>
  </si>
  <si>
    <t>189</t>
  </si>
  <si>
    <t>771111011</t>
  </si>
  <si>
    <t>Příprava podkladu před provedením dlažby vysátí podlah</t>
  </si>
  <si>
    <t>-2048583988</t>
  </si>
  <si>
    <t>https://podminky.urs.cz/item/CS_URS_2025_01/771111011</t>
  </si>
  <si>
    <t>190</t>
  </si>
  <si>
    <t>771121011</t>
  </si>
  <si>
    <t>Příprava podkladu před provedením dlažby nátěr penetrační na podlahu</t>
  </si>
  <si>
    <t>349099263</t>
  </si>
  <si>
    <t>https://podminky.urs.cz/item/CS_URS_2025_01/771121011</t>
  </si>
  <si>
    <t>191</t>
  </si>
  <si>
    <t>771474113</t>
  </si>
  <si>
    <t>Montáž soklů z dlaždic keramických lepených cementovým flexibilním lepidlem rovných, výšky přes 90 do 120 mm</t>
  </si>
  <si>
    <t>-713215184</t>
  </si>
  <si>
    <t>https://podminky.urs.cz/item/CS_URS_2025_01/771474113</t>
  </si>
  <si>
    <t>"M.č. 11.02" 12,0-0,8</t>
  </si>
  <si>
    <t>"M.č. 11.03" 16,8-1,3</t>
  </si>
  <si>
    <t>192</t>
  </si>
  <si>
    <t>59761184</t>
  </si>
  <si>
    <t>sokl keramický mrazuvzdorný povrch hladký/matný tl do 10mm výšky přes 65 do 90mm</t>
  </si>
  <si>
    <t>-455124111</t>
  </si>
  <si>
    <t>26,7*1,1 'Přepočtené koeficientem množství</t>
  </si>
  <si>
    <t>193</t>
  </si>
  <si>
    <t>771574679</t>
  </si>
  <si>
    <t>Montáž podlah z dlaždic keramických lepených cementovým standardním lepidlem pro vysoké mechanické zatížení, tloušťky přes 10 mm přes 22 do 25 ks/m2</t>
  </si>
  <si>
    <t>2089692881</t>
  </si>
  <si>
    <t>https://podminky.urs.cz/item/CS_URS_2025_01/771574679</t>
  </si>
  <si>
    <t>194</t>
  </si>
  <si>
    <t>59761264</t>
  </si>
  <si>
    <t>dlažba keramická slinutá mrazuvzdorná R11/B povrch reliéfní/matný tl přes 10 do 15mm přes 22 do 25ks/m2</t>
  </si>
  <si>
    <t>363147160</t>
  </si>
  <si>
    <t>320,3*1,1 'Přepočtené koeficientem množství</t>
  </si>
  <si>
    <t>195</t>
  </si>
  <si>
    <t>771591112</t>
  </si>
  <si>
    <t>Izolace podlahy pod dlažbu nátěrem nebo stěrkou ve dvou vrstvách</t>
  </si>
  <si>
    <t>-1623170223</t>
  </si>
  <si>
    <t>https://podminky.urs.cz/item/CS_URS_2025_01/771591112</t>
  </si>
  <si>
    <t>"Vytažení na stěny" 82,8*0,1</t>
  </si>
  <si>
    <t>"Vytažení na stěny" 63,8*0,1</t>
  </si>
  <si>
    <t>196</t>
  </si>
  <si>
    <t>771591264</t>
  </si>
  <si>
    <t>Izolace podlahy pod dlažbu těsnícími izolačními pásy mezi podlahou a stěnu</t>
  </si>
  <si>
    <t>-1182387044</t>
  </si>
  <si>
    <t>https://podminky.urs.cz/item/CS_URS_2025_01/771591264</t>
  </si>
  <si>
    <t>"F2" 82,8</t>
  </si>
  <si>
    <t>"F3" 63,8</t>
  </si>
  <si>
    <t>197</t>
  </si>
  <si>
    <t>775131111</t>
  </si>
  <si>
    <t>Příprava podkladu skládaných podlah a stěn vyztužení podkladu armovacím pletivem ze skelných vláken</t>
  </si>
  <si>
    <t>-2030063355</t>
  </si>
  <si>
    <t>https://podminky.urs.cz/item/CS_URS_2025_01/775131111</t>
  </si>
  <si>
    <t>198</t>
  </si>
  <si>
    <t>998771202</t>
  </si>
  <si>
    <t>Přesun hmot pro podlahy z dlaždic stanovený procentní sazbou (%) z ceny vodorovná dopravní vzdálenost do 50 m základní v objektech výšky přes 6 do 12 m</t>
  </si>
  <si>
    <t>-2144413405</t>
  </si>
  <si>
    <t>https://podminky.urs.cz/item/CS_URS_2025_01/998771202</t>
  </si>
  <si>
    <t>776</t>
  </si>
  <si>
    <t>Podlahy povlakové</t>
  </si>
  <si>
    <t>199</t>
  </si>
  <si>
    <t>776212111</t>
  </si>
  <si>
    <t>Montáž textilních podlahovin volným položením s podlepením spojů páskou pásů</t>
  </si>
  <si>
    <t>-1486942792</t>
  </si>
  <si>
    <t>https://podminky.urs.cz/item/CS_URS_2025_01/776212111</t>
  </si>
  <si>
    <t>200</t>
  </si>
  <si>
    <t>27251100</t>
  </si>
  <si>
    <t>koberec dielektrický do 26kV š 1300mm tl 5mm</t>
  </si>
  <si>
    <t>-44024160</t>
  </si>
  <si>
    <t>17,6*1,1 'Přepočtené koeficientem množství</t>
  </si>
  <si>
    <t>201</t>
  </si>
  <si>
    <t>998776202</t>
  </si>
  <si>
    <t>Přesun hmot pro podlahy povlakové stanovený procentní sazbou (%) z ceny vodorovná dopravní vzdálenost do 50 m základní v objektech výšky přes 6 do 12 m</t>
  </si>
  <si>
    <t>942892938</t>
  </si>
  <si>
    <t>https://podminky.urs.cz/item/CS_URS_2025_01/998776202</t>
  </si>
  <si>
    <t>781</t>
  </si>
  <si>
    <t>Dokončovací práce - obklady</t>
  </si>
  <si>
    <t>202</t>
  </si>
  <si>
    <t>781111011</t>
  </si>
  <si>
    <t>Příprava podkladu před provedením obkladu oprášení (ometení) stěny</t>
  </si>
  <si>
    <t>-771792897</t>
  </si>
  <si>
    <t>https://podminky.urs.cz/item/CS_URS_2025_01/781111011</t>
  </si>
  <si>
    <t>"1.PP" (53,2+0,4*4*5)*3,0</t>
  </si>
  <si>
    <t>"1.NP" (48,6+0,4*4*2-3,5)*3,0-(0,9*1,5+1,2*1,5*2+1,3*2,1+1,0*2,1)</t>
  </si>
  <si>
    <t>203</t>
  </si>
  <si>
    <t>781151012</t>
  </si>
  <si>
    <t>Příprava podkladu před provedením obkladu lokální vyrovnání podkladu stěrkou, tloušťky do 3 mm, plochy přes 0,1 do 0,25 m2</t>
  </si>
  <si>
    <t>-583926348</t>
  </si>
  <si>
    <t>https://podminky.urs.cz/item/CS_URS_2025_01/781151012</t>
  </si>
  <si>
    <t>"Předpoklad: 1 ks/2 m2"</t>
  </si>
  <si>
    <t>"1.PP" (53,2+0,4*4*5)*3,0/2</t>
  </si>
  <si>
    <t>204</t>
  </si>
  <si>
    <t>781472217</t>
  </si>
  <si>
    <t>Montáž keramických obkladů stěn lepených cementovým flexibilním lepidlem hladkých přes 12 do 19 ks/m2</t>
  </si>
  <si>
    <t>446641421</t>
  </si>
  <si>
    <t>https://podminky.urs.cz/item/CS_URS_2025_01/781472217</t>
  </si>
  <si>
    <t>205</t>
  </si>
  <si>
    <t>59761711</t>
  </si>
  <si>
    <t>obklad keramický nemrazuvzdorný povrch hladký/matný tl do 10mm přes 12 do 19ks/m2</t>
  </si>
  <si>
    <t>-584809430</t>
  </si>
  <si>
    <t>318,72*1,1 'Přepočtené koeficientem množství</t>
  </si>
  <si>
    <t>206</t>
  </si>
  <si>
    <t>781492211</t>
  </si>
  <si>
    <t>Obklad - dokončující práce montáž profilu lepeného flexibilním cementovým lepidlem rohového</t>
  </si>
  <si>
    <t>-2112749280</t>
  </si>
  <si>
    <t>https://podminky.urs.cz/item/CS_URS_2025_01/781492211</t>
  </si>
  <si>
    <t>"1.PP" 4*5*3,0</t>
  </si>
  <si>
    <t>"1.NP" 4*2*3,0+3,0*2+((0,9+1,5)*2+(1,2+1,5)*2*2+1,3+2,1*2+1,0+2,1*2)</t>
  </si>
  <si>
    <t>207</t>
  </si>
  <si>
    <t>28342003</t>
  </si>
  <si>
    <t>lišta ukončovací z PVC 10mm</t>
  </si>
  <si>
    <t>2135570530</t>
  </si>
  <si>
    <t>116,3*1,05 'Přepočtené koeficientem množství</t>
  </si>
  <si>
    <t>208</t>
  </si>
  <si>
    <t>781492251</t>
  </si>
  <si>
    <t>Obklad - dokončující práce montáž profilu lepeného flexibilním cementovým lepidlem ukončovacího</t>
  </si>
  <si>
    <t>1487141932</t>
  </si>
  <si>
    <t>https://podminky.urs.cz/item/CS_URS_2025_01/781492251</t>
  </si>
  <si>
    <t>"1.PP" 53,2+0,4*4*5</t>
  </si>
  <si>
    <t>"1.NP" 48,6+0,4*4*2-3,5</t>
  </si>
  <si>
    <t>209</t>
  </si>
  <si>
    <t>-862131613</t>
  </si>
  <si>
    <t>109,5*1,05 'Přepočtené koeficientem množství</t>
  </si>
  <si>
    <t>210</t>
  </si>
  <si>
    <t>998781202</t>
  </si>
  <si>
    <t>Přesun hmot pro obklady keramické stanovený procentní sazbou (%) z ceny vodorovná dopravní vzdálenost do 50 m základní v objektech výšky přes 6 do 12 m</t>
  </si>
  <si>
    <t>-22107630</t>
  </si>
  <si>
    <t>https://podminky.urs.cz/item/CS_URS_2025_01/998781202</t>
  </si>
  <si>
    <t>783</t>
  </si>
  <si>
    <t>Dokončovací práce - nátěry</t>
  </si>
  <si>
    <t>211</t>
  </si>
  <si>
    <t>783324101</t>
  </si>
  <si>
    <t>Základní nátěr zámečnických konstrukcí jednonásobný akrylátový</t>
  </si>
  <si>
    <t>-322355744</t>
  </si>
  <si>
    <t>https://podminky.urs.cz/item/CS_URS_2025_01/783324101</t>
  </si>
  <si>
    <t>"Z9 - 2x U200" 4,0*2*0,66*1,1</t>
  </si>
  <si>
    <t>5,808*3 'Přepočtené koeficientem množství</t>
  </si>
  <si>
    <t>212</t>
  </si>
  <si>
    <t>783347101</t>
  </si>
  <si>
    <t>Krycí nátěr (email) zámečnických konstrukcí jednonásobný polyuretanový</t>
  </si>
  <si>
    <t>875389561</t>
  </si>
  <si>
    <t>https://podminky.urs.cz/item/CS_URS_2025_01/783347101</t>
  </si>
  <si>
    <t xml:space="preserve">"Zárubně" </t>
  </si>
  <si>
    <t>"D1" (0,9+2,0*2)*0,2</t>
  </si>
  <si>
    <t>"D2" (1,2+2,0*2)*0,2</t>
  </si>
  <si>
    <t>2,02*2 'Přepočtené koeficientem množství</t>
  </si>
  <si>
    <t>213</t>
  </si>
  <si>
    <t>783823133</t>
  </si>
  <si>
    <t>Penetrační nátěr omítek hladkých omítek hladkých, zrnitých tenkovrstvých nebo štukových stupně členitosti 1 a 2 silikátový</t>
  </si>
  <si>
    <t>1613348090</t>
  </si>
  <si>
    <t>https://podminky.urs.cz/item/CS_URS_2025_01/783823133</t>
  </si>
  <si>
    <t>214</t>
  </si>
  <si>
    <t>783827101</t>
  </si>
  <si>
    <t>Krycí (ochranný) nátěr omítek jednonásobný hladkých betonových povrchů nebo povrchů z desek na bázi dřeva (dřevovláknitých apod.) akrylátový</t>
  </si>
  <si>
    <t>1614903805</t>
  </si>
  <si>
    <t>https://podminky.urs.cz/item/CS_URS_2025_01/783827101</t>
  </si>
  <si>
    <t>"1.PP - nad obkladem" (53,2+0,4*4*5)*1,8+8,3*(0,4+0,5*2)</t>
  </si>
  <si>
    <t>215</t>
  </si>
  <si>
    <t>783827123</t>
  </si>
  <si>
    <t>Krycí (ochranný) nátěr omítek jednonásobný hladkých omítek hladkých, zrnitých tenkovrstvých nebo štukových stupně členitosti 1 a 2 silikátový</t>
  </si>
  <si>
    <t>-1623540753</t>
  </si>
  <si>
    <t>https://podminky.urs.cz/item/CS_URS_2025_01/783827123</t>
  </si>
  <si>
    <t>216</t>
  </si>
  <si>
    <t>783901453</t>
  </si>
  <si>
    <t>Příprava podkladu betonových podlah před provedením nátěru vysátím</t>
  </si>
  <si>
    <t>1491463426</t>
  </si>
  <si>
    <t>https://podminky.urs.cz/item/CS_URS_2025_01/783901453</t>
  </si>
  <si>
    <t>217</t>
  </si>
  <si>
    <t>783917151</t>
  </si>
  <si>
    <t>Krycí (uzavírací) nátěr betonových podlah jednonásobný syntetický</t>
  </si>
  <si>
    <t>-310618562</t>
  </si>
  <si>
    <t>https://podminky.urs.cz/item/CS_URS_2025_01/783917151</t>
  </si>
  <si>
    <t>784</t>
  </si>
  <si>
    <t>Dokončovací práce - malby a tapety</t>
  </si>
  <si>
    <t>218</t>
  </si>
  <si>
    <t>784181111</t>
  </si>
  <si>
    <t>Penetrace podkladu jednonásobná základní silikátová bezbarvá v místnostech výšky do 3,80 m</t>
  </si>
  <si>
    <t>-437587112</t>
  </si>
  <si>
    <t>https://podminky.urs.cz/item/CS_URS_2025_01/784181111</t>
  </si>
  <si>
    <t xml:space="preserve">"Sloupy" 0,4*4*2*5,7 </t>
  </si>
  <si>
    <t>219</t>
  </si>
  <si>
    <t>784321031</t>
  </si>
  <si>
    <t>Malby silikátové dvojnásobné, bílé v místnostech výšky do 3,80 m</t>
  </si>
  <si>
    <t>-2083985774</t>
  </si>
  <si>
    <t>https://podminky.urs.cz/item/CS_URS_2025_01/784321031</t>
  </si>
  <si>
    <t>L_v</t>
  </si>
  <si>
    <t>Délka vrtů</t>
  </si>
  <si>
    <t>1929</t>
  </si>
  <si>
    <t>L_vi</t>
  </si>
  <si>
    <t>Délka inječních vrtů</t>
  </si>
  <si>
    <t>L_vk</t>
  </si>
  <si>
    <t>Délka vrtů pro kotvy</t>
  </si>
  <si>
    <t>2290</t>
  </si>
  <si>
    <t>Úroveň 3:</t>
  </si>
  <si>
    <t>01.1a - Zajištění stavební jámy</t>
  </si>
  <si>
    <t xml:space="preserve">    1 - Zemní práce</t>
  </si>
  <si>
    <t>151712111</t>
  </si>
  <si>
    <t>Převázka ocelová pro ukotvení záporového pažení pro jakoukoliv délku převázky zdvojená</t>
  </si>
  <si>
    <t>1869191368</t>
  </si>
  <si>
    <t>https://podminky.urs.cz/item/CS_URS_2025_01/151712111</t>
  </si>
  <si>
    <t>"2xIPE 330" 40*1,7+20*2,9+1*4,1+26*5,3+1*6,5+1*7,7</t>
  </si>
  <si>
    <t>"Ztužení rohů U300" 8*2*5,0</t>
  </si>
  <si>
    <t>151712121</t>
  </si>
  <si>
    <t>Odstranění ocelové převázky pro ukotvení záporového pažení jakékoliv délky převázky zdvojené</t>
  </si>
  <si>
    <t>-1500656355</t>
  </si>
  <si>
    <t>https://podminky.urs.cz/item/CS_URS_2025_01/151712121</t>
  </si>
  <si>
    <t>151713122</t>
  </si>
  <si>
    <t>Vrchní kotvení zápor na povrch výkopové jámy s provedením kotevních bloků z betonu nebo se zaberaněním ocelových pilot, případně s provedením vrtů a jejich výplní betonem, s dodáním hmot při délce zápory do 14 m odstranění</t>
  </si>
  <si>
    <t>941584143</t>
  </si>
  <si>
    <t>https://podminky.urs.cz/item/CS_URS_2025_01/151713122</t>
  </si>
  <si>
    <t>153111114</t>
  </si>
  <si>
    <t>Úprava ocelových štětovnic pro štětové stěny řezání z terénu, štětovnic zaberaněných příčné</t>
  </si>
  <si>
    <t>-55460645</t>
  </si>
  <si>
    <t>https://podminky.urs.cz/item/CS_URS_2025_01/153111114</t>
  </si>
  <si>
    <t>153112123</t>
  </si>
  <si>
    <t>Zřízení beraněných stěn z ocelových štětovnic z terénu zaberanění štětovnic ve standardních podmínkách, délky do 12 m</t>
  </si>
  <si>
    <t>-1671499545</t>
  </si>
  <si>
    <t>https://podminky.urs.cz/item/CS_URS_2025_01/153112123</t>
  </si>
  <si>
    <t>"Délka 9 m" 38*9,0*0,6</t>
  </si>
  <si>
    <t>"Délka 10 m" (42+71+28+21)*10,0*0,6</t>
  </si>
  <si>
    <t>"Délka 11 m" 73*11,0*0,6</t>
  </si>
  <si>
    <t>"Délka 12 m" 47*12,0*0,6</t>
  </si>
  <si>
    <t>153112124</t>
  </si>
  <si>
    <t>Zřízení beraněných stěn z ocelových štětovnic z terénu zaberanění štětovnic ve standardních podmínkách, délky do 16 m</t>
  </si>
  <si>
    <t>1851465616</t>
  </si>
  <si>
    <t>https://podminky.urs.cz/item/CS_URS_2025_01/153112124</t>
  </si>
  <si>
    <t>"Délka 15 m" 87*15,0*0,6</t>
  </si>
  <si>
    <t>159203VL1</t>
  </si>
  <si>
    <t xml:space="preserve">štětovnice VL 604 S 270 GP </t>
  </si>
  <si>
    <t>-1665456131</t>
  </si>
  <si>
    <t>"50% obratovost"</t>
  </si>
  <si>
    <t>(1997,4+783,0)*123,50/1000*0,50</t>
  </si>
  <si>
    <t>153113113</t>
  </si>
  <si>
    <t>Vytažení stěn z ocelových štětovnic zaberaněných z terénu délky do 12 m ve standardních podmínkách, zaberaněných na hloubku do 12 m</t>
  </si>
  <si>
    <t>-809618268</t>
  </si>
  <si>
    <t>https://podminky.urs.cz/item/CS_URS_2025_01/153113113</t>
  </si>
  <si>
    <t>"Odečet ponechaných štětovnic" -29,9*10,0</t>
  </si>
  <si>
    <t>153113141</t>
  </si>
  <si>
    <t>Vytažení stěn z ocelových štětovnic zaberaněných z terénu délky přes 12 m ve standardních podmínkách, zaberaněných na hloubku do 12 m</t>
  </si>
  <si>
    <t>-935680760</t>
  </si>
  <si>
    <t>https://podminky.urs.cz/item/CS_URS_2025_01/153113141</t>
  </si>
  <si>
    <t>"Odečet ponechaných štětovnic" -44,6*15,0</t>
  </si>
  <si>
    <t>15382112R</t>
  </si>
  <si>
    <t>D+M kotvy pramencové dočasné 4xLp15.7St 1570/1770 včetně zálivky, injektáže a napínání</t>
  </si>
  <si>
    <t>-401190568</t>
  </si>
  <si>
    <t>"Délka kotvy"</t>
  </si>
  <si>
    <t>"Manipulační délka"</t>
  </si>
  <si>
    <t>146*1,5</t>
  </si>
  <si>
    <t>224411114</t>
  </si>
  <si>
    <t>Maloprofilové vrty průběžným sacím vrtáním průměru přes 156 do 195 mm do úklonu 45° v hl 0 až 25 m v hornině tř. III a IV</t>
  </si>
  <si>
    <t>322613078</t>
  </si>
  <si>
    <t>https://podminky.urs.cz/item/CS_URS_2025_01/224411114</t>
  </si>
  <si>
    <t>"Injekční vrty"</t>
  </si>
  <si>
    <t>8*15,0</t>
  </si>
  <si>
    <t>224412114</t>
  </si>
  <si>
    <t>Maloprofilové vrty průběžným sacím vrtáním průměru přes 156 do 195 mm úklonu přes 45° v hl 0 až 25 m v hornině tř. III a IV</t>
  </si>
  <si>
    <t>1410752080</t>
  </si>
  <si>
    <t>https://podminky.urs.cz/item/CS_URS_2025_01/224412114</t>
  </si>
  <si>
    <t>"Vrty pro kotvy"</t>
  </si>
  <si>
    <t>12*17,0+12*16,0+3*18,0+3*17,0+3*17,0+5*18,0+6*17,0+6*16,0+14*17,0+19*15,0+18*14,0+37*15,0+8*15,0</t>
  </si>
  <si>
    <t>226212713</t>
  </si>
  <si>
    <t>Velkoprofilové vrty náběrovým vrtáním svislé zapažené ocelovými pažnicemi průměru přes 650 do 850 mm, v hl od 0 do 20 m v hornině tř. III</t>
  </si>
  <si>
    <t>558436408</t>
  </si>
  <si>
    <t>https://podminky.urs.cz/item/CS_URS_2025_01/226212713</t>
  </si>
  <si>
    <t>"Vrty pro piloty ø 750 mm pažené"</t>
  </si>
  <si>
    <t>47*12,0+87*15,0+4*15,0</t>
  </si>
  <si>
    <t>1929*0,75 'Přepočtené koeficientem množství</t>
  </si>
  <si>
    <t>226212714</t>
  </si>
  <si>
    <t>Velkoprofilové vrty náběrovým vrtáním svislé zapažené ocelovými pažnicemi průměru přes 650 do 850 mm, v hl od 0 do 20 m v hornině tř. IV</t>
  </si>
  <si>
    <t>1138302583</t>
  </si>
  <si>
    <t>https://podminky.urs.cz/item/CS_URS_2025_01/226212714</t>
  </si>
  <si>
    <t>1929*0,25 'Přepočtené koeficientem množství</t>
  </si>
  <si>
    <t>2311132R1</t>
  </si>
  <si>
    <t>D+M výplň vrtů jílocementem</t>
  </si>
  <si>
    <t>826839761</t>
  </si>
  <si>
    <t>"Výplň pilot jílocementem - Pevnost 1.0 až 1.3 MPa"</t>
  </si>
  <si>
    <t>L_v*Pi*0,75*0,75/4*1,1</t>
  </si>
  <si>
    <t>L_vi*Pi*0,2*0,2/4*1,1</t>
  </si>
  <si>
    <t>282606031</t>
  </si>
  <si>
    <t>Trysková injektáž sloupů ve standardních podmínkách, průměru do 700 mm</t>
  </si>
  <si>
    <t>449162569</t>
  </si>
  <si>
    <t>https://podminky.urs.cz/item/CS_URS_2025_01/282606031</t>
  </si>
  <si>
    <t>Poznámka k položce:_x000D_
Dotěsnění k SO 05</t>
  </si>
  <si>
    <t>58521113</t>
  </si>
  <si>
    <t>cement portlandský CEM I 52,5MPa</t>
  </si>
  <si>
    <t>1523412568</t>
  </si>
  <si>
    <t>Poznámka k položce:_x000D_
Předpoklad: 500 l směsi na 1 vrt</t>
  </si>
  <si>
    <t>15*0,5*0,753</t>
  </si>
  <si>
    <t>998003111</t>
  </si>
  <si>
    <t>Přesun hmot pro piloty, kůly, jehly, zápory, štětové nebo tabulové stěny ocelové nebo dřevěné, zřizované z terénu</t>
  </si>
  <si>
    <t>-687033587</t>
  </si>
  <si>
    <t>https://podminky.urs.cz/item/CS_URS_2025_01/998003111</t>
  </si>
  <si>
    <t>V_pod</t>
  </si>
  <si>
    <t>Objem podsypů</t>
  </si>
  <si>
    <t>1067,5</t>
  </si>
  <si>
    <t>V_vb</t>
  </si>
  <si>
    <t>Objem výplňového betonu</t>
  </si>
  <si>
    <t>451,4</t>
  </si>
  <si>
    <t>V_vyk</t>
  </si>
  <si>
    <t>Objem výkopů</t>
  </si>
  <si>
    <t>14973,375</t>
  </si>
  <si>
    <t>V_zas</t>
  </si>
  <si>
    <t>Objem zásypů</t>
  </si>
  <si>
    <t>2058,375</t>
  </si>
  <si>
    <t>01.1b - Zemní práce</t>
  </si>
  <si>
    <t>115101201</t>
  </si>
  <si>
    <t>Čerpání vody na dopravní výšku do 10 m s uvažovaným průměrným přítokem do 500 l/min</t>
  </si>
  <si>
    <t>hod</t>
  </si>
  <si>
    <t>1732729291</t>
  </si>
  <si>
    <t>https://podminky.urs.cz/item/CS_URS_2025_01/115101201</t>
  </si>
  <si>
    <t>24*1800</t>
  </si>
  <si>
    <t>115101301</t>
  </si>
  <si>
    <t>Pohotovost záložní čerpací soupravy pro dopravní výšku do 10 m s uvažovaným průměrným přítokem do 500 l/min</t>
  </si>
  <si>
    <t>den</t>
  </si>
  <si>
    <t>-1554384383</t>
  </si>
  <si>
    <t>https://podminky.urs.cz/item/CS_URS_2025_01/115101301</t>
  </si>
  <si>
    <t>131251207</t>
  </si>
  <si>
    <t>Hloubení zapažených jam a zářezů strojně s urovnáním dna do předepsaného profilu a spádu v hornině třídy těžitelnosti I skupiny 3 přes 5 000 m3</t>
  </si>
  <si>
    <t>-1449592783</t>
  </si>
  <si>
    <t>https://podminky.urs.cz/item/CS_URS_2025_01/131251207</t>
  </si>
  <si>
    <t>"Figura 1" 291,9*10,5+213,5*10,5/2</t>
  </si>
  <si>
    <t>"Figura 2" 1134,6*6,3+0,7*28,7</t>
  </si>
  <si>
    <t>"Figura 3" 473,6*6,3</t>
  </si>
  <si>
    <t>"Figura 4" 58,5*8,8+27,5*8,8/2</t>
  </si>
  <si>
    <t>14973,375*0,7 'Přepočtené koeficientem množství</t>
  </si>
  <si>
    <t>131351207</t>
  </si>
  <si>
    <t>Hloubení zapažených jam a zářezů strojně s urovnáním dna do předepsaného profilu a spádu v hornině třídy těžitelnosti II skupiny 4 přes 5 000 m3</t>
  </si>
  <si>
    <t>-173795718</t>
  </si>
  <si>
    <t>https://podminky.urs.cz/item/CS_URS_2025_01/131351207</t>
  </si>
  <si>
    <t>14973,375*0,3 'Přepočtené koeficientem množství</t>
  </si>
  <si>
    <t>161151104</t>
  </si>
  <si>
    <t>Svislé přemístění výkopku strojně bez naložení do dopravní nádoby avšak s vyprázdněním dopravní nádoby na hromadu nebo do dopravního prostředku z horniny třídy těžitelnosti I skupiny 1 až 3 při hloubce výkopu přes 8 do 12 m</t>
  </si>
  <si>
    <t>816615499</t>
  </si>
  <si>
    <t>https://podminky.urs.cz/item/CS_URS_2025_01/161151104</t>
  </si>
  <si>
    <t>"Oceňuje se 30 % výkopku" V_vyk*0,7*0,3</t>
  </si>
  <si>
    <t>161151114</t>
  </si>
  <si>
    <t>Svislé přemístění výkopku strojně bez naložení do dopravní nádoby avšak s vyprázdněním dopravní nádoby na hromadu nebo do dopravního prostředku z horniny třídy těžitelnosti II skupiny 4 a 5 při hloubce výkopu přes 8 do 12 m</t>
  </si>
  <si>
    <t>-2073538571</t>
  </si>
  <si>
    <t>https://podminky.urs.cz/item/CS_URS_2025_01/161151114</t>
  </si>
  <si>
    <t>"Oceňuje se 30 % výkopku" V_vyk*0,3*0,3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</si>
  <si>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</si>
  <si>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</si>
  <si>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916892502</t>
  </si>
  <si>
    <t>https://podminky.urs.cz/item/CS_URS_2025_01/162751117</t>
  </si>
  <si>
    <t>"Na meziskládku a zpět" V_zas*2</t>
  </si>
  <si>
    <t>"Na skládku" V_vyk*0,7-V_zas</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</si>
  <si>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</si>
  <si>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</si>
  <si>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-600873158</t>
  </si>
  <si>
    <t>https://podminky.urs.cz/item/CS_URS_2025_01/162751119</t>
  </si>
  <si>
    <t>8422,988*5 'Přepočtené koeficientem množství</t>
  </si>
  <si>
    <t>162751137</t>
  </si>
  <si>
    <t>Vodorovné přemístění výkopku nebo sypaniny po suchu na obvyklém dopravním prostředku, bez naložení výkopku, avšak se složením bez rozhrnutí z horniny třídy těžitelnosti II skupiny 4 a 5 na vzdálenost přes 9 000 do 10 000 m</t>
  </si>
  <si>
    <t>962867716</t>
  </si>
  <si>
    <t>https://podminky.urs.cz/item/CS_URS_2025_01/162751137</t>
  </si>
  <si>
    <t>"Na skládku" V_vyk*0,3</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</si>
  <si>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</si>
  <si>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</si>
  <si>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711663719</t>
  </si>
  <si>
    <t>https://podminky.urs.cz/item/CS_URS_2025_01/162751139</t>
  </si>
  <si>
    <t>4492,013*5 'Přepočtené koeficientem množství</t>
  </si>
  <si>
    <t>167151111</t>
  </si>
  <si>
    <t>Nakládání, skládání a překládání neulehlého výkopku nebo sypaniny strojně nakládání, množství přes 100 m3, z hornin třídy těžitelnosti I, skupiny 1 až 3</t>
  </si>
  <si>
    <t>1469518292</t>
  </si>
  <si>
    <t>https://podminky.urs.cz/item/CS_URS_2025_01/167151111</t>
  </si>
  <si>
    <t>"Na meziskládce" V_zas</t>
  </si>
  <si>
    <t>171251201</t>
  </si>
  <si>
    <t>Uložení sypaniny na skládky nebo meziskládky bez hutnění s upravením uložené sypaniny do předepsaného tvaru</t>
  </si>
  <si>
    <t>-292811268</t>
  </si>
  <si>
    <t>https://podminky.urs.cz/item/CS_URS_2025_01/171251201</t>
  </si>
  <si>
    <t>174151101</t>
  </si>
  <si>
    <t>Zásyp sypaninou z jakékoliv horniny strojně s uložením výkopku ve vrstvách se zhutněním jam, šachet, rýh nebo kolem objektů v těchto vykopávkách</t>
  </si>
  <si>
    <t>585446885</t>
  </si>
  <si>
    <t>https://podminky.urs.cz/item/CS_URS_2025_01/174151101</t>
  </si>
  <si>
    <t>"Výkopy" V_vyk</t>
  </si>
  <si>
    <t>"Odečet podsypů" -V_pod</t>
  </si>
  <si>
    <t>"Odečet výplňového betonu" -V_vb</t>
  </si>
  <si>
    <t>"Odečet objemu staveb"</t>
  </si>
  <si>
    <t>"SO01" -197,4*10,0</t>
  </si>
  <si>
    <t>"SO02" -1624,5*5,8</t>
  </si>
  <si>
    <t>212752R</t>
  </si>
  <si>
    <t>Trativod z drenážních trubek plastových flexibilních DN 150 vč. ochrané geotextílie - zřízení a odstranění</t>
  </si>
  <si>
    <t>-1724934739</t>
  </si>
  <si>
    <t>"viz TZ a PD"</t>
  </si>
  <si>
    <t>(29,0*2)+(28,0*2)+(5,0*2)+(19,0*2)+(2,0*2)+27+107+22+30+27+41</t>
  </si>
  <si>
    <t>213141111</t>
  </si>
  <si>
    <t>Zřízení vrstvy z geotextilie filtrační, separační, odvodňovací, ochranné, výztužné nebo protierozní v rovině nebo ve sklonu do 1:5, šířky do 3 m</t>
  </si>
  <si>
    <t>-960081960</t>
  </si>
  <si>
    <t>https://podminky.urs.cz/item/CS_URS_2025_01/213141111</t>
  </si>
  <si>
    <t>"SO01" 291,9</t>
  </si>
  <si>
    <t>"SO02" 1843,1</t>
  </si>
  <si>
    <t>69311081</t>
  </si>
  <si>
    <t>geotextilie netkaná separační, ochranná, filtrační, drenážní PES 300g/m2</t>
  </si>
  <si>
    <t>1367083445</t>
  </si>
  <si>
    <t>2135*1,1845 'Přepočtené koeficientem množství</t>
  </si>
  <si>
    <t>24211R01</t>
  </si>
  <si>
    <t>Dočasná čerpací studna v. 7500 mm z betonových skruží DN 800 - zřízení a odstranění</t>
  </si>
  <si>
    <t>540771782</t>
  </si>
  <si>
    <t xml:space="preserve">"viz TZ a PD" </t>
  </si>
  <si>
    <t>"ČS  1 - 5, 8 - 13" 5+6</t>
  </si>
  <si>
    <t>24211R02</t>
  </si>
  <si>
    <t>Dočasná čerpací studna v. 10000 mm z betonových skruží DN 800 - zřízení a odstranění</t>
  </si>
  <si>
    <t>-1883498958</t>
  </si>
  <si>
    <t>"ČS 6" 1</t>
  </si>
  <si>
    <t>24211R03</t>
  </si>
  <si>
    <t>Dočasná čerpací studna v. 12000 mm z betonových skruží DN 800 - zřízení a odstranění</t>
  </si>
  <si>
    <t>-943021036</t>
  </si>
  <si>
    <t>"ČS 7 a 14" 1+1</t>
  </si>
  <si>
    <t>271572211</t>
  </si>
  <si>
    <t>Podsyp pod základové konstrukce se zhutněním a urovnáním povrchu ze štěrkopísku netříděného</t>
  </si>
  <si>
    <t>1973518138</t>
  </si>
  <si>
    <t>https://podminky.urs.cz/item/CS_URS_2025_01/271572211</t>
  </si>
  <si>
    <t>"SO01" 291,9*0,5</t>
  </si>
  <si>
    <t>"SO02" 1843,1*0,5</t>
  </si>
  <si>
    <t>1067,5*2 'Přepočtené koeficientem množství</t>
  </si>
  <si>
    <t>1764588830</t>
  </si>
  <si>
    <t>"Výplňový beton mezi SO01 a SO02" 25,4*3,7+193,2*3,7/2</t>
  </si>
  <si>
    <t>171201231</t>
  </si>
  <si>
    <t>Poplatek za uložení stavebního odpadu na recyklační skládce (skládkovné) zeminy a kamení zatříděného do Katalogu odpadů pod kódem 17 05 04</t>
  </si>
  <si>
    <t>-1248933476</t>
  </si>
  <si>
    <t>https://podminky.urs.cz/item/CS_URS_2025_01/171201231</t>
  </si>
  <si>
    <t>"Přebytečná zemina"</t>
  </si>
  <si>
    <t>(V_vyk*0,7-V_zas)*1,8</t>
  </si>
  <si>
    <t>V_vyk*0,3*2,0</t>
  </si>
  <si>
    <t>280765478</t>
  </si>
  <si>
    <t>01.1c - Demolice</t>
  </si>
  <si>
    <t xml:space="preserve">    997 - Přesun sutě</t>
  </si>
  <si>
    <t>981511114</t>
  </si>
  <si>
    <t>Demolice konstrukcí objektů postupným rozebíráním konstrukcí ze železobetonu</t>
  </si>
  <si>
    <t>-518584344</t>
  </si>
  <si>
    <t>https://podminky.urs.cz/item/CS_URS_2025_01/981511114</t>
  </si>
  <si>
    <t>"Základ dávkování síranu" 2,3*6,3*1,5</t>
  </si>
  <si>
    <t>"Stávající objekt měrného žlabu" (10,0*1,0+1,0*0,5)*2,8-(9,6*0,6+0,6*0,5)*2,2</t>
  </si>
  <si>
    <t>Přesun sutě</t>
  </si>
  <si>
    <t>997006002</t>
  </si>
  <si>
    <t>Úprava stavebního odpadu třídění strojové</t>
  </si>
  <si>
    <t>683191812</t>
  </si>
  <si>
    <t>https://podminky.urs.cz/item/CS_URS_2025_01/997006002</t>
  </si>
  <si>
    <t>997013111</t>
  </si>
  <si>
    <t>Vnitrostaveništní doprava suti a vybouraných hmot vodorovně do 50 m s naložením základní pro budovy a haly výšky do 6 m</t>
  </si>
  <si>
    <t>1383388346</t>
  </si>
  <si>
    <t>https://podminky.urs.cz/item/CS_URS_2025_01/997013111</t>
  </si>
  <si>
    <t>463936636</t>
  </si>
  <si>
    <t>-1831516294</t>
  </si>
  <si>
    <t>91,446*9 'Přepočtené koeficientem množství</t>
  </si>
  <si>
    <t>997013631</t>
  </si>
  <si>
    <t>Poplatek za uložení stavebního odpadu na skládce (skládkovné) směsného stavebního a demoličního zatříděného do Katalogu odpadů pod kódem 17 09 04</t>
  </si>
  <si>
    <t>-761297124</t>
  </si>
  <si>
    <t>https://podminky.urs.cz/item/CS_URS_2025_01/997013631</t>
  </si>
  <si>
    <t>2114341542</t>
  </si>
  <si>
    <t>767161811</t>
  </si>
  <si>
    <t>Demontáž zábradlí do suti rovného rozebíratelný spoj hmotnosti 1 m zábradlí do 20 kg</t>
  </si>
  <si>
    <t>-1262766868</t>
  </si>
  <si>
    <t>https://podminky.urs.cz/item/CS_URS_2025_01/767161811</t>
  </si>
  <si>
    <t>"Stávající objekt měrného žlabu" 21,3</t>
  </si>
  <si>
    <t>01.4.1 - SO01 ZTI</t>
  </si>
  <si>
    <t xml:space="preserve">    8 - Trubní vedení</t>
  </si>
  <si>
    <t xml:space="preserve">    721 - Zdravotechnika - vnitřní kanalizace</t>
  </si>
  <si>
    <t xml:space="preserve">    722 - Zdravotechnika - vnitřní vodovod</t>
  </si>
  <si>
    <t>Ostatní - Ostatní</t>
  </si>
  <si>
    <t xml:space="preserve">    999 - Skládkovné</t>
  </si>
  <si>
    <t>132201201</t>
  </si>
  <si>
    <t>Hloubení rýh š do 2000 mm v hornině tř. 3 objemu do 100 m3</t>
  </si>
  <si>
    <t>-448094552</t>
  </si>
  <si>
    <t>0,8*1,5*50</t>
  </si>
  <si>
    <t>"hor 3 50%" 60*0,5</t>
  </si>
  <si>
    <t>132201209</t>
  </si>
  <si>
    <t>Příplatek za lepivost k hloubení rýh š do 2000 mm v hornině tř. 3</t>
  </si>
  <si>
    <t>1265565221</t>
  </si>
  <si>
    <t>60,0*0,3</t>
  </si>
  <si>
    <t>132301201</t>
  </si>
  <si>
    <t>Hloubení rýh š do 2000 mm v hornině tř. 4 objemu do 100 m3</t>
  </si>
  <si>
    <t>1123222440</t>
  </si>
  <si>
    <t>"hor 4 50%" 60*0,5</t>
  </si>
  <si>
    <t>132301209</t>
  </si>
  <si>
    <t>Příplatek za lepivost k hloubení rýh š do 2000 mm v hornině tř. 4</t>
  </si>
  <si>
    <t>1718642852</t>
  </si>
  <si>
    <t>30*0,3</t>
  </si>
  <si>
    <t>161101101</t>
  </si>
  <si>
    <t>Svislé přemístění výkopku z horniny tř. 1 až 4 hl výkopu do 2,5 m</t>
  </si>
  <si>
    <t>969776829</t>
  </si>
  <si>
    <t>162301101</t>
  </si>
  <si>
    <t>Vodorovné přemístění do 500 m výkopku/sypaniny z horniny tř. 1 až 4</t>
  </si>
  <si>
    <t>2048589077</t>
  </si>
  <si>
    <t>"zásyp, obsyp" 38+18</t>
  </si>
  <si>
    <t>162701105</t>
  </si>
  <si>
    <t>Vodorovné přemístění do 10000 m výkopku/sypaniny z horniny tř. 1 až 4</t>
  </si>
  <si>
    <t>-332181784</t>
  </si>
  <si>
    <t>"přebytečný výkopek na skládku"</t>
  </si>
  <si>
    <t>"výkopy" 60</t>
  </si>
  <si>
    <t>167101102</t>
  </si>
  <si>
    <t>Nakládání výkopku z hornin tř. 1 až 4 přes 100 m3</t>
  </si>
  <si>
    <t>-578272738</t>
  </si>
  <si>
    <t>174101101</t>
  </si>
  <si>
    <t>Zásyp jam, šachet rýh nebo kolem objektů sypaninou se zhutněním</t>
  </si>
  <si>
    <t>411468627</t>
  </si>
  <si>
    <t>"odpočet vytl. kubatura"</t>
  </si>
  <si>
    <t>-(0,8*0,55*50)</t>
  </si>
  <si>
    <t>58344199</t>
  </si>
  <si>
    <t>štěrkodrť frakce 0-63</t>
  </si>
  <si>
    <t>1915674703</t>
  </si>
  <si>
    <t>38*1,67*1,23</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</si>
  <si>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</si>
  <si>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</si>
  <si>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372418378</t>
  </si>
  <si>
    <t>https://podminky.urs.cz/item/CS_URS_2025_01/175151101</t>
  </si>
  <si>
    <t>0,8*0,45*50</t>
  </si>
  <si>
    <t>58337331</t>
  </si>
  <si>
    <t>štěrkopísek frakce 0/22</t>
  </si>
  <si>
    <t>1776926470</t>
  </si>
  <si>
    <t>18*1,67*1,23</t>
  </si>
  <si>
    <t>451573111</t>
  </si>
  <si>
    <t>Lože pod potrubí, stoky a drobné objekty v otevřeném výkopu z písku a štěrkopísku do 63 mm</t>
  </si>
  <si>
    <t>2026309334</t>
  </si>
  <si>
    <t>https://podminky.urs.cz/item/CS_URS_2025_01/451573111</t>
  </si>
  <si>
    <t>0,8*0,1*50</t>
  </si>
  <si>
    <t>Trubní vedení</t>
  </si>
  <si>
    <t>871275211</t>
  </si>
  <si>
    <t>Kanalizační potrubí z tvrdého PVC v otevřeném výkopu ve sklonu do 20 %, hladkého plnostěnného jednovrstvého, tuhost třídy SN 4 DN 125</t>
  </si>
  <si>
    <t>CS ÚRS 2023 02</t>
  </si>
  <si>
    <t>-2113106520</t>
  </si>
  <si>
    <t>https://podminky.urs.cz/item/CS_URS_2023_02/871275211</t>
  </si>
  <si>
    <t>(0,5*7)+(2,0*1)+(3,0*3)</t>
  </si>
  <si>
    <t>871315211</t>
  </si>
  <si>
    <t>Kanalizační potrubí z tvrdého PVC v otevřeném výkopu ve sklonu do 20 %, hladkého plnostěnného jednovrstvého, tuhost třídy SN 4 DN 160</t>
  </si>
  <si>
    <t>1582639073</t>
  </si>
  <si>
    <t>https://podminky.urs.cz/item/CS_URS_2023_02/871315211</t>
  </si>
  <si>
    <t>(0,5*6)+(2,0*2)+(3,0*2)+(5,0*4)</t>
  </si>
  <si>
    <t>8772652R</t>
  </si>
  <si>
    <t>Montáž lapače střešních splavenin z tvrdého PVC-systém KG DN 125</t>
  </si>
  <si>
    <t>-1535049844</t>
  </si>
  <si>
    <t>56231163</t>
  </si>
  <si>
    <t>lapač střešních splavenin se zápachovou klapkou a lapacím košem DN 125/110</t>
  </si>
  <si>
    <t>-862689977</t>
  </si>
  <si>
    <t>877275211</t>
  </si>
  <si>
    <t>Montáž tvarovek na kanalizačním plastovém potrubí z PP nebo PVC-U hladkého plnostěnného kolen, víček nebo hrdlových uzávěrů DN 125</t>
  </si>
  <si>
    <t>190185085</t>
  </si>
  <si>
    <t>https://podminky.urs.cz/item/CS_URS_2025_01/877275211</t>
  </si>
  <si>
    <t>2+1+1</t>
  </si>
  <si>
    <t>28611354</t>
  </si>
  <si>
    <t>koleno kanalizační PVC KG 125x15°</t>
  </si>
  <si>
    <t>1746741768</t>
  </si>
  <si>
    <t>28611356</t>
  </si>
  <si>
    <t>koleno kanalizační PVC KG 125x45°</t>
  </si>
  <si>
    <t>-59754490</t>
  </si>
  <si>
    <t>28611358</t>
  </si>
  <si>
    <t>koleno kanalizační PVC KG 125x87°</t>
  </si>
  <si>
    <t>-1043877502</t>
  </si>
  <si>
    <t>877315211</t>
  </si>
  <si>
    <t>Montáž tvarovek na kanalizačním plastovém potrubí z PP nebo PVC-U hladkého plnostěnného kolen, víček nebo hrdlových uzávěrů DN 150</t>
  </si>
  <si>
    <t>970558255</t>
  </si>
  <si>
    <t>https://podminky.urs.cz/item/CS_URS_2025_01/877315211</t>
  </si>
  <si>
    <t>1+1+1</t>
  </si>
  <si>
    <t>28611359</t>
  </si>
  <si>
    <t>koleno kanalizační PVC KG 160x15°</t>
  </si>
  <si>
    <t>-177652665</t>
  </si>
  <si>
    <t>28611506</t>
  </si>
  <si>
    <t>redukce kanalizační PVC 160/125</t>
  </si>
  <si>
    <t>-1138816798</t>
  </si>
  <si>
    <t>28617480</t>
  </si>
  <si>
    <t>vložka šachtová kanalizace PP korugované DN 160</t>
  </si>
  <si>
    <t>1170082823</t>
  </si>
  <si>
    <t>877315221</t>
  </si>
  <si>
    <t>Montáž tvarovek na kanalizačním plastovém potrubí z PP nebo PVC-U hladkého plnostěnného odboček DN 150</t>
  </si>
  <si>
    <t>-373840651</t>
  </si>
  <si>
    <t>https://podminky.urs.cz/item/CS_URS_2025_01/877315221</t>
  </si>
  <si>
    <t>28611391</t>
  </si>
  <si>
    <t>odbočka kanalizační plastová s hrdlem KG 160/125/45°</t>
  </si>
  <si>
    <t>1375538036</t>
  </si>
  <si>
    <t>892312121</t>
  </si>
  <si>
    <t>Tlakové zkoušky vzduchem těsnícími vaky ucpávkovými DN 150</t>
  </si>
  <si>
    <t>úsek</t>
  </si>
  <si>
    <t>710570943</t>
  </si>
  <si>
    <t>https://podminky.urs.cz/item/CS_URS_2025_01/892312121</t>
  </si>
  <si>
    <t>892352121</t>
  </si>
  <si>
    <t>Tlakové zkoušky vzduchem těsnícími vaky ucpávkovými DN 200</t>
  </si>
  <si>
    <t>-409616608</t>
  </si>
  <si>
    <t>https://podminky.urs.cz/item/CS_URS_2025_01/892352121</t>
  </si>
  <si>
    <t>89481R01</t>
  </si>
  <si>
    <t>Revizní šachta z PVC DN 400 vč. poklopu</t>
  </si>
  <si>
    <t>296170799</t>
  </si>
  <si>
    <t>97715R1</t>
  </si>
  <si>
    <t>Vrtání otvoru do DN 150 do betonu, včetně tlakového utěsnění potrubí do DN100</t>
  </si>
  <si>
    <t>1984107728</t>
  </si>
  <si>
    <t>998276101</t>
  </si>
  <si>
    <t>Přesun hmot pro trubní vedení hloubené z trub z plastických hmot nebo sklolaminátových pro vodovody, kanalizace, teplovody, produktovody v otevřeném výkopu dopravní vzdálenost do 15 m</t>
  </si>
  <si>
    <t>-766122403</t>
  </si>
  <si>
    <t>https://podminky.urs.cz/item/CS_URS_2025_01/998276101</t>
  </si>
  <si>
    <t>721</t>
  </si>
  <si>
    <t>Zdravotechnika - vnitřní kanalizace</t>
  </si>
  <si>
    <t>72114R1</t>
  </si>
  <si>
    <t>Trubka ocelová bezešvá nerez DN 100 (pr.106x3)</t>
  </si>
  <si>
    <t>-512824007</t>
  </si>
  <si>
    <t>72114R2</t>
  </si>
  <si>
    <t>Trubka ocelová bezešvá nerez DN 32 (pr.39,7x3)</t>
  </si>
  <si>
    <t>393999708</t>
  </si>
  <si>
    <t>7212114R1</t>
  </si>
  <si>
    <t>Vpusť podlahová se svislým odtokem DN 50/75/110 mřížka nerez 150x150</t>
  </si>
  <si>
    <t>-1339848886</t>
  </si>
  <si>
    <t>721215R1</t>
  </si>
  <si>
    <t>Stavební přípomoce (vysekání začištění otvorů)</t>
  </si>
  <si>
    <t>kpl</t>
  </si>
  <si>
    <t>333851497</t>
  </si>
  <si>
    <t>721290111</t>
  </si>
  <si>
    <t>Zkouška těsnosti kanalizace v objektech vodou do DN 125</t>
  </si>
  <si>
    <t>-1621589913</t>
  </si>
  <si>
    <t>https://podminky.urs.cz/item/CS_URS_2025_01/721290111</t>
  </si>
  <si>
    <t>30+4</t>
  </si>
  <si>
    <t>998721201</t>
  </si>
  <si>
    <t>Přesun hmot pro vnitřní kanalizaci stanovený procentní sazbou (%) z ceny vodorovná dopravní vzdálenost do 50 m základní v objektech výšky do 6 m</t>
  </si>
  <si>
    <t>-27924863</t>
  </si>
  <si>
    <t>https://podminky.urs.cz/item/CS_URS_2025_01/998721201</t>
  </si>
  <si>
    <t>722</t>
  </si>
  <si>
    <t>Zdravotechnika - vnitřní vodovod</t>
  </si>
  <si>
    <t>722174022</t>
  </si>
  <si>
    <t>Potrubí z plastových trubek z polypropylenu PPR svařovaných polyfúzně PN 20 (SDR 6) D 20 x 3,4</t>
  </si>
  <si>
    <t>940725215</t>
  </si>
  <si>
    <t>https://podminky.urs.cz/item/CS_URS_2025_01/722174022</t>
  </si>
  <si>
    <t>"viz TZ a PD" 10</t>
  </si>
  <si>
    <t>722221135</t>
  </si>
  <si>
    <t>Armatury s jedním závitem ventily výtokové G 3/4"</t>
  </si>
  <si>
    <t>74895183</t>
  </si>
  <si>
    <t>https://podminky.urs.cz/item/CS_URS_2025_01/722221135</t>
  </si>
  <si>
    <t>7222241R</t>
  </si>
  <si>
    <t>Uzavírací ventil G 3/4 s vypouštěním</t>
  </si>
  <si>
    <t>1595114255</t>
  </si>
  <si>
    <t>722262R1</t>
  </si>
  <si>
    <t>Vodoměr Q=1,5 m3/h, DN 15</t>
  </si>
  <si>
    <t>-663608404</t>
  </si>
  <si>
    <t>72227R1</t>
  </si>
  <si>
    <t>Objímky pro uchycení potrubí do dn 25</t>
  </si>
  <si>
    <t>1006451429</t>
  </si>
  <si>
    <t>72227R2</t>
  </si>
  <si>
    <t>Pomocný materiál (stavební zátky potrubí, těsnění)</t>
  </si>
  <si>
    <t>1922397019</t>
  </si>
  <si>
    <t>72227R3</t>
  </si>
  <si>
    <t>Stavební přípomoce (vysekání, vyvrtání začištění otvorů)</t>
  </si>
  <si>
    <t>1160347687</t>
  </si>
  <si>
    <t>722290215</t>
  </si>
  <si>
    <t>Zkoušky, proplach a desinfekce vodovodního potrubí zkoušky těsnosti vodovodního potrubí hrdlového nebo přírubového do DN 100</t>
  </si>
  <si>
    <t>-1151403698</t>
  </si>
  <si>
    <t>https://podminky.urs.cz/item/CS_URS_2025_01/722290215</t>
  </si>
  <si>
    <t>722290234</t>
  </si>
  <si>
    <t>Zkoušky, proplach a desinfekce vodovodního potrubí proplach a desinfekce vodovodního potrubí do DN 80</t>
  </si>
  <si>
    <t>539564841</t>
  </si>
  <si>
    <t>https://podminky.urs.cz/item/CS_URS_2025_01/722290234</t>
  </si>
  <si>
    <t>998722201</t>
  </si>
  <si>
    <t>Přesun hmot pro vnitřní vodovod stanovený procentní sazbou (%) z ceny vodorovná dopravní vzdálenost do 50 m základní v objektech výšky do 6 m</t>
  </si>
  <si>
    <t>-292048279</t>
  </si>
  <si>
    <t>https://podminky.urs.cz/item/CS_URS_2025_01/998722201</t>
  </si>
  <si>
    <t>725211R1</t>
  </si>
  <si>
    <t>Keramické umyvadlo šíře 600/650 se zápachovou uzávěrkou</t>
  </si>
  <si>
    <t>-232051279</t>
  </si>
  <si>
    <t>725515R1</t>
  </si>
  <si>
    <t>Elektrický průtokový ohřívač vody, včetně jednovtokové umyvadlové baterie. Příkon 3,5 kW / 230 V.</t>
  </si>
  <si>
    <t>1387593419</t>
  </si>
  <si>
    <t>7258513R1</t>
  </si>
  <si>
    <t>Ventil odpadní umyvadlový bez přepadu G 6/4</t>
  </si>
  <si>
    <t>2003986772</t>
  </si>
  <si>
    <t>998725201</t>
  </si>
  <si>
    <t>Přesun hmot pro zařizovací předměty stanovený procentní sazbou (%) z ceny vodorovná dopravní vzdálenost do 50 m základní v objektech výšky do 6 m</t>
  </si>
  <si>
    <t>-1674887560</t>
  </si>
  <si>
    <t>https://podminky.urs.cz/item/CS_URS_2025_01/998725201</t>
  </si>
  <si>
    <t>Ostatní</t>
  </si>
  <si>
    <t>999</t>
  </si>
  <si>
    <t>1120876793</t>
  </si>
  <si>
    <t>60*1,6</t>
  </si>
  <si>
    <t>01.4.2 - SO01 VZT</t>
  </si>
  <si>
    <t>1 -  Zařízení č.1 -Větrání dmychárny-</t>
  </si>
  <si>
    <t>2 - Zařízení č.2 -Větrání rozvodny</t>
  </si>
  <si>
    <t>3 - Zařízení č.3 -Větrání hrubého předčistění</t>
  </si>
  <si>
    <t>4 - Zařízení č.4 - Větrání jímky</t>
  </si>
  <si>
    <t>5 - Zařízení č. 5 - Temperování hrubého předčištění</t>
  </si>
  <si>
    <t>6 - Společné zařízení</t>
  </si>
  <si>
    <t xml:space="preserve"> Zařízení č.1 -Větrání dmychárny-</t>
  </si>
  <si>
    <t>1.1</t>
  </si>
  <si>
    <t>Ventilátor Ø710 pro odvod vzduchu z dmychárny</t>
  </si>
  <si>
    <t>ks</t>
  </si>
  <si>
    <t>Poznámka k položce:_x000D_
Ventilátor  Ø710 pro odvod vzduchu z dmychárny,robustní konstrukce ventilátoru zajišťuje kombinace rámu z oceli a pláště z hliníku. Kombinace konstrukce skříně a motoru zajišťuje minimalizaci potřeby údržby ventilátorů a umožňuje dlouhý nepřetržitý provoz. Motor je uložen na izolátorech chvění, které zabraňují přenosu vibrací. Základová deska je vyrobena z pozinkovaného ocelového plechu. Plášť ventilátoru je vyroben z hliníku a je opatřen 50mm protihlukovou izolací z minerální vlny. Ventilátor je připraven pro umístění na střešní nástavec. Třída krytí motoru je IP 55, třída izolace F. AC motor s integrovanou termistorovou ochranou PTC, nebo vestavěnými tepelnými kontakty TK vyvedenými na svorkovnici ventilátoru, které musí být připojeny na odpovídající relé tepelné ochrany, které je součástí dodávky. Jmenovitý průtok je 12 100 m3/h, ∆P= 200 Pa, 3x400 V, P=2,58 kW</t>
  </si>
  <si>
    <t>1.2</t>
  </si>
  <si>
    <t>Střešní nástavec 710 s tlumičem hluku</t>
  </si>
  <si>
    <t>Poznámka k položce:_x000D_
Střešní nástavec 710 s tlumičem hluku  je vyroben z pozinkovaného ocelového plechu. Je vybaven 20mm izolací proti kondenzaci a kulisovými tlumiči hluku. Umožňuje připevnění střešního ventilátoru 710.</t>
  </si>
  <si>
    <t>1.3</t>
  </si>
  <si>
    <t>Klapka kruhová zpětná, dvojlistá. D=630mm.</t>
  </si>
  <si>
    <t>1.4</t>
  </si>
  <si>
    <t>Adaptér 630 pro připevnění zpětné klapky</t>
  </si>
  <si>
    <t>1.5</t>
  </si>
  <si>
    <t>Přiruba Ø 630</t>
  </si>
  <si>
    <t>1.6</t>
  </si>
  <si>
    <t>Krycí mřížka 630x630</t>
  </si>
  <si>
    <t>1.7</t>
  </si>
  <si>
    <t>Samotahová hlavice CAGI 710</t>
  </si>
  <si>
    <t>1.8</t>
  </si>
  <si>
    <t>Tlumič hluku pro připevnění na plochou střechu 710x710/1000</t>
  </si>
  <si>
    <t>1.9</t>
  </si>
  <si>
    <t>Adaptér 710 pro připevnění samotahové hlavice CAGI</t>
  </si>
  <si>
    <t>1.10</t>
  </si>
  <si>
    <t>Pružná vložka Ø 710</t>
  </si>
  <si>
    <t>1.11</t>
  </si>
  <si>
    <t>Přiruba Ø 710</t>
  </si>
  <si>
    <t>1.20</t>
  </si>
  <si>
    <t>Potrubí čtyřhranné-rovné SK I s=0,5-0,8mm pozink plech</t>
  </si>
  <si>
    <t>1.21</t>
  </si>
  <si>
    <t>Potrubí čtyřhr.-tvarovky SK I s=0,5-0,8mm pozink plech</t>
  </si>
  <si>
    <t>Zařízení č.2 -Větrání rozvodny</t>
  </si>
  <si>
    <t>2.1</t>
  </si>
  <si>
    <t>Ventilátor potrubní 700x400</t>
  </si>
  <si>
    <t>Poznámka k položce:_x000D_
Ventilátor potrubní 700x400  s oběžným kolem s dozadu zahnutými lopatkami, vyrobené z kompozitního materiálu, dynamicky vyvážený a spárovaný s odpovídajícími EC motory. Motor ventilátoru je pro snadnou údržbu připevněn na výklopných dvířkách. Plášť ventilátoru je vyroben z pozinkovaného ocelového plechu s třídou odolnosti proti korozi C3. Připojení na potrubí usnadňují příruby velikosti PG20. Dále je vybaven el. svorkovnicí s IP54. Skříň ventilátoru má dokonalou 50 mm akustickou a tepelnou izolaci z minerální vlny. Tepelná ochrana je integrovaná v elektronice motoru, nejsou tedy zapotřebí další ochranná relé. Otáčky ventilátoru lze řídit pomocí vestavěného potenciometru Jmenovitý průtok 3660 m/h, ∆P= 200 Pa, 230 V, P=0,65 kW, včetně interního potenciometru pro nastavení průtoku.</t>
  </si>
  <si>
    <t>2.2</t>
  </si>
  <si>
    <t>Klapka uzavírací těsná, lamelová se servopohonem 230V, 700x 400mm.</t>
  </si>
  <si>
    <t>2.3</t>
  </si>
  <si>
    <t>Kazeta deskového filtru, vč. vložky, vč. snímače tlak. dif. Třída filtrace G3. 700x400mm</t>
  </si>
  <si>
    <t>2.4</t>
  </si>
  <si>
    <t>Tlumicí vložka čtyřhranná 700x400mm.</t>
  </si>
  <si>
    <t>2.5</t>
  </si>
  <si>
    <t>Tlumič hluku kulisový 700-400x1000 mm.</t>
  </si>
  <si>
    <t>2.6</t>
  </si>
  <si>
    <t>Protidešťová žaluzie průmyslová 800 x 500 mm, vč. síta a pozedního rámu.</t>
  </si>
  <si>
    <t>2.7</t>
  </si>
  <si>
    <t>Vyústka nastavitelná, dvojřadá s regulací. 625x325mm</t>
  </si>
  <si>
    <t>2.8</t>
  </si>
  <si>
    <t>Samočinná - samotížná klapka 800 x 400mm.</t>
  </si>
  <si>
    <t>2.9</t>
  </si>
  <si>
    <t>Krycí mřížka do zdi. 800x400mm.</t>
  </si>
  <si>
    <t>2.10</t>
  </si>
  <si>
    <t>2.11</t>
  </si>
  <si>
    <t>2.20</t>
  </si>
  <si>
    <t>ŘÍDÍCÍ SYSTÉM PRO OVÁDÁNÍ, SLEDOVÁNÍ A NASTAVENÍ větrání a odvod tepla z rozvodny</t>
  </si>
  <si>
    <t>Poznámka k položce:_x000D_
ŘÍDÍCÍ SYSTÉM PRO OVÁDÁNÍ, SLEDOVÁNÍ A NASTAVENÍ větrání a odvod tepla z rozvdny. Řídicí systém je umístěn v kompaktní oceloplechové rozvodnici vybavené hlavním vypínačem, digitálním regulátorem na desce DPS a jisticími a spínacími prvky pro ventilátor, uzavírací klapku, a kontrolu stavu zanesení filtru.  Kabely procházejí plastovými průchodkami se zajištěním ve spodní/boční části rozvaděče. Ovládání se provádí kabelovým dálkovým ovladačem s dotykovým displejem (Digireg® CP-TFT). Řídící systém ovládá teplotu vzduchu v rozvodně, sleduje základní poruchové stavy zařízení stav a zanesení filtru. Dálkový ovladač s dotykovým panelem umožňuje nastavení časového programu provozu zařízení.</t>
  </si>
  <si>
    <t>Zařízení č.3 -Větrání hrubého předčistění</t>
  </si>
  <si>
    <t>3.1</t>
  </si>
  <si>
    <t>Ventilátor potrubni 600x350</t>
  </si>
  <si>
    <t>Poznámka k položce:_x000D_
Ventilátor potrubni 600x350 s oběžným kolem s dozadu zahnutými lopatkami, vyrobené z kompozitního materiálu, dynamicky vyvážený a spárovaný s odpovídajícími EC motory. Motor ventilátoru je pro snadnou údržbu připevněn na výklopných dvířkách. Plášť ventilátoru je vyroben z pozinkovaného ocelového plechu s třídou odolnosti proti korozi C3. Připojení na potrubí usnadňují příruby velikosti PG20. Dále je vybaven el. svorkovnicí s IP54. Skříň ventilátoru má dokonalou 50 mm akustickou a tepelnou izolaci z minerální vlny. Jmenovitý průtok 2500 m/h, ∆P= 250 Pa, 230 V, P=0,34 kW, včetně interního potenciometru pro nastavení průtoku. Motor má vestavěnné termokontakty, vyvedené na svorkovnici ventilátoru, které musí být připojeny na příslušné relé tepelné ochrany</t>
  </si>
  <si>
    <t>3.2</t>
  </si>
  <si>
    <t>Elektrický ohřívač do potrubí. 600x350mm, 22,5kW, 3x400V, IP 43</t>
  </si>
  <si>
    <t>Poznámka k položce:_x000D_
Elektrický ohřívač do potrubí. 600x350mm, 22,5kW, 3x400V, IP 43 . má skříň z galvanizovaného plechu, skříň obsahuje svorkovnici a vnitřní instalaci,  topné tyče jsou z nerezavějící oceli,je vybaven dvěma kapilárovými termostaty, jeden je pracovní (60°C), druhý bezpečnostní (bezpečnostní vypíná při 120°C). Při vypnutí ventilátoru smějí klapky v systému zavřít až po dochlazení tyčí, v opačném případě hrozí poškození ohřívače a ostatního zařízení.</t>
  </si>
  <si>
    <t>3.3</t>
  </si>
  <si>
    <t>Klapka uzavírací těsná, lamelová se servopohonem 230V, 600x 350mm.</t>
  </si>
  <si>
    <t>3.4</t>
  </si>
  <si>
    <t>Kazeta deskového filtru, vč. vložky, vč. snímače tlak. dif. Třída filtrace G3. 600x350mm</t>
  </si>
  <si>
    <t>3.5</t>
  </si>
  <si>
    <t>Tlumicí vložka čtyřhranná 600-350mm</t>
  </si>
  <si>
    <t>3.6</t>
  </si>
  <si>
    <t>Tlumič hluku kulisový 600-350x1000 mm.</t>
  </si>
  <si>
    <t>3.7</t>
  </si>
  <si>
    <t>Regulační klapka 800 x 400mm, dvoupolohové ovládání servopohonem 230V, se signalizací jedné polohy.</t>
  </si>
  <si>
    <t>3.8</t>
  </si>
  <si>
    <t>Tlumič hluku buňkový 200x500x1000 mm</t>
  </si>
  <si>
    <t>Poznámka k položce:_x000D_
Tlumič hluku buňkový 200x500x1000 mm. Kostra tlumiče je vyrobena z pozinkovaného plechu. Vložená absorpční výplň je z nehořlavého zvukoizolačního materiálu, oboustranně krytého netkanou kašírovanou textilií.</t>
  </si>
  <si>
    <t>3.009</t>
  </si>
  <si>
    <t>Protidešťová žaluzie průmyslová 800 x 400 mm, včetně síta a pozedního rámu.</t>
  </si>
  <si>
    <t>3.010</t>
  </si>
  <si>
    <t>Protidešťová žaluzie průmyslová 800 x 450 mm, včetně síta a pozedního rámu.</t>
  </si>
  <si>
    <t>3.011</t>
  </si>
  <si>
    <t>Vyústka nastavitelná, dvojřadá s regulací. 620x320mm</t>
  </si>
  <si>
    <t>3.012</t>
  </si>
  <si>
    <t>3.013</t>
  </si>
  <si>
    <t>3.30</t>
  </si>
  <si>
    <t>ŘÍDÍCÍ SYSTÉM PRO OVÁDÁNÍ, SLEDOVÁNÍ A NASTAVENÍ temperování a větrání hrubého předčištění</t>
  </si>
  <si>
    <t>Poznámka k položce:_x000D_
ŘÍDÍCÍ SYSTÉM PRO OVÁDÁNÍ, SLEDOVÁNÍ A NASTAVENÍ temperování a větrání hrubého předčištění. Řídicí systém je umístěn v kompaktní oceloplechové rozvodnici vybavené hlavním vypínačem, digitálním regulátorem na desce DPS a jisticími a spínacími prvky pro ventilátor, uzavírací klapku, řízení výkonu elektrického ohřívače na teplotu přívodního vzduchu a kontrolu stavu zanesení filtru.  Kabely procházejí plastovými průchodkami se zajištěním ve spodní/boční části rozvaděče. Ovládání se provádí kabelovým dálkovým ovladačem s dotykovým displejem (Digireg® CP-TFT). Řídící systém ovládá teplotu vzduchu v rozvodně, sleduje základní poruchové stavy zařízení stav a zanesení filtru. Dálkový ovladač s dotykovým panelem umožňuje nastavení časového programu provozu zařízení.</t>
  </si>
  <si>
    <t>Zařízení č.4 - Větrání jímky</t>
  </si>
  <si>
    <t>4.1</t>
  </si>
  <si>
    <t>Vyústka pro kruh. potrubí jednořadá, bez regulace. Plastová - PP standard. Včetně UR. 1200x100mm.</t>
  </si>
  <si>
    <t>4.2</t>
  </si>
  <si>
    <t>Výfuk.nástavec 45°. Plastový - PP standard. D= 500mm. Spoj. Na příruby.</t>
  </si>
  <si>
    <t>4.3</t>
  </si>
  <si>
    <t>Kruhová roura - potrubí. Plastová - PP standard. DN 500mm. Spoj. Na příruby.</t>
  </si>
  <si>
    <t>bm</t>
  </si>
  <si>
    <t>4.4</t>
  </si>
  <si>
    <t>Oblouk, plastový - PP standard. DN 500 / 90°. Spoj na příruby.</t>
  </si>
  <si>
    <t>4.5</t>
  </si>
  <si>
    <t>Záslepka DN 500m. Plastová - PP standard.</t>
  </si>
  <si>
    <t>Zařízení č. 5 - Temperování hrubého předčištění</t>
  </si>
  <si>
    <t>5.1</t>
  </si>
  <si>
    <t>Ventilátor potrubní 600x350</t>
  </si>
  <si>
    <t>Poznámka k položce:_x000D_
Ventilátor potrubní 600x350 s oběžným kolem s dozadu zahnutými lopatkami, vyrobené z kompozitního materiálu, dynamicky vyvážený a spárovaný s odpovídajícími EC motory. Motor ventilátoru je pro snadnou údržbu připevněn na výklopných dvířkách. Plášť ventilátoru je vyroben z pozinkovaného ocelového plechu s třídou odolnosti proti korozi C3. Připojení na potrubí usnadňují příruby velikosti PG20. Dále je vybaven el. svorkovnicí s IP54. Skříň ventilátoru má dokonalou 50 mm akustickou a tepelnou izolaci z minerální vlny. Jmenovitý průtok 2500 m/h, ∆P= 150 Pa, 230 V, P=0,25 kW, včetně interního potenciometru pro nastavení průtoku.  Motor má vestavěnné termokontakty, vyvedené na svorkovnici ventilátoru, které musí být připojeny na příslušné relé tepelné ochrany</t>
  </si>
  <si>
    <t>5.2</t>
  </si>
  <si>
    <t>5.3</t>
  </si>
  <si>
    <t>Tlumicí vložka čtyřhranná 600x 350mm.</t>
  </si>
  <si>
    <t>5.4</t>
  </si>
  <si>
    <t>Vyústka nastavitelná, dvojřadá s regulací.720x280mm.</t>
  </si>
  <si>
    <t>5.5</t>
  </si>
  <si>
    <t>5.6</t>
  </si>
  <si>
    <t>5.10</t>
  </si>
  <si>
    <t>Poznámka k položce:_x000D_
ŘÍDÍCÍ SYSTÉM PRO OVÁDÁNÍ, SLEDOVÁNÍ A NASTAVENÍ temperování a větrání hrubého předčištění. Řídicí systém je umístěn v kompaktní oceloplechové rozvodnici vybavené hlavním vypínačem, digitálním regulátorem na desce DPS a jisticími a spínacími prvky pro ventilátor, uzavírací klapku, a váže provoz tohoto zařízení na odvod vzduchu z dmychárny. Kabely procházejí plastovými průchodkami se zajištěním ve spodní/boční části rozvaděče. Ovládání se provádí kabelovým dálkovým ovladačem s dotykovým displejem (Digireg® CP-TFT). Řídící systém ovládá teplotu vzduchu v rozvodně, sleduje základní poruchové stavy zařízení , ventilátor dmychárny. Dálkový ovladač s dotykovým panelem umožňuje nastavení časového programu provozu zařízení.</t>
  </si>
  <si>
    <t>Společné zařízení</t>
  </si>
  <si>
    <t>6.1</t>
  </si>
  <si>
    <t>Montážní materiál, závěsy</t>
  </si>
  <si>
    <t>6.2</t>
  </si>
  <si>
    <t>Komlexní vyzkoušení</t>
  </si>
  <si>
    <t>h</t>
  </si>
  <si>
    <t>6.3</t>
  </si>
  <si>
    <t>Zaregulování VZT</t>
  </si>
  <si>
    <t>6.4</t>
  </si>
  <si>
    <t>Zaškolení obsluhy</t>
  </si>
  <si>
    <t>SO02 - Biologická linka, dosazovací nádrže</t>
  </si>
  <si>
    <t>02.1 - SO02 AST</t>
  </si>
  <si>
    <t>451176483</t>
  </si>
  <si>
    <t>"Podkladní beton"</t>
  </si>
  <si>
    <t>"Aktivační nádrže" 1116,7*0,2</t>
  </si>
  <si>
    <t>"Dosazovací nádrže" 489,7*0,1</t>
  </si>
  <si>
    <t>"Jímka plovoucích nečistot" 18,2*0,3</t>
  </si>
  <si>
    <t>275313911</t>
  </si>
  <si>
    <t>Základy z betonu prostého patky a bloky z betonu kamenem neprokládaného tř. C 30/37</t>
  </si>
  <si>
    <t>-1355712390</t>
  </si>
  <si>
    <t>https://podminky.urs.cz/item/CS_URS_2025_01/275313911</t>
  </si>
  <si>
    <t>"Základ pro schodiště"</t>
  </si>
  <si>
    <t>"Z6" 1,2*1,2*1,0</t>
  </si>
  <si>
    <t>"Z7" (1,2*0,4+2,2*0,4)*1,0</t>
  </si>
  <si>
    <t>275351121</t>
  </si>
  <si>
    <t>Bednění základů patek zřízení</t>
  </si>
  <si>
    <t>426108880</t>
  </si>
  <si>
    <t>https://podminky.urs.cz/item/CS_URS_2025_01/275351121</t>
  </si>
  <si>
    <t>"Z6" 1,2*4*1,0</t>
  </si>
  <si>
    <t>"Z7" (1,2+2,6+0,4+2,2+0,8)*1,0</t>
  </si>
  <si>
    <t>275351122</t>
  </si>
  <si>
    <t>Bednění základů patek odstranění</t>
  </si>
  <si>
    <t>1691000945</t>
  </si>
  <si>
    <t>https://podminky.urs.cz/item/CS_URS_2025_01/275351122</t>
  </si>
  <si>
    <t>380311641</t>
  </si>
  <si>
    <t>Kompletní konstrukce čistíren odpadních vod, nádrží, vodojemů, kanálů z betonu prostého bez zvýšených nároků na prostředí tř. C 16/20, tl. přes 80 do 150 mm</t>
  </si>
  <si>
    <t>1190654556</t>
  </si>
  <si>
    <t>https://podminky.urs.cz/item/CS_URS_2025_01/380311641</t>
  </si>
  <si>
    <t>"Výplňový beton"</t>
  </si>
  <si>
    <t>"Dosazovací nádrže" (6,0*(0,8+32,9)-0,6*0,6)*0,1</t>
  </si>
  <si>
    <t>-252689436</t>
  </si>
  <si>
    <t>"Aktivační nádrže"</t>
  </si>
  <si>
    <t>"Lávky" (((6,7+28,3+2,0)*0,35+11,865*0,9+0,9*0,7)*2+12,415*0,3*3)*0,2</t>
  </si>
  <si>
    <t>"Dosazovací nádrže"</t>
  </si>
  <si>
    <t>"Lávky" (31,75*0,7+34,0*0,35)*2*0,2</t>
  </si>
  <si>
    <t>-1849288370</t>
  </si>
  <si>
    <t>"Základová deska" (39,5*27,3-4,03*0,3)*0,6</t>
  </si>
  <si>
    <t>"Odečet jímek" -0,6*0,6*0,15*6</t>
  </si>
  <si>
    <t>"Stěny tl. 500 mm" 39,5*0,5*(5,6*2+5,9)+12,8*0,5*5,6*4</t>
  </si>
  <si>
    <t>"Stěny tl. 300 mm" 12,8*0,3*5,6*6+6,7*0,3*5,6*2+(4,6+0,6*2)*0,3*5,15*2+2,0*0,3*5,6*2</t>
  </si>
  <si>
    <t>"Odečet otvorů" -(0,3*(0,4*0,4*10+3,0*0,6*8+2,0*0,6*2))</t>
  </si>
  <si>
    <t>"Základová deska" 35,0*13,5*0,6</t>
  </si>
  <si>
    <t>"Odečet jímek" -0,6*0,6*0,05*2</t>
  </si>
  <si>
    <t>"Stěny tl. 500 mm" 35,0*0,5*5,7*3+6,0*0,5*5,7*4</t>
  </si>
  <si>
    <t>"Stěny tl. 300 mm" 6,0*0,3*5,7*2-(0,7+0,35)*0,3*2*0,2</t>
  </si>
  <si>
    <t>"Odečet nik" -(1,6*0,9*0,1*2)</t>
  </si>
  <si>
    <t>"Jímka plovoucích nečistot"</t>
  </si>
  <si>
    <t>"Základová deska" 4,0*4,0*0,6</t>
  </si>
  <si>
    <t>"Stěny tl. 400 mm" (4,0+3,6)*2*0,4*5,6</t>
  </si>
  <si>
    <t>-927759529</t>
  </si>
  <si>
    <t>"Základová deska" (39,5+27,3)*2*0,6</t>
  </si>
  <si>
    <t>"Jímky" 0,6*4*0,15*6</t>
  </si>
  <si>
    <t>"Stěny tl. 500 mm" (39,5*(5,6*2+5,9)+12,8*5,6*4)*2</t>
  </si>
  <si>
    <t>"Stěny tl. 300 mm" (12,8*5,6*6+6,7*5,6*2+(4,6+0,6*2)*5,15*2+2,0*5,6*2)*2</t>
  </si>
  <si>
    <t>"Lávky" ((6,7+28,3+2,0)*0,35+11,865*0,9+0,9*0,7)*2+12,415*0,3*3+134,4*0,2</t>
  </si>
  <si>
    <t>"Otvory" (0,3*(0,4*3*10+0,6*2*8+0,6*2))</t>
  </si>
  <si>
    <t>"Odečet bednění u SO01" -14,5*(0,6+5,7)</t>
  </si>
  <si>
    <t>"Základová deska" (35,0+13,5)*2*0,6</t>
  </si>
  <si>
    <t>"Jímky" 0,6*4*(0,1+0,05)*2</t>
  </si>
  <si>
    <t>"Stěny tl. 500 mm" (35,0*5,7*3+6,0*5,7*4)*2</t>
  </si>
  <si>
    <t>"Stěny tl. 300 mm" 6,0*5,7*2*2</t>
  </si>
  <si>
    <t>"Lávky" (31,75*0,7+34,0*0,35)*2+132,9*0,2</t>
  </si>
  <si>
    <t>"Niky" (1,6+0,9*2)*0,1*2</t>
  </si>
  <si>
    <t>"Odečet bednění u SO01" -17,0*(0,6+5,7)</t>
  </si>
  <si>
    <t>"Odečet bednění u aktivačních nádrží" -9,5*(0,6+5,7)</t>
  </si>
  <si>
    <t>"Základová deska" 4,0*4*0,6</t>
  </si>
  <si>
    <t>"Stěny tl. 400 mm" (4,0+3,6)*4*5,6</t>
  </si>
  <si>
    <t>"Odečet bednění u aktivačních nádrží" -4,0*(0,6+5,6)</t>
  </si>
  <si>
    <t>"Odečet bednění u dosazovacích nádrží" -4,0*(0,6+5,6)</t>
  </si>
  <si>
    <t>533903R01</t>
  </si>
  <si>
    <t>lišta pro zkosení hran 20x20 mm</t>
  </si>
  <si>
    <t>-869995650</t>
  </si>
  <si>
    <t>"Stěny" 390,7</t>
  </si>
  <si>
    <t>"Lávky" 134,4*2</t>
  </si>
  <si>
    <t>"Stěny" 142,5</t>
  </si>
  <si>
    <t>"Lávky" 132,9*2</t>
  </si>
  <si>
    <t>"Stěny" 28,8</t>
  </si>
  <si>
    <t>1877768432</t>
  </si>
  <si>
    <t>1477609184</t>
  </si>
  <si>
    <t>(25,588+2012,572)*150*0,001</t>
  </si>
  <si>
    <t>-1982676769</t>
  </si>
  <si>
    <t>"Pro veškeré profese" 150,0*0,05+150,0*0,03</t>
  </si>
  <si>
    <t>375212959</t>
  </si>
  <si>
    <t>1487,5*5,0</t>
  </si>
  <si>
    <t>-708777278</t>
  </si>
  <si>
    <t>172695057</t>
  </si>
  <si>
    <t>559,8*5,5</t>
  </si>
  <si>
    <t>-347876218</t>
  </si>
  <si>
    <t>3078,9*30 'Přepočtené koeficientem množství</t>
  </si>
  <si>
    <t>-765233979</t>
  </si>
  <si>
    <t>953312123</t>
  </si>
  <si>
    <t>Vložky svislé do dilatačních spár z polystyrenových desek extrudovaných včetně dodání a osazení, v jakémkoliv zdivu přes 20 do 30 mm</t>
  </si>
  <si>
    <t>144764235</t>
  </si>
  <si>
    <t>https://podminky.urs.cz/item/CS_URS_2025_01/953312123</t>
  </si>
  <si>
    <t>"Dilatace u SO01" 14,5*(0,6+5,7)</t>
  </si>
  <si>
    <t>"Dilatace u SO01" 17,0*(0,6+5,7)</t>
  </si>
  <si>
    <t>"Dilatace u aktivačních nádrží" 9,5*(0,6+5,7)</t>
  </si>
  <si>
    <t>"Dilatace u aktivačních nádrží" 4,0*(0,6+5,6)</t>
  </si>
  <si>
    <t>"Dilatace u dosazovacích nádrží" 4,0*(0,6+5,6)</t>
  </si>
  <si>
    <t>-595806025</t>
  </si>
  <si>
    <t>"Dno - stěna"</t>
  </si>
  <si>
    <t>"Aktivační nádrže" 39,0*3+26,5*5+7,1*2+2,4*2+(4,3+1,0*2)*2</t>
  </si>
  <si>
    <t>"Dosazovací nádrže" 34,5*3+13,0*3</t>
  </si>
  <si>
    <t>"Jímka plovoucích nečistot" 3,6*4</t>
  </si>
  <si>
    <t>"Stěna - stěna"</t>
  </si>
  <si>
    <t>"Aktivační nádrže" 5,6*26</t>
  </si>
  <si>
    <t>"Dosazovací nádrže" 5,7*6</t>
  </si>
  <si>
    <t>953961212</t>
  </si>
  <si>
    <t>Kotva chemická s vyvrtáním otvoru do betonu, železobetonu nebo tvrdého kamene chemická patrona, velikost M 10, hloubka 90 mm</t>
  </si>
  <si>
    <t>-857228390</t>
  </si>
  <si>
    <t>https://podminky.urs.cz/item/CS_URS_2025_01/953961212</t>
  </si>
  <si>
    <t>"Z6" 8+4+3</t>
  </si>
  <si>
    <t>"Z7" 8+4</t>
  </si>
  <si>
    <t>"Z8" 30</t>
  </si>
  <si>
    <t>953961213</t>
  </si>
  <si>
    <t>Kotva chemická s vyvrtáním otvoru do betonu, železobetonu nebo tvrdého kamene chemická patrona, velikost M 12, hloubka 110 mm</t>
  </si>
  <si>
    <t>-2073639813</t>
  </si>
  <si>
    <t>https://podminky.urs.cz/item/CS_URS_2025_01/953961213</t>
  </si>
  <si>
    <t>"Z1" 1772</t>
  </si>
  <si>
    <t>-1268156026</t>
  </si>
  <si>
    <t>-150542220</t>
  </si>
  <si>
    <t>393390413</t>
  </si>
  <si>
    <t>-681655634</t>
  </si>
  <si>
    <t>"Ochranný nátěr"</t>
  </si>
  <si>
    <t>"Dno" ((38,5-0,3*3)*12,8-(6,7+4,6+0,6*2+2,0)*0,3)*2</t>
  </si>
  <si>
    <t>"Stěny tl. 500 mm" (39,5*(5,6*3+5,9)+12,8*5,6*4)+(39,5+27,0)*2*1,0</t>
  </si>
  <si>
    <t>"Horní povrch stěn" 39,5*27,0-953,860</t>
  </si>
  <si>
    <t>"Odečet ploch dilatací" -(14,5+9,5+4,0)*1,0</t>
  </si>
  <si>
    <t>"Dno" (34,0-0,3)*6,0*2</t>
  </si>
  <si>
    <t>"Stěny tl. 500 mm" ((34,0-0,3)*5,7*4+6,0*5,7*2)*2+(35,0+13,5)*2*1,0</t>
  </si>
  <si>
    <t>"Horní povrch stěn" 35,0*13,5-404,4</t>
  </si>
  <si>
    <t>"Odečet ploch dilatací" -(17,0+9,5+4,0)*1,0</t>
  </si>
  <si>
    <t>"Dno" 3,2*3,2</t>
  </si>
  <si>
    <t>"Stěny tl. 400 mm" 3,6*4*5,6+4,0*4*1,0</t>
  </si>
  <si>
    <t>"Horní povrch stěn" 4,0*4,0-10,240</t>
  </si>
  <si>
    <t>"Odečet ploch dilatací" -(4,0+4,0)*1,0</t>
  </si>
  <si>
    <t>1304765881</t>
  </si>
  <si>
    <t>"Lávky" ((6,7+28,3+2,0)*0,35+11,865*0,9+0,9*0,7)*2+12,415*0,3*3</t>
  </si>
  <si>
    <t>"Lávky" (31,75*0,7+34,0*0,35)*2</t>
  </si>
  <si>
    <t>-772978253</t>
  </si>
  <si>
    <t>"Lávky" (((6,7+28,3+2,0)*0,35+11,865*0,9+0,9*0,7)*2+12,415*0,3*3)*2+134,4*0,2</t>
  </si>
  <si>
    <t>"Lávky" (31,75*0,7+34,0*0,35)*2*2+132,9*0,2</t>
  </si>
  <si>
    <t>381968910</t>
  </si>
  <si>
    <t>1356056580</t>
  </si>
  <si>
    <t>-1515363458</t>
  </si>
  <si>
    <t>2,52*9 'Přepočtené koeficientem množství</t>
  </si>
  <si>
    <t>-1186190367</t>
  </si>
  <si>
    <t>1771655621</t>
  </si>
  <si>
    <t>-170262224</t>
  </si>
  <si>
    <t>"Stěny tl. 500 mm" (39,5+27,0)*2*5,5</t>
  </si>
  <si>
    <t>"Odečet ploch dilatací" -(14,5+9,5+4,0)*5,5</t>
  </si>
  <si>
    <t>"Stěny tl. 500 mm" (35,0+13,5)*2*5,4</t>
  </si>
  <si>
    <t>"Odečet ploch dilatací" -(17,0+9,5+4,0)*5,4</t>
  </si>
  <si>
    <t>"Stěny tl. 400 mm" 3,6*4*5,6+4,0*4*5,3</t>
  </si>
  <si>
    <t>"Odečet ploch dilatací" -(4,0+4,0)*5,3</t>
  </si>
  <si>
    <t>-1403969360</t>
  </si>
  <si>
    <t>"Stěny tl. 500 mm" (39,5+27,0)*2</t>
  </si>
  <si>
    <t>"Odečet ploch dilatací" -(14,5+9,5+4,0)</t>
  </si>
  <si>
    <t>"Stěny tl. 500 mm" (35,0+13,5)*2</t>
  </si>
  <si>
    <t>"Odečet ploch dilatací" -(17,0+9,5+4,0)</t>
  </si>
  <si>
    <t>"Stěny tl. 400 mm" 3,6*4*5,6+4,0*4</t>
  </si>
  <si>
    <t>"Odečet ploch dilatací" -(4,0+4,0)</t>
  </si>
  <si>
    <t>2084200622</t>
  </si>
  <si>
    <t>767163122</t>
  </si>
  <si>
    <t>Montáž zábradlí přímého v exteriéru v rovině (na rovné ploše) kotveného do betonu</t>
  </si>
  <si>
    <t>851030909</t>
  </si>
  <si>
    <t>https://podminky.urs.cz/item/CS_URS_2025_01/767163122</t>
  </si>
  <si>
    <t>"Dle výpisu zámečnických výrobků"</t>
  </si>
  <si>
    <t xml:space="preserve">"Z1" </t>
  </si>
  <si>
    <t>"Aktivační nádrže" 283,9</t>
  </si>
  <si>
    <t>"Dosazovací nádrže" 210,0</t>
  </si>
  <si>
    <t>"Jímka plovoucích nečistot" 7,1</t>
  </si>
  <si>
    <t>767995116</t>
  </si>
  <si>
    <t>Montáž ostatních atypických zámečnických konstrukcí hmotnosti přes 100 do 250 kg</t>
  </si>
  <si>
    <t>-231898467</t>
  </si>
  <si>
    <t>https://podminky.urs.cz/item/CS_URS_2025_01/767995116</t>
  </si>
  <si>
    <t>Poznámka k položce:_x000D_
Předpoklad: konstrukce budou na místě sestavené z dílů o max. hmotnosti 250 kg</t>
  </si>
  <si>
    <t>"Z6" 792,0</t>
  </si>
  <si>
    <t>"Z7" 495,4</t>
  </si>
  <si>
    <t>"Z8" 1320,3</t>
  </si>
  <si>
    <t>13010R03</t>
  </si>
  <si>
    <t>ocelová konstrukce z nerezových profilů - materiál a výroba</t>
  </si>
  <si>
    <t>1674641474</t>
  </si>
  <si>
    <t>"Z1" 7140,1</t>
  </si>
  <si>
    <t>9747,8*1,2 'Přepočtené koeficientem množství</t>
  </si>
  <si>
    <t>1711998675</t>
  </si>
  <si>
    <t>103,878</t>
  </si>
  <si>
    <t>SO03 - Čistírenský objekt</t>
  </si>
  <si>
    <t>132251253</t>
  </si>
  <si>
    <t>Hloubení nezapažených rýh šířky přes 800 do 2 000 mm strojně s urovnáním dna do předepsaného profilu a spádu v hornině třídy těžitelnosti I skupiny 3 přes 50 do 100 m3</t>
  </si>
  <si>
    <t>-58076478</t>
  </si>
  <si>
    <t>https://podminky.urs.cz/item/CS_URS_2025_01/132251253</t>
  </si>
  <si>
    <t>"Odkop okolo objektu" (34,2*27,3-32,2*25,3)*0,45+(35,0*28,2-34,2*27,3)*0,45*0,45/2-14,5*(1,0*0,45+0,45*0,45/2)</t>
  </si>
  <si>
    <t>"Odkop kanálu u nádrží" (11,9+0,9)*0,6</t>
  </si>
  <si>
    <t>"Odkop kanálu" (31,3-(1,2+3,0))*0,6*2</t>
  </si>
  <si>
    <t>"Odkop šachet" (2,6+1,7)*2*0,6+(1,1*4)*0,6+(3,0+1,1)*2*0,6</t>
  </si>
  <si>
    <t>-2009243393</t>
  </si>
  <si>
    <t>"Zásyp nádrží"</t>
  </si>
  <si>
    <t>"Nádrže hloubky 3,6 m" 471,7*3,6</t>
  </si>
  <si>
    <t>"Nádrže hloubky 2,0 m" 115,2*2,0</t>
  </si>
  <si>
    <t>"Nádrže se spádovým betonem (průměrná hloubka 2,0 m)" 140,4*2,0</t>
  </si>
  <si>
    <t>"Zásyp kanálu a šachet"</t>
  </si>
  <si>
    <t>"Kanál u nádrží" 11,9*(1,1*1,2)</t>
  </si>
  <si>
    <t>"Kanál" (31,3-(1,2+3,0))*(1,1*1,2)</t>
  </si>
  <si>
    <t>"Šachty" (2,6*1,7*1,3)+(1,1*1,1*1,3)+(3,0*1,1*1,3)</t>
  </si>
  <si>
    <t>58344155</t>
  </si>
  <si>
    <t>štěrkodrť frakce 0/22</t>
  </si>
  <si>
    <t>-1846227895</t>
  </si>
  <si>
    <t>2272,409*1,8 'Přepočtené koeficientem množství</t>
  </si>
  <si>
    <t>962052211</t>
  </si>
  <si>
    <t>Bourání zdiva železobetonového nadzákladového, objemu přes 1 m3</t>
  </si>
  <si>
    <t>-1360593812</t>
  </si>
  <si>
    <t>https://podminky.urs.cz/item/CS_URS_2025_01/962052211</t>
  </si>
  <si>
    <t>"Ubourání stěn nádrží (plocha nádrží: 727,3 m2)" (32,1*25,3-727,3)*0,8</t>
  </si>
  <si>
    <t>"Vybourání kanálu u nádrží" 11,9*(1,1*1,2-0,6*0,9)</t>
  </si>
  <si>
    <t>"Vybourání kanálu" (31,3-(1,2+3,0))*(1,1*1,2-0,6*0,9)</t>
  </si>
  <si>
    <t>"Vybourání šachet" (2,6*1,7*1,3-2,1*1,5*0,9)+(1,1*1,1*1,3-0,6*0,6*0,9)+(3,0*1,1*1,3-2,4*0,6*0,9)</t>
  </si>
  <si>
    <t>963051113</t>
  </si>
  <si>
    <t>Bourání železobetonových stropů deskových, tl. přes 80 mm</t>
  </si>
  <si>
    <t>1381763263</t>
  </si>
  <si>
    <t>https://podminky.urs.cz/item/CS_URS_2025_01/963051113</t>
  </si>
  <si>
    <t>"Stropní deska" (31,6*2,4+7,0*(2,2+3,6)-0,6*0,6*4+0,9*0,9*2+2,0*1,0*2)*0,2</t>
  </si>
  <si>
    <t>976085311</t>
  </si>
  <si>
    <t>Vybourání drobných zámečnických a jiných konstrukcí kanalizačních rámů litinových, z rýhovaného plechu nebo betonových včetně poklopů nebo mříží, plochy do 0,60 m2</t>
  </si>
  <si>
    <t>468043173</t>
  </si>
  <si>
    <t>https://podminky.urs.cz/item/CS_URS_2025_01/976085311</t>
  </si>
  <si>
    <t>976085411</t>
  </si>
  <si>
    <t>Vybourání drobných zámečnických a jiných konstrukcí kanalizačních rámů litinových, z rýhovaného plechu nebo betonových včetně poklopů nebo mříží, plochy přes 0,60 m2</t>
  </si>
  <si>
    <t>977431877</t>
  </si>
  <si>
    <t>https://podminky.urs.cz/item/CS_URS_2025_01/976085411</t>
  </si>
  <si>
    <t>-869365146</t>
  </si>
  <si>
    <t>"Vrty do dna nádrží" (1,1*6+2,7*3+0,6*4)*3</t>
  </si>
  <si>
    <t>-1249751971</t>
  </si>
  <si>
    <t>-549470345</t>
  </si>
  <si>
    <t>1934516739</t>
  </si>
  <si>
    <t>326,509*9 'Přepočtené koeficientem množství</t>
  </si>
  <si>
    <t>1455176674</t>
  </si>
  <si>
    <t>-319816112</t>
  </si>
  <si>
    <t>1520310985</t>
  </si>
  <si>
    <t>-224181387</t>
  </si>
  <si>
    <t>"Zábradlí lávek" 98,2</t>
  </si>
  <si>
    <t>767161813</t>
  </si>
  <si>
    <t>Demontáž zábradlí do suti rovného nerozebíratelný spoj hmotnosti 1 m zábradlí do 20 kg</t>
  </si>
  <si>
    <t>-911392583</t>
  </si>
  <si>
    <t>https://podminky.urs.cz/item/CS_URS_2025_01/767161813</t>
  </si>
  <si>
    <t>"Zábradlí na stěnách nádrží" 169,3</t>
  </si>
  <si>
    <t>767590840</t>
  </si>
  <si>
    <t>Demontáž podlahových konstrukcí šroubovaných , nýtovaných nebo svařovaných z podlahových roštů</t>
  </si>
  <si>
    <t>845011124</t>
  </si>
  <si>
    <t>https://podminky.urs.cz/item/CS_URS_2025_01/767590840</t>
  </si>
  <si>
    <t>"Kanál" 7,7+2,1*1,5</t>
  </si>
  <si>
    <t>767996703</t>
  </si>
  <si>
    <t>Demontáž ostatních zámečnických konstrukcí řezáním o hmotnosti jednotlivých dílů přes 100 do 250 kg</t>
  </si>
  <si>
    <t>2124250348</t>
  </si>
  <si>
    <t>https://podminky.urs.cz/item/CS_URS_2025_01/767996703</t>
  </si>
  <si>
    <t>"Lávky: předpoklad: hmotnost: 45 kg/m" 48,8*45,0</t>
  </si>
  <si>
    <t>"Schodiště: předpoklad: hmotnost: 60 kg/m" (2,8+2,8+0,9)*60,0</t>
  </si>
  <si>
    <t>SO04 - Kalové hospodářství</t>
  </si>
  <si>
    <t>04.1 - Kalové hospodářství</t>
  </si>
  <si>
    <t xml:space="preserve">    762 - Konstrukce tesařské</t>
  </si>
  <si>
    <t xml:space="preserve">    765 - Krytina skládaná</t>
  </si>
  <si>
    <t>-82002759</t>
  </si>
  <si>
    <t>"Zemina z pilot"</t>
  </si>
  <si>
    <t>"Na skládku" 734,0*Pi*(0,33)^2*0,5</t>
  </si>
  <si>
    <t>-294177641</t>
  </si>
  <si>
    <t>125,558*5 'Přepočtené koeficientem množství</t>
  </si>
  <si>
    <t>1574103943</t>
  </si>
  <si>
    <t>668368634</t>
  </si>
  <si>
    <t>-1980395141</t>
  </si>
  <si>
    <t>32+13+23+48</t>
  </si>
  <si>
    <t>213141113</t>
  </si>
  <si>
    <t>Zřízení vrstvy z geotextilie filtrační, separační, odvodňovací, ochranné, výztužné nebo protierozní v rovině nebo ve sklonu do 1:5, šířky přes 6 do 8,5 m</t>
  </si>
  <si>
    <t>-1143600168</t>
  </si>
  <si>
    <t>https://podminky.urs.cz/item/CS_URS_2025_01/213141113</t>
  </si>
  <si>
    <t>"pod základové konstrukce"</t>
  </si>
  <si>
    <t>((7,0*17,5)+(10,*21,0)+(18,0*15,0))</t>
  </si>
  <si>
    <t xml:space="preserve"> "m.č. 11.09" 5,5*5,0</t>
  </si>
  <si>
    <t>693110R1</t>
  </si>
  <si>
    <t>geotextilie</t>
  </si>
  <si>
    <t>-189700133</t>
  </si>
  <si>
    <t>226212213</t>
  </si>
  <si>
    <t>Velkoprofilové vrty náběrovým vrtáním svislé zapažené ocelovými pažnicemi průměru přes 550 do 650 mm, v hl od 0 do 10 m v hornině tř. III</t>
  </si>
  <si>
    <t>1474453921</t>
  </si>
  <si>
    <t>https://podminky.urs.cz/item/CS_URS_2025_01/226212213</t>
  </si>
  <si>
    <t>"Piloty délky 8,0 m" 43*8,0</t>
  </si>
  <si>
    <t>"Piloty délky 10,0 m" 39*10,0</t>
  </si>
  <si>
    <t>734*0,5 'Přepočtené koeficientem množství</t>
  </si>
  <si>
    <t>226212214</t>
  </si>
  <si>
    <t>Velkoprofilové vrty náběrovým vrtáním svislé zapažené ocelovými pažnicemi průměru přes 550 do 650 mm, v hl od 0 do 10 m v hornině tř. IV</t>
  </si>
  <si>
    <t>324670721</t>
  </si>
  <si>
    <t>https://podminky.urs.cz/item/CS_URS_2025_01/226212214</t>
  </si>
  <si>
    <t>231212112</t>
  </si>
  <si>
    <t>Zřízení výplně pilot zapažených s vytažením pažnic z vrtu svislých z betonu železového, v hl od 0 do 10 m, při průměru piloty přes 450 do 650 mm</t>
  </si>
  <si>
    <t>1641296546</t>
  </si>
  <si>
    <t>https://podminky.urs.cz/item/CS_URS_2025_01/231212112</t>
  </si>
  <si>
    <t>58933328</t>
  </si>
  <si>
    <t>beton C 30/37 X0,XC1-4,XD1-2,XA1-2,XF1 kamenivo frakce 0/8</t>
  </si>
  <si>
    <t>935805448</t>
  </si>
  <si>
    <t>734*0,342 'Přepočtené koeficientem množství</t>
  </si>
  <si>
    <t>231611114</t>
  </si>
  <si>
    <t>Výztuž pilot betonovaných do země z oceli 10 505 (R)</t>
  </si>
  <si>
    <t>-228720153</t>
  </si>
  <si>
    <t>https://podminky.urs.cz/item/CS_URS_2025_01/231611114</t>
  </si>
  <si>
    <t>"Předpoklad: hmotnost armokoše: 150 kg/m3"</t>
  </si>
  <si>
    <t>251,028*150*0,001</t>
  </si>
  <si>
    <t>24210R01</t>
  </si>
  <si>
    <t>Dočasná čerpací studna v. 6000 mm z betonových skruží DN 800 - zřízení a odstranění</t>
  </si>
  <si>
    <t>-1230023783</t>
  </si>
  <si>
    <t>"ČS  1 - 4" 4</t>
  </si>
  <si>
    <t>-479387027</t>
  </si>
  <si>
    <t>((7,0*17,5)+(10,*21,0)+(18,0*15,0))*0,5</t>
  </si>
  <si>
    <t xml:space="preserve"> "m.č. 11.09" 5,5*5,0*0,2</t>
  </si>
  <si>
    <t>27205971</t>
  </si>
  <si>
    <t xml:space="preserve"> "m.č. 11.09" 5,5*5,0*0,15</t>
  </si>
  <si>
    <t>273321511</t>
  </si>
  <si>
    <t>Základy z betonu železového (bez výztuže) desky z betonu bez zvláštních nároků na prostředí tř. C 25/30</t>
  </si>
  <si>
    <t>-352439754</t>
  </si>
  <si>
    <t>https://podminky.urs.cz/item/CS_URS_2025_01/273321511</t>
  </si>
  <si>
    <t>"pod kolenice pojezdu - 11.05" 2,3*12,7*0,3</t>
  </si>
  <si>
    <t>273351121</t>
  </si>
  <si>
    <t>Bednění základů desek zřízení</t>
  </si>
  <si>
    <t>-334338692</t>
  </si>
  <si>
    <t>https://podminky.urs.cz/item/CS_URS_2025_01/273351121</t>
  </si>
  <si>
    <t>"pod kolenice pojezdu - 11.05" (2,3+12,7+12,7)*0,3</t>
  </si>
  <si>
    <t>273351122</t>
  </si>
  <si>
    <t>Bednění základů desek odstranění</t>
  </si>
  <si>
    <t>1132627932</t>
  </si>
  <si>
    <t>https://podminky.urs.cz/item/CS_URS_2025_01/273351122</t>
  </si>
  <si>
    <t>273361821</t>
  </si>
  <si>
    <t>Výztuž základů desek z betonářské oceli 10 505 (R) nebo BSt 500</t>
  </si>
  <si>
    <t>878595764</t>
  </si>
  <si>
    <t>https://podminky.urs.cz/item/CS_URS_2025_01/273361821</t>
  </si>
  <si>
    <t>8,763*0,15</t>
  </si>
  <si>
    <t>274313611</t>
  </si>
  <si>
    <t>Základy z betonu prostého pasy betonu kamenem neprokládaného tř. C 16/20</t>
  </si>
  <si>
    <t>1325830547</t>
  </si>
  <si>
    <t>https://podminky.urs.cz/item/CS_URS_2025_01/274313611</t>
  </si>
  <si>
    <t>"základy schodiště" 0,5*0,6*3,0*2</t>
  </si>
  <si>
    <t>275313611</t>
  </si>
  <si>
    <t>Základy z betonu prostého patky a bloky z betonu kamenem neprokládaného tř. C 16/20</t>
  </si>
  <si>
    <t>-583305522</t>
  </si>
  <si>
    <t>https://podminky.urs.cz/item/CS_URS_2025_01/275313611</t>
  </si>
  <si>
    <t>"betonové bločky m.č. 01.02"</t>
  </si>
  <si>
    <t>((0,68*0,98)+(1,3*0,5)+(0,53*0,3)+(0,99*0,8*3)+(0,47*0,6)+(0,47*1,0*2)+(0,47*1,8*4)+(0,7*0,7)+(0,5*0,3*2))*0,1</t>
  </si>
  <si>
    <t>194340152</t>
  </si>
  <si>
    <t>((0,68+0,98)+(1,3+0,5)+(0,53+0,3)+((0,99+0,8)*3)+(0,47+0,6)+((0,47+1,0)*2)+((0,47+1,8)*4)+(0,7+0,7)+((0,5+0,3)*2))*2*0,1</t>
  </si>
  <si>
    <t>910265817</t>
  </si>
  <si>
    <t>311234011</t>
  </si>
  <si>
    <t>Zdivo jednovrstvé z cihel děrovaných nebroušených klasických spojených na pero a drážku na maltu M5, pevnost cihel přes P10 do P15, tl. zdiva 175 mm</t>
  </si>
  <si>
    <t>-308498697</t>
  </si>
  <si>
    <t>https://podminky.urs.cz/item/CS_URS_2025_01/311234011</t>
  </si>
  <si>
    <t>(1,4*4,5)+((5,725+2,125+5,5+6,7)*4,65)-((1,1*2,3)+(1,8*1,2)+(0,8*2,0)+(0,7*0,3))</t>
  </si>
  <si>
    <t>311234041</t>
  </si>
  <si>
    <t>Zdivo jednovrstvé z cihel děrovaných nebroušených klasických spojených na pero a drážku na maltu M5, pevnost cihel přes P10 do P15, tl. zdiva 240 mm</t>
  </si>
  <si>
    <t>1437344904</t>
  </si>
  <si>
    <t>https://podminky.urs.cz/item/CS_URS_2025_01/311234041</t>
  </si>
  <si>
    <t>((1,1+1,1+1,4)*4,5)-((0,6*1,4*4))</t>
  </si>
  <si>
    <t>311234081</t>
  </si>
  <si>
    <t>Zdivo jednovrstvé z cihel děrovaných nebroušených klasických spojených na pero a drážku na maltu M5, pevnost cihel do P10, tl. zdiva 380 mm</t>
  </si>
  <si>
    <t>522362502</t>
  </si>
  <si>
    <t>https://podminky.urs.cz/item/CS_URS_2025_01/311234081</t>
  </si>
  <si>
    <t>(16,9*4,5)+(17,7*4,25)+((9,4*4,25)*2)</t>
  </si>
  <si>
    <t>"odpočet otvorů" -((1,2*1,5)+(1,61+2,1)+(1,06*2,1)+(1,2*1,5*3)+(1,1*0,5)+(3,7*3,2))</t>
  </si>
  <si>
    <t>"odpočet věnce u Z/15" -(7,6+3,1)*0,25</t>
  </si>
  <si>
    <t>837486600</t>
  </si>
  <si>
    <t>"viz TZ a PD" 2</t>
  </si>
  <si>
    <t>-914655321</t>
  </si>
  <si>
    <t>"viz TZ a PD" 14</t>
  </si>
  <si>
    <t>1708763750</t>
  </si>
  <si>
    <t>"viz TZ a PD" 26</t>
  </si>
  <si>
    <t>-1588089112</t>
  </si>
  <si>
    <t>"viz TZ a PD" 9</t>
  </si>
  <si>
    <t>317168056</t>
  </si>
  <si>
    <t>Překlady keramické vysoké osazené do maltového lože, šířky překladu 70 mm výšky 238 mm, délky 2250 mm</t>
  </si>
  <si>
    <t>1735756305</t>
  </si>
  <si>
    <t>https://podminky.urs.cz/item/CS_URS_2025_01/317168056</t>
  </si>
  <si>
    <t>330321613</t>
  </si>
  <si>
    <t>Sloupy, pilíře, táhla, rámové stojky, vzpěry z betonu železového (bez výztuže) pohledového odolného proti agresivnímu prostředí tř. C 30/37</t>
  </si>
  <si>
    <t>1563622764</t>
  </si>
  <si>
    <t>https://podminky.urs.cz/item/CS_URS_2025_01/330321613</t>
  </si>
  <si>
    <t>((0,4*0,4)*3,8*6)</t>
  </si>
  <si>
    <t>2047491270</t>
  </si>
  <si>
    <t>((0,4*4)*3,8*6)</t>
  </si>
  <si>
    <t>-1216193583</t>
  </si>
  <si>
    <t>-1614064302</t>
  </si>
  <si>
    <t>3,648*0,15</t>
  </si>
  <si>
    <t>334371133</t>
  </si>
  <si>
    <t>Výztuž předpínací mostních opěr, pilířů a úložných prahů délky do 20 m předpínací kabely monostrand</t>
  </si>
  <si>
    <t>-548095994</t>
  </si>
  <si>
    <t>https://podminky.urs.cz/item/CS_URS_2025_01/334371133</t>
  </si>
  <si>
    <t>"Předpínání konstrukce nádrží"</t>
  </si>
  <si>
    <t>"11.06" 30*2*Pi*6,5*1,2*0,001</t>
  </si>
  <si>
    <t>"11.07, 11.08" 30*2*Pi*4,6*1,2*0,001*2</t>
  </si>
  <si>
    <t>334374232</t>
  </si>
  <si>
    <t>Výztuž předpínací mostních opěr, pilířů a úložných prahů délky do 20 m kabelová chránička pro soudržné předpínání plastová, vnitřního průměru do 65 mm</t>
  </si>
  <si>
    <t>-105953315</t>
  </si>
  <si>
    <t>https://podminky.urs.cz/item/CS_URS_2025_01/334374232</t>
  </si>
  <si>
    <t>"11.06" 30*2*Pi*6,5</t>
  </si>
  <si>
    <t>"11.07, 11.08" 30*2*Pi*4,6*2</t>
  </si>
  <si>
    <t>334375141</t>
  </si>
  <si>
    <t>Výztuž předpínací mostních opěr, pilířů a úložných prahů délky do 20 m kotva monostrand jednolanová</t>
  </si>
  <si>
    <t>325746470</t>
  </si>
  <si>
    <t>https://podminky.urs.cz/item/CS_URS_2025_01/334375141</t>
  </si>
  <si>
    <t>"11.06" 30*2</t>
  </si>
  <si>
    <t>"11.07, 11.08" 30*2*2</t>
  </si>
  <si>
    <t>334376313</t>
  </si>
  <si>
    <t>Výztuž předpínací mostních opěr, pilířů a úložných prahů délky do 20 m napínání kabelů soudržných i nesoudržných 7-lanových</t>
  </si>
  <si>
    <t>-445559431</t>
  </si>
  <si>
    <t>https://podminky.urs.cz/item/CS_URS_2025_01/334376313</t>
  </si>
  <si>
    <t>334378121</t>
  </si>
  <si>
    <t>Výztuž předpínací mostních opěr, pilířů a úložných prahů délky do 20 m injektáž cementovou maltou chrániček, vnitřního průměru do 80 mm</t>
  </si>
  <si>
    <t>-1062890568</t>
  </si>
  <si>
    <t>https://podminky.urs.cz/item/CS_URS_2025_01/334378121</t>
  </si>
  <si>
    <t>342191212</t>
  </si>
  <si>
    <t>Montáž opláštění stěn ocelové konstrukce z polyesterované fólie, výšky budovy přes 6 do 12 m</t>
  </si>
  <si>
    <t>-605946939</t>
  </si>
  <si>
    <t>https://podminky.urs.cz/item/CS_URS_2025_01/342191212</t>
  </si>
  <si>
    <t>"11.06 zateplení nad zemí"  6,28*6,5*6,5</t>
  </si>
  <si>
    <t>"11.07, 11.08 zateplení nad zemí"  2*Pi*4,6*9,3*2</t>
  </si>
  <si>
    <t>28329031</t>
  </si>
  <si>
    <t>fólie kontaktní difuzně propustná pro doplňkovou hydroizolační vrstvu, monolitická dvouvrstvá PES/PR 270g/m2, integrovaná samolepící páska</t>
  </si>
  <si>
    <t>-1595325262</t>
  </si>
  <si>
    <t>802,919*1,1845 'Přepočtené koeficientem množství</t>
  </si>
  <si>
    <t>298</t>
  </si>
  <si>
    <t>342244121</t>
  </si>
  <si>
    <t>Příčky jednoduché z cihel děrovaných klasických spojených na pero a drážku na maltu M5, pevnost cihel do P15, tl. příčky 140 mm</t>
  </si>
  <si>
    <t>1642471275</t>
  </si>
  <si>
    <t>https://podminky.urs.cz/item/CS_URS_2025_01/342244121</t>
  </si>
  <si>
    <t>"Atika S4" (1,4+1,8+1,1)*0,45</t>
  </si>
  <si>
    <t>258513656</t>
  </si>
  <si>
    <t>"Atika S1" 17,6*0,2*0,46+9,5*0,2*(0,46+0,8)/2*2</t>
  </si>
  <si>
    <t>-810877181</t>
  </si>
  <si>
    <t>"Atika S1" (17,6*0,46+9,5*(0,46+0,8)/2*2)*2</t>
  </si>
  <si>
    <t>-609978718</t>
  </si>
  <si>
    <t>-2140980086</t>
  </si>
  <si>
    <t>4,013*0,15</t>
  </si>
  <si>
    <t>346244821</t>
  </si>
  <si>
    <t>Přizdívky izolační a ochranné z cihel pálených na maltu MC-10 včetně vytvoření požlábku v ohybu izolace vodorovné na svislou, se zatřenou cementovou omítkou z malty min. MC 10 tl. 20 mm pod izolaci z cihel plných dl. 290 mm, P 10 až P 20 tl. 140 mm</t>
  </si>
  <si>
    <t>-1246927139</t>
  </si>
  <si>
    <t>https://podminky.urs.cz/item/CS_URS_2025_01/346244821</t>
  </si>
  <si>
    <t>"11.06 zateplení pod povrchem"  6,28*6,5*4,5</t>
  </si>
  <si>
    <t>380311531</t>
  </si>
  <si>
    <t>Kompletní konstrukce čistíren odpadních vod, nádrží, vodojemů, kanálů z betonu prostého bez zvýšených nároků na prostředí tř. C 12/15, tl. přes 80 do 150 mm</t>
  </si>
  <si>
    <t>1948527088</t>
  </si>
  <si>
    <t>https://podminky.urs.cz/item/CS_URS_2025_01/380311531</t>
  </si>
  <si>
    <t xml:space="preserve">"podkladní beton" </t>
  </si>
  <si>
    <t>(3,14*7,0*7,0*0,1)+(9,6*17,4*0,1)+(4,6*16*0,1)</t>
  </si>
  <si>
    <t>-881299912</t>
  </si>
  <si>
    <t>"výplňový a spádový beton"</t>
  </si>
  <si>
    <t>(15,53*3,7*0,15)+(1,0*2,0*0,075)</t>
  </si>
  <si>
    <t>-1386240732</t>
  </si>
  <si>
    <t>"dno a stěny 01.05"</t>
  </si>
  <si>
    <t>(2,5*1,5*0,25)+((2,5+1,0)*2*1,0*0,25)</t>
  </si>
  <si>
    <t>"stěny 11.06"</t>
  </si>
  <si>
    <t>(6,28*6,4*11*0,3)</t>
  </si>
  <si>
    <t>"stěny 01.01 až 01.03"</t>
  </si>
  <si>
    <t>((17,7+9,2)*2*3,8*0,3)-(((0,6*0,5)+(0,6*1,5))*0,3)</t>
  </si>
  <si>
    <t>((1,3+4,0+3,65+6,75)*3,8*0,3-1,7*2,15*2)</t>
  </si>
  <si>
    <t>"stěny 01.04"</t>
  </si>
  <si>
    <t>((15,83+15,83+3,7)*3,54*0,3)</t>
  </si>
  <si>
    <t>"stěny a dno VZT šachty"</t>
  </si>
  <si>
    <t>((1,0+1,0+1,8)*2,5*0,2)+(1,8*1,2*0,2)</t>
  </si>
  <si>
    <t>"strop 01.01 až 01.03"</t>
  </si>
  <si>
    <t>((17,7*9,8)-((2,1*1,55)+(0,9*3,69)+(0,7*0,415)+(0,6*0,415)))*0,25</t>
  </si>
  <si>
    <t>"strop 01.04"</t>
  </si>
  <si>
    <t>((15,83*4,3)-(0,5*3))*0,25</t>
  </si>
  <si>
    <t>"střecha 11.06"</t>
  </si>
  <si>
    <t>(Pi*3,3/3*(6,9*6,9+6,9*1,1+1,1*1,1))-(Pi*3,0/3*(6,3*6,3+6,3*1,0+1,0*1,0))</t>
  </si>
  <si>
    <t>(PI*1,2*1,2*0,6)-(PI*1,0*1,0*0,6)</t>
  </si>
  <si>
    <t>"stěny 11.07, 11.08"</t>
  </si>
  <si>
    <t>((PI*(4,6)^2*9,3)-(PI*(4,3)^2*9,3))*2</t>
  </si>
  <si>
    <t>"střecha 11.07, 11.08"</t>
  </si>
  <si>
    <t>(Pi*2,2/3*(4,9*4,9+4,9*1,0+1,0*1,0)-Pi*1,9/3*(4,3*4,3+4,3*1,0+1,0*1,0))*2</t>
  </si>
  <si>
    <t>((PI*1,2*1,2*0,6)-(PI*1,0*1,0*0,6))*2</t>
  </si>
  <si>
    <t>-274375626</t>
  </si>
  <si>
    <t>"dno 11.06"</t>
  </si>
  <si>
    <t>(3,14*6,85*6,85*0,6)+(3,14*0,7*0,7*0,4)</t>
  </si>
  <si>
    <t>"dno 01.01 až 01.03"</t>
  </si>
  <si>
    <t>(9,8*17,7*0,4)</t>
  </si>
  <si>
    <t>"dno 01.04"</t>
  </si>
  <si>
    <t>(15,83*4,3*0,4)</t>
  </si>
  <si>
    <t>"dno 11.07, 11.08"</t>
  </si>
  <si>
    <t>((3,14*4,75*4,75*0,5)+(3,14*0,65*0,65*0,4))*2</t>
  </si>
  <si>
    <t>"Kolejnice pro pojezd kontejneru - podkladní konstrukce"</t>
  </si>
  <si>
    <t>0,7*13,03</t>
  </si>
  <si>
    <t>280714825</t>
  </si>
  <si>
    <t>(4,0*2*0,25)+((2,5+1,0)*2*1,0*2)</t>
  </si>
  <si>
    <t>((17,7+9,2)*2*3,8*2)-(((0,6*0,5)+(0,6*1,5))*2)</t>
  </si>
  <si>
    <t>((1,3+4,0+3,65+6,75)*3,8-1,7*2,15*2)*2+(1,7+2,15*2)*2*0,3</t>
  </si>
  <si>
    <t>((15,83+15,83+3,7)*3,54*2)</t>
  </si>
  <si>
    <t>((1,1+1,1+1,1+1,8)*2,4*2)+(3,2*2*2)</t>
  </si>
  <si>
    <t>((17,6*9,8)-((2,0*1,3)+(1,4*3,7)+(0,6*0,6)+(0,7*0,415)+(0,6*0,415)+(0,3*0,53)))+((17,6+9,8)*2*0,25)</t>
  </si>
  <si>
    <t>((15,83*4,3)-(0,5*3))+((15,84+43,)*2*0,25)</t>
  </si>
  <si>
    <t>((9,8+17,7)*2*0,4)</t>
  </si>
  <si>
    <t>((15,83+15,83+4,3)*0,4)</t>
  </si>
  <si>
    <t>1,9*13,03+0,5*1,6</t>
  </si>
  <si>
    <t>30766760</t>
  </si>
  <si>
    <t>-1474207544</t>
  </si>
  <si>
    <t>(6,28*6,4*11*2)</t>
  </si>
  <si>
    <t>Pi*(6,3+1,0)*6,1</t>
  </si>
  <si>
    <t>2*Pi*0,6*(1,2+1,0)</t>
  </si>
  <si>
    <t>((2*PI*4,6*9,3)+(2*PI*4,3*9,3))*2</t>
  </si>
  <si>
    <t>Pi*(4,3+1,0)*3,8*2</t>
  </si>
  <si>
    <t>2*Pi*0,6*(1,2+1,0)*2</t>
  </si>
  <si>
    <t>(6,28*6,85*0,6)+(6,28*0,7*0,4)</t>
  </si>
  <si>
    <t>((2*Pi*4,75*0,5)+(2*Pi*0,65*0,4))*2</t>
  </si>
  <si>
    <t>857934297</t>
  </si>
  <si>
    <t>900823369</t>
  </si>
  <si>
    <t>(553,963+266,658)*0,15</t>
  </si>
  <si>
    <t>411121127</t>
  </si>
  <si>
    <t>Montáž prefabrikovaných železobetonových stropů se zalitím spár, včetně podpěrné konstrukce, na cementovou maltu ze stropních panelů šířky do 1200 mm a délky přes 7000 mm</t>
  </si>
  <si>
    <t>-477400760</t>
  </si>
  <si>
    <t>https://podminky.urs.cz/item/CS_URS_2025_01/411121127</t>
  </si>
  <si>
    <t>"vit TZ a PD" 14</t>
  </si>
  <si>
    <t>593468R1</t>
  </si>
  <si>
    <t>panel stropní spiroll 1200x265 mm</t>
  </si>
  <si>
    <t>364529744</t>
  </si>
  <si>
    <t>14*9,4</t>
  </si>
  <si>
    <t>411321414</t>
  </si>
  <si>
    <t>Stropy z betonu železového (bez výztuže) stropů deskových, plochých střech, desek balkonových, desek hřibových stropů včetně hlavic hřibových sloupů tř. C 25/30</t>
  </si>
  <si>
    <t>553820012</t>
  </si>
  <si>
    <t>https://podminky.urs.cz/item/CS_URS_2025_01/411321414</t>
  </si>
  <si>
    <t>viz TZ a PD"</t>
  </si>
  <si>
    <t>"střecha strojovny - S-2" ((1,5*1,7)-0,28)*0,07</t>
  </si>
  <si>
    <t>-1194034385</t>
  </si>
  <si>
    <t>"střecha strojovny - S-2" ((1,5*1,7)-0,28)</t>
  </si>
  <si>
    <t>339879048</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</si>
  <si>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</si>
  <si>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</si>
  <si>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311642223</t>
  </si>
  <si>
    <t>https://podminky.urs.cz/item/CS_URS_2025_01/411354219</t>
  </si>
  <si>
    <t>"střecha strojovny - S-2" (1,5*1,7)-0,28</t>
  </si>
  <si>
    <t>411354331</t>
  </si>
  <si>
    <t>Podpěrná konstrukce stropů - desek, kleneb a skořepin výška podepření přes 4 do 6 m tloušťka stropu přes 5 do 15 cm zřízení</t>
  </si>
  <si>
    <t>-1445466468</t>
  </si>
  <si>
    <t>https://podminky.urs.cz/item/CS_URS_2025_01/411354331</t>
  </si>
  <si>
    <t>411354332</t>
  </si>
  <si>
    <t>Podpěrná konstrukce stropů - desek, kleneb a skořepin výška podepření přes 4 do 6 m tloušťka stropu přes 5 do 15 cm odstranění</t>
  </si>
  <si>
    <t>541372226</t>
  </si>
  <si>
    <t>https://podminky.urs.cz/item/CS_URS_2025_01/411354332</t>
  </si>
  <si>
    <t>-1602554956</t>
  </si>
  <si>
    <t>0,159*0,15</t>
  </si>
  <si>
    <t>417321616</t>
  </si>
  <si>
    <t>Ztužující pásy a věnce z betonu železového (bez výztuže) tř. C 30/37</t>
  </si>
  <si>
    <t>1411998029</t>
  </si>
  <si>
    <t>https://podminky.urs.cz/item/CS_URS_2025_01/417321616</t>
  </si>
  <si>
    <t>"Pod střešní deskou" 16,9*0,35*0,365+16,9*0,35*0,3+9,7*0,35*(0,55+0,89)/2*2</t>
  </si>
  <si>
    <t>"V úrovni panelů" (17,6*0,1*0,3)+(17,6*0,2*0,3)+(9,0*0,4*0,3*2)</t>
  </si>
  <si>
    <t>"Věnec u Z/15" (7,6+2,7)*0,4*0,25</t>
  </si>
  <si>
    <t>417351115</t>
  </si>
  <si>
    <t>Bednění bočnic ztužujících pásů a věnců včetně vzpěr zřízení</t>
  </si>
  <si>
    <t>706470282</t>
  </si>
  <si>
    <t>https://podminky.urs.cz/item/CS_URS_2025_01/417351115</t>
  </si>
  <si>
    <t>"Pod střešní deskou" (16,9*0,365+16,9*0,3+9,7*(0,55+0,89)/2*2)*2</t>
  </si>
  <si>
    <t>"V úrovni panelů" (17,6*0,3)+(17,6*0,3)+(9,0*(0,3+0,1)*2)</t>
  </si>
  <si>
    <t>"Věnec u Z/15" (7,6+3,1+0,4+2,7+7,2+0,4)*0,25*2</t>
  </si>
  <si>
    <t>417351116</t>
  </si>
  <si>
    <t>Bednění bočnic ztužujících pásů a věnců včetně vzpěr odstranění</t>
  </si>
  <si>
    <t>2846556</t>
  </si>
  <si>
    <t>https://podminky.urs.cz/item/CS_URS_2025_01/417351116</t>
  </si>
  <si>
    <t>417361821</t>
  </si>
  <si>
    <t>Výztuž ztužujících pásů a věnců z betonářské oceli 10 505 (R) nebo BSt 500</t>
  </si>
  <si>
    <t>60361734</t>
  </si>
  <si>
    <t>https://podminky.urs.cz/item/CS_URS_2025_01/417361821</t>
  </si>
  <si>
    <t>13,596*0,15</t>
  </si>
  <si>
    <t>430321414</t>
  </si>
  <si>
    <t>Schodišťové konstrukce a rampy z betonu železového (bez výztuže) stupně, schodnice, ramena, podesty s nosníky tř. C 25/30</t>
  </si>
  <si>
    <t>454825622</t>
  </si>
  <si>
    <t>https://podminky.urs.cz/item/CS_URS_2025_01/430321414</t>
  </si>
  <si>
    <t>"schodiště u 11.09" (3,0*0,2*1,0*2)+(3,0*2,0*0,3)</t>
  </si>
  <si>
    <t>430361821</t>
  </si>
  <si>
    <t>Výztuž schodišťových konstrukcí a ramp stupňů, schodnic, ramen, podest s nosníky z betonářské oceli 10 505 (R) nebo BSt 500</t>
  </si>
  <si>
    <t>115938685</t>
  </si>
  <si>
    <t>https://podminky.urs.cz/item/CS_URS_2025_01/430361821</t>
  </si>
  <si>
    <t>3,0*0,15</t>
  </si>
  <si>
    <t>431351121</t>
  </si>
  <si>
    <t>Bednění podest, podstupňových desek a ramp včetně podpěrné konstrukce výšky do 4 m půdorysně přímočarých zřízení</t>
  </si>
  <si>
    <t>-1925921531</t>
  </si>
  <si>
    <t>https://podminky.urs.cz/item/CS_URS_2025_01/431351121</t>
  </si>
  <si>
    <t>431351122</t>
  </si>
  <si>
    <t>Bednění podest, podstupňových desek a ramp včetně podpěrné konstrukce výšky do 4 m půdorysně přímočarých odstranění</t>
  </si>
  <si>
    <t>-1668258671</t>
  </si>
  <si>
    <t>https://podminky.urs.cz/item/CS_URS_2025_01/431351122</t>
  </si>
  <si>
    <t>1372298508</t>
  </si>
  <si>
    <t>"m.č. 01.01, 01.02" 5,7+120,1</t>
  </si>
  <si>
    <t>"m.č. 11.01" 18,1</t>
  </si>
  <si>
    <t>"m.č. 11.02, 11.03" 113,6+12,2</t>
  </si>
  <si>
    <t>"m.č. 11.04" 1,4</t>
  </si>
  <si>
    <t>"m.č. 11.09" 17,23</t>
  </si>
  <si>
    <t>"m.č. 11.10" 1,1*0,6*2</t>
  </si>
  <si>
    <t>293</t>
  </si>
  <si>
    <t>611142001</t>
  </si>
  <si>
    <t>Pletivo vnitřních ploch v ploše nebo pruzích, na plném podkladu sklovláknité vtlačené do tmelu včetně tmelu stropů</t>
  </si>
  <si>
    <t>-1007738108</t>
  </si>
  <si>
    <t>https://podminky.urs.cz/item/CS_URS_2025_01/611142001</t>
  </si>
  <si>
    <t>611321341</t>
  </si>
  <si>
    <t>Omítka vápenocementová vnitřních ploch nanášená strojně dvouvrstvá, tloušťky jádrové omítky do 10 mm a tloušťky štuku do 3 mm štuková vodorovných konstrukcí stropů rovných</t>
  </si>
  <si>
    <t>-2061731309</t>
  </si>
  <si>
    <t>https://podminky.urs.cz/item/CS_URS_2025_01/611321341</t>
  </si>
  <si>
    <t>612131101</t>
  </si>
  <si>
    <t>Podkladní a spojovací vrstva vnitřních omítaných ploch cementový postřik nanášený ručně celoplošně stěn</t>
  </si>
  <si>
    <t>1590002931</t>
  </si>
  <si>
    <t>https://podminky.urs.cz/item/CS_URS_2025_01/612131101</t>
  </si>
  <si>
    <t>"m.č. 01.01, 01.02" ((4,0+9,2+17,1)*2*3,6)</t>
  </si>
  <si>
    <t>"m.č. 11.01, 11.02, 11.03, 11.04"  20,8*4,5+(9,0+13,2)*2*4,6+(5,725+2,125)*2*4,6+12,2*4,5</t>
  </si>
  <si>
    <t>"m.č. 11.09" 16,6*2,4</t>
  </si>
  <si>
    <t>"m.č. 11.10" (1,1+0,6)*2*7,0*2</t>
  </si>
  <si>
    <t>"ostění, nadpraží"</t>
  </si>
  <si>
    <t>(1,7+2,2*2)*2*0,2</t>
  </si>
  <si>
    <t>(0,9+2,0*2)*0,1+(1,0+2,0*2)*0,1+(1,2+1,5*2)*0,2*4+(1,8+1,2*2)*0,1*2</t>
  </si>
  <si>
    <t>(1,1+2,0*2)*0,3+(0,9+0,6*2)*0,2</t>
  </si>
  <si>
    <t>((0,6+1,5*2)*0,4+(0,6+1,4*2)*0,2)*2</t>
  </si>
  <si>
    <t>"odpočet otvorů"</t>
  </si>
  <si>
    <t>-1,7*2,2*2</t>
  </si>
  <si>
    <t>-(3,7*3,2+1,5*2,0+0,9*2,0+(0,8*2,0*2+0,9*2,0)*2+1,2*1,5*4+1,8*1,2*2)</t>
  </si>
  <si>
    <t>-(1,1*2,0+0,9*0,6)</t>
  </si>
  <si>
    <t>-(0,6*1,5+0,6*1,4)*2</t>
  </si>
  <si>
    <t>-1628866698</t>
  </si>
  <si>
    <t>294</t>
  </si>
  <si>
    <t>912830270</t>
  </si>
  <si>
    <t>295</t>
  </si>
  <si>
    <t>612321311</t>
  </si>
  <si>
    <t>Omítka vápenocementová vnitřních ploch nanášená strojně jednovrstvá, tloušťky do 10 mm hrubá zatřená svislých konstrukcí stěn</t>
  </si>
  <si>
    <t>-27628228</t>
  </si>
  <si>
    <t>https://podminky.urs.cz/item/CS_URS_2025_01/612321311</t>
  </si>
  <si>
    <t>"Plocyh s obkladem" 305,410</t>
  </si>
  <si>
    <t>612321341</t>
  </si>
  <si>
    <t>Omítka vápenocementová vnitřních ploch nanášená strojně dvouvrstvá, tloušťky jádrové omítky do 10 mm a tloušťky štuku do 3 mm štuková svislých konstrukcí stěn</t>
  </si>
  <si>
    <t>1201387649</t>
  </si>
  <si>
    <t>https://podminky.urs.cz/item/CS_URS_2025_01/612321341</t>
  </si>
  <si>
    <t>"Odečet ploch s obkladem" -305,410</t>
  </si>
  <si>
    <t>622142001</t>
  </si>
  <si>
    <t>Pletivo vnějších ploch v ploše nebo pruzích, na plném podkladu sklovláknité vtlačené do tmelu stěn</t>
  </si>
  <si>
    <t>1666641789</t>
  </si>
  <si>
    <t>https://podminky.urs.cz/item/CS_URS_2025_01/622142001</t>
  </si>
  <si>
    <t>"W4a"</t>
  </si>
  <si>
    <t>"atika střechy" (17,0+9,6+9,6+4,3)*(1,6+0,7)</t>
  </si>
  <si>
    <t>-328273786</t>
  </si>
  <si>
    <t>"Atika S1" (17,6*1,1+9,5*1,4*2+17,6*0,6)</t>
  </si>
  <si>
    <t>"Atika S4" (1,86+1,3*2)*0,7</t>
  </si>
  <si>
    <t>28376416</t>
  </si>
  <si>
    <t>deska XPS hrana polodrážková a hladký povrch 300kPA λ=0,035 tl 40mm</t>
  </si>
  <si>
    <t>544120380</t>
  </si>
  <si>
    <t>622321141</t>
  </si>
  <si>
    <t>Omítka vápenocementová vnějších ploch nanášená ručně dvouvrstvá, tloušťky jádrové omítky do 15 mm a tloušťky štuku do 3 mm štuková stěn</t>
  </si>
  <si>
    <t>1993074103</t>
  </si>
  <si>
    <t>https://podminky.urs.cz/item/CS_URS_2025_01/622321141</t>
  </si>
  <si>
    <t>((9,8+17,7)*2*4,2)</t>
  </si>
  <si>
    <t xml:space="preserve"> "m.č. 11.09" ((5,5+5,0)*2*2,8)</t>
  </si>
  <si>
    <t>-((1,2*1,5)+(1,61*2,1)+(1,06*2,1)+(1,2*1,5*3)+(1,1*0,5)+(3,7*3,2)+(0,9*0,6)+(1,1*2,0))</t>
  </si>
  <si>
    <t>"odpočet soklové omítky"-((6,28*7,2*0,45)+((9,8+17,7)*2*0,5)-((3,7+1,61+1,06)*0,5))</t>
  </si>
  <si>
    <t>622511021</t>
  </si>
  <si>
    <t>Tenkovrstvá akrylátová zrnitá omítka tl. 2,0 mm včetně penetrace vnějších stěn</t>
  </si>
  <si>
    <t>-6041732</t>
  </si>
  <si>
    <t>"soklová omítka"(6,28*7,2*0,45)+((9,8+17,7)*2*0,5)-((3,7+1,61+1,06)*0,5)</t>
  </si>
  <si>
    <t>1309790440</t>
  </si>
  <si>
    <t>"střecha strojovny - S-2" ((1,5*1,7)-0,28)*0,075</t>
  </si>
  <si>
    <t>-1473671715</t>
  </si>
  <si>
    <t>"skladba F1"</t>
  </si>
  <si>
    <t>"m.č. 01.02, 01.03" (5,7+120,1+26,7)*0,12</t>
  </si>
  <si>
    <t>"skladba F2"</t>
  </si>
  <si>
    <t>"m.č. 11.02, 11.03, 11.04" (113,6+12,2)*0,105</t>
  </si>
  <si>
    <t>"skladba F4"</t>
  </si>
  <si>
    <t>"m.č. 11.04" 1,4*0,105</t>
  </si>
  <si>
    <t>"skladba F9"</t>
  </si>
  <si>
    <t>"m.č. 11.09" 17,23*0,1</t>
  </si>
  <si>
    <t>462139292</t>
  </si>
  <si>
    <t>"skladba F3"</t>
  </si>
  <si>
    <t>"m.č.  11.01" 18,1*0,125</t>
  </si>
  <si>
    <t>631319173</t>
  </si>
  <si>
    <t>Příplatek k cenám mazanin za stržení povrchu spodní vrstvy mazaniny latí před vložením výztuže nebo pletiva pro tl. obou vrstev mazaniny přes 80 do 120 mm</t>
  </si>
  <si>
    <t>-1871298727</t>
  </si>
  <si>
    <t>https://podminky.urs.cz/item/CS_URS_2025_01/631319173</t>
  </si>
  <si>
    <t>631319175</t>
  </si>
  <si>
    <t>Příplatek k cenám mazanin za stržení povrchu spodní vrstvy mazaniny latí před vložením výztuže nebo pletiva pro tl. obou vrstev mazaniny přes 120 do 240 mm</t>
  </si>
  <si>
    <t>418740742</t>
  </si>
  <si>
    <t>https://podminky.urs.cz/item/CS_URS_2025_01/631319175</t>
  </si>
  <si>
    <t>-1984057967</t>
  </si>
  <si>
    <t>"m.č. 01.02, 01.03" (5,7+120,1+26,7)*0,0078</t>
  </si>
  <si>
    <t>"m.č. 11.02, 11.03, 11.04" (113,6+12,2)*0,0078</t>
  </si>
  <si>
    <t>"m.č.  11.01" 18,1*0,0078</t>
  </si>
  <si>
    <t>"m.č. 11.04" 1,4*0,0078</t>
  </si>
  <si>
    <t>"m.č. 11.09" 17,23*0,0078</t>
  </si>
  <si>
    <t>288</t>
  </si>
  <si>
    <t>634112112</t>
  </si>
  <si>
    <t>Obvodová dilatace mezi stěnou a mazaninou nebo potěrem podlahovým páskem z pěnového PE tl. do 10 mm, výšky 100 mm</t>
  </si>
  <si>
    <t>1358793178</t>
  </si>
  <si>
    <t>https://podminky.urs.cz/item/CS_URS_2025_01/634112112</t>
  </si>
  <si>
    <t>"m.č. 11.09" 16,6</t>
  </si>
  <si>
    <t>289</t>
  </si>
  <si>
    <t>772233909</t>
  </si>
  <si>
    <t>"m.č. 01.02, 01.03" 60,6+22,8</t>
  </si>
  <si>
    <t>"m.č. 11.02, 11.03" 44,3+15,7</t>
  </si>
  <si>
    <t>"m.č. 11.01" 20,8</t>
  </si>
  <si>
    <t>"m.č. 11.04" 3,9</t>
  </si>
  <si>
    <t>642942111</t>
  </si>
  <si>
    <t>Osazování zárubní nebo rámů kovových dveřních lisovaných nebo z úhelníků bez dveřních křídel na cementovou maltu, plochy otvoru do 2,5 m2</t>
  </si>
  <si>
    <t>-1609329308</t>
  </si>
  <si>
    <t>https://podminky.urs.cz/item/CS_URS_2025_01/642942111</t>
  </si>
  <si>
    <t>2+1</t>
  </si>
  <si>
    <t>313273285</t>
  </si>
  <si>
    <t>55331487</t>
  </si>
  <si>
    <t>zárubeň jednokřídlá ocelová pro zdění tl stěny 110-150mm rozměru 800/1970, 2100mm</t>
  </si>
  <si>
    <t>-2075147602</t>
  </si>
  <si>
    <t>642942221</t>
  </si>
  <si>
    <t>Osazování zárubní nebo rámů kovových dveřních lisovaných nebo z úhelníků bez dveřních křídel na cementovou maltu, plochy otvoru přes 2,5 do 4,5 m2</t>
  </si>
  <si>
    <t>-631214090</t>
  </si>
  <si>
    <t>https://podminky.urs.cz/item/CS_URS_2025_01/642942221</t>
  </si>
  <si>
    <t>"D4" 2</t>
  </si>
  <si>
    <t>55331748</t>
  </si>
  <si>
    <t>zárubeň dvoukřídlá ocelová pro zdění tl stěny 110-150mm rozměru 1600/1970, 2100mm</t>
  </si>
  <si>
    <t>-1273185428</t>
  </si>
  <si>
    <t>933901111</t>
  </si>
  <si>
    <t>Zkoušky objektů a vymývání provedení zkoušky vodotěsnosti betonové nádrže jakéhokoliv druhu a tvaru, o obsahu do 1000 m3</t>
  </si>
  <si>
    <t>-511467792</t>
  </si>
  <si>
    <t>https://podminky.urs.cz/item/CS_URS_2025_01/933901111</t>
  </si>
  <si>
    <t>57,5*3,3</t>
  </si>
  <si>
    <t>082113R</t>
  </si>
  <si>
    <t>vodné a stočné</t>
  </si>
  <si>
    <t>2062488049</t>
  </si>
  <si>
    <t>933901311</t>
  </si>
  <si>
    <t>Zkoušky objektů a vymývání naplnění a vyprázdnění nádrže pro účely vymývací (proplachovací) o obsahu do 1000 m3</t>
  </si>
  <si>
    <t>-1446138102</t>
  </si>
  <si>
    <t>https://podminky.urs.cz/item/CS_URS_2025_01/933901311</t>
  </si>
  <si>
    <t>941111121</t>
  </si>
  <si>
    <t>Lešení řadové trubkové lehké pracovní s podlahami s provozním zatížením tř. 3 do 200 kg/m2 šířky tř. W09 od 0,9 do 1,2 m, výšky výšky do 10 m montáž</t>
  </si>
  <si>
    <t>-556751723</t>
  </si>
  <si>
    <t>https://podminky.urs.cz/item/CS_URS_2025_01/941111121</t>
  </si>
  <si>
    <t>(19,8+11,8)*2*3,7</t>
  </si>
  <si>
    <t>941111221</t>
  </si>
  <si>
    <t>Lešení řadové trubkové lehké pracovní s podlahami s provozním zatížením tř. 3 do 200 kg/m2 šířky tř. W09 od 0,9 do 1,2 m, výšky výšky do 10 m příplatek k ceně za každý den použití</t>
  </si>
  <si>
    <t>1530037124</t>
  </si>
  <si>
    <t>https://podminky.urs.cz/item/CS_URS_2025_01/941111221</t>
  </si>
  <si>
    <t>233,84*60 'Přepočtené koeficientem množství</t>
  </si>
  <si>
    <t>941111821</t>
  </si>
  <si>
    <t>Lešení řadové trubkové lehké pracovní s podlahami s provozním zatížením tř. 3 do 200 kg/m2 šířky tř. W09 od 0,9 do 1,2 m, výšky výšky do 10 m demontáž</t>
  </si>
  <si>
    <t>-2020150529</t>
  </si>
  <si>
    <t>https://podminky.urs.cz/item/CS_URS_2025_01/941111821</t>
  </si>
  <si>
    <t>941221111</t>
  </si>
  <si>
    <t>Lešení řadové rámové těžké pracovní s podlahami s provozním zatížením tř. 4 do 300 kg/m2 šířky tř. SW09 od 0,9 do 1,2 m, výšky do 10 m montáž</t>
  </si>
  <si>
    <t>-450141408</t>
  </si>
  <si>
    <t>https://podminky.urs.cz/item/CS_URS_2025_01/941221111</t>
  </si>
  <si>
    <t>(122,7*9,2)+(132,97*2,6)</t>
  </si>
  <si>
    <t>"11.07, 11.08"  (58,1*9,7+2*Pi*4,9*10,1)*2</t>
  </si>
  <si>
    <t>941221211</t>
  </si>
  <si>
    <t>Lešení řadové rámové těžké pracovní s podlahami s provozním zatížením tř. 4 do 300 kg/m2 šířky tř. SW09 od 0,9 do 1,2 m, výšky do 10 m příplatek k ceně za každý den použití</t>
  </si>
  <si>
    <t>437493859</t>
  </si>
  <si>
    <t>https://podminky.urs.cz/item/CS_URS_2025_01/941221211</t>
  </si>
  <si>
    <t>3223,612*60 'Přepočtené koeficientem množství</t>
  </si>
  <si>
    <t>941221811</t>
  </si>
  <si>
    <t>Lešení řadové rámové těžké pracovní s podlahami s provozním zatížením tř. 4 do 300 kg/m2 šířky tř. SW09 od 0,9 do 1,2 m, výšky do 10 m demontáž</t>
  </si>
  <si>
    <t>1719493539</t>
  </si>
  <si>
    <t>https://podminky.urs.cz/item/CS_URS_2025_01/941221811</t>
  </si>
  <si>
    <t>581271535</t>
  </si>
  <si>
    <t>(17,0+110,1+11,2+4,5+17,23+4,9+118,9+19,5+48,8)*2</t>
  </si>
  <si>
    <t>952901114</t>
  </si>
  <si>
    <t>Vyčištění budov nebo objektů před předáním do užívání budov bytové nebo občanské výstavby, světlé výšky podlaží přes 4 m</t>
  </si>
  <si>
    <t>-109408287</t>
  </si>
  <si>
    <t>https://podminky.urs.cz/item/CS_URS_2025_01/952901114</t>
  </si>
  <si>
    <t>(17,0+110,1+11,2+4,5+17,23+4,9+118,9+19,5+48,8)</t>
  </si>
  <si>
    <t>953334R1</t>
  </si>
  <si>
    <t>Pracovní spára těsněná</t>
  </si>
  <si>
    <t>1370016973</t>
  </si>
  <si>
    <t>"P/1" (17,4+9,5)*2*2+(15,8*2+4,0)*2+(1,25+2,25)*2+(1,2+1,6)*2+1,9*2+2*Pi*6,4+2*Pi*4,45*2*2</t>
  </si>
  <si>
    <t>953943121</t>
  </si>
  <si>
    <t>Osazování drobných kovových předmětů výrobků ostatních jinde neuvedených do betonu se zajištěním polohy k bednění či k výztuži před zabetonováním hmotnosti do 1 kg/kus</t>
  </si>
  <si>
    <t>-124754000</t>
  </si>
  <si>
    <t>https://podminky.urs.cz/item/CS_URS_2025_01/953943121</t>
  </si>
  <si>
    <t>"V2" 4</t>
  </si>
  <si>
    <t>-862720569</t>
  </si>
  <si>
    <t>953943211</t>
  </si>
  <si>
    <t>Osazování drobných kovových předmětů kotvených do stěny hasicího přístroje</t>
  </si>
  <si>
    <t>770271020</t>
  </si>
  <si>
    <t>https://podminky.urs.cz/item/CS_URS_2025_01/953943211</t>
  </si>
  <si>
    <t>-496863830</t>
  </si>
  <si>
    <t>551555801</t>
  </si>
  <si>
    <t>417588891</t>
  </si>
  <si>
    <t>"V5" 6</t>
  </si>
  <si>
    <t>-508643181</t>
  </si>
  <si>
    <t>961044111</t>
  </si>
  <si>
    <t>Bourání základů z betonu prostého</t>
  </si>
  <si>
    <t>1234829906</t>
  </si>
  <si>
    <t>https://podminky.urs.cz/item/CS_URS_2025_01/961044111</t>
  </si>
  <si>
    <t>"m.č. 11.09" 17,23*0,2</t>
  </si>
  <si>
    <t>961055111</t>
  </si>
  <si>
    <t>Bourání základů z betonu železového</t>
  </si>
  <si>
    <t>-1142192673</t>
  </si>
  <si>
    <t>https://podminky.urs.cz/item/CS_URS_2025_01/961055111</t>
  </si>
  <si>
    <t>965042241</t>
  </si>
  <si>
    <t>Bourání mazanin betonových nebo z litého asfaltu tl. přes 100 mm, plochy přes 4 m2</t>
  </si>
  <si>
    <t>687597142</t>
  </si>
  <si>
    <t>https://podminky.urs.cz/item/CS_URS_2025_01/965042241</t>
  </si>
  <si>
    <t>"m.č. 11.09" 17,23*0,15</t>
  </si>
  <si>
    <t>968062354</t>
  </si>
  <si>
    <t>Vybourání dřevěných rámů oken s křídly, dveřních zárubní, vrat, stěn, ostění nebo obkladů rámů oken s křídly dvojitých, plochy do 1 m2</t>
  </si>
  <si>
    <t>-534620609</t>
  </si>
  <si>
    <t>https://podminky.urs.cz/item/CS_URS_2025_01/968062354</t>
  </si>
  <si>
    <t>"m.č. 11.09" 0,9*0,6</t>
  </si>
  <si>
    <t>968072R1</t>
  </si>
  <si>
    <t>Vybourání kovových dveřních zárubní pl přes 2 m2 vč. dveří</t>
  </si>
  <si>
    <t>1462117442</t>
  </si>
  <si>
    <t>"m.č. 11.09" 1,1*2,0</t>
  </si>
  <si>
    <t>1578992311</t>
  </si>
  <si>
    <t>1292043546</t>
  </si>
  <si>
    <t>-43933082</t>
  </si>
  <si>
    <t>1286061031</t>
  </si>
  <si>
    <t>978013191</t>
  </si>
  <si>
    <t>Otlučení vápenných nebo vápenocementových omítek vnitřních ploch stěn s vyškrabáním spar, s očištěním zdiva, v rozsahu přes 50 do 100 %</t>
  </si>
  <si>
    <t>1253234218</t>
  </si>
  <si>
    <t>https://podminky.urs.cz/item/CS_URS_2025_01/978013191</t>
  </si>
  <si>
    <t xml:space="preserve"> "m.č. 11.09" ((4,4+3,9)*2*2,5)</t>
  </si>
  <si>
    <t>-((0,9*1,2*5)+(2,7*2,2))</t>
  </si>
  <si>
    <t>978015391</t>
  </si>
  <si>
    <t>Otlučení vápenných nebo vápenocementových omítek vnějších ploch s vyškrabáním spar a s očištěním zdiva stupně členitosti 1 a 2, v rozsahu přes 80 do 100 %</t>
  </si>
  <si>
    <t>-1170352008</t>
  </si>
  <si>
    <t>https://podminky.urs.cz/item/CS_URS_2025_01/978015391</t>
  </si>
  <si>
    <t>-((0,9*0,6)+(1,1*2,0))</t>
  </si>
  <si>
    <t>"odpočet obkladů" -10,5</t>
  </si>
  <si>
    <t>978059641</t>
  </si>
  <si>
    <t>Odsekání obkladů stěn včetně otlučení podkladní omítky až na zdivo z obkládaček vnějších, z jakýchkoliv materiálů, plochy přes 1 m2</t>
  </si>
  <si>
    <t>1670903015</t>
  </si>
  <si>
    <t>https://podminky.urs.cz/item/CS_URS_2025_01/978059641</t>
  </si>
  <si>
    <t>"kabřincový sokl"</t>
  </si>
  <si>
    <t xml:space="preserve"> "m.č. 11.09" ((5,5+5,0)*2*0,5)</t>
  </si>
  <si>
    <t>997013151</t>
  </si>
  <si>
    <t>Vnitrostaveništní doprava suti a vybouraných hmot vodorovně do 50 m s naložením s omezením mechanizace pro budovy a haly výšky do 6 m</t>
  </si>
  <si>
    <t>1649619999</t>
  </si>
  <si>
    <t>https://podminky.urs.cz/item/CS_URS_2025_01/997013151</t>
  </si>
  <si>
    <t>-1495389343</t>
  </si>
  <si>
    <t>1824581164</t>
  </si>
  <si>
    <t>-454853749</t>
  </si>
  <si>
    <t>-1643928443</t>
  </si>
  <si>
    <t>"Zemina z pilot" 734,0*Pi*(0,33)^2*0,5*(1,8+2,0)</t>
  </si>
  <si>
    <t>997013601</t>
  </si>
  <si>
    <t>Poplatek za uložení stavebního odpadu na skládce (skládkovné) z prostého betonu zatříděného do Katalogu odpadů pod kódem 17 01 01</t>
  </si>
  <si>
    <t>-184416793</t>
  </si>
  <si>
    <t>https://podminky.urs.cz/item/CS_URS_2025_01/997013601</t>
  </si>
  <si>
    <t>10,492+5,687+1,387+2,688</t>
  </si>
  <si>
    <t>997013602</t>
  </si>
  <si>
    <t>Poplatek za uložení stavebního odpadu na skládce (skládkovné) z armovaného betonu zatříděného do Katalogu odpadů pod kódem 17 01 01</t>
  </si>
  <si>
    <t>1677245578</t>
  </si>
  <si>
    <t>https://podminky.urs.cz/item/CS_URS_2025_01/997013602</t>
  </si>
  <si>
    <t>7,2+1,92+0,3</t>
  </si>
  <si>
    <t>997013603</t>
  </si>
  <si>
    <t>Poplatek za uložení stavebního odpadu na skládce (skládkovné) cihelného zatříděného do Katalogu odpadů pod kódem 17 01 02</t>
  </si>
  <si>
    <t>1015554482</t>
  </si>
  <si>
    <t>https://podminky.urs.cz/item/CS_URS_2025_01/997013603</t>
  </si>
  <si>
    <t>0,935+1,433+6,3+0,3</t>
  </si>
  <si>
    <t>-330989983</t>
  </si>
  <si>
    <t>30,093-(20,254+7,2+2,368+0,041)</t>
  </si>
  <si>
    <t>997013811</t>
  </si>
  <si>
    <t>Poplatek za uložení stavebního odpadu na skládce (skládkovné) dřevěného zatříděného do Katalogu odpadů pod kódem 17 02 01</t>
  </si>
  <si>
    <t>-105297227</t>
  </si>
  <si>
    <t>https://podminky.urs.cz/item/CS_URS_2025_01/997013811</t>
  </si>
  <si>
    <t>0,041</t>
  </si>
  <si>
    <t>-453207139</t>
  </si>
  <si>
    <t>-910942676</t>
  </si>
  <si>
    <t>71113R02</t>
  </si>
  <si>
    <t>Kročejová izolace tl. 20 mm - dodávka a montáž</t>
  </si>
  <si>
    <t>316295140</t>
  </si>
  <si>
    <t>"m.č. 11.02, 11.03, 11.04" 113,6+12,2</t>
  </si>
  <si>
    <t>"m.č.  11.01" 18,1</t>
  </si>
  <si>
    <t>71113R03</t>
  </si>
  <si>
    <t>Kročejová izolace tl. 25 mm - dodávka a montáž</t>
  </si>
  <si>
    <t>2088992066</t>
  </si>
  <si>
    <t>"m.č. 01.02, 01.03" 5,7+120,1+26,7</t>
  </si>
  <si>
    <t>-882136846</t>
  </si>
  <si>
    <t>"rozhraní žb a zděné části"</t>
  </si>
  <si>
    <t>0,6*((17,0+9,0)*2)</t>
  </si>
  <si>
    <t>628411R5</t>
  </si>
  <si>
    <t>modifikovaný asfaltový pás</t>
  </si>
  <si>
    <t>1101769324</t>
  </si>
  <si>
    <t>-1696292404</t>
  </si>
  <si>
    <t>"11.07, 11.08 zateplení pod povrchem"  2*Pi*4,75*0,8*2</t>
  </si>
  <si>
    <t>"rozhraní podzemní a nadzemní části"</t>
  </si>
  <si>
    <t>1,25*((9,8+17)*2)</t>
  </si>
  <si>
    <t>-510629337</t>
  </si>
  <si>
    <t>1223034288</t>
  </si>
  <si>
    <t>"11.06"  2*Pi*6,8*4,1</t>
  </si>
  <si>
    <t>"11.07, 11.08"  2*Pi*4,9*0,5*2</t>
  </si>
  <si>
    <t>-584790160</t>
  </si>
  <si>
    <t>"K25"</t>
  </si>
  <si>
    <t>"11.06"  2*Pi*6,8*1,15</t>
  </si>
  <si>
    <t>"11.07, 11.08"  2*Pi*4,9*2*1,15</t>
  </si>
  <si>
    <t>-299912226</t>
  </si>
  <si>
    <t>936777335</t>
  </si>
  <si>
    <t>"střecha S1" 162,4</t>
  </si>
  <si>
    <t>"střecha S2" 1,1*1,4</t>
  </si>
  <si>
    <t>"střecha S3" 4,4*5,2</t>
  </si>
  <si>
    <t>1084890394</t>
  </si>
  <si>
    <t>-1809272408</t>
  </si>
  <si>
    <t>62836200</t>
  </si>
  <si>
    <t>hydroizolační oxidovaný pás (BITALBIT S )</t>
  </si>
  <si>
    <t>867581305</t>
  </si>
  <si>
    <t>186,82*1,1 'Přepočtené koeficientem množství</t>
  </si>
  <si>
    <t>296</t>
  </si>
  <si>
    <t>-1977531904</t>
  </si>
  <si>
    <t>297</t>
  </si>
  <si>
    <t>62853001</t>
  </si>
  <si>
    <t>pás asfaltový samolepicí modifikovaný SBS s vložkou ze skleněné tkaniny se spalitelnou fólií nebo jemnozrnným minerálním posypem nebo textilií na horním povrchu tl 4,0mm</t>
  </si>
  <si>
    <t>162994518</t>
  </si>
  <si>
    <t>186,82*1,1655 'Přepočtené koeficientem množství</t>
  </si>
  <si>
    <t>712341659</t>
  </si>
  <si>
    <t>Provedení povlakové krytiny střech plochých do 10° pásy přitavením NAIP bodově</t>
  </si>
  <si>
    <t>347197716</t>
  </si>
  <si>
    <t>https://podminky.urs.cz/item/CS_URS_2025_01/712341659</t>
  </si>
  <si>
    <t>"střecha S1" 162,4*2</t>
  </si>
  <si>
    <t>"střecha S2" 1,1*1,4*2</t>
  </si>
  <si>
    <t>"střecha S3" 4,4*5,2*2</t>
  </si>
  <si>
    <t>628320R01</t>
  </si>
  <si>
    <t>pás asfaltovaný modifikovaný (Bituelast)</t>
  </si>
  <si>
    <t>-1986859387</t>
  </si>
  <si>
    <t>186,82*1,15 'Přepočtené koeficientem množství</t>
  </si>
  <si>
    <t>628320R02</t>
  </si>
  <si>
    <t>pás oxidovaný protiradonový (Extrasklobit)</t>
  </si>
  <si>
    <t>-392209215</t>
  </si>
  <si>
    <t>712411101</t>
  </si>
  <si>
    <t>Provedení povlakové krytiny střech šikmých přes 10° do 30° natěradly a tmely za studena nátěrem penetračním</t>
  </si>
  <si>
    <t>345785421</t>
  </si>
  <si>
    <t>https://podminky.urs.cz/item/CS_URS_2025_01/712411101</t>
  </si>
  <si>
    <t>"Střecha S4"</t>
  </si>
  <si>
    <t>"11.06" Pi*(5,7+1,2)*5,1+50,9</t>
  </si>
  <si>
    <t>"11.07, 11.08" (Pi*(3,7+1,2)*2,9+35,1)*2</t>
  </si>
  <si>
    <t>951068740</t>
  </si>
  <si>
    <t>320,937*0,0003 'Přepočtené koeficientem množství</t>
  </si>
  <si>
    <t>712441559</t>
  </si>
  <si>
    <t>Provedení povlakové krytiny střech šikmých přes 10° do 30° pásy přitavením NAIP v plné ploše</t>
  </si>
  <si>
    <t>-720475171</t>
  </si>
  <si>
    <t>https://podminky.urs.cz/item/CS_URS_2025_01/712441559</t>
  </si>
  <si>
    <t>62856011</t>
  </si>
  <si>
    <t>pás asfaltový natavitelný modifikovaný SBS s vložkou z hliníkové fólie s textilií a spalitelnou PE fólií nebo jemnozrnným minerálním posypem na horním povrchu tl 4,0mm</t>
  </si>
  <si>
    <t>-526975065</t>
  </si>
  <si>
    <t>320,937*1,1655 'Přepočtené koeficientem množství</t>
  </si>
  <si>
    <t>307</t>
  </si>
  <si>
    <t>-1114553292</t>
  </si>
  <si>
    <t>"Parozábrana"</t>
  </si>
  <si>
    <t>"střecha S1 - atika" 17,6+9,5*2</t>
  </si>
  <si>
    <t>"střecha S3 - atika" (4,4+5,2*2)</t>
  </si>
  <si>
    <t>"střecha S4 - atika" (1,2+1,5+1,4)</t>
  </si>
  <si>
    <t>"Hydroizolace"</t>
  </si>
  <si>
    <t>"střecha S1 - atika" 16,8+9,5*2</t>
  </si>
  <si>
    <t>308</t>
  </si>
  <si>
    <t>824220847</t>
  </si>
  <si>
    <t>55,5*0,55 'Přepočtené koeficientem množství</t>
  </si>
  <si>
    <t>309</t>
  </si>
  <si>
    <t>-954022950</t>
  </si>
  <si>
    <t>54,7*0,55 'Přepočtené koeficientem množství</t>
  </si>
  <si>
    <t>299</t>
  </si>
  <si>
    <t>-1800094380</t>
  </si>
  <si>
    <t>"střecha S1 - atika" 17,6*0,46+9,5*(0,46+0,8)/2*2</t>
  </si>
  <si>
    <t>"střecha S3 - atika" (4,4+5,2*2)*0,5</t>
  </si>
  <si>
    <t>"střecha S4 - atika" (1,2+1,5+1,4)*0,4</t>
  </si>
  <si>
    <t>300</t>
  </si>
  <si>
    <t>833529846</t>
  </si>
  <si>
    <t>29,106*0,00035 'Přepočtené koeficientem množství</t>
  </si>
  <si>
    <t>301</t>
  </si>
  <si>
    <t>-870653712</t>
  </si>
  <si>
    <t>303</t>
  </si>
  <si>
    <t>1531407788</t>
  </si>
  <si>
    <t>29,106*1,2 'Přepočtené koeficientem množství</t>
  </si>
  <si>
    <t>306</t>
  </si>
  <si>
    <t>-1713196040</t>
  </si>
  <si>
    <t>"střecha S1 - atika" 16,8*0,4+9,5*(0,4+0,75)/2*2</t>
  </si>
  <si>
    <t>26,685*2 'Přepočtené koeficientem množství</t>
  </si>
  <si>
    <t>305</t>
  </si>
  <si>
    <t>-1246091241</t>
  </si>
  <si>
    <t>26,685*1,2 'Přepočtené koeficientem množství</t>
  </si>
  <si>
    <t>304</t>
  </si>
  <si>
    <t>103271597</t>
  </si>
  <si>
    <t>1202485710</t>
  </si>
  <si>
    <t>-2117574480</t>
  </si>
  <si>
    <t>28376415</t>
  </si>
  <si>
    <t>deska XPS hrana polodrážková a hladký povrch 300kPA λ=0,035 tl 30mm</t>
  </si>
  <si>
    <t>-213829454</t>
  </si>
  <si>
    <t>713131141</t>
  </si>
  <si>
    <t>Montáž tepelné izolace stěn rohožemi, pásy, deskami, dílci, bloky (izolační materiál ve specifikaci) lepením celoplošně bez mechanického kotvení</t>
  </si>
  <si>
    <t>-1379944153</t>
  </si>
  <si>
    <t>https://podminky.urs.cz/item/CS_URS_2025_01/713131141</t>
  </si>
  <si>
    <t>283759R1</t>
  </si>
  <si>
    <t>deska EPS fasádní kašírovaná  tl 80mm</t>
  </si>
  <si>
    <t>1857012590</t>
  </si>
  <si>
    <t>713131R0</t>
  </si>
  <si>
    <t>Montáž izolace tepelné stěn rohoží, pásů, dílců, desek vně objektu přichycením úchytnými dráty a závlačkami</t>
  </si>
  <si>
    <t>61757617</t>
  </si>
  <si>
    <t>63152104</t>
  </si>
  <si>
    <t>pás tepelně izolační univerzální λ=0,032-0,033 tl 160mm</t>
  </si>
  <si>
    <t>1169427508</t>
  </si>
  <si>
    <t>713141151</t>
  </si>
  <si>
    <t>Montáž tepelné izolace střech plochých rohožemi, pásy, deskami, dílci, bloky (izolační materiál ve specifikaci) kladenými volně jednovrstvá</t>
  </si>
  <si>
    <t>132475940</t>
  </si>
  <si>
    <t>https://podminky.urs.cz/item/CS_URS_2025_01/713141151</t>
  </si>
  <si>
    <t>"střecha" 157,2</t>
  </si>
  <si>
    <t>2034723948</t>
  </si>
  <si>
    <t>28375990R</t>
  </si>
  <si>
    <t>deska EPS 150 pro trvalé zatížení v tlaku (max. 3000 kg/m2) tl 140mm</t>
  </si>
  <si>
    <t>-1677233977</t>
  </si>
  <si>
    <t>310</t>
  </si>
  <si>
    <t>-537037127</t>
  </si>
  <si>
    <t>"střecha S1 - atika" 17,6*(0,46+0,3)+9,5*((0,46+0,8)/2+0,3)*2</t>
  </si>
  <si>
    <t>"střecha S3 - atika" (4,4+5,2*2)*(0,5+0,3)</t>
  </si>
  <si>
    <t>"střecha S4 - atika" (1,2+1,5+1,4)*(0,4+0,3)</t>
  </si>
  <si>
    <t>311</t>
  </si>
  <si>
    <t>1161503456</t>
  </si>
  <si>
    <t>45,756*1,05 'Přepočtené koeficientem množství</t>
  </si>
  <si>
    <t>713151111</t>
  </si>
  <si>
    <t>Montáž tepelné izolace střech šikmých rohožemi, pásy, deskami (izolační materiál ve specifikaci) kladenými volně mezi krokve</t>
  </si>
  <si>
    <t>-1662559933</t>
  </si>
  <si>
    <t>https://podminky.urs.cz/item/CS_URS_2025_01/713151111</t>
  </si>
  <si>
    <t>1452763379</t>
  </si>
  <si>
    <t>320,937*1,02 'Přepočtené koeficientem množství</t>
  </si>
  <si>
    <t>713191132</t>
  </si>
  <si>
    <t>Montáž tepelné izolace stavebních konstrukcí - doplňky a konstrukční součásti podlah, stropů vrchem nebo střech překrytí fólií separační z PE</t>
  </si>
  <si>
    <t>-821370143</t>
  </si>
  <si>
    <t>https://podminky.urs.cz/item/CS_URS_2025_01/713191132</t>
  </si>
  <si>
    <t>2832310R</t>
  </si>
  <si>
    <t>fólie PE</t>
  </si>
  <si>
    <t>1674890561</t>
  </si>
  <si>
    <t>-2015900032</t>
  </si>
  <si>
    <t>714121011</t>
  </si>
  <si>
    <t>Montáž akustických minerálních panelů podstropních s rozšířenou pohltivostí zvuku zavěšených na rošt viditelný</t>
  </si>
  <si>
    <t>-89271618</t>
  </si>
  <si>
    <t>https://podminky.urs.cz/item/CS_URS_2025_01/714121011</t>
  </si>
  <si>
    <t>" m.č 01.03" 26,7</t>
  </si>
  <si>
    <t>590363R1</t>
  </si>
  <si>
    <t>panel akustický</t>
  </si>
  <si>
    <t>1531382666</t>
  </si>
  <si>
    <t>714123002</t>
  </si>
  <si>
    <t>Montáž akustických minerálních panelů stěnových demontovatelných, instalovaných na rošt skrytý</t>
  </si>
  <si>
    <t>-640145692</t>
  </si>
  <si>
    <t>https://podminky.urs.cz/item/CS_URS_2025_01/714123002</t>
  </si>
  <si>
    <t>" m.č 01.03" (22,8*3,6)-(1,6*2,1*2)</t>
  </si>
  <si>
    <t>-726627818</t>
  </si>
  <si>
    <t>281645434</t>
  </si>
  <si>
    <t>-1256294859</t>
  </si>
  <si>
    <t>2121836709</t>
  </si>
  <si>
    <t>1203438516</t>
  </si>
  <si>
    <t>762</t>
  </si>
  <si>
    <t>Konstrukce tesařské</t>
  </si>
  <si>
    <t>762083122</t>
  </si>
  <si>
    <t>Impregnace řeziva máčením proti dřevokaznému hmyzu, houbám a plísním, třída ohrožení 3 a 4 (dřevo v exteriéru)</t>
  </si>
  <si>
    <t>-1613220675</t>
  </si>
  <si>
    <t>https://podminky.urs.cz/item/CS_URS_2025_01/762083122</t>
  </si>
  <si>
    <t>22,079+20,072+16,046</t>
  </si>
  <si>
    <t>762131124</t>
  </si>
  <si>
    <t>Montáž bednění stěn z hrubých prken tl. do 32 mm na sraz</t>
  </si>
  <si>
    <t>-1959670107</t>
  </si>
  <si>
    <t>https://podminky.urs.cz/item/CS_URS_2025_01/762131124</t>
  </si>
  <si>
    <t>60515111</t>
  </si>
  <si>
    <t>řezivo jehličnaté boční prkno 20-30mm</t>
  </si>
  <si>
    <t>-944234718</t>
  </si>
  <si>
    <t>762135R01</t>
  </si>
  <si>
    <t>rošt z dřevěných trámků + I 80 ztužený pásovinou po 1,0m - dodávka a montáž</t>
  </si>
  <si>
    <t>584356197</t>
  </si>
  <si>
    <t>762295001</t>
  </si>
  <si>
    <t>Spojovací prostředky schodišť a zábradlí hřebíky, svorníky, fixační prkna, vruty</t>
  </si>
  <si>
    <t>-786864945</t>
  </si>
  <si>
    <t>https://podminky.urs.cz/item/CS_URS_2025_01/762295001</t>
  </si>
  <si>
    <t>762341250</t>
  </si>
  <si>
    <t>Montáž bednění střech rovných a šikmých sklonu do 60° s vyřezáním otvorů z prken hoblovaných</t>
  </si>
  <si>
    <t>1425302049</t>
  </si>
  <si>
    <t>https://podminky.urs.cz/item/CS_URS_2025_01/762341250</t>
  </si>
  <si>
    <t>595962442</t>
  </si>
  <si>
    <t>"11.06" (Pi*(5,7+1,2)*5,1+50,9)*0,04</t>
  </si>
  <si>
    <t>"11.07, 11.08" (Pi*(3,7+1,2)*2,9+35,1)*2*0,04</t>
  </si>
  <si>
    <t>12,837*1,25 'Přepočtené koeficientem množství</t>
  </si>
  <si>
    <t>762342611</t>
  </si>
  <si>
    <t>Montáž laťování montáž kontralatí přes nadkrokevní systém zateplení s izolačními trámky s použitím systémových dvouzávitových vrutů v množství přes 1 do 2 kusů na 1 m kontralatě pro tepelnou izolaci tloušťky do 160 mm</t>
  </si>
  <si>
    <t>39329589</t>
  </si>
  <si>
    <t>https://podminky.urs.cz/item/CS_URS_2025_01/762342611</t>
  </si>
  <si>
    <t>"11.06" (5,1+1,2)*35</t>
  </si>
  <si>
    <t>"11.07, 11.08" (2,9+1,2)*23*2</t>
  </si>
  <si>
    <t>60514114</t>
  </si>
  <si>
    <t>řezivo jehličnaté lať impregnovaná dl 4 m</t>
  </si>
  <si>
    <t>241453391</t>
  </si>
  <si>
    <t>409,1*0,04*0,06</t>
  </si>
  <si>
    <t>0,982*1,1 'Přepočtené koeficientem množství</t>
  </si>
  <si>
    <t>7628100R</t>
  </si>
  <si>
    <t>bednění atik z desek OSB tl 16 mm</t>
  </si>
  <si>
    <t>-1639057718</t>
  </si>
  <si>
    <t>"pod oplechování atik"</t>
  </si>
  <si>
    <t>((17,0*9,0)*2)*0,25</t>
  </si>
  <si>
    <t>998762202</t>
  </si>
  <si>
    <t>Přesun hmot pro konstrukce tesařské stanovený procentní sazbou (%) z ceny vodorovná dopravní vzdálenost do 50 m základní v objektech výšky přes 6 do 12 m</t>
  </si>
  <si>
    <t>-1769872109</t>
  </si>
  <si>
    <t>https://podminky.urs.cz/item/CS_URS_2025_01/998762202</t>
  </si>
  <si>
    <t>764021423</t>
  </si>
  <si>
    <t>Dilatační lišta z hliníkového plechu připojovací, včetně tmelení rš 150 mm</t>
  </si>
  <si>
    <t>1686924881</t>
  </si>
  <si>
    <t>https://podminky.urs.cz/item/CS_URS_2025_01/764021423</t>
  </si>
  <si>
    <t>"K18" 127,5*1,15</t>
  </si>
  <si>
    <t>764042419</t>
  </si>
  <si>
    <t>Strukturovaná odddělovací rohož s integrovanou pojistnou hydroizolací jakékoliv rš</t>
  </si>
  <si>
    <t>1910969470</t>
  </si>
  <si>
    <t>https://podminky.urs.cz/item/CS_URS_2025_01/764042419</t>
  </si>
  <si>
    <t>764141557</t>
  </si>
  <si>
    <t>Krytina ze svitků nebo tabulí z titanzinkového plechu s povrchovou úpravou s úpravou u okapů, prostupů a výčnělků střechy oblé drážkováním ze svitků rš 670 mm</t>
  </si>
  <si>
    <t>-881141712</t>
  </si>
  <si>
    <t>https://podminky.urs.cz/item/CS_URS_2025_01/764141557</t>
  </si>
  <si>
    <t>764201136</t>
  </si>
  <si>
    <t>Montáž oplechování střešních prvků nároží větraného včetně větrací mřížky</t>
  </si>
  <si>
    <t>609934556</t>
  </si>
  <si>
    <t>https://podminky.urs.cz/item/CS_URS_2025_01/764201136</t>
  </si>
  <si>
    <t>"K22" 132,0*1,15</t>
  </si>
  <si>
    <t>"K23" 27,3*1,15</t>
  </si>
  <si>
    <t>"K24" 127,5*1,15</t>
  </si>
  <si>
    <t>191120R01</t>
  </si>
  <si>
    <t>plech perforovaný volný ventilační průřez</t>
  </si>
  <si>
    <t>-2011521589</t>
  </si>
  <si>
    <t>"K22" 132,0*0,15*1,15</t>
  </si>
  <si>
    <t>"K23" 27,3*0,2*1,15</t>
  </si>
  <si>
    <t>"K24" 127,5*0,15*1,15</t>
  </si>
  <si>
    <t>764212674</t>
  </si>
  <si>
    <t>Oplechování střešních prvků z pozinkovaného plechu s povrchovou úpravou okapu střechy oblé ze segmentů rš 330 mm</t>
  </si>
  <si>
    <t>-67993293</t>
  </si>
  <si>
    <t>https://podminky.urs.cz/item/CS_URS_2025_01/764212674</t>
  </si>
  <si>
    <t>"K19" 132,0*1,15</t>
  </si>
  <si>
    <t>764212R01</t>
  </si>
  <si>
    <t>Závětrná lišta prstence vrchlíku z Pz s povrchovou úpravou rš 350 mm</t>
  </si>
  <si>
    <t>1378195228</t>
  </si>
  <si>
    <t>"K21" 27,3*1,15</t>
  </si>
  <si>
    <t>764242436</t>
  </si>
  <si>
    <t>Oplechování střešních prvků z titanzinkového předzvětralého plechu okapu okapovým plechem střechy rovné rš 500 mm</t>
  </si>
  <si>
    <t>-1235034429</t>
  </si>
  <si>
    <t>https://podminky.urs.cz/item/CS_URS_2025_01/764242436</t>
  </si>
  <si>
    <t>"K3, 16" (15,5+4,5)*1,15</t>
  </si>
  <si>
    <t>764244403</t>
  </si>
  <si>
    <t>Oplechování horních ploch zdí a nadezdívek (atik) z titanzinkového předzvětralého plechu mechanicky kotvené rš 250 mm</t>
  </si>
  <si>
    <t>-1650213798</t>
  </si>
  <si>
    <t>https://podminky.urs.cz/item/CS_URS_2025_01/764244403</t>
  </si>
  <si>
    <t>"K7, 8" (49,5+3,2)*1,15</t>
  </si>
  <si>
    <t>764244404</t>
  </si>
  <si>
    <t>Oplechování horních ploch zdí a nadezdívek (atik) z titanzinkového předzvětralého plechu mechanicky kotvené rš 330 mm</t>
  </si>
  <si>
    <t>724105027</t>
  </si>
  <si>
    <t>https://podminky.urs.cz/item/CS_URS_2025_01/764244404</t>
  </si>
  <si>
    <t>"K12" 42,5*1,15</t>
  </si>
  <si>
    <t>764244406</t>
  </si>
  <si>
    <t>Oplechování horních ploch zdí a nadezdívek (atik) z titanzinkového předzvětralého plechu mechanicky kotvené rš 500 mm</t>
  </si>
  <si>
    <t>823487439</t>
  </si>
  <si>
    <t>https://podminky.urs.cz/item/CS_URS_2025_01/764244406</t>
  </si>
  <si>
    <t>"K17" 16,1*1,15</t>
  </si>
  <si>
    <t>764244408</t>
  </si>
  <si>
    <t>Oplechování horních ploch zdí a nadezdívek (atik) z titanzinkového předzvětralého plechu mechanicky kotvené rš 750 mm</t>
  </si>
  <si>
    <t>-1120608864</t>
  </si>
  <si>
    <t>https://podminky.urs.cz/item/CS_URS_2025_01/764244408</t>
  </si>
  <si>
    <t>"K4, 5" (38+4,6)*1,15</t>
  </si>
  <si>
    <t>764244411</t>
  </si>
  <si>
    <t>Oplechování horních ploch zdí a nadezdívek (atik) z titanzinkového předzvětralého plechu mechanicky kotvené přes rš 800 mm</t>
  </si>
  <si>
    <t>1116984842</t>
  </si>
  <si>
    <t>https://podminky.urs.cz/item/CS_URS_2025_01/764244411</t>
  </si>
  <si>
    <t>"K11" 42,4*1,2*1,15</t>
  </si>
  <si>
    <t>764246401</t>
  </si>
  <si>
    <t>Oplechování parapetů z titanzinkového předzvětralého plechu rovných mechanicky kotvené, bez rohů rš 150 mm</t>
  </si>
  <si>
    <t>1247933626</t>
  </si>
  <si>
    <t>https://podminky.urs.cz/item/CS_URS_2025_01/764246401</t>
  </si>
  <si>
    <t>"K9" 1,4*1,15</t>
  </si>
  <si>
    <t>764246404</t>
  </si>
  <si>
    <t>Oplechování parapetů z titanzinkového předzvětralého plechu rovných mechanicky kotvené, bez rohů rš 330 mm</t>
  </si>
  <si>
    <t>-48679605</t>
  </si>
  <si>
    <t>https://podminky.urs.cz/item/CS_URS_2025_01/764246404</t>
  </si>
  <si>
    <t>"K6, 13" (5,2+1,0)*1,15</t>
  </si>
  <si>
    <t>764311R01</t>
  </si>
  <si>
    <t>Krycí lem římsy s okapničko z Pz s povrchovou úpravou rš 550 mm</t>
  </si>
  <si>
    <t>1350431809</t>
  </si>
  <si>
    <t>https://podminky.urs.cz/item/CS_URS_2025_01/764311R01</t>
  </si>
  <si>
    <t>"K20" 132,0*1,15</t>
  </si>
  <si>
    <t>76434441R</t>
  </si>
  <si>
    <t>Lemování prostupů střech z TiZn předzvětralého plechu vč. těsnění tmelem</t>
  </si>
  <si>
    <t>628615035</t>
  </si>
  <si>
    <t>"K10" 1</t>
  </si>
  <si>
    <t>764541403</t>
  </si>
  <si>
    <t>Žlab podokapní z titanzinkového předzvětralého plechu včetně háků a čel půlkruhový rš 250 mm</t>
  </si>
  <si>
    <t>1842236879</t>
  </si>
  <si>
    <t>https://podminky.urs.cz/item/CS_URS_2025_01/764541403</t>
  </si>
  <si>
    <t>"K14" 5,0*1,15</t>
  </si>
  <si>
    <t>764541408</t>
  </si>
  <si>
    <t>Žlab podokapní půlkruhový z TiZn předzvětralého plechu rš 500 mm</t>
  </si>
  <si>
    <t>651668286</t>
  </si>
  <si>
    <t>"K2" 15,5*1,15</t>
  </si>
  <si>
    <t>764548423</t>
  </si>
  <si>
    <t>Svod z titanzinkového předzvětralého plechu včetně objímek, kolen a odskoků kruhový, průměru 100 mm</t>
  </si>
  <si>
    <t>-530566479</t>
  </si>
  <si>
    <t>https://podminky.urs.cz/item/CS_URS_2025_01/764548423</t>
  </si>
  <si>
    <t>"K15" 2*1,15</t>
  </si>
  <si>
    <t>764548424</t>
  </si>
  <si>
    <t>Svod z titanzinkového předzvětralého plechu včetně objímek, kolen a odskoků kruhový, průměru 120 mm</t>
  </si>
  <si>
    <t>-688198913</t>
  </si>
  <si>
    <t>https://podminky.urs.cz/item/CS_URS_2025_01/764548424</t>
  </si>
  <si>
    <t>"K1" 9,8*1,15</t>
  </si>
  <si>
    <t>-1235282832</t>
  </si>
  <si>
    <t>765</t>
  </si>
  <si>
    <t>Krytina skládaná</t>
  </si>
  <si>
    <t>765191023</t>
  </si>
  <si>
    <t>Montáž pojistné hydroizolační nebo parotěsné fólie kladené ve sklonu přes 20° s lepenými přesahy na bednění nebo tepelnou izolaci</t>
  </si>
  <si>
    <t>-1680399723</t>
  </si>
  <si>
    <t>https://podminky.urs.cz/item/CS_URS_2025_01/765191023</t>
  </si>
  <si>
    <t>63150819</t>
  </si>
  <si>
    <t>fólie kontaktní difuzně propustná pro doplňkovou hydroizolační vrstvu, jednovrstvá mikrovláknitá s funkční vrstvou tl 0,220mm</t>
  </si>
  <si>
    <t>-1746417198</t>
  </si>
  <si>
    <t>320,937*1,1 'Přepočtené koeficientem množství</t>
  </si>
  <si>
    <t>28329307</t>
  </si>
  <si>
    <t>páska těsnící jednostranně lepící univerzální pro DHV a opracování prostupů š 60mm</t>
  </si>
  <si>
    <t>286496226</t>
  </si>
  <si>
    <t>766622115</t>
  </si>
  <si>
    <t>Montáž oken plastových včetně montáže rámu plochy přes 1 m2 pevných do zdiva, výšky do 1,5 m</t>
  </si>
  <si>
    <t>588185882</t>
  </si>
  <si>
    <t>https://podminky.urs.cz/item/CS_URS_2025_01/766622115</t>
  </si>
  <si>
    <t>"O1" 1</t>
  </si>
  <si>
    <t>61144O1</t>
  </si>
  <si>
    <t>Okno vnitřní plastové 1800x1200 neotevíravé</t>
  </si>
  <si>
    <t>-1444469744</t>
  </si>
  <si>
    <t>220</t>
  </si>
  <si>
    <t>725695253</t>
  </si>
  <si>
    <t>"VF1" 1,2*1,5*4</t>
  </si>
  <si>
    <t>"VF6" 0,6*0,9</t>
  </si>
  <si>
    <t>221</t>
  </si>
  <si>
    <t>61141VF1</t>
  </si>
  <si>
    <t>Plastové okno 1200x1500 jednokřídlové, křídlo otvíravé a výklopné křídlo zaskleno tepelně izolačním trojsklem  s Uw &lt; 0,9W/m2K  vč. vnitřních parapetních desek   VF1</t>
  </si>
  <si>
    <t>532315279</t>
  </si>
  <si>
    <t>Poznámka k položce:_x000D_
Provedení dle výpisu prvků VF</t>
  </si>
  <si>
    <t>222</t>
  </si>
  <si>
    <t>61141VF6</t>
  </si>
  <si>
    <t>Plastové okno 900x600  jednokřídlové, křídlo otvíravé a výklopné křídlo zaskleno tepelně izolačním trojsklem  s Uw &lt; 0,9W/m2K  vč. vnitřních parapetních desek   VF6</t>
  </si>
  <si>
    <t>109065663</t>
  </si>
  <si>
    <t>223</t>
  </si>
  <si>
    <t>1338658512</t>
  </si>
  <si>
    <t>"VF1" (1,2+1,5)*2*4</t>
  </si>
  <si>
    <t>224</t>
  </si>
  <si>
    <t>-711648097</t>
  </si>
  <si>
    <t>"D1, 2, 3" 1+1+1</t>
  </si>
  <si>
    <t>225</t>
  </si>
  <si>
    <t>611604D2</t>
  </si>
  <si>
    <t>dveře vnitřní plné 1křídlové 90x197 (rám křídla z polystystyrových profilů, jádro z polystyrénu, povrch křídla z HPL desek), vč. kování, zámku a nátěru</t>
  </si>
  <si>
    <t>-1263533909</t>
  </si>
  <si>
    <t>226</t>
  </si>
  <si>
    <t>611604D1</t>
  </si>
  <si>
    <t>dveře vnitřní plné 1křídlové 80x197 (rám křídla z polystystyrových profilů, jádro z polystyrénu, povrch křídla z HPL desek), vč. kování, zámku a nátěru</t>
  </si>
  <si>
    <t>825585800</t>
  </si>
  <si>
    <t>227</t>
  </si>
  <si>
    <t>611604D3</t>
  </si>
  <si>
    <t>dveře vnitřní plné 1křídlové 80x197 neprůzvučnost Rw35 dB (rám křídla z polystystyrových profilů, jádro z polystyrénu, povrch křídla z HPL desek), vč. kování, zámku a nátěru</t>
  </si>
  <si>
    <t>-1934715207</t>
  </si>
  <si>
    <t>228</t>
  </si>
  <si>
    <t>-907386004</t>
  </si>
  <si>
    <t>"VF3, 5" 2</t>
  </si>
  <si>
    <t>229</t>
  </si>
  <si>
    <t>61144VF3</t>
  </si>
  <si>
    <t>dveře plastové vstupní 90/197 bez zasklení vč. zárubně, kování a zámku   VF3</t>
  </si>
  <si>
    <t>-1945294546</t>
  </si>
  <si>
    <t>230</t>
  </si>
  <si>
    <t>61144VF5</t>
  </si>
  <si>
    <t>dveře plastové vstupní 110/197 bez zasklení vč. zárubně, kování a zámku   VF5</t>
  </si>
  <si>
    <t>406799340</t>
  </si>
  <si>
    <t>231</t>
  </si>
  <si>
    <t>766660012</t>
  </si>
  <si>
    <t>Montáž dveřních křídel dřevěných nebo plastových otevíravých do ocelové zárubně povrchově upravených dvoukřídlových, šířky přes 1450 mm</t>
  </si>
  <si>
    <t>1964521466</t>
  </si>
  <si>
    <t>https://podminky.urs.cz/item/CS_URS_2025_01/766660012</t>
  </si>
  <si>
    <t>"VF4" 1</t>
  </si>
  <si>
    <t>232</t>
  </si>
  <si>
    <t>61144VF4</t>
  </si>
  <si>
    <t>dveře plastové vstupní 145/197 dvoukřídlé bez zasklení vč. zárubně, kování a zámku   VF4</t>
  </si>
  <si>
    <t>1586380751</t>
  </si>
  <si>
    <t>233</t>
  </si>
  <si>
    <t>611604D4</t>
  </si>
  <si>
    <t>dveře vnitřní plné 2křídlové 160x210 neprůzvučnost Rw35 dB (rám křídla z polystystyrových profilů, jádro z polystyrénu, povrch křídla z HPL desek), vč. kování, zámku a nátěru</t>
  </si>
  <si>
    <t>380232268</t>
  </si>
  <si>
    <t>234</t>
  </si>
  <si>
    <t>-2053408399</t>
  </si>
  <si>
    <t>235</t>
  </si>
  <si>
    <t>76741R01</t>
  </si>
  <si>
    <t>Plechová fasáda s úhlovou drážkou - dodávka a montáž</t>
  </si>
  <si>
    <t>1795475338</t>
  </si>
  <si>
    <t>236</t>
  </si>
  <si>
    <t>767651230</t>
  </si>
  <si>
    <t>Montáž vrat garážových nebo průmyslových otvíravých do ocelové zárubně z dílů, plochy přes 9 do 13 m2</t>
  </si>
  <si>
    <t>-1634604149</t>
  </si>
  <si>
    <t>https://podminky.urs.cz/item/CS_URS_2025_01/767651230</t>
  </si>
  <si>
    <t>"VF2" 1</t>
  </si>
  <si>
    <t>237</t>
  </si>
  <si>
    <t>553444VF2</t>
  </si>
  <si>
    <t>Ocelová vrata 3700x3200 dvoukřídlá, z bombírovaného plechu s tepelnou a akustickou izolací z vnitřní strany uzavřenou , celkový Uw &lt; 1,2W/m2K Zárubeň rámová, vrata otvíravá vně, vč. kování a zámku   VF2</t>
  </si>
  <si>
    <t>-1517660258</t>
  </si>
  <si>
    <t>238</t>
  </si>
  <si>
    <t>767994Z01</t>
  </si>
  <si>
    <t>litinový kruhový poklop DN 800, uzamykatelný - dodávka a montáž</t>
  </si>
  <si>
    <t>1239104528</t>
  </si>
  <si>
    <t>"Z/1" 3</t>
  </si>
  <si>
    <t>239</t>
  </si>
  <si>
    <t>767994Z02</t>
  </si>
  <si>
    <t>Ocelový poklop 1200x1200 mm vč osazovacího rámu, vodotěsný - žárově zinkováno - dodávka a montáž</t>
  </si>
  <si>
    <t>-105106758</t>
  </si>
  <si>
    <t>"Z/2" 2</t>
  </si>
  <si>
    <t>240</t>
  </si>
  <si>
    <t>767994Z03</t>
  </si>
  <si>
    <t>lemování podlahy u schodiště (ocel. profil L 140x90x10) - žárově zinkováno - dodávka a montáž</t>
  </si>
  <si>
    <t>295005609</t>
  </si>
  <si>
    <t>"Z/3" 21,43</t>
  </si>
  <si>
    <t>241</t>
  </si>
  <si>
    <t>767994Z04</t>
  </si>
  <si>
    <t>ocelové schodiště mezi 1PP a 1NP - žárově zinkováno - dodávka a montáž</t>
  </si>
  <si>
    <t>911369015</t>
  </si>
  <si>
    <t>"Z/4" 949,14</t>
  </si>
  <si>
    <t>242</t>
  </si>
  <si>
    <t>767994Z05</t>
  </si>
  <si>
    <t>kolejnice pro kontejnér - dodávka a montáž</t>
  </si>
  <si>
    <t>1641242178</t>
  </si>
  <si>
    <t>"Z/5" 987,69</t>
  </si>
  <si>
    <t>243</t>
  </si>
  <si>
    <t>767994Z06</t>
  </si>
  <si>
    <t>Jeřábová dráha I 240 - žárově zinkováno - dodávka a montáž</t>
  </si>
  <si>
    <t>454034841</t>
  </si>
  <si>
    <t>"Z/6" 572,68</t>
  </si>
  <si>
    <t>"Z/6a" 572,68*2</t>
  </si>
  <si>
    <t>"Z/6b" 572,68</t>
  </si>
  <si>
    <t>244</t>
  </si>
  <si>
    <t>767994Z07</t>
  </si>
  <si>
    <t>Ocelový žebřík na střechu - žárově zinkováno - dodávka a montáž</t>
  </si>
  <si>
    <t>1622961316</t>
  </si>
  <si>
    <t>"Z/7" 170,94</t>
  </si>
  <si>
    <t>246</t>
  </si>
  <si>
    <t>767994Z09</t>
  </si>
  <si>
    <t>nosná konstrukce opláštění nádrže (I pofil 80 kotven přes patní desku 200x50 z P5 vč. kotvení samovrtnými šrouby ) - žárově zinkováno - dodávka a montáž</t>
  </si>
  <si>
    <t>-2130158322</t>
  </si>
  <si>
    <t>"Z/9" 6773,8</t>
  </si>
  <si>
    <t>247</t>
  </si>
  <si>
    <t>767994Z10</t>
  </si>
  <si>
    <t>ocelová podesta nádrže vč žebříku - žárově zinkováno - dodávka a montáž</t>
  </si>
  <si>
    <t>1506797786</t>
  </si>
  <si>
    <t>"Z/10" 356,93*3</t>
  </si>
  <si>
    <t>248</t>
  </si>
  <si>
    <t>767994Z11</t>
  </si>
  <si>
    <t>revizní dvířka 600x1500 mm pro přístup k tlumičům VZT - žárově zinkováno - dodávka a montáž</t>
  </si>
  <si>
    <t>19222488</t>
  </si>
  <si>
    <t>"Z/11" 2</t>
  </si>
  <si>
    <t>250</t>
  </si>
  <si>
    <t>767994Z12</t>
  </si>
  <si>
    <t>kryt kontrolní jímky ze slz. plechu tl. 5 mm s výztužnými žebry - žárově zinkováno - dodávka a montáž</t>
  </si>
  <si>
    <t>-645890340</t>
  </si>
  <si>
    <t>"Z/12" 184,71</t>
  </si>
  <si>
    <t>251</t>
  </si>
  <si>
    <t>767994Z13</t>
  </si>
  <si>
    <t>kryt čerpací jímky z roštu tl. 30 mm, vč osazovacího rámu - žárově zinkováno - dodávka a montáž</t>
  </si>
  <si>
    <t>-1518188774</t>
  </si>
  <si>
    <t>"Z/13" 26,13</t>
  </si>
  <si>
    <t>252</t>
  </si>
  <si>
    <t>767994Z14</t>
  </si>
  <si>
    <t>lemování podlahy u čerpací jímky (ocel. profil L 60x40x5) - žárově zinkováno - dodávka a montáž</t>
  </si>
  <si>
    <t>-359929033</t>
  </si>
  <si>
    <t>"Z/14" 36,08</t>
  </si>
  <si>
    <t>253</t>
  </si>
  <si>
    <t>767994Z14a</t>
  </si>
  <si>
    <t>lemování podlahy u dráhy pojezdu kontejneru (ocel. profil L 60x40x5) - žárově zinkováno - dodávka a montáž</t>
  </si>
  <si>
    <t>-1468454236</t>
  </si>
  <si>
    <t>"Z/14a" 195,86</t>
  </si>
  <si>
    <t>254</t>
  </si>
  <si>
    <t>767994Z14b</t>
  </si>
  <si>
    <t>126100173</t>
  </si>
  <si>
    <t>"Z/14b" 208,63</t>
  </si>
  <si>
    <t>255</t>
  </si>
  <si>
    <t>767994Z15</t>
  </si>
  <si>
    <t>konstrukce na zavěšení šnekového dopravníku (konstrukce z I 120 dl. 1500 mm, kotvena dvojicí závitových tyčí) - žárově zinkováno - dodávka a montáž</t>
  </si>
  <si>
    <t>-1417985772</t>
  </si>
  <si>
    <t>"Z/15" 403,47</t>
  </si>
  <si>
    <t>256</t>
  </si>
  <si>
    <t>767994Z16</t>
  </si>
  <si>
    <t>překlad nad vraty vč. nátěru - dodávka a montáž</t>
  </si>
  <si>
    <t>1993857208</t>
  </si>
  <si>
    <t>"Z/16" 327,47</t>
  </si>
  <si>
    <t>257</t>
  </si>
  <si>
    <t>767994Z17</t>
  </si>
  <si>
    <t>ocelová plošina s rošty z kompozitu - žárově zinkováno - dodávka a montáž</t>
  </si>
  <si>
    <t>-1684036690</t>
  </si>
  <si>
    <t>"Z/17" 510,3</t>
  </si>
  <si>
    <t>258</t>
  </si>
  <si>
    <t>767994Z18</t>
  </si>
  <si>
    <t>ocelové lávky na nádržích - žárově zinkováno - dodávka a montáž</t>
  </si>
  <si>
    <t>-1440824260</t>
  </si>
  <si>
    <t>"Z/18" 1284,54*3</t>
  </si>
  <si>
    <t>259</t>
  </si>
  <si>
    <t>767994Z19</t>
  </si>
  <si>
    <t>revizní vstupy do nádrží - žárově zinkováno - dodávka a montáž</t>
  </si>
  <si>
    <t>837650431</t>
  </si>
  <si>
    <t>"Z/19" 184,72*3</t>
  </si>
  <si>
    <t>260</t>
  </si>
  <si>
    <t>767994Z20</t>
  </si>
  <si>
    <t>ocelový poklop na vrchlíku nádrží - žárově zinkováno - dodávka a montáž</t>
  </si>
  <si>
    <t>-1708860601</t>
  </si>
  <si>
    <t>"Z/20" 1494,97*3</t>
  </si>
  <si>
    <t>261</t>
  </si>
  <si>
    <t>-2126392882</t>
  </si>
  <si>
    <t>262</t>
  </si>
  <si>
    <t>-1548395337</t>
  </si>
  <si>
    <t>263</t>
  </si>
  <si>
    <t>771151012</t>
  </si>
  <si>
    <t>Příprava podkladu před provedením dlažby samonivelační stěrka min. pevnosti 20 MPa, tloušťky přes 3 do 5 mm</t>
  </si>
  <si>
    <t>267938351</t>
  </si>
  <si>
    <t>https://podminky.urs.cz/item/CS_URS_2025_01/771151012</t>
  </si>
  <si>
    <t>264</t>
  </si>
  <si>
    <t>771569195</t>
  </si>
  <si>
    <t>Montáž podlah z dlaždic z taveného čediče Příplatek k cenám za spárování cement bílý</t>
  </si>
  <si>
    <t>-917455099</t>
  </si>
  <si>
    <t>https://podminky.urs.cz/item/CS_URS_2025_01/771569195</t>
  </si>
  <si>
    <t>265</t>
  </si>
  <si>
    <t>771571810</t>
  </si>
  <si>
    <t>Demontáž podlah z dlaždic keramických kladených do malty</t>
  </si>
  <si>
    <t>1318571105</t>
  </si>
  <si>
    <t>https://podminky.urs.cz/item/CS_URS_2025_01/771571810</t>
  </si>
  <si>
    <t>266</t>
  </si>
  <si>
    <t>771574416</t>
  </si>
  <si>
    <t>Montáž podlah z dlaždic keramických lepených cementovým flexibilním lepidlem hladkých, tloušťky do 10 mm přes 9 do 12 ks/m2</t>
  </si>
  <si>
    <t>860660557</t>
  </si>
  <si>
    <t>https://podminky.urs.cz/item/CS_URS_2025_01/771574416</t>
  </si>
  <si>
    <t>267</t>
  </si>
  <si>
    <t>597614R</t>
  </si>
  <si>
    <t>dlaždice keramické mrazuvzdorné protiskluzné R11</t>
  </si>
  <si>
    <t>680359152</t>
  </si>
  <si>
    <t>18,63*1,1 'Přepočtené koeficientem množství</t>
  </si>
  <si>
    <t>291</t>
  </si>
  <si>
    <t>771574479</t>
  </si>
  <si>
    <t>Montáž podlah z dlaždic keramických lepených cementovým flexibilním lepidlem pro vysoké mechanické zatížení, tloušťky přes 10 mm přes 22 do 25 ks/m2</t>
  </si>
  <si>
    <t>-1174649535</t>
  </si>
  <si>
    <t>https://podminky.urs.cz/item/CS_URS_2025_01/771574479</t>
  </si>
  <si>
    <t>292</t>
  </si>
  <si>
    <t>597614R02</t>
  </si>
  <si>
    <t>dlažba keramická protiskluzná mrazuvzdorná R11 průmyslová tl. 14 mm</t>
  </si>
  <si>
    <t>-1336934684</t>
  </si>
  <si>
    <t>278,3*1,1 'Přepočtené koeficientem množství</t>
  </si>
  <si>
    <t>284</t>
  </si>
  <si>
    <t>1208809771</t>
  </si>
  <si>
    <t>"Vytažení na stěny" (60,6+22,8)*0,1</t>
  </si>
  <si>
    <t>"Vytažení na stěny" (44,3+15,7)*0,1</t>
  </si>
  <si>
    <t>"Vytažení na stěny" 3,9*0,1</t>
  </si>
  <si>
    <t>"Vytažení na stěny" 16,6*0,1</t>
  </si>
  <si>
    <t>285</t>
  </si>
  <si>
    <t>1457163684</t>
  </si>
  <si>
    <t>290</t>
  </si>
  <si>
    <t>-1125667554</t>
  </si>
  <si>
    <t>268</t>
  </si>
  <si>
    <t>1277307695</t>
  </si>
  <si>
    <t>269</t>
  </si>
  <si>
    <t>776211121</t>
  </si>
  <si>
    <t>Montáž textilních podlahovin lepením pásů elektrostaticky vodivých</t>
  </si>
  <si>
    <t>1787951404</t>
  </si>
  <si>
    <t>https://podminky.urs.cz/item/CS_URS_2025_01/776211121</t>
  </si>
  <si>
    <t>"m.č.  11.01"</t>
  </si>
  <si>
    <t>18,1</t>
  </si>
  <si>
    <t>270</t>
  </si>
  <si>
    <t>272511R</t>
  </si>
  <si>
    <t>koberec dielektrický</t>
  </si>
  <si>
    <t>-1286870693</t>
  </si>
  <si>
    <t>18,1*1,1 'Přepočtené koeficientem množství</t>
  </si>
  <si>
    <t>271</t>
  </si>
  <si>
    <t>776991R01</t>
  </si>
  <si>
    <t>Vyrovnání podkladu samonivelační stěrkou tl 4 mm pevnosti 15 Mpa</t>
  </si>
  <si>
    <t>-677375349</t>
  </si>
  <si>
    <t>272</t>
  </si>
  <si>
    <t>776991R02</t>
  </si>
  <si>
    <t>Příplatek k vyrovnání podkladu dlažby samonivelační stěrkou pevnosti 15 Mpa ZKD 1 mm tloušťky</t>
  </si>
  <si>
    <t>-624375691</t>
  </si>
  <si>
    <t>273</t>
  </si>
  <si>
    <t>-38975934</t>
  </si>
  <si>
    <t>274</t>
  </si>
  <si>
    <t>781474116</t>
  </si>
  <si>
    <t>Montáž keramických obkladů stěn lepených cementovým flexibilním lepidlem hladkých přes 25 do 35 ks/m2</t>
  </si>
  <si>
    <t>3776815</t>
  </si>
  <si>
    <t>https://podminky.urs.cz/item/CS_URS_2025_01/781474116</t>
  </si>
  <si>
    <t>"m.č. 01.01, 01.02" ((4,0+9,2+17,1)*2*3,0)</t>
  </si>
  <si>
    <t>"m.č. 11.02, 11.03"  ((9,0+13,2)*2*3,0)+((5,725+2,125)*2*1,5)</t>
  </si>
  <si>
    <t>-((3,7*3,0+0,8*2,0+0,9*2,0+1,2*1,5*3+1,8*1,2)+(1,6+0,8)*1,5)</t>
  </si>
  <si>
    <t>275</t>
  </si>
  <si>
    <t>59761R01</t>
  </si>
  <si>
    <t>obkládačky keramické</t>
  </si>
  <si>
    <t>1234864453</t>
  </si>
  <si>
    <t>305,41*1,1 'Přepočtené koeficientem množství</t>
  </si>
  <si>
    <t>276</t>
  </si>
  <si>
    <t>781477113</t>
  </si>
  <si>
    <t>Montáž obkladů vnitřních stěn z dlaždic keramických Příplatek k cenám za spárování cement bílý</t>
  </si>
  <si>
    <t>175850562</t>
  </si>
  <si>
    <t>https://podminky.urs.cz/item/CS_URS_2023_02/781477113</t>
  </si>
  <si>
    <t>277</t>
  </si>
  <si>
    <t>541206970</t>
  </si>
  <si>
    <t>278</t>
  </si>
  <si>
    <t>-851448947</t>
  </si>
  <si>
    <t>-((1,2*1,5)+(1,61*2,1)+(1,06*2,1)+(1,2*1,5*3)+(1,1*0,5)+(3,7*3,2))</t>
  </si>
  <si>
    <t>286</t>
  </si>
  <si>
    <t>783933161</t>
  </si>
  <si>
    <t>Penetrační nátěr betonových podlah pórovitých ( např. z cihelné dlažby, betonu apod.) epoxidový</t>
  </si>
  <si>
    <t>2071866465</t>
  </si>
  <si>
    <t>https://podminky.urs.cz/item/CS_URS_2025_01/783933161</t>
  </si>
  <si>
    <t>287</t>
  </si>
  <si>
    <t>783937153</t>
  </si>
  <si>
    <t>Krycí (uzavírací) nátěr betonových podlah jednonásobný epoxidový rozpouštědlový</t>
  </si>
  <si>
    <t>-1967407807</t>
  </si>
  <si>
    <t>https://podminky.urs.cz/item/CS_URS_2025_01/783937153</t>
  </si>
  <si>
    <t>279</t>
  </si>
  <si>
    <t>783937R</t>
  </si>
  <si>
    <t>Ochranný nátěr dna a stěn</t>
  </si>
  <si>
    <t>188989282</t>
  </si>
  <si>
    <t>280</t>
  </si>
  <si>
    <t>784181003</t>
  </si>
  <si>
    <t>Pačokování jednonásobné v místnostech výšky přes 3,80 do 5,00 m</t>
  </si>
  <si>
    <t>314281815</t>
  </si>
  <si>
    <t>https://podminky.urs.cz/item/CS_URS_2025_01/784181003</t>
  </si>
  <si>
    <t>"stropy" 289,65</t>
  </si>
  <si>
    <t>"stěny" 692,52</t>
  </si>
  <si>
    <t>"odpočet obkladů" -305,41</t>
  </si>
  <si>
    <t>281</t>
  </si>
  <si>
    <t>784211R</t>
  </si>
  <si>
    <t>Malby stěn a stropů otěruvzdorné</t>
  </si>
  <si>
    <t>748837739</t>
  </si>
  <si>
    <t>04.1a - Zajištění stavební jámy</t>
  </si>
  <si>
    <t>"2xIPE 330" 24*1,7+4*2,9+6*5,3</t>
  </si>
  <si>
    <t>"Ztužení rohů U300" 9,0</t>
  </si>
  <si>
    <t>152,5+50,5</t>
  </si>
  <si>
    <t>"Délka 9 m" (139+0,5+13)*9,0*0,6</t>
  </si>
  <si>
    <t>"Délka 10 m" (49+3*0,5)*10,0*0,6</t>
  </si>
  <si>
    <t>1126,5*123,50/1000*0,50</t>
  </si>
  <si>
    <t>-1742548388</t>
  </si>
  <si>
    <t>"Odečet ponechaných štětovnic" -(25,1*10,0+32,7*9,0)</t>
  </si>
  <si>
    <t>49*1,5</t>
  </si>
  <si>
    <t>49*16,0</t>
  </si>
  <si>
    <t>314,15</t>
  </si>
  <si>
    <t>3204,33</t>
  </si>
  <si>
    <t>1101,24</t>
  </si>
  <si>
    <t>04.1b - Zemní práce</t>
  </si>
  <si>
    <t>24*180</t>
  </si>
  <si>
    <t>131251206</t>
  </si>
  <si>
    <t>Hloubení zapažených jam a zářezů strojně s urovnáním dna do předepsaného profilu a spádu v hornině třídy těžitelnosti I skupiny 3 přes 1 000 do 5 000 m3</t>
  </si>
  <si>
    <t>https://podminky.urs.cz/item/CS_URS_2025_01/131251206</t>
  </si>
  <si>
    <t>"Figura 1" 628,3*5,1</t>
  </si>
  <si>
    <t>3204,33*0,7 'Přepočtené koeficientem množství</t>
  </si>
  <si>
    <t>131351205</t>
  </si>
  <si>
    <t>Hloubení zapažených jam a zářezů strojně s urovnáním dna do předepsaného profilu a spádu v hornině třídy těžitelnosti II skupiny 4 přes 500 do 1 000 m3</t>
  </si>
  <si>
    <t>https://podminky.urs.cz/item/CS_URS_2025_01/131351205</t>
  </si>
  <si>
    <t>3204,33*0,3 'Přepočtené koeficientem množství</t>
  </si>
  <si>
    <t>1141,791*5 'Přepočtené koeficientem množství</t>
  </si>
  <si>
    <t>961,299*5 'Přepočtené koeficientem množství</t>
  </si>
  <si>
    <t>"SO04" -(147,4+241,5)*4,6</t>
  </si>
  <si>
    <t>"SO04" 628,3</t>
  </si>
  <si>
    <t>628,3*1,1845 'Přepočtené koeficientem množství</t>
  </si>
  <si>
    <t>"SO04" 628,3*0,5</t>
  </si>
  <si>
    <t>314,15*2 'Přepočtené koeficientem množství</t>
  </si>
  <si>
    <t>04.1c - Demolice</t>
  </si>
  <si>
    <t>132212131</t>
  </si>
  <si>
    <t>Hloubení nezapažených rýh šířky do 800 mm ručně s urovnáním dna do předepsaného profilu a spádu v hornině třídy těžitelnosti I skupiny 3 soudržných</t>
  </si>
  <si>
    <t>-2108580127</t>
  </si>
  <si>
    <t>https://podminky.urs.cz/item/CS_URS_2025_01/132212131</t>
  </si>
  <si>
    <t>Poznámka k položce:_x000D_
Veškerá zemina bude použitá ke zpětným zásypům</t>
  </si>
  <si>
    <t>"Odhalení základů" 29,1*0,6*0,9*2</t>
  </si>
  <si>
    <t>842323444</t>
  </si>
  <si>
    <t>981332111</t>
  </si>
  <si>
    <t>Demolice ocelových konstrukcí hal, sil, technologických zařízení apod. jakýmkoliv způsobem</t>
  </si>
  <si>
    <t>1862892033</t>
  </si>
  <si>
    <t>https://podminky.urs.cz/item/CS_URS_2025_01/981332111</t>
  </si>
  <si>
    <t>"Odhad hmotnosti konstrukce: 120 kg/m2" 27,5*7,3*120*0,001*2</t>
  </si>
  <si>
    <t>981513114</t>
  </si>
  <si>
    <t>Demolice konstrukcí objektů těžkými mechanizačními prostředky konstrukcí ze železobetonu</t>
  </si>
  <si>
    <t>-416486257</t>
  </si>
  <si>
    <t>https://podminky.urs.cz/item/CS_URS_2025_01/981513114</t>
  </si>
  <si>
    <t>"Základové desky" 67,2*1,0*2</t>
  </si>
  <si>
    <t>1597962269</t>
  </si>
  <si>
    <t>-696634149</t>
  </si>
  <si>
    <t>1352466145</t>
  </si>
  <si>
    <t>-667025594</t>
  </si>
  <si>
    <t>372,084*9 'Přepočtené koeficientem množství</t>
  </si>
  <si>
    <t>-1752856389</t>
  </si>
  <si>
    <t>48,18*0,85 'Přepočtené koeficientem množství</t>
  </si>
  <si>
    <t>997013814</t>
  </si>
  <si>
    <t>Poplatek za uložení stavebního odpadu na skládce (skládkovné) z izolačních materiálů zatříděného do Katalogu odpadů pod kódem 17 06 04</t>
  </si>
  <si>
    <t>-688191319</t>
  </si>
  <si>
    <t>https://podminky.urs.cz/item/CS_URS_2025_01/997013814</t>
  </si>
  <si>
    <t>48,18*0,15 'Přepočtené koeficientem množství</t>
  </si>
  <si>
    <t>332382460</t>
  </si>
  <si>
    <t>04.4.1 - SO04 ZTI</t>
  </si>
  <si>
    <t xml:space="preserve">    728x - Ostatní</t>
  </si>
  <si>
    <t>636764949</t>
  </si>
  <si>
    <t>1467799752</t>
  </si>
  <si>
    <t>460359870</t>
  </si>
  <si>
    <t>42117493</t>
  </si>
  <si>
    <t>-492594524</t>
  </si>
  <si>
    <t>72121R</t>
  </si>
  <si>
    <t>Dvorní vpust nerez DN 100</t>
  </si>
  <si>
    <t>1929845395</t>
  </si>
  <si>
    <t>72122R1</t>
  </si>
  <si>
    <t>Napojení odvodňovacích žlabů boční na nerez DN 100, atyp</t>
  </si>
  <si>
    <t>1523863943</t>
  </si>
  <si>
    <t>72122R2</t>
  </si>
  <si>
    <t>Napojení odvodňovacích žlabů spodní na nerez DN 100, atyp</t>
  </si>
  <si>
    <t>-1676060841</t>
  </si>
  <si>
    <t>2127490669</t>
  </si>
  <si>
    <t>40+4</t>
  </si>
  <si>
    <t>-1659315312</t>
  </si>
  <si>
    <t>-1547408491</t>
  </si>
  <si>
    <t>-379935191</t>
  </si>
  <si>
    <t>1827938372</t>
  </si>
  <si>
    <t>-2003738968</t>
  </si>
  <si>
    <t>-826748341</t>
  </si>
  <si>
    <t>224471268</t>
  </si>
  <si>
    <t>-374576313</t>
  </si>
  <si>
    <t>561726771</t>
  </si>
  <si>
    <t>162689447</t>
  </si>
  <si>
    <t>1296707739</t>
  </si>
  <si>
    <t>-681479960</t>
  </si>
  <si>
    <t>1776458089</t>
  </si>
  <si>
    <t>-2053389080</t>
  </si>
  <si>
    <t>-1154968488</t>
  </si>
  <si>
    <t>728x</t>
  </si>
  <si>
    <t>72811R1</t>
  </si>
  <si>
    <t>Ponorné čerpadlo s plovákem do jímky 1,5m3/hod, 230V</t>
  </si>
  <si>
    <t>674189078</t>
  </si>
  <si>
    <t>72811R2</t>
  </si>
  <si>
    <t>Potrubí pro přečerpávání - PPR pr.25</t>
  </si>
  <si>
    <t>-575109990</t>
  </si>
  <si>
    <t>72811R3</t>
  </si>
  <si>
    <t>Vyčištění dvorní vpusti, renovace kanálové mříže, nový šachtový koš</t>
  </si>
  <si>
    <t>-2444123</t>
  </si>
  <si>
    <t>04.4.2 - SO04 VZT</t>
  </si>
  <si>
    <t>1 - ZAŘÍZENÍ Č.1 -Větrání dmychárny</t>
  </si>
  <si>
    <t>2 - ZAŘÍZENÍ Č.2 -Větrání rozvodny</t>
  </si>
  <si>
    <t>3 - ZAŘÍZENÍ Č.3 -Větrání strojovny kalového hospodářství 11.02 a 01.02</t>
  </si>
  <si>
    <t xml:space="preserve">4 - ZAŘÍZENÍ Č.4-Větrání strojovny kalového hospodářství 11.02 </t>
  </si>
  <si>
    <t>5 - Společné zařízení</t>
  </si>
  <si>
    <t>ZAŘÍZENÍ Č.1 -Větrání dmychárny</t>
  </si>
  <si>
    <t>Ventilátor nástřešní Ø 450 pro odvod vzduchu z dmychárny</t>
  </si>
  <si>
    <t>Poznámka k položce:_x000D_
Ventilátor nástřešní Ø 450 pro odvod vzduchu z dmychárny, robustní konstrukce ventilátoru zajišťuje kombinace rámu z oceli a pláště z hliníku. Kombinace konstrukce skříně a motoru zajišťuje minimalizaci potřeby údržby ventilátorů a umožňuje dlouhý nepřetržitý provoz. Motor je uložen na izolátorech chvění, které zabraňují přenosu vibrací. Základová deska je vyrobena z pozinkovaného ocelového plechu. Plášť ventilátoru je vyroben z hliníku a je opatřen 50mm protihlukovou izolací z minerální vlny. Ventilátor je připraven pro umístění na střešní nástavec. Třída krytí motoru je IP 55, třída izolace F.EC motor s integrovanou tepelnou ochranou. ventilátor je možno řídit pomocí vesta věného potenciometru.. Jmenovitý průtok je 6 00 m3/h, ∆P= 200 Pa, 3x400 V, P=1,3 kW</t>
  </si>
  <si>
    <t>Tlumící nástaven pro ventilátor velikosti 450</t>
  </si>
  <si>
    <t>Přechodový kus 600x600/Ø 500s přírubamy, mezi tlumícím nástavcem a zpětnou klapkou</t>
  </si>
  <si>
    <t>Příruba Ø 500</t>
  </si>
  <si>
    <t>Zpětná klapka Ø 500 dvoulistá</t>
  </si>
  <si>
    <t>Tlumič hluku buňkový G 200x500x1500</t>
  </si>
  <si>
    <t>Protidešťová žaluzie 600x 1400 PŽA včetně sita proti hmyzu a zazdí vacího rámu</t>
  </si>
  <si>
    <t>Vyústka přívodní dvouřadá, včetně regulace/R1 825x225</t>
  </si>
  <si>
    <t>Krycí mřížka 1400x600 .30 vč.zazdícvacího rámu</t>
  </si>
  <si>
    <t>ZAŘÍZENÍ Č.2 -Větrání rozvodny</t>
  </si>
  <si>
    <t>Radiální kovový ventilátor pro kruhové potrubí Ø 315.</t>
  </si>
  <si>
    <t>Poznámka k položce:_x000D_
Radiální kovový ventilátor pro kruhové potrubí Ø 315. Vzduchotěsný plášť ventilátoru a jeho odolnost proti korozi umožňují venkovní i vnitřní použití. Kombinace spolehlivého pláště a konstrukce motoru zajišťuje minimalizaci potřeby údržby ventilátorů a umožňuje dlouhý nepřetržitý provoz. Hlukově optimalizované radiální oběžné kolo Sileo a vysoce účinný motor s vnějším rotorem jsou navrženy tak, aby zajistily vysoký výkon při minimální spotřebě energie a maximální účinnosti. Tepelná ochrana je integrovaná v elektronice motoru, nejsou tedy zapotřebí další ochranná relé. Otáčky ventilátoru lze řídit pomocí vestavěného potenciometru, nebo z externího signálu 0–10V, potenciometru MTP nebo regulátoru MTV 1/010. N= 0,171 kW, 230 V, iP44, třída izolace B. V=720 m3/h, ∆P = 200 Pa</t>
  </si>
  <si>
    <t>Klapka uzavírací 400x200 se servopohonem 230V</t>
  </si>
  <si>
    <t>Kazeta deskového filtru do kruhového potrubí Ø 250, vč.filtgrační vložky vložky</t>
  </si>
  <si>
    <t>Tlumicí vložka kruhová Ø 250</t>
  </si>
  <si>
    <t>Tlumič hluku do kruhového potrubí Ø 250</t>
  </si>
  <si>
    <t>Protidešťová žaluzie 400 x 400 PŽA - vč. síta proti hmyzu a pozedního rámu</t>
  </si>
  <si>
    <t>Vyústka přívodní dvouřadá 720x120 do kruhového potrubívč. regulace R1</t>
  </si>
  <si>
    <t>Samočinná klapka 1000 x 400 III A</t>
  </si>
  <si>
    <t>Krycí mřížka 1000x400 .30</t>
  </si>
  <si>
    <t>2.21</t>
  </si>
  <si>
    <t>2.30</t>
  </si>
  <si>
    <t>Potrubí SPIRO Ø 250, včetně oblouků a přechdů 315/250</t>
  </si>
  <si>
    <t>2.40</t>
  </si>
  <si>
    <t>Tepelná izolace z minerální vlny tl.40 mm, s polepem AL na sací potrubí</t>
  </si>
  <si>
    <t>2.50</t>
  </si>
  <si>
    <t>ŘÍDÍCÍ SYSTÉM PRO OVÁDÁNÍ, SLEDOVÁNÍ A NASTAVENÍ větrání a odvod tepla z rozvdny</t>
  </si>
  <si>
    <t>ZAŘÍZENÍ Č.3 -Větrání strojovny kalového hospodářství 11.02 a 01.02</t>
  </si>
  <si>
    <t>Elektrický ohřívač EOSX 60-35/22 sp.po sekcích 3x400 V, N=22 kW</t>
  </si>
  <si>
    <t>Klapka uzavírací 600x350 se servopohonem 230 V</t>
  </si>
  <si>
    <t>Kazeta deskového filtru VFK 60-35, vč. vložky třída filtrace G3, vč. snímače tlak. dif.</t>
  </si>
  <si>
    <t>Tlumicí vložka čtyřhranná DV 60-35</t>
  </si>
  <si>
    <t>Tlumič hluku 60-35/1000</t>
  </si>
  <si>
    <t>Regulační klapka 500 x 315 servopohonem 230 V a signalizací polohy</t>
  </si>
  <si>
    <t>Regulační klapka 1000 x 400 servopohonem 230 V a signalizací polohy</t>
  </si>
  <si>
    <t>3.9</t>
  </si>
  <si>
    <t>Protidešťová žaluzie 1000 x 400 PŽA se síťkou proti hmyzu vč pozedního rámu</t>
  </si>
  <si>
    <t>3.10</t>
  </si>
  <si>
    <t>Tlumič hluku buňkový 1000x400/1000 se čtyřmi buňkami G 200x500x1000</t>
  </si>
  <si>
    <t>3.11</t>
  </si>
  <si>
    <t>Protidešťová žaluzie 800 x 500 PŽA siťkou proti hmyzu, vč pozedního rámu</t>
  </si>
  <si>
    <t>3.12</t>
  </si>
  <si>
    <t>Vyústka přívodní dvouřadá 625x225 s regulací R1</t>
  </si>
  <si>
    <t>3.20</t>
  </si>
  <si>
    <t>3.21</t>
  </si>
  <si>
    <t>3.40</t>
  </si>
  <si>
    <t>ŘÍDÍCÍ SYSTÉM PRO OVÁDÁNÍ, SLEDOVÁNÍ A NASTAVENÍ temperování a větrání kalového hospodářství</t>
  </si>
  <si>
    <t>Poznámka k položce:_x000D_
ŘÍDÍCÍ SYSTÉM PRO OVÁDÁNÍ, SLEDOVÁNÍ A NASTAVENÍ temperování a větrání kalového hospodářství. Řídicí systém je umístěn v kompaktní oceloplechové rozvodnici vybavené hlavním vypínačem, digitálním regulátorem na desce DPS a jisticími a spínacími prvky pro ventilátor, uzavírací klapku, řízení výkonu elektrického ohřívače na teplotu přívodního vzduchu a kontrolu stavu zanesení filtru.  Kabely procházejí plastovými průchodkami se zajištěním ve spodní/boční části rozvaděče. Ovládání se provádí kabelovým dálkovým ovladačem s dotykovým displejem (Digireg® CP-TFT). Řídící systém ovládá teplotu vzduchu v rozvodně, sleduje základní poruchové stavy zařízení stav a zanesení filtru. Dálkový ovladač s dotykovým panelem umožňuje nastavení časového programu provozu zařízení.</t>
  </si>
  <si>
    <t xml:space="preserve">ZAŘÍZENÍ Č.4-Větrání strojovny kalového hospodářství 11.02 </t>
  </si>
  <si>
    <t>Tlumicí vložka čtyřhranná 600x 300mm.</t>
  </si>
  <si>
    <t>Vyústka nastavitelná dvouřadá 800x525 s regulací R1,</t>
  </si>
  <si>
    <t>4.10</t>
  </si>
  <si>
    <t>4.11</t>
  </si>
  <si>
    <t>4.20</t>
  </si>
  <si>
    <t>Poznámka k položce:_x000D_
ŘÍDÍCÍ SYSTÉM PRO OVÁDÁNÍ, SLEDOVÁNÍ A NASTAVENÍ temperování a větrání kalového hospodářstvíí. Řídicí systém je umístěn v kompaktní oceloplechové rozvodnici vybavené hlavním vypínačem, digitálním regulátorem na desce DPS a jisticími a spínacími prvky pro ventilátor, uzavírací klapku, a váže provoz tohoto zařízení na odvod vzduchu z dmychárny. Kabely procházejí plastovými průchodkami se zajištěním ve spodní/boční části rozvaděče. Ovládání se provádí kabelovým dálkovým ovladačem s dotykovým displejem (Digireg® CP-TFT). Řídící systém ovládá teplotu vzduchu v rozvodně, sleduje základní poruchové stavy zařízení , ventilátor dmychárny. Dálkový ovladač s dotykovým panelem umožňuje nastavení časového programu provozu zařízení.</t>
  </si>
  <si>
    <t>Montážní těsnící spojovací materiál, závěsy, podpěry</t>
  </si>
  <si>
    <t>Uvedení do provozu zařízení větrání</t>
  </si>
  <si>
    <t>Spoluúčast při komplexních zkouškách</t>
  </si>
  <si>
    <t>Dokumentace skutečného provedení SO 04 , SO 01</t>
  </si>
  <si>
    <t>sa</t>
  </si>
  <si>
    <t>S_st</t>
  </si>
  <si>
    <t>Plocha stěn</t>
  </si>
  <si>
    <t>168,64</t>
  </si>
  <si>
    <t>S_vp</t>
  </si>
  <si>
    <t>Plocha vodorovných ploch</t>
  </si>
  <si>
    <t>28,7</t>
  </si>
  <si>
    <t>17,73</t>
  </si>
  <si>
    <t>13,955</t>
  </si>
  <si>
    <t>SO05 - Lapák štěrku</t>
  </si>
  <si>
    <t>05.1 - SO05 AST</t>
  </si>
  <si>
    <t>132251251</t>
  </si>
  <si>
    <t>Hloubení nezapažených rýh šířky přes 800 do 2 000 mm strojně s urovnáním dna do předepsaného profilu a spádu v hornině třídy těžitelnosti I skupiny 3 do 20 m3</t>
  </si>
  <si>
    <t>-1366600666</t>
  </si>
  <si>
    <t>https://podminky.urs.cz/item/CS_URS_2025_01/132251251</t>
  </si>
  <si>
    <t>"Odkop okolo objektu" 9,2*0,9+18,9*0,5</t>
  </si>
  <si>
    <t>550142841</t>
  </si>
  <si>
    <t>"Přebytečný výkopek" V_vyk-V_zas</t>
  </si>
  <si>
    <t>-632869906</t>
  </si>
  <si>
    <t>"Odečet obvodového žebra" -(6,1+5,1+3,9)*0,5*0,5</t>
  </si>
  <si>
    <t>270001103</t>
  </si>
  <si>
    <t>Vytvoření prostupů v základových konstrukcích z monolitického betonu nebo železobetonu osazením trub, prefabrikovaných dílců, dutinových tvarovek, apod., do bednění vnější průřezové plochy do 0,02 m2, tloušťky zdi přes 1,0 do 1,5 m</t>
  </si>
  <si>
    <t>-705360890</t>
  </si>
  <si>
    <t>https://podminky.urs.cz/item/CS_URS_2025_01/270001103</t>
  </si>
  <si>
    <t>"Základ vybíracího zařízení" 1</t>
  </si>
  <si>
    <t>34571357</t>
  </si>
  <si>
    <t>trubka elektroinstalační ohebná dvouplášťová korugovaná HDPE (chránička) D 108/125mm</t>
  </si>
  <si>
    <t>-7479084</t>
  </si>
  <si>
    <t>-357994589</t>
  </si>
  <si>
    <t>"Ve výkopu" 9,2*0,1</t>
  </si>
  <si>
    <t>"Ve stavební jámě" 5,6*0,1</t>
  </si>
  <si>
    <t>"Pro základ vybíracího zařízení" 2,4*2,2*0,1</t>
  </si>
  <si>
    <t>-622761278</t>
  </si>
  <si>
    <t>"Základ vybíracího zařízení" 1,7*1,7*1,7+1,2*1,2*0,6</t>
  </si>
  <si>
    <t>1616739803</t>
  </si>
  <si>
    <t>"Základ vybíracího zařízení" 1,7*1,7*4+1,2*0,6*4</t>
  </si>
  <si>
    <t>2060833250</t>
  </si>
  <si>
    <t>380311862</t>
  </si>
  <si>
    <t>Kompletní konstrukce čistíren odpadních vod, nádrží, vodojemů, kanálů z betonu prostého bez zvýšených nároků na prostředí tř. C 25/30, tl. přes 150 do 300 mm</t>
  </si>
  <si>
    <t>-157043516</t>
  </si>
  <si>
    <t>https://podminky.urs.cz/item/CS_URS_2025_01/380311862</t>
  </si>
  <si>
    <t>"Výplňový beton" 1,6*1,3*3,6/2+2,5*1,3*1,5/2+(1,6*2,5*1,3-1/3*3,2*5,0*1,3/4)</t>
  </si>
  <si>
    <t>413321414</t>
  </si>
  <si>
    <t>Nosníky z betonu železového (bez výztuže) včetně stěnových i jeřábových drah, volných trámů, průvlaků, rámových příčlí, ztužidel, konzol, vodorovných táhel apod., tyčových konstrukcí tř. C 25/30</t>
  </si>
  <si>
    <t>675120075</t>
  </si>
  <si>
    <t>https://podminky.urs.cz/item/CS_URS_2025_01/413321414</t>
  </si>
  <si>
    <t>"Ztužující žebro" (7,0+4,1+0,5*2)*2*0,5*0,5</t>
  </si>
  <si>
    <t>-228262380</t>
  </si>
  <si>
    <t>"Ztužující žebro" (8,0+5,1)*0,5</t>
  </si>
  <si>
    <t>-2020581995</t>
  </si>
  <si>
    <t>-1550557448</t>
  </si>
  <si>
    <t>6,050*150*0,001</t>
  </si>
  <si>
    <t>1352598063</t>
  </si>
  <si>
    <t>3,1*6,0*8,7</t>
  </si>
  <si>
    <t>870050158</t>
  </si>
  <si>
    <t>943211111</t>
  </si>
  <si>
    <t>Lešení prostorové rámové lehké pracovní s podlahami s provozním zatížením tř. 3 do 200 kg/m2 výšky do 10 m montáž</t>
  </si>
  <si>
    <t>-217547468</t>
  </si>
  <si>
    <t>https://podminky.urs.cz/item/CS_URS_2025_01/943211111</t>
  </si>
  <si>
    <t>943211211</t>
  </si>
  <si>
    <t>Lešení prostorové rámové lehké pracovní s podlahami s provozním zatížením tř. 3 do 200 kg/m2 výšky do 10 m příplatek k ceně za každý den použití</t>
  </si>
  <si>
    <t>1529501984</t>
  </si>
  <si>
    <t>https://podminky.urs.cz/item/CS_URS_2025_01/943211211</t>
  </si>
  <si>
    <t>161,82*30 'Přepočtené koeficientem množství</t>
  </si>
  <si>
    <t>943211811</t>
  </si>
  <si>
    <t>Lešení prostorové rámové lehké pracovní s podlahami s provozním zatížením tř. 3 do 200 kg/m2 výšky do 10 m demontáž</t>
  </si>
  <si>
    <t>1385551385</t>
  </si>
  <si>
    <t>https://podminky.urs.cz/item/CS_URS_2025_01/943211811</t>
  </si>
  <si>
    <t>-1081588851</t>
  </si>
  <si>
    <t>"Z1" 32</t>
  </si>
  <si>
    <t>-1260672096</t>
  </si>
  <si>
    <t>"Stropní deska" (6,0*3,1-(0,9*0,6*3+0,6*0,6*2))*0,2</t>
  </si>
  <si>
    <t>"Lávka" 6,0*1,2*0,12</t>
  </si>
  <si>
    <t>1216769194</t>
  </si>
  <si>
    <t>"Spádový beton - průměrná tl. 200 mm" 6,0*3,1*0,2</t>
  </si>
  <si>
    <t>-2006342183</t>
  </si>
  <si>
    <t>-1218857875</t>
  </si>
  <si>
    <t>8*0,5</t>
  </si>
  <si>
    <t>985112111</t>
  </si>
  <si>
    <t>Odsekání degradovaného betonu stěn, tloušťky do 10 mm</t>
  </si>
  <si>
    <t>-977627553</t>
  </si>
  <si>
    <t>https://podminky.urs.cz/item/CS_URS_2025_01/985112111</t>
  </si>
  <si>
    <t>"Sanace B - předpoklad: 30 % ploch" S_st*0,3</t>
  </si>
  <si>
    <t>985112112</t>
  </si>
  <si>
    <t>Odsekání degradovaného betonu stěn, tloušťky přes 10 do 30 mm</t>
  </si>
  <si>
    <t>1369203441</t>
  </si>
  <si>
    <t>https://podminky.urs.cz/item/CS_URS_2025_01/985112112</t>
  </si>
  <si>
    <t>"Sanace A - předpoklad: 50 % ploch" S_st*0,5</t>
  </si>
  <si>
    <t>985112131</t>
  </si>
  <si>
    <t>Odsekání degradovaného betonu rubu kleneb a podlah, tloušťky do 10 mm</t>
  </si>
  <si>
    <t>1660648539</t>
  </si>
  <si>
    <t>https://podminky.urs.cz/item/CS_URS_2025_01/985112131</t>
  </si>
  <si>
    <t>"Sanace B - předpoklad: 30 % ploch" S_vp*0,3</t>
  </si>
  <si>
    <t>985112132</t>
  </si>
  <si>
    <t>Odsekání degradovaného betonu rubu kleneb a podlah, tloušťky přes 10 do 30 mm</t>
  </si>
  <si>
    <t>-1962290318</t>
  </si>
  <si>
    <t>https://podminky.urs.cz/item/CS_URS_2025_01/985112132</t>
  </si>
  <si>
    <t>"Sanace A - předpoklad: 50 % ploch" S_vp*0,5</t>
  </si>
  <si>
    <t>985121122</t>
  </si>
  <si>
    <t>Tryskání degradovaného betonu stěn, rubu kleneb a podlah vodou pod tlakem přes 300 do 1 250 barů</t>
  </si>
  <si>
    <t>782343747</t>
  </si>
  <si>
    <t>https://podminky.urs.cz/item/CS_URS_2025_01/985121122</t>
  </si>
  <si>
    <t>"Stěny"</t>
  </si>
  <si>
    <t>"Vnitřní" (6,0+3,1)*2*8,9</t>
  </si>
  <si>
    <t>"Vnější" (7,0+4,1)*0,6</t>
  </si>
  <si>
    <t>"Dno"</t>
  </si>
  <si>
    <t>6,0*3,1</t>
  </si>
  <si>
    <t>"Horní plocha stěn"</t>
  </si>
  <si>
    <t>7,0*4,1-6,0*3,1</t>
  </si>
  <si>
    <t>985131311</t>
  </si>
  <si>
    <t>Očištění ploch stěn, rubu kleneb a podlah ruční dočištění ocelovými kartáči</t>
  </si>
  <si>
    <t>-1912347536</t>
  </si>
  <si>
    <t>https://podminky.urs.cz/item/CS_URS_2025_01/985131311</t>
  </si>
  <si>
    <t>S_st+S_vp</t>
  </si>
  <si>
    <t>985141113</t>
  </si>
  <si>
    <t>Vyčištění trhlin nebo dutin ve zdivu šířky do 30 mm, hloubky přes 300 do 500 mm</t>
  </si>
  <si>
    <t>-919194904</t>
  </si>
  <si>
    <t>https://podminky.urs.cz/item/CS_URS_2025_01/985141113</t>
  </si>
  <si>
    <t>"Sanace E - předpoklad: 33 m" 33,0</t>
  </si>
  <si>
    <t>985141912</t>
  </si>
  <si>
    <t>Vyčištění trhlin nebo dutin ve zdivu Příplatek k cenám za délku do 2 m jednotlivě</t>
  </si>
  <si>
    <t>-1040138772</t>
  </si>
  <si>
    <t>https://podminky.urs.cz/item/CS_URS_2025_01/985141912</t>
  </si>
  <si>
    <t>985311112</t>
  </si>
  <si>
    <t>Reprofilace betonu sanačními maltami na cementové bázi ručně stěn, tloušťky přes 10 do 20 mm</t>
  </si>
  <si>
    <t>736447770</t>
  </si>
  <si>
    <t>https://podminky.urs.cz/item/CS_URS_2025_01/985311112</t>
  </si>
  <si>
    <t>985311113</t>
  </si>
  <si>
    <t>Reprofilace betonu sanačními maltami na cementové bázi ručně stěn, tloušťky přes 20 do 30 mm</t>
  </si>
  <si>
    <t>1347624793</t>
  </si>
  <si>
    <t>https://podminky.urs.cz/item/CS_URS_2025_01/985311113</t>
  </si>
  <si>
    <t>985311312</t>
  </si>
  <si>
    <t>Reprofilace betonu sanačními maltami na cementové bázi ručně rubu kleneb a podlah, tloušťky přes 10 do 20 mm</t>
  </si>
  <si>
    <t>543246304</t>
  </si>
  <si>
    <t>https://podminky.urs.cz/item/CS_URS_2025_01/985311312</t>
  </si>
  <si>
    <t>985311313</t>
  </si>
  <si>
    <t>Reprofilace betonu sanačními maltami na cementové bázi ručně rubu kleneb a podlah, tloušťky přes 20 do 30 mm</t>
  </si>
  <si>
    <t>-1991968454</t>
  </si>
  <si>
    <t>https://podminky.urs.cz/item/CS_URS_2025_01/985311313</t>
  </si>
  <si>
    <t>985312111</t>
  </si>
  <si>
    <t>Stěrka k vyrovnání ploch reprofilovaného betonu stěn, tloušťky do 2 mm</t>
  </si>
  <si>
    <t>1005715522</t>
  </si>
  <si>
    <t>https://podminky.urs.cz/item/CS_URS_2025_01/985312111</t>
  </si>
  <si>
    <t>"Sanace A, B, C, D" S_st</t>
  </si>
  <si>
    <t>985312131</t>
  </si>
  <si>
    <t>Stěrka k vyrovnání ploch reprofilovaného betonu rubu kleneb a podlah, tloušťky do 2 mm</t>
  </si>
  <si>
    <t>-163173521</t>
  </si>
  <si>
    <t>https://podminky.urs.cz/item/CS_URS_2025_01/985312131</t>
  </si>
  <si>
    <t>"Sanace A, B, C, D" S_vp</t>
  </si>
  <si>
    <t>985321211</t>
  </si>
  <si>
    <t>Ochranný nátěr betonářské výztuže 1 vrstva tloušťky 1 mm na epoxidové bázi stěn, líce kleneb a podhledů</t>
  </si>
  <si>
    <t>-1180381774</t>
  </si>
  <si>
    <t>https://podminky.urs.cz/item/CS_URS_2025_01/985321211</t>
  </si>
  <si>
    <t>985321212</t>
  </si>
  <si>
    <t>Ochranný nátěr betonářské výztuže 1 vrstva tloušťky 1 mm na epoxidové bázi rubu kleneb a podlah</t>
  </si>
  <si>
    <t>-792395667</t>
  </si>
  <si>
    <t>https://podminky.urs.cz/item/CS_URS_2025_01/985321212</t>
  </si>
  <si>
    <t>985323111</t>
  </si>
  <si>
    <t>Spojovací (adhezní) můstek reprofilovaného betonu na cementové bázi, tloušťky 1 mm</t>
  </si>
  <si>
    <t>117062326</t>
  </si>
  <si>
    <t>https://podminky.urs.cz/item/CS_URS_2025_01/985323111</t>
  </si>
  <si>
    <t>"Sanace A, B, C, D" S_st+S_vp</t>
  </si>
  <si>
    <t>985331213</t>
  </si>
  <si>
    <t>Dodatečné vlepování betonářské výztuže včetně vyvrtání a vyčištění otvoru chemickou maltou průměr výztuže 12 mm</t>
  </si>
  <si>
    <t>1522306391</t>
  </si>
  <si>
    <t>https://podminky.urs.cz/item/CS_URS_2025_01/985331213</t>
  </si>
  <si>
    <t>Poznámka k položce:_x000D_
Materiál je součástí výztuže žebra</t>
  </si>
  <si>
    <t>"Ztužující žebro - napojení ke stávající konstrukci" (47+27)*2*2*0,2</t>
  </si>
  <si>
    <t>985411111</t>
  </si>
  <si>
    <t>Beztlakové zalití trhlin a dutin aktivovanou maltou</t>
  </si>
  <si>
    <t>1428863525</t>
  </si>
  <si>
    <t>https://podminky.urs.cz/item/CS_URS_2025_01/985411111</t>
  </si>
  <si>
    <t>"Sanace E - předpoklad: 0,5 m3" 0,5</t>
  </si>
  <si>
    <t>985411912</t>
  </si>
  <si>
    <t>Beztlakové zalití trhlin a dutin Příplatek k ceně za objem do 1 m3 jednotlivě</t>
  </si>
  <si>
    <t>-1634073173</t>
  </si>
  <si>
    <t>https://podminky.urs.cz/item/CS_URS_2025_01/985411912</t>
  </si>
  <si>
    <t>-1087174971</t>
  </si>
  <si>
    <t>270267157</t>
  </si>
  <si>
    <t>-187056727</t>
  </si>
  <si>
    <t>41,441*9 'Přepočtené koeficientem množství</t>
  </si>
  <si>
    <t>994267345</t>
  </si>
  <si>
    <t>3,775*1,8 'Přepočtené koeficientem množství</t>
  </si>
  <si>
    <t>997013841</t>
  </si>
  <si>
    <t>Poplatek za uložení stavebního odpadu na skládce (skládkovné) odpadního materiálu po otryskávání bez obsahu nebezpečných látek zatříděného do Katalogu odpadů pod kódem 12 01 17</t>
  </si>
  <si>
    <t>1397734301</t>
  </si>
  <si>
    <t>https://podminky.urs.cz/item/CS_URS_2025_01/997013841</t>
  </si>
  <si>
    <t>997013861</t>
  </si>
  <si>
    <t>Poplatek za uložení stavebního odpadu na recyklační skládce (skládkovné) z prostého betonu zatříděného do Katalogu odpadů pod kódem 17 01 01</t>
  </si>
  <si>
    <t>-276688727</t>
  </si>
  <si>
    <t>https://podminky.urs.cz/item/CS_URS_2025_01/997013861</t>
  </si>
  <si>
    <t>351954764</t>
  </si>
  <si>
    <t>997013871</t>
  </si>
  <si>
    <t>Poplatek za uložení stavebního odpadu na recyklační skládce (skládkovné) směsného stavebního a demoličního zatříděného do Katalogu odpadů pod kódem 17 09 04</t>
  </si>
  <si>
    <t>1707106210</t>
  </si>
  <si>
    <t>https://podminky.urs.cz/item/CS_URS_2025_01/997013871</t>
  </si>
  <si>
    <t>507877443</t>
  </si>
  <si>
    <t>1048506988</t>
  </si>
  <si>
    <t>"Stropní deska" (1,0+0,7)*2*2</t>
  </si>
  <si>
    <t>"Lávka" 6,0</t>
  </si>
  <si>
    <t>-28681746</t>
  </si>
  <si>
    <t>"Z1" 18,8</t>
  </si>
  <si>
    <t>-1438954100</t>
  </si>
  <si>
    <t>"Z1" 496,4</t>
  </si>
  <si>
    <t>496,4*1,2 'Přepočtené koeficientem množství</t>
  </si>
  <si>
    <t>767832802</t>
  </si>
  <si>
    <t>Demontáž venkovních požárních žebříků bez ochranného koše</t>
  </si>
  <si>
    <t>200274501</t>
  </si>
  <si>
    <t>https://podminky.urs.cz/item/CS_URS_2025_01/767832802</t>
  </si>
  <si>
    <t>857611854</t>
  </si>
  <si>
    <t>-1436562325</t>
  </si>
  <si>
    <t>1790817738</t>
  </si>
  <si>
    <t>1792816680</t>
  </si>
  <si>
    <t>"Vybírací zařízení (předpoklad: profily U140 + nosník I200)" 6,1*2*16,0*2+8,3*26,2</t>
  </si>
  <si>
    <t>2075336958</t>
  </si>
  <si>
    <t>162,56</t>
  </si>
  <si>
    <t>SO06 - Provozní objekt</t>
  </si>
  <si>
    <t>06.1 - SO06 AST</t>
  </si>
  <si>
    <t xml:space="preserve">    731 - Ústřední vytápění - kotelny</t>
  </si>
  <si>
    <t xml:space="preserve">    735 - Ústřední vytápění - otopná tělesa</t>
  </si>
  <si>
    <t xml:space="preserve">    763 - Konstrukce suché výstavby</t>
  </si>
  <si>
    <t>310235251</t>
  </si>
  <si>
    <t>Zazdívka otvorů ve zdivu nadzákladovém cihlami pálenými plochy do 0,0225 m2, ve zdi tl. přes 300 do 450 mm</t>
  </si>
  <si>
    <t>1113180778</t>
  </si>
  <si>
    <t>https://podminky.urs.cz/item/CS_URS_2025_01/310235251</t>
  </si>
  <si>
    <t>"Větrací otvor DN125" 2</t>
  </si>
  <si>
    <t>310236251</t>
  </si>
  <si>
    <t>Zazdívka otvorů ve zdivu nadzákladovém cihlami pálenými plochy přes 0,0225 m2 do 0,09 m2, ve zdi tl. přes 300 do 450 mm</t>
  </si>
  <si>
    <t>1196862357</t>
  </si>
  <si>
    <t>https://podminky.urs.cz/item/CS_URS_2025_01/310236251</t>
  </si>
  <si>
    <t>"Větrací otvor DN230" 2</t>
  </si>
  <si>
    <t>1031978757</t>
  </si>
  <si>
    <t>"Nové okno" 1,8*0,3*0,12</t>
  </si>
  <si>
    <t>317944321</t>
  </si>
  <si>
    <t>Válcované nosníky dodatečně osazované do připravených otvorů bez zazdění hlav do č. 12</t>
  </si>
  <si>
    <t>-1744007530</t>
  </si>
  <si>
    <t>https://podminky.urs.cz/item/CS_URS_2025_01/317944321</t>
  </si>
  <si>
    <t>"Nové okno - 3x I120" 2,3*3*11,1*0,001</t>
  </si>
  <si>
    <t>0,077*1,1 'Přepočtené koeficientem množství</t>
  </si>
  <si>
    <t>346244381</t>
  </si>
  <si>
    <t>Plentování ocelových válcovaných nosníků jednostranné cihlami na maltu, výška stojiny do 200 mm</t>
  </si>
  <si>
    <t>-919885588</t>
  </si>
  <si>
    <t>https://podminky.urs.cz/item/CS_URS_2025_01/346244381</t>
  </si>
  <si>
    <t>"Nové okno" 1,8*0,12*2</t>
  </si>
  <si>
    <t>-1369051231</t>
  </si>
  <si>
    <t>"Nové okno" 1,8*(0,3+0,12*2)</t>
  </si>
  <si>
    <t>349231821</t>
  </si>
  <si>
    <t>Přizdívka z cihel ostění s ozubem ve vybouraných otvorech, s vysekáním kapes pro zavázaní přes 150 do 300 mm</t>
  </si>
  <si>
    <t>1802591716</t>
  </si>
  <si>
    <t>https://podminky.urs.cz/item/CS_URS_2025_01/349231821</t>
  </si>
  <si>
    <t>"Dveře VF5" 0,3*2,5*2</t>
  </si>
  <si>
    <t>1312755320</t>
  </si>
  <si>
    <t>"Nové okno" 2*2</t>
  </si>
  <si>
    <t>803523683</t>
  </si>
  <si>
    <t>194,5*3,3</t>
  </si>
  <si>
    <t>"Odečet otvorů" -(2,4*2,4+1,5*2,5+0,8*2,5+0,9*0,9*6+0,9*1,8*3+0,6*0,6*2+1,8*1,8+(0,6*5+0,8*2+0,9*7+1,2*1)*2,0*2)</t>
  </si>
  <si>
    <t>"Ostění, nadpraží" (1,5+2,5*2+0,8+2,5*2)*0,3+(2,4*3+0,9*3*6+(0,9+1,8*2)*3+0,6*2*2+1,8*3)*0,2</t>
  </si>
  <si>
    <t>-192105326</t>
  </si>
  <si>
    <t>"Pro veškeré profese" 350,0*0,1+250,0*0,05+250,0*0,03</t>
  </si>
  <si>
    <t>1138686196</t>
  </si>
  <si>
    <t>612321321</t>
  </si>
  <si>
    <t>Omítka vápenocementová vnitřních ploch nanášená strojně jednovrstvá, tloušťky do 10 mm hladká svislých konstrukcí stěn</t>
  </si>
  <si>
    <t>418813908</t>
  </si>
  <si>
    <t>https://podminky.urs.cz/item/CS_URS_2025_01/612321321</t>
  </si>
  <si>
    <t>"Pod obklady" 19,5*2,1+3,3*0,6</t>
  </si>
  <si>
    <t>1642259686</t>
  </si>
  <si>
    <t>"Odečet obkladů" -(19,5*2,1+3,3*0,6)</t>
  </si>
  <si>
    <t>622151021</t>
  </si>
  <si>
    <t>Penetrační nátěr vnějších pastovitých tenkovrstvých omítek mozaikových akrylátový stěn</t>
  </si>
  <si>
    <t>-1465453901</t>
  </si>
  <si>
    <t>https://podminky.urs.cz/item/CS_URS_2025_01/622151021</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</si>
  <si>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</si>
  <si>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</si>
  <si>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-249829904</t>
  </si>
  <si>
    <t>https://podminky.urs.cz/item/CS_URS_2025_01/622211021</t>
  </si>
  <si>
    <t>(13,1+13,3)*2*4,2</t>
  </si>
  <si>
    <t>"Odečet otvorů" -(2,4*2,4+1,5*2,5+0,8*2,5+0,9*0,9*6+0,9*1,8*3+0,6*0,6*2+1,8*1,8)</t>
  </si>
  <si>
    <t>28375950</t>
  </si>
  <si>
    <t>deska EPS 100 fasádní λ=0,037 tl 100mm</t>
  </si>
  <si>
    <t>825450952</t>
  </si>
  <si>
    <t>196,57*1,05 'Přepočtené koeficientem množství</t>
  </si>
  <si>
    <t>622212001</t>
  </si>
  <si>
    <t>Montáž kontaktního zateplení vnějšího ostění, nadpraží nebo parapetu lepením z polystyrenových desek (dodávka ve specifikaci) hloubky špalet do 200 mm, tloušťky desek do 40 mm</t>
  </si>
  <si>
    <t>719271649</t>
  </si>
  <si>
    <t>https://podminky.urs.cz/item/CS_URS_2025_01/622212001</t>
  </si>
  <si>
    <t>"Ostění, nadpraží" (2,4*3+1,5+2,5*2+0,8+2,5*2)+(0,9*4*6+(0,9+1,8)*2*3+0,6*4*2+1,8*4)</t>
  </si>
  <si>
    <t>28375931</t>
  </si>
  <si>
    <t>deska EPS 70 fasádní λ=0,039 tl 30mm</t>
  </si>
  <si>
    <t>-1414685677</t>
  </si>
  <si>
    <t>69,3*0,2 'Přepočtené koeficientem množství</t>
  </si>
  <si>
    <t>622252001</t>
  </si>
  <si>
    <t>Montáž profilů kontaktního zateplení zakládacích soklových připevněných hmoždinkami</t>
  </si>
  <si>
    <t>561222008</t>
  </si>
  <si>
    <t>https://podminky.urs.cz/item/CS_URS_2025_01/622252001</t>
  </si>
  <si>
    <t>(13,1+13,3)*2</t>
  </si>
  <si>
    <t>"Odečet otvorů" -(2,4+1,5+0,8)</t>
  </si>
  <si>
    <t>59051647</t>
  </si>
  <si>
    <t>profil zakládací Al tl 0,7mm pro ETICS pro izolant tl 100mm</t>
  </si>
  <si>
    <t>-1043152182</t>
  </si>
  <si>
    <t>48,1*1,05 'Přepočtené koeficientem množství</t>
  </si>
  <si>
    <t>622252002</t>
  </si>
  <si>
    <t>Montáž profilů kontaktního zateplení ostatních stěnových, dilatačních apod. lepených do tmelu</t>
  </si>
  <si>
    <t>1618595063</t>
  </si>
  <si>
    <t>https://podminky.urs.cz/item/CS_URS_2025_01/622252002</t>
  </si>
  <si>
    <t>63127416</t>
  </si>
  <si>
    <t>profil rohový PVC s výztužnou tkaninou š 100/100mm</t>
  </si>
  <si>
    <t>466647902</t>
  </si>
  <si>
    <t>4,2*4</t>
  </si>
  <si>
    <t>"Ostění" (2,4*2+2,5*2+2,5*2)+(0,9*2*6+1,8*2*3+0,6*2*2+1,8*2)</t>
  </si>
  <si>
    <t>59,2*1,05 'Přepočtené koeficientem množství</t>
  </si>
  <si>
    <t>28342205</t>
  </si>
  <si>
    <t>profil napojovací okenní PVC s výztužnou tkaninou 6mm</t>
  </si>
  <si>
    <t>-1088706817</t>
  </si>
  <si>
    <t>69,3*1,05 'Přepočtené koeficientem množství</t>
  </si>
  <si>
    <t>59051510</t>
  </si>
  <si>
    <t>profil napojovací nadokenní PVC s okapnicí s výztužnou tkaninou</t>
  </si>
  <si>
    <t>-2103139556</t>
  </si>
  <si>
    <t>"Nadpraží" (2,4+1,5+0,8)+(0,9*6+0,9*3+0,6*2+1,8)</t>
  </si>
  <si>
    <t>15,8*1,05 'Přepočtené koeficientem množství</t>
  </si>
  <si>
    <t>28341022</t>
  </si>
  <si>
    <t>profil napojovací parapetní PVC s výztužnou tkaninou</t>
  </si>
  <si>
    <t>-1966422421</t>
  </si>
  <si>
    <t>"Parapet" 0,9*6+0,9*3+0,6*2+1,8</t>
  </si>
  <si>
    <t>11,1*1,05 'Přepočtené koeficientem množství</t>
  </si>
  <si>
    <t>622511112</t>
  </si>
  <si>
    <t>Omítka tenkovrstvá akrylátová vnějších ploch probarvená bez penetrace mozaiková střednězrnná stěn</t>
  </si>
  <si>
    <t>699137561</t>
  </si>
  <si>
    <t>https://podminky.urs.cz/item/CS_URS_2025_01/622511112</t>
  </si>
  <si>
    <t>1674773703</t>
  </si>
  <si>
    <t>"Zabetonování kanálů v podlaze" 1,4*0,7</t>
  </si>
  <si>
    <t>631312141</t>
  </si>
  <si>
    <t>Doplnění dosavadních mazanin prostým betonem s dodáním hmot, bez potěru, plochy jednotlivě rýh v dosavadních mazaninách</t>
  </si>
  <si>
    <t>-1348585127</t>
  </si>
  <si>
    <t>https://podminky.urs.cz/item/CS_URS_2025_01/631312141</t>
  </si>
  <si>
    <t>"Drážka pro ÚT" 4,1*0,15*0,15</t>
  </si>
  <si>
    <t>644941111</t>
  </si>
  <si>
    <t>Montáž průvětrníků nebo mřížek odvětrávacích velikosti do 150 x 200 mm</t>
  </si>
  <si>
    <t>580194999</t>
  </si>
  <si>
    <t>https://podminky.urs.cz/item/CS_URS_2025_01/644941111</t>
  </si>
  <si>
    <t>56245611</t>
  </si>
  <si>
    <t>mřížka větrací hranatá plast se síťovinou 150x150mm</t>
  </si>
  <si>
    <t>-1798041126</t>
  </si>
  <si>
    <t>"Z6" 32</t>
  </si>
  <si>
    <t>56245644</t>
  </si>
  <si>
    <t>mřížka větrací kruhová plast se síťovinou 125mm</t>
  </si>
  <si>
    <t>-97987461</t>
  </si>
  <si>
    <t>"Z8" 1</t>
  </si>
  <si>
    <t>644941112</t>
  </si>
  <si>
    <t>Montáž průvětrníků nebo mřížek odvětrávacích velikosti přes 150 x 200 do 300 x 300 mm</t>
  </si>
  <si>
    <t>-749432325</t>
  </si>
  <si>
    <t>https://podminky.urs.cz/item/CS_URS_2025_01/644941112</t>
  </si>
  <si>
    <t xml:space="preserve">"Z7" 1 </t>
  </si>
  <si>
    <t>56245601</t>
  </si>
  <si>
    <t>mřížka větrací hranatá plast se síťovinou 300x300mm</t>
  </si>
  <si>
    <t>445556672</t>
  </si>
  <si>
    <t>-1704017635</t>
  </si>
  <si>
    <t>(13,1+13,3)*2*(4,2+0,2)</t>
  </si>
  <si>
    <t>1008350262</t>
  </si>
  <si>
    <t>232,32*30 'Přepočtené koeficientem množství</t>
  </si>
  <si>
    <t>402831157</t>
  </si>
  <si>
    <t>1611464293</t>
  </si>
  <si>
    <t>111,8+32,2</t>
  </si>
  <si>
    <t>871147301</t>
  </si>
  <si>
    <t>"V2" 17</t>
  </si>
  <si>
    <t>1629021205</t>
  </si>
  <si>
    <t>-1587049922</t>
  </si>
  <si>
    <t>1192559286</t>
  </si>
  <si>
    <t>596142922</t>
  </si>
  <si>
    <t>1970103558</t>
  </si>
  <si>
    <t>"V5a" 6</t>
  </si>
  <si>
    <t>1000908203</t>
  </si>
  <si>
    <t>554310R01</t>
  </si>
  <si>
    <t>koš odpadkový nerezový s víkem</t>
  </si>
  <si>
    <t>-1709643413</t>
  </si>
  <si>
    <t>"V7" 2</t>
  </si>
  <si>
    <t>965041441</t>
  </si>
  <si>
    <t>Bourání mazanin škvárobetonových tl. přes 100 mm, plochy přes 4 m2</t>
  </si>
  <si>
    <t>-923672655</t>
  </si>
  <si>
    <t>https://podminky.urs.cz/item/CS_URS_2025_01/965041441</t>
  </si>
  <si>
    <t>"Střecha - tl. 120-350 mm" 162,4*(0,12+0,35)/2</t>
  </si>
  <si>
    <t>965045113</t>
  </si>
  <si>
    <t>Bourání potěrů tl. do 50 mm cementových nebo pískocementových, plochy přes 4 m2</t>
  </si>
  <si>
    <t>-856893027</t>
  </si>
  <si>
    <t>https://podminky.urs.cz/item/CS_URS_2025_01/965045113</t>
  </si>
  <si>
    <t>"Střecha" 162,4</t>
  </si>
  <si>
    <t>965081223</t>
  </si>
  <si>
    <t>Bourání podlah z dlaždic bez podkladního lože nebo mazaniny, s jakoukoliv výplní spár keramických nebo xylolitových tl. přes 10 mm plochy přes 1 m2</t>
  </si>
  <si>
    <t>-12031519</t>
  </si>
  <si>
    <t>https://podminky.urs.cz/item/CS_URS_2025_01/965081223</t>
  </si>
  <si>
    <t>"Dlažby v objektu" 111,8</t>
  </si>
  <si>
    <t>968072558</t>
  </si>
  <si>
    <t>Vybourání kovových rámů oken s křídly, dveřních zárubní, vrat, stěn, ostění nebo obkladů vrat, mimo posuvných a skládacích, plochy do 5 m2</t>
  </si>
  <si>
    <t>121808175</t>
  </si>
  <si>
    <t>https://podminky.urs.cz/item/CS_URS_2025_01/968072558</t>
  </si>
  <si>
    <t>1,5*2,5</t>
  </si>
  <si>
    <t>968072559</t>
  </si>
  <si>
    <t>Vybourání kovových rámů oken s křídly, dveřních zárubní, vrat, stěn, ostění nebo obkladů vrat, mimo posuvných a skládacích, plochy přes 5 m2</t>
  </si>
  <si>
    <t>-476354496</t>
  </si>
  <si>
    <t>https://podminky.urs.cz/item/CS_URS_2025_01/968072559</t>
  </si>
  <si>
    <t>2,4*2,4</t>
  </si>
  <si>
    <t>968082015</t>
  </si>
  <si>
    <t>Vybourání plastových rámů oken s křídly, dveřních zárubní, vrat rámu oken s křídly, plochy do 1 m2</t>
  </si>
  <si>
    <t>-1596632392</t>
  </si>
  <si>
    <t>https://podminky.urs.cz/item/CS_URS_2025_01/968082015</t>
  </si>
  <si>
    <t>0,9*0,9*6+0,6*0,6*2</t>
  </si>
  <si>
    <t>968082016</t>
  </si>
  <si>
    <t>Vybourání plastových rámů oken s křídly, dveřních zárubní, vrat rámu oken s křídly, plochy přes 1 do 2 m2</t>
  </si>
  <si>
    <t>648788874</t>
  </si>
  <si>
    <t>https://podminky.urs.cz/item/CS_URS_2025_01/968082016</t>
  </si>
  <si>
    <t>0,9*1,8*3</t>
  </si>
  <si>
    <t>968082021</t>
  </si>
  <si>
    <t>Vybourání plastových rámů oken s křídly, dveřních zárubní, vrat dveřních zárubní, plochy do 2 m2</t>
  </si>
  <si>
    <t>1298773211</t>
  </si>
  <si>
    <t>https://podminky.urs.cz/item/CS_URS_2025_01/968082021</t>
  </si>
  <si>
    <t>0,8*2,5</t>
  </si>
  <si>
    <t>971033651</t>
  </si>
  <si>
    <t>Vybourání otvorů ve zdivu základovém nebo nadzákladovém z cihel, tvárnic, příčkovek z cihel pálených na maltu vápennou nebo vápenocementovou plochy do 4 m2, tl. do 600 mm</t>
  </si>
  <si>
    <t>-1741131478</t>
  </si>
  <si>
    <t>https://podminky.urs.cz/item/CS_URS_2025_01/971033651</t>
  </si>
  <si>
    <t>"Nové okno" 1,8*1,8*0,34</t>
  </si>
  <si>
    <t>-1926474543</t>
  </si>
  <si>
    <t>974031664</t>
  </si>
  <si>
    <t>Vysekání rýh ve zdivu cihelném na maltu vápennou nebo vápenocementovou pro vtahování nosníků do zdí, před vybouráním otvoru do hl. 150 mm, při v. nosníku do 150 mm</t>
  </si>
  <si>
    <t>886149540</t>
  </si>
  <si>
    <t>https://podminky.urs.cz/item/CS_URS_2025_01/974031664</t>
  </si>
  <si>
    <t>"Nové okno" 2,3*3</t>
  </si>
  <si>
    <t>974042564</t>
  </si>
  <si>
    <t>Vysekání rýh v betonové nebo jiné monolitické dlažbě s betonovým podkladem do hl. 150 mm a šířky do 150 mm</t>
  </si>
  <si>
    <t>-626558036</t>
  </si>
  <si>
    <t>https://podminky.urs.cz/item/CS_URS_2025_01/974042564</t>
  </si>
  <si>
    <t>"Drážka pro ÚT" 4,1</t>
  </si>
  <si>
    <t>975043111</t>
  </si>
  <si>
    <t>Jednořadové podchycení stropů pro osazení nosníků dřevěnou výztuhou v. podchycení do 3,5 m, a při zatížení hmotností do 750 kg/m</t>
  </si>
  <si>
    <t>-1275785243</t>
  </si>
  <si>
    <t>https://podminky.urs.cz/item/CS_URS_2025_01/975043111</t>
  </si>
  <si>
    <t>"Nové okno" 2,3</t>
  </si>
  <si>
    <t>2112109866</t>
  </si>
  <si>
    <t>"Pro veškeré profese" 250,0</t>
  </si>
  <si>
    <t>977332121</t>
  </si>
  <si>
    <t>Frézování drážek pro vodiče ve stěnách z cihel včetně omítky, rozměru do 30x30 mm</t>
  </si>
  <si>
    <t>1882103385</t>
  </si>
  <si>
    <t>https://podminky.urs.cz/item/CS_URS_2025_01/977332121</t>
  </si>
  <si>
    <t>-2060211160</t>
  </si>
  <si>
    <t>"Odečet otvorů" -(1,5*2,5+0,8*2,5+0,9*0,9*2+0,9*1,8*3+0,6*0,6*2+(0,6*5+0,8*2+0,9*5)*2,0*2)</t>
  </si>
  <si>
    <t>"Odečet olejových nátěrů" -(45,2*3,3-(2,4*2,4+0,9*0,9*4+1,8*1,8+(0,9*2+1,2*1)*2,0*2))</t>
  </si>
  <si>
    <t>-1494541411</t>
  </si>
  <si>
    <t>(13,1+13,3)*2*4,2-(2,4*2,4+1,5*2,5+0,8*2,5+0,9*0,9*6+0,9*1,8*3+0,6*0,6*2)-14,9</t>
  </si>
  <si>
    <t>978021191</t>
  </si>
  <si>
    <t>Otlučení cementových vnitřních ploch stěn, v rozsahu do 100 %</t>
  </si>
  <si>
    <t>-1542485454</t>
  </si>
  <si>
    <t>https://podminky.urs.cz/item/CS_URS_2025_01/978021191</t>
  </si>
  <si>
    <t>"Olejové nátěry" 45,2*3,3-(2,4*2,4+0,9*0,9*4+1,8*1,8+(0,9*2+1,2*1)*2,0*2)</t>
  </si>
  <si>
    <t>978059541</t>
  </si>
  <si>
    <t>Odsekání obkladů stěn včetně otlučení podkladní omítky až na zdivo z obkládaček vnitřních, z jakýchkoliv materiálů, plochy přes 1 m2</t>
  </si>
  <si>
    <t>-506063867</t>
  </si>
  <si>
    <t>https://podminky.urs.cz/item/CS_URS_2025_01/978059541</t>
  </si>
  <si>
    <t>19,5*2,1+3,3*0,6</t>
  </si>
  <si>
    <t>-1190964048</t>
  </si>
  <si>
    <t>"Kabřinec" 15,5+14,9</t>
  </si>
  <si>
    <t>985331212</t>
  </si>
  <si>
    <t>Dodatečné vlepování betonářské výztuže včetně vyvrtání a vyčištění otvoru chemickou maltou průměr výztuže 10 mm</t>
  </si>
  <si>
    <t>-529187114</t>
  </si>
  <si>
    <t>https://podminky.urs.cz/item/CS_URS_2025_01/985331212</t>
  </si>
  <si>
    <t>"Drážka pro ÚT" 16*2*0,2</t>
  </si>
  <si>
    <t>13021012</t>
  </si>
  <si>
    <t>tyč ocelová kruhová žebírková DIN 488 jakost B500B (10 505) výztuž do betonu D 10mm</t>
  </si>
  <si>
    <t>518566994</t>
  </si>
  <si>
    <t>16*0,55+4,1*3</t>
  </si>
  <si>
    <t>21,1*0,00064 'Přepočtené koeficientem množství</t>
  </si>
  <si>
    <t>993111111</t>
  </si>
  <si>
    <t>Dovoz a odvoz lešení včetně naložení a složení řadového, na vzdálenost do 10 km</t>
  </si>
  <si>
    <t>-47576583</t>
  </si>
  <si>
    <t>https://podminky.urs.cz/item/CS_URS_2025_01/993111111</t>
  </si>
  <si>
    <t>2058348529</t>
  </si>
  <si>
    <t>570099074</t>
  </si>
  <si>
    <t>-2070521073</t>
  </si>
  <si>
    <t>141,631*9 'Přepočtené koeficientem množství</t>
  </si>
  <si>
    <t>1922886563</t>
  </si>
  <si>
    <t>763650864</t>
  </si>
  <si>
    <t>-307203264</t>
  </si>
  <si>
    <t>998011001</t>
  </si>
  <si>
    <t>Přesun hmot pro budovy občanské výstavby, bydlení, výrobu a služby s nosnou svislou konstrukcí zděnou z cihel, tvárnic nebo kamene vodorovná dopravní vzdálenost do 100 m základní pro budovy výšky do 6 m</t>
  </si>
  <si>
    <t>-95162998</t>
  </si>
  <si>
    <t>https://podminky.urs.cz/item/CS_URS_2025_01/998011001</t>
  </si>
  <si>
    <t>-1387410618</t>
  </si>
  <si>
    <t>"Střecha S1" 12,7*12,8</t>
  </si>
  <si>
    <t>-738570797</t>
  </si>
  <si>
    <t>162,56*0,00032 'Přepočtené koeficientem množství</t>
  </si>
  <si>
    <t>-1358744320</t>
  </si>
  <si>
    <t>-1490946563</t>
  </si>
  <si>
    <t>162,56*1,1655 'Přepočtené koeficientem množství</t>
  </si>
  <si>
    <t>1792740943</t>
  </si>
  <si>
    <t>-1149855353</t>
  </si>
  <si>
    <t>-1481253370</t>
  </si>
  <si>
    <t>-990519564</t>
  </si>
  <si>
    <t>712340833</t>
  </si>
  <si>
    <t>Odstranění povlakové krytiny střech plochých do 10° z přitavených pásů NAIP v plné ploše třívrstvé</t>
  </si>
  <si>
    <t>-1587639769</t>
  </si>
  <si>
    <t>https://podminky.urs.cz/item/CS_URS_2025_01/712340833</t>
  </si>
  <si>
    <t>-759601276</t>
  </si>
  <si>
    <t>-303290405</t>
  </si>
  <si>
    <t>985627120</t>
  </si>
  <si>
    <t>-740603033</t>
  </si>
  <si>
    <t>162,56*1,155 'Přepočtené koeficientem množství</t>
  </si>
  <si>
    <t>1809663824</t>
  </si>
  <si>
    <t>"Střecha S1 - parozábrana" (12,7+12,8)*2</t>
  </si>
  <si>
    <t>"Střecha S1" (12,5+12,7)*2</t>
  </si>
  <si>
    <t>-243960047</t>
  </si>
  <si>
    <t>101,4*0,55 'Přepočtené koeficientem množství</t>
  </si>
  <si>
    <t>-1799175000</t>
  </si>
  <si>
    <t>"Střecha S1" (12,7+12,8)*2*0,9</t>
  </si>
  <si>
    <t>-2117151943</t>
  </si>
  <si>
    <t>45,9*0,00035 'Přepočtené koeficientem množství</t>
  </si>
  <si>
    <t>884555623</t>
  </si>
  <si>
    <t>1314702241</t>
  </si>
  <si>
    <t>"Střecha S1" (12,5+12,7)*2*0,6</t>
  </si>
  <si>
    <t>30,24*1,2 'Přepočtené koeficientem množství</t>
  </si>
  <si>
    <t>-442737913</t>
  </si>
  <si>
    <t>-1788263659</t>
  </si>
  <si>
    <t>"Střecha S1 - parozábrana" (12,7+12,8)*2*0,9</t>
  </si>
  <si>
    <t>-1966079841</t>
  </si>
  <si>
    <t>45,9*1,2 'Přepočtené koeficientem množství</t>
  </si>
  <si>
    <t>712998202</t>
  </si>
  <si>
    <t>Provedení povlakové krytiny střech - ostatní práce montáž odvodňovacího prvku nouzového atikového přepadu z PVC na dešťovou vodu DN 125</t>
  </si>
  <si>
    <t>504281913</t>
  </si>
  <si>
    <t>https://podminky.urs.cz/item/CS_URS_2025_01/712998202</t>
  </si>
  <si>
    <t>"K7" 3*4</t>
  </si>
  <si>
    <t>56231129</t>
  </si>
  <si>
    <t>pojistný přepad ploché střechy s manžetou pro asfaltovou hydroizolaci DN 50, DN 75, DN 110, DN 125</t>
  </si>
  <si>
    <t>-1643603539</t>
  </si>
  <si>
    <t>998712201</t>
  </si>
  <si>
    <t>Přesun hmot pro povlakové krytiny stanovený procentní sazbou (%) z ceny vodorovná dopravní vzdálenost do 50 m základní v objektech výšky do 6 m</t>
  </si>
  <si>
    <t>-1404939054</t>
  </si>
  <si>
    <t>https://podminky.urs.cz/item/CS_URS_2025_01/998712201</t>
  </si>
  <si>
    <t>713140861</t>
  </si>
  <si>
    <t>Odstranění tepelné izolace střech plochých z rohoží, pásů, dílců, desek, bloků nadstřešních izolací připevněných lepením z polystyrenu suchého, tloušťka izolace do 100 mm</t>
  </si>
  <si>
    <t>664051710</t>
  </si>
  <si>
    <t>https://podminky.urs.cz/item/CS_URS_2025_01/713140861</t>
  </si>
  <si>
    <t>1115938718</t>
  </si>
  <si>
    <t>-1549524118</t>
  </si>
  <si>
    <t>162,56*1,05 'Přepočtené koeficientem množství</t>
  </si>
  <si>
    <t>12238758</t>
  </si>
  <si>
    <t>1138289357</t>
  </si>
  <si>
    <t>"Dle TZ: tloušťka 20-200 mm"</t>
  </si>
  <si>
    <t>"Střecha S1" S_S1*0,11/2</t>
  </si>
  <si>
    <t>8,941*1,1 'Přepočtené koeficientem množství</t>
  </si>
  <si>
    <t>1586926280</t>
  </si>
  <si>
    <t>"Střecha S1" (12,5+12,7)*2*(0,7+0,3)</t>
  </si>
  <si>
    <t>740479252</t>
  </si>
  <si>
    <t>50,4*1,05 'Přepočtené koeficientem množství</t>
  </si>
  <si>
    <t>998713201</t>
  </si>
  <si>
    <t>Přesun hmot pro izolace tepelné stanovený procentní sazbou (%) z ceny vodorovná dopravní vzdálenost do 50 m s užitím mechanizace v objektech výšky do 6 m</t>
  </si>
  <si>
    <t>-209906466</t>
  </si>
  <si>
    <t>https://podminky.urs.cz/item/CS_URS_2025_01/998713201</t>
  </si>
  <si>
    <t>725110811</t>
  </si>
  <si>
    <t>Demontáž klozetů splachovacíchch s nádrží nebo tlakovým splachovačem</t>
  </si>
  <si>
    <t>1118379945</t>
  </si>
  <si>
    <t>https://podminky.urs.cz/item/CS_URS_2025_01/725110811</t>
  </si>
  <si>
    <t>725210821</t>
  </si>
  <si>
    <t>Demontáž umyvadel bez výtokových armatur umyvadel</t>
  </si>
  <si>
    <t>1280405137</t>
  </si>
  <si>
    <t>https://podminky.urs.cz/item/CS_URS_2025_01/725210821</t>
  </si>
  <si>
    <t>725240812</t>
  </si>
  <si>
    <t>Demontáž sprchových kabin a vaniček bez výtokových armatur vaniček</t>
  </si>
  <si>
    <t>1309767465</t>
  </si>
  <si>
    <t>https://podminky.urs.cz/item/CS_URS_2025_01/725240812</t>
  </si>
  <si>
    <t>1583717352</t>
  </si>
  <si>
    <t>"V3" 4</t>
  </si>
  <si>
    <t>-1681307426</t>
  </si>
  <si>
    <t>725291653</t>
  </si>
  <si>
    <t>Montáž doplňků zařízení koupelen a záchodů zásobníku toaletních papírů</t>
  </si>
  <si>
    <t>-782607409</t>
  </si>
  <si>
    <t>https://podminky.urs.cz/item/CS_URS_2025_01/725291653</t>
  </si>
  <si>
    <t>"V8" 1</t>
  </si>
  <si>
    <t>55431091</t>
  </si>
  <si>
    <t>zásobník toaletních papírů nerez D 220mm</t>
  </si>
  <si>
    <t>-506558204</t>
  </si>
  <si>
    <t>725291664</t>
  </si>
  <si>
    <t>Montáž doplňků zařízení koupelen a záchodů štětky závěsné</t>
  </si>
  <si>
    <t>-1132392575</t>
  </si>
  <si>
    <t>https://podminky.urs.cz/item/CS_URS_2025_01/725291664</t>
  </si>
  <si>
    <t>"V9" 1</t>
  </si>
  <si>
    <t>55779012</t>
  </si>
  <si>
    <t>štětka na WC závěsná nebo na podlahu kartáč nylon nerezové záchytné pouzdro lesk</t>
  </si>
  <si>
    <t>1674490532</t>
  </si>
  <si>
    <t>725291665</t>
  </si>
  <si>
    <t>Montáž doplňků zařízení koupelen a záchodů police</t>
  </si>
  <si>
    <t>-2146018787</t>
  </si>
  <si>
    <t>https://podminky.urs.cz/item/CS_URS_2025_01/725291665</t>
  </si>
  <si>
    <t>"V10" 1</t>
  </si>
  <si>
    <t>55779010</t>
  </si>
  <si>
    <t>police na zeď nerezová 400x100mm</t>
  </si>
  <si>
    <t>744931041</t>
  </si>
  <si>
    <t>725820801</t>
  </si>
  <si>
    <t>Demontáž baterií nástěnných do G 3/4</t>
  </si>
  <si>
    <t>-217454666</t>
  </si>
  <si>
    <t>https://podminky.urs.cz/item/CS_URS_2025_01/725820801</t>
  </si>
  <si>
    <t>725840850</t>
  </si>
  <si>
    <t>Demontáž baterií sprchových diferenciálních do G 3/4 x 1</t>
  </si>
  <si>
    <t>1226389618</t>
  </si>
  <si>
    <t>https://podminky.urs.cz/item/CS_URS_2025_01/725840850</t>
  </si>
  <si>
    <t>1205483556</t>
  </si>
  <si>
    <t>731</t>
  </si>
  <si>
    <t>Ústřední vytápění - kotelny</t>
  </si>
  <si>
    <t>731244R01</t>
  </si>
  <si>
    <t>Kotel ocelový závěsný na plyn kondenzační - demontáž a zpětná montáž</t>
  </si>
  <si>
    <t>1638638646</t>
  </si>
  <si>
    <t>"Dočasná demontáž" 1</t>
  </si>
  <si>
    <t>735</t>
  </si>
  <si>
    <t>Ústřední vytápění - otopná tělesa</t>
  </si>
  <si>
    <t>735151831</t>
  </si>
  <si>
    <t>Demontáž otopných těles panelových třířadých stavební délky do 1500 mm</t>
  </si>
  <si>
    <t>-1157989417</t>
  </si>
  <si>
    <t>https://podminky.urs.cz/item/CS_URS_2025_01/735151831</t>
  </si>
  <si>
    <t>"Dočasná demontáž" 14</t>
  </si>
  <si>
    <t>735159320</t>
  </si>
  <si>
    <t>Montáž otopných těles panelových třířadých, stavební délky přes 1140 do 1500 mm</t>
  </si>
  <si>
    <t>-1934144239</t>
  </si>
  <si>
    <t>https://podminky.urs.cz/item/CS_URS_2025_01/735159320</t>
  </si>
  <si>
    <t>763</t>
  </si>
  <si>
    <t>Konstrukce suché výstavby</t>
  </si>
  <si>
    <t>763131451</t>
  </si>
  <si>
    <t>Podhled ze sádrokartonových desek dvouvrstvá zavěšená spodní konstrukce z ocelových profilů CD, UD jednoduše opláštěná deskou impregnovanou H2, tl. 12,5 mm, bez izolace</t>
  </si>
  <si>
    <t>-1896780013</t>
  </si>
  <si>
    <t>https://podminky.urs.cz/item/CS_URS_2025_01/763131451</t>
  </si>
  <si>
    <t>763131714</t>
  </si>
  <si>
    <t>Podhled ze sádrokartonových desek ostatní práce a konstrukce na podhledech ze sádrokartonových desek základní penetrační nátěr</t>
  </si>
  <si>
    <t>-1548481502</t>
  </si>
  <si>
    <t>https://podminky.urs.cz/item/CS_URS_2025_01/763131714</t>
  </si>
  <si>
    <t>998763401</t>
  </si>
  <si>
    <t>Přesun hmot pro konstrukce montované z desek sádrokartonových, sádrovláknitých, cementovláknitých nebo cementových stanovený procentní sazbou (%) z ceny vodorovná dopravní vzdálenost do 50 m základní v objektech výšky do 6 m</t>
  </si>
  <si>
    <t>-1508131783</t>
  </si>
  <si>
    <t>https://podminky.urs.cz/item/CS_URS_2025_01/998763401</t>
  </si>
  <si>
    <t>764001821</t>
  </si>
  <si>
    <t>Demontáž klempířských konstrukcí krytiny ze svitků nebo tabulí do suti</t>
  </si>
  <si>
    <t>-522687921</t>
  </si>
  <si>
    <t>https://podminky.urs.cz/item/CS_URS_2025_01/764001821</t>
  </si>
  <si>
    <t>"Stříšky nad vstupem" (4,7+2,3)*0,7</t>
  </si>
  <si>
    <t>764002841</t>
  </si>
  <si>
    <t>Demontáž klempířských konstrukcí oplechování horních ploch zdí a nadezdívek do suti</t>
  </si>
  <si>
    <t>1289551925</t>
  </si>
  <si>
    <t>https://podminky.urs.cz/item/CS_URS_2025_01/764002841</t>
  </si>
  <si>
    <t>"Atika" (13,3+13,0)*2</t>
  </si>
  <si>
    <t>"U vstupu" 0,8*5</t>
  </si>
  <si>
    <t>764002851</t>
  </si>
  <si>
    <t>Demontáž klempířských konstrukcí oplechování parapetů do suti</t>
  </si>
  <si>
    <t>-813594791</t>
  </si>
  <si>
    <t>https://podminky.urs.cz/item/CS_URS_2025_01/764002851</t>
  </si>
  <si>
    <t>0,9*9+0,6*2</t>
  </si>
  <si>
    <t>764141571</t>
  </si>
  <si>
    <t>Krytina ze svitků nebo tabulí z titanzinkového plechu s povrchovou úpravou s úpravou u okapů, prostupů a výčnělků desek železobetonových (vstupní stříška)</t>
  </si>
  <si>
    <t>1367396267</t>
  </si>
  <si>
    <t>https://podminky.urs.cz/item/CS_URS_2025_01/764141571</t>
  </si>
  <si>
    <t>"K4" 2,6</t>
  </si>
  <si>
    <t>"K5" 4,8</t>
  </si>
  <si>
    <t>7,4*1,15 'Přepočtené koeficientem množství</t>
  </si>
  <si>
    <t>764244506</t>
  </si>
  <si>
    <t>Oplechování horních ploch zdí a nadezdívek (atik) z titanzinkového plechu s povrchovou úpravou mechanicky kotvené rš 500 mm</t>
  </si>
  <si>
    <t>163483934</t>
  </si>
  <si>
    <t>https://podminky.urs.cz/item/CS_URS_2025_01/764244506</t>
  </si>
  <si>
    <t>"K2" 4,6</t>
  </si>
  <si>
    <t>4,6*1,15 'Přepočtené koeficientem množství</t>
  </si>
  <si>
    <t>764244508</t>
  </si>
  <si>
    <t>Oplechování horních ploch zdí a nadezdívek (atik) z titanzinkového plechu s povrchovou úpravou mechanicky kotvené rš 750 mm</t>
  </si>
  <si>
    <t>-532766694</t>
  </si>
  <si>
    <t>https://podminky.urs.cz/item/CS_URS_2025_01/764244508</t>
  </si>
  <si>
    <t>"K3" 53,6</t>
  </si>
  <si>
    <t>53,6*1,15 'Přepočtené koeficientem množství</t>
  </si>
  <si>
    <t>764246R01</t>
  </si>
  <si>
    <t>Oplechování parapetů z titanzinkového plechu s povrchovou úpravou rovných mechanicky kotvené, bez rohů rš 350 mm</t>
  </si>
  <si>
    <t>427200564</t>
  </si>
  <si>
    <t>"K1" 12,3</t>
  </si>
  <si>
    <t>12,3*1,15 'Přepočtené koeficientem množství</t>
  </si>
  <si>
    <t>998764201</t>
  </si>
  <si>
    <t>Přesun hmot pro konstrukce klempířské stanovený procentní sazbou (%) z ceny vodorovná dopravní vzdálenost do 50 m s užitím mechanizace v objektech výšky do 6 m</t>
  </si>
  <si>
    <t>269924314</t>
  </si>
  <si>
    <t>https://podminky.urs.cz/item/CS_URS_2025_01/998764201</t>
  </si>
  <si>
    <t>766622132</t>
  </si>
  <si>
    <t>Montáž oken plastových včetně montáže rámu plochy přes 1 m2 otevíravých do zdiva, výšky přes 1,5 do 2,5 m</t>
  </si>
  <si>
    <t>-728475954</t>
  </si>
  <si>
    <t>https://podminky.urs.cz/item/CS_URS_2025_01/766622132</t>
  </si>
  <si>
    <t>"VF1" 1,8*1,8</t>
  </si>
  <si>
    <t>"VF3" 0,9*1,8*3</t>
  </si>
  <si>
    <t>61140054</t>
  </si>
  <si>
    <t>okno plastové otevíravé/sklopné trojsklo přes plochu 1m2 v 1,5-2,5m</t>
  </si>
  <si>
    <t>-551523935</t>
  </si>
  <si>
    <t>Poznámka k položce:_x000D_
Provedení dle výpisu výplní fasád_x000D__x000D_
Včetně všech doplňků (kování, vybavení apod.)</t>
  </si>
  <si>
    <t>766622216</t>
  </si>
  <si>
    <t>Montáž oken plastových plochy do 1 m2 včetně montáže rámu otevíravých do zdiva</t>
  </si>
  <si>
    <t>-1500664047</t>
  </si>
  <si>
    <t>https://podminky.urs.cz/item/CS_URS_2025_01/766622216</t>
  </si>
  <si>
    <t>"VF2" 6</t>
  </si>
  <si>
    <t>"VF4" 2</t>
  </si>
  <si>
    <t>61140050</t>
  </si>
  <si>
    <t>okno plastové otevíravé/sklopné trojsklo do plochy 1m2</t>
  </si>
  <si>
    <t>1561355879</t>
  </si>
  <si>
    <t>"VF2" 0,9*0,9*6</t>
  </si>
  <si>
    <t>"VF4" 0,6*0,6*2</t>
  </si>
  <si>
    <t>1850221656</t>
  </si>
  <si>
    <t>"VF1-VF4 - včetně V12" 1,8*4+0,9*4*6+(0,9+1,8)*2*3+0,6*4*2</t>
  </si>
  <si>
    <t>"VF5" 0,9+2,6*2</t>
  </si>
  <si>
    <t>"VF6" 2,4+2,4*2</t>
  </si>
  <si>
    <t>"VF7" 1,5+2,5*2</t>
  </si>
  <si>
    <t>766660421</t>
  </si>
  <si>
    <t>Montáž vchodových dveří včetně rámu do zdiva jednokřídlových s nadsvětlíkem</t>
  </si>
  <si>
    <t>1182752761</t>
  </si>
  <si>
    <t>https://podminky.urs.cz/item/CS_URS_2025_01/766660421</t>
  </si>
  <si>
    <t>"VF5" 1</t>
  </si>
  <si>
    <t>61140512</t>
  </si>
  <si>
    <t>dveře jednokřídlé plastové bílé plné s nadsvětlíkem max rozměru otvoru 3,3m2 bezpečnostní třídy RC2</t>
  </si>
  <si>
    <t>1629634114</t>
  </si>
  <si>
    <t>Poznámka k položce:_x000D_
Provedení dle výpisu výplní fasád_x000D__x000D_
Včetně všech doplňků (kování, zámek, vybavení apod.)</t>
  </si>
  <si>
    <t>"VF5" 0,8*2,6</t>
  </si>
  <si>
    <t>766660451</t>
  </si>
  <si>
    <t>Montáž vchodových dveří včetně rámu do zdiva dvoukřídlových bez nadsvětlíku</t>
  </si>
  <si>
    <t>569058878</t>
  </si>
  <si>
    <t>https://podminky.urs.cz/item/CS_URS_2025_01/766660451</t>
  </si>
  <si>
    <t>"VF7" 1</t>
  </si>
  <si>
    <t>61140506</t>
  </si>
  <si>
    <t>dveře dvoukřídlé plastové bílé plné max rozměru otvoru 4,84m2 bezpečnostní třídy RC2</t>
  </si>
  <si>
    <t>-989924520</t>
  </si>
  <si>
    <t>"VF7" 1,5*2,5</t>
  </si>
  <si>
    <t>-1073687538</t>
  </si>
  <si>
    <t>"V13" 0,9*8+0,6*2</t>
  </si>
  <si>
    <t>336060818</t>
  </si>
  <si>
    <t>1520656097</t>
  </si>
  <si>
    <t>998766201</t>
  </si>
  <si>
    <t>Přesun hmot pro konstrukce truhlářské stanovený procentní sazbou (%) z ceny vodorovná dopravní vzdálenost do 50 m základní v objektech výšky do 6 m</t>
  </si>
  <si>
    <t>-1670725420</t>
  </si>
  <si>
    <t>https://podminky.urs.cz/item/CS_URS_2025_01/998766201</t>
  </si>
  <si>
    <t>767531121</t>
  </si>
  <si>
    <t>Montáž vstupních čisticích zón z rohoží osazení rámu mosazného nebo hliníkového zapuštěného z L profilů</t>
  </si>
  <si>
    <t>413298476</t>
  </si>
  <si>
    <t>https://podminky.urs.cz/item/CS_URS_2025_01/767531121</t>
  </si>
  <si>
    <t>"V1" (1,0+0,6)*2*2</t>
  </si>
  <si>
    <t>69752160</t>
  </si>
  <si>
    <t>rám pro zapuštění profil L-30/30 25/25 20/30 15/30-Al</t>
  </si>
  <si>
    <t>335060465</t>
  </si>
  <si>
    <t>6,4*1,1 'Přepočtené koeficientem množství</t>
  </si>
  <si>
    <t>767531212</t>
  </si>
  <si>
    <t>Montáž vstupních čisticích zón z rohoží kovových nebo plastových plochy přes 0,5 do 1 m2</t>
  </si>
  <si>
    <t>721650287</t>
  </si>
  <si>
    <t>https://podminky.urs.cz/item/CS_URS_2025_01/767531212</t>
  </si>
  <si>
    <t>"V1" 2</t>
  </si>
  <si>
    <t>69752070</t>
  </si>
  <si>
    <t>rohož vstupní provedení umělohmotné profily se silon. Kartáčky</t>
  </si>
  <si>
    <t>-707165508</t>
  </si>
  <si>
    <t>0,6*1,0*2</t>
  </si>
  <si>
    <t>1,2*1,1 'Přepočtené koeficientem množství</t>
  </si>
  <si>
    <t>767651210</t>
  </si>
  <si>
    <t>Montáž vrat garážových nebo průmyslových otvíravých do ocelové zárubně z dílů, plochy do 6 m2</t>
  </si>
  <si>
    <t>1085900184</t>
  </si>
  <si>
    <t>https://podminky.urs.cz/item/CS_URS_2025_01/767651210</t>
  </si>
  <si>
    <t>"VF6" 1</t>
  </si>
  <si>
    <t>vrata ocelová otočná s rámem zateplená plochy do 5 m2</t>
  </si>
  <si>
    <t>-1911282086</t>
  </si>
  <si>
    <t>Poznámka k položce:_x000D_
Provedení dle výpisu výplní fasád_x000D__x000D_
Včetně rámu a všech doplňků (kování, zámek, vybavení, povrchová úprava apod.)</t>
  </si>
  <si>
    <t>"VF6" 2,4*2,4</t>
  </si>
  <si>
    <t>767661811</t>
  </si>
  <si>
    <t>Demontáž mříží pevných nebo otevíravých</t>
  </si>
  <si>
    <t>613870473</t>
  </si>
  <si>
    <t>https://podminky.urs.cz/item/CS_URS_2025_01/767661811</t>
  </si>
  <si>
    <t>0,9*0,9*6</t>
  </si>
  <si>
    <t>767662120</t>
  </si>
  <si>
    <t>Montáž mříží pevných, připevněných svařováním</t>
  </si>
  <si>
    <t>-940840872</t>
  </si>
  <si>
    <t>https://podminky.urs.cz/item/CS_URS_2025_01/767662120</t>
  </si>
  <si>
    <t>"Z1" 0,8*1,7*3</t>
  </si>
  <si>
    <t>"Z2" 0,8*0,8*6</t>
  </si>
  <si>
    <t>"Z3" 1,7*1,7</t>
  </si>
  <si>
    <t>54912001</t>
  </si>
  <si>
    <t>mříž pro stavební otvory pevná</t>
  </si>
  <si>
    <t>-533859978</t>
  </si>
  <si>
    <t>767832R01</t>
  </si>
  <si>
    <t>Demontáž, úprava a zpětná montáž venkovních požárních žebříků do betonu bez suchovodu</t>
  </si>
  <si>
    <t>-59692076</t>
  </si>
  <si>
    <t>"Z5" 5,3</t>
  </si>
  <si>
    <t>767832R02</t>
  </si>
  <si>
    <t>Demontáž, úprava a zpětná montáž anténního stožáru</t>
  </si>
  <si>
    <t>-1693817755</t>
  </si>
  <si>
    <t>"Z4" 1</t>
  </si>
  <si>
    <t>-361018875</t>
  </si>
  <si>
    <t>-1985494560</t>
  </si>
  <si>
    <t>-765157390</t>
  </si>
  <si>
    <t>-1565719886</t>
  </si>
  <si>
    <t>1901012376</t>
  </si>
  <si>
    <t>1449524839</t>
  </si>
  <si>
    <t>1721745858</t>
  </si>
  <si>
    <t>998767201</t>
  </si>
  <si>
    <t>Přesun hmot pro zámečnické konstrukce stanovený procentní sazbou (%) z ceny vodorovná dopravní vzdálenost do 50 m základní v objektech výšky do 6 m</t>
  </si>
  <si>
    <t>-2072194405</t>
  </si>
  <si>
    <t>https://podminky.urs.cz/item/CS_URS_2025_01/998767201</t>
  </si>
  <si>
    <t>-1283877670</t>
  </si>
  <si>
    <t>-1455851438</t>
  </si>
  <si>
    <t>771151014</t>
  </si>
  <si>
    <t>Příprava podkladu před provedením dlažby samonivelační stěrka min. pevnosti 20 MPa, tloušťky přes 8 do 10 mm</t>
  </si>
  <si>
    <t>1520547733</t>
  </si>
  <si>
    <t>https://podminky.urs.cz/item/CS_URS_2025_01/771151014</t>
  </si>
  <si>
    <t>380949947</t>
  </si>
  <si>
    <t>194,5</t>
  </si>
  <si>
    <t>"Odečet otvorů" -(2,4+1,5+0,8+(0,6*5+0,8*2+0,9*7+1,2*1)*2)</t>
  </si>
  <si>
    <t>"Odečet obkladů" -19,5</t>
  </si>
  <si>
    <t>2011159707</t>
  </si>
  <si>
    <t>146,1*1,1 'Přepočtené koeficientem množství</t>
  </si>
  <si>
    <t>1970390654</t>
  </si>
  <si>
    <t>59761166</t>
  </si>
  <si>
    <t>dlažba keramická slinutá mrazuvzdorná R10/A povrch hladký/matný tl do 10mm přes 9 do 12ks/m2</t>
  </si>
  <si>
    <t>174185143</t>
  </si>
  <si>
    <t>111,8*1,1 'Přepočtené koeficientem množství</t>
  </si>
  <si>
    <t>998771201</t>
  </si>
  <si>
    <t>Přesun hmot pro podlahy z dlaždic stanovený procentní sazbou (%) z ceny vodorovná dopravní vzdálenost do 50 m základní v objektech výšky do 6 m</t>
  </si>
  <si>
    <t>598086115</t>
  </si>
  <si>
    <t>https://podminky.urs.cz/item/CS_URS_2025_01/998771201</t>
  </si>
  <si>
    <t>781121011</t>
  </si>
  <si>
    <t>Příprava podkladu před provedením obkladu nátěr penetrační na stěnu</t>
  </si>
  <si>
    <t>-1641818381</t>
  </si>
  <si>
    <t>https://podminky.urs.cz/item/CS_URS_2025_01/781121011</t>
  </si>
  <si>
    <t>781151031</t>
  </si>
  <si>
    <t>Příprava podkladu před provedením obkladu celoplošné vyrovnání podkladu stěrkou, tloušťky 3 mm</t>
  </si>
  <si>
    <t>-258064041</t>
  </si>
  <si>
    <t>https://podminky.urs.cz/item/CS_URS_2025_01/781151031</t>
  </si>
  <si>
    <t>781472216</t>
  </si>
  <si>
    <t>Montáž keramických obkladů stěn lepených cementovým flexibilním lepidlem hladkých přes 9 do 12 ks/m2</t>
  </si>
  <si>
    <t>906323087</t>
  </si>
  <si>
    <t>https://podminky.urs.cz/item/CS_URS_2025_01/781472216</t>
  </si>
  <si>
    <t>59761160</t>
  </si>
  <si>
    <t>dlažba keramická slinutá mrazuvzdorná povrch hladký/matný tl do 10mm přes 9 do 12ks/m2</t>
  </si>
  <si>
    <t>1053990514</t>
  </si>
  <si>
    <t>42,93*1,1 'Přepočtené koeficientem množství</t>
  </si>
  <si>
    <t>781491012</t>
  </si>
  <si>
    <t>Montáž zrcadel lepených silikonovým tmelem na podkladní omítku, plochy přes 1 m2</t>
  </si>
  <si>
    <t>1117641099</t>
  </si>
  <si>
    <t>https://podminky.urs.cz/item/CS_URS_2025_01/781491012</t>
  </si>
  <si>
    <t>"V6" 1,75*0,6*4</t>
  </si>
  <si>
    <t>63465124</t>
  </si>
  <si>
    <t>zrcadlo nemontované čiré tl 4mm max rozměr 3210x2250mm</t>
  </si>
  <si>
    <t>-1246540902</t>
  </si>
  <si>
    <t>4,2*1,1 'Přepočtené koeficientem množství</t>
  </si>
  <si>
    <t>998781201</t>
  </si>
  <si>
    <t>Přesun hmot pro obklady keramické stanovený procentní sazbou (%) z ceny vodorovná dopravní vzdálenost do 50 m základní v objektech výšky do 6 m</t>
  </si>
  <si>
    <t>1387626106</t>
  </si>
  <si>
    <t>https://podminky.urs.cz/item/CS_URS_2025_01/998781201</t>
  </si>
  <si>
    <t>-662787798</t>
  </si>
  <si>
    <t>"Nové okno - 3x I120" 2,3*3*0,44*1,1</t>
  </si>
  <si>
    <t>3,34*2 'Přepočtené koeficientem množství</t>
  </si>
  <si>
    <t>-1329140137</t>
  </si>
  <si>
    <t>"Ostění, nadpraží" ((2,4*3+1,5+2,5*2+0,8+2,5*2)+(0,9*3*6+(0,9+1,8*2)*3+0,6*3*2+1,8*3))*0,2</t>
  </si>
  <si>
    <t>1178194905</t>
  </si>
  <si>
    <t>783897601</t>
  </si>
  <si>
    <t>Krycí (ochranný) nátěr omítek Příplatek k cenám za zvýšenou pracnost provádění styku 2 barev jednonásobného nátěru</t>
  </si>
  <si>
    <t>986709236</t>
  </si>
  <si>
    <t>https://podminky.urs.cz/item/CS_URS_2025_01/783897601</t>
  </si>
  <si>
    <t>"Ostění, nadpraží" (1,7+1,6)*6*2+(0,8+1,6)*3*2+(2,0+1,6)*2*2+(0,8+1,6)*2</t>
  </si>
  <si>
    <t>783897613</t>
  </si>
  <si>
    <t>Krycí (ochranný) nátěr omítek Příplatek k cenám za provádění barevného nátěru v odstínu sytém jednonásobného</t>
  </si>
  <si>
    <t>1708533957</t>
  </si>
  <si>
    <t>https://podminky.urs.cz/item/CS_URS_2025_01/783897613</t>
  </si>
  <si>
    <t>"Tmavě šedá" 30,3</t>
  </si>
  <si>
    <t>-613927456</t>
  </si>
  <si>
    <t>-883741566</t>
  </si>
  <si>
    <t>"Podhled" 111,8+32,2</t>
  </si>
  <si>
    <t>06.4.1 - SO06 ZTI</t>
  </si>
  <si>
    <t>721173401</t>
  </si>
  <si>
    <t>Potrubí z trub PVC SN4 svodné (ležaté) DN 110</t>
  </si>
  <si>
    <t>1461499726</t>
  </si>
  <si>
    <t>https://podminky.urs.cz/item/CS_URS_2025_01/721173401</t>
  </si>
  <si>
    <t>"viz TZ a PD" 1</t>
  </si>
  <si>
    <t>28611351</t>
  </si>
  <si>
    <t>koleno kanalizační PVC KG 110x45°</t>
  </si>
  <si>
    <t>-557279694</t>
  </si>
  <si>
    <t>7211734R</t>
  </si>
  <si>
    <t>přechodové těsnění plast/litina GA SET DN 110</t>
  </si>
  <si>
    <t>-1308000686</t>
  </si>
  <si>
    <t>1084808195</t>
  </si>
  <si>
    <t>721233R1</t>
  </si>
  <si>
    <t>Střešní vtok s elektrickým ohřevem HL 62.1H/1</t>
  </si>
  <si>
    <t>-1671531689</t>
  </si>
  <si>
    <t>721233R2</t>
  </si>
  <si>
    <t>Hlavice k střešnímu vtoku HL062.1E</t>
  </si>
  <si>
    <t>-1722839227</t>
  </si>
  <si>
    <t>-970467264</t>
  </si>
  <si>
    <t>722231141</t>
  </si>
  <si>
    <t>Armatury se dvěma závity ventily pojistné rohové G 1/2"</t>
  </si>
  <si>
    <t>-1584993524</t>
  </si>
  <si>
    <t>https://podminky.urs.cz/item/CS_URS_2025_01/722231141</t>
  </si>
  <si>
    <t>-1233576578</t>
  </si>
  <si>
    <t>-1791706040</t>
  </si>
  <si>
    <t>-188329795</t>
  </si>
  <si>
    <t>7251120R</t>
  </si>
  <si>
    <t>Klozet keramický</t>
  </si>
  <si>
    <t>-1334250739</t>
  </si>
  <si>
    <t>669918916</t>
  </si>
  <si>
    <t>725241R1</t>
  </si>
  <si>
    <t>Sprchový kout půlkulatý 900x900 včetně posuvných dveří</t>
  </si>
  <si>
    <t>-848896519</t>
  </si>
  <si>
    <t>725819R</t>
  </si>
  <si>
    <t>Přípojovací pružná hadice G1/2", L=400</t>
  </si>
  <si>
    <t>556743563</t>
  </si>
  <si>
    <t>725821311</t>
  </si>
  <si>
    <t>Baterie dřezové nástěnné pákové s otáčivým kulatým ústím a délkou ramínka 200 mm</t>
  </si>
  <si>
    <t>22525115</t>
  </si>
  <si>
    <t>https://podminky.urs.cz/item/CS_URS_2025_01/725821311</t>
  </si>
  <si>
    <t>725822613</t>
  </si>
  <si>
    <t>Baterie umyvadlové stojánkové pákové s výpustí</t>
  </si>
  <si>
    <t>533663924</t>
  </si>
  <si>
    <t>https://podminky.urs.cz/item/CS_URS_2025_01/725822613</t>
  </si>
  <si>
    <t>725841312</t>
  </si>
  <si>
    <t>Baterie sprchové nástěnné pákové</t>
  </si>
  <si>
    <t>-470989443</t>
  </si>
  <si>
    <t>https://podminky.urs.cz/item/CS_URS_2025_01/725841312</t>
  </si>
  <si>
    <t>7258413R1</t>
  </si>
  <si>
    <t>Sprchová souprava: sprcha, hadice, držák hadice</t>
  </si>
  <si>
    <t>-525911101</t>
  </si>
  <si>
    <t>1937422974</t>
  </si>
  <si>
    <t>7258513R2</t>
  </si>
  <si>
    <t>Odpadní ventil kuchyňský se sítkem G 6/4"</t>
  </si>
  <si>
    <t>-142343169</t>
  </si>
  <si>
    <t>725865R1</t>
  </si>
  <si>
    <t>Sprchová zápachová uzávěrka HL 514SN</t>
  </si>
  <si>
    <t>433177622</t>
  </si>
  <si>
    <t>725869R1</t>
  </si>
  <si>
    <t>Dřezová zápachová uzávěra HL 100G/40</t>
  </si>
  <si>
    <t>2071556410</t>
  </si>
  <si>
    <t>725869R5</t>
  </si>
  <si>
    <t>Přímá napojovací manžeta DN 110 pro záchodovou mísu</t>
  </si>
  <si>
    <t>24027887</t>
  </si>
  <si>
    <t>-2079960616</t>
  </si>
  <si>
    <t>06.4.3 - SO06 Vytápění</t>
  </si>
  <si>
    <t>D1 - Vytápění objektu</t>
  </si>
  <si>
    <t>D1</t>
  </si>
  <si>
    <t>Vytápění objektu</t>
  </si>
  <si>
    <t>Pol342</t>
  </si>
  <si>
    <t>Ocelový deskový radiátor, s vestavěným kompaktním termostatickým ventilem, přívody zprava, 500/1600</t>
  </si>
  <si>
    <t>ks.</t>
  </si>
  <si>
    <t>Poznámka k položce:_x000D_
typ.: 22VK 500 -1600, jmenovitý výkon 2323 W - 75/65°C, včetně konzoly pro zavěšení na zeď</t>
  </si>
  <si>
    <t>Pol343</t>
  </si>
  <si>
    <t>Termostatická hlavice pro radiátor VK</t>
  </si>
  <si>
    <t>Pol344</t>
  </si>
  <si>
    <t>Přímé radiátorové šroubení pro radiátor typu VK se svěrnou koncovkou pro potrubí Cu průměr 15 mm</t>
  </si>
  <si>
    <t>Pol345</t>
  </si>
  <si>
    <t>Měděné potrubí Cu průměr 15 mm, včetně kolínek a přechodových fitinek</t>
  </si>
  <si>
    <t>Pol346</t>
  </si>
  <si>
    <t>Tepelná izolace potrubí průměr 15, tl.iz.9 mm</t>
  </si>
  <si>
    <t>Pol347</t>
  </si>
  <si>
    <t>Stavební přípomoce, vysekání a začištění drážky v podlaze</t>
  </si>
  <si>
    <t>Pol348</t>
  </si>
  <si>
    <t>Pomocný materiál, těsnění apod.</t>
  </si>
  <si>
    <t>kpl.</t>
  </si>
  <si>
    <t>Pol349</t>
  </si>
  <si>
    <t>Doprava a přesun hmot</t>
  </si>
  <si>
    <t>Pol350</t>
  </si>
  <si>
    <t>Zprovoznění a zkoušky</t>
  </si>
  <si>
    <t>SO07 - Trafostanice</t>
  </si>
  <si>
    <t>07.1 - SO07 AST</t>
  </si>
  <si>
    <t>-2101475330</t>
  </si>
  <si>
    <t>"Odhalení základů" (8,2+6,2)*2*0,6*0,9</t>
  </si>
  <si>
    <t>-1465474443</t>
  </si>
  <si>
    <t>981013716</t>
  </si>
  <si>
    <t>Demolice budov těžkými mechanizačními prostředky z monolitického nebo montovaného železobetonu včetně výplňového zdiva, s podílem konstrukcí přes 30 do 35 %</t>
  </si>
  <si>
    <t>-1063963159</t>
  </si>
  <si>
    <t>https://podminky.urs.cz/item/CS_URS_2025_01/981013716</t>
  </si>
  <si>
    <t>"Obestavěný prostor" 7,2*5,2*3,85</t>
  </si>
  <si>
    <t>981513116</t>
  </si>
  <si>
    <t>Demolice konstrukcí objektů těžkými mechanizačními prostředky konstrukcí z betonu prostého</t>
  </si>
  <si>
    <t>12335201</t>
  </si>
  <si>
    <t>https://podminky.urs.cz/item/CS_URS_2025_01/981513116</t>
  </si>
  <si>
    <t>"Základové pasy" (6,9+4,9)*2*(1,4*0,6+0,8*0,6)</t>
  </si>
  <si>
    <t>47485204</t>
  </si>
  <si>
    <t>997013011</t>
  </si>
  <si>
    <t>Vyklizení ulehlé suti na vzdálenost do 3 m od okraje vyklízeného prostoru nebo s naložením na dopravní prostředek z prostorů o půdorysné ploše přes 15 m2 z výšky (hloubky) do 2 m</t>
  </si>
  <si>
    <t>-1066250863</t>
  </si>
  <si>
    <t>https://podminky.urs.cz/item/CS_URS_2025_01/997013011</t>
  </si>
  <si>
    <t>Poznámka k položce:_x000D_
Objem bude upraven dle skutečnosti</t>
  </si>
  <si>
    <t>"Vyklizení objektu" 6,6*4,6*0,1</t>
  </si>
  <si>
    <t>-2058834710</t>
  </si>
  <si>
    <t>-558367629</t>
  </si>
  <si>
    <t>-1418097542</t>
  </si>
  <si>
    <t>185,521*9 'Přepočtené koeficientem množství</t>
  </si>
  <si>
    <t>1685944244</t>
  </si>
  <si>
    <t>180,967*0,4 'Přepočtené koeficientem množství</t>
  </si>
  <si>
    <t>-1813290722</t>
  </si>
  <si>
    <t>180,967*0,485 'Přepočtené koeficientem množství</t>
  </si>
  <si>
    <t>1391760466</t>
  </si>
  <si>
    <t>180,967*0,1 'Přepočtené koeficientem množství</t>
  </si>
  <si>
    <t>-1062462659</t>
  </si>
  <si>
    <t>180,967*0,01 'Přepočtené koeficientem množství</t>
  </si>
  <si>
    <t>997013635</t>
  </si>
  <si>
    <t>Poplatek za uložení stavebního odpadu na skládce (skládkovné) komunálního zatříděného do Katalogu odpadů pod kódem 20 03 01</t>
  </si>
  <si>
    <t>753765139</t>
  </si>
  <si>
    <t>https://podminky.urs.cz/item/CS_URS_2025_01/997013635</t>
  </si>
  <si>
    <t>806398782</t>
  </si>
  <si>
    <t>180,967*0,005 'Přepočtené koeficientem množství</t>
  </si>
  <si>
    <t>SO08 - Rekonstrukce objektu bývalého hrubého předčištění</t>
  </si>
  <si>
    <t>08.1 - SO08 AST</t>
  </si>
  <si>
    <t xml:space="preserve">    751 - Vzduchotechnika</t>
  </si>
  <si>
    <t>310238211</t>
  </si>
  <si>
    <t>Zazdívka otvorů ve zdivu nadzákladovém cihlami pálenými plochy přes 0,25 m2 do 1 m2 na maltu vápenocementovou</t>
  </si>
  <si>
    <t>-520574960</t>
  </si>
  <si>
    <t>https://podminky.urs.cz/item/CS_URS_2025_01/310238211</t>
  </si>
  <si>
    <t>"Otvory po ventilátorech" Pi*(0,3)^2*0,5*2</t>
  </si>
  <si>
    <t>-928413679</t>
  </si>
  <si>
    <t>(12,0+6,2)*2*(3,4-0,3)-(2,7*(2,2-0,3)+0,9*1,2*5)</t>
  </si>
  <si>
    <t>"Ostění, nadpraží" (2,7+(2,2-0,3)*2)*0,5+(0,9+1,2*2)*0,2*5</t>
  </si>
  <si>
    <t>-1242197788</t>
  </si>
  <si>
    <t>"Pro veškeré profese" 90,0*0,1+80,0*0,05+80,0*0,03</t>
  </si>
  <si>
    <t>106441286</t>
  </si>
  <si>
    <t>852004884</t>
  </si>
  <si>
    <t>305824192</t>
  </si>
  <si>
    <t>(13,0*3,3+7,1*(3,7+2,0/2))*2-(2,7*2,2+0,9*1,2*5)</t>
  </si>
  <si>
    <t>"Ostění, nadpraží" (0,9+1,2*2)*0,2*5</t>
  </si>
  <si>
    <t>1436023453</t>
  </si>
  <si>
    <t>(13,0*0,3+7,1*0,3)*2-2,7*0,3</t>
  </si>
  <si>
    <t>-1648121054</t>
  </si>
  <si>
    <t>(13,0*(3,3-0,3)+7,1*((3,7-0,3)+2,0/2))*2-(2,7*(2,2-0,3)+0,9*1,2*5)</t>
  </si>
  <si>
    <t>293205499</t>
  </si>
  <si>
    <t>-1677223096</t>
  </si>
  <si>
    <t>"F1 - pod hydroizolaci" 34,8*0,05</t>
  </si>
  <si>
    <t>-932353200</t>
  </si>
  <si>
    <t>"Zabetonování kanálů v podlaze" (8,2+7,0)*0,4</t>
  </si>
  <si>
    <t>"F1 - nad hydroizolaci" 34,8*0,15</t>
  </si>
  <si>
    <t>-1059089957</t>
  </si>
  <si>
    <t>-1038209495</t>
  </si>
  <si>
    <t xml:space="preserve">"KARI síť 6/100/100 - 4,4 kg/m2" </t>
  </si>
  <si>
    <t>"F1 - nad hydroizolaci" 34,8*4,44*0,001</t>
  </si>
  <si>
    <t>94315805</t>
  </si>
  <si>
    <t>(13,0*3,3+7,1*(3,7+2,0/2))*2</t>
  </si>
  <si>
    <t>766206886</t>
  </si>
  <si>
    <t>152,54*30 'Přepočtené koeficientem množství</t>
  </si>
  <si>
    <t>-626499549</t>
  </si>
  <si>
    <t>-191942034</t>
  </si>
  <si>
    <t>12,0*6,2</t>
  </si>
  <si>
    <t>2027191194</t>
  </si>
  <si>
    <t>1515566437</t>
  </si>
  <si>
    <t>"V1" 1</t>
  </si>
  <si>
    <t>779254394</t>
  </si>
  <si>
    <t>"V2" 1</t>
  </si>
  <si>
    <t>825055401</t>
  </si>
  <si>
    <t>530925310</t>
  </si>
  <si>
    <t>1317752408</t>
  </si>
  <si>
    <t>"V4" 1</t>
  </si>
  <si>
    <t>-38685098</t>
  </si>
  <si>
    <t>20,6*0,2</t>
  </si>
  <si>
    <t>965049112</t>
  </si>
  <si>
    <t>Bourání mazanin Příplatek k cenám za bourání mazanin betonových se svařovanou sítí, tl. přes 100 mm</t>
  </si>
  <si>
    <t>-86911123</t>
  </si>
  <si>
    <t>https://podminky.urs.cz/item/CS_URS_2025_01/965049112</t>
  </si>
  <si>
    <t>-902487994</t>
  </si>
  <si>
    <t>"S1" 12,0*6,2-(7,2+7,0)</t>
  </si>
  <si>
    <t>1591294210</t>
  </si>
  <si>
    <t>2,7*2,2</t>
  </si>
  <si>
    <t>-1067722985</t>
  </si>
  <si>
    <t>0,9*1,2*5</t>
  </si>
  <si>
    <t>-326800071</t>
  </si>
  <si>
    <t>"Pro veškeré profese" 90,0</t>
  </si>
  <si>
    <t>-263119642</t>
  </si>
  <si>
    <t>"Pro veškeré profese" 80,0</t>
  </si>
  <si>
    <t>-671600613</t>
  </si>
  <si>
    <t>477564280</t>
  </si>
  <si>
    <t>(12,0+6,2)*2*(3,4-2,2)-(0,9*0,3*5)</t>
  </si>
  <si>
    <t>-613633726</t>
  </si>
  <si>
    <t>(12,9+7,1)*2*(3,1-0,6)-(2,7*2,2+0,9*1,2*5)</t>
  </si>
  <si>
    <t>704092691</t>
  </si>
  <si>
    <t>(12,0+6,2)*2*2,2-(2,7*2,2+0,9*0,9*5)</t>
  </si>
  <si>
    <t>1514613850</t>
  </si>
  <si>
    <t>"Kabřinec" ((12,9+7,1)*2-2,7)*0,6</t>
  </si>
  <si>
    <t>1751174563</t>
  </si>
  <si>
    <t>1389503545</t>
  </si>
  <si>
    <t>1336457143</t>
  </si>
  <si>
    <t>1130937195</t>
  </si>
  <si>
    <t>42,129*9 'Přepočtené koeficientem množství</t>
  </si>
  <si>
    <t>1271552043</t>
  </si>
  <si>
    <t>933502662</t>
  </si>
  <si>
    <t>997013867</t>
  </si>
  <si>
    <t>Poplatek za uložení stavebního odpadu na recyklační skládce (skládkovné) z tašek a keramických výrobků zatříděného do Katalogu odpadů pod kódem 17 01 03</t>
  </si>
  <si>
    <t>1549831194</t>
  </si>
  <si>
    <t>https://podminky.urs.cz/item/CS_URS_2025_01/997013867</t>
  </si>
  <si>
    <t>546986958</t>
  </si>
  <si>
    <t>-1964814663</t>
  </si>
  <si>
    <t>619703767</t>
  </si>
  <si>
    <t>"F1" 34,8</t>
  </si>
  <si>
    <t>151856708</t>
  </si>
  <si>
    <t>34,8*0,0003 'Přepočtené koeficientem množství</t>
  </si>
  <si>
    <t>1847902808</t>
  </si>
  <si>
    <t>1497561007</t>
  </si>
  <si>
    <t>34,8*1,1655 'Přepočtené koeficientem množství</t>
  </si>
  <si>
    <t>998711201</t>
  </si>
  <si>
    <t>Přesun hmot pro izolace proti vodě, vlhkosti a plynům stanovený procentní sazbou (%) z ceny vodorovná dopravní vzdálenost do 50 m základní v objektech výšky do 6 m</t>
  </si>
  <si>
    <t>-2085860795</t>
  </si>
  <si>
    <t>https://podminky.urs.cz/item/CS_URS_2025_01/998711201</t>
  </si>
  <si>
    <t>906467452</t>
  </si>
  <si>
    <t>"Výměna poškozených částí krovu - předpoklad" (2,7+2,0+2,7)*13,0*0,7</t>
  </si>
  <si>
    <t>63148157</t>
  </si>
  <si>
    <t>deska tepelně izolační minerální univerzální λ=0,033-0,035 tl 160mm</t>
  </si>
  <si>
    <t>24381615</t>
  </si>
  <si>
    <t>67,34*1,02 'Přepočtené koeficientem množství</t>
  </si>
  <si>
    <t>713151814</t>
  </si>
  <si>
    <t>Odstranění tepelné izolace střech šikmých nebo nadstřešních částí z rohoží, pásů, dílců, desek, bloků mezi krokve nebo pod krokve volně položených z vláknitých materiálů nasáklých vodou, tloušťka izolace přes 100 do 200 mm</t>
  </si>
  <si>
    <t>1587313081</t>
  </si>
  <si>
    <t>https://podminky.urs.cz/item/CS_URS_2025_01/713151814</t>
  </si>
  <si>
    <t>1036685839</t>
  </si>
  <si>
    <t>751</t>
  </si>
  <si>
    <t>Vzduchotechnika</t>
  </si>
  <si>
    <t>751111844</t>
  </si>
  <si>
    <t>Demontáž ventilátoru axiálního středotlakého kruhové potrubí, průměru přes 500 do 600 mm</t>
  </si>
  <si>
    <t>-965431734</t>
  </si>
  <si>
    <t>https://podminky.urs.cz/item/CS_URS_2025_01/751111844</t>
  </si>
  <si>
    <t>762331922</t>
  </si>
  <si>
    <t>Vyřezání části střešní vazby vázané konstrukce krovů průřezové plochy řeziva přes 120 do 224 cm2, délky vyřezané části krovového prvku přes 3 do 5 m</t>
  </si>
  <si>
    <t>297269462</t>
  </si>
  <si>
    <t>https://podminky.urs.cz/item/CS_URS_2025_01/762331922</t>
  </si>
  <si>
    <t>"Výměna poškozených částí krovu - předpoklad" 7*3,0</t>
  </si>
  <si>
    <t>762332922</t>
  </si>
  <si>
    <t>Doplnění střešní vazby řezivem (materiál v ceně) průřezové plochy přes 120 do 224 cm2</t>
  </si>
  <si>
    <t>398598093</t>
  </si>
  <si>
    <t>https://podminky.urs.cz/item/CS_URS_2025_01/762332922</t>
  </si>
  <si>
    <t>762342214</t>
  </si>
  <si>
    <t>Montáž laťování střech jednoduchých sklonu do 60° při osové vzdálenosti latí přes 150 do 360 mm</t>
  </si>
  <si>
    <t>1055179587</t>
  </si>
  <si>
    <t>https://podminky.urs.cz/item/CS_URS_2025_01/762342214</t>
  </si>
  <si>
    <t>"Výměna poškozených částí krovu - předpoklad" 3,0*3,0*6</t>
  </si>
  <si>
    <t>2080729492</t>
  </si>
  <si>
    <t>0,04*0,06*13*3,0*6</t>
  </si>
  <si>
    <t>762342811</t>
  </si>
  <si>
    <t>Demontáž bednění a laťování laťování střech sklonu do 60° se všemi nadstřešními konstrukcemi, z latí průřezové plochy do 25 cm2 při osové vzdálenosti do 0,22 m</t>
  </si>
  <si>
    <t>-1204879229</t>
  </si>
  <si>
    <t>https://podminky.urs.cz/item/CS_URS_2025_01/762342811</t>
  </si>
  <si>
    <t>762381011</t>
  </si>
  <si>
    <t>Heverování a podepření tesařských konstrukcí krovů plná vazba, rozpětí do 9 m</t>
  </si>
  <si>
    <t>-462564381</t>
  </si>
  <si>
    <t>https://podminky.urs.cz/item/CS_URS_2025_01/762381011</t>
  </si>
  <si>
    <t>"Výměna poškozených částí krovu - předpoklad" 1</t>
  </si>
  <si>
    <t>762382011</t>
  </si>
  <si>
    <t>Heverování a podepření tesařských konstrukcí krovů prázdná vazba, rozpětí do 9 m</t>
  </si>
  <si>
    <t>-43318280</t>
  </si>
  <si>
    <t>https://podminky.urs.cz/item/CS_URS_2025_01/762382011</t>
  </si>
  <si>
    <t>"Výměna poškozených částí krovu - předpoklad" 4</t>
  </si>
  <si>
    <t>762841310</t>
  </si>
  <si>
    <t>Montáž podbíjení stropů a střech vodorovných z hoblovaných prken z palubek</t>
  </si>
  <si>
    <t>1185814111</t>
  </si>
  <si>
    <t>https://podminky.urs.cz/item/CS_URS_2025_01/762841310</t>
  </si>
  <si>
    <t>"Dřevěný obklad krovu" (13,0*(0,5+0,4)+0,25*2)*2</t>
  </si>
  <si>
    <t>61191155</t>
  </si>
  <si>
    <t>palubky obkladové smrk profil klasický 19x116mm jakost A/B</t>
  </si>
  <si>
    <t>1504561646</t>
  </si>
  <si>
    <t>24,4*1,08 'Přepočtené koeficientem množství</t>
  </si>
  <si>
    <t>998762201</t>
  </si>
  <si>
    <t>Přesun hmot pro konstrukce tesařské stanovený procentní sazbou (%) z ceny vodorovná dopravní vzdálenost do 50 m základní v objektech výšky do 6 m</t>
  </si>
  <si>
    <t>-453355593</t>
  </si>
  <si>
    <t>https://podminky.urs.cz/item/CS_URS_2025_01/998762201</t>
  </si>
  <si>
    <t>1638238445</t>
  </si>
  <si>
    <t>763131751</t>
  </si>
  <si>
    <t>Podhled ze sádrokartonových desek ostatní práce a konstrukce na podhledech ze sádrokartonových desek montáž parotěsné zábrany</t>
  </si>
  <si>
    <t>1890617553</t>
  </si>
  <si>
    <t>https://podminky.urs.cz/item/CS_URS_2025_01/763131751</t>
  </si>
  <si>
    <t>(2,7+1,6+2,7)*12,0</t>
  </si>
  <si>
    <t>28329028</t>
  </si>
  <si>
    <t>fólie PE vyztužená Al vrstvou pro parotěsnou vrstvu 150g/m2 s integrovanou lepící páskou</t>
  </si>
  <si>
    <t>1890706605</t>
  </si>
  <si>
    <t>84*1,1235 'Přepočtené koeficientem množství</t>
  </si>
  <si>
    <t>763131752</t>
  </si>
  <si>
    <t>Podhled ze sádrokartonových desek ostatní práce a konstrukce na podhledech ze sádrokartonových desek montáž jedné vrstvy tepelné izolace</t>
  </si>
  <si>
    <t>749496805</t>
  </si>
  <si>
    <t>https://podminky.urs.cz/item/CS_URS_2025_01/763131752</t>
  </si>
  <si>
    <t>63152098</t>
  </si>
  <si>
    <t>pás tepelně izolační univerzální λ=0,032-0,033 tl 80mm</t>
  </si>
  <si>
    <t>-282605939</t>
  </si>
  <si>
    <t>84*1,02 'Přepočtené koeficientem množství</t>
  </si>
  <si>
    <t>763161530</t>
  </si>
  <si>
    <t>Podkroví ze sádrokartonových desek dvouvrstvá spodní konstrukce z ocelových profilů CD, UD na krokvových nástavcích jednoduše opláštěných deskou impregnovanými H2, tl. 15 mm, bez TI</t>
  </si>
  <si>
    <t>534104149</t>
  </si>
  <si>
    <t>https://podminky.urs.cz/item/CS_URS_2025_01/763161530</t>
  </si>
  <si>
    <t>-1644676291</t>
  </si>
  <si>
    <t>764002812</t>
  </si>
  <si>
    <t>Demontáž klempířských konstrukcí okapového plechu do suti, v krytině skládané</t>
  </si>
  <si>
    <t>508065653</t>
  </si>
  <si>
    <t>https://podminky.urs.cz/item/CS_URS_2025_01/764002812</t>
  </si>
  <si>
    <t>13,0*2</t>
  </si>
  <si>
    <t>678777017</t>
  </si>
  <si>
    <t>0,9*5</t>
  </si>
  <si>
    <t>764004801</t>
  </si>
  <si>
    <t>Demontáž klempířských konstrukcí žlabu podokapního do suti</t>
  </si>
  <si>
    <t>17405388</t>
  </si>
  <si>
    <t>https://podminky.urs.cz/item/CS_URS_2025_01/764004801</t>
  </si>
  <si>
    <t>764004861</t>
  </si>
  <si>
    <t>Demontáž klempířských konstrukcí svodu do suti</t>
  </si>
  <si>
    <t>-1616243796</t>
  </si>
  <si>
    <t>https://podminky.urs.cz/item/CS_URS_2025_01/764004861</t>
  </si>
  <si>
    <t>4,1*2</t>
  </si>
  <si>
    <t>764004871</t>
  </si>
  <si>
    <t>Demontáž klempířských konstrukcí objímek svodu včetně upevnovacích prostředků ( trnů, hmoždinek apod.) do suti</t>
  </si>
  <si>
    <t>907417166</t>
  </si>
  <si>
    <t>https://podminky.urs.cz/item/CS_URS_2025_01/764004871</t>
  </si>
  <si>
    <t>2*2</t>
  </si>
  <si>
    <t>764242334</t>
  </si>
  <si>
    <t>Oplechování střešních prvků z titanzinkového lesklého válcovaného plechu okapu okapovým plechem střechy rovné rš 330 mm</t>
  </si>
  <si>
    <t>197301061</t>
  </si>
  <si>
    <t>https://podminky.urs.cz/item/CS_URS_2025_01/764242334</t>
  </si>
  <si>
    <t>"K2" 52,0</t>
  </si>
  <si>
    <t>52*1,15 'Přepočtené koeficientem množství</t>
  </si>
  <si>
    <t>764246304</t>
  </si>
  <si>
    <t>Oplechování parapetů z titanzinkového lesklého válcovaného plechu rovných mechanicky kotvené, bez rohů rš 330 mm</t>
  </si>
  <si>
    <t>2129665118</t>
  </si>
  <si>
    <t>https://podminky.urs.cz/item/CS_URS_2025_01/764246304</t>
  </si>
  <si>
    <t>"K4" 4,5</t>
  </si>
  <si>
    <t>4,5*1,15 'Přepočtené koeficientem množství</t>
  </si>
  <si>
    <t>764541305</t>
  </si>
  <si>
    <t>Žlab podokapní z titanzinkového lesklého válcovaného plechu včetně háků a čel půlkruhový rš 330 mm</t>
  </si>
  <si>
    <t>-642974544</t>
  </si>
  <si>
    <t>https://podminky.urs.cz/item/CS_URS_2025_01/764541305</t>
  </si>
  <si>
    <t>"K1" 13,0*2</t>
  </si>
  <si>
    <t>26*1,15 'Přepočtené koeficientem množství</t>
  </si>
  <si>
    <t>764548323</t>
  </si>
  <si>
    <t>Svod z titanzinkového lesklého válcovaného plechu včetně objímek, kolen a odskoků kruhový, průměru 100 mm</t>
  </si>
  <si>
    <t>-1607044029</t>
  </si>
  <si>
    <t>https://podminky.urs.cz/item/CS_URS_2025_01/764548323</t>
  </si>
  <si>
    <t>"K3" 7,0</t>
  </si>
  <si>
    <t>7*1,15 'Přepočtené koeficientem množství</t>
  </si>
  <si>
    <t>391961380</t>
  </si>
  <si>
    <t>765111015</t>
  </si>
  <si>
    <t>Montáž krytiny keramické sklonu do 30° drážkové na sucho, počet kusů přes 11 do 12 ks/m2</t>
  </si>
  <si>
    <t>418682534</t>
  </si>
  <si>
    <t>https://podminky.urs.cz/item/CS_URS_2025_01/765111015</t>
  </si>
  <si>
    <t>13,0*4,7*2</t>
  </si>
  <si>
    <t>59660719</t>
  </si>
  <si>
    <t>taška ražená drážková engoba velkoformátová (do 12 ks/m2) základní</t>
  </si>
  <si>
    <t>2014815644</t>
  </si>
  <si>
    <t>59660742</t>
  </si>
  <si>
    <t>taška ražená drážková engoba velkoformátová (do 12 ks/m2) poloviční</t>
  </si>
  <si>
    <t>-1870928060</t>
  </si>
  <si>
    <t>59660720</t>
  </si>
  <si>
    <t>taška ražená drážková engoba velkoformátová (do 12 ks/m2) větrací</t>
  </si>
  <si>
    <t>1035024306</t>
  </si>
  <si>
    <t>765111201</t>
  </si>
  <si>
    <t>Montáž krytiny keramické okapové hrany s okapním větracím pásem</t>
  </si>
  <si>
    <t>-1254046090</t>
  </si>
  <si>
    <t>https://podminky.urs.cz/item/CS_URS_2025_01/765111201</t>
  </si>
  <si>
    <t>59660022</t>
  </si>
  <si>
    <t>pás plastový okapní ochranný a větrací šířky 100mm</t>
  </si>
  <si>
    <t>-954778079</t>
  </si>
  <si>
    <t>765111251</t>
  </si>
  <si>
    <t>Montáž krytiny keramické hřebene větraného na sucho vkládaným pásem</t>
  </si>
  <si>
    <t>-1379154932</t>
  </si>
  <si>
    <t>https://podminky.urs.cz/item/CS_URS_2025_01/765111251</t>
  </si>
  <si>
    <t>59660806</t>
  </si>
  <si>
    <t>hřebenáč drážkový keramický š 210mm engoba</t>
  </si>
  <si>
    <t>-2068589367</t>
  </si>
  <si>
    <t>59660014</t>
  </si>
  <si>
    <t>pás větrací kovový olovo/cín hřebene a nároží š 250mm</t>
  </si>
  <si>
    <t>-5921663</t>
  </si>
  <si>
    <t>13*1,03 'Přepočtené koeficientem množství</t>
  </si>
  <si>
    <t>59660247</t>
  </si>
  <si>
    <t>příchytka hřebenáčů drážkových š 210 a 260mm</t>
  </si>
  <si>
    <t>493913958</t>
  </si>
  <si>
    <t>765111351</t>
  </si>
  <si>
    <t>Montáž krytiny keramické štítové hrany na sucho okrajovými taškami</t>
  </si>
  <si>
    <t>-1033068827</t>
  </si>
  <si>
    <t>https://podminky.urs.cz/item/CS_URS_2025_01/765111351</t>
  </si>
  <si>
    <t>4,7*2*2</t>
  </si>
  <si>
    <t>59660722</t>
  </si>
  <si>
    <t>taška ražená drážková engoba velkoformátová (do 12 ks/m2) krajová levá</t>
  </si>
  <si>
    <t>1534199875</t>
  </si>
  <si>
    <t>9,4*3,09 'Přepočtené koeficientem množství</t>
  </si>
  <si>
    <t>59660721</t>
  </si>
  <si>
    <t>taška ražená drážková engoba velkoformátová (do 12 ks/m2) krajová pravá</t>
  </si>
  <si>
    <t>1079085420</t>
  </si>
  <si>
    <t>765111801</t>
  </si>
  <si>
    <t>Demontáž krytiny keramické drážkové, sklonu do 30° na sucho do suti</t>
  </si>
  <si>
    <t>2138006299</t>
  </si>
  <si>
    <t>https://podminky.urs.cz/item/CS_URS_2025_01/765111801</t>
  </si>
  <si>
    <t>998765201</t>
  </si>
  <si>
    <t>Přesun hmot pro krytiny skládané stanovený procentní sazbou (%) z ceny vodorovná dopravní vzdálenost do 50 m základní v objektech výšky do 6 m</t>
  </si>
  <si>
    <t>-579874306</t>
  </si>
  <si>
    <t>https://podminky.urs.cz/item/CS_URS_2025_01/998765201</t>
  </si>
  <si>
    <t>766421821</t>
  </si>
  <si>
    <t>Demontáž obložení podhledů palubkami</t>
  </si>
  <si>
    <t>1675357525</t>
  </si>
  <si>
    <t>https://podminky.urs.cz/item/CS_URS_2025_01/766421821</t>
  </si>
  <si>
    <t>"Zakrytí přesahu střechy" (0,5+0,4)*13,0*2</t>
  </si>
  <si>
    <t>-1232497166</t>
  </si>
  <si>
    <t>"VF1" 0,9*1,2*5</t>
  </si>
  <si>
    <t>-1569215138</t>
  </si>
  <si>
    <t>Poznámka k položce:_x000D_
Provedení dle výpisu výplní fasád_x000D_
Včetně všech doplňků</t>
  </si>
  <si>
    <t>1502753837</t>
  </si>
  <si>
    <t>"VF1 - včetně V12" (0,9+1,2)*2*5</t>
  </si>
  <si>
    <t>"VF2" 2,7+2,2*2</t>
  </si>
  <si>
    <t>-1865723936</t>
  </si>
  <si>
    <t>"V13" 0,9*5</t>
  </si>
  <si>
    <t>-1631115504</t>
  </si>
  <si>
    <t>1272024592</t>
  </si>
  <si>
    <t>-1408014253</t>
  </si>
  <si>
    <t>767581802</t>
  </si>
  <si>
    <t>Demontáž podhledů lamel</t>
  </si>
  <si>
    <t>715729142</t>
  </si>
  <si>
    <t>https://podminky.urs.cz/item/CS_URS_2025_01/767581802</t>
  </si>
  <si>
    <t>1763762310</t>
  </si>
  <si>
    <t>"Zakrytí kanálu" 7,2</t>
  </si>
  <si>
    <t>-237646846</t>
  </si>
  <si>
    <t>vrata ocelová s rámem zateplená plochy přes 5 do 6 m2</t>
  </si>
  <si>
    <t>263111147</t>
  </si>
  <si>
    <t>-1303266402</t>
  </si>
  <si>
    <t>-1510430521</t>
  </si>
  <si>
    <t>"Z1" 0,9*1,2*5</t>
  </si>
  <si>
    <t>2086321863</t>
  </si>
  <si>
    <t>-1916712946</t>
  </si>
  <si>
    <t>-578437231</t>
  </si>
  <si>
    <t>"F2" 12,0*6,2-34,8</t>
  </si>
  <si>
    <t>916145882</t>
  </si>
  <si>
    <t>-454504114</t>
  </si>
  <si>
    <t>1892116759</t>
  </si>
  <si>
    <t>-1408243316</t>
  </si>
  <si>
    <t>74,4*1,1 'Přepočtené koeficientem množství</t>
  </si>
  <si>
    <t>1255980383</t>
  </si>
  <si>
    <t>-866622012</t>
  </si>
  <si>
    <t>"F2" ((12,0+6,2)*2-2,7+0,5*2)*0,3</t>
  </si>
  <si>
    <t>-361731922</t>
  </si>
  <si>
    <t>-1544786632</t>
  </si>
  <si>
    <t>-1456706702</t>
  </si>
  <si>
    <t>10,41*1,1 'Přepočtené koeficientem množství</t>
  </si>
  <si>
    <t>419154797</t>
  </si>
  <si>
    <t>783244101</t>
  </si>
  <si>
    <t>Základní nátěr tesařských konstrukcí jednonásobný polyuretanový</t>
  </si>
  <si>
    <t>-932802959</t>
  </si>
  <si>
    <t>https://podminky.urs.cz/item/CS_URS_2025_01/783244101</t>
  </si>
  <si>
    <t>783247101</t>
  </si>
  <si>
    <t>Krycí nátěr tesařských konstrukcí jednonásobný polyuretanový</t>
  </si>
  <si>
    <t>1677292303</t>
  </si>
  <si>
    <t>https://podminky.urs.cz/item/CS_URS_2025_01/783247101</t>
  </si>
  <si>
    <t>783301303</t>
  </si>
  <si>
    <t>Příprava podkladu zámečnických konstrukcí před provedením nátěru odrezivění odrezovačem bezoplachovým</t>
  </si>
  <si>
    <t>-1524441078</t>
  </si>
  <si>
    <t>https://podminky.urs.cz/item/CS_URS_2025_01/783301303</t>
  </si>
  <si>
    <t>"Stávající nosník" 12,0*(0,6+0,4)</t>
  </si>
  <si>
    <t>783344201</t>
  </si>
  <si>
    <t>Základní antikorozní nátěr zámečnických konstrukcí jednonásobný polyuretanový</t>
  </si>
  <si>
    <t>-256721058</t>
  </si>
  <si>
    <t>https://podminky.urs.cz/item/CS_URS_2025_01/783344201</t>
  </si>
  <si>
    <t>"Mříže Z1" (4,1*0,12+3,8*0,08)*5</t>
  </si>
  <si>
    <t>-1228664371</t>
  </si>
  <si>
    <t>"Mříže Z1" (4,1*0,12+3,8*0,08)*5*2</t>
  </si>
  <si>
    <t>-254119862</t>
  </si>
  <si>
    <t>1383394054</t>
  </si>
  <si>
    <t>607255262</t>
  </si>
  <si>
    <t>-1841582042</t>
  </si>
  <si>
    <t>"Tmavě šedá" 13,5</t>
  </si>
  <si>
    <t>-1530949542</t>
  </si>
  <si>
    <t>784321033</t>
  </si>
  <si>
    <t>Malby silikátové dvojnásobné, bílé v místnostech výšky přes 3,80 do 5,00 m</t>
  </si>
  <si>
    <t>1148182944</t>
  </si>
  <si>
    <t>https://podminky.urs.cz/item/CS_URS_2025_01/784321033</t>
  </si>
  <si>
    <t>"Podhled" (2,7+1,6+2,7)*12,0</t>
  </si>
  <si>
    <t>08.4.1 - SO08 ZTI</t>
  </si>
  <si>
    <t>950463614</t>
  </si>
  <si>
    <t>0,8*1,5*0,9</t>
  </si>
  <si>
    <t>"hor 3 50%" 1,08*0,5</t>
  </si>
  <si>
    <t>-694850853</t>
  </si>
  <si>
    <t>0,54*0,3</t>
  </si>
  <si>
    <t>166715250</t>
  </si>
  <si>
    <t>"hor 4 50%" 1,08*0,5</t>
  </si>
  <si>
    <t>-1797568855</t>
  </si>
  <si>
    <t>1550896809</t>
  </si>
  <si>
    <t>1,08</t>
  </si>
  <si>
    <t>1773521206</t>
  </si>
  <si>
    <t>"zásyp, obsyp" 0,684+0,324</t>
  </si>
  <si>
    <t>-233510795</t>
  </si>
  <si>
    <t>"výkopy" 1,08</t>
  </si>
  <si>
    <t>-1802106304</t>
  </si>
  <si>
    <t>41198582</t>
  </si>
  <si>
    <t>-(0,8*0,55*0,9)</t>
  </si>
  <si>
    <t>-525596569</t>
  </si>
  <si>
    <t>0,684*1,67*1,23</t>
  </si>
  <si>
    <t>1317792573</t>
  </si>
  <si>
    <t>0,8*0,45*0,9</t>
  </si>
  <si>
    <t>-1136219017</t>
  </si>
  <si>
    <t>0,324*1,67*1,23</t>
  </si>
  <si>
    <t>1745035310</t>
  </si>
  <si>
    <t>0,8*0,1*0,9</t>
  </si>
  <si>
    <t>434053736</t>
  </si>
  <si>
    <t>-379823823</t>
  </si>
  <si>
    <t>Trubka ocelová bezešvá nerez DN 70 (Ø76,1x2)</t>
  </si>
  <si>
    <t>8+1</t>
  </si>
  <si>
    <t>12,888</t>
  </si>
  <si>
    <t>SO09 - Chemické hospodářství – dávkování externího substrátu</t>
  </si>
  <si>
    <t>131251100</t>
  </si>
  <si>
    <t>Hloubení nezapažených jam a zářezů strojně s urovnáním dna do předepsaného profilu a spádu v hornině třídy těžitelnosti I skupiny 3 do 20 m3</t>
  </si>
  <si>
    <t>-2047310769</t>
  </si>
  <si>
    <t>https://podminky.urs.cz/item/CS_URS_2025_01/131251100</t>
  </si>
  <si>
    <t>"Výkop pro objekt" 7,15*5,15*0,35</t>
  </si>
  <si>
    <t>598139676</t>
  </si>
  <si>
    <t>"Přebytečný výkopek" V_vyk</t>
  </si>
  <si>
    <t>"Zemina z vrtů" 9,0*4*Pi*(0,1)^2</t>
  </si>
  <si>
    <t>-810870899</t>
  </si>
  <si>
    <t>14,019*1,8 'Přepočtené koeficientem množství</t>
  </si>
  <si>
    <t>-296831993</t>
  </si>
  <si>
    <t>V_vyk-(5,6*3,6-4,8*2,8)*0,35</t>
  </si>
  <si>
    <t>-612496907</t>
  </si>
  <si>
    <t>10,536*1,8 'Přepočtené koeficientem množství</t>
  </si>
  <si>
    <t>224511114</t>
  </si>
  <si>
    <t>Maloprofilové vrty průběžným sacím vrtáním průměru přes 195 do 245 mm do úklonu 45° v hl 0 až 25 m v hornině tř. III a IV</t>
  </si>
  <si>
    <t>562224051</t>
  </si>
  <si>
    <t>https://podminky.urs.cz/item/CS_URS_2025_01/224511114</t>
  </si>
  <si>
    <t>9,0*4</t>
  </si>
  <si>
    <t>-1966166233</t>
  </si>
  <si>
    <t>"Z1" 1</t>
  </si>
  <si>
    <t>140310R01</t>
  </si>
  <si>
    <t>trubka nerezová 104x2mm</t>
  </si>
  <si>
    <t>112693402</t>
  </si>
  <si>
    <t>1696979121</t>
  </si>
  <si>
    <t>"Mezi pasy" 4,8*2,8*0,15</t>
  </si>
  <si>
    <t>273313611</t>
  </si>
  <si>
    <t>Základy z betonu prostého desky z betonu kamenem neprokládaného tř. C 16/20</t>
  </si>
  <si>
    <t>-1102221166</t>
  </si>
  <si>
    <t>https://podminky.urs.cz/item/CS_URS_2025_01/273313611</t>
  </si>
  <si>
    <t>"Mezi pasy" 4,8*2,8*0,1</t>
  </si>
  <si>
    <t>273326241</t>
  </si>
  <si>
    <t>Základy z betonu železového desky z betonu pro prostředí s mrazovými cykly tř. C 30/37</t>
  </si>
  <si>
    <t>-1165677655</t>
  </si>
  <si>
    <t>https://podminky.urs.cz/item/CS_URS_2025_01/273326241</t>
  </si>
  <si>
    <t>5,6*3,6*0,3</t>
  </si>
  <si>
    <t>273356021</t>
  </si>
  <si>
    <t>Bednění základů z betonu prostého nebo železového desek pro plochy rovinné zřízení</t>
  </si>
  <si>
    <t>338059333</t>
  </si>
  <si>
    <t>https://podminky.urs.cz/item/CS_URS_2025_01/273356021</t>
  </si>
  <si>
    <t>(5,6+3,6)*2*0,3</t>
  </si>
  <si>
    <t>273356022</t>
  </si>
  <si>
    <t>Bednění základů z betonu prostého nebo železového desek pro plochy rovinné odstranění</t>
  </si>
  <si>
    <t>835024782</t>
  </si>
  <si>
    <t>https://podminky.urs.cz/item/CS_URS_2025_01/273356022</t>
  </si>
  <si>
    <t>273366006</t>
  </si>
  <si>
    <t>Výztuž základů desek z oceli 10 505 (R) nebo BSt 500</t>
  </si>
  <si>
    <t>-817750639</t>
  </si>
  <si>
    <t>https://podminky.urs.cz/item/CS_URS_2025_01/273366006</t>
  </si>
  <si>
    <t>6,048*150*0,001</t>
  </si>
  <si>
    <t>274316231</t>
  </si>
  <si>
    <t>Základy z betonu prostého pasy z betonu pro prostředí s mrazovými cykly tř. C 25/30</t>
  </si>
  <si>
    <t>899238908</t>
  </si>
  <si>
    <t>https://podminky.urs.cz/item/CS_URS_2025_01/274316231</t>
  </si>
  <si>
    <t>(5,6*3,6-4,8*2,8)*0,6</t>
  </si>
  <si>
    <t>274356021</t>
  </si>
  <si>
    <t>Bednění základů z betonu prostého nebo železového pasů pro plochy rovinné zřízení</t>
  </si>
  <si>
    <t>-1297232148</t>
  </si>
  <si>
    <t>https://podminky.urs.cz/item/CS_URS_2025_01/274356021</t>
  </si>
  <si>
    <t>((5,6+3,6)+(4,8+2,8))*2*0,6</t>
  </si>
  <si>
    <t>274356022</t>
  </si>
  <si>
    <t>Bednění základů z betonu prostého nebo železového pasů pro plochy rovinné odstranění</t>
  </si>
  <si>
    <t>724871085</t>
  </si>
  <si>
    <t>https://podminky.urs.cz/item/CS_URS_2025_01/274356022</t>
  </si>
  <si>
    <t>282602112</t>
  </si>
  <si>
    <t>Injektování povrchové s dvojitým obturátorem mikropilot nebo kotev tlakem přes 0,60 do 2,0 MPa</t>
  </si>
  <si>
    <t>-1622385664</t>
  </si>
  <si>
    <t>https://podminky.urs.cz/item/CS_URS_2025_01/282602112</t>
  </si>
  <si>
    <t>4,0*4</t>
  </si>
  <si>
    <t>1884142032</t>
  </si>
  <si>
    <t>Poznámka k položce:_x000D_
Bude upraveno podle skutečného množství</t>
  </si>
  <si>
    <t>"Manžetová část" 3,0*4*Pi*(0,2)^2*1,458</t>
  </si>
  <si>
    <t>"Hladká část" (9,0-3,0)*4*Pi*(0,1)^2*1,458</t>
  </si>
  <si>
    <t>283111112</t>
  </si>
  <si>
    <t>Zřízení ocelových trubkových mikropilot tlakové i tahové svislé nebo odklon od svislice do 60° část hladká, průměru přes 80 do 105 mm</t>
  </si>
  <si>
    <t>-1918617055</t>
  </si>
  <si>
    <t>https://podminky.urs.cz/item/CS_URS_2025_01/283111112</t>
  </si>
  <si>
    <t>"Hladká část" (9,3-3,0)*4</t>
  </si>
  <si>
    <t>14011066</t>
  </si>
  <si>
    <t>trubka ocelová bezešvá hladká jakost 11 353 89x10mm</t>
  </si>
  <si>
    <t>-566976158</t>
  </si>
  <si>
    <t>25,2*1,1 'Přepočtené koeficientem množství</t>
  </si>
  <si>
    <t>283111122</t>
  </si>
  <si>
    <t>Zřízení ocelových trubkových mikropilot tlakové i tahové svislé nebo odklon od svislice do 60° část manžetová, průměru přes 80 do 105 mm</t>
  </si>
  <si>
    <t>-372746063</t>
  </si>
  <si>
    <t>https://podminky.urs.cz/item/CS_URS_2025_01/283111122</t>
  </si>
  <si>
    <t>"Manžetová část" 3,0*4</t>
  </si>
  <si>
    <t>140110R02</t>
  </si>
  <si>
    <t>trubka ocelová bezešvá hladká jakost 11 353 89x10mm perforovaná</t>
  </si>
  <si>
    <t>1427517874</t>
  </si>
  <si>
    <t>12*1,1 'Přepočtené koeficientem množství</t>
  </si>
  <si>
    <t>283131112</t>
  </si>
  <si>
    <t>Zřízení hlav trubkových mikropilot namáhaných tlakem i tahem, průměru přes 80 do 105 mm</t>
  </si>
  <si>
    <t>998684348</t>
  </si>
  <si>
    <t>https://podminky.urs.cz/item/CS_URS_2025_01/283131112</t>
  </si>
  <si>
    <t>13611248</t>
  </si>
  <si>
    <t>plech ocelový hladký jakost S235JR tl 20mm tabule</t>
  </si>
  <si>
    <t>390948355</t>
  </si>
  <si>
    <t>"P20 250/250" 0,25*0,25*0,02*7850*4*0,001</t>
  </si>
  <si>
    <t>1228688453</t>
  </si>
  <si>
    <t>5,6*3,6+(5,6+3,6)*2*0,6</t>
  </si>
  <si>
    <t>1106298127</t>
  </si>
  <si>
    <t>-1192187958</t>
  </si>
  <si>
    <t>1724,281</t>
  </si>
  <si>
    <t>V_vyk1</t>
  </si>
  <si>
    <t>2119,27</t>
  </si>
  <si>
    <t>V_ob</t>
  </si>
  <si>
    <t>Objem obsypu včetně potrubí</t>
  </si>
  <si>
    <t>399,88</t>
  </si>
  <si>
    <t>V_pot</t>
  </si>
  <si>
    <t>Objem potrubí</t>
  </si>
  <si>
    <t>38,285</t>
  </si>
  <si>
    <t>114,635</t>
  </si>
  <si>
    <t>V_vyk2</t>
  </si>
  <si>
    <t>Objem výkopů pro objekty</t>
  </si>
  <si>
    <t>35,462</t>
  </si>
  <si>
    <t>V_vyk3</t>
  </si>
  <si>
    <t>Objem výkopů pro měrný žlab a akumulační šachtu</t>
  </si>
  <si>
    <t>137,7</t>
  </si>
  <si>
    <t>SO11 - Spojovací potrubí</t>
  </si>
  <si>
    <t>M - Práce a dodávky M</t>
  </si>
  <si>
    <t xml:space="preserve">    23-M - Montáže potrubí</t>
  </si>
  <si>
    <t>131251102</t>
  </si>
  <si>
    <t>Hloubení nezapažených jam a zářezů strojně s urovnáním dna do předepsaného profilu a spádu v hornině třídy těžitelnosti I skupiny 3 přes 20 do 50 m3</t>
  </si>
  <si>
    <t>-1656969146</t>
  </si>
  <si>
    <t>https://podminky.urs.cz/item/CS_URS_2025_01/131251102</t>
  </si>
  <si>
    <t>"Výústní objekt" (5,4*8,6+5,1)*0,3+20,0</t>
  </si>
  <si>
    <t>131251204</t>
  </si>
  <si>
    <t>Hloubení zapažených jam a zářezů strojně s urovnáním dna do předepsaného profilu a spádu v hornině třídy těžitelnosti I skupiny 3 přes 100 do 500 m3</t>
  </si>
  <si>
    <t>-366975814</t>
  </si>
  <si>
    <t>https://podminky.urs.cz/item/CS_URS_2025_01/131251204</t>
  </si>
  <si>
    <t>Poznámka k položce:_x000D_
Pažení je vykázáno v pažení jámy pro SO01 a SO02</t>
  </si>
  <si>
    <t>"Měrný žlab a akumulační šachta" 15,3*3,6*2,5</t>
  </si>
  <si>
    <t>132254206</t>
  </si>
  <si>
    <t>Hloubení zapažených rýh šířky přes 800 do 2 000 mm strojně s urovnáním dna do předepsaného profilu a spádu v hornině třídy těžitelnosti I skupiny 3 přes 1 000 do 5 000 m3</t>
  </si>
  <si>
    <t>532519393</t>
  </si>
  <si>
    <t>https://podminky.urs.cz/item/CS_URS_2025_01/132254206</t>
  </si>
  <si>
    <t>"Dle TZ D.1.1.11.01"</t>
  </si>
  <si>
    <t>"Potrubí 1" 190,2</t>
  </si>
  <si>
    <t>"Potrubí 2" 33,2</t>
  </si>
  <si>
    <t>"Potrubí 3a, 3b" 56,95</t>
  </si>
  <si>
    <t>"Potrubí 4a" 7,3</t>
  </si>
  <si>
    <t>"Potrubí 4b" 5,4</t>
  </si>
  <si>
    <t>"Potrubí 4c, 5a, 8b, 11 - společný výkop" 570,05</t>
  </si>
  <si>
    <t>"Potrubí 4c " 13,52</t>
  </si>
  <si>
    <t>"Potrubí 5a" 96,45</t>
  </si>
  <si>
    <t>"Potrubí 5b, 5c" 69,2</t>
  </si>
  <si>
    <t>"Potrubí 5d, 5e" 39,2</t>
  </si>
  <si>
    <t>"Potrubí 6" 33,6</t>
  </si>
  <si>
    <t>"Potrubí 7a, 7b" 129,7</t>
  </si>
  <si>
    <t>"Potrubí 8a" 92,2</t>
  </si>
  <si>
    <t>"Potrubí 9a" 248,65</t>
  </si>
  <si>
    <t>"Potrubí 9b, 9c" 46,25</t>
  </si>
  <si>
    <t>"Potrubí 10" 378,65</t>
  </si>
  <si>
    <t>"Potrubí 11" 11,1</t>
  </si>
  <si>
    <t>"Potrubí 12" 34,05</t>
  </si>
  <si>
    <t>"Potrubí 13" 63,6</t>
  </si>
  <si>
    <t>151811131</t>
  </si>
  <si>
    <t>Zřízení pažicích boxů pro pažení a rozepření stěn rýh podzemního vedení hloubka výkopu do 4 m, šířka do 1,2 m</t>
  </si>
  <si>
    <t>249277616</t>
  </si>
  <si>
    <t>https://podminky.urs.cz/item/CS_URS_2025_01/151811131</t>
  </si>
  <si>
    <t>"Potrubí 3a, 3b" 130,2</t>
  </si>
  <si>
    <t>"Potrubí 4a" 17,75</t>
  </si>
  <si>
    <t>"Potrubí 4b" 13,2</t>
  </si>
  <si>
    <t>"Potrubí 4c " 25,29</t>
  </si>
  <si>
    <t>"Potrubí 5a" 241,14</t>
  </si>
  <si>
    <t>"Potrubí 5b, 5c" 115,25</t>
  </si>
  <si>
    <t>"Potrubí 5d, 5e" 54,1</t>
  </si>
  <si>
    <t>"Potrubí 6" 54,6</t>
  </si>
  <si>
    <t>"Potrubí 8a" 129,8</t>
  </si>
  <si>
    <t>"Potrubí 9b, 9c" 63,0</t>
  </si>
  <si>
    <t>"Potrubí 11" 22,2</t>
  </si>
  <si>
    <t>"Potrubí 12" 67,2</t>
  </si>
  <si>
    <t>151811132</t>
  </si>
  <si>
    <t>Zřízení pažicích boxů pro pažení a rozepření stěn rýh podzemního vedení hloubka výkopu do 4 m, šířka přes 1,2 do 2,5 m</t>
  </si>
  <si>
    <t>-1441304127</t>
  </si>
  <si>
    <t>https://podminky.urs.cz/item/CS_URS_2025_01/151811132</t>
  </si>
  <si>
    <t>"Potrubí 2" 41,5</t>
  </si>
  <si>
    <t>151811133</t>
  </si>
  <si>
    <t>Zřízení pažicích boxů pro pažení a rozepření stěn rýh podzemního vedení hloubka výkopu do 4 m, šířka přes 2,5 do 5 m</t>
  </si>
  <si>
    <t>515917232</t>
  </si>
  <si>
    <t>https://podminky.urs.cz/item/CS_URS_2025_01/151811133</t>
  </si>
  <si>
    <t>"Potrubí 4c, 5a, 8b, 11 - společný výkop" 305,5</t>
  </si>
  <si>
    <t>151811141</t>
  </si>
  <si>
    <t>Zřízení pažicích boxů pro pažení a rozepření stěn rýh podzemního vedení hloubka výkopu přes 4 do 6 m, šířka do 1,2 m</t>
  </si>
  <si>
    <t>-81371487</t>
  </si>
  <si>
    <t>https://podminky.urs.cz/item/CS_URS_2025_01/151811141</t>
  </si>
  <si>
    <t>"Potrubí 7a, 7b" 216,1</t>
  </si>
  <si>
    <t>"Potrubí 9a" 694,2</t>
  </si>
  <si>
    <t>"Potrubí 10" 757,3</t>
  </si>
  <si>
    <t>"Potrubí 13" 118,6</t>
  </si>
  <si>
    <t>151811142</t>
  </si>
  <si>
    <t>Zřízení pažicích boxů pro pažení a rozepření stěn rýh podzemního vedení hloubka výkopu přes 4 do 6 m, šířka přes 1,2 do 2,5 m</t>
  </si>
  <si>
    <t>-828642998</t>
  </si>
  <si>
    <t>https://podminky.urs.cz/item/CS_URS_2025_01/151811142</t>
  </si>
  <si>
    <t>"Potrubí 1" 213,5</t>
  </si>
  <si>
    <t>151811231</t>
  </si>
  <si>
    <t>Odstranění pažicích boxů pro pažení a rozepření stěn rýh podzemního vedení hloubka výkopu do 4 m, šířka do 1,2 m</t>
  </si>
  <si>
    <t>-1887653332</t>
  </si>
  <si>
    <t>https://podminky.urs.cz/item/CS_URS_2025_01/151811231</t>
  </si>
  <si>
    <t>151811232</t>
  </si>
  <si>
    <t>Odstranění pažicích boxů pro pažení a rozepření stěn rýh podzemního vedení hloubka výkopu do 4 m, šířka přes 1,2 do 2,5 m</t>
  </si>
  <si>
    <t>-1899944339</t>
  </si>
  <si>
    <t>https://podminky.urs.cz/item/CS_URS_2025_01/151811232</t>
  </si>
  <si>
    <t>151811233</t>
  </si>
  <si>
    <t>Odstranění pažicích boxů pro pažení a rozepření stěn rýh podzemního vedení hloubka výkopu do 4 m, šířka přes 2,5 do 5 m</t>
  </si>
  <si>
    <t>-701913718</t>
  </si>
  <si>
    <t>https://podminky.urs.cz/item/CS_URS_2025_01/151811233</t>
  </si>
  <si>
    <t>151811241</t>
  </si>
  <si>
    <t>Odstranění pažicích boxů pro pažení a rozepření stěn rýh podzemního vedení hloubka výkopu přes 4 do 6 m, šířka do 1,2 m</t>
  </si>
  <si>
    <t>-1976363523</t>
  </si>
  <si>
    <t>https://podminky.urs.cz/item/CS_URS_2025_01/151811241</t>
  </si>
  <si>
    <t>151811242</t>
  </si>
  <si>
    <t>Odstranění pažicích boxů pro pažení a rozepření stěn rýh podzemního vedení hloubka výkopu přes 4 do 6 m, šířka přes 1,2 do 2,5 m</t>
  </si>
  <si>
    <t>-438976652</t>
  </si>
  <si>
    <t>https://podminky.urs.cz/item/CS_URS_2025_01/151811242</t>
  </si>
  <si>
    <t>1284972120</t>
  </si>
  <si>
    <t>"Na meziskládku"</t>
  </si>
  <si>
    <t>"Na skládku"</t>
  </si>
  <si>
    <t>"Výkopek" V_vyk1+V_vyk2+V_vyk3</t>
  </si>
  <si>
    <t>"Odečet zásypů" -V_zas</t>
  </si>
  <si>
    <t>-178678286</t>
  </si>
  <si>
    <t>568,151*4 'Přepočtené koeficientem množství</t>
  </si>
  <si>
    <t>464848298</t>
  </si>
  <si>
    <t>544500295</t>
  </si>
  <si>
    <t>1312404442</t>
  </si>
  <si>
    <t>"Výkopy" V_vyk1</t>
  </si>
  <si>
    <t>"Odečet podsypů a obsypů" -(V_pod+V_ob)</t>
  </si>
  <si>
    <t>"Výústní objekt" 10,0</t>
  </si>
  <si>
    <t>"Měrný žlab a akumulační šachta" 15,3*3,6*2,5-(5,0*1,4*2,45+Pi*(1,14)^2*2,7)</t>
  </si>
  <si>
    <t>1785394694</t>
  </si>
  <si>
    <t>"Potrubí 1" 14,9*1,0*(0,5+0,3)</t>
  </si>
  <si>
    <t>"Potrubí 2" 12,2*1,0*(0,5+0,3)</t>
  </si>
  <si>
    <t>"Potrubí 3a, 3b" 185,3*0,4*(0,1+0,3)</t>
  </si>
  <si>
    <t>"Potrubí 4a" 6,2*0,4*(0,03+0,3)</t>
  </si>
  <si>
    <t>"Potrubí 4b" 2,9*0,4*(0,1+0,3)</t>
  </si>
  <si>
    <t>"Potrubí 4c, 5a, 8b, 11 - společný výkop" 132,0*1,5*(0,2+0,3)</t>
  </si>
  <si>
    <t>"Potrubí 5b, 5c" 52,8*1,0*(0,2+0,3)</t>
  </si>
  <si>
    <t>"Potrubí 5d, 5e" 28,2*1,0*(0,2+0,3)</t>
  </si>
  <si>
    <t>"Potrubí 6" 22,7*1,0*(0,2+0,3)</t>
  </si>
  <si>
    <t>"Potrubí 7a, 7b" 43,9*1,0*(0,2+0,3)</t>
  </si>
  <si>
    <t>"Potrubí 8a" 92,2*0,4*(0,1+0,3)</t>
  </si>
  <si>
    <t>"Potrubí 9a" 79,31*1,0*(0,3+0,3)</t>
  </si>
  <si>
    <t>"Potrubí 9b, 9c" 57,2*0,4*(0,1+0,3)</t>
  </si>
  <si>
    <t>"Potrubí 10" 128,1*1,0*(0,3+0,3)</t>
  </si>
  <si>
    <t>"Potrubí 12" 23,0*0,4*(0,1+0,3)</t>
  </si>
  <si>
    <t>"Potrubí 13" 37,4*1,0*(0,3+0,3)</t>
  </si>
  <si>
    <t>"Objem potrubí"</t>
  </si>
  <si>
    <t>"Potrubí 1" 14,9*Pi*(0,25)^2</t>
  </si>
  <si>
    <t>"Potrubí 2" 12,2*Pi*(0,25)^2</t>
  </si>
  <si>
    <t>"Potrubí 3a, 3b" 185,3*Pi*(0,04)^2</t>
  </si>
  <si>
    <t>"Potrubí 4a" 6,2*Pi*(0,02)^2</t>
  </si>
  <si>
    <t>"Potrubí 4b" 2,9*Pi*(0,04)^2</t>
  </si>
  <si>
    <t>"Potrubí 4c " 132,0*Pi*(0,02)^2</t>
  </si>
  <si>
    <t>"Potrubí 5a" 158,1*Pi*(0,1)^2</t>
  </si>
  <si>
    <t>"Potrubí 5b, 5c" 52,8*Pi*(0,1)^2</t>
  </si>
  <si>
    <t>"Potrubí 5d, 5e" 28,2*Pi*(0,09)^2</t>
  </si>
  <si>
    <t>"Potrubí 6" 22,7*Pi*(0,1)^2</t>
  </si>
  <si>
    <t>"Potrubí 7a, 7b" 43,9*Pi*(0,1)^2</t>
  </si>
  <si>
    <t>"Potrubí 8a" 92,2*Pi*(0,04)^2</t>
  </si>
  <si>
    <t>"Potrubí 8b" 57,4*Pi*(0,04)^2</t>
  </si>
  <si>
    <t>"Potrubí 9a" 79,31*Pi*(0,15)^2</t>
  </si>
  <si>
    <t>"Potrubí 9b, 9c" 57,2*Pi*(0,04)^2</t>
  </si>
  <si>
    <t>"Potrubí 10" 128,1*Pi*(0,15)^2</t>
  </si>
  <si>
    <t>"Potrubí 11" 157,9*Pi*(0,09)^2</t>
  </si>
  <si>
    <t>"Potrubí 12" 23,0*Pi*(0,025)^2</t>
  </si>
  <si>
    <t>"Potrubí 13" 37,4*Pi*(0,15)^2</t>
  </si>
  <si>
    <t>V_ob-V_pot</t>
  </si>
  <si>
    <t>58331200</t>
  </si>
  <si>
    <t>štěrkopísek netříděný</t>
  </si>
  <si>
    <t>1346946137</t>
  </si>
  <si>
    <t>361,595*2 'Přepočtené koeficientem množství</t>
  </si>
  <si>
    <t>247681114</t>
  </si>
  <si>
    <t>Obsyp a těsnění vodárenské studny těsnění se zhutněním z jílu</t>
  </si>
  <si>
    <t>1354900138</t>
  </si>
  <si>
    <t>https://podminky.urs.cz/item/CS_URS_2025_01/247681114</t>
  </si>
  <si>
    <t>"Výústní objekt" 5,4*8,6*0,1</t>
  </si>
  <si>
    <t>58125110</t>
  </si>
  <si>
    <t>jíl surový kusový</t>
  </si>
  <si>
    <t>-162229666</t>
  </si>
  <si>
    <t>4,644*2,1 'Přepočtené koeficientem množství</t>
  </si>
  <si>
    <t>697065979</t>
  </si>
  <si>
    <t>"Výústní objekt" 8,2*0,1</t>
  </si>
  <si>
    <t>"Akumulační šachta" Pi*(1,24)^2*0,1</t>
  </si>
  <si>
    <t>"Měrný žlab" 5,2*1,6*0,1</t>
  </si>
  <si>
    <t>"Šachta Š11" 2,8*1,8*0,1</t>
  </si>
  <si>
    <t>321321116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</si>
  <si>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</si>
  <si>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1413474495</t>
  </si>
  <si>
    <t>https://podminky.urs.cz/item/CS_URS_2025_01/321321116</t>
  </si>
  <si>
    <t>"Výústní objekt trám opevnění" 10,0*0,4*2</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</si>
  <si>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</si>
  <si>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</si>
  <si>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1345648705</t>
  </si>
  <si>
    <t>https://podminky.urs.cz/item/CS_URS_2025_01/321351010</t>
  </si>
  <si>
    <t>"Výústní objekt trám opevnění" 10,0*2*2</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</si>
  <si>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</si>
  <si>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</si>
  <si>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-717776378</t>
  </si>
  <si>
    <t>https://podminky.urs.cz/item/CS_URS_2025_01/321352010</t>
  </si>
  <si>
    <t>321366111</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</si>
  <si>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</si>
  <si>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-770142701</t>
  </si>
  <si>
    <t>https://podminky.urs.cz/item/CS_URS_2025_01/321366111</t>
  </si>
  <si>
    <t>"Výústní objekt trám opevnění"</t>
  </si>
  <si>
    <t>8,0*150*0,001</t>
  </si>
  <si>
    <t>-1703252502</t>
  </si>
  <si>
    <t>"Měrný žlab - výplňový beton" 0,9*0,9</t>
  </si>
  <si>
    <t>898014778</t>
  </si>
  <si>
    <t>"Výústní objekt"</t>
  </si>
  <si>
    <t>"Dno" 6,9*0,25</t>
  </si>
  <si>
    <t>"Stěny" 1,9*2,55</t>
  </si>
  <si>
    <t>"Římsa" 3,1*0,2</t>
  </si>
  <si>
    <t xml:space="preserve">"Akumulační šachta" </t>
  </si>
  <si>
    <t>"Dno" Pi*(1,14)^2*0,25</t>
  </si>
  <si>
    <t>"Stěny" Pi*((1,14)^2-(0,89)^2)*2,2</t>
  </si>
  <si>
    <t>"Strop" Pi*((1,14)^2-(0,32)^2)*0,25</t>
  </si>
  <si>
    <t>"Měrný žlab"</t>
  </si>
  <si>
    <t>"Dno" 5,0*1,4*0,25</t>
  </si>
  <si>
    <t>"Stěny" (5,0+0,9)*2*2,2*0,25</t>
  </si>
  <si>
    <t>"Šachta Š11"</t>
  </si>
  <si>
    <t>"Dno" 2,6*1,6*0,25</t>
  </si>
  <si>
    <t>"Stěny" (2,6+1,1)*2*1,8*0,25</t>
  </si>
  <si>
    <t>1270445883</t>
  </si>
  <si>
    <t>"Dno" 12,1*0,25</t>
  </si>
  <si>
    <t>"Stěny" 15,8*2,55</t>
  </si>
  <si>
    <t>"Římsa" 16,2*0,2+1,2</t>
  </si>
  <si>
    <t>"Dno" (5,0+1,4)*2*0,25</t>
  </si>
  <si>
    <t>"Stěny" (5,0+1,4+4,5+0,9)*2*2,2</t>
  </si>
  <si>
    <t>"Dno" (2,6+1,6)*2*0,25</t>
  </si>
  <si>
    <t>"Stěny" (2,6+1,6+2,1+1,1)*2*1,8</t>
  </si>
  <si>
    <t>-2042482532</t>
  </si>
  <si>
    <t>-1388895073</t>
  </si>
  <si>
    <t>"Dno" 2*Pi*1,14*0,25</t>
  </si>
  <si>
    <t>"Stěny" 2*Pi*1,14*2,2</t>
  </si>
  <si>
    <t>"Strop" 2*Pi*1,14*0,25+2*Pi*0,32*0,25+Pi*((0,75)^2)</t>
  </si>
  <si>
    <t>-1831251594</t>
  </si>
  <si>
    <t>-2070227498</t>
  </si>
  <si>
    <t>25,269*150*0,001</t>
  </si>
  <si>
    <t>451571111</t>
  </si>
  <si>
    <t>Lože pod dlažby ze štěrkopísků, tl. vrstvy do 100 mm</t>
  </si>
  <si>
    <t>206845729</t>
  </si>
  <si>
    <t>https://podminky.urs.cz/item/CS_URS_2025_01/451571111</t>
  </si>
  <si>
    <t>"Výústní objekt" 5,4*8,6+5,1</t>
  </si>
  <si>
    <t>-2141249036</t>
  </si>
  <si>
    <t>"Potrubí 1" 14,9*1,0*0,15</t>
  </si>
  <si>
    <t>"Potrubí 2" 12,2*1,0*0,15</t>
  </si>
  <si>
    <t>"Potrubí 3a, 3b" 185,3*0,4*0,15</t>
  </si>
  <si>
    <t>"Potrubí 4a" 6,2*0,4*0,15</t>
  </si>
  <si>
    <t>"Potrubí 4b" 2,9*0,4*0,15</t>
  </si>
  <si>
    <t>"Potrubí 4c, 5a, 8b, 11 - společný výkop" 132,0*1,5*0,15</t>
  </si>
  <si>
    <t>"Potrubí 5b, 5c" 52,8*1,0*0,15</t>
  </si>
  <si>
    <t>"Potrubí 5d, 5e" 28,2*1,0*0,15</t>
  </si>
  <si>
    <t>"Potrubí 6" 22,7*1,0*0,15</t>
  </si>
  <si>
    <t>"Potrubí 7a, 7b" 43,9*1,0*0,15</t>
  </si>
  <si>
    <t>"Potrubí 8a" 92,2*0,4*0,15</t>
  </si>
  <si>
    <t>"Potrubí 9a" 79,31*1,0*0,15</t>
  </si>
  <si>
    <t>"Potrubí 9b, 9c" 57,2*0,4*0,15</t>
  </si>
  <si>
    <t>"Potrubí 10" 128,1*1,0*0,15</t>
  </si>
  <si>
    <t>"Potrubí 12" 23,0*0,4*0,15</t>
  </si>
  <si>
    <t>"Potrubí 13" 37,4*1,0*0,15</t>
  </si>
  <si>
    <t>452112112</t>
  </si>
  <si>
    <t>Osazení betonových dílců prstenců nebo rámů pod poklopy a mříže, výšky do 100 mm</t>
  </si>
  <si>
    <t>1644875116</t>
  </si>
  <si>
    <t>https://podminky.urs.cz/item/CS_URS_2025_01/452112112</t>
  </si>
  <si>
    <t>59224010</t>
  </si>
  <si>
    <t>prstenec šachtový vyrovnávací betonový 625x100x40mm</t>
  </si>
  <si>
    <t>884315605</t>
  </si>
  <si>
    <t>"Š2" 1</t>
  </si>
  <si>
    <t>"Š17" 1</t>
  </si>
  <si>
    <t>59224011</t>
  </si>
  <si>
    <t>prstenec šachtový vyrovnávací betonový 625x100x60mm</t>
  </si>
  <si>
    <t>-255254495</t>
  </si>
  <si>
    <t>"Š1" 1</t>
  </si>
  <si>
    <t>"Akumulační šachta" 1</t>
  </si>
  <si>
    <t>59224012</t>
  </si>
  <si>
    <t>prstenec šachtový vyrovnávací betonový 625x100x80mm</t>
  </si>
  <si>
    <t>-344767652</t>
  </si>
  <si>
    <t>"Š16" 1</t>
  </si>
  <si>
    <t>59224013</t>
  </si>
  <si>
    <t>prstenec šachtový vyrovnávací betonový 625x100x100mm</t>
  </si>
  <si>
    <t>1588823854</t>
  </si>
  <si>
    <t>"Š21" 2</t>
  </si>
  <si>
    <t>"Akumulační šachta" 2</t>
  </si>
  <si>
    <t>592241R01</t>
  </si>
  <si>
    <t>prstenec šachtový vyrovnávací betonový 800x120x40mm</t>
  </si>
  <si>
    <t>-1438363848</t>
  </si>
  <si>
    <t>"Š12" 1</t>
  </si>
  <si>
    <t>592241R02</t>
  </si>
  <si>
    <t>prstenec šachtový vyrovnávací betonový 800x120x60mm</t>
  </si>
  <si>
    <t>1641266191</t>
  </si>
  <si>
    <t>"Š10" 1</t>
  </si>
  <si>
    <t>"Š13" 1</t>
  </si>
  <si>
    <t>592241R03</t>
  </si>
  <si>
    <t>prstenec šachtový vyrovnávací betonový 800x120x80mm</t>
  </si>
  <si>
    <t>-1878210000</t>
  </si>
  <si>
    <t>"Š14" 1</t>
  </si>
  <si>
    <t>"Š15" 1</t>
  </si>
  <si>
    <t>"Š20" 1</t>
  </si>
  <si>
    <t>592241R04</t>
  </si>
  <si>
    <t>prstenec šachtový vyrovnávací betonový 800x120x100mm</t>
  </si>
  <si>
    <t>-2063970134</t>
  </si>
  <si>
    <t>"Š3" 1</t>
  </si>
  <si>
    <t>"Š11" 2</t>
  </si>
  <si>
    <t>"Š13" 2</t>
  </si>
  <si>
    <t>"Š14" 2</t>
  </si>
  <si>
    <t>"Š20" 2</t>
  </si>
  <si>
    <t>465512127</t>
  </si>
  <si>
    <t>Dlažba z lomového kamene lomařsky upraveného na sucho se zalitím spár cementovou maltou, tl. kamene 200 mm</t>
  </si>
  <si>
    <t>-1299943832</t>
  </si>
  <si>
    <t>https://podminky.urs.cz/item/CS_URS_2025_01/465512127</t>
  </si>
  <si>
    <t>857372922</t>
  </si>
  <si>
    <t>Výměna litinových tvarovek na potrubí litinovém tlakovém jednoosých na potrubí z trub přírubových v otevřeném výkopu, kanálu nebo v šachtě DN 300</t>
  </si>
  <si>
    <t>-116747658</t>
  </si>
  <si>
    <t>https://podminky.urs.cz/item/CS_URS_2025_01/857372922</t>
  </si>
  <si>
    <t>55253495</t>
  </si>
  <si>
    <t>tvarovka přírubová litinová s hladkým koncem,práškový epoxid tl 250µm F-kus DN 300</t>
  </si>
  <si>
    <t>1001714398</t>
  </si>
  <si>
    <t>"Potrubí 9a" 1</t>
  </si>
  <si>
    <t>"Potrubí 10" 1</t>
  </si>
  <si>
    <t>"Potrubí 13" 1</t>
  </si>
  <si>
    <t>871161141</t>
  </si>
  <si>
    <t>Montáž vodovodního potrubí z polyetylenu PE100 RC v otevřeném výkopu svařovaných na tupo SDR 11/PN16 d 32 x 3,0 mm</t>
  </si>
  <si>
    <t>1562575880</t>
  </si>
  <si>
    <t>https://podminky.urs.cz/item/CS_URS_2025_01/871161141</t>
  </si>
  <si>
    <t>"Potrubí 4a" 6,2</t>
  </si>
  <si>
    <t>"Potrubí 4c " 132,0</t>
  </si>
  <si>
    <t>28613110</t>
  </si>
  <si>
    <t>potrubí vodovodní jednovrstvé PE100 RC PN 16 SDR11 32x3,0mm</t>
  </si>
  <si>
    <t>958018952</t>
  </si>
  <si>
    <t>138,2*1,015 'Přepočtené koeficientem množství</t>
  </si>
  <si>
    <t>28653130</t>
  </si>
  <si>
    <t>nákružek lemový PE 100 SDR11 32mm</t>
  </si>
  <si>
    <t>1849358078</t>
  </si>
  <si>
    <t>"Potrubí 4c " 1</t>
  </si>
  <si>
    <t>28654363</t>
  </si>
  <si>
    <t>příruba volná k lemovému nákružku z polypropylénu 40</t>
  </si>
  <si>
    <t>-973409198</t>
  </si>
  <si>
    <t>871211141</t>
  </si>
  <si>
    <t>Montáž vodovodního potrubí z polyetylenu PE100 RC v otevřeném výkopu svařovaných na tupo SDR 11/PN16 d 63 x 5,8 mm</t>
  </si>
  <si>
    <t>1329680001</t>
  </si>
  <si>
    <t>https://podminky.urs.cz/item/CS_URS_2025_01/871211141</t>
  </si>
  <si>
    <t>"Potrubí 8b" 152,95</t>
  </si>
  <si>
    <t>28613113</t>
  </si>
  <si>
    <t>potrubí vodovodní jednovrstvé PE100 RC PN 16 SDR11 63x5,8mm</t>
  </si>
  <si>
    <t>208184763</t>
  </si>
  <si>
    <t>152,95*1,015 'Přepočtené koeficientem množství</t>
  </si>
  <si>
    <t>871218111</t>
  </si>
  <si>
    <t>Kladení drenážního potrubí z plastických hmot do připravené rýhy z tvrdého PVC, průměru do 90 mm</t>
  </si>
  <si>
    <t>437134277</t>
  </si>
  <si>
    <t>https://podminky.urs.cz/item/CS_URS_2025_01/871218111</t>
  </si>
  <si>
    <t>"Potrubí 3a, 3b" 185,3</t>
  </si>
  <si>
    <t>28611292</t>
  </si>
  <si>
    <t>trubka drenážní flexibilní neperforovaná PVC-U SN 4 DN 80 pro meliorace, dočasné nebo odlehčovací drenáže</t>
  </si>
  <si>
    <t>-881729031</t>
  </si>
  <si>
    <t>185,3*1,01 'Přepočtené koeficientem množství</t>
  </si>
  <si>
    <t>28654511</t>
  </si>
  <si>
    <t>spojovací hrdlo PE drenážního systému budov DN 80</t>
  </si>
  <si>
    <t>1083760525</t>
  </si>
  <si>
    <t>"Potrubí 3a, 3b" 4</t>
  </si>
  <si>
    <t>28654512</t>
  </si>
  <si>
    <t>koleno PE drenážního systému budov 90° DN 80</t>
  </si>
  <si>
    <t>-1270564774</t>
  </si>
  <si>
    <t>"Potrubí 3a, 3b" 11</t>
  </si>
  <si>
    <t>871241141</t>
  </si>
  <si>
    <t>Montáž vodovodního potrubí z polyetylenu PE100 RC v otevřeném výkopu svařovaných na tupo SDR 11/PN16 d 90 x 8,2 mm</t>
  </si>
  <si>
    <t>-1838723291</t>
  </si>
  <si>
    <t>https://podminky.urs.cz/item/CS_URS_2025_01/871241141</t>
  </si>
  <si>
    <t>"Potrubí 4b" 2,9</t>
  </si>
  <si>
    <t>"Potrubí 8a" 57,4</t>
  </si>
  <si>
    <t>"Potrubí 9b, 9c" 57,2</t>
  </si>
  <si>
    <t>28613115</t>
  </si>
  <si>
    <t>potrubí vodovodní jednovrstvé PE100 RC PN 16 SDR11 90x8,2mm</t>
  </si>
  <si>
    <t>-711389723</t>
  </si>
  <si>
    <t>117,5*1,015 'Přepočtené koeficientem množství</t>
  </si>
  <si>
    <t>28653135</t>
  </si>
  <si>
    <t>nákružek lemový PE 100 SDR11 90mm</t>
  </si>
  <si>
    <t>-100800109</t>
  </si>
  <si>
    <t>"Potrubí 4b" 1</t>
  </si>
  <si>
    <t>"Potrubí 8" 4</t>
  </si>
  <si>
    <t>"Potrubí 9b, 9c" 4</t>
  </si>
  <si>
    <t>28654368</t>
  </si>
  <si>
    <t>příruba volná k lemovému nákružku z polypropylénu 90</t>
  </si>
  <si>
    <t>-170145883</t>
  </si>
  <si>
    <t>871341141</t>
  </si>
  <si>
    <t>Montáž vodovodního potrubí z polyetylenu PE100 RC v otevřeném výkopu svařovaných na tupo SDR 11/PN16 d 180 x 16,4 mm</t>
  </si>
  <si>
    <t>2050971065</t>
  </si>
  <si>
    <t>https://podminky.urs.cz/item/CS_URS_2025_01/871341141</t>
  </si>
  <si>
    <t>"Potrubí 5d, 5e" 28,2</t>
  </si>
  <si>
    <t>"Potrubí 11" 157,9</t>
  </si>
  <si>
    <t>28613642</t>
  </si>
  <si>
    <t>potrubí vodovodní jednovrstvé PE100 RC SDR11 PN16 s dodatečným opláštěním a integrovaným detekčním vodičem, 180 x 16,4mm</t>
  </si>
  <si>
    <t>-431894840</t>
  </si>
  <si>
    <t>186,1*1,015 'Přepočtené koeficientem množství</t>
  </si>
  <si>
    <t>28653140</t>
  </si>
  <si>
    <t>nákružek lemový PE 100 SDR11 180mm</t>
  </si>
  <si>
    <t>1608436612</t>
  </si>
  <si>
    <t>"Potrubí 5d, 5e" 4</t>
  </si>
  <si>
    <t>"Potrubí 11" 2</t>
  </si>
  <si>
    <t>871361141</t>
  </si>
  <si>
    <t>Montáž vodovodního potrubí z polyetylenu PE100 RC v otevřeném výkopu svařovaných na tupo SDR 11/PN16 d 250 x 22,7 mm</t>
  </si>
  <si>
    <t>1925259304</t>
  </si>
  <si>
    <t>https://podminky.urs.cz/item/CS_URS_2025_01/871361141</t>
  </si>
  <si>
    <t>"Potrubí 5a" 158,1</t>
  </si>
  <si>
    <t>"Potrubí 5b, 5c" 52,8</t>
  </si>
  <si>
    <t>"Potrubí 7a, 7b" 43,9</t>
  </si>
  <si>
    <t>28613182</t>
  </si>
  <si>
    <t>potrubí vodovodní jednovrstvé PE100 RC PN 16 SDR11 250x22,7mm</t>
  </si>
  <si>
    <t>-1726159849</t>
  </si>
  <si>
    <t>254,8*1,015 'Přepočtené koeficientem množství</t>
  </si>
  <si>
    <t>28653143</t>
  </si>
  <si>
    <t>nákružek lemový PE 100 SDR11 250mm</t>
  </si>
  <si>
    <t>-1472336567</t>
  </si>
  <si>
    <t>"Potrubí 5a" 2</t>
  </si>
  <si>
    <t>"Potrubí 5b, 5c" 2*2</t>
  </si>
  <si>
    <t>"Potrubí 7a, 7b" 2*2</t>
  </si>
  <si>
    <t>871373123</t>
  </si>
  <si>
    <t>Montáž kanalizačního potrubí z tvrdého PVC-U hladkého plnostěnného tuhost SN 12 DN 315</t>
  </si>
  <si>
    <t>1032788946</t>
  </si>
  <si>
    <t>https://podminky.urs.cz/item/CS_URS_2025_01/871373123</t>
  </si>
  <si>
    <t>"Potrubí 9a" 79,31</t>
  </si>
  <si>
    <t>"Potrubí 10" 128,05</t>
  </si>
  <si>
    <t>"Potrubí 13" 37,4</t>
  </si>
  <si>
    <t>28611267</t>
  </si>
  <si>
    <t>trubka kanalizační PVC-U plnostěnná jednovrstvá DN 315x6000mm SN12</t>
  </si>
  <si>
    <t>-1102777071</t>
  </si>
  <si>
    <t>244,76*1,03 'Přepočtené koeficientem množství</t>
  </si>
  <si>
    <t>871420330</t>
  </si>
  <si>
    <t>Montáž kanalizačního potrubí z polypropylenu PP hladkého plnostěnného SN 16 DN 500</t>
  </si>
  <si>
    <t>1821078653</t>
  </si>
  <si>
    <t>https://podminky.urs.cz/item/CS_URS_2025_01/871420330</t>
  </si>
  <si>
    <t>"Potrubí 1" 14,9</t>
  </si>
  <si>
    <t>"Potrubí 2" 12,2</t>
  </si>
  <si>
    <t>28614279</t>
  </si>
  <si>
    <t>trubka kanalizační PP plnostěnná jednovrstvá DN 500x6000mm SN16</t>
  </si>
  <si>
    <t>521575096</t>
  </si>
  <si>
    <t>27,1*1,015 'Přepočtené koeficientem množství</t>
  </si>
  <si>
    <t>877161201</t>
  </si>
  <si>
    <t>Montáž tvarovek na vodovodním plastovém potrubí z polyetylenu PE 100 svařovaných na tupo SDR 11/PN16 oblouků nebo redukcí d 32</t>
  </si>
  <si>
    <t>-937710198</t>
  </si>
  <si>
    <t>https://podminky.urs.cz/item/CS_URS_2025_01/877161201</t>
  </si>
  <si>
    <t>28614193</t>
  </si>
  <si>
    <t>oblouk 90° SDR11 PE 100 PN16 D 32mm</t>
  </si>
  <si>
    <t>541012336</t>
  </si>
  <si>
    <t>"Potrubí 4c " 2</t>
  </si>
  <si>
    <t>877161210</t>
  </si>
  <si>
    <t>Montáž tvarovek na vodovodním plastovém potrubí z polyetylenu PE 100 svařovaných na tupo SDR 11/PN16 kolen 15°, 30° nebo 45° d 32</t>
  </si>
  <si>
    <t>1772437797</t>
  </si>
  <si>
    <t>https://podminky.urs.cz/item/CS_URS_2025_01/877161210</t>
  </si>
  <si>
    <t>286142R04</t>
  </si>
  <si>
    <t>koleno 22° SDR11 PE 100 PN16 D 32mm</t>
  </si>
  <si>
    <t>-542179171</t>
  </si>
  <si>
    <t>286142R05</t>
  </si>
  <si>
    <t>koleno 30° SDR11 PE 100 PN16 D 32mm</t>
  </si>
  <si>
    <t>-187906419</t>
  </si>
  <si>
    <t>"Potrubí 4c " 4</t>
  </si>
  <si>
    <t>28614198</t>
  </si>
  <si>
    <t>koleno 45° SDR11 PE 100 PN16 D 32mm</t>
  </si>
  <si>
    <t>1600007456</t>
  </si>
  <si>
    <t>877161213</t>
  </si>
  <si>
    <t>Montáž tvarovek na vodovodním plastovém potrubí z polyetylenu PE 100 svařovaných na tupo SDR 11/PN16 T-kusů d 32</t>
  </si>
  <si>
    <t>1842364982</t>
  </si>
  <si>
    <t>https://podminky.urs.cz/item/CS_URS_2025_01/877161213</t>
  </si>
  <si>
    <t>28615172</t>
  </si>
  <si>
    <t>T-kus SDR11 PE 100 d 32mm</t>
  </si>
  <si>
    <t>1255751738</t>
  </si>
  <si>
    <t>28654124</t>
  </si>
  <si>
    <t>T-kus redukovaný PPR D 90x63x90mm</t>
  </si>
  <si>
    <t>-894061516</t>
  </si>
  <si>
    <t>877241201</t>
  </si>
  <si>
    <t>Montáž tvarovek na vodovodním plastovém potrubí z polyetylenu PE 100 svařovaných na tupo SDR 11/PN16 oblouků nebo redukcí d 90</t>
  </si>
  <si>
    <t>1710944718</t>
  </si>
  <si>
    <t>https://podminky.urs.cz/item/CS_URS_2025_01/877241201</t>
  </si>
  <si>
    <t>28614867</t>
  </si>
  <si>
    <t>oblouk 90° SDR11 PE 100 RC PN16 D 90mm</t>
  </si>
  <si>
    <t>-1988771612</t>
  </si>
  <si>
    <t>"Potrubí 4b" 0</t>
  </si>
  <si>
    <t>"Potrubí 8a" 3</t>
  </si>
  <si>
    <t>"Potrubí 9b, 9c" 2</t>
  </si>
  <si>
    <t>877241210</t>
  </si>
  <si>
    <t>Montáž tvarovek na vodovodním plastovém potrubí z polyetylenu PE 100 svařovaných na tupo SDR 11/PN16 kolen 15°, 30° nebo 45° d 90</t>
  </si>
  <si>
    <t>220308156</t>
  </si>
  <si>
    <t>https://podminky.urs.cz/item/CS_URS_2025_01/877241210</t>
  </si>
  <si>
    <t>286142R01</t>
  </si>
  <si>
    <t>koleno 11° SDR11 PE 100 PN16 D 90mm</t>
  </si>
  <si>
    <t>-1667806129</t>
  </si>
  <si>
    <t>"Potrubí 8a" 1</t>
  </si>
  <si>
    <t>286142R02</t>
  </si>
  <si>
    <t>koleno 22° SDR11 PE 100 PN16 D 90mm</t>
  </si>
  <si>
    <t>1074489973</t>
  </si>
  <si>
    <t>286142R03</t>
  </si>
  <si>
    <t>koleno 30° SDR11 PE 100 PN16 D 90mm</t>
  </si>
  <si>
    <t>773791856</t>
  </si>
  <si>
    <t>"Potrubí 8a" 4</t>
  </si>
  <si>
    <t>28614841</t>
  </si>
  <si>
    <t>koleno 45° SDR11 PE 100 PN16 D 90mm</t>
  </si>
  <si>
    <t>1890606257</t>
  </si>
  <si>
    <t>"Potrubí 8a" 5</t>
  </si>
  <si>
    <t>877341201</t>
  </si>
  <si>
    <t>Montáž tvarovek na vodovodním plastovém potrubí z polyetylenu PE 100 svařovaných na tupo SDR 11/PN16 oblouků nebo redukcí d 180</t>
  </si>
  <si>
    <t>-1469076803</t>
  </si>
  <si>
    <t>https://podminky.urs.cz/item/CS_URS_2025_01/877341201</t>
  </si>
  <si>
    <t>28614872</t>
  </si>
  <si>
    <t>oblouk 90° SDR11 PE 100 RC PN16 D 180mm</t>
  </si>
  <si>
    <t>-1084248955</t>
  </si>
  <si>
    <t>"Potrubí 5d, 5e" 1</t>
  </si>
  <si>
    <t>"Potrubí 11" 1</t>
  </si>
  <si>
    <t>877341210</t>
  </si>
  <si>
    <t>Montáž tvarovek na vodovodním plastovém potrubí z polyetylenu PE 100 svařovaných na tupo SDR 11/PN16 kolen 15°, 30° nebo 45° d 180</t>
  </si>
  <si>
    <t>1195279733</t>
  </si>
  <si>
    <t>https://podminky.urs.cz/item/CS_URS_2025_01/877341210</t>
  </si>
  <si>
    <t>286148R06</t>
  </si>
  <si>
    <t>koleno 11° SDR11 PE 100 PN16 D 180mm</t>
  </si>
  <si>
    <t>-1382080427</t>
  </si>
  <si>
    <t>"Potrubí 5d, 5e" 2</t>
  </si>
  <si>
    <t>286148R07</t>
  </si>
  <si>
    <t>koleno 22° SDR11 PE 100 PN16 D 180mm</t>
  </si>
  <si>
    <t>-332399338</t>
  </si>
  <si>
    <t>286148R08</t>
  </si>
  <si>
    <t>koleno 30° SDR11 PE 100 PN16 D 180mm</t>
  </si>
  <si>
    <t>-1390616496</t>
  </si>
  <si>
    <t>28614846</t>
  </si>
  <si>
    <t>koleno 45° SDR11 PE 100 PN16 D 180mm</t>
  </si>
  <si>
    <t>1003111662</t>
  </si>
  <si>
    <t>877361201</t>
  </si>
  <si>
    <t>Montáž tvarovek na vodovodním plastovém potrubí z polyetylenu PE 100 svařovaných na tupo SDR 11/PN16 oblouků nebo redukcí d 250</t>
  </si>
  <si>
    <t>-2126686393</t>
  </si>
  <si>
    <t>https://podminky.urs.cz/item/CS_URS_2025_01/877361201</t>
  </si>
  <si>
    <t>286148R09</t>
  </si>
  <si>
    <t>koleno 11° SDR11 PE 100 PN16 D 250mm</t>
  </si>
  <si>
    <t>65881344</t>
  </si>
  <si>
    <t>"Potrubí 5a" 1</t>
  </si>
  <si>
    <t>286148R10</t>
  </si>
  <si>
    <t>koleno 22° SDR11 PE 100 PN16 D 250mm</t>
  </si>
  <si>
    <t>668121432</t>
  </si>
  <si>
    <t>286148R11</t>
  </si>
  <si>
    <t>koleno 30° SDR11 PE 100 PN16 D 250mm</t>
  </si>
  <si>
    <t>286137203</t>
  </si>
  <si>
    <t>"Potrubí 5a" 4</t>
  </si>
  <si>
    <t>28614849</t>
  </si>
  <si>
    <t>koleno 45° SDR11 PE 100 PN16 D 250mm</t>
  </si>
  <si>
    <t>-508118991</t>
  </si>
  <si>
    <t>28614875</t>
  </si>
  <si>
    <t>oblouk 90° SDR11 PE 100 PN16 D 250mm</t>
  </si>
  <si>
    <t>-70067167</t>
  </si>
  <si>
    <t>"Potrubí 5b, 5c" 4</t>
  </si>
  <si>
    <t>"Potrubí 7a, 7b" 1</t>
  </si>
  <si>
    <t>891161322</t>
  </si>
  <si>
    <t>Montáž vodovodních armatur na potrubí šoupátek vevařovacích v otevřeném výkopu nebo v šachtách s ručním kolečkem svařovaných na tupo s PE konci SDR 11 PN16 DN 25/32</t>
  </si>
  <si>
    <t>-1837096531</t>
  </si>
  <si>
    <t>https://podminky.urs.cz/item/CS_URS_2025_01/891161322</t>
  </si>
  <si>
    <t>42221144</t>
  </si>
  <si>
    <t>šoupátko s PE vevařovacími konci voda PN10 DN 25/32 PE 100</t>
  </si>
  <si>
    <t>868033833</t>
  </si>
  <si>
    <t>42210100</t>
  </si>
  <si>
    <t>kolo ruční pro DN 40-50 D 150mm</t>
  </si>
  <si>
    <t>773751262</t>
  </si>
  <si>
    <t>891247112</t>
  </si>
  <si>
    <t>Montáž vodovodních armatur na potrubí hydrantů podzemních (bez osazení poklopů) DN 80</t>
  </si>
  <si>
    <t>1083616816</t>
  </si>
  <si>
    <t>https://podminky.urs.cz/item/CS_URS_2025_01/891247112</t>
  </si>
  <si>
    <t>42273590</t>
  </si>
  <si>
    <t>hydrant podzemní DN 80 PN 16 jednoduchý uzávěr krycí v 1250mm</t>
  </si>
  <si>
    <t>-555094878</t>
  </si>
  <si>
    <t>891429951</t>
  </si>
  <si>
    <t>Montáž opravných armatur na potrubí z trub litinových, ocelových nebo plastických hmot potrubních spojek hrdlo/příruba DN 500</t>
  </si>
  <si>
    <t>1987428238</t>
  </si>
  <si>
    <t>https://podminky.urs.cz/item/CS_URS_2025_01/891429951</t>
  </si>
  <si>
    <t>55251385</t>
  </si>
  <si>
    <t>příruba jištěná proti posunu nástrčné hrdlo pro PE a PVC potrubí DN 500/560</t>
  </si>
  <si>
    <t>2111434896</t>
  </si>
  <si>
    <t>"Potrubí 1" 1</t>
  </si>
  <si>
    <t>892241111</t>
  </si>
  <si>
    <t>Tlakové zkoušky vodou na potrubí DN do 80</t>
  </si>
  <si>
    <t>1720798008</t>
  </si>
  <si>
    <t>https://podminky.urs.cz/item/CS_URS_2025_01/892241111</t>
  </si>
  <si>
    <t>"Potrubí 12" 23,0</t>
  </si>
  <si>
    <t>892351111</t>
  </si>
  <si>
    <t>Tlakové zkoušky vodou na potrubí DN 150 nebo 200</t>
  </si>
  <si>
    <t>-1379581509</t>
  </si>
  <si>
    <t>https://podminky.urs.cz/item/CS_URS_2025_01/892351111</t>
  </si>
  <si>
    <t>"Potrubí 6" 22,65</t>
  </si>
  <si>
    <t>892372111</t>
  </si>
  <si>
    <t>Tlakové zkoušky vodou zabezpečení konců potrubí při tlakových zkouškách DN do 300</t>
  </si>
  <si>
    <t>1851374694</t>
  </si>
  <si>
    <t>https://podminky.urs.cz/item/CS_URS_2025_01/892372111</t>
  </si>
  <si>
    <t>16*2</t>
  </si>
  <si>
    <t>892381111</t>
  </si>
  <si>
    <t>Tlakové zkoušky vodou na potrubí DN 250, 300 nebo 350</t>
  </si>
  <si>
    <t>-593779482</t>
  </si>
  <si>
    <t>https://podminky.urs.cz/item/CS_URS_2025_01/892381111</t>
  </si>
  <si>
    <t>892421111</t>
  </si>
  <si>
    <t>Tlakové zkoušky vodou na potrubí DN 400 nebo 500</t>
  </si>
  <si>
    <t>-2081941792</t>
  </si>
  <si>
    <t>https://podminky.urs.cz/item/CS_URS_2025_01/892421111</t>
  </si>
  <si>
    <t>892442111</t>
  </si>
  <si>
    <t>Tlakové zkoušky vodou zabezpečení konců potrubí při tlakových zkouškách DN přes 300 do 600</t>
  </si>
  <si>
    <t>1499585450</t>
  </si>
  <si>
    <t>https://podminky.urs.cz/item/CS_URS_2025_01/892442111</t>
  </si>
  <si>
    <t>894102211</t>
  </si>
  <si>
    <t>Ostatní konstrukce na trubním vedení zděné stěny šachet z cihel kanalizačních pálených lícových na cementovou maltu MC 10, tloušťky 250 mm</t>
  </si>
  <si>
    <t>2102673247</t>
  </si>
  <si>
    <t>https://podminky.urs.cz/item/CS_URS_2025_01/894102211</t>
  </si>
  <si>
    <t>"Š1-Š3" Pi*((0,75)^2-(0,5)^2)*0,45*3</t>
  </si>
  <si>
    <t>"Š10-Š17" Pi*((0,75)^2-(0,5)^2)*0,35*8</t>
  </si>
  <si>
    <t>"Š20-Š21" Pi*((0,75)^2-(0,5)^2)*0,35*2</t>
  </si>
  <si>
    <t>894104111</t>
  </si>
  <si>
    <t>Ostatní konstrukce na trubním vedení zděné žlaby šachet z cihel kanalizačních pálených lícových na cementovou maltu MC 10, průměr žlabu do 500 mm</t>
  </si>
  <si>
    <t>-914562244</t>
  </si>
  <si>
    <t>https://podminky.urs.cz/item/CS_URS_2025_01/894104111</t>
  </si>
  <si>
    <t>"Š1-Š3" Pi*((0,37)^2-(0,25)^2)/2*1,5*3</t>
  </si>
  <si>
    <t>"Š10-Š17" Pi*((0,27)^2-(0,15)^2)/2*1,5*8</t>
  </si>
  <si>
    <t>"Š20-Š21" Pi*((0,27)^2-(0,15)^2)/2*1,5*2</t>
  </si>
  <si>
    <t>894105111</t>
  </si>
  <si>
    <t>Ostatní konstrukce na trubním vedení zděné dlažby šachet z cihel kanalizačních pálených lícových na cementovou maltu MC 10 čtyř a vícehranných</t>
  </si>
  <si>
    <t>-349341678</t>
  </si>
  <si>
    <t>https://podminky.urs.cz/item/CS_URS_2025_01/894105111</t>
  </si>
  <si>
    <t>"Š1-Š3" 1,0*(1,5-0,37)*0,12*3</t>
  </si>
  <si>
    <t>"Š10-Š17" 1,0*(1,5-0,27)*0,12*8</t>
  </si>
  <si>
    <t>"Š20-Š21" 1,0*(1,5-0,27)*0,12*2</t>
  </si>
  <si>
    <t>894201131</t>
  </si>
  <si>
    <t>Ostatní konstrukce na trubním vedení z prostého betonu dno šachet tloušťky přes 200 mm z betonu bez zvýšených nároků na prostředí tř. C 30/37</t>
  </si>
  <si>
    <t>-1589495938</t>
  </si>
  <si>
    <t>https://podminky.urs.cz/item/CS_URS_2025_01/894201131</t>
  </si>
  <si>
    <t>"Š1-Š3" (1,5*1,5*0,8-(Pi*(0,25)^2/2*1,5+1,0*1,5*0,12))*3</t>
  </si>
  <si>
    <t>"Š10-Š17" (1,5*1,5*0,6-(Pi*(0,15)^2/2*1,5+1,0*1,5*0,12))*8</t>
  </si>
  <si>
    <t>"Š20-Š21" (1,5*1,5*0,6-(Pi*(0,15)^2/2*1,5+1,0*1,5*0,12))*2</t>
  </si>
  <si>
    <t>894411311</t>
  </si>
  <si>
    <t>Osazení betonových nebo železobetonových dílců pro šachty skruží rovných</t>
  </si>
  <si>
    <t>446051409</t>
  </si>
  <si>
    <t>https://podminky.urs.cz/item/CS_URS_2025_01/894411311</t>
  </si>
  <si>
    <t>59224595</t>
  </si>
  <si>
    <t>skruž betonové šachty DN 1000 kanalizační DEHA 100x25x12cm, se stupadly</t>
  </si>
  <si>
    <t>430528747</t>
  </si>
  <si>
    <t>"Š21" 1</t>
  </si>
  <si>
    <t>59224596</t>
  </si>
  <si>
    <t>skruž betonové šachty DN 1000 kanalizační DEHA 100x50x12cm, se stupadly</t>
  </si>
  <si>
    <t>1602173575</t>
  </si>
  <si>
    <t>"Š11" 1</t>
  </si>
  <si>
    <t>59224597</t>
  </si>
  <si>
    <t>skruž betonové šachty DN 1000 kanalizační DEHA 100x100x12cm, se stupadly</t>
  </si>
  <si>
    <t>-278967618</t>
  </si>
  <si>
    <t>"Š1" 5</t>
  </si>
  <si>
    <t>"Š2" 5</t>
  </si>
  <si>
    <t>"Š16" 2</t>
  </si>
  <si>
    <t>"Š17" 2</t>
  </si>
  <si>
    <t>59224601</t>
  </si>
  <si>
    <t>skruž betonové šachty DN 1500 kanalizační DEHA 150x25x15cm, se stupadly</t>
  </si>
  <si>
    <t>1091498618</t>
  </si>
  <si>
    <t>59224603</t>
  </si>
  <si>
    <t>skruž betonové šachty DN 1500 kanalizační DEHA 150x100x15cm, se stupadly</t>
  </si>
  <si>
    <t>1077345805</t>
  </si>
  <si>
    <t>894412411</t>
  </si>
  <si>
    <t>Osazení betonových nebo železobetonových dílců pro šachty skruží přechodových</t>
  </si>
  <si>
    <t>1720232779</t>
  </si>
  <si>
    <t>https://podminky.urs.cz/item/CS_URS_2025_01/894412411</t>
  </si>
  <si>
    <t>59224167</t>
  </si>
  <si>
    <t>skruž betonová přechodová 62,5/100x60x12cm stupadla poplastovaná</t>
  </si>
  <si>
    <t>213308692</t>
  </si>
  <si>
    <t>894414211</t>
  </si>
  <si>
    <t>Osazení betonových nebo železobetonových dílců pro šachty desek zákrytových</t>
  </si>
  <si>
    <t>979537602</t>
  </si>
  <si>
    <t>https://podminky.urs.cz/item/CS_URS_2025_01/894414211</t>
  </si>
  <si>
    <t>592245R01</t>
  </si>
  <si>
    <t>deska betonová zákrytová šachty DN 1000-800/200 třída zatížení D400, integrované těsnění</t>
  </si>
  <si>
    <t>-1167965133</t>
  </si>
  <si>
    <t>894501121</t>
  </si>
  <si>
    <t>Bednění konstrukcí na trubním vedení stěn šachet pravoúhlých nebo čtyř a vícehranných jednostranné zřízení</t>
  </si>
  <si>
    <t>-1833575804</t>
  </si>
  <si>
    <t>https://podminky.urs.cz/item/CS_URS_2025_01/894501121</t>
  </si>
  <si>
    <t>"Š1-Š3" (1,5*0,6*4-(Pi*(0,25)^2/2*2+1,5*0,12*2))*3</t>
  </si>
  <si>
    <t>"Š10-Š17" (1,5*0,6*4-(Pi*(0,15)^2/2*2+1,5*0,12*2))*8</t>
  </si>
  <si>
    <t>"Š20-Š21" (1,5*0,6*4-(Pi*(0,15)^2/2*2+1,5*0,12*2))*2</t>
  </si>
  <si>
    <t>894501122</t>
  </si>
  <si>
    <t>Bednění konstrukcí na trubním vedení stěn šachet pravoúhlých nebo čtyř a vícehranných jednostranné odstranění</t>
  </si>
  <si>
    <t>-1340055027</t>
  </si>
  <si>
    <t>https://podminky.urs.cz/item/CS_URS_2025_01/894501122</t>
  </si>
  <si>
    <t>899104112</t>
  </si>
  <si>
    <t>Osazení poklopů šachtových litinových, ocelových nebo železobetonových včetně rámů pro třídu zatížení D400, E600</t>
  </si>
  <si>
    <t>-1809704071</t>
  </si>
  <si>
    <t>https://podminky.urs.cz/item/CS_URS_2025_01/899104112</t>
  </si>
  <si>
    <t>28661935</t>
  </si>
  <si>
    <t>poklop šachtový litinový DN 600 pro třídu zatížení D400</t>
  </si>
  <si>
    <t>-1621371644</t>
  </si>
  <si>
    <t>"Akumulační šachta (Z4)" 1</t>
  </si>
  <si>
    <t>55241031</t>
  </si>
  <si>
    <t>poklop šachtový třída D400, kruhový s ventilací</t>
  </si>
  <si>
    <t>1064449625</t>
  </si>
  <si>
    <t>899401113</t>
  </si>
  <si>
    <t>Osazení poklopů uličních s pevným rámem litinových hydrantových</t>
  </si>
  <si>
    <t>-1640134062</t>
  </si>
  <si>
    <t>https://podminky.urs.cz/item/CS_URS_2025_01/899401113</t>
  </si>
  <si>
    <t>42291452</t>
  </si>
  <si>
    <t>poklop litinový hydrantový DN 80</t>
  </si>
  <si>
    <t>-1227223644</t>
  </si>
  <si>
    <t>42210052</t>
  </si>
  <si>
    <t>deska podkladová uličního poklopu litinového hydrantového</t>
  </si>
  <si>
    <t>-1677547875</t>
  </si>
  <si>
    <t>-1716341880</t>
  </si>
  <si>
    <t>"Dno" 7,7</t>
  </si>
  <si>
    <t>"Dno" 2*Pi*1,0</t>
  </si>
  <si>
    <t>"Dno" (4,75+1,15)*2</t>
  </si>
  <si>
    <t>"Dno" (2,3+1,3)*2</t>
  </si>
  <si>
    <t>"Stěna - strop"</t>
  </si>
  <si>
    <t>"Strop" 2*Pi*1,0</t>
  </si>
  <si>
    <t>1707409529</t>
  </si>
  <si>
    <t>"Z/6" 8+4+3</t>
  </si>
  <si>
    <t>"Z/7" 8+4</t>
  </si>
  <si>
    <t>"Z/8" 30</t>
  </si>
  <si>
    <t>1297287861</t>
  </si>
  <si>
    <t>"Dno" 5,1</t>
  </si>
  <si>
    <t>"Stěny" 7,8*2,55</t>
  </si>
  <si>
    <t>"Římsa" 8,1*0,2+1,2+3,1</t>
  </si>
  <si>
    <t>"Dno" Pi*(0,75)^2</t>
  </si>
  <si>
    <t>"Strop" Pi*((0,75)^2-(0,32)^2)*2</t>
  </si>
  <si>
    <t>"Dno" 4,5*0,9</t>
  </si>
  <si>
    <t>"Stěny" (4,5+0,9)*2*2,2+(5,0*1,4-4,5*0,9)</t>
  </si>
  <si>
    <t>"Dno" 2,1*1,1</t>
  </si>
  <si>
    <t>"Stěny" (2,1+1,1)*2*1,8+(2,6*1,6-2,1*1,1)</t>
  </si>
  <si>
    <t>1409650199</t>
  </si>
  <si>
    <t>-356492220</t>
  </si>
  <si>
    <t>568,151*1,8 'Přepočtené koeficientem množství</t>
  </si>
  <si>
    <t>-75813584</t>
  </si>
  <si>
    <t>-1494780914</t>
  </si>
  <si>
    <t>"Z2 - měrný žlab" 11,8</t>
  </si>
  <si>
    <t>-702729488</t>
  </si>
  <si>
    <t>"Z1" 481,8</t>
  </si>
  <si>
    <t>"Z2 - měrný žlab" 259,8</t>
  </si>
  <si>
    <t>"Z2 - výústní objekt" 154,1</t>
  </si>
  <si>
    <t>"Z3" 52,7</t>
  </si>
  <si>
    <t>"Z5" 207,9</t>
  </si>
  <si>
    <t>1156,3*1,2 'Přepočtené koeficientem množství</t>
  </si>
  <si>
    <t>767223222</t>
  </si>
  <si>
    <t>Montáž zábradlí přímého v exteriéru na schodišti kotveného do betonu</t>
  </si>
  <si>
    <t>-721836356</t>
  </si>
  <si>
    <t>https://podminky.urs.cz/item/CS_URS_2025_01/767223222</t>
  </si>
  <si>
    <t>"Z2 - výústní objekt" 7,0</t>
  </si>
  <si>
    <t>317561045</t>
  </si>
  <si>
    <t>"Z3" 2,4</t>
  </si>
  <si>
    <t>-577460424</t>
  </si>
  <si>
    <t>-338991166</t>
  </si>
  <si>
    <t>Práce a dodávky M</t>
  </si>
  <si>
    <t>23-M</t>
  </si>
  <si>
    <t>Montáže potrubí</t>
  </si>
  <si>
    <t>230140037</t>
  </si>
  <si>
    <t>Montáž trubek Ø 57 mm, tl. 3 mm</t>
  </si>
  <si>
    <t>-1115634141</t>
  </si>
  <si>
    <t>https://podminky.urs.cz/item/CS_URS_2025_01/230140037</t>
  </si>
  <si>
    <t>potrubí nerezová ocel DN 50</t>
  </si>
  <si>
    <t>-514990628</t>
  </si>
  <si>
    <t>230140080</t>
  </si>
  <si>
    <t>Montáž trubek Ø 219 mm, tl. 3 mm</t>
  </si>
  <si>
    <t>593178759</t>
  </si>
  <si>
    <t>https://podminky.urs.cz/item/CS_URS_2025_01/230140080</t>
  </si>
  <si>
    <t>140310R02</t>
  </si>
  <si>
    <t>potrubí nerezová ocel DN 200</t>
  </si>
  <si>
    <t>1265241151</t>
  </si>
  <si>
    <t>230140167</t>
  </si>
  <si>
    <t>Montáž trubních dílců přivařovacích Ø 57, tl. 3 mm</t>
  </si>
  <si>
    <t>23390839</t>
  </si>
  <si>
    <t>https://podminky.urs.cz/item/CS_URS_2025_01/230140167</t>
  </si>
  <si>
    <t>140310R03</t>
  </si>
  <si>
    <t>potrubí nerezová ocel DN 50 oblouk 22°</t>
  </si>
  <si>
    <t>-1889616830</t>
  </si>
  <si>
    <t>"Potrubí 12" 1</t>
  </si>
  <si>
    <t>140310R04</t>
  </si>
  <si>
    <t>potrubí nerezová ocel DN 50 oblouk 45°</t>
  </si>
  <si>
    <t>-1822830964</t>
  </si>
  <si>
    <t>140310R05</t>
  </si>
  <si>
    <t>potrubí nerezová ocel DN 50 oblouk 90°</t>
  </si>
  <si>
    <t>-638988960</t>
  </si>
  <si>
    <t>"Potrubí 12" 4</t>
  </si>
  <si>
    <t>140310R06</t>
  </si>
  <si>
    <t>potrubí nerezová ocel DN 50 příruba přivařovací</t>
  </si>
  <si>
    <t>-946060110</t>
  </si>
  <si>
    <t>"Potrubí 12" 2</t>
  </si>
  <si>
    <t>230140210</t>
  </si>
  <si>
    <t>Montáž trubních dílců přivařovacích Ø 219, tl. 3 mm</t>
  </si>
  <si>
    <t>328195326</t>
  </si>
  <si>
    <t>https://podminky.urs.cz/item/CS_URS_2025_01/230140210</t>
  </si>
  <si>
    <t>140310R07</t>
  </si>
  <si>
    <t>potrubí nerezová ocel DN 200 oblouk 30°</t>
  </si>
  <si>
    <t>-1678159782</t>
  </si>
  <si>
    <t>"Potrubí 6" 2</t>
  </si>
  <si>
    <t>140310R08</t>
  </si>
  <si>
    <t>potrubí nerezová ocel DN 200 oblouk 90°</t>
  </si>
  <si>
    <t>1409087456</t>
  </si>
  <si>
    <t>140310R09</t>
  </si>
  <si>
    <t>potrubí nerezová ocel DN 200 příruba přivařovací</t>
  </si>
  <si>
    <t>-852635466</t>
  </si>
  <si>
    <t>S_avz</t>
  </si>
  <si>
    <t>Plocha asfaltové vozovky</t>
  </si>
  <si>
    <t>2805,4</t>
  </si>
  <si>
    <t>S_bd</t>
  </si>
  <si>
    <t>Plocha betonové dlažby</t>
  </si>
  <si>
    <t>316,1</t>
  </si>
  <si>
    <t>S_cb</t>
  </si>
  <si>
    <t>Plocha cementového betonu</t>
  </si>
  <si>
    <t>217,7</t>
  </si>
  <si>
    <t>Objem výkopů - jámy 2</t>
  </si>
  <si>
    <t>341,34</t>
  </si>
  <si>
    <t>SO12 - Komunikace a zpevněné plochy</t>
  </si>
  <si>
    <t xml:space="preserve">    5 - Komunikace pozemní</t>
  </si>
  <si>
    <t>113107222</t>
  </si>
  <si>
    <t>Odstranění podkladů nebo krytů strojně plochy jednotlivě přes 200 m2 s přemístěním hmot na skládku na vzdálenost do 20 m nebo s naložením na dopravní prostředek z kameniva hrubého drceného, o tl. vrstvy přes 100 do 200 mm</t>
  </si>
  <si>
    <t>-1200604522</t>
  </si>
  <si>
    <t>https://podminky.urs.cz/item/CS_URS_2025_01/113107222</t>
  </si>
  <si>
    <t>"Stávající zpevněné plochy" 2556,8</t>
  </si>
  <si>
    <t>113107231</t>
  </si>
  <si>
    <t>Odstranění podkladů nebo krytů strojně plochy jednotlivě přes 200 m2 s přemístěním hmot na skládku na vzdálenost do 20 m nebo s naložením na dopravní prostředek z betonu prostého, o tl. vrstvy přes 100 do 150 mm</t>
  </si>
  <si>
    <t>788339038</t>
  </si>
  <si>
    <t>https://podminky.urs.cz/item/CS_URS_2025_01/113107231</t>
  </si>
  <si>
    <t>113107242</t>
  </si>
  <si>
    <t>Odstranění podkladů nebo krytů strojně plochy jednotlivě přes 200 m2 s přemístěním hmot na skládku na vzdálenost do 20 m nebo s naložením na dopravní prostředek živičných, o tl. vrstvy přes 50 do 100 mm</t>
  </si>
  <si>
    <t>1223109756</t>
  </si>
  <si>
    <t>https://podminky.urs.cz/item/CS_URS_2025_01/113107242</t>
  </si>
  <si>
    <t>113154512</t>
  </si>
  <si>
    <t>Frézování živičného podkladu nebo krytu s naložením hmot na dopravní prostředek plochy do 500 m2 pruhu šířky do 0,5 m, tloušťky vrstvy 40 mm</t>
  </si>
  <si>
    <t>29456354</t>
  </si>
  <si>
    <t>https://podminky.urs.cz/item/CS_URS_2025_01/113154512</t>
  </si>
  <si>
    <t>"Vozovka - napojení obrusné vrstvy" 15,5*0,5</t>
  </si>
  <si>
    <t>113154514</t>
  </si>
  <si>
    <t>Frézování živičného podkladu nebo krytu s naložením hmot na dopravní prostředek plochy do 500 m2 pruhu šířky do 0,5 m, tloušťky vrstvy 60 mm</t>
  </si>
  <si>
    <t>-948567884</t>
  </si>
  <si>
    <t>https://podminky.urs.cz/item/CS_URS_2025_01/113154514</t>
  </si>
  <si>
    <t>"Vozovka - napojení ložní vrstvy" 15,5*0,25</t>
  </si>
  <si>
    <t>113202111</t>
  </si>
  <si>
    <t>Vytrhání obrub s vybouráním lože, s přemístěním hmot na skládku na vzdálenost do 3 m nebo s naložením na dopravní prostředek z krajníků nebo obrubníků stojatých</t>
  </si>
  <si>
    <t>703217666</t>
  </si>
  <si>
    <t>https://podminky.urs.cz/item/CS_URS_2025_01/113202111</t>
  </si>
  <si>
    <t>"Stávající obruby" 710,8</t>
  </si>
  <si>
    <t>131251104</t>
  </si>
  <si>
    <t>Hloubení nezapažených jam a zářezů strojně s urovnáním dna do předepsaného profilu a spádu v hornině třídy těžitelnosti I skupiny 3 přes 100 do 500 m3</t>
  </si>
  <si>
    <t>299889498</t>
  </si>
  <si>
    <t>https://podminky.urs.cz/item/CS_URS_2025_01/131251104</t>
  </si>
  <si>
    <t>"Výkopy v zeleni pro skladbu vozovky" 871,4*(0,45-0,15)</t>
  </si>
  <si>
    <t>"Výkopy v zeleni pro skladbu betonové dlažby" 296,0*(0,42-0,15)</t>
  </si>
  <si>
    <t>-2037438863</t>
  </si>
  <si>
    <t>"Výkopek" V_vyk2</t>
  </si>
  <si>
    <t>-216678260</t>
  </si>
  <si>
    <t>340,34*4 'Přepočtené koeficientem množství</t>
  </si>
  <si>
    <t>1781016744</t>
  </si>
  <si>
    <t>"Přípojky uličních vpustí" 1</t>
  </si>
  <si>
    <t>"Odečet podkladních vrstev, potrubí a obetonování" -0*1,6*0,53</t>
  </si>
  <si>
    <t>174251109</t>
  </si>
  <si>
    <t>Zásyp sypaninou z jakékoliv horniny strojně Příplatek k ceně za prohození sypaniny</t>
  </si>
  <si>
    <t>-1577436746</t>
  </si>
  <si>
    <t>https://podminky.urs.cz/item/CS_URS_2025_01/174251109</t>
  </si>
  <si>
    <t>339921132</t>
  </si>
  <si>
    <t>Osazování palisád betonových v řadě se zabetonováním výšky palisády přes 500 do 1000 mm</t>
  </si>
  <si>
    <t>941871222</t>
  </si>
  <si>
    <t>https://podminky.urs.cz/item/CS_URS_2025_01/339921132</t>
  </si>
  <si>
    <t>3,9+0,9*2+(2,5+1,0*2)*2</t>
  </si>
  <si>
    <t>59228408</t>
  </si>
  <si>
    <t>palisáda tyčová hranatá betonová 110x110mm v 600mm přírodní</t>
  </si>
  <si>
    <t>1658573578</t>
  </si>
  <si>
    <t>14,7*5,715 'Přepočtené koeficientem množství</t>
  </si>
  <si>
    <t>Komunikace pozemní</t>
  </si>
  <si>
    <t>564861011</t>
  </si>
  <si>
    <t>Podklad ze štěrkodrti ŠD s rozprostřením a zhutněním plochy jednotlivě do 100 m2, po zhutnění tl. 200 mm</t>
  </si>
  <si>
    <t>2075860749</t>
  </si>
  <si>
    <t>https://podminky.urs.cz/item/CS_URS_2025_01/564861011</t>
  </si>
  <si>
    <t>"Štěrkodrť ŠDb 0/32"</t>
  </si>
  <si>
    <t>"Zpevněná plocha - betonová dlažba" 27,9+3,0+24,9+3,0+16,2+32,2+16,6+37,4+149,0+2,5+1,7+1,7</t>
  </si>
  <si>
    <t>564861111</t>
  </si>
  <si>
    <t>Podklad ze štěrkodrti ŠD s rozprostřením a zhutněním plochy přes 100 m2, po zhutnění tl. 200 mm</t>
  </si>
  <si>
    <t>464631515</t>
  </si>
  <si>
    <t>https://podminky.urs.cz/item/CS_URS_2025_01/564861111</t>
  </si>
  <si>
    <t>"Štěrkodrť ŠDa 0/63"</t>
  </si>
  <si>
    <t>"Vozovka" 2805,4</t>
  </si>
  <si>
    <t>"Zpevněná plocha - cementový beton" 171,3+41,9+4,5</t>
  </si>
  <si>
    <t>567122112</t>
  </si>
  <si>
    <t>Podklad ze směsi stmelené cementem SC bez dilatačních spár, s rozprostřením a zhutněním SC C 8/10 (KSC I), po zhutnění tl. 130 mm</t>
  </si>
  <si>
    <t>-284859201</t>
  </si>
  <si>
    <t>https://podminky.urs.cz/item/CS_URS_2025_01/567122112</t>
  </si>
  <si>
    <t>"Vozovka" S_avz</t>
  </si>
  <si>
    <t>567122114</t>
  </si>
  <si>
    <t>Podklad ze směsi stmelené cementem SC bez dilatačních spár, s rozprostřením a zhutněním SC C 8/10 (KSC I), po zhutnění tl. 150 mm</t>
  </si>
  <si>
    <t>-193881247</t>
  </si>
  <si>
    <t>https://podminky.urs.cz/item/CS_URS_2025_01/567122114</t>
  </si>
  <si>
    <t xml:space="preserve">"D.1.2 - Situace komunikací" </t>
  </si>
  <si>
    <t>"Zastávka - skladba 4" S_cb</t>
  </si>
  <si>
    <t>573111112</t>
  </si>
  <si>
    <t>Postřik infiltrační PI z asfaltu silničního s posypem kamenivem, v množství 1,00 kg/m2</t>
  </si>
  <si>
    <t>363017849</t>
  </si>
  <si>
    <t>https://podminky.urs.cz/item/CS_URS_2025_01/573111112</t>
  </si>
  <si>
    <t>"Vozovka - napojení podkladní vrstvy"   15,5*0,25</t>
  </si>
  <si>
    <t>573231106</t>
  </si>
  <si>
    <t>Postřik spojovací PS bez posypu kamenivem ze silniční emulze, v množství 0,30 kg/m2</t>
  </si>
  <si>
    <t>-621548515</t>
  </si>
  <si>
    <t>https://podminky.urs.cz/item/CS_URS_2025_01/573231106</t>
  </si>
  <si>
    <t>577134141</t>
  </si>
  <si>
    <t>Asfaltový beton vrstva obrusná ACO 11 (ABS) s rozprostřením a se zhutněním z modifikovaného asfaltu v pruhu šířky přes 3 m, po zhutnění tl. 40 mm</t>
  </si>
  <si>
    <t>-290257070</t>
  </si>
  <si>
    <t>https://podminky.urs.cz/item/CS_URS_2025_01/577134141</t>
  </si>
  <si>
    <t>577165142</t>
  </si>
  <si>
    <t>Asfaltový beton vrstva ložní ACL 16 (ABH) s rozprostřením a zhutněním z modifikovaného asfaltu v pruhu šířky přes 3 m, po zhutnění tl. 70 mm</t>
  </si>
  <si>
    <t>-1919163041</t>
  </si>
  <si>
    <t>https://podminky.urs.cz/item/CS_URS_2025_01/577165142</t>
  </si>
  <si>
    <t>581141214</t>
  </si>
  <si>
    <t>Kryt cementobetonový silničních komunikací skupiny CB II tl. 230 mm</t>
  </si>
  <si>
    <t>336291880</t>
  </si>
  <si>
    <t>https://podminky.urs.cz/item/CS_URS_2025_01/581141214</t>
  </si>
  <si>
    <t>"Zpevněná plocha - cementový beton" S_cb</t>
  </si>
  <si>
    <t>596211255</t>
  </si>
  <si>
    <t>Kladení dlažby z betonových zámkových dlaždic komunikací pro pěší strojně s ložem z kameniva těženého nebo drceného tl. do 40 mm, s vyplněním spár s dvojitým hutněním, vibrováním a se smetením přebytečného materiálu na krajnici tl. 60 mm přes 300 m2</t>
  </si>
  <si>
    <t>1561764644</t>
  </si>
  <si>
    <t>https://podminky.urs.cz/item/CS_URS_2025_01/596211255</t>
  </si>
  <si>
    <t>"Zpevněná plocha - betonová dlažba" S_bd</t>
  </si>
  <si>
    <t>59245015</t>
  </si>
  <si>
    <t>dlažba zámková betonová tvaru I 200x165mm tl 60mm přírodní</t>
  </si>
  <si>
    <t>-908900216</t>
  </si>
  <si>
    <t>316,1*1,01 'Přepočtené koeficientem množství</t>
  </si>
  <si>
    <t>914111111</t>
  </si>
  <si>
    <t>Montáž svislé dopravní značky základní velikosti do 1 m2 objímkami na sloupky nebo konzoly</t>
  </si>
  <si>
    <t>-689708672</t>
  </si>
  <si>
    <t>https://podminky.urs.cz/item/CS_URS_2025_01/914111111</t>
  </si>
  <si>
    <t>40445608</t>
  </si>
  <si>
    <t>značky upravující přednost P1, P4 700mm</t>
  </si>
  <si>
    <t>-941273062</t>
  </si>
  <si>
    <t>"P4" 1</t>
  </si>
  <si>
    <t>40445625</t>
  </si>
  <si>
    <t>informativní značky provozní IP8, IP9, IP11-IP13 500x700mm</t>
  </si>
  <si>
    <t>929529961</t>
  </si>
  <si>
    <t>"IP11a" 1</t>
  </si>
  <si>
    <t>40445650</t>
  </si>
  <si>
    <t>dodatkové tabulky E7, E12, E13 500x300mm</t>
  </si>
  <si>
    <t>2013803234</t>
  </si>
  <si>
    <t>"E13" 1</t>
  </si>
  <si>
    <t>914511111</t>
  </si>
  <si>
    <t>Montáž sloupku dopravních značek délky do 3,5 m do betonového základu</t>
  </si>
  <si>
    <t>-548709179</t>
  </si>
  <si>
    <t>https://podminky.urs.cz/item/CS_URS_2025_01/914511111</t>
  </si>
  <si>
    <t>40445225</t>
  </si>
  <si>
    <t>sloupek pro dopravní značku Zn D 60mm v 3,5m</t>
  </si>
  <si>
    <t>276360180</t>
  </si>
  <si>
    <t>915111111</t>
  </si>
  <si>
    <t>Vodorovné dopravní značení stříkané barvou dělící čára šířky 125 mm souvislá bílá základní</t>
  </si>
  <si>
    <t>-868416527</t>
  </si>
  <si>
    <t>https://podminky.urs.cz/item/CS_URS_2025_01/915111111</t>
  </si>
  <si>
    <t>"V10e" 25,3</t>
  </si>
  <si>
    <t>915611111</t>
  </si>
  <si>
    <t>Předznačení pro vodorovné značení stříkané barvou nebo prováděné z nátěrových hmot liniové dělicí čáry, vodicí proužky</t>
  </si>
  <si>
    <t>388561143</t>
  </si>
  <si>
    <t>https://podminky.urs.cz/item/CS_URS_2025_01/915611111</t>
  </si>
  <si>
    <t>916131213</t>
  </si>
  <si>
    <t>Osazení silničního obrubníku betonového se zřízením lože, s vyplněním a zatřením spár cementovou maltou stojatého s boční opěrou z betonu prostého, do lože z betonu prostého</t>
  </si>
  <si>
    <t>1875157457</t>
  </si>
  <si>
    <t>https://podminky.urs.cz/item/CS_URS_2025_01/916131213</t>
  </si>
  <si>
    <t>59217031</t>
  </si>
  <si>
    <t>obrubník silniční betonový 1000x150x250mm</t>
  </si>
  <si>
    <t>-1693897255</t>
  </si>
  <si>
    <t>623,4*1,02 'Přepočtené koeficientem množství</t>
  </si>
  <si>
    <t>59217078</t>
  </si>
  <si>
    <t>obrubník silniční obloukový betonový R 0,5-2m 150x250mm</t>
  </si>
  <si>
    <t>-511773479</t>
  </si>
  <si>
    <t>12*1,02 'Přepočtené koeficientem množství</t>
  </si>
  <si>
    <t>916132113</t>
  </si>
  <si>
    <t>Osazení silniční obruby z betonové přídlažby (krajníků) s ložem tl. přes 50 do 100 mm, s vyplněním a zatřením spár cementovou maltou šířky do 250 mm s boční opěrou z betonu prostého, do lože z betonu prostého</t>
  </si>
  <si>
    <t>1543682246</t>
  </si>
  <si>
    <t>https://podminky.urs.cz/item/CS_URS_2025_01/916132113</t>
  </si>
  <si>
    <t>59218001</t>
  </si>
  <si>
    <t>krajník betonový silniční 500x250x80mm</t>
  </si>
  <si>
    <t>-1605873539</t>
  </si>
  <si>
    <t>67,1*1,02 'Přepočtené koeficientem množství</t>
  </si>
  <si>
    <t>916231213</t>
  </si>
  <si>
    <t>Osazení chodníkového obrubníku betonového se zřízením lože, s vyplněním a zatřením spár cementovou maltou stojatého s boční opěrou z betonu prostého, do lože z betonu prostého</t>
  </si>
  <si>
    <t>-839385465</t>
  </si>
  <si>
    <t>https://podminky.urs.cz/item/CS_URS_2025_01/916231213</t>
  </si>
  <si>
    <t>59217002</t>
  </si>
  <si>
    <t>obrubník zahradní betonový šedý 1000x50x200mm</t>
  </si>
  <si>
    <t>187763813</t>
  </si>
  <si>
    <t>85,4*1,02 'Přepočtené koeficientem množství</t>
  </si>
  <si>
    <t>916991121</t>
  </si>
  <si>
    <t>Lože pod obrubníky, krajníky nebo obruby z dlažebních kostek z betonu prostého</t>
  </si>
  <si>
    <t>-1481910380</t>
  </si>
  <si>
    <t>https://podminky.urs.cz/item/CS_URS_2025_01/916991121</t>
  </si>
  <si>
    <t>"Silniční obruby - průměrná tl. 200 mm" 635,4*0,4*0,1</t>
  </si>
  <si>
    <t>919111112</t>
  </si>
  <si>
    <t>Řezání dilatačních spár v čerstvém cementobetonovém krytu příčných nebo podélných, šířky 4 mm, hloubky přes 60 do 80 mm</t>
  </si>
  <si>
    <t>-1771324344</t>
  </si>
  <si>
    <t>https://podminky.urs.cz/item/CS_URS_2025_01/919111112</t>
  </si>
  <si>
    <t>"Zpevněná plocha - cementový beton" 91,9</t>
  </si>
  <si>
    <t>919111213</t>
  </si>
  <si>
    <t>Řezání dilatačních spár v čerstvém cementobetonovém krytu vytvoření komůrky pro těsnící zálivku šířky 10 mm, hloubky 25 mm</t>
  </si>
  <si>
    <t>-968884997</t>
  </si>
  <si>
    <t>https://podminky.urs.cz/item/CS_URS_2025_01/919111213</t>
  </si>
  <si>
    <t>919112111</t>
  </si>
  <si>
    <t>Řezání dilatačních spár v živičném krytu příčných nebo podélných, šířky 4 mm, hloubky do 60 mm</t>
  </si>
  <si>
    <t>303031067</t>
  </si>
  <si>
    <t>https://podminky.urs.cz/item/CS_URS_2025_01/919112111</t>
  </si>
  <si>
    <t>"Vozovka - napojení obrusné vrstvy" 15,5+0,5*2</t>
  </si>
  <si>
    <t>919112222</t>
  </si>
  <si>
    <t>Řezání dilatačních spár v živičném krytu vytvoření komůrky pro těsnící zálivku šířky 15 mm, hloubky 25 mm</t>
  </si>
  <si>
    <t>-1448693492</t>
  </si>
  <si>
    <t>https://podminky.urs.cz/item/CS_URS_2025_01/919112222</t>
  </si>
  <si>
    <t>919122112</t>
  </si>
  <si>
    <t>Utěsnění dilatačních spár zálivkou za tepla v cementobetonovém nebo živičném krytu včetně adhezního nátěru s těsnicím profilem pod zálivkou, pro komůrky šířky 10 mm, hloubky 25 mm</t>
  </si>
  <si>
    <t>-11660642</t>
  </si>
  <si>
    <t>https://podminky.urs.cz/item/CS_URS_2025_01/919122112</t>
  </si>
  <si>
    <t>919122121</t>
  </si>
  <si>
    <t>Utěsnění dilatačních spár zálivkou za tepla v cementobetonovém nebo živičném krytu včetně adhezního nátěru s těsnicím profilem pod zálivkou, pro komůrky šířky 15 mm, hloubky 25 mm</t>
  </si>
  <si>
    <t>-122118425</t>
  </si>
  <si>
    <t>https://podminky.urs.cz/item/CS_URS_2025_01/919122121</t>
  </si>
  <si>
    <t>919131311</t>
  </si>
  <si>
    <t>Vyztužení dilatačních spár v cementobetonovém krytu filigrán (distanční žebříček) pro uchycení trnů nebo kotev</t>
  </si>
  <si>
    <t>-995838075</t>
  </si>
  <si>
    <t>https://podminky.urs.cz/item/CS_URS_2025_01/919131311</t>
  </si>
  <si>
    <t>919131R01</t>
  </si>
  <si>
    <t>Vyztužení dilatačních spár v cementobetonovém krytu nerezovými kluznými trny průměru 25 mm, délky 500 mm s pouzdrem</t>
  </si>
  <si>
    <t>444452894</t>
  </si>
  <si>
    <t>"Zpevněná plocha - cementový beton" 370</t>
  </si>
  <si>
    <t>919716111</t>
  </si>
  <si>
    <t>Ocelová výztuž cementobetonového krytu ze svařovaných sítí hmotnosti do 7,5 kg/m2</t>
  </si>
  <si>
    <t>-1068879228</t>
  </si>
  <si>
    <t>https://podminky.urs.cz/item/CS_URS_2025_01/919716111</t>
  </si>
  <si>
    <t xml:space="preserve">"2x KARI síť 5/100/100 - 3,08 kg/m2" </t>
  </si>
  <si>
    <t>"Zpevněná plocha - cementový beton" S_cb*3,08*0,001*2</t>
  </si>
  <si>
    <t>919726122</t>
  </si>
  <si>
    <t>Geotextilie netkaná pro ochranu, separaci nebo filtraci měrná hmotnost přes 200 do 300 g/m2</t>
  </si>
  <si>
    <t>-1180465165</t>
  </si>
  <si>
    <t>https://podminky.urs.cz/item/CS_URS_2025_01/919726122</t>
  </si>
  <si>
    <t>919735111</t>
  </si>
  <si>
    <t>Řezání stávajícího živičného krytu nebo podkladu hloubky do 50 mm</t>
  </si>
  <si>
    <t>916151450</t>
  </si>
  <si>
    <t>https://podminky.urs.cz/item/CS_URS_2025_01/919735111</t>
  </si>
  <si>
    <t>919741111</t>
  </si>
  <si>
    <t>Ošetření cementobetonové plochy kropením vodou</t>
  </si>
  <si>
    <t>1371339973</t>
  </si>
  <si>
    <t>https://podminky.urs.cz/item/CS_URS_2025_01/919741111</t>
  </si>
  <si>
    <t>919741R01</t>
  </si>
  <si>
    <t>Ošetření cementobetonové plochy provedením striáže</t>
  </si>
  <si>
    <t>1864935009</t>
  </si>
  <si>
    <t>935112111</t>
  </si>
  <si>
    <t>Osazení betonového příkopového žlabu s vyplněním a zatřením spár cementovou maltou s ložem tl. 100 mm z betonu prostého z betonových příkopových tvárnic šířky do 500 mm</t>
  </si>
  <si>
    <t>903241983</t>
  </si>
  <si>
    <t>https://podminky.urs.cz/item/CS_URS_2025_01/935112111</t>
  </si>
  <si>
    <t>"Větev A" 66,6</t>
  </si>
  <si>
    <t>"Větev B" 123,7</t>
  </si>
  <si>
    <t>59227054</t>
  </si>
  <si>
    <t>žlabovka příkopová betonová 500x500x130mm</t>
  </si>
  <si>
    <t>1402880742</t>
  </si>
  <si>
    <t>997221551</t>
  </si>
  <si>
    <t>Vodorovná doprava suti bez naložení, ale se složením a s hrubým urovnáním ze sypkých materiálů, na vzdálenost do 1 km</t>
  </si>
  <si>
    <t>297055039</t>
  </si>
  <si>
    <t>https://podminky.urs.cz/item/CS_URS_2025_01/997221551</t>
  </si>
  <si>
    <t>997221559</t>
  </si>
  <si>
    <t>Vodorovná doprava suti bez naložení, ale se složením a s hrubým urovnáním Příplatek k ceně za každý další započatý 1 km přes 1 km</t>
  </si>
  <si>
    <t>1735418844</t>
  </si>
  <si>
    <t>https://podminky.urs.cz/item/CS_URS_2025_01/997221559</t>
  </si>
  <si>
    <t>2172,604*14 'Přepočtené koeficientem množství</t>
  </si>
  <si>
    <t>-197559047</t>
  </si>
  <si>
    <t>340,34*1,8 'Přepočtené koeficientem množství</t>
  </si>
  <si>
    <t>1578070276</t>
  </si>
  <si>
    <t>1*0,2 'Přepočtené koeficientem množství</t>
  </si>
  <si>
    <t>-2022740050</t>
  </si>
  <si>
    <t>1*0,8 'Přepočtené koeficientem množství</t>
  </si>
  <si>
    <t>997221615</t>
  </si>
  <si>
    <t>858405063</t>
  </si>
  <si>
    <t>https://podminky.urs.cz/item/CS_URS_2025_01/997221615</t>
  </si>
  <si>
    <t>867,389*0,2 'Přepočtené koeficientem množství</t>
  </si>
  <si>
    <t>997221665</t>
  </si>
  <si>
    <t>Poplatek za uložení stavebního odpadu na skládce (skládkovné) asfaltového s dehtem zatříděného do Katalogu odpadů pod kódem 17 03 01</t>
  </si>
  <si>
    <t>-477874147</t>
  </si>
  <si>
    <t>https://podminky.urs.cz/item/CS_URS_2025_01/997221665</t>
  </si>
  <si>
    <t>563,744*0,3 'Přepočtené koeficientem množství</t>
  </si>
  <si>
    <t>997221655</t>
  </si>
  <si>
    <t>Poplatek za uložení stavebního odpadu na skládce (skládkovné) zeminy a kamení zatříděného do Katalogu odpadů pod kódem 17 05 04</t>
  </si>
  <si>
    <t>-1301978814</t>
  </si>
  <si>
    <t>https://podminky.urs.cz/item/CS_URS_2025_01/997221655</t>
  </si>
  <si>
    <t>741,472*0,2 'Přepočtené koeficientem množství</t>
  </si>
  <si>
    <t>997221861</t>
  </si>
  <si>
    <t>-179618839</t>
  </si>
  <si>
    <t>https://podminky.urs.cz/item/CS_URS_2025_01/997221861</t>
  </si>
  <si>
    <t>867,389*0,8 'Přepočtené koeficientem množství</t>
  </si>
  <si>
    <t>997221873</t>
  </si>
  <si>
    <t>927701968</t>
  </si>
  <si>
    <t>https://podminky.urs.cz/item/CS_URS_2025_01/997221873</t>
  </si>
  <si>
    <t>741,472*0,8 'Přepočtené koeficientem množství</t>
  </si>
  <si>
    <t>997221875</t>
  </si>
  <si>
    <t>Poplatek za uložení stavebního odpadu na recyklační skládce (skládkovné) asfaltového bez obsahu dehtu zatříděného do Katalogu odpadů pod kódem 17 03 02</t>
  </si>
  <si>
    <t>277342516</t>
  </si>
  <si>
    <t>https://podminky.urs.cz/item/CS_URS_2025_01/997221875</t>
  </si>
  <si>
    <t>563,744*0,7 'Přepočtené koeficientem množství</t>
  </si>
  <si>
    <t>998225111</t>
  </si>
  <si>
    <t>Přesun hmot pro komunikace s krytem z kameniva, monolitickým betonovým nebo živičným dopravní vzdálenost do 200 m jakékoliv délky objektu</t>
  </si>
  <si>
    <t>1356431564</t>
  </si>
  <si>
    <t>https://podminky.urs.cz/item/CS_URS_2025_01/998225111</t>
  </si>
  <si>
    <t>121,45</t>
  </si>
  <si>
    <t>53,91</t>
  </si>
  <si>
    <t>12.1 - Areálová dešťová kanalizace</t>
  </si>
  <si>
    <t xml:space="preserve">    8 - Vedení trubní dálková a přípojná</t>
  </si>
  <si>
    <t>132254204</t>
  </si>
  <si>
    <t>Hloubení zapažených rýh šířky přes 800 do 2 000 mm strojně s urovnáním dna do předepsaného profilu a spádu v hornině třídy těžitelnosti I skupiny 3 přes 100 do 500 m3</t>
  </si>
  <si>
    <t>-802377543</t>
  </si>
  <si>
    <t>https://podminky.urs.cz/item/CS_URS_2025_01/132254204</t>
  </si>
  <si>
    <t>"Dle TZ D.1.1.12.01"</t>
  </si>
  <si>
    <t>"Potrubí 1" 121,45</t>
  </si>
  <si>
    <t>-22672644</t>
  </si>
  <si>
    <t>"Potrubí 1" 213,3</t>
  </si>
  <si>
    <t>1796486739</t>
  </si>
  <si>
    <t>2092277905</t>
  </si>
  <si>
    <t>"Výkopek" V_vyk</t>
  </si>
  <si>
    <t>1115980587</t>
  </si>
  <si>
    <t>67,54*4 'Přepočtené koeficientem množství</t>
  </si>
  <si>
    <t>671985696</t>
  </si>
  <si>
    <t>343018187</t>
  </si>
  <si>
    <t>1470996203</t>
  </si>
  <si>
    <t>"Úsek UV1-Šd1" 12,2*0,9</t>
  </si>
  <si>
    <t>"Úsek Šd1-Šd2" 1,2*0,9</t>
  </si>
  <si>
    <t>"Úsek Šd2-Šd3" 28,9*0,9</t>
  </si>
  <si>
    <t>"Úsek Šd3-Š3" 17,6*0,9</t>
  </si>
  <si>
    <t>1408812678</t>
  </si>
  <si>
    <t>"Úsek Šd1-Šd2" 3,5*0,9</t>
  </si>
  <si>
    <t>"Úsek Šd2-Šd3" 20,8*0,9</t>
  </si>
  <si>
    <t>"Úsek Šd3-Š3" 9,3*0,9</t>
  </si>
  <si>
    <t>1510846157</t>
  </si>
  <si>
    <t>30,24*2 'Přepočtené koeficientem množství</t>
  </si>
  <si>
    <t>574051074</t>
  </si>
  <si>
    <t>"Úsek Šd1-Š3" 69,8*0,9*0,15</t>
  </si>
  <si>
    <t>-687739832</t>
  </si>
  <si>
    <t>1408916161</t>
  </si>
  <si>
    <t>"Šd3" 1</t>
  </si>
  <si>
    <t>452311131</t>
  </si>
  <si>
    <t>Podkladní a zajišťovací konstrukce z betonu prostého v otevřeném výkopu bez zvýšených nároků na prostředí desky pod potrubí, stoky a drobné objekty z betonu tř. C 12/15</t>
  </si>
  <si>
    <t>-1767052156</t>
  </si>
  <si>
    <t>https://podminky.urs.cz/item/CS_URS_2025_01/452311131</t>
  </si>
  <si>
    <t>"Úsek UV1-Šd1" 27,4*0,9*0,1</t>
  </si>
  <si>
    <t>Vedení trubní dálková a přípojná</t>
  </si>
  <si>
    <t>871353123</t>
  </si>
  <si>
    <t>Montáž kanalizačního potrubí z tvrdého PVC-U hladkého plnostěnného tuhost SN 12 DN 200</t>
  </si>
  <si>
    <t>-455026132</t>
  </si>
  <si>
    <t>https://podminky.urs.cz/item/CS_URS_2025_01/871353123</t>
  </si>
  <si>
    <t>"Areálová dešťová kanalizace" 37,9</t>
  </si>
  <si>
    <t>28611107</t>
  </si>
  <si>
    <t>trubka kanalizační PVC-U plnostěnná jednovrstvá s rázovou odolností DN 200x6000mm SN12</t>
  </si>
  <si>
    <t>1289120350</t>
  </si>
  <si>
    <t>37,9*1,03 'Přepočtené koeficientem množství</t>
  </si>
  <si>
    <t>1013963114</t>
  </si>
  <si>
    <t>"Areálová dešťová kanalizace" 60,5</t>
  </si>
  <si>
    <t>28611109</t>
  </si>
  <si>
    <t>trubka kanalizační PVC-U plnostěnná jednovrstvá s rázovou odolností DN 315x6000mm SN12</t>
  </si>
  <si>
    <t>185652507</t>
  </si>
  <si>
    <t>60,5*1,03 'Přepočtené koeficientem množství</t>
  </si>
  <si>
    <t>877350310</t>
  </si>
  <si>
    <t>Montáž tvarovek na kanalizačním plastovém potrubí z PP nebo PVC-U hladkého plnostěnného kolen, víček nebo hrdlových uzávěrů DN 200</t>
  </si>
  <si>
    <t>-966892329</t>
  </si>
  <si>
    <t>https://podminky.urs.cz/item/CS_URS_2025_01/877350310</t>
  </si>
  <si>
    <t>28612205</t>
  </si>
  <si>
    <t>koleno kanalizační plastové PVC KG DN 200/30° SN12/16</t>
  </si>
  <si>
    <t>-1155864936</t>
  </si>
  <si>
    <t>877370310</t>
  </si>
  <si>
    <t>Montáž tvarovek na kanalizačním plastovém potrubí z PP nebo PVC-U hladkého plnostěnného kolen, víček nebo hrdlových uzávěrů DN 300</t>
  </si>
  <si>
    <t>-1254206614</t>
  </si>
  <si>
    <t>https://podminky.urs.cz/item/CS_URS_2025_01/877370310</t>
  </si>
  <si>
    <t>28612214</t>
  </si>
  <si>
    <t>koleno kanalizační plastové PVC KG DN 315/45° SN12/16</t>
  </si>
  <si>
    <t>621361670</t>
  </si>
  <si>
    <t>877370320</t>
  </si>
  <si>
    <t>Montáž tvarovek na kanalizačním plastovém potrubí z PP nebo PVC-U hladkého plnostěnného odboček DN 300</t>
  </si>
  <si>
    <t>-391007139</t>
  </si>
  <si>
    <t>https://podminky.urs.cz/item/CS_URS_2025_01/877370320</t>
  </si>
  <si>
    <t>28612228</t>
  </si>
  <si>
    <t>odbočka kanalizační plastová PVC KG DN 315x200/45° SN12/16</t>
  </si>
  <si>
    <t>-1939844691</t>
  </si>
  <si>
    <t>877370330</t>
  </si>
  <si>
    <t>Montáž tvarovek na kanalizačním plastovém potrubí z PP nebo PVC-U hladkého plnostěnného spojek nebo redukcí DN 300</t>
  </si>
  <si>
    <t>1652865924</t>
  </si>
  <si>
    <t>https://podminky.urs.cz/item/CS_URS_2025_01/877370330</t>
  </si>
  <si>
    <t>28651258</t>
  </si>
  <si>
    <t>redukce kanalizační PVC 300/200</t>
  </si>
  <si>
    <t>1344779838</t>
  </si>
  <si>
    <t>799367002</t>
  </si>
  <si>
    <t>"Šd3" Pi*((0,75)^2-(0,5)^2)*0,45</t>
  </si>
  <si>
    <t>1201957900</t>
  </si>
  <si>
    <t>"Šd3" Pi*((0,37)^2-(0,25)^2)/2*1,5</t>
  </si>
  <si>
    <t>759471495</t>
  </si>
  <si>
    <t>"Šd3" 1,0*(1,5-0,37)*0,12</t>
  </si>
  <si>
    <t>-86237326</t>
  </si>
  <si>
    <t>"Šd3" 1,5*1,5*0,8-(Pi*(0,25)^2/2*1,5+1,0*1,5*0,12)</t>
  </si>
  <si>
    <t>2047315098</t>
  </si>
  <si>
    <t>-468391575</t>
  </si>
  <si>
    <t>-2128448581</t>
  </si>
  <si>
    <t>1719196579</t>
  </si>
  <si>
    <t>500764052</t>
  </si>
  <si>
    <t>1333013906</t>
  </si>
  <si>
    <t>"Šd3" (1,5*0,6*4-(Pi*(0,25)^2/2*2+1,5*0,12*2))</t>
  </si>
  <si>
    <t>1362151594</t>
  </si>
  <si>
    <t>894812315</t>
  </si>
  <si>
    <t>Revizní a čistící šachta z polypropylenu PP pro hladké trouby DN 600 šachtové dno (DN šachty / DN trubního vedení) DN 600/200 průtočné</t>
  </si>
  <si>
    <t>1999796057</t>
  </si>
  <si>
    <t>https://podminky.urs.cz/item/CS_URS_2025_01/894812315</t>
  </si>
  <si>
    <t>"Šd1" 1</t>
  </si>
  <si>
    <t>"Šd2" 1</t>
  </si>
  <si>
    <t>894812332</t>
  </si>
  <si>
    <t>Revizní a čistící šachta z polypropylenu PP pro hladké trouby DN 600 roura šachtová korugovaná, světlé hloubky 2 000 mm</t>
  </si>
  <si>
    <t>1598249121</t>
  </si>
  <si>
    <t>https://podminky.urs.cz/item/CS_URS_2025_01/894812332</t>
  </si>
  <si>
    <t>894812339</t>
  </si>
  <si>
    <t>Revizní a čistící šachta z polypropylenu PP pro hladké trouby DN 600 Příplatek k cenám 2331 - 2334 za uříznutí šachtové roury</t>
  </si>
  <si>
    <t>2116395866</t>
  </si>
  <si>
    <t>https://podminky.urs.cz/item/CS_URS_2025_01/894812339</t>
  </si>
  <si>
    <t>894812376</t>
  </si>
  <si>
    <t>Revizní a čistící šachta z polypropylenu PP pro hladké trouby DN 600 poklop (mříž) litinový pro třídu zatížení D400 s betonovým prstencem</t>
  </si>
  <si>
    <t>-591815617</t>
  </si>
  <si>
    <t>https://podminky.urs.cz/item/CS_URS_2025_01/894812376</t>
  </si>
  <si>
    <t>895941301</t>
  </si>
  <si>
    <t>Osazení vpusti uliční z betonových dílců DN 450 dno s výtokem</t>
  </si>
  <si>
    <t>1400739933</t>
  </si>
  <si>
    <t>https://podminky.urs.cz/item/CS_URS_2025_01/895941301</t>
  </si>
  <si>
    <t>"Nové uliční vpusti" 3</t>
  </si>
  <si>
    <t>59224497</t>
  </si>
  <si>
    <t>vpusť uliční DN 450 kaliště s odtokem 150mm PVC 450/250x50mm</t>
  </si>
  <si>
    <t>1880821342</t>
  </si>
  <si>
    <t>895941312</t>
  </si>
  <si>
    <t>Osazení vpusti uliční z betonových dílců DN 450 skruž horní 195 mm</t>
  </si>
  <si>
    <t>1616253486</t>
  </si>
  <si>
    <t>https://podminky.urs.cz/item/CS_URS_2025_01/895941312</t>
  </si>
  <si>
    <t>59223856</t>
  </si>
  <si>
    <t>skruž betonová horní pro uliční vpusť 450x195x50mm</t>
  </si>
  <si>
    <t>10228872</t>
  </si>
  <si>
    <t>895941323</t>
  </si>
  <si>
    <t>Osazení vpusti uliční z betonových dílců DN 450 skruž středová 570 mm</t>
  </si>
  <si>
    <t>1544930197</t>
  </si>
  <si>
    <t>https://podminky.urs.cz/item/CS_URS_2025_01/895941323</t>
  </si>
  <si>
    <t>59224488</t>
  </si>
  <si>
    <t>skruž betonová středová pro uliční vpusť 450x570x50mm</t>
  </si>
  <si>
    <t>1659881227</t>
  </si>
  <si>
    <t>895941331</t>
  </si>
  <si>
    <t>Osazení vpusti uliční z betonových dílců DN 450 skruž průběžná s výtokem</t>
  </si>
  <si>
    <t>-2112482941</t>
  </si>
  <si>
    <t>https://podminky.urs.cz/item/CS_URS_2025_01/895941331</t>
  </si>
  <si>
    <t>"UV3" 1</t>
  </si>
  <si>
    <t>59224489</t>
  </si>
  <si>
    <t>skruž betonová s odtokem 150mm pro uliční vpusť 450x450x50mm</t>
  </si>
  <si>
    <t>-695684936</t>
  </si>
  <si>
    <t>479670960</t>
  </si>
  <si>
    <t>1246257916</t>
  </si>
  <si>
    <t>899204112</t>
  </si>
  <si>
    <t>Osazení mříží litinových včetně rámů a košů na bahno pro třídu zatížení D400, E600</t>
  </si>
  <si>
    <t>-779426100</t>
  </si>
  <si>
    <t>https://podminky.urs.cz/item/CS_URS_2025_01/899204112</t>
  </si>
  <si>
    <t>59224481</t>
  </si>
  <si>
    <t>mříž vtoková s rámem pro uliční vpusť 500x500, zatížení 40 tun</t>
  </si>
  <si>
    <t>1549768584</t>
  </si>
  <si>
    <t>55241000</t>
  </si>
  <si>
    <t>koš kalový pod kruhovou mříž - lehký</t>
  </si>
  <si>
    <t>1309759671</t>
  </si>
  <si>
    <t>55241001</t>
  </si>
  <si>
    <t>koš kalový pod kruhovou mříž - těžký</t>
  </si>
  <si>
    <t>-505902250</t>
  </si>
  <si>
    <t>899623151</t>
  </si>
  <si>
    <t>Obetonování potrubí nebo zdiva stok betonem prostým v otevřeném výkopu, betonem tř. C 16/20</t>
  </si>
  <si>
    <t>1235165587</t>
  </si>
  <si>
    <t>https://podminky.urs.cz/item/CS_URS_2025_01/899623151</t>
  </si>
  <si>
    <t>"Úsek UV1-Šd1" 27,4*0,7</t>
  </si>
  <si>
    <t>-548711491</t>
  </si>
  <si>
    <t>67,54*1,8 'Přepočtené koeficientem množství</t>
  </si>
  <si>
    <t>1298207758</t>
  </si>
  <si>
    <t>Odkopávky</t>
  </si>
  <si>
    <t>Objem odkopávek</t>
  </si>
  <si>
    <t>1262,43</t>
  </si>
  <si>
    <t>Plocha_sanací</t>
  </si>
  <si>
    <t>Plocha sanací</t>
  </si>
  <si>
    <t>S - Sanace zemní pláně</t>
  </si>
  <si>
    <t>Uvedeny výměry pro maximální rozsah sanací. Konkrétní objem bude upřesněn podle na stavbě, fakturace bude odpovídat skutečně provedené práci.</t>
  </si>
  <si>
    <t>HSV -  Práce a dodávky HSV</t>
  </si>
  <si>
    <t xml:space="preserve">    1 -  Zemní práce</t>
  </si>
  <si>
    <t xml:space="preserve"> Práce a dodávky HSV</t>
  </si>
  <si>
    <t xml:space="preserve"> Zemní práce</t>
  </si>
  <si>
    <t>131251106</t>
  </si>
  <si>
    <t>Hloubení nezapažených jam a zářezů strojně s urovnáním dna do předepsaného profilu a spádu v hornině třídy těžitelnosti I skupiny 3 přes 1 000 do 5 000 m3</t>
  </si>
  <si>
    <t>-74072268</t>
  </si>
  <si>
    <t>https://podminky.urs.cz/item/CS_URS_2025_01/131251106</t>
  </si>
  <si>
    <t>"Sanace v tl. 45 cm" Plocha_sanací*0,45</t>
  </si>
  <si>
    <t>-63029945</t>
  </si>
  <si>
    <t>"Odvoz na skládku" Odkopávky</t>
  </si>
  <si>
    <t>922366389</t>
  </si>
  <si>
    <t>1262,43*4 'Přepočtené koeficientem množství</t>
  </si>
  <si>
    <t>207684803</t>
  </si>
  <si>
    <t>Odkopávky*1,8</t>
  </si>
  <si>
    <t>181951112</t>
  </si>
  <si>
    <t>Úprava pláně vyrovnáním výškových rozdílů strojně v hornině třídy těžitelnosti I, skupiny 1 až 3 se zhutněním</t>
  </si>
  <si>
    <t>623352723</t>
  </si>
  <si>
    <t>https://podminky.urs.cz/item/CS_URS_2025_01/181951112</t>
  </si>
  <si>
    <t>564851111</t>
  </si>
  <si>
    <t>Podklad ze štěrkodrti ŠD s rozprostřením a zhutněním plochy přes 100 m2, po zhutnění tl. 150 mm</t>
  </si>
  <si>
    <t>1341921551</t>
  </si>
  <si>
    <t>https://podminky.urs.cz/item/CS_URS_2025_01/564851111</t>
  </si>
  <si>
    <t>"Sanace v tl. 45 cm" Plocha_sanací*3</t>
  </si>
  <si>
    <t>919721131</t>
  </si>
  <si>
    <t>Geomříž pro stabilizaci podkladu tuhá trojosá z polypropylenu tloušťka 4 mm</t>
  </si>
  <si>
    <t>-1686435034</t>
  </si>
  <si>
    <t>https://podminky.urs.cz/item/CS_URS_2025_01/919721131</t>
  </si>
  <si>
    <t>-181949555</t>
  </si>
  <si>
    <t>-14610362</t>
  </si>
  <si>
    <t>SO13 - Opěrná zeď, oplocení</t>
  </si>
  <si>
    <t>1587438086</t>
  </si>
  <si>
    <t>24*20</t>
  </si>
  <si>
    <t>-1201695181</t>
  </si>
  <si>
    <t>132251255</t>
  </si>
  <si>
    <t>Hloubení nezapažených rýh šířky přes 800 do 2 000 mm strojně s urovnáním dna do předepsaného profilu a spádu v hornině třídy těžitelnosti I skupiny 3 přes 500 do 1 000 m3</t>
  </si>
  <si>
    <t>426731739</t>
  </si>
  <si>
    <t>https://podminky.urs.cz/item/CS_URS_2025_01/132251255</t>
  </si>
  <si>
    <t>"viz TZ a D"</t>
  </si>
  <si>
    <t>"severní opěrná stěna"</t>
  </si>
  <si>
    <t>(2,7*1,7*24,5)+(3,4*2,4*12)+(3,7*2,8*24)+(3,0*2,0*35,1)+(4,0*2,7*30,0)</t>
  </si>
  <si>
    <t>"opěrná stěna u SO 04"</t>
  </si>
  <si>
    <t>(3,0*1,8*27,9)</t>
  </si>
  <si>
    <t>"opěrná zeď u SO 01"</t>
  </si>
  <si>
    <t>(2,8*1,9*10,2)</t>
  </si>
  <si>
    <t>"hor 3 50%" 1198,539*0,5</t>
  </si>
  <si>
    <t>132351255</t>
  </si>
  <si>
    <t>Hloubení nezapažených rýh šířky přes 800 do 2 000 mm strojně s urovnáním dna do předepsaného profilu a spádu v hornině třídy těžitelnosti II skupiny 4 přes 500 do 1 000 m3</t>
  </si>
  <si>
    <t>-612026163</t>
  </si>
  <si>
    <t>https://podminky.urs.cz/item/CS_URS_2025_01/132351255</t>
  </si>
  <si>
    <t>"hor 4 50%" 1198,539*0,5</t>
  </si>
  <si>
    <t>133251101</t>
  </si>
  <si>
    <t>Hloubení nezapažených šachet strojně v hornině třídy těžitelnosti I skupiny 3 do 20 m3</t>
  </si>
  <si>
    <t>1730435829</t>
  </si>
  <si>
    <t>https://podminky.urs.cz/item/CS_URS_2025_01/133251101</t>
  </si>
  <si>
    <t>"viz tz a PD"</t>
  </si>
  <si>
    <t>"základové patky oplocení"</t>
  </si>
  <si>
    <t>"nové oplocení v. 2,0 m s podhrabovýmí deskami" 0,25*0,25*0,8*38</t>
  </si>
  <si>
    <t>"nové oplocení v. 2,2 m sbez podhrab. desek" 0,25*0,25*0,8*80</t>
  </si>
  <si>
    <t>"nové oplocení v. 1,8 kolem trafostanice" 0,25*0,25*0,8*3</t>
  </si>
  <si>
    <t>"vrata š. 6,00 m" 0,6*0,6*0,8*2</t>
  </si>
  <si>
    <t>"vrata š. 6,50 m s vrátky š 1,0 m" 0,6*0,6*0,8*3</t>
  </si>
  <si>
    <t>"vrátka š. 1,0 m" 0,6*0,6*0,8*2*3</t>
  </si>
  <si>
    <t>-985307816</t>
  </si>
  <si>
    <t>"výkopy" 1198,539+9,218</t>
  </si>
  <si>
    <t>"zásyp zpět" 858,297</t>
  </si>
  <si>
    <t>-426231416</t>
  </si>
  <si>
    <t>"zásyp" 858,297</t>
  </si>
  <si>
    <t>1969790914</t>
  </si>
  <si>
    <t>"výkop" 1198,539</t>
  </si>
  <si>
    <t>"vytl. kubatura" -(196,067+41,673+16,336+(143,610*0,6))</t>
  </si>
  <si>
    <t>211531111</t>
  </si>
  <si>
    <t>Výplň kamenivem do rýh odvodňovacích žeber nebo trativodů bez zhutnění, s úpravou povrchu výplně kamenivem hrubým drceným frakce 16 až 63 mm</t>
  </si>
  <si>
    <t>1053434537</t>
  </si>
  <si>
    <t>https://podminky.urs.cz/item/CS_URS_2025_01/211531111</t>
  </si>
  <si>
    <t>(60,23+10,18+50,85+4+27,9+10,2)*(0,2*0,5)</t>
  </si>
  <si>
    <t>212752R1</t>
  </si>
  <si>
    <t>Trativod z drenážních trubek plastových flexibilních DN 150 vč. ochrané geotextílie</t>
  </si>
  <si>
    <t>-439008166</t>
  </si>
  <si>
    <t>60,23+10,18+50,85+4+27,9+10,2</t>
  </si>
  <si>
    <t>850066864</t>
  </si>
  <si>
    <t>"spodní deska"</t>
  </si>
  <si>
    <t>((2,2*12,5)+(2,2*12)+(2,35*12)+(2,55*12)+(2,65*12,3))</t>
  </si>
  <si>
    <t>((2,75*(10,18+11,85+13+13+13+4)))</t>
  </si>
  <si>
    <t>(2,0*27,9)</t>
  </si>
  <si>
    <t>(2,0*10,2)</t>
  </si>
  <si>
    <t>-710124022</t>
  </si>
  <si>
    <t>400,328*1,15 'Přepočtené koeficientem množství</t>
  </si>
  <si>
    <t>-1989766955</t>
  </si>
  <si>
    <t>(0,5*((2,15*12,5)+(2,15*12)+(2,3*12)+(2,5*12)+(2,6*12,3)))</t>
  </si>
  <si>
    <t>((0,5*((2,7*(10,18+11,85+13+13+13+4)))))</t>
  </si>
  <si>
    <t>(0,5*1,95*27,9)</t>
  </si>
  <si>
    <t>(0,5*1,95*10,2)</t>
  </si>
  <si>
    <t>-708200455</t>
  </si>
  <si>
    <t>(0,1*((2,3*12,5)+(2,3*12)+(2,45*12)+(2,65*12)+(2,75*12,3)))</t>
  </si>
  <si>
    <t>((0,1*((2,85*(10,18+11,85+13+13+13+4)))))</t>
  </si>
  <si>
    <t>(0,1*2,1*27,9)</t>
  </si>
  <si>
    <t>(0,1*2,1*10,2)</t>
  </si>
  <si>
    <t>1299862257</t>
  </si>
  <si>
    <t>"nové oplocení v. 2,0 m s podhrabovýmí deskami" 0,25*0,25*1,0*38</t>
  </si>
  <si>
    <t>"vrátka š. 2,5 m" 0,6*0,6*0,8*2*3</t>
  </si>
  <si>
    <t>300778684</t>
  </si>
  <si>
    <t>"nové oplocení v. 2,0 m s podhrabovýmí deskami" 0,25*4*0,2*38</t>
  </si>
  <si>
    <t>2053969414</t>
  </si>
  <si>
    <t>327324128</t>
  </si>
  <si>
    <t>Opěrné zdi a valy z betonu železového odolný proti agresivnímu prostředí tř. C 30/37</t>
  </si>
  <si>
    <t>-1771481487</t>
  </si>
  <si>
    <t>https://podminky.urs.cz/item/CS_URS_2025_01/327324128</t>
  </si>
  <si>
    <t>(0,2*((1,05*12)+(1,15*12)+(1,3*12)+(1,5*12)+(1,6*12,3)))</t>
  </si>
  <si>
    <t>((0,25*((1,75*(10,18+11,85+13+13+13+4)))))</t>
  </si>
  <si>
    <t>"stěna"</t>
  </si>
  <si>
    <t>(0,2*((1,3*12)+(1,65*12)+(1,96*12)+(2,2*12)+(2,4*12,3)))</t>
  </si>
  <si>
    <t>(0,25*((2,51*10,18)+(2,55*11,85)+(2,55*13,0)+(2,65*13,0)+(2,55*13))+(2,55*4,0))</t>
  </si>
  <si>
    <t>"ozub"</t>
  </si>
  <si>
    <t>0,16*0,1*125,33</t>
  </si>
  <si>
    <t>(0,2*1,3*27,9)+(0,2*1,96*27,9)+(0,16*0,1*27,9)</t>
  </si>
  <si>
    <t>(0,2*1,3*10,2)+(0,2*1,7*10,2)+(0,1*0,16*10,2)</t>
  </si>
  <si>
    <t>327351211</t>
  </si>
  <si>
    <t>Bednění opěrných zdí a valů svislých i skloněných, výšky do 20 m zřízení</t>
  </si>
  <si>
    <t>814827969</t>
  </si>
  <si>
    <t>https://podminky.urs.cz/item/CS_URS_2025_01/327351211</t>
  </si>
  <si>
    <t>(0,2*2*((1,05+12)+(1,15+12)+(1,3+12)+(1,5+12)+(1,6+12,3)))</t>
  </si>
  <si>
    <t>(0,25*2*((1,75+10,18)+(1,75+11,85)+(1,75+13)+(1,75+13)+(1,75+13)+(1,75+4)))</t>
  </si>
  <si>
    <t>(2*((1,3*12)+(1,65*12)+(1,96*12)+(2,2*12)+(2,4*12,3)))</t>
  </si>
  <si>
    <t>(2*((2,51*10,18)+(2,55*11,85)+(2,55*13,0)+(2,65*13,0)+(2,55*13))+(2,55*4,0))</t>
  </si>
  <si>
    <t>0,16*2*125,33</t>
  </si>
  <si>
    <t>(0,2*2*(1,3+27,9))+(2*1,96*27,9)+(0,16*2*27,9)</t>
  </si>
  <si>
    <t>(0,2*2*(1,3+10,2))+(0,2*1,7*10,2)+(0,1*0,16*10,2)</t>
  </si>
  <si>
    <t>327351221</t>
  </si>
  <si>
    <t>Bednění opěrných zdí a valů svislých i skloněných, výšky do 20 m odstranění</t>
  </si>
  <si>
    <t>1839574069</t>
  </si>
  <si>
    <t>https://podminky.urs.cz/item/CS_URS_2025_01/327351221</t>
  </si>
  <si>
    <t>327361006</t>
  </si>
  <si>
    <t>Výztuž opěrných zdí a valů průměru do 12 mm, z oceli 10 505 (R) nebo BSt 500</t>
  </si>
  <si>
    <t>706284874</t>
  </si>
  <si>
    <t>https://podminky.urs.cz/item/CS_URS_2025_01/327361006</t>
  </si>
  <si>
    <t>143,610*0,15</t>
  </si>
  <si>
    <t>338171121</t>
  </si>
  <si>
    <t>Montáž sloupků a vzpěr plotových ocelových trubkových nebo profilovaných výšky přes 2 do 2,6 m se zalitím cementovou maltou do vynechaných otvorů</t>
  </si>
  <si>
    <t>-932546980</t>
  </si>
  <si>
    <t>https://podminky.urs.cz/item/CS_URS_2025_01/338171121</t>
  </si>
  <si>
    <t>"sloupky oplocení"</t>
  </si>
  <si>
    <t>"nové oplocení v. 2,0 m s podhrabovýmí deskami" 38</t>
  </si>
  <si>
    <t>"nové oplocení v. 2,2 m sbez podhrab. desek" 80</t>
  </si>
  <si>
    <t>"nové oplocení v. 1,8 kolem trafostanice" 3</t>
  </si>
  <si>
    <t>"nové oplocení na opěrné zdi" 61+4</t>
  </si>
  <si>
    <t>"vrata š. 6,00 m" 2</t>
  </si>
  <si>
    <t>"vrata š. 6,50 m "3</t>
  </si>
  <si>
    <t>"vrátka š. 1,0 m" 2*3</t>
  </si>
  <si>
    <t>553422R1</t>
  </si>
  <si>
    <t>sloupek plotový Pz + PVC 2600/48x1,2 mm</t>
  </si>
  <si>
    <t>52562303</t>
  </si>
  <si>
    <t>"nové oplocení na opěrné zdi" 61</t>
  </si>
  <si>
    <t>553422R2</t>
  </si>
  <si>
    <t>sloupek plotový Pz + PVC 3000/48x1,2 mm</t>
  </si>
  <si>
    <t>-1739818409</t>
  </si>
  <si>
    <t>553422R3</t>
  </si>
  <si>
    <t>Vzpěra plotová</t>
  </si>
  <si>
    <t>-141128228</t>
  </si>
  <si>
    <t>348101230</t>
  </si>
  <si>
    <t>Osazení vrat nebo vrátek k oplocení na sloupky ocelové, plochy jednotlivě přes 4 do 6 m2</t>
  </si>
  <si>
    <t>-742219033</t>
  </si>
  <si>
    <t>https://podminky.urs.cz/item/CS_URS_2025_01/348101230</t>
  </si>
  <si>
    <t>1+3</t>
  </si>
  <si>
    <t>55342R03</t>
  </si>
  <si>
    <t>vrata z ocel. trubek 2500x1800</t>
  </si>
  <si>
    <t>-1968547595</t>
  </si>
  <si>
    <t>55342R04</t>
  </si>
  <si>
    <t>vratka z ocel. trubek 1000x2200</t>
  </si>
  <si>
    <t>1683543955</t>
  </si>
  <si>
    <t>348101260</t>
  </si>
  <si>
    <t>Osazení vrat nebo vrátek k oplocení na sloupky ocelové, plochy jednotlivě přes 10 do 15 m2</t>
  </si>
  <si>
    <t>-675061441</t>
  </si>
  <si>
    <t>https://podminky.urs.cz/item/CS_URS_2025_01/348101260</t>
  </si>
  <si>
    <t>1+1</t>
  </si>
  <si>
    <t>55342R01</t>
  </si>
  <si>
    <t>vrata z ocel. trubek 6000x2200 mm</t>
  </si>
  <si>
    <t>451872892</t>
  </si>
  <si>
    <t>55342R02</t>
  </si>
  <si>
    <t>vrata z ocel. trubek 5500x2200 mm s elektropohonem</t>
  </si>
  <si>
    <t>-1538858039</t>
  </si>
  <si>
    <t>348121R1</t>
  </si>
  <si>
    <t>podhrabové desky v. 500 mm - dodávka a montáž</t>
  </si>
  <si>
    <t>-301834836</t>
  </si>
  <si>
    <t>"nové oplocení v. 2,0 m s podhrabovýmí deskami" 93,7</t>
  </si>
  <si>
    <t>348401130</t>
  </si>
  <si>
    <t>Montáž oplocení z pletiva strojového s napínacími dráty přes 1,6 do 2,0 m</t>
  </si>
  <si>
    <t>-119640379</t>
  </si>
  <si>
    <t>https://podminky.urs.cz/item/CS_URS_2025_01/348401130</t>
  </si>
  <si>
    <t>"nové oplocení v. 1,8 kolem trafostanice" 4</t>
  </si>
  <si>
    <t>"nové oplocení na opěrné zdi" 152,5</t>
  </si>
  <si>
    <t>31327R1</t>
  </si>
  <si>
    <t>pletivo drátěné s PVC oko 76,2x38,1 mm v. 1800 mm</t>
  </si>
  <si>
    <t>1770117694</t>
  </si>
  <si>
    <t>31327R2</t>
  </si>
  <si>
    <t>pletivo drátěné s PVC oko 76,2x38,1 mm v. 2000 mm</t>
  </si>
  <si>
    <t>-832477416</t>
  </si>
  <si>
    <t>348401140</t>
  </si>
  <si>
    <t>Montáž oplocení z pletiva strojového s napínacími dráty přes 2,0 do 4,0 m</t>
  </si>
  <si>
    <t>-167122614</t>
  </si>
  <si>
    <t>https://podminky.urs.cz/item/CS_URS_2025_01/348401140</t>
  </si>
  <si>
    <t>"nové oplocení v. 2,2 m bez podhrab. desek" 239,7</t>
  </si>
  <si>
    <t>31327R3</t>
  </si>
  <si>
    <t>pletivo drátěné s PVC oko 76,2x38,1 mm v. 2200 mm</t>
  </si>
  <si>
    <t>-1217347413</t>
  </si>
  <si>
    <t>348401320</t>
  </si>
  <si>
    <t>Montáž oplocení z pletiva doplňujících konstrukcí rozvinutí, uchycení a napnutí drátu ostnatého</t>
  </si>
  <si>
    <t>-1491272572</t>
  </si>
  <si>
    <t>https://podminky.urs.cz/item/CS_URS_2025_01/348401320</t>
  </si>
  <si>
    <t xml:space="preserve">"žiletkový drát - 3 řady" </t>
  </si>
  <si>
    <t>(93,7+239,7+152,5+5,5+3,0)*3</t>
  </si>
  <si>
    <t>3147R01</t>
  </si>
  <si>
    <t>žiletkový drát</t>
  </si>
  <si>
    <t>-957479374</t>
  </si>
  <si>
    <t>348401R1</t>
  </si>
  <si>
    <t>Bavolet - dodávka a montáž</t>
  </si>
  <si>
    <t>-1041063614</t>
  </si>
  <si>
    <t>813501446</t>
  </si>
  <si>
    <t>"P/1" (0,2*(2,35+2,9+3,26+3,7+4,0))+(0,25*(4,26+4,3+4,3+4,3))</t>
  </si>
  <si>
    <t>9533334R1</t>
  </si>
  <si>
    <t>Uzavírací spárový PVC profil</t>
  </si>
  <si>
    <t>1039921601</t>
  </si>
  <si>
    <t>"P/2" (0,7*5)+(0,75*4)</t>
  </si>
  <si>
    <t>95350R01</t>
  </si>
  <si>
    <t>Ocelová chránička DN 150 dl. 1200 mm - dodávka a montáž</t>
  </si>
  <si>
    <t>719073614</t>
  </si>
  <si>
    <t>"P/6" 1</t>
  </si>
  <si>
    <t>95350R02</t>
  </si>
  <si>
    <t>odvodnění - PVC trubka DN 80 dl. 300 mm - dodávka a montáž</t>
  </si>
  <si>
    <t>-1413989219</t>
  </si>
  <si>
    <t>"P/3" 39</t>
  </si>
  <si>
    <t>95350R03</t>
  </si>
  <si>
    <t>odvodnění - PVC trubka DN 80 dl. 350 mm - dodávka a montáž</t>
  </si>
  <si>
    <t>-431716003</t>
  </si>
  <si>
    <t>"P/4" 40</t>
  </si>
  <si>
    <t>966071R01</t>
  </si>
  <si>
    <t>bourání stávajícího oplocení - drátěné pletivo na ocelové sloupky</t>
  </si>
  <si>
    <t>-1371741758</t>
  </si>
  <si>
    <t>"viz TZ a PD" 487</t>
  </si>
  <si>
    <t>966073811</t>
  </si>
  <si>
    <t>Rozebrání vrat a vrátek k oplocení plochy jednotlivě přes 2 do 6 m2</t>
  </si>
  <si>
    <t>-1017742326</t>
  </si>
  <si>
    <t>https://podminky.urs.cz/item/CS_URS_2025_01/966073811</t>
  </si>
  <si>
    <t>966073813</t>
  </si>
  <si>
    <t>Rozebrání vrat a vrátek k oplocení plochy jednotlivě přes 10 do 20 m2</t>
  </si>
  <si>
    <t>-35312080</t>
  </si>
  <si>
    <t>https://podminky.urs.cz/item/CS_URS_2025_01/966073813</t>
  </si>
  <si>
    <t>1387314650</t>
  </si>
  <si>
    <t>1089255343</t>
  </si>
  <si>
    <t>61,998*9 'Přepočtené koeficientem množství</t>
  </si>
  <si>
    <t>998153131</t>
  </si>
  <si>
    <t>Přesun hmot pro zdi a valy samostatné se svislou nosnou konstrukcí zděnou nebo monolitickou betonovou tyčovou nebo plošnou vodorovná dopravní vzdálenost do 50 m, pro zdi základní výšky do 12 m</t>
  </si>
  <si>
    <t>2137273055</t>
  </si>
  <si>
    <t>https://podminky.urs.cz/item/CS_URS_2025_01/998153131</t>
  </si>
  <si>
    <t>-1981786226</t>
  </si>
  <si>
    <t>(1198,539-858,297)*1,8</t>
  </si>
  <si>
    <t>-1585220068</t>
  </si>
  <si>
    <t>S_zel</t>
  </si>
  <si>
    <t>Plocha ozelenění</t>
  </si>
  <si>
    <t>1530</t>
  </si>
  <si>
    <t>SO14 - Terénní a sadové úpravy</t>
  </si>
  <si>
    <t>111151221</t>
  </si>
  <si>
    <t>Pokosení trávníku při souvislé ploše přes 1000 do 10000 m2 parkového v rovině nebo svahu do 1:5</t>
  </si>
  <si>
    <t>15073102</t>
  </si>
  <si>
    <t>https://podminky.urs.cz/item/CS_URS_2025_01/111151221</t>
  </si>
  <si>
    <t>"Dle TZ D.1.1.14.1 - následná péče po dobu 5 let" S_zel*5*5</t>
  </si>
  <si>
    <t>162351103</t>
  </si>
  <si>
    <t>Vodorovné přemístění výkopku nebo sypaniny po suchu na obvyklém dopravním prostředku, bez naložení výkopku, avšak se složením bez rozhrnutí z horniny třídy těžitelnosti I skupiny 1 až 3 na vzdálenost přes 50 do 500 m</t>
  </si>
  <si>
    <t>828082972</t>
  </si>
  <si>
    <t>https://podminky.urs.cz/item/CS_URS_2025_01/162351103</t>
  </si>
  <si>
    <t>"Dovoz ornice z mezideponie" S_zel*0,15</t>
  </si>
  <si>
    <t>681727554</t>
  </si>
  <si>
    <t>"Odvoz výkopku pro výsadbu na skládku" 0,05*0,5*61+1,0*12</t>
  </si>
  <si>
    <t>-1884418654</t>
  </si>
  <si>
    <t>181351113</t>
  </si>
  <si>
    <t>Rozprostření a urovnání ornice v rovině nebo ve svahu sklonu do 1:5 strojně při souvislé ploše přes 500 m2, tl. vrstvy do 200 mm</t>
  </si>
  <si>
    <t>1973139806</t>
  </si>
  <si>
    <t>https://podminky.urs.cz/item/CS_URS_2025_01/181351113</t>
  </si>
  <si>
    <t>"Dle TZ D.1.1.14.1" S_zel</t>
  </si>
  <si>
    <t>181451131</t>
  </si>
  <si>
    <t>Založení trávníku na půdě předem připravené plochy přes 1000 m2 výsevem včetně utažení parkového v rovině nebo na svahu do 1:5</t>
  </si>
  <si>
    <t>-399262495</t>
  </si>
  <si>
    <t>https://podminky.urs.cz/item/CS_URS_2025_01/181451131</t>
  </si>
  <si>
    <t>"Dle TZ D.1.1.14.1 - zpětné ozelenění" 1530,0</t>
  </si>
  <si>
    <t>00572410</t>
  </si>
  <si>
    <t>osivo směs travní parková</t>
  </si>
  <si>
    <t>1014866853</t>
  </si>
  <si>
    <t>1530*0,02 'Přepočtené koeficientem množství</t>
  </si>
  <si>
    <t>181951111</t>
  </si>
  <si>
    <t>Úprava pláně vyrovnáním výškových rozdílů strojně v hornině třídy těžitelnosti I, skupiny 1 až 3 bez zhutnění</t>
  </si>
  <si>
    <t>1555240549</t>
  </si>
  <si>
    <t>https://podminky.urs.cz/item/CS_URS_2025_01/181951111</t>
  </si>
  <si>
    <t>"Dle TZ D.1.1.14.1 - zpětné ozelenění" S_zel</t>
  </si>
  <si>
    <t>18200R001</t>
  </si>
  <si>
    <t>Ostatní náklady na pořízení trávníku, odplevelení, zalévání, zemědělská příprava půdy vč. hnojení, údržba do 1. sečení</t>
  </si>
  <si>
    <t>-1096558971</t>
  </si>
  <si>
    <t>18200R002</t>
  </si>
  <si>
    <t>Ostatní náklady na pořízení křovin, odplevelení, zalévání, zemědělská příprava půdy vč. hnojení, údržba</t>
  </si>
  <si>
    <t>-622460702</t>
  </si>
  <si>
    <t>"stromy a keře" 11+58</t>
  </si>
  <si>
    <t>183101213</t>
  </si>
  <si>
    <t>Hloubení jamek pro vysazování rostlin v zemině skupiny 1 až 4 s výměnou půdy z 50% v rovině nebo na svahu do 1:5, objemu přes 0,02 do 0,05 m3</t>
  </si>
  <si>
    <t>-613323805</t>
  </si>
  <si>
    <t>https://podminky.urs.cz/item/CS_URS_2025_01/183101213</t>
  </si>
  <si>
    <t>"tavolník" 58</t>
  </si>
  <si>
    <t>"následná péče" 3</t>
  </si>
  <si>
    <t>10321100</t>
  </si>
  <si>
    <t>zahradní substrát pro výsadbu VL</t>
  </si>
  <si>
    <t>-2065449334</t>
  </si>
  <si>
    <t>61*0,025 'Přepočtené koeficientem množství</t>
  </si>
  <si>
    <t>183101321</t>
  </si>
  <si>
    <t>Hloubení jamek pro vysazování rostlin v zemině skupiny 1 až 4 s výměnou půdy z 100% v rovině nebo na svahu do 1:5, objemu přes 0,40 do 1,00 m3</t>
  </si>
  <si>
    <t>969580921</t>
  </si>
  <si>
    <t>https://podminky.urs.cz/item/CS_URS_2025_01/183101321</t>
  </si>
  <si>
    <t>"smrk, borovice, zerav" 3+4+4</t>
  </si>
  <si>
    <t>"následná péče" 1</t>
  </si>
  <si>
    <t>-637242248</t>
  </si>
  <si>
    <t>183403114</t>
  </si>
  <si>
    <t>Obdělání půdy kultivátorováním v rovině nebo na svahu do 1:5</t>
  </si>
  <si>
    <t>1368198546</t>
  </si>
  <si>
    <t>https://podminky.urs.cz/item/CS_URS_2025_01/183403114</t>
  </si>
  <si>
    <t>183403153</t>
  </si>
  <si>
    <t>Obdělání půdy hrabáním v rovině nebo na svahu do 1:5</t>
  </si>
  <si>
    <t>855667723</t>
  </si>
  <si>
    <t>https://podminky.urs.cz/item/CS_URS_2025_01/183403153</t>
  </si>
  <si>
    <t>"Dle TZ D.1.1.14.1 - zpětné ozelenění" S_zel*2</t>
  </si>
  <si>
    <t>183451441</t>
  </si>
  <si>
    <t>Prořezání trávníku hloubky do 5 mm, s přísevem travního osiva, při souvislé ploše přes 1000 m2 v rovině nebo na svahu do 1:5</t>
  </si>
  <si>
    <t>1623310100</t>
  </si>
  <si>
    <t>https://podminky.urs.cz/item/CS_URS_2025_01/183451441</t>
  </si>
  <si>
    <t>"Dle TZ D.1.1.14.1 - následná péče po dobu 5 let" S_zel*5</t>
  </si>
  <si>
    <t>-2085235168</t>
  </si>
  <si>
    <t>7650*0,0015 'Přepočtené koeficientem množství</t>
  </si>
  <si>
    <t>184102114</t>
  </si>
  <si>
    <t>Výsadba dřeviny s balem do předem vyhloubené jamky se zalitím v rovině nebo na svahu do 1:5, při průměru balu přes 400 do 500 mm</t>
  </si>
  <si>
    <t>-1124889729</t>
  </si>
  <si>
    <t>https://podminky.urs.cz/item/CS_URS_2025_01/184102114</t>
  </si>
  <si>
    <t>026603R</t>
  </si>
  <si>
    <t>Smrk ztepilý  /Picea abies/</t>
  </si>
  <si>
    <t>-1196218253</t>
  </si>
  <si>
    <t>3+1</t>
  </si>
  <si>
    <t>0266043R</t>
  </si>
  <si>
    <t>Borovice lesní /Pinus sylvestris/</t>
  </si>
  <si>
    <t>1774281735</t>
  </si>
  <si>
    <t>0266034R</t>
  </si>
  <si>
    <t>Zerav západní /Thuja occidentalis/</t>
  </si>
  <si>
    <t>1766557964</t>
  </si>
  <si>
    <t>184102311</t>
  </si>
  <si>
    <t>Výsadba keře bez balu do předem vyhloubené jamky se zalitím v rovině nebo na svahu do 1:5 výšky do 2 m v terénu</t>
  </si>
  <si>
    <t>1898642543</t>
  </si>
  <si>
    <t>https://podminky.urs.cz/item/CS_URS_2025_01/184102311</t>
  </si>
  <si>
    <t>0266036R</t>
  </si>
  <si>
    <t>Tavolník</t>
  </si>
  <si>
    <t>-1250969253</t>
  </si>
  <si>
    <t>184806112</t>
  </si>
  <si>
    <t>Řez stromů, keřů nebo růží průklestem stromů netrnitých, o průměru koruny přes 2 do 4 m</t>
  </si>
  <si>
    <t>-472589839</t>
  </si>
  <si>
    <t>https://podminky.urs.cz/item/CS_URS_2025_01/184806112</t>
  </si>
  <si>
    <t>"Dle TZ D.1.1.14.1 - následná péče po dobu 5 let" 11*2</t>
  </si>
  <si>
    <t>184806132</t>
  </si>
  <si>
    <t>Řez stromů, keřů nebo růží řez na čípek stromů netrnitých, o průměru koruny přes 2 do 4 m</t>
  </si>
  <si>
    <t>-576361829</t>
  </si>
  <si>
    <t>https://podminky.urs.cz/item/CS_URS_2025_01/184806132</t>
  </si>
  <si>
    <t>"Dle TZ D.1.1.14.1 - následná péče po dobu 5 let" 11*3</t>
  </si>
  <si>
    <t>184806151</t>
  </si>
  <si>
    <t>Řez stromů, keřů nebo růží průklestem keřů netrnitých, o průměru koruny do 1,5 m</t>
  </si>
  <si>
    <t>2003058788</t>
  </si>
  <si>
    <t>https://podminky.urs.cz/item/CS_URS_2025_01/184806151</t>
  </si>
  <si>
    <t>"Dle TZ D.1.1.14.1 - následná péče po dobu 5 let" 58*2</t>
  </si>
  <si>
    <t>184806171</t>
  </si>
  <si>
    <t>Řez stromů, keřů nebo růží zmlazením keřů netrnitých o průměru koruny do 1,5 m</t>
  </si>
  <si>
    <t>-1615417867</t>
  </si>
  <si>
    <t>https://podminky.urs.cz/item/CS_URS_2025_01/184806171</t>
  </si>
  <si>
    <t>"Dle TZ D.1.1.14.1 - následná péče po dobu 5 let" 58*3</t>
  </si>
  <si>
    <t>184818231</t>
  </si>
  <si>
    <t>Ochrana kmene bedněním před poškozením stavebním provozem zřízení včetně odstranění výšky bednění do 2 m průměru kmene do 300 mm</t>
  </si>
  <si>
    <t>1409307073</t>
  </si>
  <si>
    <t>https://podminky.urs.cz/item/CS_URS_2025_01/184818231</t>
  </si>
  <si>
    <t>184853511</t>
  </si>
  <si>
    <t>Chemické odplevelení půdy před založením kultury, trávníku nebo zpevněných ploch strojně o výměře jednotlivě přes 20 m2 postřikem na široko v rovině nebo na svahu do 1:5</t>
  </si>
  <si>
    <t>-34403544</t>
  </si>
  <si>
    <t>https://podminky.urs.cz/item/CS_URS_2025_01/184853511</t>
  </si>
  <si>
    <t>184911431</t>
  </si>
  <si>
    <t>Mulčování vysazených rostlin mulčovací kůrou, tl. přes 100 do 150 mm v rovině nebo na svahu do 1:5</t>
  </si>
  <si>
    <t>-1196878785</t>
  </si>
  <si>
    <t>https://podminky.urs.cz/item/CS_URS_2025_01/184911431</t>
  </si>
  <si>
    <t>"smrk, borovice, zerav" (3+4+4)*2,0</t>
  </si>
  <si>
    <t>"tavolník" 58*0,25</t>
  </si>
  <si>
    <t>10391100</t>
  </si>
  <si>
    <t>kůra mulčovací VL</t>
  </si>
  <si>
    <t>-633305411</t>
  </si>
  <si>
    <t>36,5*0,153 'Přepočtené koeficientem množství</t>
  </si>
  <si>
    <t>185802113</t>
  </si>
  <si>
    <t>Hnojení půdy nebo trávníku v rovině nebo na svahu do 1:5 umělým hnojivem na široko</t>
  </si>
  <si>
    <t>-578167747</t>
  </si>
  <si>
    <t>https://podminky.urs.cz/item/CS_URS_2025_01/185802113</t>
  </si>
  <si>
    <t>"Dle TZ D.1.1.14.1 - zpětné ozelenění (předpoklad: 30 g hnojiva/m2" S_zel*30*0,001*0,001</t>
  </si>
  <si>
    <t>25111112</t>
  </si>
  <si>
    <t>hnojivo NPK</t>
  </si>
  <si>
    <t>1114627730</t>
  </si>
  <si>
    <t>0,046*1000 'Přepočtené koeficientem množství</t>
  </si>
  <si>
    <t>185803111</t>
  </si>
  <si>
    <t>Ošetření trávníku jednorázové v rovině nebo na svahu do 1:5</t>
  </si>
  <si>
    <t>281106038</t>
  </si>
  <si>
    <t>https://podminky.urs.cz/item/CS_URS_2025_01/185803111</t>
  </si>
  <si>
    <t>185811221</t>
  </si>
  <si>
    <t>Vyhrabání trávníku souvislé plochy přes 1000 do 10000 m2 v rovině nebo na svahu do 1:5</t>
  </si>
  <si>
    <t>-1718318041</t>
  </si>
  <si>
    <t>https://podminky.urs.cz/item/CS_URS_2025_01/185811221</t>
  </si>
  <si>
    <t>631000613</t>
  </si>
  <si>
    <t>"Výkopek pro výsadbu" (0,05*0,5*61+1,0*12)*1,8</t>
  </si>
  <si>
    <t>998231311</t>
  </si>
  <si>
    <t>Přesun hmot pro sadovnické a krajinářské úpravy strojně dopravní vzdálenost do 5000 m</t>
  </si>
  <si>
    <t>921304521</t>
  </si>
  <si>
    <t>https://podminky.urs.cz/item/CS_URS_2025_01/998231311</t>
  </si>
  <si>
    <t>SO15 - Příprava území</t>
  </si>
  <si>
    <t>111151103</t>
  </si>
  <si>
    <t>Odstranění travin a rákosu strojně travin, při celkové ploše přes 500 m2</t>
  </si>
  <si>
    <t>-406196454</t>
  </si>
  <si>
    <t>https://podminky.urs.cz/item/CS_URS_2025_01/111151103</t>
  </si>
  <si>
    <t>"všechny výměry odečteny z příloh: Situace, Příčné řezy; platí pro celý soupis prací"</t>
  </si>
  <si>
    <t>"odvozné vzdálenosti (20 km) jsou stanoveny pro potřebu kontrolního rozpočtu"</t>
  </si>
  <si>
    <t>"uchazeč  ocení odvozy dle svých potřeb beze změny soupisu prací"</t>
  </si>
  <si>
    <t>"vč. odvozu a likvidace" 3473,0</t>
  </si>
  <si>
    <t>11110R001</t>
  </si>
  <si>
    <t>Kácení stromu, odstranění pařezu, odvoz dřevní hmoty, zásyp jámy po pařezu</t>
  </si>
  <si>
    <t>-1122680816</t>
  </si>
  <si>
    <t>"Dle TZ D.1.1.15.1 - kácení"</t>
  </si>
  <si>
    <t>"S1 – S7 Topol černý" 7</t>
  </si>
  <si>
    <t>"S8, S14, S18 Smrk ztepilý" 3</t>
  </si>
  <si>
    <t>"S9, S12-S13, S19 Slivoň švestka" 4</t>
  </si>
  <si>
    <t>"S21 – S21 Dub letní" 1</t>
  </si>
  <si>
    <t>"S11, S21-S22 Jasan ztepilý" 3</t>
  </si>
  <si>
    <t>"S15-S17, S23 Borovice lesní" 4</t>
  </si>
  <si>
    <t>111251102</t>
  </si>
  <si>
    <t>Odstranění křovin a stromů s odstraněním kořenů strojně průměru kmene do 100 mm v rovině nebo ve svahu sklonu terénu do 1:5, při celkové ploše přes 100 do 500 m2</t>
  </si>
  <si>
    <t>-665726126</t>
  </si>
  <si>
    <t>https://podminky.urs.cz/item/CS_URS_2025_01/111251102</t>
  </si>
  <si>
    <t>"Dle TZ D.1.1.14.1 a D.1.1.15.1"</t>
  </si>
  <si>
    <t>"KSV – keře střední a vysoké" 151,0</t>
  </si>
  <si>
    <t>"KN – keře nízké" 52,0</t>
  </si>
  <si>
    <t>121151123</t>
  </si>
  <si>
    <t>Sejmutí ornice strojně při souvislé ploše přes 500 m2, tl. vrstvy do 200 mm</t>
  </si>
  <si>
    <t>-1483120581</t>
  </si>
  <si>
    <t>https://podminky.urs.cz/item/CS_URS_2025_01/121151123</t>
  </si>
  <si>
    <t>"Dle TZ D.1.1.15.1" 640,0+335,0+83,0+1012,0+1403,0</t>
  </si>
  <si>
    <t>188803499</t>
  </si>
  <si>
    <t>"Pro zpětné ozelenění (SO 14)"</t>
  </si>
  <si>
    <t>"Odvoz ornice na mezideponii" 1530,0*0,15</t>
  </si>
  <si>
    <t>292327213</t>
  </si>
  <si>
    <t>"Odvoz přebytečné ornice na skládku" (3473,0-1530,0)*0,15</t>
  </si>
  <si>
    <t>1719678507</t>
  </si>
  <si>
    <t>"Na mezideponii" 1530,0*0,15</t>
  </si>
  <si>
    <t>9610441R</t>
  </si>
  <si>
    <t>Bourání betonových kanalizačních šachet a VO</t>
  </si>
  <si>
    <t>-1099543966</t>
  </si>
  <si>
    <t>(2,5*15)+2,0</t>
  </si>
  <si>
    <t>9690211R1</t>
  </si>
  <si>
    <t>Vybourání kanalizačního potrubí do DN 300 vč. obetonování</t>
  </si>
  <si>
    <t>623886958</t>
  </si>
  <si>
    <t>74+135</t>
  </si>
  <si>
    <t>-1001309007</t>
  </si>
  <si>
    <t>-527332251</t>
  </si>
  <si>
    <t>99700R001</t>
  </si>
  <si>
    <t>Skládkovné biologický odpad - traviny, křoviny, dřeviny</t>
  </si>
  <si>
    <t>-1687032047</t>
  </si>
  <si>
    <t>"traviny" 0,7</t>
  </si>
  <si>
    <t>"křoviny" 5,45</t>
  </si>
  <si>
    <t>"stromy" 4,2</t>
  </si>
  <si>
    <t>1073401814</t>
  </si>
  <si>
    <t>86,9+219,45</t>
  </si>
  <si>
    <t>997013873</t>
  </si>
  <si>
    <t>1856033150</t>
  </si>
  <si>
    <t>https://podminky.urs.cz/item/CS_URS_2025_01/997013873</t>
  </si>
  <si>
    <t>"Přebytečná ornice" (3473,0-1530,0)*0,15*1,8</t>
  </si>
  <si>
    <t>157,392</t>
  </si>
  <si>
    <t>67,019</t>
  </si>
  <si>
    <t>13,939</t>
  </si>
  <si>
    <t>76,434</t>
  </si>
  <si>
    <t>9,366</t>
  </si>
  <si>
    <t>SO16 - Přeložky inženýrských sítí</t>
  </si>
  <si>
    <t>1608401446</t>
  </si>
  <si>
    <t>"Dle TZ D.1.1.16.01"</t>
  </si>
  <si>
    <t>"Potrubí PŘ1; PŘ2" 37,1</t>
  </si>
  <si>
    <t>"Potrubí PP1" 54,3*1,0</t>
  </si>
  <si>
    <t>"Potrubí PP2" 9,5*1,0</t>
  </si>
  <si>
    <t>"Likvidace provizorií"</t>
  </si>
  <si>
    <t>"Potrubí PP1" 54,3*1,0-90,03*Pi*(0,15)^2</t>
  </si>
  <si>
    <t>"Potrubí PP2" 9,5*1,0-13,36*Pi*(0,15)^2</t>
  </si>
  <si>
    <t>-1739510154</t>
  </si>
  <si>
    <t>"Potrubí PŘ1; PŘ2" 61,8</t>
  </si>
  <si>
    <t>"Potrubí PP1" 31,2*2</t>
  </si>
  <si>
    <t>"Potrubí PP2" 9,5*2</t>
  </si>
  <si>
    <t>1436945650</t>
  </si>
  <si>
    <t>-1332781595</t>
  </si>
  <si>
    <t>"Výkopek" V_vyk1</t>
  </si>
  <si>
    <t>-756250783</t>
  </si>
  <si>
    <t>90,373*4 'Přepočtené koeficientem množství</t>
  </si>
  <si>
    <t>-1669444533</t>
  </si>
  <si>
    <t>1982171151</t>
  </si>
  <si>
    <t>-197517629</t>
  </si>
  <si>
    <t>162347126</t>
  </si>
  <si>
    <t>"Potrubí PŘ1; PŘ2" 20,0*1,2*(0,3+0,3)</t>
  </si>
  <si>
    <t>"Potrubí PP1" 90,03*1,0*(0,3+0,3)</t>
  </si>
  <si>
    <t>"Potrubí PP2" 13,36*1,0*(0,3+0,3)</t>
  </si>
  <si>
    <t>"Potrubí PŘ1" 20,6*Pi*(0,04)^2</t>
  </si>
  <si>
    <t>"Potrubí PŘ2" 19,2*Pi*(0,18)^2</t>
  </si>
  <si>
    <t>"Potrubí PP1" 90,03*Pi*(0,15)^2</t>
  </si>
  <si>
    <t>"Potrubí PP2" 13,36*Pi*(0,15)^2</t>
  </si>
  <si>
    <t>-1094025144</t>
  </si>
  <si>
    <t>67,068*2 'Přepočtené koeficientem množství</t>
  </si>
  <si>
    <t>-2109712502</t>
  </si>
  <si>
    <t>"Potrubí PŘ1; PŘ2" 20,0*1,2*0,15</t>
  </si>
  <si>
    <t>"Potrubí PP1" 90,03*1,0*0,1</t>
  </si>
  <si>
    <t>"Potrubí PP2" 13,36*1,0*0,1</t>
  </si>
  <si>
    <t>830391811</t>
  </si>
  <si>
    <t>Bourání stávajícího potrubí z kameninových trub v otevřeném výkopu DN přes 250 do 400</t>
  </si>
  <si>
    <t>1340068825</t>
  </si>
  <si>
    <t>https://podminky.urs.cz/item/CS_URS_2025_01/830391811</t>
  </si>
  <si>
    <t>"Potrubí PP2" 13,36</t>
  </si>
  <si>
    <t>831372121</t>
  </si>
  <si>
    <t>Montáž potrubí z trub kameninových hrdlových s integrovaným těsněním v otevřeném výkopu ve sklonu do 20 % DN 300</t>
  </si>
  <si>
    <t>-2141649366</t>
  </si>
  <si>
    <t>https://podminky.urs.cz/item/CS_URS_2025_01/831372121</t>
  </si>
  <si>
    <t>59710711</t>
  </si>
  <si>
    <t>trouba kameninová glazovaná DN 300 dl 2,50m spojovací systém C Třída 160</t>
  </si>
  <si>
    <t>1876470666</t>
  </si>
  <si>
    <t>13,36*1,015 'Přepočtené koeficientem množství</t>
  </si>
  <si>
    <t>-479832621</t>
  </si>
  <si>
    <t>"Potrubí PŘ1" 20,6</t>
  </si>
  <si>
    <t>"Potrubí PP6" 75,0</t>
  </si>
  <si>
    <t>1579821096</t>
  </si>
  <si>
    <t>95,6*1,015 'Přepočtené koeficientem množství</t>
  </si>
  <si>
    <t>871275811</t>
  </si>
  <si>
    <t>Bourání stávajícího potrubí z PVC nebo polypropylenu PP v otevřeném výkopu DN do 150</t>
  </si>
  <si>
    <t>-1424571347</t>
  </si>
  <si>
    <t>https://podminky.urs.cz/item/CS_URS_2025_01/871275811</t>
  </si>
  <si>
    <t>1144708733</t>
  </si>
  <si>
    <t>"Potrubí PP3" 99,0</t>
  </si>
  <si>
    <t>"Potrubí PP4" 7,8</t>
  </si>
  <si>
    <t>28613554</t>
  </si>
  <si>
    <t>potrubí vodovodní dvouvrstvé PE100 RC SDR11 180x16,4mm</t>
  </si>
  <si>
    <t>-432859984</t>
  </si>
  <si>
    <t>106,8*1,015 'Přepočtené koeficientem množství</t>
  </si>
  <si>
    <t>1182160991</t>
  </si>
  <si>
    <t>"Potrubí PP5" 10,0</t>
  </si>
  <si>
    <t>-1412369486</t>
  </si>
  <si>
    <t>10*1,015 'Přepočtené koeficientem množství</t>
  </si>
  <si>
    <t>871365811</t>
  </si>
  <si>
    <t>Bourání stávajícího potrubí z PVC nebo polypropylenu PP v otevřeném výkopu DN přes 150 do 250</t>
  </si>
  <si>
    <t>-1277139413</t>
  </si>
  <si>
    <t>https://podminky.urs.cz/item/CS_URS_2025_01/871365811</t>
  </si>
  <si>
    <t>871373121</t>
  </si>
  <si>
    <t>Montáž kanalizačního potrubí z tvrdého PVC-U hladkého plnostěnného tuhost SN 8 DN 315</t>
  </si>
  <si>
    <t>-1148448275</t>
  </si>
  <si>
    <t>https://podminky.urs.cz/item/CS_URS_2025_01/871373121</t>
  </si>
  <si>
    <t>"Potrubí PP1" 90,03</t>
  </si>
  <si>
    <t>28611213</t>
  </si>
  <si>
    <t>trubka kanalizační PVC-U plnostěnná jednovrstvá DN 315x6000mm SN8</t>
  </si>
  <si>
    <t>-1194302968</t>
  </si>
  <si>
    <t>90,03*1,03 'Přepočtené koeficientem množství</t>
  </si>
  <si>
    <t>871384201</t>
  </si>
  <si>
    <t>Montáž kanalizačního potrubí z polyetylenu PE100 RC svařovaných na tupo v otevřeném výkopu ve sklonu do 20 % SDR 11/PN16 d 355 x 32,2 mm</t>
  </si>
  <si>
    <t>-1973348234</t>
  </si>
  <si>
    <t>https://podminky.urs.cz/item/CS_URS_2025_01/871384201</t>
  </si>
  <si>
    <t>"Potrubí PŘ2" 19,2</t>
  </si>
  <si>
    <t>28613468</t>
  </si>
  <si>
    <t>potrubí kanalizační jednovrstvé PE100 RC SDR11 355x32,2mm</t>
  </si>
  <si>
    <t>741113333</t>
  </si>
  <si>
    <t>19,2*1,015 'Přepočtené koeficientem množství</t>
  </si>
  <si>
    <t>871395811</t>
  </si>
  <si>
    <t>Bourání stávajícího potrubí z PVC nebo polypropylenu PP v otevřeném výkopu DN přes 250 do 400</t>
  </si>
  <si>
    <t>708388652</t>
  </si>
  <si>
    <t>https://podminky.urs.cz/item/CS_URS_2025_01/871395811</t>
  </si>
  <si>
    <t>-2128558354</t>
  </si>
  <si>
    <t>286148R01</t>
  </si>
  <si>
    <t>oblouk 11° SDR11 PE 100 RC PN16 D 90mm</t>
  </si>
  <si>
    <t>1128520035</t>
  </si>
  <si>
    <t>"Potrubí PŘ1" 1</t>
  </si>
  <si>
    <t>"Potrubí PP6" 1</t>
  </si>
  <si>
    <t>286148R02</t>
  </si>
  <si>
    <t>oblouk 22° SDR11 PE 100 RC PN16 D 90mm</t>
  </si>
  <si>
    <t>1498669922</t>
  </si>
  <si>
    <t>"Potrubí PŘ1" 3</t>
  </si>
  <si>
    <t>"Potrubí PP6" 3</t>
  </si>
  <si>
    <t>28614815</t>
  </si>
  <si>
    <t>koleno 90° SDR11 PE 100 PN16 D 90mm</t>
  </si>
  <si>
    <t>-1974506757</t>
  </si>
  <si>
    <t>877241213</t>
  </si>
  <si>
    <t>Montáž tvarovek na vodovodním plastovém potrubí z polyetylenu PE 100 svařovaných na tupo SDR 11/PN16 T-kusů d 90</t>
  </si>
  <si>
    <t>-94546442</t>
  </si>
  <si>
    <t>https://podminky.urs.cz/item/CS_URS_2025_01/877241213</t>
  </si>
  <si>
    <t>28615177</t>
  </si>
  <si>
    <t>T-kus SDR11 PE 100 D 90mm</t>
  </si>
  <si>
    <t>-1193314244</t>
  </si>
  <si>
    <t>-573811599</t>
  </si>
  <si>
    <t>398908341</t>
  </si>
  <si>
    <t>"Potrubí PP3" 2</t>
  </si>
  <si>
    <t>286148R03</t>
  </si>
  <si>
    <t>-1190605205</t>
  </si>
  <si>
    <t>"Potrubí PP3" 4</t>
  </si>
  <si>
    <t>-79481813</t>
  </si>
  <si>
    <t>286148R04</t>
  </si>
  <si>
    <t>oblouk 30° SDR11 PE 100 PN16 D 250mm</t>
  </si>
  <si>
    <t>869116637</t>
  </si>
  <si>
    <t>"Potrubí PP5" 1</t>
  </si>
  <si>
    <t>95981548</t>
  </si>
  <si>
    <t>28611373</t>
  </si>
  <si>
    <t>koleno kanalizační PVC KG 300x15°</t>
  </si>
  <si>
    <t>-320936309</t>
  </si>
  <si>
    <t>28611376</t>
  </si>
  <si>
    <t>koleno kanalizační PVC KG 300x87°</t>
  </si>
  <si>
    <t>-451861430</t>
  </si>
  <si>
    <t>28611374</t>
  </si>
  <si>
    <t>koleno kanalizační PVC KG 300x30°</t>
  </si>
  <si>
    <t>-1140559752</t>
  </si>
  <si>
    <t>877385301</t>
  </si>
  <si>
    <t>Montáž tvarovek na kanalizačním plastovém potrubí z PE svařovaných na tupo SDR 11/PN16 oblouků nebo redukcí d 355</t>
  </si>
  <si>
    <t>-1279630161</t>
  </si>
  <si>
    <t>https://podminky.urs.cz/item/CS_URS_2025_01/877385301</t>
  </si>
  <si>
    <t>286149R01</t>
  </si>
  <si>
    <t>oblouk 11° SDR11 PE 100 PN16 D 355mm</t>
  </si>
  <si>
    <t>1361410931</t>
  </si>
  <si>
    <t>"Potrubí PŘ2" 1</t>
  </si>
  <si>
    <t>286149R02</t>
  </si>
  <si>
    <t>oblouk 22° SDR11 PE 100 PN16 D 355mm</t>
  </si>
  <si>
    <t>615977255</t>
  </si>
  <si>
    <t>"Potrubí PŘ2" 3</t>
  </si>
  <si>
    <t>891241322</t>
  </si>
  <si>
    <t>Montáž vodovodních armatur na potrubí šoupátek vevařovacích v otevřeném výkopu nebo v šachtách s ručním kolečkem svařovaných na tupo s PE konci SDR 11 PN16 DN 80/90</t>
  </si>
  <si>
    <t>-916037565</t>
  </si>
  <si>
    <t>https://podminky.urs.cz/item/CS_URS_2025_01/891241322</t>
  </si>
  <si>
    <t>42221341</t>
  </si>
  <si>
    <t>šoupátko vevařovací z tvárné litiny GGG 50 s konci PE 90, SDR11 PN16 DN 80x950mm</t>
  </si>
  <si>
    <t>-367055127</t>
  </si>
  <si>
    <t>42291073</t>
  </si>
  <si>
    <t>souprava zemní pro šoupátka DN 65-80mm Rd 1,5m</t>
  </si>
  <si>
    <t>-1750627156</t>
  </si>
  <si>
    <t>42210101</t>
  </si>
  <si>
    <t>kolo ruční pro DN 65-80 D 175mm</t>
  </si>
  <si>
    <t>-1966198677</t>
  </si>
  <si>
    <t>892271111</t>
  </si>
  <si>
    <t>Tlakové zkoušky vodou na potrubí DN 100 nebo 125</t>
  </si>
  <si>
    <t>1209709993</t>
  </si>
  <si>
    <t>https://podminky.urs.cz/item/CS_URS_2025_01/892271111</t>
  </si>
  <si>
    <t>-1520646313</t>
  </si>
  <si>
    <t>-1364969008</t>
  </si>
  <si>
    <t>(2+6)*2</t>
  </si>
  <si>
    <t>1155481064</t>
  </si>
  <si>
    <t>899401112</t>
  </si>
  <si>
    <t>Osazení poklopů uličních s pevným rámem litinových šoupátkových</t>
  </si>
  <si>
    <t>910695390</t>
  </si>
  <si>
    <t>https://podminky.urs.cz/item/CS_URS_2025_01/899401112</t>
  </si>
  <si>
    <t>42291352</t>
  </si>
  <si>
    <t>poklop litinový šoupátkový pro zemní soupravy osazení do terénu a do vozovky</t>
  </si>
  <si>
    <t>-1818950041</t>
  </si>
  <si>
    <t>42210050</t>
  </si>
  <si>
    <t>deska podkladová uličního poklopu litinového šoupatového</t>
  </si>
  <si>
    <t>89238054</t>
  </si>
  <si>
    <t>899721111</t>
  </si>
  <si>
    <t>Signalizační vodič na potrubí DN do 150 mm</t>
  </si>
  <si>
    <t>991364486</t>
  </si>
  <si>
    <t>https://podminky.urs.cz/item/CS_URS_2025_01/899721111</t>
  </si>
  <si>
    <t>899721112</t>
  </si>
  <si>
    <t>Signalizační vodič na potrubí DN nad 150 mm</t>
  </si>
  <si>
    <t>-1446549890</t>
  </si>
  <si>
    <t>https://podminky.urs.cz/item/CS_URS_2025_01/899721112</t>
  </si>
  <si>
    <t>89995R01</t>
  </si>
  <si>
    <t>zajištění provizorního potrubí - přivaření páskovinou ke štětovnicím - zřízení a odstranění</t>
  </si>
  <si>
    <t>874129668</t>
  </si>
  <si>
    <t>"Potrubí PP1" 100,0</t>
  </si>
  <si>
    <t>-1596707106</t>
  </si>
  <si>
    <t>1505036507</t>
  </si>
  <si>
    <t>-343363932</t>
  </si>
  <si>
    <t>6,899*9 'Přepočtené koeficientem množství</t>
  </si>
  <si>
    <t>-1922760809</t>
  </si>
  <si>
    <t>90,373*1,8 'Přepočtené koeficientem množství</t>
  </si>
  <si>
    <t>-1784226290</t>
  </si>
  <si>
    <t>902039708</t>
  </si>
  <si>
    <t>SO17 - Venkovní rozvody elektro, venkovní osvětlení</t>
  </si>
  <si>
    <t>17 - Venkovní elektro</t>
  </si>
  <si>
    <t>D1 - Elektrické rozvaděče</t>
  </si>
  <si>
    <t>D2 - Koncové prvky, součásti hromosvodu a uzemnění</t>
  </si>
  <si>
    <t>D3 - Kabely nízkého napětí</t>
  </si>
  <si>
    <t>D4 - Příslušenství pro izolované kabely</t>
  </si>
  <si>
    <t>D5 - Výkopové a zemní práce</t>
  </si>
  <si>
    <t>D6 - Elekrické zdroje světla, svítidla</t>
  </si>
  <si>
    <t>D7 - Společné položky</t>
  </si>
  <si>
    <t>Elektrické rozvaděče</t>
  </si>
  <si>
    <t>Pol61</t>
  </si>
  <si>
    <t>Rozvaděč RVO</t>
  </si>
  <si>
    <t>Poznámka k položce:_x000D_
Provedení a výzbroj viz výkresová část Kompletní dodávka sestavy vč. čidla soumrakového spínače, pomocného materiálu pro montáž a propojení, instalace a oživení a dodavatelské dokumentace</t>
  </si>
  <si>
    <t>D2</t>
  </si>
  <si>
    <t>Koncové prvky, součásti hromosvodu a uzemnění</t>
  </si>
  <si>
    <t>Pol62</t>
  </si>
  <si>
    <t>Bezpečnostní vypínací tlačítko v plastové skříni na povrch, ovládač nouzového zastavení krytý sklem průměru 22mm</t>
  </si>
  <si>
    <t>Poznámka k položce:_x000D_
po rozbití trvale sepnutý, odblokování pouze po výměně krycího skla, barva červená, osazen 1x spínacím kontaktem 230V/6A v plastové skříni na povrch, krytí IP55, vč. nerez sloupku pro osazení výšky 1,2m nad terénem, výkopu, betonového základu a kompletního příslušenství pro montáž ( upevňovací materiál, popisové tabulky, atd. )</t>
  </si>
  <si>
    <t>Pol63</t>
  </si>
  <si>
    <t>Zásuvková skříň 2x zásuvka 400V/16A, 2x zásuvka 230V</t>
  </si>
  <si>
    <t>Poznámka k položce:_x000D_
zásuvky se samostatným jištěním vč. proudového chrániče 0,03A, venkovní provedení, IP54, včetně konstrukce pro zapuštění do země, komplet vč. výkopu a betonového základu</t>
  </si>
  <si>
    <t>Pol64</t>
  </si>
  <si>
    <t>Zemnící drát FeZn průměru 10mm, pozinkovaný</t>
  </si>
  <si>
    <t>Pol65</t>
  </si>
  <si>
    <t>Pásek FeZn 30x4, pozinkovaný</t>
  </si>
  <si>
    <t>Pol66</t>
  </si>
  <si>
    <t>Svorky uzemnění, všeobecně</t>
  </si>
  <si>
    <t>D3</t>
  </si>
  <si>
    <t>Kabely nízkého napětí</t>
  </si>
  <si>
    <t>Pol67</t>
  </si>
  <si>
    <t>Kabel AYKY 3x185+95</t>
  </si>
  <si>
    <t>Pol68</t>
  </si>
  <si>
    <t>Kabel AYKY-J 4x25</t>
  </si>
  <si>
    <t>Pol69</t>
  </si>
  <si>
    <t>Kabel CYKY-J 5x16</t>
  </si>
  <si>
    <t>Pol70</t>
  </si>
  <si>
    <t>Kabel AYKY-J 5x6</t>
  </si>
  <si>
    <t>Pol71</t>
  </si>
  <si>
    <t>Kabel CYKY-J 5x2,5</t>
  </si>
  <si>
    <t>Pol72</t>
  </si>
  <si>
    <t>Kabel CYKY-J 3x1,5</t>
  </si>
  <si>
    <t>Pol73</t>
  </si>
  <si>
    <t>Kabel CYKY-O 3x1,5</t>
  </si>
  <si>
    <t>Pol74</t>
  </si>
  <si>
    <t>Kabel 5x1,5 CSKH-V-O P60-R B2cas1d1 venkovní (uložení do země)</t>
  </si>
  <si>
    <t>D4</t>
  </si>
  <si>
    <t>Příslušenství pro izolované kabely</t>
  </si>
  <si>
    <t>Pol75</t>
  </si>
  <si>
    <t>Ohebná dvouplášťová korugovaná chránička, průměr 160mm, zaveden zatahovací drát nebo provázek, IP67, zatížení větší než 450N/20cm, -45 - +60°C</t>
  </si>
  <si>
    <t>Pol76</t>
  </si>
  <si>
    <t>Ohebná dvouplášťová korugovaná chránička, průměr 63mm, zaveden zatahovací drát nebo provázek, IP67, zatížení větší než 450N/20cm, -45 - +60°C</t>
  </si>
  <si>
    <t>Pol77</t>
  </si>
  <si>
    <t>Ohebná dvouplášťová korugovaná chránička, průměr 40mm, zaveden zatahovací drát nebo provázek, IP67, zatížení větší než 450N/20cm, -45 - +60°C</t>
  </si>
  <si>
    <t>Pol78</t>
  </si>
  <si>
    <t>Pevné/ohebné trubky PVC do pr. 50mm, UV stabilní, střední mechanická odolnost 750N/5cm, vč. příslušenství pro montáž ( spojky, příchytky, ohyby, kovové hmoždinky, upevňovací materiál, atd. )</t>
  </si>
  <si>
    <t>Pol79</t>
  </si>
  <si>
    <t>Kabelový žlab betonový, TK2</t>
  </si>
  <si>
    <t>Pol80</t>
  </si>
  <si>
    <t>Drobný nespecifikovaný materiál (krabice, víčka, popisky na zásuvky apod.)</t>
  </si>
  <si>
    <t>Pol81</t>
  </si>
  <si>
    <t>Ukončení veškeré kabeláže, vč. označovacích štítků</t>
  </si>
  <si>
    <t>D5</t>
  </si>
  <si>
    <t>Výkopové a zemní práce</t>
  </si>
  <si>
    <t>Pol82</t>
  </si>
  <si>
    <t>Výkop 1000(hl)/500(š) vč. uložení kabelů, obetonování chrániček, krytí, záhozu, hutnění, krycího betonu a úpravy terénu</t>
  </si>
  <si>
    <t>Pol83</t>
  </si>
  <si>
    <t>Výkop 800(hl)/500(š) vč. uložení kabelů, pískového lože, krytí, záhozu, hutnění a úpravou terénu</t>
  </si>
  <si>
    <t>D6</t>
  </si>
  <si>
    <t>Elekrické zdroje světla, svítidla</t>
  </si>
  <si>
    <t>Pol84</t>
  </si>
  <si>
    <t>Venkovní LED svítidlo 45W 6000lm, 4000K, IP65, osvětlovací stožár bezpaticový sadový dvoustupňový 6m, kompletní dodávka vč. ukotvení stožáru na tělo nádrže a stožárové výzbroje</t>
  </si>
  <si>
    <t>Pol85</t>
  </si>
  <si>
    <t>Venkovní LED svítidlo 45W 6000lm, 4000K, IP65, osvětlovací stožár bezpaticový sadový dvoustupňový 6m, kompletní dodávka vč. pouzdrového základu a štožárové výzbroje</t>
  </si>
  <si>
    <t>Pol86</t>
  </si>
  <si>
    <t>Venkovní LED svítidlo 45W 6000lm, 4000K, IP65, nástěnné, kompletní dodávka vč. ukotvení a svorkovnicové krabice</t>
  </si>
  <si>
    <t>D7</t>
  </si>
  <si>
    <t>Společné položky</t>
  </si>
  <si>
    <t>Pol87</t>
  </si>
  <si>
    <t>Dopravné</t>
  </si>
  <si>
    <t>Pol88</t>
  </si>
  <si>
    <t>Montáž+demontáže stávajícího</t>
  </si>
  <si>
    <t>Pol89</t>
  </si>
  <si>
    <t>Stavební výpomoce</t>
  </si>
  <si>
    <t>Pol90</t>
  </si>
  <si>
    <t>Kompletační přirážka</t>
  </si>
  <si>
    <t>Pol91</t>
  </si>
  <si>
    <t>Provizoria v průběhu výstavby</t>
  </si>
  <si>
    <t>Poznámka k položce:_x000D_
Provizoria v průběhu výstavby - přepojování stávajících rozvaděčů na nové kabelové rozvody NN za provozu ČOV, mobilní náhradní zdroj 200 kVA pro provoz ČOV při přepojování trafostanice na straně VN ( pronájem, doprava, provoz, připojení, pohonné hmoty, atd. ), oprava případných překopnutých stávajících kabelů v průběhu výkopových prací, atd.</t>
  </si>
  <si>
    <t>Pol92</t>
  </si>
  <si>
    <t>Demontáž</t>
  </si>
  <si>
    <t>Pol93</t>
  </si>
  <si>
    <t>Zaměření stávajících inženýrských sítí</t>
  </si>
  <si>
    <t>Pol94</t>
  </si>
  <si>
    <t>Geodetické zaměření kabelové trasy</t>
  </si>
  <si>
    <t>Pol95</t>
  </si>
  <si>
    <t>Realizační dokumentace</t>
  </si>
  <si>
    <t>Pol96</t>
  </si>
  <si>
    <t>Dodavatelská dokumentace, Liniová zapojení rozvaděče</t>
  </si>
  <si>
    <t>Pol97</t>
  </si>
  <si>
    <t>Projekt skutečného provedení</t>
  </si>
  <si>
    <t>Pol98</t>
  </si>
  <si>
    <t>Komplexní vyzkoušení</t>
  </si>
  <si>
    <t>Pol99</t>
  </si>
  <si>
    <t>Stavební přípomocné práce</t>
  </si>
  <si>
    <t>Pol100</t>
  </si>
  <si>
    <t>Pracovní pomůcky</t>
  </si>
  <si>
    <t>Pol101</t>
  </si>
  <si>
    <t>Revize</t>
  </si>
  <si>
    <t>SO19 - Přeložky sítí O2</t>
  </si>
  <si>
    <t>19 - Přeložka O2</t>
  </si>
  <si>
    <t>D1 - SO 19 PŘELOŽKY SÍTÍ O2</t>
  </si>
  <si>
    <t xml:space="preserve">    D2 - Společné položky</t>
  </si>
  <si>
    <t>SO 19 PŘELOŽKY SÍTÍ O2</t>
  </si>
  <si>
    <t>Pol102</t>
  </si>
  <si>
    <t>Výkop 800(hl)/500(š) vč. Uložení kabelů, krytí, záhozu a úpravou terénu</t>
  </si>
  <si>
    <t>Pol103</t>
  </si>
  <si>
    <t>D+M Kabel 150XN0,8</t>
  </si>
  <si>
    <t>Poznámka k položce:_x000D_
Kabel 150XN0,8</t>
  </si>
  <si>
    <t>Pol104</t>
  </si>
  <si>
    <t>D+M Kabel 3XN0,6</t>
  </si>
  <si>
    <t>Poznámka k položce:_x000D_
Kabel 3XN0,6</t>
  </si>
  <si>
    <t>Pol105</t>
  </si>
  <si>
    <t>D+M Kabelová spojka pro kabel 150XN0,8</t>
  </si>
  <si>
    <t>Poznámka k položce:_x000D_
Kabelová spojka pro kabel 150XN0,8</t>
  </si>
  <si>
    <t>Pol106</t>
  </si>
  <si>
    <t>D+M Kabelová spojka pro kabel 3XN0,6</t>
  </si>
  <si>
    <t>Poznámka k položce:_x000D_
Kabelová spojka pro kabel 3XN0,6</t>
  </si>
  <si>
    <t>Pol107</t>
  </si>
  <si>
    <t>D+M Trubka HDPE 40/33 zelena/černý pruh včetně spojek, tlakové zkoušky</t>
  </si>
  <si>
    <t>Poznámka k položce:_x000D_
Trubka HDPE 40/33 zelena/černý pruh včetně spojek, tlakové zkoušky</t>
  </si>
  <si>
    <t>Pol108</t>
  </si>
  <si>
    <t>D+M Trubka HDPE 40/33 zelena/červený pruh včetně spojek, tlakové zkoušky</t>
  </si>
  <si>
    <t>Poznámka k položce:_x000D_
Trubka HDPE 40/33 zelena/červený pruh včetně spojek,  tlakové zkoušky</t>
  </si>
  <si>
    <t>Pol109</t>
  </si>
  <si>
    <t>D+M Betonový TK kanál</t>
  </si>
  <si>
    <t>Poznámka k položce:_x000D_
Betonový TK kanál</t>
  </si>
  <si>
    <t>Pol110</t>
  </si>
  <si>
    <t>Geodetické práce, předměření, vytyčení, geometrický plán, komplet</t>
  </si>
  <si>
    <t>Poznámka k položce:_x000D_
Geodetické práce, předměření, vytyčení, geometrický plán, komplet</t>
  </si>
  <si>
    <t>Pol111</t>
  </si>
  <si>
    <t>Měření kabelových tras, stejnosměrné, střídavé, impedance, koplet</t>
  </si>
  <si>
    <t>Poznámka k položce:_x000D_
Měření kabelových tras, stejnosměrné, střídavé, impedance, koplet</t>
  </si>
  <si>
    <t>Pol112</t>
  </si>
  <si>
    <t>Pol113</t>
  </si>
  <si>
    <t>Přesun (montáž+demontáže)</t>
  </si>
  <si>
    <t>Pol114</t>
  </si>
  <si>
    <t>Pol115</t>
  </si>
  <si>
    <t>Pol116</t>
  </si>
  <si>
    <t>Projekt pro provedení stavby - operátor</t>
  </si>
  <si>
    <t>Pol117</t>
  </si>
  <si>
    <t>Pol118</t>
  </si>
  <si>
    <t>Pol119</t>
  </si>
  <si>
    <t>Pol120</t>
  </si>
  <si>
    <t>Pol121</t>
  </si>
  <si>
    <t>Pol122</t>
  </si>
  <si>
    <t>D144 - Stavební elektroinstalace</t>
  </si>
  <si>
    <t>D2 - Svítidla</t>
  </si>
  <si>
    <t>D3 - Koncové prvky, součásti hromosvodu a uzemnění</t>
  </si>
  <si>
    <t>D4 - Kabely nízkého napětí</t>
  </si>
  <si>
    <t>D5 - Příslušenství pro izolované kabely</t>
  </si>
  <si>
    <t>D6 - Společné položky</t>
  </si>
  <si>
    <t>Pol123</t>
  </si>
  <si>
    <t>Úprava rozvaděče RS Přístrojová náplň a provedení dle výkresové části Kompletní dodávka sestavy (vč. pomocného materiálu pro montáž, osazení rozvaděče, propojení, instalace a oživení) a dodavatelské dokumentace</t>
  </si>
  <si>
    <t>Pol124</t>
  </si>
  <si>
    <t>Úprava rozvaděče RE Přístrojová náplň a provedení dle výkresové části Kompletní dodávka sestavy (vč. pomocného materiálu pro montáž, osazení rozvaděče, propojení, instalace a oživení) a dodavatelské dokumentace</t>
  </si>
  <si>
    <t>Pol125</t>
  </si>
  <si>
    <t>Rozvaděč RS2 Provedení a výzbroj viz výkresová část. Kompletní dodávka sestavy vč. pomocného materiálu pro montáž a propojení, instalace a oživení a dodavatelské dokumentace</t>
  </si>
  <si>
    <t>Pol126</t>
  </si>
  <si>
    <t>Rozvaděč RPR3, plastový nástěnný krytý rozvaděč, IP55, 2 řady DIN, 24 modulů, varistorová přepětová ochrana 1. a 2.stupeň, Iimp=12,5kA: třífázová TN-S 3+1 2ks, jednofázová 2ks, kompletní vč. průchodek dle použitých kabelů, svorek, vnitřního zapojení, montážního materiálu, popisu, atd.</t>
  </si>
  <si>
    <t>Pol127</t>
  </si>
  <si>
    <t>Rozvaděč RPR4, plastový nástěnný krytý rozvaděč, IP55, 1 řada DIN, 3 moduly, varistorová přepětová ochrana 1. a 2.stupeň, Iimp=12,5kA: jednofázová TN-S 1+1 1ks, kompletní vč. průchodek dle použitých kabelů, svorek, vnitřního zapojení, montážního materiálu, popisu, atd.</t>
  </si>
  <si>
    <t>Svítidla</t>
  </si>
  <si>
    <t>Pol128</t>
  </si>
  <si>
    <t>A2 LED svítidlo 28W, přisazené stropní/nástěnné/zavěšené, 4000lm, IP40, kompletní vč. příslušenství pro montáž</t>
  </si>
  <si>
    <t>Pol129</t>
  </si>
  <si>
    <t>A4 LED svítidlo 57W, přisazené stropní/nástěnné/zavěšené, 8000lm IP40, kompletní vč. příslušenství pro montáž</t>
  </si>
  <si>
    <t>Pol130</t>
  </si>
  <si>
    <t>B1 LED svítidlo 16W, přisazené stropní/nástěnné/zavěšené, 2000lm, IP66, kompletní vč. příslušenství pro montáž</t>
  </si>
  <si>
    <t>Pol131</t>
  </si>
  <si>
    <t>B1N LED svítidlo 16W, přisazené stropní/nástěnné/zavěšené, 2000lm, IP66, nouzový modul s vlastním zdrojem 60 min, kompletní vč. příslušenství pro montáž</t>
  </si>
  <si>
    <t>Pol132</t>
  </si>
  <si>
    <t>B2 LED svítidlo 28W, přisazené stropní/nástěnné/zavěšené, 4000lm, IP66, kompletní vč. příslušenství pro montáž</t>
  </si>
  <si>
    <t>Pol133</t>
  </si>
  <si>
    <t>B2N LED svítidlo 28W, přisazené stropní/nástěnné/zavěšené, 4000lm, IP66, nouzový modul s vlastním zdrojem 60 min, kompletní vč. příslušenství pro montáž</t>
  </si>
  <si>
    <t>Pol134</t>
  </si>
  <si>
    <t>B3 LED svítidlo 49W, přisazené stropní/nástěnné/zavěšené, 6000lm, IP66, kompletní vč. příslušenství pro montáž</t>
  </si>
  <si>
    <t>Pol135</t>
  </si>
  <si>
    <t>B3N LED svítidlo 49W, přisazené stropní/nástěnné/zavěšené, 6000lm, IP66, nouzový modul s vlastním zdrojem 60 min, kompletní vč. příslušenství pro montáž</t>
  </si>
  <si>
    <t>Pol136</t>
  </si>
  <si>
    <t>B4 LED svítidlo 57W, přisazené stropní/nástěnné/zavěšené, 8000lm IP66, kompletní vč. příslušenství pro montáž</t>
  </si>
  <si>
    <t>Pol137</t>
  </si>
  <si>
    <t>B4N LED svítidlo 57W, přisazené stropní/nástěnné/zavěšené, 8000lm, IP66, nouzový modul s vlastním zdrojem 60 min, kompletní vč. příslušenství pro montáž</t>
  </si>
  <si>
    <t>Pol138</t>
  </si>
  <si>
    <t>Přisazené nouzové LED svítidlo 1,2W, únikový piktogram, vlastní akumulátor min. 60 minut, autotest, IP65 kompletní včetně pomocného materiálu a upevnění</t>
  </si>
  <si>
    <t>Pol139</t>
  </si>
  <si>
    <t>Přisazené nouzové LED svítidlo 1,2W, kruhová vyzař. char., vlastní akumulátor min. 60 minut, autotest, IP44 kompletní včetně pomocného materiálu a upevnění</t>
  </si>
  <si>
    <t>Pol140</t>
  </si>
  <si>
    <t>Přisazené nouzové LED svítidlo 1,2W, venkovní s vyhříváním, vlastní akumulátor min. 60 minut, autotest, IP65 kompletní včetně pomocného materiálu a upevnění</t>
  </si>
  <si>
    <t>Pol141</t>
  </si>
  <si>
    <t>Přisazené nouzové LED svítidlo 1,2W, s výložníkem pro osvětlení PHP, vlastní akumulátor min. 60 minut, autotest, IP65 kompletní včetně pomocného materiálu a upevnění</t>
  </si>
  <si>
    <t>Pol142</t>
  </si>
  <si>
    <t>LED reflektor venkovní 20W, nástěnné, IP65, kompletní včetně pomocného materiálu a upevnění</t>
  </si>
  <si>
    <t>Pol143</t>
  </si>
  <si>
    <t>LED svítidlo venkovní 10W, nástěnné, IP44, kompletní včetně pomocného materiálu a upevnění</t>
  </si>
  <si>
    <t>Pol144</t>
  </si>
  <si>
    <t>LED svítidlo 16W, přisazené/nástěnné, kompletní včetně pomocného materiálu a upevnění</t>
  </si>
  <si>
    <t>Pol145</t>
  </si>
  <si>
    <t>Jednopólový vypínač 10A/230V, pod omítku, kompletní vč. krytu a rámečku</t>
  </si>
  <si>
    <t>Pol146</t>
  </si>
  <si>
    <t>Jednopólový vypínač 10A/230V, nástěnný IP44, kompletní vč. Krytu</t>
  </si>
  <si>
    <t>Pol147</t>
  </si>
  <si>
    <t>Tlačítkový ovladač zapínací 10A/230V, pod omítku, kompletní vč. krytu a rámečku</t>
  </si>
  <si>
    <t>Pol148</t>
  </si>
  <si>
    <t>Tlačítkový ovladač zapínací 10A/230V, nástěnný, IP44, kompletní vč. krytu</t>
  </si>
  <si>
    <t>Pol149</t>
  </si>
  <si>
    <t>Schodišťový přepínač 10A/230V, pod omítku, kompletní vč. krytu a rámečku</t>
  </si>
  <si>
    <t>Pol150</t>
  </si>
  <si>
    <t>Schodišťový přepínač 10A/230V, nástěnný IP44, kompletní vč. krytu</t>
  </si>
  <si>
    <t>Pol151</t>
  </si>
  <si>
    <t>Sériový vypínač 10A/230V, pod omítku, kompletní vč. krytu a rámečku</t>
  </si>
  <si>
    <t>Pol152</t>
  </si>
  <si>
    <t>Křížový přepínač 10A/230V, pod omítku, kompletní vč. krytu a rámečku</t>
  </si>
  <si>
    <t>Pol153</t>
  </si>
  <si>
    <t>Dvoupólový vypínač 10A/230V, nástěnný IP44, kompletní vč. Krytu</t>
  </si>
  <si>
    <t>Pol154</t>
  </si>
  <si>
    <t>Otočný ovladač VZT dvoupolohový 0-1 v plastové skříni na povrch, barva černá, osazen 1x spínacím kontaktem 230V/6A v plastové skříni na povrch, krytí IP65, vč. kompletního příslušenství pro montáž ( upevňovací materiál, kabelová průchodka, popisové tabulky, atd. )</t>
  </si>
  <si>
    <t>Pol155</t>
  </si>
  <si>
    <t>Nástěnný termostat nastavitelný 10°-50°C, přepínací kontakt 230V/6A, IP44, kompletní vč. upevňovacího materiálu, kabelové průchodky, atd. )</t>
  </si>
  <si>
    <t>Pol156</t>
  </si>
  <si>
    <t>Nástěnné infrapasivní čidlo pohybu, pro spínání osvětlení, 230V, třívodičové zapojení, indukční spínaná zátěž 600VA, detekční úhel 180°, nastavitelný čas sepnutí 5s - 10 min., detekční vzdálenost 6m, citlivost na světlo nastavitelná od méně jak 3lux do cca. 1000lux, krytí IP44</t>
  </si>
  <si>
    <t>Pol157</t>
  </si>
  <si>
    <t>Servisní vypínač pro VZT, 400V/16A, včetně krytu</t>
  </si>
  <si>
    <t>Pol158</t>
  </si>
  <si>
    <t>Časové relé pro doběh ventilátoru do instalační krabice</t>
  </si>
  <si>
    <t>Pol159</t>
  </si>
  <si>
    <t>Zásuvková skříň, 1x400V/16A, 2x230V/16A, zásuvky samostatně jištěny jističi vč. proudového chrániče 0,03A, IP44</t>
  </si>
  <si>
    <t>Pol160</t>
  </si>
  <si>
    <t>Jednofázová zásuvka 16A/230V, nástěnná s víčkem, kompletní vč. krytu, krytí IP44</t>
  </si>
  <si>
    <t>Pol161</t>
  </si>
  <si>
    <t>Jednofázová zásuvka 16A/230V, pod omítku, kompletní vč. krytů a rámečku</t>
  </si>
  <si>
    <t>Pol162</t>
  </si>
  <si>
    <t>Jednofázová zásuvka 16A/230V, vybavena vestavěným 3. st. přepěťové ochrany se světelnou signalizací, pod omítku, kompletní vč. krytu a rámečku</t>
  </si>
  <si>
    <t>Pol163</t>
  </si>
  <si>
    <t>Elektrický přímotopný konvektor 2500 W, vč.vlastního termostatu</t>
  </si>
  <si>
    <t>Pol164</t>
  </si>
  <si>
    <t>Elektrický přímotopný konvektor 2000 W, vč.vlastního termostatu</t>
  </si>
  <si>
    <t>Pol165</t>
  </si>
  <si>
    <t>Elektrický přímotopný konvektor 1000 W, vč.vlastního termostatu</t>
  </si>
  <si>
    <t>Pol166</t>
  </si>
  <si>
    <t>Přípojnice hlavního pospojování MET pro vyrovnání potenciálů dle ČSN, na povrch, připojení 7x plný nebo laněný vodič 2,5-25mm2, 2x plný nebo laněný vodič 25-95mm2, 1x vodič FeZn průměru 10mm, svorkovnice 10x10mm z niklované oceli, kryt a kontaktní lišta ze šedého polystyrolu, vč. veškerého příslušenství pro montáž ( kovové hmoždinky, spojovací materiál, atd. )</t>
  </si>
  <si>
    <t>Pol167</t>
  </si>
  <si>
    <t>Svodový drát FeZn průměru 8mm, pozinkovaný vč. podpěr svodového drátu na střeše, délka a provedení dle konkrétní střešní krytiny, kompletní vč. příslušenství pro montáž</t>
  </si>
  <si>
    <t>Pol168</t>
  </si>
  <si>
    <t>Pol169</t>
  </si>
  <si>
    <t>Zemnící drát průměru 10mm, nerezový pro vývod ze zemniče</t>
  </si>
  <si>
    <t>Pol170</t>
  </si>
  <si>
    <t>Pol171</t>
  </si>
  <si>
    <t>Ochranný úhelník (či trubka) svodu délky 2m, pozinkovaný vč. držáků ochranného úhelníku pro připevnění k objektu, pozinkované, délka a provedení dle fasády, kompletní</t>
  </si>
  <si>
    <t>Pol172</t>
  </si>
  <si>
    <t>Zkušební svorka pro spojení nadzemních částí hromosvodu s uzemněním, FeZn vč. číselného označení</t>
  </si>
  <si>
    <t>Pol173</t>
  </si>
  <si>
    <t>Spojovací svorky pro spojení dvou vodičů, připojovací svorky pro připojení kovových částí objektu, všeobecně</t>
  </si>
  <si>
    <t>Pol174</t>
  </si>
  <si>
    <t>Jímací tyč s rovným koncem AlMgSi, délka 2,5m volně stojící vč. podstavce, držáků a příslušenství pro montáž a připojení, kompletní</t>
  </si>
  <si>
    <t>Pol175</t>
  </si>
  <si>
    <t>Jímací tyč s rovným koncem AlMgSi, délka 2m volně stojící vč. podstavce, držáků a příslušenství pro montáž a připojení, kompletní</t>
  </si>
  <si>
    <t>Pol176</t>
  </si>
  <si>
    <t>Jímací tyč s rovným koncem AlMgSi, délka 1,5m volně stojící vč. podstavce, držáků a příslušenství pro montáž a připojení, kompletní</t>
  </si>
  <si>
    <t>Pol177</t>
  </si>
  <si>
    <t>Jímací tyč s rovným koncem AlMgSi, délka 1m volně stojící vč. podstavce, držáků a příslušenství pro montáž a připojení, kompletní</t>
  </si>
  <si>
    <t>Pol178</t>
  </si>
  <si>
    <t>Izolační držák drátu 8 mm pro oddálený hromosvod, délka 40 cm, vč. podstavce, držáků a příslušenství pro montáž a připojení, kompletní</t>
  </si>
  <si>
    <t>Pol179</t>
  </si>
  <si>
    <t>JYTY-O 2x1</t>
  </si>
  <si>
    <t>Pol180</t>
  </si>
  <si>
    <t>JYTY-O 4x1</t>
  </si>
  <si>
    <t>Pol181</t>
  </si>
  <si>
    <t>SYKFY 4x2x0,5</t>
  </si>
  <si>
    <t>Pol182</t>
  </si>
  <si>
    <t>Kabel CYKY-J 5x1,5</t>
  </si>
  <si>
    <t>Pol183</t>
  </si>
  <si>
    <t>Kabel CYKY-J 3x2,5</t>
  </si>
  <si>
    <t>Pol184</t>
  </si>
  <si>
    <t>Kabel CYKY-J 3x4</t>
  </si>
  <si>
    <t>Pol185</t>
  </si>
  <si>
    <t>Kabel CYKY-J 4x2,5</t>
  </si>
  <si>
    <t>Pol186</t>
  </si>
  <si>
    <t>Pol187</t>
  </si>
  <si>
    <t>Kabel CYKY-J 5x4</t>
  </si>
  <si>
    <t>Pol188</t>
  </si>
  <si>
    <t>Kabel CYKY-J 5x10</t>
  </si>
  <si>
    <t>Pol189</t>
  </si>
  <si>
    <t>Vodič pro pospojení CYA do 25mm2</t>
  </si>
  <si>
    <t>Pol190</t>
  </si>
  <si>
    <t>Ochrana podzemních částí a spojů uzemnění proti korozi</t>
  </si>
  <si>
    <t>Pol191</t>
  </si>
  <si>
    <t>Ohebné/pevné trubky PVC do průměru 50mm, střední mechanická odolnost 750N/5cm, vč. příslušenství pro montáž ( spojky, příchytky, nosný a upevňovací materiál, atd. )</t>
  </si>
  <si>
    <t>Pol192</t>
  </si>
  <si>
    <t>Kabelové žlaby plné s víkem pozinkované samonosné 400/100 kompletní vč. příslušenství pro montáž (nosný a upevňovací materiál, kovové hmoždinky, závěsy, držáky, nosníky, podpěry, stojny, spojovací materiál, příchytky, vázací pásky, uzemňovací vodiče, atd. )</t>
  </si>
  <si>
    <t>Pol193</t>
  </si>
  <si>
    <t>Kabelové žlaby plné s víkem pozinkované samonosné 200/100 kompletní vč. příslušenství pro montáž (nosný a upevňovací materiál, kovové hmoždinky, závěsy, držáky, nosníky, podpěry, stojny, spojovací materiál, příchytky, vázací pásky, uzemňovací vodiče, atd. )</t>
  </si>
  <si>
    <t>Pol194</t>
  </si>
  <si>
    <t>Kabelové žlaby drátěné samonosné 200/50, pozinkované vč. příslušenství pro montáž ( nosný a upevňovací materiál, spojky, příchytky, ochranné kryty, kabelové příchytky s podélnými opěrkami, vázací pásky, kovové hmoždinky, závěsy, držáky, nosníky, podpěry, stojny, spojovací materiál, uzemňovací vodiče, atd. )</t>
  </si>
  <si>
    <t>Pol195</t>
  </si>
  <si>
    <t>Kabelové žlaby drátěné samonosné 100/50, pozinkované vč. příslušenství pro montáž ( nosný a upevňovací materiál, spojky, příchytky, ochranné kryty, kabelové příchytky s podélnými opěrkami, vázací pásky, kovové hmoždinky, závěsy, držáky, nosníky, podpěry, stojny, spojovací materiál, uzemňovací vodiče, atd. )</t>
  </si>
  <si>
    <t>Pol196</t>
  </si>
  <si>
    <t>Průmyslová svorkovnice ochranného pospojení OP nástěnná, s krytem, kompletní včetně připojení na nejbližší vývod uzemnění</t>
  </si>
  <si>
    <t>Pol197</t>
  </si>
  <si>
    <t>Nosná konstrukce všeobecně</t>
  </si>
  <si>
    <t>Pol197a</t>
  </si>
  <si>
    <t>1192180935</t>
  </si>
  <si>
    <t>Pol198</t>
  </si>
  <si>
    <t>Pol199</t>
  </si>
  <si>
    <t>Demontáž stávající instalace</t>
  </si>
  <si>
    <t>Pol200</t>
  </si>
  <si>
    <t>Pol52</t>
  </si>
  <si>
    <t>Pol201</t>
  </si>
  <si>
    <t>Pol202</t>
  </si>
  <si>
    <t>Pol203</t>
  </si>
  <si>
    <t>Pol204</t>
  </si>
  <si>
    <t>Pol205</t>
  </si>
  <si>
    <t>Pol206</t>
  </si>
  <si>
    <t>D145 - Fotovoltaika</t>
  </si>
  <si>
    <t>D145a - SO04</t>
  </si>
  <si>
    <t>D1 - SO04 - Kalové hospodářství</t>
  </si>
  <si>
    <t>Pol207</t>
  </si>
  <si>
    <t>FOTOVOLTAICKÝ PANEL - monokrystalický fotovoltaický panel N-type, výkon 450kWp</t>
  </si>
  <si>
    <t>Poznámka k položce:_x000D_
FOTOVOLTAICKÝ PANEL - monokrystalický fotovoltaický panel N-type, výkon 450kWp, anodizovaný hliníkový rám, tvrzené sklo 3,2mm, antireflexní vrstva, vysoká propustnost, připojovací boxy IP68, maximální napětí 33,21V, maximální proud 13,55A, účinnost 22,52%, rozměry 1762 x 1134 x 30mm, hmotnost 22kg, maximální systémové napětí 1000V DC</t>
  </si>
  <si>
    <t>Pol208</t>
  </si>
  <si>
    <t>FOTOVOLTAICKÝ STŘÍDAČ - třífázový symetrický beztransformátorový střídač o výkonu 4,5kW/400V</t>
  </si>
  <si>
    <t>Poznámka k položce:_x000D_
FOTOVOLTAICKÝ STŘÍDAČ - třífázový symetrický  beztransformátorový střídač o výkonu 4,5kW/400V, 2 MPPT, rozsah vstupního napětí 150-1000V, komunikace Ethernet LAN, 6IN/OUT+4DIN/OUT,  RS485 a další, rozměry 431 x 645 x 204mm, IP65, hmotnost 19,9kg, další detaily viz. popis v projektové dokumentaci</t>
  </si>
  <si>
    <t>Pol209</t>
  </si>
  <si>
    <t>OPTIMIZÉRY - optimizér pro rychlé vypnutí panelů v případě požáru, max. proud 20A, napětí 16-80V, max. systémové napětí 1000V, max. výkon 700W</t>
  </si>
  <si>
    <t>Pol210</t>
  </si>
  <si>
    <t>KONSTRUKCE PRO MONTÁŽ FOTOVOLTAICKÝCH PANELŮ - montážní systém pro 10ks panelů (4,5kWp )</t>
  </si>
  <si>
    <t>Poznámka k položce:_x000D_
KONSTRUKCE PRO MONTÁŽ FOTOVOLTAICKÝCH PANELŮ - montážní systém pro 10ks panelů (4,5kWp ), systém "východ-západ“ pro ploché střechy max. sklonu 5°, optimalizovaný pro zatížení střechy, krytina střechy PVC fólie, moduly se sklonem 10 ° vodorovně vůči východu, druhý se sklonem 10° vůči západu s minimálním rozestupem od další řady dvojice panelů, upnutí na spodní část rámu, aerodynamický systém bez průchodů střechou, testování v aerodynamickém tunelu, nízké zatížení střechy v závislosti na parametrech budovy, materiál pozinkovaná ocel G90, nohy s povrchem EPDM, rychlá instalace, systém složen ze standardních podpěr, deflektorů, komplet vč. montážního materiálu, zatížení, kompet</t>
  </si>
  <si>
    <t>Pol211</t>
  </si>
  <si>
    <t>ROZVADĚČ RFVE04 - plastový nástěnný, IP 65/20</t>
  </si>
  <si>
    <t>Poznámka k položce:_x000D_
ROZVADĚČ RFVE04 - plastový nástěnný, IP 65/20, přívody a vývody horem, rozměry: 430x600x155mm, jmenovitý proud 25A, zkratová odolnost rozvaděče Ikmax= 10kA, TN-S, kompletní dodávka vč. pomocného materiálu pro montáž a připojení, instalace a oživení, popisy a číslování přístrojů uvnitř rozvaděče, propojovací vodiče Cu ( lanka ), propojovací lišty,  popis rozvaděče na dveřích gravírovanými štítky, drobný nespecifikovaný materiál ( šrouby, matice, podložky, vázací pásky, samořezné šrouby, atd. ), zámek na klíč, montážní DIN lišty, přihrádka na dokumentaci, atd., dodavatelská dokumentace, náplň dle projektové dokumentace</t>
  </si>
  <si>
    <t>Pol212</t>
  </si>
  <si>
    <t>1-CYKY-J 5x6mm2</t>
  </si>
  <si>
    <t>Pol213</t>
  </si>
  <si>
    <t>1-CYKY-J 5x2,5mm2</t>
  </si>
  <si>
    <t>Pol214</t>
  </si>
  <si>
    <t>Solární kabel SOLARFLEX-X H1Z2Z2-K 6mm2 ( červená, modrá, černá )</t>
  </si>
  <si>
    <t>Pol215</t>
  </si>
  <si>
    <t>H07V-K 1x6mm2 ZŽ</t>
  </si>
  <si>
    <t>Pol216</t>
  </si>
  <si>
    <t>H07V-K 1x16mm2 ZŽ</t>
  </si>
  <si>
    <t>Pol217</t>
  </si>
  <si>
    <t>H07V-K 1x25mm2 ZŽ</t>
  </si>
  <si>
    <t>Pol218</t>
  </si>
  <si>
    <t>Solární konektory MC 4 1000V male/female</t>
  </si>
  <si>
    <t>Pol219</t>
  </si>
  <si>
    <t>Ukončení kabelů ( kabelová oka, návlečky, izolace, atd. ) - komplet</t>
  </si>
  <si>
    <t>Pol220</t>
  </si>
  <si>
    <t>Kabelové štítky pro označení kabelů</t>
  </si>
  <si>
    <t>Poznámka k položce:_x000D_
Kabelové štítky pro označení kabelů, nesmazatelný popis s označením kabelu, číslem kabelu dle kabelové tabulky, typu a průřezu kabelu, odkud - kam a číslo okruhu, možnost čištění vč. veškerého příslušenství pro označení a montáž kabelového štítku</t>
  </si>
  <si>
    <t>Pol221</t>
  </si>
  <si>
    <t>Plastová vkládací lišta hranatá 40x40mm, pro montáž na stěnu nebo strop, dvojitý zámek víka vč. veškerého příslušenství pro montáž ( kryty ohybové, spojovací, koncové, odbočné, rohy, průchodkové, kovové hmoždinky, upevňovací materiál, atd. )</t>
  </si>
  <si>
    <t>Pol222</t>
  </si>
  <si>
    <t>Ohebná trubky PVC průměru 25mm, bezhalogenové, samozhášivé, UV stabilní, střední mechanická odolnost 750N/5cm, vč. příslušenství pro montáž ( spojky, příchytky, ohyby, kovové hmoždinky, upevňovací materiál, atd. )</t>
  </si>
  <si>
    <t>Pol223</t>
  </si>
  <si>
    <t>Ohebná trubky PVC průměru 25mm, bezhalogenové, samozhášivé, střední mechanická odolnost 750N/5cm, vč. příslušenství pro montáž ( spojky, příchytky, ohyby, kovové hmoždinky, upevňovací materiál, atd. )</t>
  </si>
  <si>
    <t>Pol224</t>
  </si>
  <si>
    <t>Ohebná trubky PVC průměru 32mm, bezhalogenové, samozhášivé, střední mechanická odolnost 750N/5cm, vč. příslušenství pro montáž ( spojky, příchytky, ohyby, kovové hmoždinky, upevňovací materiál, atd. )</t>
  </si>
  <si>
    <t>Pol225</t>
  </si>
  <si>
    <t>Pevné trubky PVC průměru 25mm, bezhalogenové, samozhášivé, UV stabilní, střední mechanická odolnost 750N/5cm, vč. příslušenství pro montáž ( spojky, příchytky, ohyby, kovové hmoždinky, upevňovací materiál, atd. )</t>
  </si>
  <si>
    <t>Pol226</t>
  </si>
  <si>
    <t>Pevné trubky PVC průměru 25mm, bezhalogenové, samozhášivé, střední mechanická odolnost 750N/5cm, vč. příslušenství pro montáž ( spojky, příchytky, ohyby, kovové hmoždinky, upevňovací materiál, atd. )</t>
  </si>
  <si>
    <t>Pol227</t>
  </si>
  <si>
    <t>Pevné trubky PVC průměru 32mm, bezhalogenové, samozhášivé, střední mechanická odolnost 750N/5cm, vč. příslušenství pro montáž ( spojky, příchytky, ohyby, kovové hmoždinky, upevňovací materiál, atd. )</t>
  </si>
  <si>
    <t>Pol228</t>
  </si>
  <si>
    <t>Ohebná dvouplášťová kurugovaná chránička, vnější průměr 110mm, zaveden zatahovací drát nebo provázek, IP67, zatížení větší než 450N/20cm, -45 - +60°C</t>
  </si>
  <si>
    <t>Pol229</t>
  </si>
  <si>
    <t>Plastová vázací páska pro vázání a uchycení kabelů, černá, délka 300mm, šířka 7,6mm, zatižitelnost 55kg</t>
  </si>
  <si>
    <t>Pol230</t>
  </si>
  <si>
    <t>Betonová podpěrka vedení na ploché střechy pro uchycení pevných plastových trubek, komplet</t>
  </si>
  <si>
    <t>Pol231</t>
  </si>
  <si>
    <t>Výkop pod komunikacemi šířky 500mm, hloubky 1200mm, vč. položení chrániček, obetonování, položení zemnícího pásku, výstražné fólie, záhozu a hutnění terénu, komplet</t>
  </si>
  <si>
    <t>Pol232</t>
  </si>
  <si>
    <t>Výkop ve volném terénu šířky 350mm, hloubky 800mm, vč. položení chrániček, obetonování, položení zemnícího pásku, výstražné fólie, záhozu a hutnění terénu, komplet</t>
  </si>
  <si>
    <t>Pol233</t>
  </si>
  <si>
    <t>PROSTUP DO OBJEKTU - odkopání prostupu do objektu vytvořeného v rámci stavby, protažení kabelu, utěsnění proti tlakové vodě, komplet</t>
  </si>
  <si>
    <t>Pol234</t>
  </si>
  <si>
    <t>DROBNÝ NESPECIFIKOVANÝ MATERIÁL - sádra šedá, šrouby univerzální, podložky, matice, hřebíky, vruty, hmoždinky, příchytky, atd. - komplet</t>
  </si>
  <si>
    <t>Pol235</t>
  </si>
  <si>
    <t>POŽÁRNÍ UCPÁVKY - požární ucpávky kabelových tras při průchodu dělícími stěnami požárních úseků, provedení a materiál dle specifikace požární zprávy</t>
  </si>
  <si>
    <t>Pol236</t>
  </si>
  <si>
    <t>OSTATNÍ - uvedení do provozu, odzkoušení, naprogramování, předání uživateli, poučení obsluhy, instruktážní návody, odstranění vad a nedodělků, atd.</t>
  </si>
  <si>
    <t>hod.</t>
  </si>
  <si>
    <t>Pol237</t>
  </si>
  <si>
    <t>LIKVIDACE - odvoz, třídění a ekologická likvidace obalových materiálů - komplet</t>
  </si>
  <si>
    <t>Pol238</t>
  </si>
  <si>
    <t>ZKOUŠKY A REVIZE - revize rozvaděčů, revize elektroinstalace, protokoly o shodě, certifikáty, atd.</t>
  </si>
  <si>
    <t>Pol239</t>
  </si>
  <si>
    <t>DODAVATELSKÁ DOKUMENTACE - dodavatelská dokumentace se zahrnutými změnami spojené s výběrem konkrétních prvků a zařízení</t>
  </si>
  <si>
    <t>Pol240</t>
  </si>
  <si>
    <t>VÝROBNÍ DOKUMENTACE ROZVADĚČŮ - výrobní dokumentace rozvaděčů se zahrnutými změnami spojené s výběrem konkrétních prvků a zařízení</t>
  </si>
  <si>
    <t>Pol241</t>
  </si>
  <si>
    <t>DOKUMENTACE SKUTEČNÉHO PROVEDENÍ - dokumentace skutečného provedení stavby kompletních rozvaděčů, tzn. i částí u kterých nedošlo k úpravám vč. zakreslení všech změn provedených v průběhu výstavby, zkoušek a předání uživateli</t>
  </si>
  <si>
    <t>Pol242</t>
  </si>
  <si>
    <t>MONTÁŽ - montáž všech prvků a přístrojů</t>
  </si>
  <si>
    <t>D145b - SO06</t>
  </si>
  <si>
    <t>D1 - SO06 - Provozní objekt</t>
  </si>
  <si>
    <t>Pol243</t>
  </si>
  <si>
    <t>FOTOVOLTAICKÝ STŘÍDAČ - třífázový symetrický beztransformátorový střídač o výkonu 6kW/400V</t>
  </si>
  <si>
    <t>Poznámka k položce:_x000D_
FOTOVOLTAICKÝ STŘÍDAČ - třífázový symetrický  beztransformátorový střídač o výkonu 6kW/400V, 2 MPPT, rozsah vstupního napětí 150-1000V, komunikace Ethernet LAN, 6IN/OUT+4DIN/OUT,  RS485 a další, rozměry 431 x 645 x 204mm, IP65, hmotnost 19,9kg, další detaily viz. popis v projektové dokumentaci</t>
  </si>
  <si>
    <t>Pol244</t>
  </si>
  <si>
    <t>KONSTRUKCE PRO MONTÁŽ FOTOVOLTAICKÝCH PANELŮ - montážní systém pro 16ks panelů (7,2kWp )</t>
  </si>
  <si>
    <t>Poznámka k položce:_x000D_
KONSTRUKCE PRO MONTÁŽ FOTOVOLTAICKÝCH PANELŮ - montážní systém pro 16ks panelů (7,2kWp ), systém "východ-západ“ pro ploché střechy max. sklonu 5°, optimalizovaný pro zatížení střechy, krytina střechy PVC fólie, moduly se sklonem 10 ° vodorovně vůči východu, druhý se sklonem 10° vůči západu s minimálním rozestupem od další řady dvojice panelů, upnutí na spodní část rámu, aerodynamický systém bez průchodů střechou, testování v aerodynamickém tunelu, nízké zatížení střechy v závislosti na parametrech budovy, materiál pozinkovaná ocel G90, nohy s povrchem EPDM, rychlá instalace, systém složen ze standardních podpěr, deflektorů, komplet vč. montážního materiálu, zatížení, kompet</t>
  </si>
  <si>
    <t>Pol245</t>
  </si>
  <si>
    <t>ROZVADĚČ RFVE06 - plastový nástěnný, IP 65/20</t>
  </si>
  <si>
    <t>Poznámka k položce:_x000D_
ROZVADĚČ RFVE06 - plastový nástěnný, IP 65/20, přívody a vývody horem, rozměry: 430x600x155mm, jmenovitý proud 25A, zkratová odolnost rozvaděče Ikmax= 10kA, TN-S, kompletní dodávka vč. pomocného materiálu pro montáž a připojení, instalace a oživení, popisy a číslování přístrojů uvnitř rozvaděče, propojovací vodiče Cu ( lanka ), propojovací lišty,  popis rozvaděče na dveřích gravírovanými štítky, drobný nespecifikovaný materiál ( šrouby, matice, podložky, vázací pásky, samořezné šrouby, atd. ), zámek na klíč, montážní DIN lišty, přihrádka na dokumentaci, atd., dodavatelská dokumentace, náplň dle projektové dokumentace</t>
  </si>
  <si>
    <t>Pol246</t>
  </si>
  <si>
    <t>Pol247</t>
  </si>
  <si>
    <t>Pol248</t>
  </si>
  <si>
    <t>D145c - SO08</t>
  </si>
  <si>
    <t>D1 - SO08 - Objekt bývalého hrubého předčištění</t>
  </si>
  <si>
    <t>SO08 - Objekt bývalého hrubého předčištění</t>
  </si>
  <si>
    <t>Pol249</t>
  </si>
  <si>
    <t>FOTOVOLTAICKÝ STŘÍDAČ - třífázový symetrický beztransformátorový střídač o výkonu 7kW/400V</t>
  </si>
  <si>
    <t>Poznámka k položce:_x000D_
FOTOVOLTAICKÝ STŘÍDAČ - třífázový symetrický beztransformátorový střídač o výkonu 7kW/400V, 2 MPPT, rozsah vstupního napětí 150-1000V, komunikace Ethernet LAN, 6IN/OUT+4DIN/OUT,  RS485 a další, rozměry 431 x 645 x 204mm, IP65, hmotnost 21,9kg, další detaily viz. popis v projektové dokumentaci</t>
  </si>
  <si>
    <t>Pol250</t>
  </si>
  <si>
    <t>KONSTRUKCE PRO MONTÁŽ FOTOVOLTAICKÝCH PANELŮ - montážní systém pro 18ks panelů ( dvě řady po 9ks panelů ) (8,1kWp )</t>
  </si>
  <si>
    <t>Poznámka k položce:_x000D_
KONSTRUKCE PRO MONTÁŽ FOTOVOLTAICKÝCH PANELŮ - montážní systém pro 18ks panelů ( dvě řady po 9ks panelů ) (8,1kWp ), systém na střechy s krytinou pálenou/betonovou taškou sklonu 20-60°, konstrukce kotvená do krokví, nerezový kombinovaný hák pro všechny typy taškových střech, možnost nastavení výšky háku, hliníkový profil 40x45mm vč. koncovek, hliníkové krajní a středové úchyty pro použité panely,  nerezový spojovací materiál, komplet</t>
  </si>
  <si>
    <t>Pol251</t>
  </si>
  <si>
    <t>ROZVADĚČ RFVE08 - plastový nástěnný, IP 65/20</t>
  </si>
  <si>
    <t>Poznámka k položce:_x000D_
ROZVADĚČ RFVE08 - plastový nástěnný, IP 65/20, přívody a vývody horem, rozměry: 430x600x155mm, jmenovitý proud 25A, zkratová odolnost rozvaděče Ikmax= 10kA, TN-S, kompletní dodávka vč. pomocného materiálu pro montáž a připojení, instalace a oživení, popisy a číslování přístrojů uvnitř rozvaděče, propojovací vodiče Cu ( lanka ), propojovací lišty,  popis rozvaděče na dveřích gravírovanými štítky, drobný nespecifikovaný materiál ( šrouby, matice, podložky, vázací pásky, samořezné šrouby, atd. ), zámek na klíč, montážní DIN lišty, přihrádka na dokumentaci, atd., dodavatelská dokumentace, náplň dle projektové dokumentace</t>
  </si>
  <si>
    <t>Pol252</t>
  </si>
  <si>
    <t>1-CYKY-J 5x4mm2</t>
  </si>
  <si>
    <t>Pol253</t>
  </si>
  <si>
    <t>Pol254</t>
  </si>
  <si>
    <t>D145d - Volná plocha</t>
  </si>
  <si>
    <t>D1 - Volná plocha</t>
  </si>
  <si>
    <t>Pol255</t>
  </si>
  <si>
    <t>FOTOVOLTAICKÝ STŘÍDAČ - třífázový symetrický střídač o výkonu 25kW/400V</t>
  </si>
  <si>
    <t>Poznámka k položce:_x000D_
FOTOVOLTAICKÝ STŘÍDAČ - třífázový symetrický střídač o výkonu 25kW/400V, 4 MPPT, rozsah vstupního napětí 150-1000V, komunikace Ethernet LAN, 6IN/OUT+4DIN/OUT,  RS485 a další, rozměry 574 x 865 x 279mm, IP66, hmotnost 44,75kg, další detaily viz. popis v projektové dokumentaci</t>
  </si>
  <si>
    <t>Pol256</t>
  </si>
  <si>
    <t>KONSTRUKCE PRO MONTÁŽ FOTOVOLTAICKÝCH PANELŮ - montážní systém pro 54ks panelů ( dvě řady panelů nad sebou na výšku ) (24,3kWp )</t>
  </si>
  <si>
    <t>Poznámka k položce:_x000D_
KONSTRUKCE PRO MONTÁŽ FOTOVOLTAICKÝCH PANELŮ - montážní systém pro 54ks panelů ( dvě řady panelů nad sebou na výšku ) (24,3kWp ), systém na volné plochy se sklonem panelů 30°, konstrukce kotvená do země pomocí zemních vrutů délky 1500mm, stojny délky 1200mm přední a 2600mm zadní, vzpěry a stojny z ocelových profilů za tepla tvarované, vaznice z ocelových profilů za studena tvarovaných, vše pozinkované, hliníkový nosný profil pro volnou plochu vč. koncovek, hliníkové krajní a středové úchyty pro použité panely, pozinkovaný a nerezový spojovací materiál, komplet</t>
  </si>
  <si>
    <t>Pol257</t>
  </si>
  <si>
    <t>ROZVADĚČ RFVE1.1-1.3 - plastový nástěnný, IP 65/20</t>
  </si>
  <si>
    <t>Poznámka k položce:_x000D_
ROZVADĚČ RFVE1.1-1.3 - plastový nástěnný, IP 65/20, přívody a vývody spodem, rozměry: 320x735x155mm, jmenovitý proud 80A, zkratová odolnost rozvaděče Ikmax= 10kA, TN-S, kompletní dodávka vč. pomocného materiálu pro montáž a připojení, instalace a oživení, popisy a číslování přístrojů uvnitř rozvaděče, propojovací vodiče Cu ( lanka ), propojovací lišty,  popis rozvaděče na dveřích gravírovanými štítky, drobný nespecifikovaný materiál ( šrouby, matice, podložky, vázací pásky, samořezné šrouby, atd. ), zámek na klíč, montážní DIN lišty, přihrádka na dokumentaci, atd., dodavatelská dokumentace, náplň dle projektové dokumentace</t>
  </si>
  <si>
    <t>Pol258</t>
  </si>
  <si>
    <t>1-CYKY-J 5x35mm2</t>
  </si>
  <si>
    <t>Pol259</t>
  </si>
  <si>
    <t>1-CYKY-J 5x25mm2</t>
  </si>
  <si>
    <t>Pol260</t>
  </si>
  <si>
    <t>Pol261</t>
  </si>
  <si>
    <t>Ohebná trubky PVC průměru 25mm, bezhalogenové, samozhášivé, UV stabilní, střední mechanická odolnost 320N/5cm, vč. příslušenství pro montáž ( spojky, příchytky, ohyby, kovové hmoždinky, upevňovací materiál, atd. )</t>
  </si>
  <si>
    <t>Pol262</t>
  </si>
  <si>
    <t>Ohebná trubky PVC průměru 50mm, bezhalogenové, samozhášivé, UV stabilní, střední mechanická odolnost 320N/5cm, vč. příslušenství pro montáž ( spojky, příchytky, ohyby, kovové hmoždinky, upevňovací materiál, atd. )</t>
  </si>
  <si>
    <t>Pol263</t>
  </si>
  <si>
    <t>Pevné trubky PVC průměru 50mm, bezhalogenové, samozhášivé, UV stabilní, střední mechanická odolnost 750N/5cm, vč. příslušenství pro montáž ( spojky, příchytky, ohyby, kovové hmoždinky, upevňovací materiál, atd. )</t>
  </si>
  <si>
    <t>Pol264</t>
  </si>
  <si>
    <t>Zemnící pásek FeZn 30x4mm, pozinkovaný vč. výkopu, hutnění a záhozu</t>
  </si>
  <si>
    <t>Pol265</t>
  </si>
  <si>
    <t>Zemnící drát FeZn průměru 10mm, pozinkovaný, potažený PVC</t>
  </si>
  <si>
    <t>Pol266</t>
  </si>
  <si>
    <t>Drát AlMgSi průměru 8mm</t>
  </si>
  <si>
    <t>Pol267</t>
  </si>
  <si>
    <t>Spojovací svorka pro spojení pásek/vodič, pásek/pásek, pozinkovaná</t>
  </si>
  <si>
    <t>Pol268</t>
  </si>
  <si>
    <t>Univerzální svorka SU, SP, SK, SO, nerez</t>
  </si>
  <si>
    <t>Pol269</t>
  </si>
  <si>
    <t>Univerzální svorka SU, SP, SK, SO, FeZn</t>
  </si>
  <si>
    <t>Pol270</t>
  </si>
  <si>
    <t>Svorka na potrubí, průměr dle kontrétní stojny konstrukce panelů, FeZn</t>
  </si>
  <si>
    <t>Pol271</t>
  </si>
  <si>
    <t>Zkušební svorka pro spojení nadzemních částí hromosvodu s uzemněním, FeZn</t>
  </si>
  <si>
    <t>Pol272</t>
  </si>
  <si>
    <t>Jímací tyč s rovným koncem AlMgSi, průměr 18/10, délka 1,5m, 2x izolační tyč pro jímací tyč délky 680mm (930mm), 2x držák oddáleného hromosvodu na trubku FeZn vč. příslušenství pro montáž a připojení, kompletní</t>
  </si>
  <si>
    <t>Pol273</t>
  </si>
  <si>
    <t>Svod od jímací tyče - 3x izolační tyč pro vodiče délky 430mm, 3x držák oddáleného hromosvodu na trubku FeZn vč. příslušenství pro montáž a připojení, kompletní</t>
  </si>
  <si>
    <t>Pol274</t>
  </si>
  <si>
    <t>Pol275</t>
  </si>
  <si>
    <t>OCELOVÁ KONSTRUKCE - ocelová konstrukce všeobecně ( závitové tyče, příčníky, výložníky, atd. )</t>
  </si>
  <si>
    <t>Pol276</t>
  </si>
  <si>
    <t>Pol277</t>
  </si>
  <si>
    <t>Pol278</t>
  </si>
  <si>
    <t>Pol279</t>
  </si>
  <si>
    <t>Pol280</t>
  </si>
  <si>
    <t>D145e - Společné</t>
  </si>
  <si>
    <t>D1 - Společné pro všechny výrobny</t>
  </si>
  <si>
    <t>Společné pro všechny výrobny</t>
  </si>
  <si>
    <t>Pol281</t>
  </si>
  <si>
    <t>ROZVADĚČ RFVE - oceloplechový skříňový, IP 54/20</t>
  </si>
  <si>
    <t>Poznámka k položce:_x000D_
ROZVADĚČ RFVE - oceloplechový skříňový, IP 54/20, přívody a vývody spodem, rozměry: 800x2100x500mm, jmenovitý proud 200A, zkratová odolnost rozvaděče Ik" = 14,4kA, TN-S, kompletní dodávka vč. pomocného materiálu pro montáž a připojení, instalace a oživení, popisy a číslování přístrojů uvnitř rozvaděče, propojovací vodiče Cu ( lanka ), propojovací lišty,  popis rozvaděče na dveřích gravírovanými štítky, drobný nespecifikovaný materiál ( šrouby, matice, podložky, vázací pásky, samořezné šrouby, atd. ), zámek na klíč, montážní DIN lišty, přihrádka na dokumentaci, atd., dodavatelská dokumentace, náplň dle projektové dokumentace</t>
  </si>
  <si>
    <t>Pol282</t>
  </si>
  <si>
    <t>Pol283</t>
  </si>
  <si>
    <t>Pol284</t>
  </si>
  <si>
    <t>Pol285</t>
  </si>
  <si>
    <t>Pol286</t>
  </si>
  <si>
    <t>Pol287</t>
  </si>
  <si>
    <t>PS01 - Strojní část</t>
  </si>
  <si>
    <t>Neoddělitelnou součástí výkazu výměr je Technická specifikace (D.2.1.2)!!!!!!!!!</t>
  </si>
  <si>
    <t>D1 - PS 01 - Lapák štěrku</t>
  </si>
  <si>
    <t xml:space="preserve">    D2 - Zařízení čistíren odpadních vod</t>
  </si>
  <si>
    <t xml:space="preserve">    D3 - Přívodní potrubí vzduchu pro provzdušňovací rošt v lapači štěrku</t>
  </si>
  <si>
    <t xml:space="preserve">    D4 - Ostatní přislušenství</t>
  </si>
  <si>
    <t xml:space="preserve">    D5 - Ostatní</t>
  </si>
  <si>
    <t>D6 - PS 01 – Vstupní čerpací stanice, jednotka hrubého předčištění</t>
  </si>
  <si>
    <t xml:space="preserve">    D7 - Ruční armatury; šoupátka, ventily, kohouty; zpětné klapky; vypouštěcí a napouštěcí armatury; doplňky</t>
  </si>
  <si>
    <t xml:space="preserve">    D8 - Ocelové trouby, trubky, tvarovky a jiné včetně příslušenství</t>
  </si>
  <si>
    <t xml:space="preserve">      D9 - Odpadní voda</t>
  </si>
  <si>
    <t xml:space="preserve">    D10 - Ostatní příslušenství </t>
  </si>
  <si>
    <t>D11 - PS 04 Strojovna biologické linky - Dmychárna</t>
  </si>
  <si>
    <t xml:space="preserve">    D12 - Ocelové trouby, trubky včetně příslušenství k nim, Instalace a montáž ocelových konstrukcí</t>
  </si>
  <si>
    <t xml:space="preserve">      D13 - Svod vzduchu</t>
  </si>
  <si>
    <t>D14 - PS04 – Strojovna biologické linky – Recirkulace kalu</t>
  </si>
  <si>
    <t xml:space="preserve">      D15 - Potrubí vratného kalu</t>
  </si>
  <si>
    <t xml:space="preserve">      D16 - Potrubí přebytečného kalu</t>
  </si>
  <si>
    <t xml:space="preserve">      D17 - Potrubí kalové vody</t>
  </si>
  <si>
    <t>D18 - PS04 – Strojovna biologické linky – Užitková voda AT stanice, rozvod pitné vody</t>
  </si>
  <si>
    <t xml:space="preserve">      D19 - Potrubí užitkové vody</t>
  </si>
  <si>
    <t xml:space="preserve">      D20 - Potrubí pitné vody</t>
  </si>
  <si>
    <t>D21 - PS02  – Biologická linka a dosazovací nádrže</t>
  </si>
  <si>
    <t xml:space="preserve">      D22 - Odpadní voda z rozdělovacího objektu </t>
  </si>
  <si>
    <t xml:space="preserve">      D23 - Výtlačné potrubí interní a externí recirkulace kalu</t>
  </si>
  <si>
    <t xml:space="preserve">      D24 - Potrubí plovoucích nečistot a pěny</t>
  </si>
  <si>
    <t xml:space="preserve">      D25 - Potrubí propojení biologické linky a dosazovací nádrže</t>
  </si>
  <si>
    <t xml:space="preserve">      D26 - Potrubí bezpečnostního přelivu z jímky plovoucího kalu</t>
  </si>
  <si>
    <t>D27 - PS06 - Chemické hospodářství</t>
  </si>
  <si>
    <t xml:space="preserve">    D28 - Potrubí externího substrátu</t>
  </si>
  <si>
    <t xml:space="preserve">    D29 - Potrubí dávkovaní síranu železitého</t>
  </si>
  <si>
    <t>D30 - PS05 - Kalové hospodářství - odvodnění a zahuštění kalu</t>
  </si>
  <si>
    <t xml:space="preserve">      D31 - Potrubí zahuštěného a stabilizovaného kalu</t>
  </si>
  <si>
    <t xml:space="preserve">      D32 - Potrubí tlakového vzduchu</t>
  </si>
  <si>
    <t xml:space="preserve">      D33 - Potrubí odpadního vzduchu</t>
  </si>
  <si>
    <t xml:space="preserve">      D34 - Potrubí úkapů z jímky podlahové vody</t>
  </si>
  <si>
    <t xml:space="preserve">      D35 - Potrubí flokulantu</t>
  </si>
  <si>
    <t xml:space="preserve">    D36 - Ostatní příslišenství</t>
  </si>
  <si>
    <t xml:space="preserve">D37 - Demontáže stávající technologie </t>
  </si>
  <si>
    <t>D38 - Provizorní čerpání a technologická provizoria</t>
  </si>
  <si>
    <t>D5 - Ostatní</t>
  </si>
  <si>
    <t>PS 01 - Lapák štěrku</t>
  </si>
  <si>
    <t>Zařízení čistíren odpadních vod</t>
  </si>
  <si>
    <t>01R001</t>
  </si>
  <si>
    <t>D+M Strojní zařízení pro těžení štěrku</t>
  </si>
  <si>
    <t>Poznámka k položce:_x000D_
RM01</t>
  </si>
  <si>
    <t>01R002</t>
  </si>
  <si>
    <t>Kontejner na vytěžený štěrk a písek</t>
  </si>
  <si>
    <t>Poznámka k položce:_x000D_
Z-112</t>
  </si>
  <si>
    <t>01R003</t>
  </si>
  <si>
    <t>D+M Provzdušňovací rošt v lapači štěrku</t>
  </si>
  <si>
    <t>Přívodní potrubí vzduchu pro provzdušňovací rošt v lapači štěrku</t>
  </si>
  <si>
    <t>01R004</t>
  </si>
  <si>
    <t>D+M Trubka ocelová nerezová, j.m. tř.17 (1.4301) DN 50, PN 10 Ø56 x 3 mm</t>
  </si>
  <si>
    <t>01R005</t>
  </si>
  <si>
    <t>D+M Koleno ocelové nerezové j. m. tř. 17 (1.4301), DN 50, R=1,5 D, 90°, tl. stěny min 3 mm</t>
  </si>
  <si>
    <t>01R006</t>
  </si>
  <si>
    <t>D+M Příruba ocelová nerez přivařovací, j.m. tř.17, (1.4301), DN 50, PN 10, dle ČSN EN 1092.1 + A1</t>
  </si>
  <si>
    <t>01R007</t>
  </si>
  <si>
    <t>D+M Přírubový spoj nerezový j.m. tř.17, (1.4301) pro spojení 2 různých přírub, mat. tř.17 DN 50, PN 10 (příruba spojovacího nerezového portubí)</t>
  </si>
  <si>
    <t>01R008</t>
  </si>
  <si>
    <t>D+M Přírubový spoj nerezový j.m. tř.17, (1.4301) pro spojení 2 různých přírub, mat. tř.17 DN 50, PN 10 (příruba roštu)</t>
  </si>
  <si>
    <t>01R009</t>
  </si>
  <si>
    <t>D+M Axiální potrubní spojka DN 50, PN 10</t>
  </si>
  <si>
    <t>01R010</t>
  </si>
  <si>
    <t>D+M Komplet pro uložení potrubí DN 50 nenormalizovaný složitý nerezový (mater. ocel 1.4301) (hmotnost prvku cca 1,0 kg)</t>
  </si>
  <si>
    <t>Poznámka k položce:_x000D_
U.16.1-50</t>
  </si>
  <si>
    <t>01R011</t>
  </si>
  <si>
    <t>D+M Prostupové těsnění pro potrubí Ø 56 x 3 mm Sestávající z 2 x těsnícího stahovacího pryžového segmentového kroužku</t>
  </si>
  <si>
    <t>Ostatní přislušenství</t>
  </si>
  <si>
    <t>01R012</t>
  </si>
  <si>
    <t>D+M Štítky se značením potrubních větví</t>
  </si>
  <si>
    <t>01R013</t>
  </si>
  <si>
    <t>Ostatní nespecifikované dodávky a montáže (podpěry, kotvení, montážní a zdvihací mechanizmy), jiné nespecifikované dodávky a montáže nutné pro správnou funkčnost celého zařízení</t>
  </si>
  <si>
    <t>01R014</t>
  </si>
  <si>
    <t>Případné drobné závitové armatury světlosti do DN 2" (vypouštěcí, napouštěcí, odvzdušňovací armatury, atd.) s připojovacím potrubím s příslušným DN jinde neuvedené</t>
  </si>
  <si>
    <t>01R015</t>
  </si>
  <si>
    <t>Ochranný povlak pro potrubí DN50, DN500</t>
  </si>
  <si>
    <t>PS 01 – Vstupní čerpací stanice, jednotka hrubého předčištění</t>
  </si>
  <si>
    <t>02R001</t>
  </si>
  <si>
    <t>D+M Plovákové zařízení pro automatické ovládání šoupěte YV-02.1, YV-02.2, YV-02.3</t>
  </si>
  <si>
    <t>Poznámka k položce:_x000D_
DD-06</t>
  </si>
  <si>
    <t>02R002</t>
  </si>
  <si>
    <t>D+M Ponorné kalové čerpadlo úkapů s plovákovým spínačem (pro čerpání úkapů v prostoru armaturní komory ČS)</t>
  </si>
  <si>
    <t>Poznámka k položce:_x000D_
M-29 LA-29</t>
  </si>
  <si>
    <t>02R003</t>
  </si>
  <si>
    <t>D+M Ponorné kalové čerpadlo v ČS</t>
  </si>
  <si>
    <t>Poznámka k položce:_x000D_
M-04 M-05 M-06  LCIA-03.1 LCA-03.2</t>
  </si>
  <si>
    <t>02R004</t>
  </si>
  <si>
    <t>Poznámka k položce:_x000D_
M-07 LCIA-03.1 LCA-03.2</t>
  </si>
  <si>
    <t>02R005</t>
  </si>
  <si>
    <t>D+M Kompaktní automatická jednotka hrubého předčištění – 105 l/s</t>
  </si>
  <si>
    <t>Poznámka k položce:_x000D_
RM-08 LS-08</t>
  </si>
  <si>
    <t>02R006</t>
  </si>
  <si>
    <t>D+M Obtokový žlab s ručně stíranými česlemi</t>
  </si>
  <si>
    <t>Poznámka k položce:_x000D_
Z-115</t>
  </si>
  <si>
    <t>02R007</t>
  </si>
  <si>
    <t>Kontejnery na shrabky</t>
  </si>
  <si>
    <t>Poznámka k položce:_x000D_
Z-113</t>
  </si>
  <si>
    <t>02R008</t>
  </si>
  <si>
    <t>D+M Rozdělovací objekt před biologickou linkou</t>
  </si>
  <si>
    <t>Poznámka k položce:_x000D_
DD-01 LA-11</t>
  </si>
  <si>
    <t>02R009</t>
  </si>
  <si>
    <t>D+M Řetězový kladkostroj, zdvih a posun pomocí pojezdu s elektromotorem</t>
  </si>
  <si>
    <t>Poznámka k položce:_x000D_
RM-10</t>
  </si>
  <si>
    <t>02R010</t>
  </si>
  <si>
    <t>D+M Zvedací kladkostroj s pojezdovou kočkou s ručním pojezdem i zdvihem, pro prostor hrubého předčištění</t>
  </si>
  <si>
    <t>Poznámka k položce:_x000D_
Z-110a Z-110b</t>
  </si>
  <si>
    <t>Ruční armatury; šoupátka, ventily, kohouty; zpětné klapky; vypouštěcí a napouštěcí armatury; doplňky</t>
  </si>
  <si>
    <t>02R011</t>
  </si>
  <si>
    <t>D+M Mezipřírubové nožové šoupě s pneupohonem DN 500, PN 10</t>
  </si>
  <si>
    <t>Poznámka k položce:_x000D_
YV-02.1 YV-02.2 YV-02.3</t>
  </si>
  <si>
    <t>02R012</t>
  </si>
  <si>
    <t>D+M Mezipřírubové nožové šoupě s ručním kolem DN 500, PN 10</t>
  </si>
  <si>
    <t>02R013</t>
  </si>
  <si>
    <t>D+M Mezipřírubové nožové šoupě s ručním kolem DN 400, PN 10</t>
  </si>
  <si>
    <t>02R014</t>
  </si>
  <si>
    <t>D+M Mezipřírubové nožové šoupě s ručním kolem DN 300, PN 10</t>
  </si>
  <si>
    <t>02R015</t>
  </si>
  <si>
    <t>D+M Zpětná klapka se šikmým sedlem DN 300, PN 10</t>
  </si>
  <si>
    <t>02R016</t>
  </si>
  <si>
    <t>D+M Indukční průtokoměr DN 200, PN 10 v provedení s odděleným převodníkem pro kalovou čerpací stanici</t>
  </si>
  <si>
    <t>Poznámka k položce:_x000D_
FIQ-08</t>
  </si>
  <si>
    <t>D8</t>
  </si>
  <si>
    <t>Ocelové trouby, trubky, tvarovky a jiné včetně příslušenství</t>
  </si>
  <si>
    <t>D9</t>
  </si>
  <si>
    <t>Odpadní voda</t>
  </si>
  <si>
    <t>02R017</t>
  </si>
  <si>
    <t>D+M Trubka ocelová nerezová, j.m. tř.17 (1.4301) DN 600, PN 10 Ø 610 x 4 mm</t>
  </si>
  <si>
    <t>02R018</t>
  </si>
  <si>
    <t>D+M Trubka ocelová nerezová, j.m. tř.17 (1.4301) DN 500, PN 10 Ø 508 x 4 mm</t>
  </si>
  <si>
    <t>02R019</t>
  </si>
  <si>
    <t>D+M Trubka ocelová nerezová, j.m. tř.17 (1.4301) DN 400, PN 10 Ø 406 x 3 mm</t>
  </si>
  <si>
    <t>02R020</t>
  </si>
  <si>
    <t>D+M Trubka ocelová nerezová, j.m. tř.17 (1.4301) DN 300, PN 10 Ø 306 x 3 mm</t>
  </si>
  <si>
    <t>02R021</t>
  </si>
  <si>
    <t>D+M Koleno ocelové nerezové j. m. tř. 17 (1.4301), DN 600, R=1,5 D, 90°, tl. stěny min 3 mm</t>
  </si>
  <si>
    <t>02R022</t>
  </si>
  <si>
    <t>D+M Koleno ocelové nerezové j. m. tř. 17 (1.4301), DN 400, R=1,5 D, 90°, tl. stěny min 3 mm</t>
  </si>
  <si>
    <t>02R023</t>
  </si>
  <si>
    <t>D+M Koleno ocelové nerezové j. m. tř. 17 (1.4301), DN 300, R=1,5 D, 90°, tl. stěny min 3 mm</t>
  </si>
  <si>
    <t>02R024</t>
  </si>
  <si>
    <t>D+M Koleno ocelové nerezové j. m. tř. 17 (1.4301), DN 300, R=1,5 D, 45°, tl. stěny min 3 mm</t>
  </si>
  <si>
    <t>02R025</t>
  </si>
  <si>
    <t>D+M T kus nerezový redukovaný, j. m. tř. 17 (1.4301), DN 600/DN 400, tl. stěny min. 3 mm</t>
  </si>
  <si>
    <t>02R026</t>
  </si>
  <si>
    <t>D+M T kus nerezový s jednostranným náběhem, j. m. tř. 17 (1.4301), DN 500, tl. stěny min. 3 mm</t>
  </si>
  <si>
    <t>02R027</t>
  </si>
  <si>
    <t>D+M T kus nerezový, j. m. tř. 17 (1.4301), DN 300, tl. stěny min. 3 mm</t>
  </si>
  <si>
    <t>02R028</t>
  </si>
  <si>
    <t>D+M T kus nerezový s jednostranným náběhem, j. m. tř. 17 (1.4301), DN 300, tl. stěny min. 3 mm</t>
  </si>
  <si>
    <t>02R029</t>
  </si>
  <si>
    <t>D+M Redukce centrická nerezová j. m. tř. 17 (1.4301), DN 600/DN 400, tl. stěny min. 3 mm</t>
  </si>
  <si>
    <t>02R030</t>
  </si>
  <si>
    <t>D+M Redukce centrická nerezová j. m. tř. 17 (1.4301), DN 300/DN 200, tl. stěny min. 3 mm</t>
  </si>
  <si>
    <t>02R031</t>
  </si>
  <si>
    <t>D+M Redukce excentrická nerezová j. m. tř. 17 (1.4301), DN 300/DN 200, tl. stěny min. 3 mm</t>
  </si>
  <si>
    <t>02R032</t>
  </si>
  <si>
    <t>D+M Příruba ocelová nerez přivařovací, j.m. tř.17, (1.4301), DN 500, PN 10, dle ČSN EN 1092.1 + A1</t>
  </si>
  <si>
    <t>02R033</t>
  </si>
  <si>
    <t>D+M Příruba ocelová nerez přivařovací, j.m. tř.17, (1.4301), DN 400, PN 10, dle ČSN EN 1092.1 + A1</t>
  </si>
  <si>
    <t>02R034</t>
  </si>
  <si>
    <t>D+M Příruba ocelová nerez přivařovací, j.m. tř.17, (1.4301), DN 300, PN 10, dle ČSN EN 1092.1 + A1</t>
  </si>
  <si>
    <t>02R035</t>
  </si>
  <si>
    <t>D+M Příruba ocelová nerez přivařovací, j.m. tř.17, (1.4301), DN 200, PN 10, dle ČSN EN 1092.1 + A1</t>
  </si>
  <si>
    <t>02R036</t>
  </si>
  <si>
    <t>D+M Přírubový spoj nerezový j.m. tř.17, (1.4301) pro spojení 2 různých přírub, mat. tř.17+ mat. tř.11, litiny nebo plastu, izolační spoj (včetně odizolovacího těsnění), DN 500, PN 10 (příruba na spojovací potrubí)</t>
  </si>
  <si>
    <t>02R037</t>
  </si>
  <si>
    <t>D+M Mezipřírubový spoj nerezový j.m. tř.17, (1.4301) pro spojení příruba-armatura-příruba (dvou různých materiálů), izolační spoj (včetně odizolovacího těsnění), s nakluzněnými šrouby DN 500, PN 10</t>
  </si>
  <si>
    <t>02R038</t>
  </si>
  <si>
    <t>D+M Přírubový spoj nerezový j.m. tř.17, (1.4301) pro spojení 2 nerezových přírub, mat. tř.17 DN 400, PN 10 (příruba hrubého předčištění)</t>
  </si>
  <si>
    <t>02R039</t>
  </si>
  <si>
    <t>D+M Mezipřírubový spoj nerezový j.m. tř.17, (1.4301) pro spojení příruba-armatura-příruba (dvou různých materiálů), izolační spoj (včetně odizolovacího těsnění), s nakluzněnými šrouby DN 400, PN 10</t>
  </si>
  <si>
    <t>02R040</t>
  </si>
  <si>
    <t>D+M Přírubový spoj nerezový j.m. tř.17, (1.4301) pro spojení 2 různých přírub, mat. tř.17+ mat. tř.11, litiny nebo plastu, izolační spoj (včetně odizolovacího těsnění), DN 300, PN 10 (příruba armatury)</t>
  </si>
  <si>
    <t>02R041</t>
  </si>
  <si>
    <t>D+M Přírubový spoj nerezový j.m. tř.17, (1.4301) pro spojení 2 nerezových přírub, mat. tř.17 DN 300, PN 10 (příruba hrubého předčištění a rozdělovacího objektu)</t>
  </si>
  <si>
    <t>02R042</t>
  </si>
  <si>
    <t>D+M Mezipřírubový spoj nerezový j.m. tř.17, (1.4301) pro spojení příruba-armatura-příruba (dvou různých materiálů), izolační spoj (včetně odizolovacího těsnění), s nakluzněnými šrouby DN 300, PN 10</t>
  </si>
  <si>
    <t>02R043</t>
  </si>
  <si>
    <t>D+M Přírubový spoj nerezový j.m. tř.17, (1.4301) pro spojení 2 nerezových přírub, mat. tř.17 DN 200, PN 10 (příruba FIQ-08)</t>
  </si>
  <si>
    <t>02R044</t>
  </si>
  <si>
    <t>D+M Přírubový spoj nerezový j.m. tř.17, (1.4301) pro spojení 2 různých přírub, mat. tř.17+ mat. tř.11, litiny nebo plastu, izolační spoj (včetně odizolovacího těsnění), DN 200, PN 10 (příruba čerpadla)</t>
  </si>
  <si>
    <t>02R045</t>
  </si>
  <si>
    <t>D+M Axiální potrubní spojka DN 500, PN 10</t>
  </si>
  <si>
    <t>02R046</t>
  </si>
  <si>
    <t>D+M Axiální potrubní spojka DN 300, PN 10</t>
  </si>
  <si>
    <t>02R047</t>
  </si>
  <si>
    <t>D+M Komplet pro uložení potrubí DN 600 nenormalizovaný složitý nerezový (mater. ocel 1.4301) (hmotnost prvku cca 85 kg)</t>
  </si>
  <si>
    <t>Poznámka k položce:_x000D_
U.1.8-600</t>
  </si>
  <si>
    <t>02R048</t>
  </si>
  <si>
    <t>D+M Komplet pro uložení potrubí DN 500 nenormalizovaný složitý nerezový (mater. ocel 1.4301) (hmotnost prvku cca 32 kg)</t>
  </si>
  <si>
    <t>Poznámka k položce:_x000D_
U.1.2-500</t>
  </si>
  <si>
    <t>02R049</t>
  </si>
  <si>
    <t>D+M Komplet pro uložení potrubí DN 400 nenormalizovaný složitý nerezový (mater. ocel 1.4301) (hmotnost prvku cca 70 kg)</t>
  </si>
  <si>
    <t>Poznámka k položce:_x000D_
U.1.6-400.1</t>
  </si>
  <si>
    <t>02R050</t>
  </si>
  <si>
    <t>D+M Komplet pro uložení potrubí DN 400 nenormalizovaný složitý nerezový (mater. ocel 1.4301) (hmotnost prvku cca 30 kg)</t>
  </si>
  <si>
    <t>Poznámka k položce:_x000D_
U.1.7-400.1</t>
  </si>
  <si>
    <t>02R051</t>
  </si>
  <si>
    <t>D+M Komplet pro uložení potrubí DN 400 nenormalizovaný složitý nerezový (mater. ocel 1.4301) (hmotnost prvku cca 10 kg)</t>
  </si>
  <si>
    <t>Poznámka k položce:_x000D_
U.1.6-400.2 U.1.7-400.2</t>
  </si>
  <si>
    <t>02R052</t>
  </si>
  <si>
    <t>D+M Komplet pro uložení potrubí DN 300 nenormalizovaný složitý nerezový (mater. ocel 1.4301) (hmotnost prvku cca 10 kg)</t>
  </si>
  <si>
    <t>Poznámka k položce:_x000D_
U.1.3.1-300 U.1.3.2-300 U.1.3.3-300 U.1.3.4-300</t>
  </si>
  <si>
    <t>02R053</t>
  </si>
  <si>
    <t>D+M Komplet pro uložení potrubí DN 300 nenormalizovaný složitý nerezový (mater. ocel 1.4301) (hmotnost prvku cca 20 kg)</t>
  </si>
  <si>
    <t>Poznámka k položce:_x000D_
U.1.4-300.1 U.1.5-300</t>
  </si>
  <si>
    <t>02R054</t>
  </si>
  <si>
    <t>D+M Komplet pro uložení potrubí DN 300 nenormalizovaný složitý nerezový (mater. ocel 1.4301) (hmotnost prvku cca 95 kg)</t>
  </si>
  <si>
    <t>Poznámka k položce:_x000D_
U.1.4-300.2</t>
  </si>
  <si>
    <t>02R055</t>
  </si>
  <si>
    <t>Poznámka k položce:_x000D_
U.1.4-300.2 U.1.5-300.2</t>
  </si>
  <si>
    <t>02R056</t>
  </si>
  <si>
    <t>D+M Prostupové těsnění pro potrubí Ø 508 x 4 mm Sestávající z 2 x těsnícího stahovacího pryžového segmentového kroužku</t>
  </si>
  <si>
    <t>D10</t>
  </si>
  <si>
    <t xml:space="preserve">Ostatní příslušenství </t>
  </si>
  <si>
    <t>02R057</t>
  </si>
  <si>
    <t>02R058</t>
  </si>
  <si>
    <t>02R059</t>
  </si>
  <si>
    <t>02R060</t>
  </si>
  <si>
    <t>Ochranný povlak pro potrubí DN50, DN80, DN100, DN150, DN200, DN500</t>
  </si>
  <si>
    <t>D11</t>
  </si>
  <si>
    <t>PS 04 Strojovna biologické linky - Dmychárna</t>
  </si>
  <si>
    <t>03R001</t>
  </si>
  <si>
    <t>D+M Dmychadlo s protihlukovým krytem – pro aktivační nádrž (nitrifikační a post-aerační nádrž)</t>
  </si>
  <si>
    <t>Poznámka k položce:_x000D_
M-30 M-30a M-31 M-31a M-32 M-32a</t>
  </si>
  <si>
    <t>03R002</t>
  </si>
  <si>
    <t>D+M Dmychadlo s protihlukovým krytem – pro aktivační nádrž (regenerace)</t>
  </si>
  <si>
    <t>Poznámka k položce:_x000D_
M-34 M-34a M-35 M-35a M-36 M-36a</t>
  </si>
  <si>
    <t>03R003</t>
  </si>
  <si>
    <t>D+M Zvedací kladkostroj s pojezdovou kočkou s ručním pojezdem i zdvihem, pro prostor dmychárny</t>
  </si>
  <si>
    <t>Poznámka k položce:_x000D_
Z-111a Z-111b</t>
  </si>
  <si>
    <t>03R004</t>
  </si>
  <si>
    <t>D+M Kompresorová stanice 1</t>
  </si>
  <si>
    <t>Poznámka k položce:_x000D_
RM-03.1 RM-03.2</t>
  </si>
  <si>
    <t>03R005</t>
  </si>
  <si>
    <t>Ostatní nespecifikovaný materiál na propojení -	Vlastní kompresorové stanice 1 -	Kompresorové stanice a ventilového terminálu VT1 Sestávající z potrubí, fitinek, armatur a ostatního nezbytného příslušenství nutný ke správné funkci zařízení</t>
  </si>
  <si>
    <t>03R006</t>
  </si>
  <si>
    <t>D+M Ventilový terminál VT1 – pohony pro pneuarmatury vstupní ČS a hrubé předčištění</t>
  </si>
  <si>
    <t>Poznámka k položce:_x000D_
Pro ovládání armatur: YV-02.1 YV-02.2 YV-02.3 YV-48 YV-49 YV-50 YV-51a YV-51b YV-52a YV-52b</t>
  </si>
  <si>
    <t>03R007</t>
  </si>
  <si>
    <t>Ostatní nespecifikovaný materiál na propojení ventilového terminálu VT1 a 10 ks pneupohonů armatur sestávající z potrubí, fitinek, armatur, hadiček a ostatního nezbytného příslušenství nutného ke správné funkci zařízení</t>
  </si>
  <si>
    <t>03R008</t>
  </si>
  <si>
    <t>D+M Uzavírací bezpřírubová měkkotěsnící klapka s průchozími závitovými dírami DN 250, PN 10 s ovládáním pneupohonem</t>
  </si>
  <si>
    <t>Poznámka k položce:_x000D_
YV-51a YV-51b</t>
  </si>
  <si>
    <t>03R009</t>
  </si>
  <si>
    <t>D+M Uzavírací bezpřírubová měkkotěsnící klapka s průchozími závitovými dírami DN 150, PN 10 s ovládáním pneupohonem</t>
  </si>
  <si>
    <t>Poznámka k položce:_x000D_
YV-52a YV-52b</t>
  </si>
  <si>
    <t>03R010</t>
  </si>
  <si>
    <t>D+M Uzavírací bezpřírubová měkkotěsnící klapka s průchozími závitovými dírami DN 250, PN 10 s ovládáním ruční pákou</t>
  </si>
  <si>
    <t>03R011</t>
  </si>
  <si>
    <t>D+M Uzavírací bezpřírubová měkkotěsnící klapka s průchozími závitovými dírami DN 150, PN 10 s ovládáním ruční pákou</t>
  </si>
  <si>
    <t>03R012</t>
  </si>
  <si>
    <t>D+M Kulový kohout DN 50, PN 10 závitový s ruční pákou</t>
  </si>
  <si>
    <t>03R013</t>
  </si>
  <si>
    <t>D+M Solenoidový ventil DN 50, PN 10 na rozvodu tlakového vzduchu</t>
  </si>
  <si>
    <t>Poznámka k položce:_x000D_
RM-03.3</t>
  </si>
  <si>
    <t>D12</t>
  </si>
  <si>
    <t>Ocelové trouby, trubky včetně příslušenství k nim, Instalace a montáž ocelových konstrukcí</t>
  </si>
  <si>
    <t>D13</t>
  </si>
  <si>
    <t>Svod vzduchu</t>
  </si>
  <si>
    <t>03R014</t>
  </si>
  <si>
    <t>D+M Trubka ocelová nerezová, j.m. tř.17 (1.4301) DN 250, PN 10 Ø256 x 3 mm</t>
  </si>
  <si>
    <t>03R015</t>
  </si>
  <si>
    <t>D+M Trubka ocelová nerezová, j.m. tř.17 (1.4301) DN 150, PN 10 Ø156 x 3 mm</t>
  </si>
  <si>
    <t>03R016</t>
  </si>
  <si>
    <t>D+M Trubka ocelová nerezová, j.m. tř.17 (1.4301) DN 80, PN 10 Ø84 x 3 mm</t>
  </si>
  <si>
    <t>03R017</t>
  </si>
  <si>
    <t>D+M Koleno ocelové nerezové j. m. tř. 17 (1.4301), DN 250, R=1,5 D, 90°, tl. stěny min 3 mm</t>
  </si>
  <si>
    <t>03R018</t>
  </si>
  <si>
    <t>D+M Koleno ocelové nerezové j. m. tř. 17 (1.4301), DN 150, R=1,5 D, 90°, tl. stěny min 3 mm</t>
  </si>
  <si>
    <t>03R019</t>
  </si>
  <si>
    <t>D+M Koleno ocelové nerezové j. m. tř. 17 (1.4301), DN 80, R=1,5 D, 90°, tl. stěny min 3 mm</t>
  </si>
  <si>
    <t>03R020</t>
  </si>
  <si>
    <t>D+M T kus nerezový, j. m. tř. 17 (1.4301), DN 250, tl. stěny min. 3 mm</t>
  </si>
  <si>
    <t>03R021</t>
  </si>
  <si>
    <t>D+M T kus nerezový, j. m. tř. 17 (1.4301), DN 150, tl. stěny min. 3 mm</t>
  </si>
  <si>
    <t>03R022</t>
  </si>
  <si>
    <t>D+M Redukce centrická nerezová j. m. tř. 17 (1.4301), DN 250/DN 150, tl. stěny min. 3 mm</t>
  </si>
  <si>
    <t>03R023</t>
  </si>
  <si>
    <t>D+M Redukce centrická nerezová j. m. tř. 17 (1.4301), DN 150/DN 80, tl. stěny min. 3 mm</t>
  </si>
  <si>
    <t>03R024</t>
  </si>
  <si>
    <t>D+M Zhotovení odbočky pro potrubí DN80 do potrubí DN 250</t>
  </si>
  <si>
    <t>03R025</t>
  </si>
  <si>
    <t>D+M Sestava pro vypouštění kondenzátu z potrubí tlakového vzduchu z dmychadel</t>
  </si>
  <si>
    <t>03R026</t>
  </si>
  <si>
    <t>D+M Montáž měřícího příslušenství na potrubních větvích výtlaku vzduchu z dmychadel</t>
  </si>
  <si>
    <t>03R027</t>
  </si>
  <si>
    <t>D+M Montáž měřícího příslušenství na společných potrubních větvích výtlaku vzduchu z dmychadel</t>
  </si>
  <si>
    <t>Poznámka k položce:_x000D_
FIQ-49, FIQ-50</t>
  </si>
  <si>
    <t>03R028</t>
  </si>
  <si>
    <t>Poznámka k položce:_x000D_
FIQ-51, FIQ-52</t>
  </si>
  <si>
    <t>03R029</t>
  </si>
  <si>
    <t>D+M Příruba ocelová nerez přivařovací, j.m. tř.17, (1.4301), DN 250, PN 10, dle ČSN EN 1092.1 + A1</t>
  </si>
  <si>
    <t>03R030</t>
  </si>
  <si>
    <t>D+M Příruba ocelová nerez přivařovací, j.m. tř.17, (1.4301), DN 150, PN 10, dle ČSN EN 1092.1 + A1</t>
  </si>
  <si>
    <t>03R031</t>
  </si>
  <si>
    <t>D+M Příruba ocelová nerez přivařovací, j.m. tř.17, (1.4301), DN 80, PN 10, dle ČSN EN 1092.1 + A1</t>
  </si>
  <si>
    <t>03R032</t>
  </si>
  <si>
    <t>D+M Mezipřírubový spoj nerezový j.m. tř.17, (1.4301) pro spojení příruba-armatura-příruba (dvou různých materiálů), izolační spoj (včetně odizolovacího těsnění), s nakluzněnými šrouby DN 250, PN 10</t>
  </si>
  <si>
    <t>03R033</t>
  </si>
  <si>
    <t>D+M Mezipřírubový spoj nerezový j.m. tř.17, (1.4301) pro spojení příruba-armatura-příruba (dvou různých materiálů), izolační spoj (včetně odizolovacího těsnění), s nakluzněnými šrouby DN 150, PN 10</t>
  </si>
  <si>
    <t>03R034</t>
  </si>
  <si>
    <t>D+M Mezipřírubový spoj nerezový j.m. tř.17, (1.4301) pro spojení příruba-armatura-příruba (dvou různých materiálů), izolační spoj (včetně odizolovacího těsnění), s nakluzněnými šrouby DN 80, PN 10</t>
  </si>
  <si>
    <t>03R035</t>
  </si>
  <si>
    <t>D+M Axiální potrubní spojka DN 250, PN 10</t>
  </si>
  <si>
    <t>03R036</t>
  </si>
  <si>
    <t>D+M Axiální potrubní spojka DN 150, PN 10</t>
  </si>
  <si>
    <t>03R037</t>
  </si>
  <si>
    <t>D+M Komplet pro uložení potrubí DN 250 nenormalizovaný složitý nerezový (mater. ocel 1.4301) (hmotnost prvku cca 20 kg)</t>
  </si>
  <si>
    <t>Poznámka k položce:_x000D_
U.9.5-250.1</t>
  </si>
  <si>
    <t>03R038</t>
  </si>
  <si>
    <t>D+M Komplet pro uložení potrubí DN 250 nenormalizovaný složitý nerezový (mater. ocel 1.4301) (hmotnost prvku cca 15 kg)</t>
  </si>
  <si>
    <t>Poznámka k položce:_x000D_
U.9.3-250.1</t>
  </si>
  <si>
    <t>03R039</t>
  </si>
  <si>
    <t>Poznámka k položce:_x000D_
U.9.3-250.2 U.9.6-250.2</t>
  </si>
  <si>
    <t>03R040</t>
  </si>
  <si>
    <t>Poznámka k položce:_x000D_
U.9.3-250.3 U.9.6-250.3</t>
  </si>
  <si>
    <t>03R041</t>
  </si>
  <si>
    <t>D+M Komplet pro uložení potrubí DN 150 nenormalizovaný složitý nerezový (mater. ocel 1.4301) (hmotnost prvku cca 8 kg)</t>
  </si>
  <si>
    <t>Poznámka k položce:_x000D_
U.9.10-150 U.9.11-150 U.9.12-150 U.9.14-150 U.9.16-150 U.9.13-150</t>
  </si>
  <si>
    <t>03R042</t>
  </si>
  <si>
    <t>D+M Komplet pro uložení potrubí DN 80 nenormalizovaný složitý nerezový (mater. ocel 1.4301) (hmotnost prvku cca 7 kg)</t>
  </si>
  <si>
    <t>Poznámka k položce:_x000D_
U.9.7-80.1 U.9.8-80.1</t>
  </si>
  <si>
    <t>03R043</t>
  </si>
  <si>
    <t>D+M Komplet pro uložení potrubí DN 80 nenormalizovaný složitý nerezový (mater. ocel 1.4301) (hmotnost prvku cca 5 kg)</t>
  </si>
  <si>
    <t>Poznámka k položce:_x000D_
U.9.7-80.2 U.9.8-80.2</t>
  </si>
  <si>
    <t>03R044</t>
  </si>
  <si>
    <t>D+M Prostupové těsnění pro potrubí Ø 256 x 3 mm Sestávající z 2 x těsnícího stahovacího pryžového segmentového kroužku</t>
  </si>
  <si>
    <t>03R045</t>
  </si>
  <si>
    <t>D+M Prostupové těsnění pro potrubí Ø 156 x 3 mm Sestávající z 2 x těsnícího stahovacího pryžového segmentového kroužku</t>
  </si>
  <si>
    <t>03R046</t>
  </si>
  <si>
    <t>D+M Prostupové těsnění pro potrubí Ø 84 x 3 mm Sestávající z 2 x těsnícího stahovacího pryžového segmentového kroužku</t>
  </si>
  <si>
    <t>03R047</t>
  </si>
  <si>
    <t>03R048</t>
  </si>
  <si>
    <t>03R049</t>
  </si>
  <si>
    <t>D14</t>
  </si>
  <si>
    <t>PS04 – Strojovna biologické linky – Recirkulace kalu</t>
  </si>
  <si>
    <t>04R001</t>
  </si>
  <si>
    <t>D+M Kalové čerpadlo pro čerpání vratného kalu</t>
  </si>
  <si>
    <t>Poznámka k položce:_x000D_
M-40 M-41 M-42 M-43</t>
  </si>
  <si>
    <t>04R002</t>
  </si>
  <si>
    <t>D+M Kalové čerpadlo pro čerpání přebytečného kalu</t>
  </si>
  <si>
    <t>Poznámka k položce:_x000D_
M-44 M-45</t>
  </si>
  <si>
    <t>04R003</t>
  </si>
  <si>
    <t>Poznámka k položce:_x000D_
DD-02 LA-10</t>
  </si>
  <si>
    <t>04R004</t>
  </si>
  <si>
    <t>D+M Mezipřírubové nožové šoupě s pneupohonem DN 200, PN 10</t>
  </si>
  <si>
    <t>Poznámka k položce:_x000D_
YV-48 YV-49 YV-50</t>
  </si>
  <si>
    <t>04R005</t>
  </si>
  <si>
    <t>D+M Mezipřírubové nožové šoupě s ručním kolem DN 200, PN 10</t>
  </si>
  <si>
    <t>04R006</t>
  </si>
  <si>
    <t>D+M Mezipřírubové nožové šoupě s ručním kolem DN 150, PN 10</t>
  </si>
  <si>
    <t>04R007</t>
  </si>
  <si>
    <t>04R008</t>
  </si>
  <si>
    <t>D+M Zpětná klapka se šikmým sedlem DN 200, PN 10</t>
  </si>
  <si>
    <t>04R009</t>
  </si>
  <si>
    <t>D+M Zpětná klapka se šikmým sedlem DN 150, PN 10</t>
  </si>
  <si>
    <t>04R010</t>
  </si>
  <si>
    <t>D+M Indukční průtokoměr DN 125, PN 10 v provedení s odděleným převodníkem pro kalovou čerpací stanici</t>
  </si>
  <si>
    <t>Poznámka k položce:_x000D_
FIQ-46 FIQ-47</t>
  </si>
  <si>
    <t>04R011</t>
  </si>
  <si>
    <t>D+M Indukční průtokoměr DN 150, PN 10 v provedení s odděleným převodníkem pro kalovou čerpací stanici</t>
  </si>
  <si>
    <t>Poznámka k položce:_x000D_
FIQ-48</t>
  </si>
  <si>
    <t>D15</t>
  </si>
  <si>
    <t>Potrubí vratného kalu</t>
  </si>
  <si>
    <t>04R012</t>
  </si>
  <si>
    <t>D+M Trubka ocelová nerezová, j.m. tř.17 (1.4301) DN 200, PN 10 Ø206 x 3 mm</t>
  </si>
  <si>
    <t>04R013</t>
  </si>
  <si>
    <t>04R014</t>
  </si>
  <si>
    <t>D+M Koleno ocelové nerezové j. m. tř. 17 (1.4301), DN 200, R=1,5 D, 90°, tl. stěny min 3 mm</t>
  </si>
  <si>
    <t>04R015</t>
  </si>
  <si>
    <t>04R016</t>
  </si>
  <si>
    <t>D+M Koleno ocelové nerezové j. m. tř. 17 (1.4301), DN 150, R=1,5 D, 45°, tl. stěny min 3 mm</t>
  </si>
  <si>
    <t>04R017</t>
  </si>
  <si>
    <t>D+M Koleno ocelové nerezové patkové, j. m. tř. 17 (1.4301), DN 150, R=1,5 D, 90°, tl. stěny min 3 mm</t>
  </si>
  <si>
    <t>282</t>
  </si>
  <si>
    <t>04R018</t>
  </si>
  <si>
    <t>D+M T kus nerezový s jednostranným náběhem, j. m. tř. 17 (1.4301), DN 200, tl. stěny min 3 mm</t>
  </si>
  <si>
    <t>04R019</t>
  </si>
  <si>
    <t>D+M T kus nerezový s jednostranným náběhem, j. m. tř. 17 (1.4301), DN 150, tl. stěny min 3 mm</t>
  </si>
  <si>
    <t>04R020</t>
  </si>
  <si>
    <t>D+M Redukce centrická nerezová j. m. tř. 17 (1.4301), DN 200/DN 100, tl. stěny min 3 mm</t>
  </si>
  <si>
    <t>04R021</t>
  </si>
  <si>
    <t>D+M Redukce centrická nerezová j. m. tř. 17 (1.4301), DN 150/DN 80, tl. stěny min 3 mm</t>
  </si>
  <si>
    <t>04R022</t>
  </si>
  <si>
    <t>D+M Redukce centrická nerezová j. m. tř. 17 (1.4301), DN 150/DN 125, tl. stěny min 3 mm</t>
  </si>
  <si>
    <t>04R023</t>
  </si>
  <si>
    <t>04R024</t>
  </si>
  <si>
    <t>04R025</t>
  </si>
  <si>
    <t>D+M Příruba ocelová nerez přivařovací, j.m. tř.17, (1.4301), DN 125, PN 10, dle ČSN EN 1092.1 + A1</t>
  </si>
  <si>
    <t>04R026</t>
  </si>
  <si>
    <t>D+M Příruba ocelová nerez přivařovací, j.m. tř.17, (1.4301), DN 100, PN 10, dle ČSN EN 1092.1 + A1</t>
  </si>
  <si>
    <t>04R027</t>
  </si>
  <si>
    <t>302</t>
  </si>
  <si>
    <t>04R028</t>
  </si>
  <si>
    <t>D+M Mezipřírubový spoj nerezový j.m. tř.17, (1.4301) pro spojení příruba-armatura-příruba (dvou různých materiálů), izolační spoj (včetně odizolovacího těsnění), s nakluzněnými šrouby DN 200, PN 10</t>
  </si>
  <si>
    <t>04R029</t>
  </si>
  <si>
    <t>D+M Přírubový spoj nerezový j.m. tř.17, (1.4301) pro spojení 2 různých přírub, mat. tř.17+ mat. tř.11, litiny nebo plastu, izolační spoj (včetně odizolovacího těsnění), DN 200, PN 10 (příruby na spojovací potrubí)</t>
  </si>
  <si>
    <t>04R030</t>
  </si>
  <si>
    <t>04R031</t>
  </si>
  <si>
    <t>D+M Přírubový spoj nerezový j.m. tř.17, (1.4301) pro spojení 2 různých přírub, mat. tř.17+ mat. tř.17 DN 150, PN 10 (příruby na armatury)</t>
  </si>
  <si>
    <t>04R032</t>
  </si>
  <si>
    <t>D+M Přírubový spoj nerezový j.m. tř.17, (1.4301) pro spojení 2 přírub, mat. tř.17 DN 125, PN 10 (příruby na FIQ-46 A FIQ-47)</t>
  </si>
  <si>
    <t>312</t>
  </si>
  <si>
    <t>04R033</t>
  </si>
  <si>
    <t>D+M Přírubový spoj nerezový j.m. tř.17, (1.4301) pro spojení 2 různých přírub, mat. tř.17+ mat. tř.11, litiny nebo plastu, izolační spoj (včetně odizolovacího těsnění), DN 100, PN 10 (příruby na čerpadla)</t>
  </si>
  <si>
    <t>314</t>
  </si>
  <si>
    <t>04R034</t>
  </si>
  <si>
    <t>D+M Přírubový spoj nerezový j.m. tř.17, (1.4301) pro spojení 2 různých přírub, mat. tř.17+ mat. tř.11, litiny nebo plastu, izolační spoj (včetně odizolovacího těsnění), DN 80, PN 10 (příruby na čerpadla)</t>
  </si>
  <si>
    <t>316</t>
  </si>
  <si>
    <t>04R035</t>
  </si>
  <si>
    <t>D+M Sestava pro odkalení potrubí vratného kalu</t>
  </si>
  <si>
    <t>318</t>
  </si>
  <si>
    <t>04R036</t>
  </si>
  <si>
    <t>320</t>
  </si>
  <si>
    <t>04R037</t>
  </si>
  <si>
    <t>D+M Komplet pro uložení potrubí DN 200 nenormalizovaný složitý nerezový (mater. ocel 1.4301) (hmotnost prvku cca 5 kg)</t>
  </si>
  <si>
    <t>322</t>
  </si>
  <si>
    <t>Poznámka k položce:_x000D_
U.5.1-200 U.5.2-200</t>
  </si>
  <si>
    <t>04R038</t>
  </si>
  <si>
    <t>D+M Komplet pro uložení potrubí DN 200 nenormalizovaný složitý nerezový (mater. ocel 1.4301) (hmotnost prvku cca 35 kg)</t>
  </si>
  <si>
    <t>324</t>
  </si>
  <si>
    <t>Poznámka k položce:_x000D_
U.5.9-200.1 U.5.10-200.1</t>
  </si>
  <si>
    <t>04R039</t>
  </si>
  <si>
    <t>D+M Komplet pro uložení potrubí DN 200 nenormalizovaný složitý nerezový (mater. ocel 1.4301) (hmotnost prvku cca 8 kg)</t>
  </si>
  <si>
    <t>326</t>
  </si>
  <si>
    <t>Poznámka k položce:_x000D_
U.5.9-200.2 U.5.10-200.2</t>
  </si>
  <si>
    <t>04R040</t>
  </si>
  <si>
    <t>D+M Komplet pro uložení potrubí DN 150 nenormalizovaný složitý nerezový (mater. ocel 1.4301) (hmotnost prvku cca 3 kg)</t>
  </si>
  <si>
    <t>328</t>
  </si>
  <si>
    <t>Poznámka k položce:_x000D_
U.5.6.2-150 U.5.4.2-150 U.5.5.2-150 U.5.3.2-150</t>
  </si>
  <si>
    <t>04R041</t>
  </si>
  <si>
    <t>D+M Komplet pro uložení potrubí DN 150 nenormalizovaný složitý nerezový (mater. ocel 1.4301) (hmotnost prvku cca 5 kg)</t>
  </si>
  <si>
    <t>330</t>
  </si>
  <si>
    <t>Poznámka k položce:_x000D_
U.5.7-150.1 U.5.8-150.1</t>
  </si>
  <si>
    <t>04R042</t>
  </si>
  <si>
    <t>332</t>
  </si>
  <si>
    <t>Poznámka k položce:_x000D_
U.5.7-150.2  U.5.8-150.2</t>
  </si>
  <si>
    <t>04R043</t>
  </si>
  <si>
    <t>D+M Prostupové těsnění pro potrubí Ø 206 x 3 mm Sestávající z 2 x těsnícího stahovacího pryžového segmentového kroužku</t>
  </si>
  <si>
    <t>334</t>
  </si>
  <si>
    <t>D16</t>
  </si>
  <si>
    <t>Potrubí přebytečného kalu</t>
  </si>
  <si>
    <t>04R044</t>
  </si>
  <si>
    <t>336</t>
  </si>
  <si>
    <t>04R045</t>
  </si>
  <si>
    <t>338</t>
  </si>
  <si>
    <t>04R046</t>
  </si>
  <si>
    <t>D+M T kus nerezový, j. m. tř. 17 (1.4301), DN 200, tl. stěny 3 mm</t>
  </si>
  <si>
    <t>340</t>
  </si>
  <si>
    <t>04R047</t>
  </si>
  <si>
    <t>D+M T kus nerezový s oboustranným náběhem, j. m. tř. 17 (1.4301), DN 200, tl. stěny 3 mm</t>
  </si>
  <si>
    <t>342</t>
  </si>
  <si>
    <t>04R048</t>
  </si>
  <si>
    <t>D+M Redukce centrická nerezová j. m. tř. 17 (1.4301), DN 200/DN 100, tl. stěny 3 mm</t>
  </si>
  <si>
    <t>344</t>
  </si>
  <si>
    <t>04R049</t>
  </si>
  <si>
    <t>D+M Redukce centrická nerezová j. m. tř. 17 (1.4301), DN 200/DN 150, tl. stěny 3 mm</t>
  </si>
  <si>
    <t>346</t>
  </si>
  <si>
    <t>04R050</t>
  </si>
  <si>
    <t>348</t>
  </si>
  <si>
    <t>04R051</t>
  </si>
  <si>
    <t>350</t>
  </si>
  <si>
    <t>04R052</t>
  </si>
  <si>
    <t>352</t>
  </si>
  <si>
    <t>04R053</t>
  </si>
  <si>
    <t>D+M Zhotovení odbočky pro potrubí DN 200 z potrubí DN 300</t>
  </si>
  <si>
    <t>354</t>
  </si>
  <si>
    <t>04R054</t>
  </si>
  <si>
    <t>356</t>
  </si>
  <si>
    <t>04R055</t>
  </si>
  <si>
    <t>D+M Přírubový spoj nerezový j.m. tř.17, (1.4301) pro spojení 2 různých přírub, mat. tř.17+ mat. tř.11, litiny nebo plastu, izolační spoj (včetně odizolovacího těsnění), DN 150, PN 10 (příruby na FIQ-48)</t>
  </si>
  <si>
    <t>358</t>
  </si>
  <si>
    <t>04R056</t>
  </si>
  <si>
    <t>D+M Přírubový spoj nerezový j.m. tř.17, (1.4301) pro spojení 2 různých přírub, mat. tř.17+ mat. tř.11, litiny nebo plastu, izolační spoj (včetně odizolovacího těsnění), DN 150, PN 10 (příruby na čerpadla)</t>
  </si>
  <si>
    <t>360</t>
  </si>
  <si>
    <t>04R057</t>
  </si>
  <si>
    <t>362</t>
  </si>
  <si>
    <t>04R058</t>
  </si>
  <si>
    <t>D+M Sestava pro odkalení potrubí přebytečného kalu</t>
  </si>
  <si>
    <t>364</t>
  </si>
  <si>
    <t>04R059</t>
  </si>
  <si>
    <t>D+M Axiální potrubní spojka DN 200, PN 10</t>
  </si>
  <si>
    <t>366</t>
  </si>
  <si>
    <t>04R060</t>
  </si>
  <si>
    <t>368</t>
  </si>
  <si>
    <t>Poznámka k položce:_x000D_
U.7.6-200</t>
  </si>
  <si>
    <t>04R061</t>
  </si>
  <si>
    <t>370</t>
  </si>
  <si>
    <t>D17</t>
  </si>
  <si>
    <t>Potrubí kalové vody</t>
  </si>
  <si>
    <t>04R062</t>
  </si>
  <si>
    <t>372</t>
  </si>
  <si>
    <t>04R063</t>
  </si>
  <si>
    <t>374</t>
  </si>
  <si>
    <t>04R064</t>
  </si>
  <si>
    <t>376</t>
  </si>
  <si>
    <t>04R065</t>
  </si>
  <si>
    <t>378</t>
  </si>
  <si>
    <t>04R066</t>
  </si>
  <si>
    <t>D+M Přírubový spoj nerezový j.m. tř.17, (1.4301) pro spojení 2 přírub, mat. tř.17+ mat. tř.17 DN 150, PN 10 (příruby u sebe uvnitř RO)</t>
  </si>
  <si>
    <t>380</t>
  </si>
  <si>
    <t>04R067</t>
  </si>
  <si>
    <t>382</t>
  </si>
  <si>
    <t>04R068</t>
  </si>
  <si>
    <t>D+M Přírubový spoj nerezový j.m. tř.17, (1.4301) pro spojení 2 různých přírub, mat. tř.17+ mat. tř.11, litiny nebo plastu, izolační spoj (včetně odizolovacího těsnění), DN 150, PN 10 (příruby na spojovací potrubí)</t>
  </si>
  <si>
    <t>384</t>
  </si>
  <si>
    <t>04R069</t>
  </si>
  <si>
    <t>D+M Komplet pro uložení potrubí DN 150 nenormalizovaný složitý nerezový (mater. ocel 1.4301) (hmotnost prvku cca 7 kg)</t>
  </si>
  <si>
    <t>386</t>
  </si>
  <si>
    <t>Poznámka k položce:_x000D_
U.8.7-150.1</t>
  </si>
  <si>
    <t>04R070</t>
  </si>
  <si>
    <t>D+M Komplet pro uložení potrubí DN 150 nenormalizovaný složitý nerezový (mater. ocel 1.4301) (hmotnost prvku cca 4 kg)</t>
  </si>
  <si>
    <t>388</t>
  </si>
  <si>
    <t>Poznámka k položce:_x000D_
U.8.7-150.2</t>
  </si>
  <si>
    <t>04R071</t>
  </si>
  <si>
    <t>390</t>
  </si>
  <si>
    <t>04R072</t>
  </si>
  <si>
    <t>392</t>
  </si>
  <si>
    <t>04R073</t>
  </si>
  <si>
    <t>394</t>
  </si>
  <si>
    <t>04R074</t>
  </si>
  <si>
    <t>396</t>
  </si>
  <si>
    <t>D18</t>
  </si>
  <si>
    <t>PS04 – Strojovna biologické linky – Užitková voda AT stanice, rozvod pitné vody</t>
  </si>
  <si>
    <t>05R001</t>
  </si>
  <si>
    <t>D+M Automatická tlaková stanice provozní vody ve vstupní čerpací stanici</t>
  </si>
  <si>
    <t>398</t>
  </si>
  <si>
    <t>Poznámka k položce:_x000D_
M-24a LCA-53.1</t>
  </si>
  <si>
    <t>05R002</t>
  </si>
  <si>
    <t>D+M Automatický filtr užitkové vody</t>
  </si>
  <si>
    <t>400</t>
  </si>
  <si>
    <t>Poznámka k položce:_x000D_
RM-24b Y-24b</t>
  </si>
  <si>
    <t>05R003</t>
  </si>
  <si>
    <t>D+M Zásobní nádrž vody pro AT stanici</t>
  </si>
  <si>
    <t>402</t>
  </si>
  <si>
    <t>Poznámka k položce:_x000D_
DD-10 LCA-53.1</t>
  </si>
  <si>
    <t>05R004</t>
  </si>
  <si>
    <t>D+M Uzavírací bezpřírubová měkkotěsnící klapka s průchozími závitovými dírami DN 100, PN 10 s ovládáním plovákem</t>
  </si>
  <si>
    <t>404</t>
  </si>
  <si>
    <t>05R005</t>
  </si>
  <si>
    <t>D+M Uzavírací bezpřírubová měkkotěsnící klapka s průchozími závitovými dírami DN 100, PN 10 s ovládáním ruční pákou</t>
  </si>
  <si>
    <t>406</t>
  </si>
  <si>
    <t>05R006</t>
  </si>
  <si>
    <t>D+M Uzavírací bezpřírubová měkkotěsnící klapka s průchozími závitovými dírami DN 65, PN 10 s ovládáním ruční pákou</t>
  </si>
  <si>
    <t>408</t>
  </si>
  <si>
    <t>05R007</t>
  </si>
  <si>
    <t>410</t>
  </si>
  <si>
    <t>05R008</t>
  </si>
  <si>
    <t>D+M Kulový kohout DN 25, PN 10 závitový s ruční pákou</t>
  </si>
  <si>
    <t>412</t>
  </si>
  <si>
    <t>05R009</t>
  </si>
  <si>
    <t>414</t>
  </si>
  <si>
    <t>D19</t>
  </si>
  <si>
    <t>Potrubí užitkové vody</t>
  </si>
  <si>
    <t>05R010</t>
  </si>
  <si>
    <t>D+M Trubka ocelová nerezová, j.m. tř.17 (1.4301) DN 100, PN 10 Ø106 x 3 mm</t>
  </si>
  <si>
    <t>416</t>
  </si>
  <si>
    <t>05R011</t>
  </si>
  <si>
    <t>D+M Trubka ocelová nerezová, j.m. tř.17 (1.4301) DN 65, PN 10 Ø71 x 3 mm</t>
  </si>
  <si>
    <t>418</t>
  </si>
  <si>
    <t>05R012</t>
  </si>
  <si>
    <t>420</t>
  </si>
  <si>
    <t>05R013</t>
  </si>
  <si>
    <t>D+M Trubka ocelová nerezová, j.m. tř.17 (1.4301) DN 25, PN 10 Ø30 x 3 mm</t>
  </si>
  <si>
    <t>422</t>
  </si>
  <si>
    <t>05R014</t>
  </si>
  <si>
    <t>D+M Koleno ocelové nerezové j. m. tř. 17 (1.4301), DN 100, R=1,5 D, 90°, tl. stěny min 3 mm</t>
  </si>
  <si>
    <t>424</t>
  </si>
  <si>
    <t>05R015</t>
  </si>
  <si>
    <t>D+M Koleno ocelové nerezové j. m. tř. 17 (1.4301), DN 65, R=1,5 D, 90°, tl. stěny min 3 mm</t>
  </si>
  <si>
    <t>426</t>
  </si>
  <si>
    <t>05R016</t>
  </si>
  <si>
    <t>428</t>
  </si>
  <si>
    <t>05R017</t>
  </si>
  <si>
    <t>D+M Koleno ocelové nerezové j. m. tř. 17 (1.4301), DN 25, R=1,5 D, 90°, tl. stěny min 3 mm</t>
  </si>
  <si>
    <t>430</t>
  </si>
  <si>
    <t>05R018</t>
  </si>
  <si>
    <t>D+M T kus redukovaný nerezový, j. m. tř. 17 (1.4301), DN 100-65-100, tl. stěny min 3 mm</t>
  </si>
  <si>
    <t>432</t>
  </si>
  <si>
    <t>05R019</t>
  </si>
  <si>
    <t>D+M T kus nerezový, j. m. tř. 17 (1.4301), DN 65, tl. stěny min 3 mm</t>
  </si>
  <si>
    <t>434</t>
  </si>
  <si>
    <t>05R020</t>
  </si>
  <si>
    <t>D+M T kus nerezový, j. m. tř. 17 (1.4301), DN 25, tl. stěny min 3 mm</t>
  </si>
  <si>
    <t>436</t>
  </si>
  <si>
    <t>05R021</t>
  </si>
  <si>
    <t>D+M Redukce centrická nerezová j. m. tř. 17 (1.4301), DN 100/DN 65, tl. stěny min 3 mm</t>
  </si>
  <si>
    <t>438</t>
  </si>
  <si>
    <t>05R022</t>
  </si>
  <si>
    <t>Závitové připojení kulového kohoutu DN 50, PN 10 (G2“) Sestávající ze závitových fitinek a návarků, materiál nerezová ocel 1.4301</t>
  </si>
  <si>
    <t>440</t>
  </si>
  <si>
    <t>05R023</t>
  </si>
  <si>
    <t>Závitové připojení kulového kohoutu DN 25, PN 10 (G1“) Sestávající ze závitových fitinek a návarků, materiál nerezová ocel 1.4301</t>
  </si>
  <si>
    <t>442</t>
  </si>
  <si>
    <t>05R024</t>
  </si>
  <si>
    <t>Přechodový kus ze závitu ATS na přírubu DN 100, PN10 sestávající: -	1 ks závitového návarku s vnitřním závitem G3“/DN 80 -	1 ks potrubní redukce DN 80/DN 100 -	1 ks příruby ocelové nerez přivařovací DN 100, PN 10 materiál ocel tř. 17 (1.4301),</t>
  </si>
  <si>
    <t>444</t>
  </si>
  <si>
    <t>05R025</t>
  </si>
  <si>
    <t>446</t>
  </si>
  <si>
    <t>05R026</t>
  </si>
  <si>
    <t>D+M Příruba ocelová nerez přivařovací, j.m. tř.17, (1.4301), DN 65, PN 10, dle ČSN EN 1092.1 + A1</t>
  </si>
  <si>
    <t>448</t>
  </si>
  <si>
    <t>05R027</t>
  </si>
  <si>
    <t>D+M Příruba ocelová nerez zaslepovací, j.m. tř.17, (1.4301), DN 65, PN 10, dle ČSN EN 1092.1 + A1</t>
  </si>
  <si>
    <t>450</t>
  </si>
  <si>
    <t>05R028</t>
  </si>
  <si>
    <t>452</t>
  </si>
  <si>
    <t>05R029</t>
  </si>
  <si>
    <t>D+M Příruba ocelová nerez přivařovací, j.m. tř.17, (1.4301), DN 25, PN 10, dle ČSN EN 1092.1 + A1</t>
  </si>
  <si>
    <t>454</t>
  </si>
  <si>
    <t>05R030</t>
  </si>
  <si>
    <t>D+M Mezipřírubový spoj nerezový j.m. tř.17, (1.4301) pro spojení příruba-armatura-příruba (dvou různých materiálů), izolační spoj (včetně odizolovacího těsnění), s nakluzněnými šrouby DN 100, PN 10</t>
  </si>
  <si>
    <t>456</t>
  </si>
  <si>
    <t>05R031</t>
  </si>
  <si>
    <t>D+M Přírubový spoj nerezový j.m. tř.17, (1.4301) pro spojení 2 různých přírub, mat. tř.17+ mat. tř.11, litiny nebo plastu, izolační spoj (včetně odizolovacího těsnění), DN 100, PN 10 (příruba na spojovací potrubí)</t>
  </si>
  <si>
    <t>458</t>
  </si>
  <si>
    <t>05R032</t>
  </si>
  <si>
    <t>D+M Přírubový spoj nerezový j.m. tř.17, (1.4301) pro spojení 2 různých přírub, mat. tř.17+ mat. tř.11, litiny nebo plastu, izolační spoj (včetně odizolovacího těsnění), DN 100, PN 10 (na příruby zařízení)</t>
  </si>
  <si>
    <t>460</t>
  </si>
  <si>
    <t>05R033</t>
  </si>
  <si>
    <t>D+M Přírubový spoj nerezový j.m. tř.17, (1.4301) pro spojení 2 různých přírub, mat. tř.17+ mat. tř.17 DN 65, PN 10 (příruby na armatury)</t>
  </si>
  <si>
    <t>462</t>
  </si>
  <si>
    <t>05R034</t>
  </si>
  <si>
    <t>D+M Hadicový nástavec DN 65, včetně závitového připojení na potrubí</t>
  </si>
  <si>
    <t>464</t>
  </si>
  <si>
    <t>05R035</t>
  </si>
  <si>
    <t>D+M Axiální potrubní spojka DN 100, PN 10</t>
  </si>
  <si>
    <t>466</t>
  </si>
  <si>
    <t>05R036</t>
  </si>
  <si>
    <t>D+M Ostatní materiál na propojení jednotlivých zařízení AT stanice sestávající z potrubí, fitinek, armatur a ostatního nezbytného příslušenství, jinde neuvedený.</t>
  </si>
  <si>
    <t>468</t>
  </si>
  <si>
    <t>05R037</t>
  </si>
  <si>
    <t>D+M Komplet pro uložení potrubí DN 100 nenormalizovaný složitý nerezový (mater. ocel 1.4301) (hmotnost prvku cca 4 kg)</t>
  </si>
  <si>
    <t>470</t>
  </si>
  <si>
    <t>Poznámka k položce:_x000D_
U.3.1-100 U.3.2-100  U.3.3-100 U.3.4-100</t>
  </si>
  <si>
    <t>05R038</t>
  </si>
  <si>
    <t>D+M Komplet pro uložení potrubí DN 65 nenormalizovaný složitý nerezový (mater. ocel 1.4301) (hmotnost prvku cca 3 kg)</t>
  </si>
  <si>
    <t>472</t>
  </si>
  <si>
    <t>Poznámka k položce:_x000D_
U.03.14-65</t>
  </si>
  <si>
    <t>05R039</t>
  </si>
  <si>
    <t>D+M Komplet pro uložení potrubí DN 50 nenormalizovaný složitý nerezový (mater. ocel 1.4301) (hmotnost prvku cca 2 kg)</t>
  </si>
  <si>
    <t>474</t>
  </si>
  <si>
    <t>Poznámka k položce:_x000D_
U.3.4-50</t>
  </si>
  <si>
    <t>05R040</t>
  </si>
  <si>
    <t>D+M Komplet pro uložení potrubí DN 25 nenormalizovaný nerezový (mater. ocel 1.4301) (hmotnost prvku cca 2 kg)</t>
  </si>
  <si>
    <t>476</t>
  </si>
  <si>
    <t>Poznámka k položce:_x000D_
U.3.19-25</t>
  </si>
  <si>
    <t>05R041</t>
  </si>
  <si>
    <t>D+M Prostupové těsnění pro potrubí Ø 106 x 3 mm Sestávající z 2 x těsnícího stahovacího pryžového segmentového kroužku</t>
  </si>
  <si>
    <t>478</t>
  </si>
  <si>
    <t>05R042</t>
  </si>
  <si>
    <t>480</t>
  </si>
  <si>
    <t>D20</t>
  </si>
  <si>
    <t>Potrubí pitné vody</t>
  </si>
  <si>
    <t>05R043</t>
  </si>
  <si>
    <t>482</t>
  </si>
  <si>
    <t>05R044</t>
  </si>
  <si>
    <t>484</t>
  </si>
  <si>
    <t>05R045</t>
  </si>
  <si>
    <t>486</t>
  </si>
  <si>
    <t>05R046</t>
  </si>
  <si>
    <t>D+M Koleno ocelové nerezové j. m. tř. 17 (1.4301), DN 50, R=1,5 D, 45°, tl. stěny min 3 mm</t>
  </si>
  <si>
    <t>488</t>
  </si>
  <si>
    <t>245</t>
  </si>
  <si>
    <t>05R047</t>
  </si>
  <si>
    <t>490</t>
  </si>
  <si>
    <t>05R048</t>
  </si>
  <si>
    <t>D+M T kus redukovaný nerezový, j. m. tř. 17 (1.4301), DN 50-25-50, tl. stěny 3 mm</t>
  </si>
  <si>
    <t>492</t>
  </si>
  <si>
    <t>05R049</t>
  </si>
  <si>
    <t>494</t>
  </si>
  <si>
    <t>05R050</t>
  </si>
  <si>
    <t>D+M Přírubový spoj nerezový j.m. tř.17, (1.4301) pro spojení 2 různých přírub, mat. tř.17+ mat. tř.11, litiny nebo plastu, izolační spoj (včetně odizolovacího těsnění), DN 50, PN 10 (příruby na spojovací potrubí)</t>
  </si>
  <si>
    <t>496</t>
  </si>
  <si>
    <t>249</t>
  </si>
  <si>
    <t>05R051</t>
  </si>
  <si>
    <t>Připojení pro hadice na potrubí pitné vody DN25 pro místa H-12 a H-11 Sestávající z: -	2 ks závitového nerezového kulového kohoutu DN 25 -	2 kpl připojovacích fitinek pro napojení kohoutu do potrubí -	2 kpl připojovacích fitinek pro hadic na kohouty -	5 bm hadice PVC DN 25 včetně hadicového nástavce -	1 kpl ostatního příslušenství</t>
  </si>
  <si>
    <t>498</t>
  </si>
  <si>
    <t>05R052</t>
  </si>
  <si>
    <t>500</t>
  </si>
  <si>
    <t>Poznámka k položce:_x000D_
U.13.3-50</t>
  </si>
  <si>
    <t>05R053</t>
  </si>
  <si>
    <t>D+M Komplet pro uložení potrubí DN 25 nenormalizovaný nerezový (mater. ocel 1.4301) (hmotnost prvku cca 0,5 kg)</t>
  </si>
  <si>
    <t>502</t>
  </si>
  <si>
    <t>Poznámka k položce:_x000D_
U.13.3.3-25 U.13.3.4-25</t>
  </si>
  <si>
    <t>05R054</t>
  </si>
  <si>
    <t>504</t>
  </si>
  <si>
    <t>05R055</t>
  </si>
  <si>
    <t>506</t>
  </si>
  <si>
    <t>05R056</t>
  </si>
  <si>
    <t>508</t>
  </si>
  <si>
    <t>05R057</t>
  </si>
  <si>
    <t>510</t>
  </si>
  <si>
    <t>D21</t>
  </si>
  <si>
    <t>PS02  – Biologická linka a dosazovací nádrže</t>
  </si>
  <si>
    <t>06R001</t>
  </si>
  <si>
    <t>D+M Ponorné horizontální rychloběžné míchadlo s usměrňovacím kruhem pro míchání obsahu denitrifikačních nádrží bez aeračního vybavení DeN-1/1 a DeN-1/2</t>
  </si>
  <si>
    <t>512</t>
  </si>
  <si>
    <t>Poznámka k položce:_x000D_
M-14.1 M-14.2</t>
  </si>
  <si>
    <t>06R002</t>
  </si>
  <si>
    <t>D+M Zdvihací jeřábek</t>
  </si>
  <si>
    <t>514</t>
  </si>
  <si>
    <t>06R003</t>
  </si>
  <si>
    <t>Skladová rezerva - ponorné horizontální rychloběžné míchadlo s usměrňovacím kruhem pro míchání obsahu denitrifikačních nádrží DeN-1/1 a DeN-1/2 a postdenitrifikačních nádrží PD-1 a PD-2</t>
  </si>
  <si>
    <t>516</t>
  </si>
  <si>
    <t>06R004</t>
  </si>
  <si>
    <t>D+M Ponorné horizontální pomaloběžné vrtulové míchadlo pro míchání obsahu denitrifikačních nádrží bez aeračního vybavení DeN-2/1 a DeN-2/2</t>
  </si>
  <si>
    <t>518</t>
  </si>
  <si>
    <t>Poznámka k položce:_x000D_
M-15.1 M-15.2</t>
  </si>
  <si>
    <t>06R005</t>
  </si>
  <si>
    <t>Skladová rezerva - ponorné horizontální pomaloběžné vrtulové míchadlo pro míchání obsahu míchání obsahu denitrifikačních nádrží bez aeračního vybavení DeN-2/1 a DeN-2/2</t>
  </si>
  <si>
    <t>520</t>
  </si>
  <si>
    <t>06R006</t>
  </si>
  <si>
    <t>D+M Ponorné horizontální rychloběžné míchadlo s usměrňovacím kruhem pro míchání obsahu postdenitrifikačních nádrží bez aeračního vybavení PD-1 a PD-2</t>
  </si>
  <si>
    <t>522</t>
  </si>
  <si>
    <t>Poznámka k položce:_x000D_
M-18.1 M-18.2</t>
  </si>
  <si>
    <t>06R007</t>
  </si>
  <si>
    <t>Skladová rezerva - ponorné horizontální rychloběžné míchadlo s usměrňovacím kruhem pro míchání obsahu postdenitrifikačních nádrží bez aeračního vybavení PD-1 a PD-2</t>
  </si>
  <si>
    <t>524</t>
  </si>
  <si>
    <t>06R008</t>
  </si>
  <si>
    <t>D+M Ponorné horizontální rychloběžné míchadlo bez usměrňovacího kruhu pro míchání obsahu postaeračních nádrží s aeračním vybavením PA-1 a PA-2</t>
  </si>
  <si>
    <t>526</t>
  </si>
  <si>
    <t>Poznámka k položce:_x000D_
M-19.1 M-19.2</t>
  </si>
  <si>
    <t>06R009</t>
  </si>
  <si>
    <t>528</t>
  </si>
  <si>
    <t>06R010</t>
  </si>
  <si>
    <t>Skladová rezerva - ponorné horizontální rychloběžné míchadlo bez usměrňovacího kruhu pro míchání obsahu postaeračních nádrží s aeračním vybavením PA-1 a PA-2</t>
  </si>
  <si>
    <t>530</t>
  </si>
  <si>
    <t>06R011</t>
  </si>
  <si>
    <t>D+M Ponorné kalové čerpadlo pro čerpání interní recirkulace linka č.1 a linka č.2</t>
  </si>
  <si>
    <t>532</t>
  </si>
  <si>
    <t>Poznámka k položce:_x000D_
M-20.1 M-20.2</t>
  </si>
  <si>
    <t>06R012</t>
  </si>
  <si>
    <t>534</t>
  </si>
  <si>
    <t>06R013</t>
  </si>
  <si>
    <t>Skladová rezerva - ponorné kalové čerpadlo pro čerpání interní recirkulace linka č.1 a linka č.2</t>
  </si>
  <si>
    <t>536</t>
  </si>
  <si>
    <t>06R014</t>
  </si>
  <si>
    <t>D+M Shrabovací zařízení pro vyklízení plovoucí pěny z nitrifikačních nádrží N-1 a N-2</t>
  </si>
  <si>
    <t>538</t>
  </si>
  <si>
    <t>Poznámka k položce:_x000D_
RM-21</t>
  </si>
  <si>
    <t>06R015</t>
  </si>
  <si>
    <t>D+M Strojní vybavení podélné dosazovací nádrže</t>
  </si>
  <si>
    <t>540</t>
  </si>
  <si>
    <t>Poznámka k položce:_x000D_
RM-25</t>
  </si>
  <si>
    <t>06R016</t>
  </si>
  <si>
    <t>D+M Ponorné kalové čerpadlo pro odtah plovoucích nečistot</t>
  </si>
  <si>
    <t>542</t>
  </si>
  <si>
    <t>Poznámka k položce:_x000D_
M-26a M-26b</t>
  </si>
  <si>
    <t>06R017</t>
  </si>
  <si>
    <t>544</t>
  </si>
  <si>
    <t>06R018</t>
  </si>
  <si>
    <t>Skladová rezerva - Ponorné kalové čerpadlo pro odtah plovoucích nečistot</t>
  </si>
  <si>
    <t>546</t>
  </si>
  <si>
    <t>06R019</t>
  </si>
  <si>
    <t>D+M Ponorné čerpadlo vyčištěné vody na odtoku umístěné v akumulační šachtě Š-AKU</t>
  </si>
  <si>
    <t>548</t>
  </si>
  <si>
    <t>Poznámka k položce:_x000D_
M-28a LCA-26</t>
  </si>
  <si>
    <t>06R020</t>
  </si>
  <si>
    <t>Skladová rezerva - Ponorné čerpadlo vyčištěné vody na odtoku umístěné v akumulační šachtě Š-AKU</t>
  </si>
  <si>
    <t>550</t>
  </si>
  <si>
    <t>06R021</t>
  </si>
  <si>
    <t>D+M Aerační systém jemnobublinný pro provzdušňování nitrifikační nádrže (NN-1 a NN-2)</t>
  </si>
  <si>
    <t>552</t>
  </si>
  <si>
    <t>Poznámka k položce:_x000D_
Z-104</t>
  </si>
  <si>
    <t>06R022</t>
  </si>
  <si>
    <t>D+M Aerační systém jemnobublinný pro provzdušňování post-aerační nádrže část (PA-1 a PA-2)</t>
  </si>
  <si>
    <t>554</t>
  </si>
  <si>
    <t>Poznámka k položce:_x000D_
Z-106</t>
  </si>
  <si>
    <t>06R023</t>
  </si>
  <si>
    <t>D+M Aerační systém jemnobublinný pro provzdušňování regenerační nádrže část (RN-1 a RN-2)</t>
  </si>
  <si>
    <t>556</t>
  </si>
  <si>
    <t>Poznámka k položce:_x000D_
Z-107</t>
  </si>
  <si>
    <t>06R024</t>
  </si>
  <si>
    <t>D+M Usměrňovač výtoku interní recirkulace</t>
  </si>
  <si>
    <t>558</t>
  </si>
  <si>
    <t>Poznámka k položce:_x000D_
DD-03</t>
  </si>
  <si>
    <t>06R025</t>
  </si>
  <si>
    <t>D+M Norná stěna do jímky plovoucího kalu</t>
  </si>
  <si>
    <t>560</t>
  </si>
  <si>
    <t>Poznámka k položce:_x000D_
DD-04</t>
  </si>
  <si>
    <t>06R026</t>
  </si>
  <si>
    <t>D+M Nožové mezipřírubové šoupě s prodlouženým ručním ovládáním DN 500, PN 10 v provedení pod hladinu vody</t>
  </si>
  <si>
    <t>562</t>
  </si>
  <si>
    <t>06R027</t>
  </si>
  <si>
    <t>564</t>
  </si>
  <si>
    <t>283</t>
  </si>
  <si>
    <t>06R028</t>
  </si>
  <si>
    <t>D+M Uzavírací bezpřírubová měkkotěsnící klapka s průchozími závitovými dírami DN 50, PN 10 s ovládáním ruční pákou</t>
  </si>
  <si>
    <t>566</t>
  </si>
  <si>
    <t>06R029</t>
  </si>
  <si>
    <t>D+M Hradítko vřetenové DN 300</t>
  </si>
  <si>
    <t>568</t>
  </si>
  <si>
    <t>06R030</t>
  </si>
  <si>
    <t>D+M Solenoidový ventil DN 25, PN 10 na rozvodu provozní vody</t>
  </si>
  <si>
    <t>570</t>
  </si>
  <si>
    <t>Poznámka k položce:_x000D_
M-28b</t>
  </si>
  <si>
    <t>06R031</t>
  </si>
  <si>
    <t>572</t>
  </si>
  <si>
    <t>06R032</t>
  </si>
  <si>
    <t>574</t>
  </si>
  <si>
    <t>06R033</t>
  </si>
  <si>
    <t>576</t>
  </si>
  <si>
    <t>Poznámka k položce:_x000D_
M-46a M-46b M-47a M-47b</t>
  </si>
  <si>
    <t>06R034</t>
  </si>
  <si>
    <t>D+M Zpětná klapka se šikmým sedlem DN 100, PN 10</t>
  </si>
  <si>
    <t>578</t>
  </si>
  <si>
    <t>06R035</t>
  </si>
  <si>
    <t>D+M Samočinný plastový jednokomorový ventil pro velkokapacitní od a zavzdušňování DN 50, PN 10.</t>
  </si>
  <si>
    <t>580</t>
  </si>
  <si>
    <t>06R036</t>
  </si>
  <si>
    <t>D+M Mezipřírubové nožové šoupě s ručním kolem DN 50, PN 10</t>
  </si>
  <si>
    <t>582</t>
  </si>
  <si>
    <t>06R037</t>
  </si>
  <si>
    <t>D+M Indukční průtokoměr DN 250, PN 10 v provedení s odděleným převodníkem pro aktivační linky č.1 a č.2</t>
  </si>
  <si>
    <t>584</t>
  </si>
  <si>
    <t>Poznámka k položce:_x000D_
FIQ-14 FIQ-15</t>
  </si>
  <si>
    <t>D22</t>
  </si>
  <si>
    <t xml:space="preserve">Odpadní voda z rozdělovacího objektu </t>
  </si>
  <si>
    <t>06R038</t>
  </si>
  <si>
    <t>D+M Trubka ocelová nerezová, j.m. tř.17 (1.4301) DN 500, PN 10 Ø508 x 4 mm</t>
  </si>
  <si>
    <t>586</t>
  </si>
  <si>
    <t>06R039</t>
  </si>
  <si>
    <t>D+M Trubka ocelová nerezová, j.m. tř.17 (1.4301) DN 300, PN 10 Ø306 x 3 mm</t>
  </si>
  <si>
    <t>588</t>
  </si>
  <si>
    <t>06R040</t>
  </si>
  <si>
    <t>590</t>
  </si>
  <si>
    <t>06R041</t>
  </si>
  <si>
    <t>592</t>
  </si>
  <si>
    <t>06R042</t>
  </si>
  <si>
    <t>D+M Redukce centrická nerezová j. m. tř. 17 (1.4301), DN 500/DN 300, tl. stěny min. 3 mm</t>
  </si>
  <si>
    <t>594</t>
  </si>
  <si>
    <t>06R043</t>
  </si>
  <si>
    <t>596</t>
  </si>
  <si>
    <t>Poznámka k položce:_x000D_
U.1.9.1-300 U.1.9.2-300 U.1.10.1-300 U.1.10.2-300</t>
  </si>
  <si>
    <t>06R044</t>
  </si>
  <si>
    <t>598</t>
  </si>
  <si>
    <t>06R045</t>
  </si>
  <si>
    <t>D+M Prostupové těsnění pro potrubí Ø 306 x 3 mm Sestávající z 2 x těsnícího stahovacího pryžového segmentového kroužku</t>
  </si>
  <si>
    <t>600</t>
  </si>
  <si>
    <t>06R046</t>
  </si>
  <si>
    <t>602</t>
  </si>
  <si>
    <t>06R047</t>
  </si>
  <si>
    <t>604</t>
  </si>
  <si>
    <t>06R048</t>
  </si>
  <si>
    <t>606</t>
  </si>
  <si>
    <t>06R049</t>
  </si>
  <si>
    <t>D+M Trubka ocelová nerezová, j.m. tř.17 (1.4301) DN 80, PN 10 Ø86 x 3 mm</t>
  </si>
  <si>
    <t>608</t>
  </si>
  <si>
    <t>06R050</t>
  </si>
  <si>
    <t>D+M Trubka ocelová nerezová, j.m. tř.17 (1.4301) DN 50, PN 10 Ø57 x 3 mm</t>
  </si>
  <si>
    <t>610</t>
  </si>
  <si>
    <t>06R051</t>
  </si>
  <si>
    <t>612</t>
  </si>
  <si>
    <t>06R052</t>
  </si>
  <si>
    <t>614</t>
  </si>
  <si>
    <t>06R053</t>
  </si>
  <si>
    <t>616</t>
  </si>
  <si>
    <t>06R054</t>
  </si>
  <si>
    <t>618</t>
  </si>
  <si>
    <t>06R055</t>
  </si>
  <si>
    <t>620</t>
  </si>
  <si>
    <t>06R056</t>
  </si>
  <si>
    <t>622</t>
  </si>
  <si>
    <t>06R057</t>
  </si>
  <si>
    <t>D+M Koleno ocelové nerezové j. m. tř. 17 (1.4301), DN 25, R=1,5 D, 45°, tl. stěny min 3 mm</t>
  </si>
  <si>
    <t>624</t>
  </si>
  <si>
    <t>313</t>
  </si>
  <si>
    <t>06R058</t>
  </si>
  <si>
    <t>626</t>
  </si>
  <si>
    <t>06R059</t>
  </si>
  <si>
    <t>D+M T kus redukovaný nerezový, j. m. tř. 17 (1.4301), DN 250/DN 150, tl. stěny min. 3 mm</t>
  </si>
  <si>
    <t>628</t>
  </si>
  <si>
    <t>315</t>
  </si>
  <si>
    <t>06R060</t>
  </si>
  <si>
    <t>D+M T kus redukovaný nerezový, j. m. tř. 17 (1.4301), DN 200/DN 150, tl. stěny min. 3 mm</t>
  </si>
  <si>
    <t>630</t>
  </si>
  <si>
    <t>06R061</t>
  </si>
  <si>
    <t>632</t>
  </si>
  <si>
    <t>317</t>
  </si>
  <si>
    <t>06R062</t>
  </si>
  <si>
    <t>D+M T kus nerezový, j. m. tř. 17 (1.4301), DN 80, tl. stěny min. 3 mm</t>
  </si>
  <si>
    <t>634</t>
  </si>
  <si>
    <t>06R063</t>
  </si>
  <si>
    <t>D+M Redukce centrická nerezová j. m. tř. 17 (1.4301), DN 250/DN 50, tl. stěny min. 3 mm</t>
  </si>
  <si>
    <t>636</t>
  </si>
  <si>
    <t>319</t>
  </si>
  <si>
    <t>06R064</t>
  </si>
  <si>
    <t>D+M Redukce centrická nerezová j. m. tř. 17 (1.4301), DN 250/DN 200, tl. stěny min. 3 mm</t>
  </si>
  <si>
    <t>638</t>
  </si>
  <si>
    <t>06R065</t>
  </si>
  <si>
    <t>D+M Redukce centrická nerezová j. m. tř. 17 (1.4301), DN 200/DN 150, tl. stěny min. 3 mm</t>
  </si>
  <si>
    <t>640</t>
  </si>
  <si>
    <t>321</t>
  </si>
  <si>
    <t>06R066</t>
  </si>
  <si>
    <t>642</t>
  </si>
  <si>
    <t>06R067</t>
  </si>
  <si>
    <t>D+M Zhotovení návarku potrubí DN50 do potrubí DN80</t>
  </si>
  <si>
    <t>644</t>
  </si>
  <si>
    <t>323</t>
  </si>
  <si>
    <t>06R068</t>
  </si>
  <si>
    <t>D+M Zhotovení návarku potrubí DN25 do potrubí DN50</t>
  </si>
  <si>
    <t>646</t>
  </si>
  <si>
    <t>06R069</t>
  </si>
  <si>
    <t>648</t>
  </si>
  <si>
    <t>325</t>
  </si>
  <si>
    <t>06R070</t>
  </si>
  <si>
    <t>650</t>
  </si>
  <si>
    <t>06R071</t>
  </si>
  <si>
    <t>652</t>
  </si>
  <si>
    <t>327</t>
  </si>
  <si>
    <t>06R072</t>
  </si>
  <si>
    <t>D+M Příruba ocelová nerez zaslepovací, j.m. tř.17, (1.4301), DN 150, PN 10, dle ČSN EN 1092.1 + A1</t>
  </si>
  <si>
    <t>654</t>
  </si>
  <si>
    <t>06R073</t>
  </si>
  <si>
    <t>656</t>
  </si>
  <si>
    <t>329</t>
  </si>
  <si>
    <t>06R074</t>
  </si>
  <si>
    <t>658</t>
  </si>
  <si>
    <t>06R075</t>
  </si>
  <si>
    <t>D+M Přírubový spoj nerezový j.m. tř.17, (1.4301) pro spojení 2 různých přírub, mat. tř.17+ mat. tř.11, litiny nebo plastu, izolační spoj (včetně odizolovacího těsnění), DN 150, PN 10</t>
  </si>
  <si>
    <t>660</t>
  </si>
  <si>
    <t>331</t>
  </si>
  <si>
    <t>06R076</t>
  </si>
  <si>
    <t>D+M Přírubový spoj nerezový j.m. tř.17, (1.4301) pro spojení 2 různých přírub, mat. tř.17+ mat. tř.11, litiny nebo plastu, izolační spoj (včetně odizolovacího těsnění), DN 80, PN 10</t>
  </si>
  <si>
    <t>662</t>
  </si>
  <si>
    <t>06R077</t>
  </si>
  <si>
    <t>D+M Přírubový spoj nerezový j.m. tř.17, (1.4301) pro spojení 2 různých přírub, mat. tř.17+ mat. tř.11, litiny nebo plastu, izolační spoj (včetně odizolovacího těsnění), DN 50, PN 10</t>
  </si>
  <si>
    <t>664</t>
  </si>
  <si>
    <t>333</t>
  </si>
  <si>
    <t>06R078</t>
  </si>
  <si>
    <t>666</t>
  </si>
  <si>
    <t>06R079</t>
  </si>
  <si>
    <t>D+M Mezipřírubový spoj nerezový j.m. tř.17, (1.4301) pro spojení příruba-armatura-příruba (dvou různých materiálů), izolační spoj (včetně odizolovacího těsnění), s nakluzněnými šrouby DN 50, PN 10</t>
  </si>
  <si>
    <t>668</t>
  </si>
  <si>
    <t>335</t>
  </si>
  <si>
    <t>06R080</t>
  </si>
  <si>
    <t>D+M Komplet pro uložení potrubí DN 250 nenormalizovaný složitý nerezový (mater. ocel 1.4301) (hmotnost prvku cca 8 kg)</t>
  </si>
  <si>
    <t>670</t>
  </si>
  <si>
    <t>Poznámka k položce:_x000D_
U.9.3-250.1 U.9.6-250.1</t>
  </si>
  <si>
    <t>06R081</t>
  </si>
  <si>
    <t>672</t>
  </si>
  <si>
    <t>Poznámka k položce:_x000D_
U.9.13-150.1 U.9.16-150.1</t>
  </si>
  <si>
    <t>337</t>
  </si>
  <si>
    <t>06R082</t>
  </si>
  <si>
    <t>D+M Komplet pro uložení potrubí DN 250, DN 150 nenormalizovaný složitý nerezový (mater. ocel 1.4301) (hmotnost prvku cca 65 kg)</t>
  </si>
  <si>
    <t>674</t>
  </si>
  <si>
    <t>Poznámka k položce:_x000D_
U.9.3-250.2 U.9.13-150.2 U.9.6-250.2 U.9.16-150.2</t>
  </si>
  <si>
    <t>06R083</t>
  </si>
  <si>
    <t>D+M Komplet pro uložení potrubí DN 200, DN 150 nenormalizovaný složitý nerezový (mater. ocel 1.4301) (hmotnost prvku cca 60 kg)</t>
  </si>
  <si>
    <t>676</t>
  </si>
  <si>
    <t>Poznámka k položce:_x000D_
U.9.3-200 U.9.13-150.3 U.9.6-200 U.9.16-150.3</t>
  </si>
  <si>
    <t>339</t>
  </si>
  <si>
    <t>06R084</t>
  </si>
  <si>
    <t>D+M Komplet pro uložení potrubí DN 150 nenormalizovaný složitý nerezový (mater. ocel 1.4301) (hmotnost prvku cca 60 kg)</t>
  </si>
  <si>
    <t>678</t>
  </si>
  <si>
    <t>Poznámka k položce:_x000D_
U.9.3-150 U.9.13-150.4 U.9.6-150 U.9.16-150.4</t>
  </si>
  <si>
    <t>06R085</t>
  </si>
  <si>
    <t>D+M Komplet pro uložení potrubí DN 150 nenormalizovaný složitý nerezový (mater. ocel 1.4301) (hmotnost prvku cca 10 kg)</t>
  </si>
  <si>
    <t>680</t>
  </si>
  <si>
    <t>Poznámka k položce:_x000D_
U.9.16-150.5</t>
  </si>
  <si>
    <t>341</t>
  </si>
  <si>
    <t>06R086</t>
  </si>
  <si>
    <t>682</t>
  </si>
  <si>
    <t>Poznámka k položce:_x000D_
U.9.13-150.6 U.9.3.1-150 U.9.3.2-150 U.9.3.3-150 U.9.16-150.6 U.9.6.1-150 U.9.6.2-150 U.9.6.3-150</t>
  </si>
  <si>
    <t>06R087</t>
  </si>
  <si>
    <t>D+M Komplet pro uložení potrubí DN 50 nenormalizovaný složitý nerezový (mater. ocel 1.4301) (hmotnost prvku cca 6 kg)</t>
  </si>
  <si>
    <t>684</t>
  </si>
  <si>
    <t>Poznámka k položce:_x000D_
U.9.3.4-50 U.9.6.4-50</t>
  </si>
  <si>
    <t>343</t>
  </si>
  <si>
    <t>06R088</t>
  </si>
  <si>
    <t>D+M Komplet pro uložení potrubí DN 80 nenormalizovaný složitý nerezový (mater. ocel 1.4301) (hmotnost prvku cca 4 kg)</t>
  </si>
  <si>
    <t>686</t>
  </si>
  <si>
    <t>Poznámka k položce:_x000D_
U.9.7-80 U.9.8-80</t>
  </si>
  <si>
    <t>06R089</t>
  </si>
  <si>
    <t>D+M Komplet pro uložení potrubí DN 50 nenormalizovaný složitý nerezový (mater. ocel 1.4301) (hmotnost prvku cca 3 kg)</t>
  </si>
  <si>
    <t>688</t>
  </si>
  <si>
    <t>Poznámka k položce:_x000D_
U.9.7-50 U.9.8-50</t>
  </si>
  <si>
    <t>345</t>
  </si>
  <si>
    <t>06R090</t>
  </si>
  <si>
    <t>690</t>
  </si>
  <si>
    <t>Poznámka k položce:_x000D_
U.9.7.1-25 U.9.7.2-25  U.9.7.3-25  U.9.7.4-25 U.9.7.5-25  U.9.7.6-25  U.9.7.7-25  U.9.7.8-25</t>
  </si>
  <si>
    <t>D23</t>
  </si>
  <si>
    <t>Výtlačné potrubí interní a externí recirkulace kalu</t>
  </si>
  <si>
    <t>06R091</t>
  </si>
  <si>
    <t>692</t>
  </si>
  <si>
    <t>347</t>
  </si>
  <si>
    <t>06R092</t>
  </si>
  <si>
    <t>694</t>
  </si>
  <si>
    <t>06R093</t>
  </si>
  <si>
    <t>696</t>
  </si>
  <si>
    <t>349</t>
  </si>
  <si>
    <t>06R094</t>
  </si>
  <si>
    <t>698</t>
  </si>
  <si>
    <t>06R095</t>
  </si>
  <si>
    <t>D+M Koleno ocelové nerezové j. m. tř. 17 (1.4301), DN 250, R=1,5 D, 45°, tl. stěny min 3 mm</t>
  </si>
  <si>
    <t>700</t>
  </si>
  <si>
    <t>351</t>
  </si>
  <si>
    <t>06R096</t>
  </si>
  <si>
    <t>702</t>
  </si>
  <si>
    <t>06R097</t>
  </si>
  <si>
    <t>D+M Koleno ocelové nerezové j. m. tř. 17 (1.4301), DN 200, R=1,5 D, 45°, tl. stěny min 3 mm</t>
  </si>
  <si>
    <t>704</t>
  </si>
  <si>
    <t>353</t>
  </si>
  <si>
    <t>06R098</t>
  </si>
  <si>
    <t>D+M Redukce centrická nerezová j. m. tř. 17 (1.4301), DN 600/DN 250, tl. stěny min. 3 mm</t>
  </si>
  <si>
    <t>706</t>
  </si>
  <si>
    <t>06R099</t>
  </si>
  <si>
    <t>708</t>
  </si>
  <si>
    <t>355</t>
  </si>
  <si>
    <t>06R100</t>
  </si>
  <si>
    <t>Zhotovení odbočky DN 50 na potrubí DN 250</t>
  </si>
  <si>
    <t>710</t>
  </si>
  <si>
    <t>06R101</t>
  </si>
  <si>
    <t>Sestava odvzdušnění potrubí interní recirkulace Složená z: 1 ks Kulový kohout DN 25, PN 10 závitový s ruční pákou -	Připojení: vnitřní trubkové závity G1“ -	Plný průtok -	Celonerezové provedení 1 kpl Nerezové potrubí DN 25, PN 10 -	Ø 30 x 3 mm -	j.m. tř.17, (1.4301) -	Délka cca 1,5 m (včetně tvarovek)</t>
  </si>
  <si>
    <t>357</t>
  </si>
  <si>
    <t>06R102</t>
  </si>
  <si>
    <t>06R103</t>
  </si>
  <si>
    <t>716</t>
  </si>
  <si>
    <t>359</t>
  </si>
  <si>
    <t>06R104</t>
  </si>
  <si>
    <t>718</t>
  </si>
  <si>
    <t>06R105</t>
  </si>
  <si>
    <t>720</t>
  </si>
  <si>
    <t>361</t>
  </si>
  <si>
    <t>06R106</t>
  </si>
  <si>
    <t>D+M Přírubový spoj nerezový j.m. tř.17, (1.4301) pro spojení 2 přírub, mat. tř.17 DN 250, PN 10 (příruba FIQ-15)</t>
  </si>
  <si>
    <t>06R107</t>
  </si>
  <si>
    <t>D+M Přírubový spoj nerezový j.m. tř.17, (1.4301) pro spojení 2 různých přírub, mat. tř.17+ mat. tř.11, litiny nebo plastu, izolační spoj (včetně odizolovacího těsnění), DN 200, PN 10 (spojovací potrubí)</t>
  </si>
  <si>
    <t>724</t>
  </si>
  <si>
    <t>363</t>
  </si>
  <si>
    <t>06R108</t>
  </si>
  <si>
    <t>D+M Přírubový spoj nerezový j.m. tř.17, (1.4301) pro spojení 2 různých přírub, mat. tř.17+ mat. tř.11, litiny nebo plastu, izolační spoj (včetně odizolovacího těsnění), DN 150, PN 10 (příruba čerpadla IR)</t>
  </si>
  <si>
    <t>726</t>
  </si>
  <si>
    <t>06R109</t>
  </si>
  <si>
    <t>728</t>
  </si>
  <si>
    <t>365</t>
  </si>
  <si>
    <t>06R110</t>
  </si>
  <si>
    <t>730</t>
  </si>
  <si>
    <t>Poznámka k položce:_x000D_
U.4.1-250.1 U.4.2-250.1</t>
  </si>
  <si>
    <t>06R111</t>
  </si>
  <si>
    <t>732</t>
  </si>
  <si>
    <t>Poznámka k položce:_x000D_
U.4.1-250.2 U.4.2-250.2</t>
  </si>
  <si>
    <t>367</t>
  </si>
  <si>
    <t>06R112</t>
  </si>
  <si>
    <t>734</t>
  </si>
  <si>
    <t>06R113</t>
  </si>
  <si>
    <t>736</t>
  </si>
  <si>
    <t>D24</t>
  </si>
  <si>
    <t>Potrubí plovoucích nečistot a pěny</t>
  </si>
  <si>
    <t>369</t>
  </si>
  <si>
    <t>06R114</t>
  </si>
  <si>
    <t>738</t>
  </si>
  <si>
    <t>06R115</t>
  </si>
  <si>
    <t>740</t>
  </si>
  <si>
    <t>371</t>
  </si>
  <si>
    <t>06R116</t>
  </si>
  <si>
    <t>742</t>
  </si>
  <si>
    <t>06R117</t>
  </si>
  <si>
    <t>744</t>
  </si>
  <si>
    <t>373</t>
  </si>
  <si>
    <t>06R118</t>
  </si>
  <si>
    <t>746</t>
  </si>
  <si>
    <t>06R119</t>
  </si>
  <si>
    <t>748</t>
  </si>
  <si>
    <t>375</t>
  </si>
  <si>
    <t>06R120</t>
  </si>
  <si>
    <t>D+M Redukce centrická nerezová j. m. tř. 17 (1.4301), DN 200/DN 100, tl. stěny min. 3 mm</t>
  </si>
  <si>
    <t>750</t>
  </si>
  <si>
    <t>06R121</t>
  </si>
  <si>
    <t>D+M Redukce centrická nerezová j. m. tř. 17 (1.4301), DN 80/DN 50, tl. stěny min. 3 mm</t>
  </si>
  <si>
    <t>752</t>
  </si>
  <si>
    <t>377</t>
  </si>
  <si>
    <t>06R122</t>
  </si>
  <si>
    <t>D+M Napojení výtlaku čerpadla M-26a a M-26b sestávající z závitového přechodu G2“ na potrubí DN 50</t>
  </si>
  <si>
    <t>754</t>
  </si>
  <si>
    <t>06R123</t>
  </si>
  <si>
    <t>Připojení na tlakosací vůz DN 100 - zakončené maticí s provzdušňovacím ventilem - včetně potřebného příslušenství</t>
  </si>
  <si>
    <t>756</t>
  </si>
  <si>
    <t>379</t>
  </si>
  <si>
    <t>06R124</t>
  </si>
  <si>
    <t>758</t>
  </si>
  <si>
    <t>06R125</t>
  </si>
  <si>
    <t>D+M Přírubový spoj nerezový j.m. tř.17, (1.4301) pro spojení 2 nerezových přírub, mat. tř.17, DN 80, PN 10</t>
  </si>
  <si>
    <t>760</t>
  </si>
  <si>
    <t>381</t>
  </si>
  <si>
    <t>06R126</t>
  </si>
  <si>
    <t>D+M Komplet pro uložení potrubí DN 300 nenormalizovaný složitý nerezový (mater. ocel 1.4301) (hmotnost prvku cca 5 kg)</t>
  </si>
  <si>
    <t>Poznámka k položce:_x000D_
U. 6.1.5-300</t>
  </si>
  <si>
    <t>06R127</t>
  </si>
  <si>
    <t>D+M Komplet pro uložení potrubí DN 80 nenormalizovaný složitý nerezový (mater. ocel 1.4301) (hmotnost prvku cca 15 kg)</t>
  </si>
  <si>
    <t>Poznámka k položce:_x000D_
U. 6.3.1-80.1 U. 6.3.2-80.1</t>
  </si>
  <si>
    <t>383</t>
  </si>
  <si>
    <t>06R128</t>
  </si>
  <si>
    <t>Poznámka k položce:_x000D_
U. 6.3.1-80.2 U. 6.3.2-80.2</t>
  </si>
  <si>
    <t>06R129</t>
  </si>
  <si>
    <t>D+M Komplet pro uložení potrubí DN 100 nenormalizovaný složitý nerezový (mater. ocel 1.4301) (hmotnost prvku cca 3 kg)</t>
  </si>
  <si>
    <t>768</t>
  </si>
  <si>
    <t>Poznámka k položce:_x000D_
U. 6.3-100</t>
  </si>
  <si>
    <t>385</t>
  </si>
  <si>
    <t>06R130</t>
  </si>
  <si>
    <t>770</t>
  </si>
  <si>
    <t>06R131</t>
  </si>
  <si>
    <t>772</t>
  </si>
  <si>
    <t>D25</t>
  </si>
  <si>
    <t>Potrubí propojení biologické linky a dosazovací nádrže</t>
  </si>
  <si>
    <t>387</t>
  </si>
  <si>
    <t>06R132</t>
  </si>
  <si>
    <t>774</t>
  </si>
  <si>
    <t>06R133</t>
  </si>
  <si>
    <t>D+M Koleno ocelové nerezové j. m. tř. 17 (1.4301), DN 500, R=1,5 D, 90°, tl. stěny min 3 mm</t>
  </si>
  <si>
    <t>389</t>
  </si>
  <si>
    <t>06R134</t>
  </si>
  <si>
    <t>D+M T kus nerezový s oboustrannými náběhy, j. m. tř. 17 (1.4301), DN 500, tl. stěny min. 3 mm</t>
  </si>
  <si>
    <t>778</t>
  </si>
  <si>
    <t>06R135</t>
  </si>
  <si>
    <t>D+M Redukce centrická nerezová j. m. tř. 17 (1.4301), DN 800/DN 500, tl. stěny min. 3 mm</t>
  </si>
  <si>
    <t>780</t>
  </si>
  <si>
    <t>391</t>
  </si>
  <si>
    <t>06R136</t>
  </si>
  <si>
    <t>782</t>
  </si>
  <si>
    <t>06R137</t>
  </si>
  <si>
    <t>393</t>
  </si>
  <si>
    <t>06R138</t>
  </si>
  <si>
    <t>D+M Komplet pro uložení potrubí DN 500 nenormalizovaný složitý nerezový (mater. ocel 1.4301) (hmotnost prvku cca 35 kg)</t>
  </si>
  <si>
    <t>786</t>
  </si>
  <si>
    <t>Poznámka k položce:_x000D_
U.15-500</t>
  </si>
  <si>
    <t>06R139</t>
  </si>
  <si>
    <t>788</t>
  </si>
  <si>
    <t>D26</t>
  </si>
  <si>
    <t>Potrubí bezpečnostního přelivu z jímky plovoucího kalu</t>
  </si>
  <si>
    <t>395</t>
  </si>
  <si>
    <t>06R140</t>
  </si>
  <si>
    <t>790</t>
  </si>
  <si>
    <t>06R141</t>
  </si>
  <si>
    <t>792</t>
  </si>
  <si>
    <t>397</t>
  </si>
  <si>
    <t>06R142</t>
  </si>
  <si>
    <t>D+M Redukce centrická nerezová j. m. tř. 17 (1.4301), DN 400/DN 300, tl. stěny min. 3 mm</t>
  </si>
  <si>
    <t>794</t>
  </si>
  <si>
    <t>06R143</t>
  </si>
  <si>
    <t>796</t>
  </si>
  <si>
    <t>399</t>
  </si>
  <si>
    <t>06R144</t>
  </si>
  <si>
    <t>D+M Přírubový spoj nerezový j.m. tř.17, (1.4301) pro spojení 2 různých přírub, mat. tř.17+ mat. tř.11, litiny nebo plastu, izolační spoj (včetně odizolovacího těsnění), DN 300, PN 10 (spojovací potrubí)</t>
  </si>
  <si>
    <t>798</t>
  </si>
  <si>
    <t>06R145</t>
  </si>
  <si>
    <t>800</t>
  </si>
  <si>
    <t>Poznámka k položce:_x000D_
U. 6.3.3-300</t>
  </si>
  <si>
    <t>401</t>
  </si>
  <si>
    <t>06R146</t>
  </si>
  <si>
    <t>802</t>
  </si>
  <si>
    <t>06R147</t>
  </si>
  <si>
    <t>804</t>
  </si>
  <si>
    <t>403</t>
  </si>
  <si>
    <t>06R148</t>
  </si>
  <si>
    <t>806</t>
  </si>
  <si>
    <t>06R149</t>
  </si>
  <si>
    <t>808</t>
  </si>
  <si>
    <t>405</t>
  </si>
  <si>
    <t>06R150</t>
  </si>
  <si>
    <t>810</t>
  </si>
  <si>
    <t>06R151</t>
  </si>
  <si>
    <t>812</t>
  </si>
  <si>
    <t>Poznámka k položce:_x000D_
U.7.6-300</t>
  </si>
  <si>
    <t>407</t>
  </si>
  <si>
    <t>06R152</t>
  </si>
  <si>
    <t>814</t>
  </si>
  <si>
    <t>06R153</t>
  </si>
  <si>
    <t>816</t>
  </si>
  <si>
    <t>409</t>
  </si>
  <si>
    <t>06R154</t>
  </si>
  <si>
    <t>818</t>
  </si>
  <si>
    <t>06R155</t>
  </si>
  <si>
    <t>820</t>
  </si>
  <si>
    <t>411</t>
  </si>
  <si>
    <t>06R156</t>
  </si>
  <si>
    <t>D+M Koleno ocelové nerezové j. m. tř. 17 (1.4301), DN 100, R=1,5 D, 45°, tl. stěny min 3 mm</t>
  </si>
  <si>
    <t>822</t>
  </si>
  <si>
    <t>06R157</t>
  </si>
  <si>
    <t>824</t>
  </si>
  <si>
    <t>413</t>
  </si>
  <si>
    <t>06R158</t>
  </si>
  <si>
    <t>D+M T kus nerezový, j. m. tř. 17 (1.4301), DN 50, tl. stěny min. 3 mm</t>
  </si>
  <si>
    <t>826</t>
  </si>
  <si>
    <t>06R159</t>
  </si>
  <si>
    <t>D+M Redukce centrická nerezová j. m. tř. 17 (1.4301), DN 100/DN 50, tl. stěny min. 3 mm</t>
  </si>
  <si>
    <t>828</t>
  </si>
  <si>
    <t>415</t>
  </si>
  <si>
    <t>06R160</t>
  </si>
  <si>
    <t>830</t>
  </si>
  <si>
    <t>06R161</t>
  </si>
  <si>
    <t>D+M Přírubový spoj nerezový j.m. tř.17, (1.4301) pro spojení 2 nerezových přírub, mat. tř.17, DN 100, PN 10</t>
  </si>
  <si>
    <t>832</t>
  </si>
  <si>
    <t>417</t>
  </si>
  <si>
    <t>06R162</t>
  </si>
  <si>
    <t>Připojení pro hadice na potrubí provozní vody DN 50 v místech H6, H7, H8, H9, H10, H13, H14, H15 Sestávající z: -	2 ks závitového nerezového kulového kohoutu DN 25 -	2 kpl připojovacích fitinek pro napojení kohoutu do potrubí -	2 kpl připojovacích fitinek pro hadic na kohouty -	5 bm hadice PVC DN 25 včetně hadicového nástavce 1 kpl ostatního příslušenství</t>
  </si>
  <si>
    <t>834</t>
  </si>
  <si>
    <t>06R163</t>
  </si>
  <si>
    <t>836</t>
  </si>
  <si>
    <t>Poznámka k položce:_x000D_
U.3.1-100</t>
  </si>
  <si>
    <t>419</t>
  </si>
  <si>
    <t>06R164</t>
  </si>
  <si>
    <t>D+M Komplet pro uložení potrubí DN 50 nenormalizovaný složitý nerezový (mater. ocel 1.4301) (hmotnost prvku cca 5 kg)</t>
  </si>
  <si>
    <t>838</t>
  </si>
  <si>
    <t>06R165</t>
  </si>
  <si>
    <t>840</t>
  </si>
  <si>
    <t>421</t>
  </si>
  <si>
    <t>06R166</t>
  </si>
  <si>
    <t>842</t>
  </si>
  <si>
    <t>06R167</t>
  </si>
  <si>
    <t>844</t>
  </si>
  <si>
    <t>423</t>
  </si>
  <si>
    <t>06R168</t>
  </si>
  <si>
    <t>846</t>
  </si>
  <si>
    <t>06R169</t>
  </si>
  <si>
    <t>848</t>
  </si>
  <si>
    <t>425</t>
  </si>
  <si>
    <t>06R170</t>
  </si>
  <si>
    <t>Ochranný povlak pro potrubí DN80, DN100, DN200, DN300 DN500</t>
  </si>
  <si>
    <t>850</t>
  </si>
  <si>
    <t>D27</t>
  </si>
  <si>
    <t>PS06 - Chemické hospodářství</t>
  </si>
  <si>
    <t>07R001</t>
  </si>
  <si>
    <t>D+M Zařízení pro skladování a dávkování externího substrátu</t>
  </si>
  <si>
    <t>852</t>
  </si>
  <si>
    <t>Poznámka k položce:_x000D_
RM-55 FIQ-55.10 FIQ-55.11 LCIA-55.4 LCIA-54.13 LCI-55.14 LCA-55.12 FIQ-55.10 FIQ-55.11</t>
  </si>
  <si>
    <t>D28</t>
  </si>
  <si>
    <t>Potrubí externího substrátu</t>
  </si>
  <si>
    <t>427</t>
  </si>
  <si>
    <t>07R002</t>
  </si>
  <si>
    <t>D+M Dávkovací potrubní trasy</t>
  </si>
  <si>
    <t>854</t>
  </si>
  <si>
    <t>D29</t>
  </si>
  <si>
    <t>Potrubí dávkovaní síranu železitého</t>
  </si>
  <si>
    <t>07R003</t>
  </si>
  <si>
    <t>856</t>
  </si>
  <si>
    <t>429</t>
  </si>
  <si>
    <t>07R004</t>
  </si>
  <si>
    <t>858</t>
  </si>
  <si>
    <t>07R005</t>
  </si>
  <si>
    <t>860</t>
  </si>
  <si>
    <t>431</t>
  </si>
  <si>
    <t>07R006</t>
  </si>
  <si>
    <t>862</t>
  </si>
  <si>
    <t>D30</t>
  </si>
  <si>
    <t>PS05 - Kalové hospodářství - odvodnění a zahuštění kalu</t>
  </si>
  <si>
    <t>08R001</t>
  </si>
  <si>
    <t>D+M Linka pro odvodnění kalu</t>
  </si>
  <si>
    <t>864</t>
  </si>
  <si>
    <t>Poznámka k položce:_x000D_
RM-57 RM-57.3 RM-57.4 RM-57.9 RM-57.1 RM-57.8 RM-57.5 RM-57.6 RM-57.7 RM-57.10 RM-57.11 RM-57.12 FIQ-57.2 FIQ-57.3 LCIA-57.4 LCIA-57.5</t>
  </si>
  <si>
    <t>433</t>
  </si>
  <si>
    <t>08R002</t>
  </si>
  <si>
    <t>D+M Linka pro zahuštění kalu (RM-58 a RM-59)</t>
  </si>
  <si>
    <t>866</t>
  </si>
  <si>
    <t>Poznámka k položce:_x000D_
RM-58 RM-59 RM-58.3 RM-59.3 RM-58.1 RM-59.1 RM-58.7 RM-59.7 RM-58.6 RM-58.5 RM-59.5 RM-58.4 RM-59.4 LCIA-58.8 LCIA-59.8 LCIA-58.9 LCIA-59.9 FIQ-58.2 FIQ-59.2 FIQ-58.3 FIQ-59.3</t>
  </si>
  <si>
    <t>08R003</t>
  </si>
  <si>
    <t>Můstek jednostranný Přenosný, se zábradlím počet nášlapů 1x4 rozměry plošinky 564 x 768 mm výška plošinky 0,83 m  2 pevná kolečka materiál: hliník Hmotnost 22,6 kg.</t>
  </si>
  <si>
    <t>868</t>
  </si>
  <si>
    <t>435</t>
  </si>
  <si>
    <t>08R004</t>
  </si>
  <si>
    <t>D+M Dmychadla s protihlukovým krytem – pro aerobní nádrže dostabilizaci kalu</t>
  </si>
  <si>
    <t>870</t>
  </si>
  <si>
    <t>Poznámka k položce:_x000D_
M-61 M-61a M-62 M-62a M-63 M-63a</t>
  </si>
  <si>
    <t>08R005</t>
  </si>
  <si>
    <t>D+M Čerpadlo pro čerpání fugátu</t>
  </si>
  <si>
    <t>872</t>
  </si>
  <si>
    <t>Poznámka k položce:_x000D_
M-86 M-87 LCIA-64.1 LCA-64.2 FIQ-68</t>
  </si>
  <si>
    <t>437</t>
  </si>
  <si>
    <t>08R006</t>
  </si>
  <si>
    <t>Skladová rezerva - čerpadlo pro čerpání fugátu</t>
  </si>
  <si>
    <t>874</t>
  </si>
  <si>
    <t>08R007</t>
  </si>
  <si>
    <t>D+M Ponorné horizontální míchadlo pro míchání obsahu jímky fugátu (kalové vody) s usměrňovacím kruhem</t>
  </si>
  <si>
    <t>876</t>
  </si>
  <si>
    <t>Poznámka k položce:_x000D_
M-83.1 M-83.2</t>
  </si>
  <si>
    <t>439</t>
  </si>
  <si>
    <t>08R008</t>
  </si>
  <si>
    <t>Skladová rezerva - ponorné horizontální míchadlo pro míchání obsahu jímky fugátu (kalové vody) s usměrňovacím kruhem</t>
  </si>
  <si>
    <t>878</t>
  </si>
  <si>
    <t>08R009</t>
  </si>
  <si>
    <t>D+M Automatická tlaková stanice pitné vody v kalovém hospodářství</t>
  </si>
  <si>
    <t>880</t>
  </si>
  <si>
    <t>Poznámka k položce:_x000D_
RM-71 LCA-71.1 PCA-71.2</t>
  </si>
  <si>
    <t>441</t>
  </si>
  <si>
    <t>08R010</t>
  </si>
  <si>
    <t>882</t>
  </si>
  <si>
    <t>Poznámka k položce:_x000D_
DD-10 LCA-71.1</t>
  </si>
  <si>
    <t>08R011</t>
  </si>
  <si>
    <t>D+M Kompresorová stanice 2</t>
  </si>
  <si>
    <t>884</t>
  </si>
  <si>
    <t>Poznámka k položce:_x000D_
RM-85</t>
  </si>
  <si>
    <t>443</t>
  </si>
  <si>
    <t>08R012</t>
  </si>
  <si>
    <t>Ostatní nespecifikovaný materiál na propojení -	Vlastní kompresorové stanice 2 -	Kompresorové stanice a ventilových terminálů VT2 a VT3</t>
  </si>
  <si>
    <t>886</t>
  </si>
  <si>
    <t>08R013</t>
  </si>
  <si>
    <t>D+M Ventilový terminál VT2 – pohony pro pneuarmatury v kalovém hospodářství - vnější provedení</t>
  </si>
  <si>
    <t>888</t>
  </si>
  <si>
    <t>445</t>
  </si>
  <si>
    <t>08R014</t>
  </si>
  <si>
    <t>D+M Ventilový terminál VT3 – pohony pro pneuarmatury v kalovém hospodářství - vnitřní provedení</t>
  </si>
  <si>
    <t>890</t>
  </si>
  <si>
    <t>08R015</t>
  </si>
  <si>
    <t>Ostatní nespecifikovaný materiál na propojení ventilového terminálu VT2 a 6 ks pneupohonů armatur sestávající z potrubí, fitinek, armatur, hadiček a ostatního nezbytného příslušenství nutného ke správné funkci zařízení</t>
  </si>
  <si>
    <t>892</t>
  </si>
  <si>
    <t>447</t>
  </si>
  <si>
    <t>08R016</t>
  </si>
  <si>
    <t>Ostatní nespecifikovaný materiál na propojení ventilového terminálu VT3 a 23 ks pneupohonů armatur sestávající z potrubí, fitinek, armatur, hadiček a ostatního nezbytného příslušenství nutného ke správné funkci zařízení</t>
  </si>
  <si>
    <t>894</t>
  </si>
  <si>
    <t>08R017</t>
  </si>
  <si>
    <t>D+M Jednostupňová fotokatalytická jednotka pro čištění odtahu vzduchu o kapacitě max. 3000 m3/hod.</t>
  </si>
  <si>
    <t>896</t>
  </si>
  <si>
    <t>Poznámka k položce:_x000D_
RM-90</t>
  </si>
  <si>
    <t>449</t>
  </si>
  <si>
    <t>08R018</t>
  </si>
  <si>
    <t>D+M Jednostupňová fotokatalytická jednotka pro čištění odtahu vzduchu o kapacitě max. 500 m3/hod.</t>
  </si>
  <si>
    <t>898</t>
  </si>
  <si>
    <t>Poznámka k položce:_x000D_
RM-91</t>
  </si>
  <si>
    <t>08R019</t>
  </si>
  <si>
    <t>D+M Aerační systém středobublinný pro provzdušňování uskladňovací nádrže kalu</t>
  </si>
  <si>
    <t>900</t>
  </si>
  <si>
    <t>Poznámka k položce:_x000D_
Z-100 LCIA-67.1 LCA-67.2</t>
  </si>
  <si>
    <t>451</t>
  </si>
  <si>
    <t>08R020</t>
  </si>
  <si>
    <t>D+M Aerační systém středobublinný pro provzdušňování aerobní stabilizace kalu</t>
  </si>
  <si>
    <t>902</t>
  </si>
  <si>
    <t>Poznámka k položce:_x000D_
Z-101 LCIA-65.1 LCA-65.2 LCIA-66.1 LCA-66.2</t>
  </si>
  <si>
    <t>08R021</t>
  </si>
  <si>
    <t>D+M Čerpadlo pro hydraulické míchání obsahu stabilizační nádrže</t>
  </si>
  <si>
    <t>904</t>
  </si>
  <si>
    <t>Poznámka k položce:_x000D_
M-75 M-76</t>
  </si>
  <si>
    <t>453</t>
  </si>
  <si>
    <t>08R022</t>
  </si>
  <si>
    <t>906</t>
  </si>
  <si>
    <t>Poznámka k položce:_x000D_
M-84 LA-84</t>
  </si>
  <si>
    <t>08R023</t>
  </si>
  <si>
    <t>Nůžkový paletový vozík</t>
  </si>
  <si>
    <t>908</t>
  </si>
  <si>
    <t>455</t>
  </si>
  <si>
    <t>08R024</t>
  </si>
  <si>
    <t>D+M Motorický vozík pro pojezd s kontejnery o obsahu 20 m³ na odvodněný kal</t>
  </si>
  <si>
    <t>910</t>
  </si>
  <si>
    <t>08R025</t>
  </si>
  <si>
    <t>Kontejner 20 m3</t>
  </si>
  <si>
    <t>912</t>
  </si>
  <si>
    <t>457</t>
  </si>
  <si>
    <t>08R026</t>
  </si>
  <si>
    <t>D+M Zvedací kladkostroj s pojezdovou kočkou s ručním pojezdem i zdvihem, pro prostor kalového hospodářství</t>
  </si>
  <si>
    <t>914</t>
  </si>
  <si>
    <t>Poznámka k položce:_x000D_
Z-114a</t>
  </si>
  <si>
    <t>08R027</t>
  </si>
  <si>
    <t>916</t>
  </si>
  <si>
    <t>Poznámka k položce:_x000D_
Z-114b</t>
  </si>
  <si>
    <t>459</t>
  </si>
  <si>
    <t>08R028</t>
  </si>
  <si>
    <t>918</t>
  </si>
  <si>
    <t>Poznámka k položce:_x000D_
Z-114c Z-114d</t>
  </si>
  <si>
    <t>08R029</t>
  </si>
  <si>
    <t>D+M Tryska s odrazovým diskem</t>
  </si>
  <si>
    <t>920</t>
  </si>
  <si>
    <t>461</t>
  </si>
  <si>
    <t>08R030</t>
  </si>
  <si>
    <t>D+M Solenoidový ventil DN 50, PN 10 užitkové vody</t>
  </si>
  <si>
    <t>922</t>
  </si>
  <si>
    <t>Poznámka k položce:_x000D_
M-64</t>
  </si>
  <si>
    <t>08R031</t>
  </si>
  <si>
    <t>D+M Solenoidový ventil DN 25, PN 10 užitkové vody</t>
  </si>
  <si>
    <t>924</t>
  </si>
  <si>
    <t>Poznámka k položce:_x000D_
M-65</t>
  </si>
  <si>
    <t>463</t>
  </si>
  <si>
    <t>08R032</t>
  </si>
  <si>
    <t>D+M Mezipřírubové nožové šoupě s pneupohonem DN 150, PN 10</t>
  </si>
  <si>
    <t>926</t>
  </si>
  <si>
    <t>Poznámka k položce:_x000D_
YV-83 YV-84 YV-85 YV-86</t>
  </si>
  <si>
    <t>08R033</t>
  </si>
  <si>
    <t>D+M Uzavírací bezpřírubová měkkotěsnící klapka s průchozími závitovými dírami DN 200, PN 10 s ovládáním pneupohonem</t>
  </si>
  <si>
    <t>928</t>
  </si>
  <si>
    <t>Poznámka k položce:_x000D_
YV-91.1 YV-91.2</t>
  </si>
  <si>
    <t>465</t>
  </si>
  <si>
    <t>08R034</t>
  </si>
  <si>
    <t>930</t>
  </si>
  <si>
    <t>Poznámka k položce:_x000D_
YV-63</t>
  </si>
  <si>
    <t>08R035</t>
  </si>
  <si>
    <t>932</t>
  </si>
  <si>
    <t>Poznámka k položce:_x000D_
YV-64 YV-65 YV-66 YV-67</t>
  </si>
  <si>
    <t>467</t>
  </si>
  <si>
    <t>08R036</t>
  </si>
  <si>
    <t>934</t>
  </si>
  <si>
    <t>Poznámka k položce:_x000D_
YV-68</t>
  </si>
  <si>
    <t>08R037</t>
  </si>
  <si>
    <t>936</t>
  </si>
  <si>
    <t>Poznámka k položce:_x000D_
YV-69 YV-70 YV-71a YV-71b</t>
  </si>
  <si>
    <t>469</t>
  </si>
  <si>
    <t>08R038</t>
  </si>
  <si>
    <t>938</t>
  </si>
  <si>
    <t>Poznámka k položce:_x000D_
YV-72 YV-79</t>
  </si>
  <si>
    <t>08R039</t>
  </si>
  <si>
    <t>D+M Mezipřírubové nožové šoupě s pneupohonem DN 250, PN 10</t>
  </si>
  <si>
    <t>940</t>
  </si>
  <si>
    <t>Poznámka k položce:_x000D_
YV-77 YV-80</t>
  </si>
  <si>
    <t>471</t>
  </si>
  <si>
    <t>08R040</t>
  </si>
  <si>
    <t>942</t>
  </si>
  <si>
    <t>Poznámka k položce:_x000D_
YV-78</t>
  </si>
  <si>
    <t>08R041</t>
  </si>
  <si>
    <t>944</t>
  </si>
  <si>
    <t>Poznámka k položce:_x000D_
YV-81</t>
  </si>
  <si>
    <t>473</t>
  </si>
  <si>
    <t>08R042</t>
  </si>
  <si>
    <t>946</t>
  </si>
  <si>
    <t>Poznámka k položce:_x000D_
YV-82</t>
  </si>
  <si>
    <t>08R043</t>
  </si>
  <si>
    <t>948</t>
  </si>
  <si>
    <t>Poznámka k položce:_x000D_
YV-90</t>
  </si>
  <si>
    <t>475</t>
  </si>
  <si>
    <t>08R044</t>
  </si>
  <si>
    <t>D+M Mezipřírubové nožové šoupě s ručním kolem DN 250, PN 10</t>
  </si>
  <si>
    <t>950</t>
  </si>
  <si>
    <t>08R045</t>
  </si>
  <si>
    <t>D+M Mezipřírubové nožové šoupě s ručním kolem DN 200, PN 10</t>
  </si>
  <si>
    <t>952</t>
  </si>
  <si>
    <t>477</t>
  </si>
  <si>
    <t>08R046</t>
  </si>
  <si>
    <t>954</t>
  </si>
  <si>
    <t>08R047</t>
  </si>
  <si>
    <t>956</t>
  </si>
  <si>
    <t>479</t>
  </si>
  <si>
    <t>08R048</t>
  </si>
  <si>
    <t>958</t>
  </si>
  <si>
    <t>08R049</t>
  </si>
  <si>
    <t>960</t>
  </si>
  <si>
    <t>481</t>
  </si>
  <si>
    <t>08R050</t>
  </si>
  <si>
    <t>D+M Mezipřírubové nožové šoupě s ručním kolem DN 80, PN 10</t>
  </si>
  <si>
    <t>962</t>
  </si>
  <si>
    <t>08R051</t>
  </si>
  <si>
    <t>964</t>
  </si>
  <si>
    <t>483</t>
  </si>
  <si>
    <t>08R052</t>
  </si>
  <si>
    <t>966</t>
  </si>
  <si>
    <t>08R053</t>
  </si>
  <si>
    <t>D+M Zpětná klapka se šikmým sedlem DN 250, PN 10</t>
  </si>
  <si>
    <t>968</t>
  </si>
  <si>
    <t>485</t>
  </si>
  <si>
    <t>08R054</t>
  </si>
  <si>
    <t>970</t>
  </si>
  <si>
    <t>08R055</t>
  </si>
  <si>
    <t>972</t>
  </si>
  <si>
    <t>487</t>
  </si>
  <si>
    <t>08R056</t>
  </si>
  <si>
    <t>D+M Zpětná klapka se šikmým sedlem DN 80, PN 10</t>
  </si>
  <si>
    <t>974</t>
  </si>
  <si>
    <t>08R057</t>
  </si>
  <si>
    <t>976</t>
  </si>
  <si>
    <t>489</t>
  </si>
  <si>
    <t>08R058</t>
  </si>
  <si>
    <t>978</t>
  </si>
  <si>
    <t>08R059</t>
  </si>
  <si>
    <t>D+M Uzavírací bezpřírubová měkkotěsnící klapka s průchozími závitovými dírami DN 80, PN 10 s ovládáním plovákem</t>
  </si>
  <si>
    <t>980</t>
  </si>
  <si>
    <t>491</t>
  </si>
  <si>
    <t>08R060</t>
  </si>
  <si>
    <t>D+M Uzavírací bezpřírubová měkkotěsnící klapka s průchozími závitovými dírami DN 80, PN 10 s ovládáním ruční pákou</t>
  </si>
  <si>
    <t>982</t>
  </si>
  <si>
    <t>08R061</t>
  </si>
  <si>
    <t>984</t>
  </si>
  <si>
    <t>493</t>
  </si>
  <si>
    <t>08R062</t>
  </si>
  <si>
    <t>986</t>
  </si>
  <si>
    <t>08R063</t>
  </si>
  <si>
    <t>D+M Kulový kohout DN 40, PN 10 závitový s ruční pákou</t>
  </si>
  <si>
    <t>988</t>
  </si>
  <si>
    <t>495</t>
  </si>
  <si>
    <t>08R064</t>
  </si>
  <si>
    <t>D+M Zpětná klapka DN 40, PN 10 kulová závitová</t>
  </si>
  <si>
    <t>990</t>
  </si>
  <si>
    <t>08R065</t>
  </si>
  <si>
    <t>D+M Regulační ventil DN 40, PN 10 závitový</t>
  </si>
  <si>
    <t>992</t>
  </si>
  <si>
    <t>497</t>
  </si>
  <si>
    <t>08R066</t>
  </si>
  <si>
    <t>994</t>
  </si>
  <si>
    <t>08R067</t>
  </si>
  <si>
    <t>996</t>
  </si>
  <si>
    <t>499</t>
  </si>
  <si>
    <t>08R068</t>
  </si>
  <si>
    <t>D+M Zpětná klapka DN 50, PN 10 kulová závitová</t>
  </si>
  <si>
    <t>08R069</t>
  </si>
  <si>
    <t>D+M Kulový kohout DN 32, PN 10 (d 40, SDR 21) ruční</t>
  </si>
  <si>
    <t>1000</t>
  </si>
  <si>
    <t>501</t>
  </si>
  <si>
    <t>08R070</t>
  </si>
  <si>
    <t>D+M Indukční průtokoměr DN 125, PN 10 v provedení s odděleným převodníkem pro kalovou vodu</t>
  </si>
  <si>
    <t>1002</t>
  </si>
  <si>
    <t>Poznámka k položce:_x000D_
FIQ-68</t>
  </si>
  <si>
    <t>08R071</t>
  </si>
  <si>
    <t>D+M Závitová vodoměrná sestava na stávající přípojce pitné vody DN 25</t>
  </si>
  <si>
    <t>1004</t>
  </si>
  <si>
    <t>D31</t>
  </si>
  <si>
    <t>Potrubí zahuštěného a stabilizovaného kalu</t>
  </si>
  <si>
    <t>503</t>
  </si>
  <si>
    <t>08R072</t>
  </si>
  <si>
    <t>1006</t>
  </si>
  <si>
    <t>08R073</t>
  </si>
  <si>
    <t>1008</t>
  </si>
  <si>
    <t>505</t>
  </si>
  <si>
    <t>08R074</t>
  </si>
  <si>
    <t>1010</t>
  </si>
  <si>
    <t>08R075</t>
  </si>
  <si>
    <t>1012</t>
  </si>
  <si>
    <t>507</t>
  </si>
  <si>
    <t>08R076</t>
  </si>
  <si>
    <t>D+M Trubka ocelová nerezová, j.m. tř.17 (1.4301) DN 40, PN 10 Ø46 x 3 mm</t>
  </si>
  <si>
    <t>1014</t>
  </si>
  <si>
    <t>08R077</t>
  </si>
  <si>
    <t>1016</t>
  </si>
  <si>
    <t>509</t>
  </si>
  <si>
    <t>08R078</t>
  </si>
  <si>
    <t>D+M Koleno ocelové nerezové j. m. tř. 17 (1.4301), DN 250, R=1,5 D, 30°, tl. stěny min 3 mm</t>
  </si>
  <si>
    <t>1018</t>
  </si>
  <si>
    <t>08R079</t>
  </si>
  <si>
    <t>1020</t>
  </si>
  <si>
    <t>511</t>
  </si>
  <si>
    <t>08R080</t>
  </si>
  <si>
    <t>1022</t>
  </si>
  <si>
    <t>08R081</t>
  </si>
  <si>
    <t>1024</t>
  </si>
  <si>
    <t>513</t>
  </si>
  <si>
    <t>08R082</t>
  </si>
  <si>
    <t>1026</t>
  </si>
  <si>
    <t>08R083</t>
  </si>
  <si>
    <t>D+M T kus nerezový, j. m. tř. 17 (1.4301), DN 250, tl. stěny 3 mm</t>
  </si>
  <si>
    <t>1028</t>
  </si>
  <si>
    <t>515</t>
  </si>
  <si>
    <t>08R084</t>
  </si>
  <si>
    <t>D+M T kus nerezový, j. m. tř. 17 (1.4301), DN 150, tl. stěny 3 mm</t>
  </si>
  <si>
    <t>1030</t>
  </si>
  <si>
    <t>08R085</t>
  </si>
  <si>
    <t>D+M Redukce centrická nerezová j. m. tř. 17 (1.4301), DN 250/DN 200, tl. stěny 3 mm</t>
  </si>
  <si>
    <t>1032</t>
  </si>
  <si>
    <t>517</t>
  </si>
  <si>
    <t>08R086</t>
  </si>
  <si>
    <t>D+M Redukce centrická nerezová j. m. tř. 17 (1.4301), DN 250/DN 150, tl. stěny 3 mm</t>
  </si>
  <si>
    <t>1034</t>
  </si>
  <si>
    <t>08R087</t>
  </si>
  <si>
    <t>D+M Redukce centrická nerezová j. m. tř. 17 (1.4301), DN 150/DN 100, tl. stěny 3 mm</t>
  </si>
  <si>
    <t>1036</t>
  </si>
  <si>
    <t>519</t>
  </si>
  <si>
    <t>08R088</t>
  </si>
  <si>
    <t>D+M Redukce centrická nerezová j. m. tř. 17 (1.4301), DN 150/DN 80, tl. stěny 3 mm</t>
  </si>
  <si>
    <t>1038</t>
  </si>
  <si>
    <t>08R089</t>
  </si>
  <si>
    <t>D+M Redukce centrická nerezová j. m. tř. 17 (1.4301), DN 80/DN 40, tl. stěny 3 mm</t>
  </si>
  <si>
    <t>1040</t>
  </si>
  <si>
    <t>521</t>
  </si>
  <si>
    <t>08R090</t>
  </si>
  <si>
    <t>Vevaření potrubí DN 150 do potrubí DN 250 7.12.5-SK-150 do 7.12.6-SK-250 Sání přebytečného kalu DN 150, Ø 156 x 3 mm do potrubí DN 250, Ø 256 x 3 mm – potrubí stabilizovaného kalu</t>
  </si>
  <si>
    <t>1042</t>
  </si>
  <si>
    <t>08R091</t>
  </si>
  <si>
    <t>Vevaření potrubí DN 150 do potrubí DN 200 Sání čerpadla M-75, DN 150 Ø 156 x 3 mm 7.15.1-SK-150 do potrubí DN 200, Ø 206 x 3 mm – 7.15.2-SK-200 j.m.tř.17 (1.4301)</t>
  </si>
  <si>
    <t>1044</t>
  </si>
  <si>
    <t>523</t>
  </si>
  <si>
    <t>08R092</t>
  </si>
  <si>
    <t>1046</t>
  </si>
  <si>
    <t>08R093</t>
  </si>
  <si>
    <t>1048</t>
  </si>
  <si>
    <t>525</t>
  </si>
  <si>
    <t>08R094</t>
  </si>
  <si>
    <t>D+M Axiální potrubní spojka DN 80, PN 10</t>
  </si>
  <si>
    <t>1050</t>
  </si>
  <si>
    <t>08R095</t>
  </si>
  <si>
    <t>1052</t>
  </si>
  <si>
    <t>527</t>
  </si>
  <si>
    <t>08R096</t>
  </si>
  <si>
    <t>1054</t>
  </si>
  <si>
    <t>08R097</t>
  </si>
  <si>
    <t>D+M Příruba ocelová nerez zaslepovací, j.m. tř.17, (1.4301), DN 200, PN 10, dle ČSN EN 1092.1 + A1</t>
  </si>
  <si>
    <t>1056</t>
  </si>
  <si>
    <t>529</t>
  </si>
  <si>
    <t>08R098</t>
  </si>
  <si>
    <t>1058</t>
  </si>
  <si>
    <t>08R099</t>
  </si>
  <si>
    <t>1060</t>
  </si>
  <si>
    <t>531</t>
  </si>
  <si>
    <t>08R100</t>
  </si>
  <si>
    <t>1062</t>
  </si>
  <si>
    <t>08R101</t>
  </si>
  <si>
    <t>D+M Příruba ocelová nerez přivařovací, j.m. tř.17, (1.4301), DN 40, PN 10, dle ČSN EN 1092.1 + A1</t>
  </si>
  <si>
    <t>1064</t>
  </si>
  <si>
    <t>533</t>
  </si>
  <si>
    <t>08R102</t>
  </si>
  <si>
    <t>1066</t>
  </si>
  <si>
    <t>08R103</t>
  </si>
  <si>
    <t>D+M Přírubový spoj nerezový j.m. tř.17, (1.4301) pro spojení 2 mat. tř.17+ mat. tř.17 DN 250, PN 10</t>
  </si>
  <si>
    <t>1068</t>
  </si>
  <si>
    <t>535</t>
  </si>
  <si>
    <t>08R104</t>
  </si>
  <si>
    <t>1070</t>
  </si>
  <si>
    <t>08R105</t>
  </si>
  <si>
    <t>D+M Přírubový spoj nerezový j.m. tř.17, (1.4301) pro spojení 2 různých přírub, mat. tř.17+ mat. tř.11, litiny nebo plastu, izolační spoj (včetně odizolovacího těsnění), DN 200, PN 10 (přípojení na spojovací potrubí)</t>
  </si>
  <si>
    <t>1072</t>
  </si>
  <si>
    <t>537</t>
  </si>
  <si>
    <t>08R106</t>
  </si>
  <si>
    <t>D+M Přírubový spoj nerezový j.m. tř.17, (1.4301) pro spojení 2 mat. tř.17+ mat. tř.17 DN 200, PN 10</t>
  </si>
  <si>
    <t>1074</t>
  </si>
  <si>
    <t>08R107</t>
  </si>
  <si>
    <t>1076</t>
  </si>
  <si>
    <t>539</t>
  </si>
  <si>
    <t>08R108</t>
  </si>
  <si>
    <t>1078</t>
  </si>
  <si>
    <t>08R109</t>
  </si>
  <si>
    <t>D+M Přírubový spoj nerezový j.m. tř.17, (1.4301) pro spojení 2 mat. tř.17+ mat. tř.17 DN 150, PN 10</t>
  </si>
  <si>
    <t>1080</t>
  </si>
  <si>
    <t>541</t>
  </si>
  <si>
    <t>08R110</t>
  </si>
  <si>
    <t>D+M Přírubový spoj nerezový j.m. tř.17, (1.4301) pro spojení 2 různých přírub, mat. tř.17+ mat. tř.11, litiny nebo plastu, izolační spoj (včetně odizolovacího těsnění), DN 100, PN 10</t>
  </si>
  <si>
    <t>1082</t>
  </si>
  <si>
    <t>08R111</t>
  </si>
  <si>
    <t>1084</t>
  </si>
  <si>
    <t>543</t>
  </si>
  <si>
    <t>08R112</t>
  </si>
  <si>
    <t>1086</t>
  </si>
  <si>
    <t>08R113</t>
  </si>
  <si>
    <t>D+M Přírubový spoj nerezový j.m. tř.17, (1.4301) pro spojení 2 mat. tř.17+ mat. tř.17 DN 80, PN 10</t>
  </si>
  <si>
    <t>1088</t>
  </si>
  <si>
    <t>545</t>
  </si>
  <si>
    <t>08R114</t>
  </si>
  <si>
    <t>D+M Přírubový spoj nerezový j.m. tř.17, (1.4301) pro spojení 2 mat. tř.17+ mat. tř.17 DN 40, PN 10</t>
  </si>
  <si>
    <t>1090</t>
  </si>
  <si>
    <t>08R115</t>
  </si>
  <si>
    <t>1092</t>
  </si>
  <si>
    <t>Poznámka k položce:_x000D_
U.7.12.1-250 U.7.12.2-250 U.7.12.3-250 U.7.12.6-250</t>
  </si>
  <si>
    <t>547</t>
  </si>
  <si>
    <t>08R116</t>
  </si>
  <si>
    <t>D+M Komplet pro uložení potrubí DN 200 nenormalizovaný složitý nerezový (mater. ocel 1.4301) (hmotnost prvku cca 15 kg)</t>
  </si>
  <si>
    <t>1094</t>
  </si>
  <si>
    <t>Poznámka k položce:_x000D_
U.7.12.4-200 U.7.12.5-200 U.7.15.2-200 U.7.15.3-200</t>
  </si>
  <si>
    <t>08R117</t>
  </si>
  <si>
    <t>D+M Komplet pro uložení potrubí DN 150 nenormalizovaný složitý nerezový (mater. ocel 1.4301) (hmotnost prvku cca 20 kg)</t>
  </si>
  <si>
    <t>1096</t>
  </si>
  <si>
    <t>Poznámka k položce:_x000D_
U.7.10.5-150 U.7.10.6-150</t>
  </si>
  <si>
    <t>549</t>
  </si>
  <si>
    <t>08R118</t>
  </si>
  <si>
    <t>D+M Komplet pro uložení potrubí DN 150 nenormalizovaný složitý nerezový (mater. ocel 1.4301) (hmotnost prvku cca 15 kg)</t>
  </si>
  <si>
    <t>1098</t>
  </si>
  <si>
    <t>Poznámka k položce:_x000D_
U.7.10.7-150 U.7.10.8-150 U.7.11-150  U.7.13.1-150 U.7.15.1-150</t>
  </si>
  <si>
    <t>08R119</t>
  </si>
  <si>
    <t>D+M Komplet pro uložení potrubí DN 80 nenormalizovaný složitý nerezový (mater. ocel 1.4301) (hmotnost prvku cca 8 kg)</t>
  </si>
  <si>
    <t>1100</t>
  </si>
  <si>
    <t>Poznámka k položce:_x000D_
U.7.13.2-80</t>
  </si>
  <si>
    <t>551</t>
  </si>
  <si>
    <t>08R120</t>
  </si>
  <si>
    <t>1102</t>
  </si>
  <si>
    <t>08R121</t>
  </si>
  <si>
    <t>1104</t>
  </si>
  <si>
    <t>553</t>
  </si>
  <si>
    <t>08R122</t>
  </si>
  <si>
    <t>1106</t>
  </si>
  <si>
    <t>08R123</t>
  </si>
  <si>
    <t>D+M Prostupové těsnění pro potrubí Ø 86 x 3 mm Sestávající z 2 x těsnícího stahovacího pryžového segmentového kroužku</t>
  </si>
  <si>
    <t>1108</t>
  </si>
  <si>
    <t>555</t>
  </si>
  <si>
    <t>08R124</t>
  </si>
  <si>
    <t>1110</t>
  </si>
  <si>
    <t>08R125</t>
  </si>
  <si>
    <t>1112</t>
  </si>
  <si>
    <t>557</t>
  </si>
  <si>
    <t>08R126</t>
  </si>
  <si>
    <t>D+M Trubka ocelová nerezová, j.m. tř.17 (1.4301) DN 65, PN 10 Ø69x 3 mm</t>
  </si>
  <si>
    <t>1114</t>
  </si>
  <si>
    <t>08R127</t>
  </si>
  <si>
    <t>1116</t>
  </si>
  <si>
    <t>559</t>
  </si>
  <si>
    <t>08R128</t>
  </si>
  <si>
    <t>1118</t>
  </si>
  <si>
    <t>08R129</t>
  </si>
  <si>
    <t>1120</t>
  </si>
  <si>
    <t>561</t>
  </si>
  <si>
    <t>08R130</t>
  </si>
  <si>
    <t>D+M T kus nerezový 45°, j. m. tř. 17 (1.4301), DN 150, tl. stěny 3 mm</t>
  </si>
  <si>
    <t>1122</t>
  </si>
  <si>
    <t>08R131</t>
  </si>
  <si>
    <t>1124</t>
  </si>
  <si>
    <t>563</t>
  </si>
  <si>
    <t>08R132</t>
  </si>
  <si>
    <t>1126</t>
  </si>
  <si>
    <t>08R133</t>
  </si>
  <si>
    <t>D+M Redukce centrická nerezová j. m. tř. 17 (1.4301), DN 150/DN 65, tl. stěny 3 mm</t>
  </si>
  <si>
    <t>1128</t>
  </si>
  <si>
    <t>565</t>
  </si>
  <si>
    <t>08R134</t>
  </si>
  <si>
    <t>Vevaření potrubí DN200 do potrubí DN200 7.15.3-SK-200 do 7.14.2-PK-200 a 7.6-PK-200 do 7.14.2-PK-200 Potrubí DN200, Ø 206 x 3 mm do potrubí DN200, Ø 206 x 3 mm</t>
  </si>
  <si>
    <t>1130</t>
  </si>
  <si>
    <t>08R135</t>
  </si>
  <si>
    <t>Vevaření potrubí DN150 do potrubí DN200 Sání přebytečného kalu DN150, Ø 156 x 3 mm do potrubí DN200, Ø 206 x 3 mm – potrubí stabilizovaného kalu</t>
  </si>
  <si>
    <t>1132</t>
  </si>
  <si>
    <t>567</t>
  </si>
  <si>
    <t>08R136</t>
  </si>
  <si>
    <t>1134</t>
  </si>
  <si>
    <t>08R137</t>
  </si>
  <si>
    <t>1136</t>
  </si>
  <si>
    <t>569</t>
  </si>
  <si>
    <t>08R138</t>
  </si>
  <si>
    <t>1138</t>
  </si>
  <si>
    <t>08R139</t>
  </si>
  <si>
    <t>1140</t>
  </si>
  <si>
    <t>571</t>
  </si>
  <si>
    <t>08R140</t>
  </si>
  <si>
    <t>1142</t>
  </si>
  <si>
    <t>08R141</t>
  </si>
  <si>
    <t>1144</t>
  </si>
  <si>
    <t>573</t>
  </si>
  <si>
    <t>08R142</t>
  </si>
  <si>
    <t>D+M Přírubový spoj nerezový j.m. tř.17, (1.4301) pro spojení 2 různých přírub, mat. tř.17+ mat. tř.11, litiny nebo plastu, izolační spoj (včetně odizolovacího těsnění), DN 200, PN 10</t>
  </si>
  <si>
    <t>1146</t>
  </si>
  <si>
    <t>08R143</t>
  </si>
  <si>
    <t>1148</t>
  </si>
  <si>
    <t>575</t>
  </si>
  <si>
    <t>08R144</t>
  </si>
  <si>
    <t>1150</t>
  </si>
  <si>
    <t>08R145</t>
  </si>
  <si>
    <t>1152</t>
  </si>
  <si>
    <t>577</t>
  </si>
  <si>
    <t>08R146</t>
  </si>
  <si>
    <t>1154</t>
  </si>
  <si>
    <t>08R147</t>
  </si>
  <si>
    <t>D+M Přírubový spoj nerezový j.m. tř.17, (1.4301) pro spojení 2 různých přírub, mat. tř.17+ mat. tř.11, litiny nebo plastu, izolační spoj (včetně odizolovacího těsnění), DN 65, PN 10</t>
  </si>
  <si>
    <t>1156</t>
  </si>
  <si>
    <t>579</t>
  </si>
  <si>
    <t>08R148</t>
  </si>
  <si>
    <t>1158</t>
  </si>
  <si>
    <t>08R149</t>
  </si>
  <si>
    <t>1160</t>
  </si>
  <si>
    <t>Poznámka k položce:_x000D_
U.7.14.1-150 U.7.10.3-150 U.7.10.4-150 U.7.10-150 U.7.10.1-150 U.7.10.2-150 U.7.16-150  U.7.7-150 U.7.9-150</t>
  </si>
  <si>
    <t>581</t>
  </si>
  <si>
    <t>08R150</t>
  </si>
  <si>
    <t>1162</t>
  </si>
  <si>
    <t>08R151</t>
  </si>
  <si>
    <t>1164</t>
  </si>
  <si>
    <t>583</t>
  </si>
  <si>
    <t>08R152</t>
  </si>
  <si>
    <t>1166</t>
  </si>
  <si>
    <t>08R153</t>
  </si>
  <si>
    <t>1168</t>
  </si>
  <si>
    <t>585</t>
  </si>
  <si>
    <t>08R154</t>
  </si>
  <si>
    <t>1170</t>
  </si>
  <si>
    <t>08R155</t>
  </si>
  <si>
    <t>D+M Trubka ocelová nerezová, j.m. tř.17 (1.4301) DN 125, PN 10 Ø129 x 3 mm</t>
  </si>
  <si>
    <t>1172</t>
  </si>
  <si>
    <t>587</t>
  </si>
  <si>
    <t>08R156</t>
  </si>
  <si>
    <t>1174</t>
  </si>
  <si>
    <t>08R157</t>
  </si>
  <si>
    <t>1176</t>
  </si>
  <si>
    <t>589</t>
  </si>
  <si>
    <t>08R158</t>
  </si>
  <si>
    <t>1178</t>
  </si>
  <si>
    <t>08R159</t>
  </si>
  <si>
    <t>D+M Koleno ocelové nerezové j. m. tř. 17 (1.4301), DN 200, R=1,5 D, 60°, tl. stěny min 3 mm</t>
  </si>
  <si>
    <t>1180</t>
  </si>
  <si>
    <t>591</t>
  </si>
  <si>
    <t>08R160</t>
  </si>
  <si>
    <t>1182</t>
  </si>
  <si>
    <t>08R161</t>
  </si>
  <si>
    <t>1184</t>
  </si>
  <si>
    <t>593</t>
  </si>
  <si>
    <t>08R162</t>
  </si>
  <si>
    <t>D+M Koleno ocelové nerezové j. m. tř. 17 (1.4301), DN 150, R=1,5 D, 30°, tl. stěny min 3 mm</t>
  </si>
  <si>
    <t>1186</t>
  </si>
  <si>
    <t>08R163</t>
  </si>
  <si>
    <t>D+M Koleno ocelové nerezové j. m. tř. 17 (1.4301), DN 150, R=1,5 D, 15°, tl. stěny min 3 mm</t>
  </si>
  <si>
    <t>1188</t>
  </si>
  <si>
    <t>595</t>
  </si>
  <si>
    <t>08R164</t>
  </si>
  <si>
    <t>1190</t>
  </si>
  <si>
    <t>08R165</t>
  </si>
  <si>
    <t>D+M T kus nerezový, j. m. tř. 17 (1.4301), DN 300, tl. stěny 3 mm</t>
  </si>
  <si>
    <t>1192</t>
  </si>
  <si>
    <t>597</t>
  </si>
  <si>
    <t>08R166</t>
  </si>
  <si>
    <t>1194</t>
  </si>
  <si>
    <t>08R167</t>
  </si>
  <si>
    <t>1196</t>
  </si>
  <si>
    <t>599</t>
  </si>
  <si>
    <t>08R168</t>
  </si>
  <si>
    <t>D+M Redukce centrická nerezová j. m. tř. 17 (1.4301), DN 400/DN 200, tl. stěny 3 mm</t>
  </si>
  <si>
    <t>1198</t>
  </si>
  <si>
    <t>08R169</t>
  </si>
  <si>
    <t>D+M Redukce centrická nerezová j. m. tř. 17 (1.4301), DN 300/DN 200, tl. stěny 3 mm</t>
  </si>
  <si>
    <t>1200</t>
  </si>
  <si>
    <t>601</t>
  </si>
  <si>
    <t>08R170</t>
  </si>
  <si>
    <t>D+M Redukce centrická nerezová j. m. tř. 17 (1.4301), DN 300/DN 150, tl. stěny 3 mm</t>
  </si>
  <si>
    <t>1202</t>
  </si>
  <si>
    <t>08R171</t>
  </si>
  <si>
    <t>1204</t>
  </si>
  <si>
    <t>603</t>
  </si>
  <si>
    <t>08R172</t>
  </si>
  <si>
    <t>D+M Redukce centrická nerezová j. m. tř. 17 (1.4301), DN 150/DN 125, tl. stěny 3 mm</t>
  </si>
  <si>
    <t>1206</t>
  </si>
  <si>
    <t>08R173</t>
  </si>
  <si>
    <t>Vevaření potrubí DN200 do potrubí DN300 Propoj DN200 Ø 206 x 3 mm 8.2-KV-200 do potrubí DN300, Ø 306 x 3 mm - 8.5-KV-300 j.m.tř.17 (1.4301)</t>
  </si>
  <si>
    <t>1208</t>
  </si>
  <si>
    <t>605</t>
  </si>
  <si>
    <t>08R174</t>
  </si>
  <si>
    <t>Vevaření potrubí DN150 do potrubí DN200 Propoj DN150 Ø 156 x 3 mm 8.1.2-KV-150 do potrubí DN200, Ø 256 x 3 mm - 8.1-KV-200 j.m.tř.17 (1.4301)</t>
  </si>
  <si>
    <t>1210</t>
  </si>
  <si>
    <t>08R175</t>
  </si>
  <si>
    <t>Vevaření potrubí DN150 do potrubí DN300 Připojení potrubí kalové vody DN150, Ø 156 x 3 mm do potrubí DN300, Ø 306 x 3 mm – BP homogenizačních nádrží 7.19-BP-300</t>
  </si>
  <si>
    <t>1212</t>
  </si>
  <si>
    <t>607</t>
  </si>
  <si>
    <t>08R176</t>
  </si>
  <si>
    <t>D+M Zhotovení odbočky z potrubí DN 150 do potrubí DN 150 Zónový odběr kalové vody</t>
  </si>
  <si>
    <t>1214</t>
  </si>
  <si>
    <t>08R177</t>
  </si>
  <si>
    <t>Vevaření potrubí DN100 do potrubí DN300 Připojení potrubí kalové vody DN100, Ø 108 x 3 mm do potrubí DN300, Ø 306 x 3 mm – BP homogenizačních nádrží 7.19-BP-300</t>
  </si>
  <si>
    <t>1216</t>
  </si>
  <si>
    <t>609</t>
  </si>
  <si>
    <t>08R178</t>
  </si>
  <si>
    <t>1218</t>
  </si>
  <si>
    <t>08R179</t>
  </si>
  <si>
    <t>D+M Axiální potrubní spojka DN 125, PN 10</t>
  </si>
  <si>
    <t>1220</t>
  </si>
  <si>
    <t>611</t>
  </si>
  <si>
    <t>08R180</t>
  </si>
  <si>
    <t>1222</t>
  </si>
  <si>
    <t>08R181</t>
  </si>
  <si>
    <t>D+M Příruba ocelová nerez zaslepovací, j.m. tř.17, (1.4301), DN 300, PN 10, dle ČSN EN 1092.1 + A1</t>
  </si>
  <si>
    <t>1224</t>
  </si>
  <si>
    <t>613</t>
  </si>
  <si>
    <t>08R182</t>
  </si>
  <si>
    <t>1226</t>
  </si>
  <si>
    <t>08R183</t>
  </si>
  <si>
    <t>1228</t>
  </si>
  <si>
    <t>615</t>
  </si>
  <si>
    <t>08R184</t>
  </si>
  <si>
    <t>1230</t>
  </si>
  <si>
    <t>08R185</t>
  </si>
  <si>
    <t>1232</t>
  </si>
  <si>
    <t>617</t>
  </si>
  <si>
    <t>08R186</t>
  </si>
  <si>
    <t>1234</t>
  </si>
  <si>
    <t>08R187</t>
  </si>
  <si>
    <t>D+M Přírubový spoj nerezový j.m. tř.17, (1.4301) pro spojení 2 mat. tř.17+ mat. tř.17 DN 300, PN 10</t>
  </si>
  <si>
    <t>1236</t>
  </si>
  <si>
    <t>619</t>
  </si>
  <si>
    <t>08R188</t>
  </si>
  <si>
    <t>D+M Přírubový spoj nerezový j.m. tř.17, (1.4301) pro spojení 2 různých přírub, mat. tř.17+ mat. tř.11, litiny nebo plastu, izolační spoj (včetně odizolovacího těsnění), DN 300, PN 10</t>
  </si>
  <si>
    <t>1238</t>
  </si>
  <si>
    <t>08R189</t>
  </si>
  <si>
    <t>1240</t>
  </si>
  <si>
    <t>621</t>
  </si>
  <si>
    <t>08R190</t>
  </si>
  <si>
    <t>1242</t>
  </si>
  <si>
    <t>08R191</t>
  </si>
  <si>
    <t>1244</t>
  </si>
  <si>
    <t>623</t>
  </si>
  <si>
    <t>08R192</t>
  </si>
  <si>
    <t>1246</t>
  </si>
  <si>
    <t>08R193</t>
  </si>
  <si>
    <t>1248</t>
  </si>
  <si>
    <t>625</t>
  </si>
  <si>
    <t>08R194</t>
  </si>
  <si>
    <t>D+M Přírubový spoj nerezový j.m. tř.17, (1.4301) pro spojení 2 různých přírub, mat. tř.17+ mat. tř.11, litiny nebo plastu, izolační spoj (včetně odizolovacího těsnění), DN 125, PN 10</t>
  </si>
  <si>
    <t>1250</t>
  </si>
  <si>
    <t>08R195</t>
  </si>
  <si>
    <t>1252</t>
  </si>
  <si>
    <t>627</t>
  </si>
  <si>
    <t>08R196</t>
  </si>
  <si>
    <t>D+M Komplet pro uložení potrubí DN 300 nenormalizovaný složitý nerezový (mater. ocel 1.4301) (hmotnost prvku cca 30 kg)</t>
  </si>
  <si>
    <t>1254</t>
  </si>
  <si>
    <t>Poznámka k položce:_x000D_
U.8.5-300.1</t>
  </si>
  <si>
    <t>08R197</t>
  </si>
  <si>
    <t>D+M Komplet pro uložení potrubí DN 300 nenormalizovaný složitý nerezový (mater. ocel 1.4301) (hmotnost prvku cca 23 kg)</t>
  </si>
  <si>
    <t>1256</t>
  </si>
  <si>
    <t>Poznámka k položce:_x000D_
U.8.5-300.2 U.7.19-300</t>
  </si>
  <si>
    <t>629</t>
  </si>
  <si>
    <t>08R198</t>
  </si>
  <si>
    <t>D+M Komplet pro uložení potrubí DN 200 nenormalizovaný složitý nerezový (mater. ocel 1.4301) (hmotnost prvku cca 10 kg)</t>
  </si>
  <si>
    <t>1258</t>
  </si>
  <si>
    <t>Poznámka k položce:_x000D_
U.8.1-200 U.8.2- 200 U.8.4-200 U.7.19.1-200 U.7.19.2-200 U.7.17-200</t>
  </si>
  <si>
    <t>08R199</t>
  </si>
  <si>
    <t>D+M Komplet pro uložení potrubí DN 150 nenormalizovaný složitý nerezový (mater. ocel 1.4301) (hmotnost prvku cca 35 kg)</t>
  </si>
  <si>
    <t>1260</t>
  </si>
  <si>
    <t>631</t>
  </si>
  <si>
    <t>08R200</t>
  </si>
  <si>
    <t>1262</t>
  </si>
  <si>
    <t>Poznámka k položce:_x000D_
U.8.6-150 U.8.7-150.2</t>
  </si>
  <si>
    <t>08R201</t>
  </si>
  <si>
    <t>1264</t>
  </si>
  <si>
    <t>Poznámka k položce:_x000D_
U.7.18.1-150</t>
  </si>
  <si>
    <t>633</t>
  </si>
  <si>
    <t>08R202</t>
  </si>
  <si>
    <t>1266</t>
  </si>
  <si>
    <t>Poznámka k položce:_x000D_
U.7.18.2-150 U.7.18.3-150 U.7.18.4-150 U.7.18.5-150</t>
  </si>
  <si>
    <t>08R203</t>
  </si>
  <si>
    <t>D+M Komplet pro uložení potrubí DN 125 nenormalizovaný složitý nerezový (mater. ocel 1.4301) (hmotnost prvku cca 8 kg)</t>
  </si>
  <si>
    <t>1268</t>
  </si>
  <si>
    <t>Poznámka k položce:_x000D_
U.8.7-125</t>
  </si>
  <si>
    <t>635</t>
  </si>
  <si>
    <t>08R204</t>
  </si>
  <si>
    <t>1270</t>
  </si>
  <si>
    <t>08R205</t>
  </si>
  <si>
    <t>1272</t>
  </si>
  <si>
    <t>637</t>
  </si>
  <si>
    <t>08R206</t>
  </si>
  <si>
    <t>1274</t>
  </si>
  <si>
    <t>D32</t>
  </si>
  <si>
    <t>Potrubí tlakového vzduchu</t>
  </si>
  <si>
    <t>08R207</t>
  </si>
  <si>
    <t>1276</t>
  </si>
  <si>
    <t>639</t>
  </si>
  <si>
    <t>08R208</t>
  </si>
  <si>
    <t>1278</t>
  </si>
  <si>
    <t>08R209</t>
  </si>
  <si>
    <t>D+M Tepelná izolace nerezového potrubí DN 200</t>
  </si>
  <si>
    <t>1280</t>
  </si>
  <si>
    <t>641</t>
  </si>
  <si>
    <t>08R210</t>
  </si>
  <si>
    <t>D+M Tepelná izolace nerezového potrubí DN 150</t>
  </si>
  <si>
    <t>1282</t>
  </si>
  <si>
    <t>08R211</t>
  </si>
  <si>
    <t>1284</t>
  </si>
  <si>
    <t>643</t>
  </si>
  <si>
    <t>08R212</t>
  </si>
  <si>
    <t>1286</t>
  </si>
  <si>
    <t>08R213</t>
  </si>
  <si>
    <t>1288</t>
  </si>
  <si>
    <t>645</t>
  </si>
  <si>
    <t>08R214</t>
  </si>
  <si>
    <t>D+M T kus nerezový redukovaný, j. m. tř. 17 (1.4301), DN 200/150/200, tl. stěny 3 mm</t>
  </si>
  <si>
    <t>1290</t>
  </si>
  <si>
    <t>08R215</t>
  </si>
  <si>
    <t>1292</t>
  </si>
  <si>
    <t>647</t>
  </si>
  <si>
    <t>08R216</t>
  </si>
  <si>
    <t>1294</t>
  </si>
  <si>
    <t>08R217</t>
  </si>
  <si>
    <t>D+M Nerezová tvarovka ve tvaru kříže DN 200/DN 150/DN 200/DN 150</t>
  </si>
  <si>
    <t>1296</t>
  </si>
  <si>
    <t>649</t>
  </si>
  <si>
    <t>08R218</t>
  </si>
  <si>
    <t>1298</t>
  </si>
  <si>
    <t>08R219</t>
  </si>
  <si>
    <t>1300</t>
  </si>
  <si>
    <t>651</t>
  </si>
  <si>
    <t>08R220</t>
  </si>
  <si>
    <t>1302</t>
  </si>
  <si>
    <t>08R221</t>
  </si>
  <si>
    <t>1304</t>
  </si>
  <si>
    <t>653</t>
  </si>
  <si>
    <t>08R222</t>
  </si>
  <si>
    <t>D+M Příruba ocelová nerez přivařovací, epovací, j.m. tř.17, (1.4301), DN 100, PN 10, dle ČSN EN 1092.1 + A1</t>
  </si>
  <si>
    <t>1306</t>
  </si>
  <si>
    <t>08R223</t>
  </si>
  <si>
    <t>1308</t>
  </si>
  <si>
    <t>655</t>
  </si>
  <si>
    <t>08R224</t>
  </si>
  <si>
    <t>1310</t>
  </si>
  <si>
    <t>08R225</t>
  </si>
  <si>
    <t>1312</t>
  </si>
  <si>
    <t>657</t>
  </si>
  <si>
    <t>08R226</t>
  </si>
  <si>
    <t>1314</t>
  </si>
  <si>
    <t>08R227</t>
  </si>
  <si>
    <t>1316</t>
  </si>
  <si>
    <t>659</t>
  </si>
  <si>
    <t>08R228</t>
  </si>
  <si>
    <t>1318</t>
  </si>
  <si>
    <t>08R229</t>
  </si>
  <si>
    <t>1320</t>
  </si>
  <si>
    <t>Poznámka k položce:_x000D_
U.10.3 -200</t>
  </si>
  <si>
    <t>661</t>
  </si>
  <si>
    <t>08R230</t>
  </si>
  <si>
    <t>1322</t>
  </si>
  <si>
    <t>Poznámka k položce:_x000D_
U.10.4-200  U.10.5-200</t>
  </si>
  <si>
    <t>08R231</t>
  </si>
  <si>
    <t>1324</t>
  </si>
  <si>
    <t>Poznámka k položce:_x000D_
U.10.6-150.1</t>
  </si>
  <si>
    <t>663</t>
  </si>
  <si>
    <t>08R232</t>
  </si>
  <si>
    <t>1326</t>
  </si>
  <si>
    <t>Poznámka k položce:_x000D_
U.10.6-150.2</t>
  </si>
  <si>
    <t>08R233</t>
  </si>
  <si>
    <t>1328</t>
  </si>
  <si>
    <t>665</t>
  </si>
  <si>
    <t>08R234</t>
  </si>
  <si>
    <t>1330</t>
  </si>
  <si>
    <t>D33</t>
  </si>
  <si>
    <t>Potrubí odpadního vzduchu</t>
  </si>
  <si>
    <t>08R235</t>
  </si>
  <si>
    <t>D+M Trubka ocelová nerezová, j.m. tř.17 (1.4301) DN 350, PN 10 Ø356 x 3 mm</t>
  </si>
  <si>
    <t>1332</t>
  </si>
  <si>
    <t>667</t>
  </si>
  <si>
    <t>08R236</t>
  </si>
  <si>
    <t>1334</t>
  </si>
  <si>
    <t>08R237</t>
  </si>
  <si>
    <t>1336</t>
  </si>
  <si>
    <t>669</t>
  </si>
  <si>
    <t>08R238</t>
  </si>
  <si>
    <t>1338</t>
  </si>
  <si>
    <t>08R239</t>
  </si>
  <si>
    <t>1340</t>
  </si>
  <si>
    <t>671</t>
  </si>
  <si>
    <t>08R240</t>
  </si>
  <si>
    <t>1342</t>
  </si>
  <si>
    <t>08R241</t>
  </si>
  <si>
    <t>D+M Koleno ocelové nerezové j. m. tř. 17 (1.4301), DN 200, R=1,5 D, 30°, tl. stěny min 3 mm</t>
  </si>
  <si>
    <t>1344</t>
  </si>
  <si>
    <t>673</t>
  </si>
  <si>
    <t>08R242</t>
  </si>
  <si>
    <t>1346</t>
  </si>
  <si>
    <t>08R243</t>
  </si>
  <si>
    <t>1348</t>
  </si>
  <si>
    <t>675</t>
  </si>
  <si>
    <t>08R244</t>
  </si>
  <si>
    <t>1350</t>
  </si>
  <si>
    <t>08R245</t>
  </si>
  <si>
    <t>D+M T kus nerezový, j. m. tř. 17 (1.4301), DN 350, tl. stěny 3 mm</t>
  </si>
  <si>
    <t>1352</t>
  </si>
  <si>
    <t>677</t>
  </si>
  <si>
    <t>08R246</t>
  </si>
  <si>
    <t>D+M T kus nerezový redukovaný, j. m. tř. 17 (1.4301), DN 350/200/350, tl. stěny 3 mm</t>
  </si>
  <si>
    <t>1354</t>
  </si>
  <si>
    <t>08R247</t>
  </si>
  <si>
    <t>1356</t>
  </si>
  <si>
    <t>679</t>
  </si>
  <si>
    <t>08R248</t>
  </si>
  <si>
    <t>D+M T kus nerezový redukovaný, j. m. tř. 17 (1.4301), DN 200/100/200, tl. stěny 3 mm</t>
  </si>
  <si>
    <t>1358</t>
  </si>
  <si>
    <t>08R249</t>
  </si>
  <si>
    <t>D+M Redukce centrická nerezová j. m. tř. 17 (1.4301), DN 350/DN 200, tl. stěny 3 mm</t>
  </si>
  <si>
    <t>1360</t>
  </si>
  <si>
    <t>681</t>
  </si>
  <si>
    <t>08R250</t>
  </si>
  <si>
    <t>1362</t>
  </si>
  <si>
    <t>08R251</t>
  </si>
  <si>
    <t>D+M Napojení potrubí odpadního vzduchu DN 350 na dezodorizační jednotku RM-90 sestávající z nezbytného potubního příslušenství</t>
  </si>
  <si>
    <t>1364</t>
  </si>
  <si>
    <t>683</t>
  </si>
  <si>
    <t>08R252</t>
  </si>
  <si>
    <t>D+M Napojení potrubí odpadního vzduchu DN 200 na dezodorizační jednotku RM-91 sestávající z nezbytného potubního příslušenství</t>
  </si>
  <si>
    <t>1366</t>
  </si>
  <si>
    <t>08R253</t>
  </si>
  <si>
    <t>1368</t>
  </si>
  <si>
    <t>685</t>
  </si>
  <si>
    <t>08R254</t>
  </si>
  <si>
    <t>1370</t>
  </si>
  <si>
    <t>08R255</t>
  </si>
  <si>
    <t>1372</t>
  </si>
  <si>
    <t>687</t>
  </si>
  <si>
    <t>08R256</t>
  </si>
  <si>
    <t>1374</t>
  </si>
  <si>
    <t>08R257</t>
  </si>
  <si>
    <t>1376</t>
  </si>
  <si>
    <t>689</t>
  </si>
  <si>
    <t>08R258</t>
  </si>
  <si>
    <t>1378</t>
  </si>
  <si>
    <t>08R259</t>
  </si>
  <si>
    <t>1380</t>
  </si>
  <si>
    <t>691</t>
  </si>
  <si>
    <t>08R260</t>
  </si>
  <si>
    <t>D+M Komplet pro uložení potrubí DN 350 nenormalizovaný složitý nerezový (mater. ocel 1.4301) (hmotnost prvku cca 5 kg) dodávka vč. betonového základu</t>
  </si>
  <si>
    <t>1382</t>
  </si>
  <si>
    <t>Poznámka k položce:_x000D_
U.18.4-350</t>
  </si>
  <si>
    <t>08R261</t>
  </si>
  <si>
    <t>D+M Komplet pro uložení potrubí DN 200 nenormalizovaný složitý nerezový (mater. ocel 1.4301) (hmotnost prvku cca 35 kg) dodávka vč. betonového základu</t>
  </si>
  <si>
    <t>1384</t>
  </si>
  <si>
    <t>Poznámka k položce:_x000D_
U.18.6.1-200 U.18.7.1-200</t>
  </si>
  <si>
    <t>693</t>
  </si>
  <si>
    <t>08R262</t>
  </si>
  <si>
    <t>1386</t>
  </si>
  <si>
    <t>Poznámka k položce:_x000D_
U.18.5-200  U.18.7.2-200 U.18.8-200</t>
  </si>
  <si>
    <t>08R263</t>
  </si>
  <si>
    <t>1388</t>
  </si>
  <si>
    <t>Poznámka k položce:_x000D_
U.18.1-150.1</t>
  </si>
  <si>
    <t>695</t>
  </si>
  <si>
    <t>08R264</t>
  </si>
  <si>
    <t>1390</t>
  </si>
  <si>
    <t>Poznámka k položce:_x000D_
U.18.1-150.2</t>
  </si>
  <si>
    <t>08R265</t>
  </si>
  <si>
    <t>D+M Komplet pro uložení potrubí DN 100 nenormalizovaný složitý nerezový (mater. ocel 1.4301) (hmotnost prvku cca 5 kg)</t>
  </si>
  <si>
    <t>1392</t>
  </si>
  <si>
    <t>Poznámka k položce:_x000D_
U.18.1-100 U.18.2-100  U.18.3-100</t>
  </si>
  <si>
    <t>697</t>
  </si>
  <si>
    <t>08R266</t>
  </si>
  <si>
    <t>D+M Prostupové těsnění pro potrubí Ø 356 x 3 mm Sestávající z 2 x těsnícího stahovacího pryžového segmentového kroužku</t>
  </si>
  <si>
    <t>1394</t>
  </si>
  <si>
    <t>08R267</t>
  </si>
  <si>
    <t>1396</t>
  </si>
  <si>
    <t>D34</t>
  </si>
  <si>
    <t>Potrubí úkapů z jímky podlahové vody</t>
  </si>
  <si>
    <t>699</t>
  </si>
  <si>
    <t>08R268</t>
  </si>
  <si>
    <t>Trubka ocelová nerezová, j.m. tř.17 (1.4301) DN 50, PN 10 Ø56 x 3 mm</t>
  </si>
  <si>
    <t>1398</t>
  </si>
  <si>
    <t>08R269</t>
  </si>
  <si>
    <t>Koleno ocelové nerezové j. m. tř. 17 (1.4301), DN 50, R=1,5 D, 90°, tl. stěny min 3 mm</t>
  </si>
  <si>
    <t>1400</t>
  </si>
  <si>
    <t>701</t>
  </si>
  <si>
    <t>08R270</t>
  </si>
  <si>
    <t>Vevaření potrubí DN 50 do potrubí DN 300 Propoj DN 50 Ø 60,3 x 3 mm 13.2.1-UK-50 do potrubí DN 300, Ø 306 x 3 mm - 8.5-KV-300 j.m.tř.17 (1.4301)</t>
  </si>
  <si>
    <t>1402</t>
  </si>
  <si>
    <t>08R271</t>
  </si>
  <si>
    <t>1404</t>
  </si>
  <si>
    <t>703</t>
  </si>
  <si>
    <t>08R272</t>
  </si>
  <si>
    <t>Závitové připojení zpětné klapky DN 50, PN 10 (G2“) Sestávající ze závitových fitinek a návarků, materiál nerezová ocel 1.4301</t>
  </si>
  <si>
    <t>1406</t>
  </si>
  <si>
    <t>08R273</t>
  </si>
  <si>
    <t>Pružný spoj DN50 Připojení k hadici čerpadla pomocí převlečné spojky dvojice převlečných matic typu G. DN 50, PN10, včetně těsnění a spojovacího materiálu. Včetně hadice a potřebného materiálu pro správnou funkci pružného spoje.</t>
  </si>
  <si>
    <t>1408</t>
  </si>
  <si>
    <t>705</t>
  </si>
  <si>
    <t>08R274</t>
  </si>
  <si>
    <t>Komplet pro uložení potrubí DN 50 nenormalizovaný složitý nerezový (mater. ocel 1.4301) (hmotnost prvku cca 2 kg)</t>
  </si>
  <si>
    <t>1410</t>
  </si>
  <si>
    <t>Poznámka k položce:_x000D_
U.13.2.1-50</t>
  </si>
  <si>
    <t>08R275</t>
  </si>
  <si>
    <t>1412</t>
  </si>
  <si>
    <t>707</t>
  </si>
  <si>
    <t>08R276</t>
  </si>
  <si>
    <t>1414</t>
  </si>
  <si>
    <t>08R277</t>
  </si>
  <si>
    <t>1416</t>
  </si>
  <si>
    <t>709</t>
  </si>
  <si>
    <t>08R278</t>
  </si>
  <si>
    <t>1418</t>
  </si>
  <si>
    <t>08R279</t>
  </si>
  <si>
    <t>D+M Koleno ocelové nerezové j. m. tř. 17 (1.4301), DN 40, R=1,5 D, 90°, tl. stěny min 3 mm</t>
  </si>
  <si>
    <t>1420</t>
  </si>
  <si>
    <t>08R280</t>
  </si>
  <si>
    <t>D+M Koleno ocelové nerezové j. m. tř. 17 (1.4301), DN 32, R=1,5 D, 90°, tl. stěny min 3 mm</t>
  </si>
  <si>
    <t>1422</t>
  </si>
  <si>
    <t>08R281</t>
  </si>
  <si>
    <t>D+M T kus nerezový, j. m. tř. 17 (1.4301), DN 50, tl. stěny 3 mm</t>
  </si>
  <si>
    <t>1424</t>
  </si>
  <si>
    <t>08R282</t>
  </si>
  <si>
    <t>D+M T kus nerezový, j. m. tř. 17 (1.4301), DN 32, tl. stěny 3 mm</t>
  </si>
  <si>
    <t>1426</t>
  </si>
  <si>
    <t>08R283</t>
  </si>
  <si>
    <t>D+M Redukce centrická nerezová j. m. tř. 17 (1.4301), DN 50/DN 40, tl. stěny 3 mm</t>
  </si>
  <si>
    <t>1428</t>
  </si>
  <si>
    <t>715</t>
  </si>
  <si>
    <t>08R284</t>
  </si>
  <si>
    <t>D+M Redukce centrická nerezová j. m. tř. 17 (1.4301), DN 50/DN 32, tl. stěny 3 mm</t>
  </si>
  <si>
    <t>1430</t>
  </si>
  <si>
    <t>08R285</t>
  </si>
  <si>
    <t>Vevaření potrubí DN50 do potrubí DN80 Připojení potrubí užitkové vody DN50, Ø 54 x 3 mm do potrubí DN80, Ø 84 x 3 mm – centrální přívod vody do KH</t>
  </si>
  <si>
    <t>1432</t>
  </si>
  <si>
    <t>717</t>
  </si>
  <si>
    <t>08R286</t>
  </si>
  <si>
    <t>Závitové připojení kulového kohoutu DN 50, PN 10 (G2“) Sestávající ze závitových fitinek a návarků, … materiál nerezová ocel 1.4301</t>
  </si>
  <si>
    <t>1434</t>
  </si>
  <si>
    <t>08R287</t>
  </si>
  <si>
    <t>Závitové připojení kulového kohoutu DN 40, PN 10 (G6/4“) Sestávající ze závitových fitinek a návarků, … materiál nerezová ocel 1.4301</t>
  </si>
  <si>
    <t>1436</t>
  </si>
  <si>
    <t>719</t>
  </si>
  <si>
    <t>08R288</t>
  </si>
  <si>
    <t>Závitové připojení zpětné klapky DN 40, PN 10 (G6/4“) Sestávající ze závitových fitinek a návarků, materiál nerezová ocel 1.4301</t>
  </si>
  <si>
    <t>1438</t>
  </si>
  <si>
    <t>08R289</t>
  </si>
  <si>
    <t>Závitové připojení regulačního ventilu DN 40, PN 10 (G6/4“) Sestávající ze závitových fitinek a návarků, …. materiál nerezová ocel 1.4301</t>
  </si>
  <si>
    <t>1440</t>
  </si>
  <si>
    <t>08R290</t>
  </si>
  <si>
    <t>1442</t>
  </si>
  <si>
    <t>08R291</t>
  </si>
  <si>
    <t>D+M Příruba ocelová nerez zaslepovací, j.m. tř.17, (1.4301), DN 80, PN 10, dle ČSN EN 1092.1 + A1</t>
  </si>
  <si>
    <t>1444</t>
  </si>
  <si>
    <t>723</t>
  </si>
  <si>
    <t>08R292</t>
  </si>
  <si>
    <t>1446</t>
  </si>
  <si>
    <t>08R293</t>
  </si>
  <si>
    <t>1448</t>
  </si>
  <si>
    <t>08R294</t>
  </si>
  <si>
    <t>1450</t>
  </si>
  <si>
    <t>08R295</t>
  </si>
  <si>
    <t>D+M Pružný spoj DN 50 Spoj pomocí převlečné manžety Včetně potřebného materiálu pro správnou funkci spoje.</t>
  </si>
  <si>
    <t>1452</t>
  </si>
  <si>
    <t>727</t>
  </si>
  <si>
    <t>08R296</t>
  </si>
  <si>
    <t>1454</t>
  </si>
  <si>
    <t>08R297</t>
  </si>
  <si>
    <t>D+M Komplet pro uložení potrubí DN 80 nenormalizovaný složitý nerezový (mater. ocel 1.4301) (hmotnost prvku cca 3 kg)</t>
  </si>
  <si>
    <t>1456</t>
  </si>
  <si>
    <t>Poznámka k položce:_x000D_
U.3.5-80</t>
  </si>
  <si>
    <t>729</t>
  </si>
  <si>
    <t>08R298</t>
  </si>
  <si>
    <t>1458</t>
  </si>
  <si>
    <t>Poznámka k položce:_x000D_
U.3.8-50  U.3.5.1-50  U.3.5.2-50</t>
  </si>
  <si>
    <t>08R299</t>
  </si>
  <si>
    <t>D+M Komplet pro uložení potrubí DN 40 nenormalizovaný složitý nerezový (mater. ocel 1.4301) (hmotnost prvku cca 2 kg)</t>
  </si>
  <si>
    <t>1460</t>
  </si>
  <si>
    <t>Poznámka k položce:_x000D_
U.3.8.1-40  U.3.8.2-40 U.3.5.3-40</t>
  </si>
  <si>
    <t>08R300</t>
  </si>
  <si>
    <t>1462</t>
  </si>
  <si>
    <t>08R301</t>
  </si>
  <si>
    <t>1464</t>
  </si>
  <si>
    <t>733</t>
  </si>
  <si>
    <t>08R302</t>
  </si>
  <si>
    <t>D+M Prostupové těsnění pro potrubí Ø 46 x 3 mm Sestávající z 2 x těsnícího stahovacího pryžového segmentového kroužku</t>
  </si>
  <si>
    <t>1466</t>
  </si>
  <si>
    <t>D35</t>
  </si>
  <si>
    <t>Potrubí flokulantu</t>
  </si>
  <si>
    <t>08R303</t>
  </si>
  <si>
    <t>D+M Trubka PVC-U DN 32 (d 40), PN 10 (SDR 21) Ø 40x1,9 mm</t>
  </si>
  <si>
    <t>1468</t>
  </si>
  <si>
    <t>08R304</t>
  </si>
  <si>
    <t>D+M Tvarovky a fitinky PVC-U DN 32 (d 40), PN 10 (SDR 21) Ø 40x1,9 mm</t>
  </si>
  <si>
    <t>1470</t>
  </si>
  <si>
    <t>08R305</t>
  </si>
  <si>
    <t>Připojení flexibilní hadice DN 32 z čerpadel flokulantu M-57.20 a M-58.20 na výtlačné potrubí flokulantu DN 32 spoj složený z pružného přechodového kusu a mezikusu na PVC potrubí DN32.</t>
  </si>
  <si>
    <t>1472</t>
  </si>
  <si>
    <t>737</t>
  </si>
  <si>
    <t>08R306</t>
  </si>
  <si>
    <t>D+M Komplet pro uložení potrubí DN 32 nenormalizovaný nerezový (mater. ocel 1.4301) (hmotnost prvku cca 8 kg)</t>
  </si>
  <si>
    <t>1474</t>
  </si>
  <si>
    <t>Poznámka k položce:_x000D_
U.17.1-32.1  U.17.2-32.1  U.17.3-32.1</t>
  </si>
  <si>
    <t>08R307</t>
  </si>
  <si>
    <t>D+M Komplet pro uložení potrubí DN 32 nenormalizovaný nerezový (mater. ocel 1.4301) (hmotnost prvku cca 0,5 kg)</t>
  </si>
  <si>
    <t>1476</t>
  </si>
  <si>
    <t>Poznámka k položce:_x000D_
U.17.1-32.2 U.17.2-32.2 U.17.3-32.2 U.17.4.1-32 U.17.4.2-32</t>
  </si>
  <si>
    <t>739</t>
  </si>
  <si>
    <t>08R308</t>
  </si>
  <si>
    <t>1478</t>
  </si>
  <si>
    <t>08R309</t>
  </si>
  <si>
    <t>1480</t>
  </si>
  <si>
    <t>741</t>
  </si>
  <si>
    <t>08R310</t>
  </si>
  <si>
    <t>1482</t>
  </si>
  <si>
    <t>08R311</t>
  </si>
  <si>
    <t>1484</t>
  </si>
  <si>
    <t>743</t>
  </si>
  <si>
    <t>08R312</t>
  </si>
  <si>
    <t>1486</t>
  </si>
  <si>
    <t>08R313</t>
  </si>
  <si>
    <t>1488</t>
  </si>
  <si>
    <t>745</t>
  </si>
  <si>
    <t>08R314</t>
  </si>
  <si>
    <t>1490</t>
  </si>
  <si>
    <t>08R315</t>
  </si>
  <si>
    <t>1492</t>
  </si>
  <si>
    <t>747</t>
  </si>
  <si>
    <t>08R316</t>
  </si>
  <si>
    <t>D+M T kus nerezový redukovaný, j. m. tř. 17 (1.4301), DN 65 – DN 50 – DN 65, tl. stěny 3 mm</t>
  </si>
  <si>
    <t>1494</t>
  </si>
  <si>
    <t>08R317</t>
  </si>
  <si>
    <t>D+M T kus nerezový redukovaný, j. m. tř. 17 (1.4301), DN 50 – DN 25 – DN 50, tl. stěny 3 mm</t>
  </si>
  <si>
    <t>1496</t>
  </si>
  <si>
    <t>749</t>
  </si>
  <si>
    <t>08R318</t>
  </si>
  <si>
    <t>D+M Redukce centrická nerezová j. m. tř. 17 (1.4301), DN 80/DN 65, tl. stěny 3 mm</t>
  </si>
  <si>
    <t>1498</t>
  </si>
  <si>
    <t>08R319</t>
  </si>
  <si>
    <t>D+M Redukce centrická nerezová j. m. tř. 17 (1.4301), DN 65/DN 50, tl. stěny 3 mm</t>
  </si>
  <si>
    <t>1500</t>
  </si>
  <si>
    <t>08R320</t>
  </si>
  <si>
    <t>1502</t>
  </si>
  <si>
    <t>08R321</t>
  </si>
  <si>
    <t>Přechodový kus ze závitu ATS na přírubu DN 80, PN10 sestávající: -	1 ks závitového návarku s vnitřním závitem G3“/DN 80 -	1 ks příruby ocelové nerez přivařovací DN 80, PN 10 materiál ocel tř. 17 (1.4301),</t>
  </si>
  <si>
    <t>1504</t>
  </si>
  <si>
    <t>753</t>
  </si>
  <si>
    <t>08R322</t>
  </si>
  <si>
    <t>1506</t>
  </si>
  <si>
    <t>08R323</t>
  </si>
  <si>
    <t>1508</t>
  </si>
  <si>
    <t>755</t>
  </si>
  <si>
    <t>08R324</t>
  </si>
  <si>
    <t>1510</t>
  </si>
  <si>
    <t>08R325</t>
  </si>
  <si>
    <t>D+M Příruba ocelová nerez zaslepovací, j.m. tř.17, (1.4301), DN 50, PN 10, dle ČSN EN 1092.1 + A1</t>
  </si>
  <si>
    <t>1512</t>
  </si>
  <si>
    <t>757</t>
  </si>
  <si>
    <t>08R326</t>
  </si>
  <si>
    <t>1514</t>
  </si>
  <si>
    <t>08R327</t>
  </si>
  <si>
    <t>1516</t>
  </si>
  <si>
    <t>759</t>
  </si>
  <si>
    <t>08R328</t>
  </si>
  <si>
    <t>1518</t>
  </si>
  <si>
    <t>08R329</t>
  </si>
  <si>
    <t>D+M Mezipřírubový spoj nerezový j.m. tř.17, (1.4301) pro spojení příruba-armatura-příruba (dvou různých materiálů), izolační spoj (včetně odizolovacího těsnění), s nakluzněnými šrouby DN 65, PN 10</t>
  </si>
  <si>
    <t>1520</t>
  </si>
  <si>
    <t>761</t>
  </si>
  <si>
    <t>08R330</t>
  </si>
  <si>
    <t>D+M Přírubový spoj nerezový j.m. tř.17, (1.4301) pro spojení 2 mat. tř.17+ mat. tř.17 DN 50, PN 10</t>
  </si>
  <si>
    <t>1522</t>
  </si>
  <si>
    <t>08R331</t>
  </si>
  <si>
    <t>1524</t>
  </si>
  <si>
    <t>08R332</t>
  </si>
  <si>
    <t>1526</t>
  </si>
  <si>
    <t>Poznámka k položce:_x000D_
U.13.1-80  U.13.2-80</t>
  </si>
  <si>
    <t>08R333</t>
  </si>
  <si>
    <t>1528</t>
  </si>
  <si>
    <t>Poznámka k položce:_x000D_
U.13.3-65</t>
  </si>
  <si>
    <t>08R334</t>
  </si>
  <si>
    <t>Poznámka k položce:_x000D_
U.13.4-50  U.13.5-50</t>
  </si>
  <si>
    <t>08R335</t>
  </si>
  <si>
    <t>1532</t>
  </si>
  <si>
    <t>Poznámka k položce:_x000D_
U.13.6-25  U.13.7-25 U.13.8-25  U.13.9-25 U.13.10-25  U.13.11-25 U.13.3.3-25  U.13.3.4-25</t>
  </si>
  <si>
    <t>08R336</t>
  </si>
  <si>
    <t>1534</t>
  </si>
  <si>
    <t>08R337</t>
  </si>
  <si>
    <t>1536</t>
  </si>
  <si>
    <t>D36</t>
  </si>
  <si>
    <t>Ostatní příslišenství</t>
  </si>
  <si>
    <t>769</t>
  </si>
  <si>
    <t>08R338</t>
  </si>
  <si>
    <t>1538</t>
  </si>
  <si>
    <t>08R339</t>
  </si>
  <si>
    <t>1540</t>
  </si>
  <si>
    <t>08R340</t>
  </si>
  <si>
    <t>1542</t>
  </si>
  <si>
    <t>08R341</t>
  </si>
  <si>
    <t>Pojišťující prvek pro odvětrání zastropené kalové nádrže</t>
  </si>
  <si>
    <t>1544</t>
  </si>
  <si>
    <t>773</t>
  </si>
  <si>
    <t>08R342</t>
  </si>
  <si>
    <t>Ochranný povlak pro potrubí DN80, DN150, DN200, DN250, DN300</t>
  </si>
  <si>
    <t>1546</t>
  </si>
  <si>
    <t>D37</t>
  </si>
  <si>
    <t xml:space="preserve">Demontáže stávající technologie </t>
  </si>
  <si>
    <t>09R001</t>
  </si>
  <si>
    <t>Demontáž stávající strojní technologie - Čerpací jímka a dmychárna (SO 05) Celková hmotnost demontovaného zařízení: cca 1900 kg</t>
  </si>
  <si>
    <t>1548</t>
  </si>
  <si>
    <t>775</t>
  </si>
  <si>
    <t>09R002</t>
  </si>
  <si>
    <t>Demontáž stávající strojní technologie - Hrubé předčištění (SO 08) Celková hmotnost demontovaného zařízení: cca 2500 kg</t>
  </si>
  <si>
    <t>1550</t>
  </si>
  <si>
    <t>09R003</t>
  </si>
  <si>
    <t>Demontáž stávající strojní technologie - Aktivační a dosazovací nádrže (SO 01) Celková hmotnost demontovaného zařízení: cca 15500 kg</t>
  </si>
  <si>
    <t>1552</t>
  </si>
  <si>
    <t>777</t>
  </si>
  <si>
    <t>09R004</t>
  </si>
  <si>
    <t>Demontáž stávající strojní technologie - Kalové hospodářství (SO 04) Celková hmotnost demontovaného zařízení: cca 1800 kg</t>
  </si>
  <si>
    <t>1554</t>
  </si>
  <si>
    <t>D38</t>
  </si>
  <si>
    <t>Provizorní čerpání a technologická provizoria</t>
  </si>
  <si>
    <t>10R001</t>
  </si>
  <si>
    <t>D+M Ponorné kalové čerpadlo pro nepředčištěné odpadní vody</t>
  </si>
  <si>
    <t>1556</t>
  </si>
  <si>
    <t>Poznámka k položce:_x000D_
M-P01 LC-P01</t>
  </si>
  <si>
    <t>779</t>
  </si>
  <si>
    <t>10R002</t>
  </si>
  <si>
    <t>Skladová rezerva - Ponorné kalové čerpadlo pro nepředčištěné odpadní vody</t>
  </si>
  <si>
    <t>1558</t>
  </si>
  <si>
    <t>10R003</t>
  </si>
  <si>
    <t>1560</t>
  </si>
  <si>
    <t>Poznámka k položce:_x000D_
M-P02 LC-P02</t>
  </si>
  <si>
    <t>10R004</t>
  </si>
  <si>
    <t>1562</t>
  </si>
  <si>
    <t>10R005</t>
  </si>
  <si>
    <t>Šetrná demontáž, přesun a provizorní montáž stávajícího čerpadla provozní vody do šachty Š-AKU</t>
  </si>
  <si>
    <t>1564</t>
  </si>
  <si>
    <t>10R006</t>
  </si>
  <si>
    <t>Potrubní provizoria pro přepojení dopravy kalu ze stabilizační nádrže přímo na strojní zpracování kalu</t>
  </si>
  <si>
    <t>1566</t>
  </si>
  <si>
    <t>10R007</t>
  </si>
  <si>
    <t>1568</t>
  </si>
  <si>
    <t>785</t>
  </si>
  <si>
    <t>10R008</t>
  </si>
  <si>
    <t>1570</t>
  </si>
  <si>
    <t>11R001</t>
  </si>
  <si>
    <t>Montážní a svářečské práce</t>
  </si>
  <si>
    <t>1572</t>
  </si>
  <si>
    <t>787</t>
  </si>
  <si>
    <t>11R002</t>
  </si>
  <si>
    <t>Přídavný a pomocný materiál při svařování</t>
  </si>
  <si>
    <t>1574</t>
  </si>
  <si>
    <t>11R003</t>
  </si>
  <si>
    <t>Pasivace povrchu spojů</t>
  </si>
  <si>
    <t>1576</t>
  </si>
  <si>
    <t>789</t>
  </si>
  <si>
    <t>11R004</t>
  </si>
  <si>
    <t>Odvoz a ekologická likvidace odpadů</t>
  </si>
  <si>
    <t>1578</t>
  </si>
  <si>
    <t>11R005</t>
  </si>
  <si>
    <t>Přesun hmot při montážích a demontážích</t>
  </si>
  <si>
    <t>1580</t>
  </si>
  <si>
    <t>791</t>
  </si>
  <si>
    <t>11R006</t>
  </si>
  <si>
    <t>Vodivé přemostění přírubových spojů</t>
  </si>
  <si>
    <t>1582</t>
  </si>
  <si>
    <t>11R007</t>
  </si>
  <si>
    <t>Vyčištění stavby před zahájením prací</t>
  </si>
  <si>
    <t>1584</t>
  </si>
  <si>
    <t>PS08 - Trafostanice</t>
  </si>
  <si>
    <t>D1 - Trafostanice - PS 08</t>
  </si>
  <si>
    <t>D2 - Společné položky</t>
  </si>
  <si>
    <t>Trafostanice - PS 08</t>
  </si>
  <si>
    <t>08R01</t>
  </si>
  <si>
    <t>Trafostanice: Betonová prefabrikovaná stanice s vnitřní obsluhou Celkové rozměry (vxšxd): 2x (3600x3320x4780) mm</t>
  </si>
  <si>
    <t>Poznámka k položce:_x000D_
Kompletní stavební dodávka kiosků: dveře, větrací otvory, chladicí mřížka, kabelové prostupy, dvojitá podlaha, dielektrický koberec atd. viz výkresová část Kompletní dodávka technologie: VN rozvaděč 22 kV, 2x olejový hermetizovaný transformátor 630 kVA s kompenzací, rozvaděč RH, rozvaděč kompenzace, skříň obchodního měření atd. viz výkresová část Kabelové vnitřní propoje VN, NN Vnitřní uzemnění Vnitřní elektroinstalace Manipulace se stanicí a usazení Kompletní dodávka zapojené stanice, včetně stavebních komponentů, pomocného materiálu pro montáž a propojení</t>
  </si>
  <si>
    <t>08R02</t>
  </si>
  <si>
    <t>Vnější uzemnění TS s ekvipotenciálními prahy: - pásek FeZn 30x4 včetně výkopu pro uložení 70m,</t>
  </si>
  <si>
    <t>Poznámka k položce:_x000D_
Kompletní vč. příslušenství, svorek, protikorozního nátěru</t>
  </si>
  <si>
    <t>08R03</t>
  </si>
  <si>
    <t>Stavební připravenost: stavební jáma pro TS, podklad z hutněného štěrkopísku, betonová mazanina, izolace, základová železobetonová deska, chodníček kolem kiosků</t>
  </si>
  <si>
    <t>08R04</t>
  </si>
  <si>
    <t>Projektová dokumentace provizorní přeložky kVN, zhotovená projektantem z katalogu PREdi, kompletní vč. inženýrinku</t>
  </si>
  <si>
    <t>08R05</t>
  </si>
  <si>
    <t>Provizorní přeložka kVN: trasa cca 20m</t>
  </si>
  <si>
    <t>Poznámka k položce:_x000D_
kabel VN AXEKVCEY 1x240 cca 30m, výkop cca 50m, kabelová spojka VN 6 ks zhotoveno dodavatelem z katalogu PREdi</t>
  </si>
  <si>
    <t>08R06</t>
  </si>
  <si>
    <t>08R07</t>
  </si>
  <si>
    <t>08R08</t>
  </si>
  <si>
    <t>08R09</t>
  </si>
  <si>
    <t>08R10</t>
  </si>
  <si>
    <t>08R11</t>
  </si>
  <si>
    <t>08R12</t>
  </si>
  <si>
    <t>08R13</t>
  </si>
  <si>
    <t>08R14</t>
  </si>
  <si>
    <t>08R15</t>
  </si>
  <si>
    <t>08R16</t>
  </si>
  <si>
    <t>08R17</t>
  </si>
  <si>
    <t>08R18</t>
  </si>
  <si>
    <t>08R19</t>
  </si>
  <si>
    <t>PS09 - Elektro-technologická část</t>
  </si>
  <si>
    <t>D2 - Kabely nízkého napětí</t>
  </si>
  <si>
    <t>D3 - Příslušenství pro izolované kabely</t>
  </si>
  <si>
    <t>D4 - Společné položky</t>
  </si>
  <si>
    <t>Pol288</t>
  </si>
  <si>
    <t>Rozvaděč RM1 Provedení a výzbroj viz výkresová část. Kompletní dodávka sestavy vč. pomocného materiálu pro montáž a propojení, instalace a oživení a dodavatelské dokumentace oceloplechový skříňový , IP 55, celkem 8 polí, jmenovitý proud 800A, Ikm=14,25 kA, náplň dle výkresové dokumentace</t>
  </si>
  <si>
    <t>Pol289</t>
  </si>
  <si>
    <t>Rozvaděč RM2 Provedení a výzbroj viz výkresová část. Kompletní dodávka sestavy vč. pomocného materiálu pro montáž a propojení, instalace a oživení a dodavatelské dokumentace</t>
  </si>
  <si>
    <t>Pol290</t>
  </si>
  <si>
    <t>Úprava stávajícího rozvaděče RMD Provedení a výzbroj viz výkresová část. Kompletní dodávka sestavy vč. pomocného materiálu pro montáž a propojení, instalace a oživení a dodavatelské dokumentace</t>
  </si>
  <si>
    <t>Pol291</t>
  </si>
  <si>
    <t>Rozvaděč RPR1, plastový nástěnný krytý rozvaděč, IP55, 2 řady DIN, 24 modulů, varistorová přepětová ochrana 1. a 2.stupeň, Iimp=12,5kA: třífázová TN-C 3+0 1ks, třífázová TN-S 3+1 2ks, jednofázová 4ks, kompletní vč. průchodek dle použitých kabelů, svorek, vnitřního zapojení, montážního materiálu, popisu, atd.</t>
  </si>
  <si>
    <t>Pol292</t>
  </si>
  <si>
    <t>Rozvaděč RPR2, plastový nástěnný krytý rozvaděč, IP55, 1 řada DIN, 12 modulů, varistorová přepětová ochrana 1. a 2.stupeň, Iimp=12,5kA: třífázová TN-C 3+0 2ks, kompletní vč. průchodek dle použitých kabelů, svorek, vnitřního zapojení, montážního materiálu, popisu, atd.</t>
  </si>
  <si>
    <t>Pol293</t>
  </si>
  <si>
    <t>Deblokační skříňka pro elektropohony a šoupata, plastová rozvodnice, izolace třídy II., IP65, vč. stojanu pro uchycení na zábradlí nebo betonovou desku, přístrojová náplň dle výkresové dokumentace</t>
  </si>
  <si>
    <t>Pol294</t>
  </si>
  <si>
    <t>Přechodová plastová svorková skříň pro přepojení kabelů ponořených el. zařízení, svorky dle použitých typů kabelů a počtu žil, průchodky dle použitých typů kabelů, IP66, komplet vč. montážního materiálu</t>
  </si>
  <si>
    <t>Pol295</t>
  </si>
  <si>
    <t>Hřibovité vypínací tlačítko v plastové skříni na povrch, ovládač nouzového zastavení technologie s hřibovitým knoflíkem průměru 40mm s ochranou proti nechtěnému použití, barva červená, osazen 1x spínacím a 1x rozpínacím kontaktem 230V/6A v plastové skříni na povrch, krytí IP65, vč. kompletního příslušenství pro montáž ( upevňovací materiál, konstrukce pro připevnění na zábradlí, kabelové průchodky, popisové tabulky, atd. )</t>
  </si>
  <si>
    <t>Pol296</t>
  </si>
  <si>
    <t>Frekvenční měnič, 3x400V / 37kW, nástěnná montáž, IP 66, včetně displeje pro vzdálené ovládání, odrušovacích filtrů a motorové tlumivky</t>
  </si>
  <si>
    <t>Pol297</t>
  </si>
  <si>
    <t>Frekvenční měnič, 3x400V / 22kW, nástěnná montáž, IP 66, včetně displeje pro vzdálené ovládání, odrušovacích filtrů a motorové tlumivky</t>
  </si>
  <si>
    <t>Pol298</t>
  </si>
  <si>
    <t>Frekvenční měnič, 3x400V / 11kW, nástěnná montáž, včetně displeje pro vzdálené ovládání, odrušovacích filtrů a motorové tlumivky</t>
  </si>
  <si>
    <t>Pol299</t>
  </si>
  <si>
    <t>Příslušenství pro ostatní frekvenční měniče v rozvaděčích, viz výkres rozvaděče, odrušovací filtry a motorové tlumivky</t>
  </si>
  <si>
    <t>Pol300</t>
  </si>
  <si>
    <t>Kabel CYKY-J 5x50</t>
  </si>
  <si>
    <t>Pol301</t>
  </si>
  <si>
    <t>Kabel CYKY-J 4x70</t>
  </si>
  <si>
    <t>Pol302</t>
  </si>
  <si>
    <t>Kabel CYKY-J 4x35</t>
  </si>
  <si>
    <t>Pol303</t>
  </si>
  <si>
    <t>Pol304</t>
  </si>
  <si>
    <t>Kabel CYKY-J 4x6</t>
  </si>
  <si>
    <t>Pol305</t>
  </si>
  <si>
    <t>Kabel CYKY-J 4x4</t>
  </si>
  <si>
    <t>Pol306</t>
  </si>
  <si>
    <t>Pol307</t>
  </si>
  <si>
    <t>Pol308</t>
  </si>
  <si>
    <t>Pol309</t>
  </si>
  <si>
    <t>Kabel CYKY-J 12x1,5</t>
  </si>
  <si>
    <t>Pol310</t>
  </si>
  <si>
    <t>Kabel CYKY-J 7x1,5</t>
  </si>
  <si>
    <t>Pol311</t>
  </si>
  <si>
    <t>Kabel CYKY-J 4x1,5</t>
  </si>
  <si>
    <t>Pol312</t>
  </si>
  <si>
    <t>Stíněný kabel NYCWY 4x70</t>
  </si>
  <si>
    <t>Pol313</t>
  </si>
  <si>
    <t>Stíněný kabel NYCWY 4x50</t>
  </si>
  <si>
    <t>Pol314</t>
  </si>
  <si>
    <t>Stíněný kabel NYCWY 4x35</t>
  </si>
  <si>
    <t>Pol315</t>
  </si>
  <si>
    <t>Stíněný kabel NYCY 4x6</t>
  </si>
  <si>
    <t>Pol316</t>
  </si>
  <si>
    <t>Stíněný kabel NYCY 4x4</t>
  </si>
  <si>
    <t>Pol317</t>
  </si>
  <si>
    <t>Stíněný kabel NYCY 4x2,5</t>
  </si>
  <si>
    <t>Pol318</t>
  </si>
  <si>
    <t>Pol319</t>
  </si>
  <si>
    <t>Vodič pro pospojení CYA do 6mm2</t>
  </si>
  <si>
    <t>Pol320</t>
  </si>
  <si>
    <t>Kabelový stoupací žebřík, pozinkovaný 400/60 vč. příslušenství pro montáž ( nosný a upevňovací materiál, kovové hmoždinky, oblouky, spojky, příchytky, kabelové příchytky s podélnými opěrkami, vázací pásky, uzemňovací vodiče, atd. )</t>
  </si>
  <si>
    <t>Pol321</t>
  </si>
  <si>
    <t>Kabelové žlaby plné oceloplechové samonosné s víkem 400/100, pozinkované vč. víka a příslušenství pro montáž ( nosný a upevňovací materiál, oblouky, T-kusy, křížení, spojky, příchytky, ochranné kryty, kabelové příchytky s podélnými opěrkami, vázací pásky, kovové hmoždinky, závěsy, držáky, nosníky, podpěry, stojny, spojovací materiál, uzemňovací vodiče, atd. )</t>
  </si>
  <si>
    <t>Pol322</t>
  </si>
  <si>
    <t>Kabelové žlaby plné oceloplechové samonosné s víkem 300/100, pozinkované vč. víka a příslušenství pro montáž ( nosný a upevňovací materiál, oblouky, T-kusy, křížení, spojky, příchytky, ochranné kryty, kabelové příchytky s podélnými opěrkami, vázací pásky, kovové hmoždinky, závěsy, držáky, nosníky, podpěry, stojny, spojovací materiál, uzemňovací vodiče, atd. )</t>
  </si>
  <si>
    <t>Pol323</t>
  </si>
  <si>
    <t>Kabelové žlaby plné oceloplechové samonosné s víkem 200/100, pozinkované vč. víka a příslušenství pro montáž ( nosný a upevňovací materiál, oblouky, T-kusy, křížení, spojky, příchytky, ochranné kryty, kabelové příchytky s podélnými opěrkami, vázací pásky, kovové hmoždinky, závěsy, držáky, nosníky, podpěry, stojny, spojovací materiál, uzemňovací vodiče, atd. )</t>
  </si>
  <si>
    <t>Pol324</t>
  </si>
  <si>
    <t>Kabelové žlaby plné oceloplechové samonosné s víkem 100/50, pozinkované vč. víka a příslušenství pro montáž ( nosný a upevňovací materiál, oblouky, T-kusy, křížení, spojky, příchytky, ochranné kryty, kabelové příchytky s podélnými opěrkami, vázací pásky, kovové hmoždinky, závěsy, držáky, nosníky, podpěry, stojny, spojovací materiál, uzemňovací vodiče, atd. )</t>
  </si>
  <si>
    <t>Pol325</t>
  </si>
  <si>
    <t>Kabelové žlaby plné oceloplechové samonosné s víkem 50/50, pozinkované vč. víka a příslušenství pro montáž ( nosný a upevňovací materiál, oblouky, T-kusy, křížení, spojky, příchytky, ochranné kryty, kabelové příchytky s podélnými opěrkami, vázací pásky, kovové hmoždinky, závěsy, držáky, nosníky, podpěry, stojny, spojovací materiál, uzemňovací vodiče, atd. )</t>
  </si>
  <si>
    <t>Pol326</t>
  </si>
  <si>
    <t>Pol327</t>
  </si>
  <si>
    <t>Ohebné/pevné trubky PVC do průměru 50mm, UV odolné, střední mechanická odolnost 750N/5cm, vč. příslušenství pro montáž ( spojky, příchytky, nosný a upevňovací materiál, atd. )</t>
  </si>
  <si>
    <t>Pol328</t>
  </si>
  <si>
    <t>Pol329</t>
  </si>
  <si>
    <t>Pol330</t>
  </si>
  <si>
    <t>Demontáže</t>
  </si>
  <si>
    <t>Pol331</t>
  </si>
  <si>
    <t>Pol332</t>
  </si>
  <si>
    <t>Pol333</t>
  </si>
  <si>
    <t>Pol334</t>
  </si>
  <si>
    <t>Provizoria v průběhu výstavby - provizorní napojení stávajících technologií nutných pro provoz ČOV v případě demontáže stávajícího rozvaděče, kabely, chráničky, kabelové trasy, kabelové spojky, oprava případných překopnutých stávajících kabelů v průběhu výkopových prací, atd.</t>
  </si>
  <si>
    <t>Pol335</t>
  </si>
  <si>
    <t>Pol336</t>
  </si>
  <si>
    <t>Pol337</t>
  </si>
  <si>
    <t>Pol338</t>
  </si>
  <si>
    <t>Pol339</t>
  </si>
  <si>
    <t>Pol340</t>
  </si>
  <si>
    <t>Pol341</t>
  </si>
  <si>
    <t>PS10 - ASŘ, MaR</t>
  </si>
  <si>
    <t>D1 - Nástroje a přístroje pro kontrolu ostatních fyzikálních vlastností</t>
  </si>
  <si>
    <t xml:space="preserve">    D2 - Měřící a řídící zařízení</t>
  </si>
  <si>
    <t>D3 - Počítače a ostatní zařízení pro zpracování informací, jejich díly, instalace a montáže</t>
  </si>
  <si>
    <t xml:space="preserve">    D4 - Počítače a tiskárny</t>
  </si>
  <si>
    <t>D5 - Rozvaděče, rozvodné panely</t>
  </si>
  <si>
    <t xml:space="preserve">    D6 - Elektrické rozvaděče</t>
  </si>
  <si>
    <t>D7 - Izolované kabely a vodiče, průmyslové práce</t>
  </si>
  <si>
    <t xml:space="preserve">    D8 - Kabely nízkého napětí</t>
  </si>
  <si>
    <t>D9 - Společné položky</t>
  </si>
  <si>
    <t>Nástroje a přístroje pro kontrolu ostatních fyzikálních vlastností</t>
  </si>
  <si>
    <t>Měřící a řídící zařízení</t>
  </si>
  <si>
    <t>Pol1</t>
  </si>
  <si>
    <t>Nerezová ponorná sonda hydrostatického tlaku pro odpadní vody , výstupní zařízení - Rozsah 0÷6 m , Napájecí napětí:, Připojení signálů:: 2-vodič 4-20mA, IP 68, 10m kabelu, přepěťová ochrana, montážní příslušenství</t>
  </si>
  <si>
    <t>Poznámka k položce:_x000D_
LCIA-01</t>
  </si>
  <si>
    <t>Pol2</t>
  </si>
  <si>
    <t>Snímač tlaku 0..1000 kPa výstup 4-20 mA, konektor DIN43650 přípojka tlaku M20x1,5 DIN 3852 s kompletním odběrem a 3W ventilem s příslušenstvím</t>
  </si>
  <si>
    <t>Poznámka k položce:_x000D_
PCA-02</t>
  </si>
  <si>
    <t>Poznámka k položce:_x000D_
LCIA-03.1</t>
  </si>
  <si>
    <t>Pol3</t>
  </si>
  <si>
    <t>Plovákový spínač pro znečištěnou odpadní vodu s 10 m kabelem, přepínací konakt, IP68, -20÷70°C, montážní příslušenství</t>
  </si>
  <si>
    <t>Poznámka k položce:_x000D_
LCA-03.2</t>
  </si>
  <si>
    <t>Poznámka k položce:_x000D_
LCA-03.3</t>
  </si>
  <si>
    <t>Poznámka k položce:_x000D_
LCA-03.4</t>
  </si>
  <si>
    <t>Pol4</t>
  </si>
  <si>
    <t>Indukční průtokoměr - dodávka technologie. MAR zajistí zapojení, nastavení a dodávku přepěťové ochrany. Napájení; displej: 85-250VAC Výstup: 4-20mA HART + pulse pasivní</t>
  </si>
  <si>
    <t>Poznámka k položce:_x000D_
LA-10</t>
  </si>
  <si>
    <t>Poznámka k položce:_x000D_
LA-11</t>
  </si>
  <si>
    <t>Pol5</t>
  </si>
  <si>
    <t>Optická sonda N-NO3, nerez provedení vč. stírátek, nerezová ponorná armatura, montážní příslušenství vč. 10 m kabelu, konektory a vyhodnocovací jednotka se stříškou s výstupem 4-20mA komplet, přepěťová ochrana</t>
  </si>
  <si>
    <t>Poznámka k položce:_x000D_
QID-12</t>
  </si>
  <si>
    <t>Poznámka k položce:_x000D_
QID-13</t>
  </si>
  <si>
    <t>Poznámka k položce:_x000D_
FIQ-14</t>
  </si>
  <si>
    <t>Poznámka k položce:_x000D_
FIQ-15</t>
  </si>
  <si>
    <t>Pol6</t>
  </si>
  <si>
    <t>Kyslíková sonda optická, ponorná armatura komplet, vyhodnocovací ústředna s výstupem 4-20mA, montážní příslušenství, stříška - Rozsah 0÷15 mg/l, přepěťová ochrana</t>
  </si>
  <si>
    <t>Poznámka k položce:_x000D_
QIC-16</t>
  </si>
  <si>
    <t>Poznámka k položce:_x000D_
QIC-17</t>
  </si>
  <si>
    <t>Pol7</t>
  </si>
  <si>
    <t>Čidlo teploty stonkové s kovovou hlavicí, rozsah -30..60°C Hlavice; vstup kabelu: nerez, IP68 Délka stonku: 500mm nerez Převodník do hlavice; rozsah: 4-20mA progr.; 0.2K od ..do ..oC, Nerezová jímka 400mm, držák na stěnu nádrže</t>
  </si>
  <si>
    <t>Poznámka k položce:_x000D_
TIR-18</t>
  </si>
  <si>
    <t>Poznámka k položce:_x000D_
TIR-19</t>
  </si>
  <si>
    <t>Pol8</t>
  </si>
  <si>
    <t>Kyslíková sonda optická s čidlem teploty, ponorná armatura, vyhodnocovací ústředna s výstupem 2x 4-20mA, montážní příslušenství, stříška + teplotní čidlo - Rozsah 0÷15 mg/l, přepěťová ochrana</t>
  </si>
  <si>
    <t>Poznámka k položce:_x000D_
TIC 21.1 TIR 21.2</t>
  </si>
  <si>
    <t>Pol9</t>
  </si>
  <si>
    <t>Kombinovaná optická sonda N-NO3 a N-NH4, nerez-plast provedení, nerezová ponorná armatura, montážní příslušenství vč. 10 m kabelu, konektory a vyhodnocovací jednotka se stříškou s výstupem 2x 4-20mA komplet, přepěťová ochrana</t>
  </si>
  <si>
    <t>Poznámka k položce:_x000D_
QID 21.3 QIR 21.4</t>
  </si>
  <si>
    <t>Poznámka k položce:_x000D_
TIC 22.1 TIR 22.2</t>
  </si>
  <si>
    <t>Poznámka k položce:_x000D_
QID 22.3 QIR 22.4</t>
  </si>
  <si>
    <t>Poznámka k položce:_x000D_
QID-23.1</t>
  </si>
  <si>
    <t>Poznámka k položce:_x000D_
QID-23.2</t>
  </si>
  <si>
    <t>Poznámka k položce:_x000D_
LCA-24.1</t>
  </si>
  <si>
    <t>Poznámka k položce:_x000D_
LCA-24.2</t>
  </si>
  <si>
    <t>Pol10</t>
  </si>
  <si>
    <t>Analyzátor REDOX -Snímač ORPD komplet, PVC ponorná kloubová armatura, montážní příslušenství vč. 10m kabelu a konektorů a vyhodnocovací jednotky s výstupem 4-20mA komplet</t>
  </si>
  <si>
    <t>Poznámka k položce:_x000D_
QIRC-25</t>
  </si>
  <si>
    <t>Poznámka k položce:_x000D_
LCA-26</t>
  </si>
  <si>
    <t>Pol11</t>
  </si>
  <si>
    <t>Parschallův žlab 0-160l/s, ultrazvuková sonda, držák sondy, vyhodnocovací ústředna, montážní příslušenství, přepěťová ochrana</t>
  </si>
  <si>
    <t>Poznámka k položce:_x000D_
FIQ-27</t>
  </si>
  <si>
    <t>Poznámka k položce:_x000D_
LCIA-28.1</t>
  </si>
  <si>
    <t>Poznámka k položce:_x000D_
LCA-28.2</t>
  </si>
  <si>
    <t>Pol12</t>
  </si>
  <si>
    <t>Snímač tlaku 0..100 kPa výstup 4-20 mA, konektor DIN43650 přípojka tlaku M20x1,5 DIN 3852 s kompletním odběrem a 3W ventilem s příslušenstvím</t>
  </si>
  <si>
    <t>Poznámka k položce:_x000D_
PCA-30.1</t>
  </si>
  <si>
    <t>Pol13</t>
  </si>
  <si>
    <t>Stonkový odporový snímač teploty do jímky 0..180°C s vysílačem Typ hlavice, kabelový vstup: TA20A hliník M24x1.5, Pg16, IP66/IP67 Převodník zabudovaný v hlavici - výstup 4-20mA přesnost: 0.2K, TMT180-A21, max. nastavení: -200/650oC nerezová jímka</t>
  </si>
  <si>
    <t>Poznámka k položce:_x000D_
TIR-30.2</t>
  </si>
  <si>
    <t>Poznámka k položce:_x000D_
PCA-31.1</t>
  </si>
  <si>
    <t>Poznámka k položce:_x000D_
TIR-31.2</t>
  </si>
  <si>
    <t>Poznámka k položce:_x000D_
PCA-32.1</t>
  </si>
  <si>
    <t>Poznámka k položce:_x000D_
TIR-32.2</t>
  </si>
  <si>
    <t>Poznámka k položce:_x000D_
PCA-34.1</t>
  </si>
  <si>
    <t>Poznámka k položce:_x000D_
TIR-34.2</t>
  </si>
  <si>
    <t>Poznámka k položce:_x000D_
PCA-35.1</t>
  </si>
  <si>
    <t>Poznámka k položce:_x000D_
TIR-35.2</t>
  </si>
  <si>
    <t>Poznámka k položce:_x000D_
PCA-36.1</t>
  </si>
  <si>
    <t>Poznámka k položce:_x000D_
TIR-36.2</t>
  </si>
  <si>
    <t>Poznámka k položce:_x000D_
PIC-36.1</t>
  </si>
  <si>
    <t>Pol14</t>
  </si>
  <si>
    <t>Prostorový odporový teploměr -20…50°C s převodníkem 4-20 mA, IP54</t>
  </si>
  <si>
    <t>Poznámka k položce:_x000D_
TIC-38</t>
  </si>
  <si>
    <t>Pol15</t>
  </si>
  <si>
    <t>Vodivostní sensor s nererovými elektrodami s vyhodnocanacím relé na DIN s kontaktním přepínacím výstupem, napájení 230VAC</t>
  </si>
  <si>
    <t>Poznámka k položce:_x000D_
LCA-39</t>
  </si>
  <si>
    <t>Poznámka k položce:_x000D_
QIC-44.1</t>
  </si>
  <si>
    <t>Poznámka k položce:_x000D_
QIC-44.2</t>
  </si>
  <si>
    <t>Poznámka k položce:_x000D_
FIQ-46</t>
  </si>
  <si>
    <t>Poznámka k položce:_x000D_
FIQ-47</t>
  </si>
  <si>
    <t>Pol16</t>
  </si>
  <si>
    <t>Termický hmotnostní průtokoměr 0-40 m3/min kompaktní sensor + 4 digit LCD, max. 100°C, napájení 20 až 30 VDC, montážní příslušenství - výstup 4-20mA, přepěťová ochrana</t>
  </si>
  <si>
    <t>Poznámka k položce:_x000D_
FIQ-49</t>
  </si>
  <si>
    <t>Poznámka k položce:_x000D_
FIQ-50</t>
  </si>
  <si>
    <t>Poznámka k položce:_x000D_
FIQ-51</t>
  </si>
  <si>
    <t>Poznámka k položce:_x000D_
FIQ-52</t>
  </si>
  <si>
    <t>Pol17</t>
  </si>
  <si>
    <t>Nerezová ponorná sonda hydrostatického tlaku pro odpadní vody , výstupní zařízení - Rozsah 0÷2 m , Napájecí napětí:, Připojení signálů:: 2-vodič 4-20mA, IP 68, 10m kabelu, přepěťová ochrana, montážní příslušenství</t>
  </si>
  <si>
    <t>Poznámka k položce:_x000D_
LCIA-53.1</t>
  </si>
  <si>
    <t>Poznámka k položce:_x000D_
PCA-53.2</t>
  </si>
  <si>
    <t>Poznámka k položce:_x000D_
TIC-60</t>
  </si>
  <si>
    <t>Poznámka k položce:_x000D_
PCA-61.1</t>
  </si>
  <si>
    <t>Pol18</t>
  </si>
  <si>
    <t>Stonkový odporový snímač teploty do jímky 0..250°C s vysílačem Typ hlavice, kabelový vstup: TA20A hliník M24x1.5, Pg16, IP66/IP67 Převodník zabudovaný v hlavici - výstup 4-20mA přesnost: 0.2K, TMT180-A21, max. nastavení: -200/650oC nerezová jímka</t>
  </si>
  <si>
    <t>Poznámka k položce:_x000D_
TIR-61.2</t>
  </si>
  <si>
    <t>Poznámka k položce:_x000D_
PCA-62.1</t>
  </si>
  <si>
    <t>Poznámka k položce:_x000D_
TIR-62.2</t>
  </si>
  <si>
    <t>Poznámka k položce:_x000D_
PCA-63.1</t>
  </si>
  <si>
    <t>Poznámka k položce:_x000D_
TIR-63.2</t>
  </si>
  <si>
    <t>Poznámka k položce:_x000D_
LCIA-64.1</t>
  </si>
  <si>
    <t>Poznámka k položce:_x000D_
LCA-64.2</t>
  </si>
  <si>
    <t>Poznámka k položce:_x000D_
LCA-64.3</t>
  </si>
  <si>
    <t>Pol19</t>
  </si>
  <si>
    <t>Kompaktní radarový snímač, výstupní zařízení - Rozsah 0÷6 m ; Do prostředí BNV; bez displeje, dálkové nastavování Výstup: 4-20mA Hlavice: kompakt hliník, IP65, Konzole 1m</t>
  </si>
  <si>
    <t>Poznámka k položce:_x000D_
LCIA-65.1</t>
  </si>
  <si>
    <t>Poznámka k položce:_x000D_
LCA-65.2</t>
  </si>
  <si>
    <t>Poznámka k položce:_x000D_
LCIA-66.1</t>
  </si>
  <si>
    <t>Poznámka k položce:_x000D_
LCA-66.2</t>
  </si>
  <si>
    <t>Pol20</t>
  </si>
  <si>
    <t>Kompaktní radarový snímač, výstupní zařízení - Rozsah 0÷10 m ; Do prostředí BNV; bez displeje, dálkové nastavování Výstup: 4-20mA Hlavice: kompakt hliník, IP65, Konzole 1m</t>
  </si>
  <si>
    <t>Poznámka k položce:_x000D_
LCIA-67.1</t>
  </si>
  <si>
    <t>Poznámka k položce:_x000D_
LCA-67.2</t>
  </si>
  <si>
    <t>Poznámka k položce:_x000D_
LCA-71.1</t>
  </si>
  <si>
    <t>Poznámka k položce:_x000D_
PCA-71.2</t>
  </si>
  <si>
    <t>Poznámka k položce:_x000D_
LC P01</t>
  </si>
  <si>
    <t>Poznámka k položce:_x000D_
LC P02</t>
  </si>
  <si>
    <t>Pol21</t>
  </si>
  <si>
    <t>Přepěťové ochrany komplet ve skriňce u zažízení</t>
  </si>
  <si>
    <t>Poznámka k položce:_x000D_
MX</t>
  </si>
  <si>
    <t>Počítače a ostatní zařízení pro zpracování informací, jejich díly, instalace a montáže</t>
  </si>
  <si>
    <t>Počítače a tiskárny</t>
  </si>
  <si>
    <t>Pol22</t>
  </si>
  <si>
    <t>PC renomované firmy dle aktuální nabídky</t>
  </si>
  <si>
    <t>Poznámka k položce:_x000D_
Monitor 24“   Barevná tiskárna (tiskárna poruchových stavů)  UPS systém s 5 minutovým automatickým vypnutím v případe výpadku  Operační systém 32bit  Programové vybavení pro vizualizaci.</t>
  </si>
  <si>
    <t>Rozvaděče, rozvodné panely</t>
  </si>
  <si>
    <t>Pol23</t>
  </si>
  <si>
    <t>Rozvaděč oceloplechový skříňový , IP 54</t>
  </si>
  <si>
    <t>Poznámka k položce:_x000D_
DT-1_x000D_
Pole, rozměry pole : (šxvxh) (2x1000+800)x2000x400 mm +100mm podstavec, hlavní odpínač 1x20A_x000D_
Drobný nespecifikovaný materiál</t>
  </si>
  <si>
    <t>Pol24</t>
  </si>
  <si>
    <t>Řídící DDC jednotka komplet - 88xAI, 28xAO,208xDI, 56xDO, RS485, TCP/IP, LCD dotykový panel Napájecí moduly, sběrnicové kabely, Komunikační moduly - komplet, Drobný nespecifikovaný materiál</t>
  </si>
  <si>
    <t>Poznámka k položce:_x000D_
DT-1</t>
  </si>
  <si>
    <t>Pol25</t>
  </si>
  <si>
    <t>Poznámka k položce:_x000D_
DT-2_x000D_
Pole, rozměry pole : (šxvxh) 2x800x2000x400 mm +100mm podstavec hlavní odpínač 1x20A_x000D_
Drobný nespecifikovaný materiál</t>
  </si>
  <si>
    <t>Pol26</t>
  </si>
  <si>
    <t>Řídící DDC jednotka komplet - 32xAI, 12xAO, 96xDI, 24xDO, RS485, TCP/IP, LCD dotykový panel Napájecí moduly, sběrnicové kabely, Komunikační moduly - komplet, Drobný nespecifikovaný materiál</t>
  </si>
  <si>
    <t>Poznámka k položce:_x000D_
DT-2</t>
  </si>
  <si>
    <t>Pol27</t>
  </si>
  <si>
    <t>Poznámka k položce:_x000D_
DT-3_x000D_
Pole, rozměry pole : (šxvxh) 800x2000x400 mm +100mm podstavec hlavní odpínač 1x20A_x000D_
Drobný nespecifikovaný materiál</t>
  </si>
  <si>
    <t>Pol28</t>
  </si>
  <si>
    <t>Řídící DDC jednotka komplet - 24xAI, 12xAO, 64xDI, 16xDO, RS485, TCP/IP, LCD dotykový panel Napájecí moduly, sběrnicové kabely, Komunikační moduly - komplet, Drobný nespecifikovaný materiál</t>
  </si>
  <si>
    <t>Poznámka k položce:_x000D_
DT-3</t>
  </si>
  <si>
    <t>Pol29</t>
  </si>
  <si>
    <t>Průmyslový switch 8x 10/100/1000 RJ45 + 2x 100/1000 SFP, napájecí zdroj, včetně Modulů SFP 1000Base duplex LC OM4</t>
  </si>
  <si>
    <t>Poznámka k položce:_x000D_
SW</t>
  </si>
  <si>
    <t>Pol30</t>
  </si>
  <si>
    <t>Repase stávajícího přenosu dat, využití v novém rozvaděči DT3, využití stávající antény</t>
  </si>
  <si>
    <t>Poznámka k položce:_x000D_
Repase</t>
  </si>
  <si>
    <t>Pol31</t>
  </si>
  <si>
    <t>Prohlídka stavby a zmapování stávajícího stavu, demontáže stávajících rozvaděčů MAR. Demontáže stávajících koncových zařízení a předání těchto zařízení inestorovi. Stažení nepoužívané kabeláže a ekologiská likvidace.</t>
  </si>
  <si>
    <t>Poznámka k položce:_x000D_
Demontáže</t>
  </si>
  <si>
    <t>Pol32</t>
  </si>
  <si>
    <t>Provizorní napojení technologie ze stávajícího rozvaděče MAR v provozní budově v rozsahu 11xDI, 3xDO. Úpava stávajícího rozvaděče, SW úprava stávajícího systému, vizuaizace na stávajícím LCD panelu.</t>
  </si>
  <si>
    <t>Poznámka k položce:_x000D_
Provizoria</t>
  </si>
  <si>
    <t>Izolované kabely a vodiče, průmyslové práce</t>
  </si>
  <si>
    <t>Pol33</t>
  </si>
  <si>
    <t>Kabel CMSM 37x1</t>
  </si>
  <si>
    <t>Pol34</t>
  </si>
  <si>
    <t>Kabel TCEKFY 2Px1,0</t>
  </si>
  <si>
    <t>Pol35</t>
  </si>
  <si>
    <t>Kabel TCEKFY 3Px1,0</t>
  </si>
  <si>
    <t>Pol36</t>
  </si>
  <si>
    <t>Kabel CMFM 19x0,75</t>
  </si>
  <si>
    <t>Pol37</t>
  </si>
  <si>
    <t>Kabel CYKY 3x1,5 J</t>
  </si>
  <si>
    <t>Pol38</t>
  </si>
  <si>
    <t>Kabel FTP Cat 5E UV</t>
  </si>
  <si>
    <t>Pol39</t>
  </si>
  <si>
    <t>CYA 6mm2</t>
  </si>
  <si>
    <t>Pol40</t>
  </si>
  <si>
    <t>Oceloplechový žlab 250x50, žárově zinkovaný, včetně víka a příslušenství pro montáž ( konzole pro montáž na stěnu, spojky, nosníky,šrouby, úchyty, závěsy a výložníky po 1,5m, atd.)")</t>
  </si>
  <si>
    <t>Pol41</t>
  </si>
  <si>
    <t>Oceloplechový žlab 100x50, žárově zinkovaný, včetně víka a příslušenství pro montáž ( konzole pro montáž na stěnu, spojky, nosníky,šrouby, úchyty, závěsy a výložníky po 1,5m, atd.)")</t>
  </si>
  <si>
    <t>Pol42</t>
  </si>
  <si>
    <t>Oceloplechový žlab 62x50, žárově zinkovaný, včetně víka a příslušenství pro montáž ( konzole pro montáž na stěnu, spojky, nosníky,šrouby, úchyty, závěsy a výložníky po 1,5m, atd.)")</t>
  </si>
  <si>
    <t>Pol43</t>
  </si>
  <si>
    <t>Trubka pro instalaci optické sítě HDPE 40</t>
  </si>
  <si>
    <t>Pol44</t>
  </si>
  <si>
    <t>Optický kabel 4 vlákna pro zafouknutí do HDPE 40, ukončení v rozvaděčích DT</t>
  </si>
  <si>
    <t>Pol45</t>
  </si>
  <si>
    <t>Instalační trubka, prům 16-32mm, pevná / ohebná, vč. příchytek a montážního příslušenství</t>
  </si>
  <si>
    <t>Pol46</t>
  </si>
  <si>
    <t>Chránička 450N, 75/90mm, červená, dvouplášťová ohebná korugovaná chránička, HDPE, IP40</t>
  </si>
  <si>
    <t>Pol47</t>
  </si>
  <si>
    <t>Výkop 120(hl)/50(š), vč. uložení trubek, kabelů, krytí záhozu a úpravy terénu</t>
  </si>
  <si>
    <t>Pol48</t>
  </si>
  <si>
    <t>Výkop 80(hl)/35(š), vč. uložení trubek, kabelů, krytí záhozu a úpravy terénu</t>
  </si>
  <si>
    <t>Pol49</t>
  </si>
  <si>
    <t>Nosná konstrukce</t>
  </si>
  <si>
    <t>Pol50</t>
  </si>
  <si>
    <t>Drobný nespecifikovaný materiál</t>
  </si>
  <si>
    <t>Pol51</t>
  </si>
  <si>
    <t>Pol53</t>
  </si>
  <si>
    <t>Pol54</t>
  </si>
  <si>
    <t>Pol55</t>
  </si>
  <si>
    <t>Software; vizualizace,</t>
  </si>
  <si>
    <t>Pol56</t>
  </si>
  <si>
    <t>Dodavatelská dokumentace MAR, ASŘ Liniová zapojení rozvaděče MAR</t>
  </si>
  <si>
    <t>Pol57</t>
  </si>
  <si>
    <t>Projekt skutečného provedení MAR, ASŘ</t>
  </si>
  <si>
    <t>Pol58</t>
  </si>
  <si>
    <t>Pol59</t>
  </si>
  <si>
    <t>Zprovoznění řídícího systému</t>
  </si>
  <si>
    <t>Pol60</t>
  </si>
  <si>
    <t>V - VRN</t>
  </si>
  <si>
    <t>VRN - Vedlejší rozpočtové náklady</t>
  </si>
  <si>
    <t xml:space="preserve">    VRN3 - Zařízení staveniště</t>
  </si>
  <si>
    <t xml:space="preserve">    VRN6 - Územní vlivy</t>
  </si>
  <si>
    <t xml:space="preserve">    VRN7 - Provozní vlivy</t>
  </si>
  <si>
    <t>Vedlejší rozpočtové náklady</t>
  </si>
  <si>
    <t>VRN3</t>
  </si>
  <si>
    <t>Zařízení staveniště</t>
  </si>
  <si>
    <t>030001000</t>
  </si>
  <si>
    <t>1571797704</t>
  </si>
  <si>
    <t>https://podminky.urs.cz/item/CS_URS_2025_01/030001000</t>
  </si>
  <si>
    <t>Poznámka k položce:_x000D_
Zřízení, provozování a likvidace ZS_x000D_
Včetně nákladů na zdvihací zařízení po dobu výstavby</t>
  </si>
  <si>
    <t>VRN6</t>
  </si>
  <si>
    <t>Územní vlivy</t>
  </si>
  <si>
    <t>060001000</t>
  </si>
  <si>
    <t>852322221</t>
  </si>
  <si>
    <t>https://podminky.urs.cz/item/CS_URS_2025_01/060001000</t>
  </si>
  <si>
    <t>VRN7</t>
  </si>
  <si>
    <t>Provozní vlivy</t>
  </si>
  <si>
    <t>070001000</t>
  </si>
  <si>
    <t>-1112677536</t>
  </si>
  <si>
    <t>https://podminky.urs.cz/item/CS_URS_2025_01/070001000</t>
  </si>
  <si>
    <t>O - ON</t>
  </si>
  <si>
    <t xml:space="preserve">    VRN1 - Průzkumné, zeměměřičské a projektové práce</t>
  </si>
  <si>
    <t xml:space="preserve">    VRN4 - Inženýrská činnost</t>
  </si>
  <si>
    <t xml:space="preserve">    VRN9 - Ostatní náklady</t>
  </si>
  <si>
    <t>VRN1</t>
  </si>
  <si>
    <t>Průzkumné, zeměměřičské a projektové práce</t>
  </si>
  <si>
    <t>011002000</t>
  </si>
  <si>
    <t>Průzkumné práce</t>
  </si>
  <si>
    <t>-1817168344</t>
  </si>
  <si>
    <t>https://podminky.urs.cz/item/CS_URS_2025_01/011002000</t>
  </si>
  <si>
    <t>Poznámka k položce:_x000D_
Během realizace stavby - např ověření konstrukcí při bourání</t>
  </si>
  <si>
    <t>012103000</t>
  </si>
  <si>
    <t>Přípravné zeměměřičské práce</t>
  </si>
  <si>
    <t>-1392489207</t>
  </si>
  <si>
    <t>https://podminky.urs.cz/item/CS_URS_2025_01/012103000</t>
  </si>
  <si>
    <t>012303000</t>
  </si>
  <si>
    <t>Zeměměřičské práce při provádění stavby</t>
  </si>
  <si>
    <t>2078740497</t>
  </si>
  <si>
    <t>https://podminky.urs.cz/item/CS_URS_2025_01/012303000</t>
  </si>
  <si>
    <t>012303R01</t>
  </si>
  <si>
    <t>Náklady na vypracování harmonogramu</t>
  </si>
  <si>
    <t>-1247976711</t>
  </si>
  <si>
    <t>013002R01</t>
  </si>
  <si>
    <t>Náklady na vypracování Havarijního a povodňového plánu</t>
  </si>
  <si>
    <t>-1194718109</t>
  </si>
  <si>
    <t>013002R02</t>
  </si>
  <si>
    <t>Náklady na vypracování návrhu Provozního řádu</t>
  </si>
  <si>
    <t>1637950512</t>
  </si>
  <si>
    <t>013203000</t>
  </si>
  <si>
    <t>Dokumentace stavby (výkresová a textová) - RDP</t>
  </si>
  <si>
    <t>-979382625</t>
  </si>
  <si>
    <t>https://podminky.urs.cz/item/CS_URS_2025_01/013203000</t>
  </si>
  <si>
    <t>Poznámka k položce:_x000D_
Náklady na dopracování detailů RDP; včetně všech profesí</t>
  </si>
  <si>
    <t>013203R01</t>
  </si>
  <si>
    <t>Dokumentace zajišťovaná zhotovitelem stavby</t>
  </si>
  <si>
    <t>2020795079</t>
  </si>
  <si>
    <t>https://podminky.urs.cz/item/CS_URS_2025_01/013203R01</t>
  </si>
  <si>
    <t>Poznámka k položce:_x000D_
Dílenská dokumentace, položkové výkresy výztuže apod.; včetně všech profesí_x000D_
Návrh systému generálního klíče pro všechny dveře a vrata v areálu dle požadavku provozovatele</t>
  </si>
  <si>
    <t>013254000</t>
  </si>
  <si>
    <t>Dokumentace skutečného provedení stavby</t>
  </si>
  <si>
    <t>-638240181</t>
  </si>
  <si>
    <t>https://podminky.urs.cz/item/CS_URS_2025_01/013254000</t>
  </si>
  <si>
    <t>013294000</t>
  </si>
  <si>
    <t>Ostatní dokumentace stavby</t>
  </si>
  <si>
    <t>-693567099</t>
  </si>
  <si>
    <t>https://podminky.urs.cz/item/CS_URS_2025_01/013294000</t>
  </si>
  <si>
    <t>Poznámka k položce:_x000D_
Pasportizace; fotodokumentace</t>
  </si>
  <si>
    <t>013294R01</t>
  </si>
  <si>
    <t>Propagace stavby, PR, publicita podle podmínek OPŽP</t>
  </si>
  <si>
    <t>1657341720</t>
  </si>
  <si>
    <t>034503000</t>
  </si>
  <si>
    <t>Informační tabule na staveništi</t>
  </si>
  <si>
    <t>2041070826</t>
  </si>
  <si>
    <t>https://podminky.urs.cz/item/CS_URS_2025_01/034503000</t>
  </si>
  <si>
    <t>VRN4</t>
  </si>
  <si>
    <t>Inženýrská činnost</t>
  </si>
  <si>
    <t>043103000</t>
  </si>
  <si>
    <t>Zkoušky</t>
  </si>
  <si>
    <t>-993014879</t>
  </si>
  <si>
    <t>https://podminky.urs.cz/item/CS_URS_2025_01/043103000</t>
  </si>
  <si>
    <t>Poznámka k položce:_x000D_
Náklady na individuální a komplexní vyzkoušení</t>
  </si>
  <si>
    <t>043203000</t>
  </si>
  <si>
    <t>Měření, monitoring, rozbory</t>
  </si>
  <si>
    <t>-2100196824</t>
  </si>
  <si>
    <t>https://podminky.urs.cz/item/CS_URS_2025_01/043203000</t>
  </si>
  <si>
    <t>Poznámka k položce:_x000D_
Náklady na měření a revize_x000D_
Revize na všechny montáže, které ji vyžadují (profese, kotevní systémy, kotevní oka, atd.)</t>
  </si>
  <si>
    <t>045002000</t>
  </si>
  <si>
    <t>Kompletační a koordinační činnost</t>
  </si>
  <si>
    <t>-447090207</t>
  </si>
  <si>
    <t>https://podminky.urs.cz/item/CS_URS_2025_01/045002000</t>
  </si>
  <si>
    <t>049002000</t>
  </si>
  <si>
    <t>Inženýrská činnost ostatní</t>
  </si>
  <si>
    <t>1595880039</t>
  </si>
  <si>
    <t>https://podminky.urs.cz/item/CS_URS_2025_01/049002000</t>
  </si>
  <si>
    <t>Poznámka k položce:_x000D_
Včetně nákladů na vzorkování</t>
  </si>
  <si>
    <t>049303000</t>
  </si>
  <si>
    <t>Náklady vzniklé v souvislosti s předáním stavby</t>
  </si>
  <si>
    <t>1484936280</t>
  </si>
  <si>
    <t>https://podminky.urs.cz/item/CS_URS_2025_01/049303000</t>
  </si>
  <si>
    <t>072103000</t>
  </si>
  <si>
    <t>Silniční provoz - projednání DIO a zajištění DIR</t>
  </si>
  <si>
    <t>-1465389083</t>
  </si>
  <si>
    <t>https://podminky.urs.cz/item/CS_URS_2025_01/072103000</t>
  </si>
  <si>
    <t>Poznámka k položce:_x000D_
Včetně realizace: dodání a rozmístění značek a závěrečné odstranění</t>
  </si>
  <si>
    <t>VRN9</t>
  </si>
  <si>
    <t>Ostatní náklady</t>
  </si>
  <si>
    <t>092103000</t>
  </si>
  <si>
    <t>Náklady na zkušební provoz</t>
  </si>
  <si>
    <t>807682237</t>
  </si>
  <si>
    <t>https://podminky.urs.cz/item/CS_URS_2025_01/092103000</t>
  </si>
  <si>
    <t>092203000</t>
  </si>
  <si>
    <t>Náklady na zaškolení</t>
  </si>
  <si>
    <t>1600417392</t>
  </si>
  <si>
    <t>https://podminky.urs.cz/item/CS_URS_2025_01/092203000</t>
  </si>
  <si>
    <t>094002R01</t>
  </si>
  <si>
    <t>Náklady na zajištění provizorního provozu během stavby</t>
  </si>
  <si>
    <t>-480403241</t>
  </si>
  <si>
    <t>094002R02</t>
  </si>
  <si>
    <t>Náklady na technickou pomoc provozovatele při provizorním provozu</t>
  </si>
  <si>
    <t>324928474</t>
  </si>
  <si>
    <t>094103000</t>
  </si>
  <si>
    <t>Náklady na vyklizení objektu</t>
  </si>
  <si>
    <t>-809499531</t>
  </si>
  <si>
    <t>https://podminky.urs.cz/item/CS_URS_2025_01/094103000</t>
  </si>
  <si>
    <t>Poznámka k položce:_x000D_
Vyčištění stávajících nádrží (850 + 2x 420 m3) a likvidace zbytkového kalu</t>
  </si>
  <si>
    <t>SEZNAM FIGUR</t>
  </si>
  <si>
    <t>Výměra</t>
  </si>
  <si>
    <t>SO01/ 01.1</t>
  </si>
  <si>
    <t>Použití figury:</t>
  </si>
  <si>
    <t>Montáž izolace tepelné podlah volně kladenými rohožemi, pásy, dílci, deskami 1 vrstva</t>
  </si>
  <si>
    <t>Mazanina tl přes 50 do 80 mm z betonu prostého bez zvýšených nároků na prostředí tř. C 16/20</t>
  </si>
  <si>
    <t>Výztuž mazanin svařovanými sítěmi Kari</t>
  </si>
  <si>
    <t>Separační vrstva z PE fólie</t>
  </si>
  <si>
    <t>Vysátí podkladu před pokládkou dlažby</t>
  </si>
  <si>
    <t>Nátěr penetrační na podlahu</t>
  </si>
  <si>
    <t>Montáž podlah keramických pro mechanické zatížení lepených cementovým standardním lepidlem přes 22 do 25 ks/m2</t>
  </si>
  <si>
    <t>Izolace pod dlažbu nátěrem nebo stěrkou ve dvou vrstvách</t>
  </si>
  <si>
    <t>Vyztužení podkladu skládaných podlah armovacím pletivem ze skelných vláken</t>
  </si>
  <si>
    <t>Mazanina tl přes 80 do 120 mm z betonu prostého bez zvýšených nároků na prostředí tř. C 16/20</t>
  </si>
  <si>
    <t>Mazanina tl přes 120 do 240 mm z betonu prostého bez zvýšených nároků na prostředí tř. C 16/20</t>
  </si>
  <si>
    <t>Volné položení textilních pásů s podlepením spojů páskou</t>
  </si>
  <si>
    <t>Vysátí betonových podlah před provedením nátěru</t>
  </si>
  <si>
    <t>Krycí jednonásobný syntetický nátěr betonové podlahy</t>
  </si>
  <si>
    <t>Ometení (oprášení) stěny při přípravě podkladu</t>
  </si>
  <si>
    <t>Montáž obkladů keramických hladkých lepených cementovým flexibilním lepidlem přes 12 do 19 ks/m2</t>
  </si>
  <si>
    <t>Provedení povlakové krytiny střech do 10° za studena lakem penetračním nebo asfaltovým</t>
  </si>
  <si>
    <t>Provedení povlakové krytiny střech do 10° podkladní vrstvy pásy na sucho AIP nebo NAIP</t>
  </si>
  <si>
    <t>Provedení povlakové krytiny střech do 10° podkladní vrstvy pásy na sucho samolepící</t>
  </si>
  <si>
    <t>Provedení povlakové krytiny střech do 10° pásy mechanicky kotvené do betonu tl TI přes 240 mm v počtu kotev přes 5 do 6 kusů/m2</t>
  </si>
  <si>
    <t>Provedení povlakové krytiny střech do 10° pásy NAIP přitavením v plné ploše</t>
  </si>
  <si>
    <t>Provedení povlakové krytiny střech do 10° podkladní textilní vrstvy</t>
  </si>
  <si>
    <t>Montáž izolace tepelné střech plochých lepené za studena nízkoexpanzní (PUR) pěnou 1 vrstva rohoží, pásů, dílců, desek</t>
  </si>
  <si>
    <t>Montáž izolace tepelné střech plochých lepené za studena nízkoexpanzní (PUR) pěnou, spádová vrstva</t>
  </si>
  <si>
    <t>SO01/ 01.1/ 01.1a</t>
  </si>
  <si>
    <t>Vrty velkoprofilové svislé zapažené D přes 650 do 850 mm hl od 0 do 20 m hornina III</t>
  </si>
  <si>
    <t>Vrty velkoprofilové svislé zapažené D přes 650 do 850 mm hl od 0 do 20 m hornina IV</t>
  </si>
  <si>
    <t>Vrty maloprofilové D přes 156 do 195 mm úklon do 45° hl 0 až 25 m hornina III a IV</t>
  </si>
  <si>
    <t>Trysková injektáž sloupů D do 700 mm standardní podmínky</t>
  </si>
  <si>
    <t>Vrty maloprofilové D přes 156 do 195 mm úklon přes 45° hl 0 až 25 m hornina III a IV</t>
  </si>
  <si>
    <t>SO01/ 01.1/ 01.1b</t>
  </si>
  <si>
    <t>Podsyp pod základové konstrukce se zhutněním z netříděného štěrkopísku</t>
  </si>
  <si>
    <t>Základové desky z betonu tř. C 12/15</t>
  </si>
  <si>
    <t>Hloubení jam zapažených v hornině třídy těžitelnosti I skupiny 3 objem přes 5000 m3 strojně</t>
  </si>
  <si>
    <t>Hloubení jam zapažených v hornině třídy těžitelnosti II skupiny 4 objem přes 5000 m3 strojně</t>
  </si>
  <si>
    <t>Svislé přemístění výkopku z horniny třídy těžitelnosti I skupiny 1 až 3 hl výkopu přes 8 do 12 m</t>
  </si>
  <si>
    <t>Svislé přemístění výkopku z horniny třídy těžitelnosti II skupiny 4 a 5 hl výkopu přes 8 do 12 m</t>
  </si>
  <si>
    <t>Vodorovné přemístění přes 9 000 do 10000 m výkopku/sypaniny z horniny třídy těžitelnosti I skupiny 1 až 3</t>
  </si>
  <si>
    <t>Příplatek k vodorovnému přemístění výkopku/sypaniny z horniny třídy těžitelnosti I skupiny 1 až 3 ZKD 1000 m přes 10000 m</t>
  </si>
  <si>
    <t>Vodorovné přemístění přes 9 000 do 10000 m výkopku/sypaniny z horniny třídy těžitelnosti II skupiny 4 a 5</t>
  </si>
  <si>
    <t>Příplatek k vodorovnému přemístění výkopku/sypaniny z horniny třídy těžitelnosti II skupiny 4 a 5 ZKD 1000 m přes 10000 m</t>
  </si>
  <si>
    <t>Poplatek za uložení zeminy a kamení na recyklační skládce (skládkovné) kód odpadu 17 05 04</t>
  </si>
  <si>
    <t>Nakládání výkopku z hornin třídy těžitelnosti I skupiny 1 až 3 přes 100 m3</t>
  </si>
  <si>
    <t>Uložení sypaniny na skládky nebo meziskládky</t>
  </si>
  <si>
    <t>Hloubení rýh nezapažených š do 2000 mm v hornině třídy těžitelnosti I skupiny 3 objem do 100 m3 strojně</t>
  </si>
  <si>
    <t>SO04/ 04.1/ 04.1a</t>
  </si>
  <si>
    <t>SO04/ 04.1/ 04.1b</t>
  </si>
  <si>
    <t>Hloubení jam zapažených v hornině třídy těžitelnosti I skupiny 3 objem do 5000 m3 strojně</t>
  </si>
  <si>
    <t>Hloubení jam zapažených v hornině třídy těžitelnosti II skupiny 4 objem do 1000 m3 strojně</t>
  </si>
  <si>
    <t>SO05/ 05.1</t>
  </si>
  <si>
    <t>Tryskání degradovaného betonu stěn a rubu kleneb vodou pod tlakem přes 300 do 1250 barů</t>
  </si>
  <si>
    <t>Odsekání degradovaného betonu stěn tl do 10 mm</t>
  </si>
  <si>
    <t>Odsekání degradovaného betonu stěn tl přes 10 do 30 mm</t>
  </si>
  <si>
    <t>Ruční dočištění ploch stěn, rubu kleneb a podlah ocelových kartáči</t>
  </si>
  <si>
    <t>Reprofilace stěn cementovou sanační maltou tl přes 10 do 20 mm</t>
  </si>
  <si>
    <t>Reprofilace stěn cementovou sanační maltou tl přes 20 do 30 mm</t>
  </si>
  <si>
    <t>Stěrka k vyrovnání betonových ploch stěn tl do 2 mm</t>
  </si>
  <si>
    <t>Ochranný nátěr výztuže na epoxidové bázi stěn, líce kleneb a podhledů 1 vrstva tl 1 mm</t>
  </si>
  <si>
    <t>Spojovací (adhezní) můstek reprofilovaného betonu na cementové bázi tl 1 mm</t>
  </si>
  <si>
    <t>Odsekání degradovaného betonu rubu kleneb a podlah tl do 10 mm</t>
  </si>
  <si>
    <t>Odsekání degradovaného betonu rubu kleneb a podlah tl přes 10 do 30 mm</t>
  </si>
  <si>
    <t>Reprofilace rubu kleneb a podlah cementovou sanační maltou tl přes 10 do 20 mm</t>
  </si>
  <si>
    <t>Reprofilace rubu kleneb a podlah cementovou sanační maltou tl přes 20 do 30 mm</t>
  </si>
  <si>
    <t>Stěrka k vyrovnání betonových ploch rubu kleneb a podlah tl do 2 mm</t>
  </si>
  <si>
    <t>Ochranný nátěr výztuže na epoxidové bázi rubu kleneb a podlah 1 vrstva tl 1 mm</t>
  </si>
  <si>
    <t>Hloubení rýh nezapažených š do 2000 mm v hornině třídy těžitelnosti I skupiny 3 objem do 20 m3 strojně</t>
  </si>
  <si>
    <t>SO06/ 06.1</t>
  </si>
  <si>
    <t>Hloubení jam nezapažených v hornině třídy těžitelnosti I skupiny 3 objem do 20 m3 strojně</t>
  </si>
  <si>
    <t>Obsypání potrubí strojně sypaninou bez prohození, uloženou do 3 m</t>
  </si>
  <si>
    <t>Lože pod potrubí otevřený výkop ze štěrkopísku</t>
  </si>
  <si>
    <t>Hloubení zapažených rýh š do 2000 mm v hornině třídy těžitelnosti I skupiny 3 objem do 5000 m3</t>
  </si>
  <si>
    <t>Hloubení jam nezapažených v hornině třídy těžitelnosti I skupiny 3 objem do 50 m3 strojně</t>
  </si>
  <si>
    <t>Hloubení jam zapažených v hornině třídy těžitelnosti I skupiny 3 objem do 500 m3 strojně</t>
  </si>
  <si>
    <t>Podklad ze štěrkodrtě ŠD plochy přes 100 m2 tl 200 mm</t>
  </si>
  <si>
    <t>Podklad ze směsi stmelené cementem SC C 8/10 (KSC I) tl 130 mm</t>
  </si>
  <si>
    <t>Postřik živičný infiltrační s posypem z asfaltu množství 1 kg/m2</t>
  </si>
  <si>
    <t>Postřik živičný spojovací ze silniční emulze v množství 0,30 kg/m2</t>
  </si>
  <si>
    <t>Asfaltový beton vrstva obrusná ACO 11 (ABS) tl 40 mm š přes 3 m z modifikovaného asfaltu</t>
  </si>
  <si>
    <t>Asfaltový beton vrstva ložní ACL 16 (ABH) tl 70 mm š přes 3 m z modifikovaného asfaltu</t>
  </si>
  <si>
    <t>Podklad ze štěrkodrtě ŠD plochy do 100 m2 tl 200 mm</t>
  </si>
  <si>
    <t>Kladení zámkové dlažby komunikací pro pěší strojně tl 60 mm pl přes 300 m2</t>
  </si>
  <si>
    <t>Podklad ze směsi stmelené cementem SC C 8/10 (KSC I) tl 150 mm</t>
  </si>
  <si>
    <t>Kryt cementobetonový vozovek skupiny CB II tl 230 mm</t>
  </si>
  <si>
    <t>Výztuž cementobetonového krytu ze svařovaných sítí hmotnosti do 7,5 kg/m2</t>
  </si>
  <si>
    <t>Geotextilie pro ochranu, separaci a filtraci netkaná měrná hm přes 200 do 300 g/m2</t>
  </si>
  <si>
    <t>Ošetření cementobetonové plochy vodou</t>
  </si>
  <si>
    <t>Hloubení jam nezapažených v hornině třídy těžitelnosti I skupiny 3 objem do 500 m3 strojně</t>
  </si>
  <si>
    <t>SO12/ 12.1</t>
  </si>
  <si>
    <t>Hloubení zapažených rýh š do 2000 mm v hornině třídy těžitelnosti I skupiny 3 objem do 500 m3</t>
  </si>
  <si>
    <t>SO12/ S</t>
  </si>
  <si>
    <t>Hloubení jam nezapažených v hornině třídy těžitelnosti I skupiny 3 objem do 5000 m3 strojně</t>
  </si>
  <si>
    <t>Úprava pláně v hornině třídy těžitelnosti I skupiny 1 až 3 se zhutněním strojně</t>
  </si>
  <si>
    <t>Podklad ze štěrkodrtě ŠD plochy přes 100 m2 tl 150 mm</t>
  </si>
  <si>
    <t>Geomříž pro stabilizaci podkladu tuhá trojosá z PP tl 4 mm</t>
  </si>
  <si>
    <t>Založení parkového trávníku výsevem pl přes 1000 m2 v rovině a ve svahu do 1:5</t>
  </si>
  <si>
    <t>Pokosení trávníku parkového pl do 10000 m2 s odvozem do 20 km v rovině a svahu do 1:5</t>
  </si>
  <si>
    <t>Vodorovné přemístění přes 50 do 500 m výkopku/sypaniny z horniny třídy těžitelnosti I skupiny 1 až 3</t>
  </si>
  <si>
    <t>Rozprostření ornice tl vrstvy do 200 mm pl přes 500 m2 v rovině nebo ve svahu do 1:5 strojně</t>
  </si>
  <si>
    <t>Úprava pláně v hornině třídy těžitelnosti I skupiny 1 až 3 bez zhutnění strojně</t>
  </si>
  <si>
    <t>Obdělání půdy kultivátorováním v rovině a svahu do 1:5</t>
  </si>
  <si>
    <t>Obdělání půdy hrabáním v rovině a svahu do 1:5</t>
  </si>
  <si>
    <t>Prořezání trávníku s přísevem pl přes 1000 m2 v rovině nebo na svahu do 1:5</t>
  </si>
  <si>
    <t>Chemické odplevelení před založením kultury přes 20 m2 postřikem na široko v rovině a svahu do 1:5 strojně</t>
  </si>
  <si>
    <t>Hnojení půdy umělým hnojivem na široko v rovině a svahu do 1:5</t>
  </si>
  <si>
    <t>Ošetření trávníku shrabáním v rovině a svahu do 1:5</t>
  </si>
  <si>
    <t>Vyhrabání trávníku souvislé pl přes 1000 do 10000 m2 v rovině nebo na svahu do 1:5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</si>
  <si>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</si>
  <si>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</si>
  <si>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</si>
  <si>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</si>
  <si>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</si>
  <si>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</si>
  <si>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</si>
  <si>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</si>
  <si>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</si>
  <si>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</si>
  <si>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</si>
  <si>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</si>
  <si>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</si>
  <si>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</si>
  <si>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</si>
  <si>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</si>
  <si>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</si>
  <si>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</si>
  <si>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</si>
  <si>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</si>
  <si>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</si>
  <si>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</si>
  <si>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</si>
  <si>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</si>
  <si>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</si>
  <si>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</si>
  <si>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</si>
  <si>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</si>
  <si>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</si>
  <si>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</si>
  <si>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</si>
  <si>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</si>
  <si>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</si>
  <si>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</si>
  <si>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</si>
  <si>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</si>
  <si>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</si>
  <si>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</si>
  <si>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</si>
  <si>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</si>
  <si>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</si>
  <si>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</si>
  <si>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</si>
  <si>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</si>
  <si>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</si>
  <si>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</si>
  <si>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</si>
  <si>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</si>
  <si>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</si>
  <si>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</si>
  <si>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</si>
  <si>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</si>
  <si>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</si>
  <si>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</si>
  <si>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</si>
  <si>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</si>
  <si>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</si>
  <si>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</si>
  <si>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</si>
  <si>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</si>
  <si>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</si>
  <si>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</si>
  <si>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</si>
  <si>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</si>
  <si>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</si>
  <si>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</si>
  <si>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</si>
  <si>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</si>
  <si>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</si>
  <si>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</si>
  <si>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</si>
  <si>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</si>
  <si>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</si>
  <si>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</si>
  <si>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</si>
  <si>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</si>
  <si>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</si>
  <si>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</si>
  <si>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</si>
  <si>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</si>
  <si>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</si>
  <si>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</si>
  <si>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</si>
  <si>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</si>
  <si>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</si>
  <si>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</si>
  <si>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</si>
  <si>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</si>
  <si>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</si>
  <si>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</si>
  <si>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</si>
  <si>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</si>
  <si>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</si>
  <si>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</si>
  <si>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</si>
  <si>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</si>
  <si>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</si>
  <si>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</si>
  <si>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</si>
  <si>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</si>
  <si>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</si>
  <si>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</si>
  <si>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</si>
  <si>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</si>
  <si>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</si>
  <si>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</si>
  <si>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</si>
  <si>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</si>
  <si>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</si>
  <si>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</si>
  <si>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</si>
  <si>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</si>
  <si>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</si>
  <si>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</si>
  <si>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</si>
  <si>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</si>
  <si>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</si>
  <si>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</si>
  <si>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</si>
  <si>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</si>
  <si>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</si>
  <si>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</si>
  <si>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</si>
  <si>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</si>
  <si>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</si>
  <si>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</si>
  <si>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</si>
  <si>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</si>
  <si>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</si>
  <si>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</si>
  <si>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</si>
  <si>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</si>
  <si>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</si>
  <si>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</si>
  <si>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</si>
  <si>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</si>
  <si>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</si>
  <si>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</si>
  <si>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</si>
  <si>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</si>
  <si>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</si>
  <si>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</si>
  <si>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</si>
  <si>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</si>
  <si>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</si>
  <si>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</si>
  <si>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</si>
  <si>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</si>
  <si>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</si>
  <si>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</si>
  <si>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</si>
  <si>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</si>
  <si>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</si>
  <si>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</si>
  <si>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</si>
  <si>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</si>
  <si>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</si>
  <si>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</si>
  <si>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</si>
  <si>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</si>
  <si>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</si>
  <si>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</si>
  <si>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</si>
  <si>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</si>
  <si>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</si>
  <si>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</si>
  <si>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</si>
  <si>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</si>
  <si>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</si>
  <si>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</si>
  <si>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</si>
  <si>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</si>
  <si>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</si>
  <si>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</si>
  <si>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</si>
  <si>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</si>
  <si>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</si>
  <si>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</si>
  <si>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</si>
  <si>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</si>
  <si>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</si>
  <si>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</si>
  <si>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</si>
  <si>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5.8.2025 - revize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</si>
</sst>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8"/>
      <color theme="10"/>
      <name val="Wingdings 2"/>
      <family val="1"/>
      <charset val="2"/>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b/>
      <sz val="9"/>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
      <sz val="10"/>
      <color rgb="FFFF0000"/>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5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41" fillId="0" borderId="0" xfId="0" applyFont="1" applyAlignment="1">
      <alignment vertical="center" wrapText="1"/>
    </xf>
    <xf numFmtId="167" fontId="22" fillId="2" borderId="23" xfId="0" applyNumberFormat="1" applyFont="1" applyFill="1" applyBorder="1" applyAlignment="1" applyProtection="1">
      <alignment vertical="center"/>
      <protection locked="0"/>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0" fontId="26" fillId="0" borderId="0" xfId="0" applyFont="1" applyAlignment="1">
      <alignment horizontal="left" vertical="center" wrapText="1"/>
    </xf>
    <xf numFmtId="0" fontId="29"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56"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5_01/380356242" TargetMode="External"/><Relationship Id="rId117" Type="http://schemas.openxmlformats.org/officeDocument/2006/relationships/hyperlink" Target="https://podminky.urs.cz/item/CS_URS_2025_01/764246504" TargetMode="External"/><Relationship Id="rId21" Type="http://schemas.openxmlformats.org/officeDocument/2006/relationships/hyperlink" Target="https://podminky.urs.cz/item/CS_URS_2025_01/380326342" TargetMode="External"/><Relationship Id="rId42" Type="http://schemas.openxmlformats.org/officeDocument/2006/relationships/hyperlink" Target="https://podminky.urs.cz/item/CS_URS_2025_01/612135101" TargetMode="External"/><Relationship Id="rId47" Type="http://schemas.openxmlformats.org/officeDocument/2006/relationships/hyperlink" Target="https://podminky.urs.cz/item/CS_URS_2025_01/613321141" TargetMode="External"/><Relationship Id="rId63" Type="http://schemas.openxmlformats.org/officeDocument/2006/relationships/hyperlink" Target="https://podminky.urs.cz/item/CS_URS_2025_01/949101112" TargetMode="External"/><Relationship Id="rId68" Type="http://schemas.openxmlformats.org/officeDocument/2006/relationships/hyperlink" Target="https://podminky.urs.cz/item/CS_URS_2025_01/953943111" TargetMode="External"/><Relationship Id="rId84" Type="http://schemas.openxmlformats.org/officeDocument/2006/relationships/hyperlink" Target="https://podminky.urs.cz/item/CS_URS_2025_01/711111001" TargetMode="External"/><Relationship Id="rId89" Type="http://schemas.openxmlformats.org/officeDocument/2006/relationships/hyperlink" Target="https://podminky.urs.cz/item/CS_URS_2025_01/711161384" TargetMode="External"/><Relationship Id="rId112" Type="http://schemas.openxmlformats.org/officeDocument/2006/relationships/hyperlink" Target="https://podminky.urs.cz/item/CS_URS_2025_01/998725202" TargetMode="External"/><Relationship Id="rId133" Type="http://schemas.openxmlformats.org/officeDocument/2006/relationships/hyperlink" Target="https://podminky.urs.cz/item/CS_URS_2025_01/767834111" TargetMode="External"/><Relationship Id="rId138" Type="http://schemas.openxmlformats.org/officeDocument/2006/relationships/hyperlink" Target="https://podminky.urs.cz/item/CS_URS_2025_01/767995117" TargetMode="External"/><Relationship Id="rId154" Type="http://schemas.openxmlformats.org/officeDocument/2006/relationships/hyperlink" Target="https://podminky.urs.cz/item/CS_URS_2025_01/781492251" TargetMode="External"/><Relationship Id="rId159" Type="http://schemas.openxmlformats.org/officeDocument/2006/relationships/hyperlink" Target="https://podminky.urs.cz/item/CS_URS_2025_01/783827101" TargetMode="External"/><Relationship Id="rId16" Type="http://schemas.openxmlformats.org/officeDocument/2006/relationships/hyperlink" Target="https://podminky.urs.cz/item/CS_URS_2025_01/345351005" TargetMode="External"/><Relationship Id="rId107" Type="http://schemas.openxmlformats.org/officeDocument/2006/relationships/hyperlink" Target="https://podminky.urs.cz/item/CS_URS_2025_01/713141396" TargetMode="External"/><Relationship Id="rId11" Type="http://schemas.openxmlformats.org/officeDocument/2006/relationships/hyperlink" Target="https://podminky.urs.cz/item/CS_URS_2025_01/330321610" TargetMode="External"/><Relationship Id="rId32" Type="http://schemas.openxmlformats.org/officeDocument/2006/relationships/hyperlink" Target="https://podminky.urs.cz/item/CS_URS_2025_01/411354334" TargetMode="External"/><Relationship Id="rId37" Type="http://schemas.openxmlformats.org/officeDocument/2006/relationships/hyperlink" Target="https://podminky.urs.cz/item/CS_URS_2025_01/413351112" TargetMode="External"/><Relationship Id="rId53" Type="http://schemas.openxmlformats.org/officeDocument/2006/relationships/hyperlink" Target="https://podminky.urs.cz/item/CS_URS_2025_01/631311134" TargetMode="External"/><Relationship Id="rId58" Type="http://schemas.openxmlformats.org/officeDocument/2006/relationships/hyperlink" Target="https://podminky.urs.cz/item/CS_URS_2025_01/642942611" TargetMode="External"/><Relationship Id="rId74" Type="http://schemas.openxmlformats.org/officeDocument/2006/relationships/hyperlink" Target="https://podminky.urs.cz/item/CS_URS_2025_01/977342121" TargetMode="External"/><Relationship Id="rId79" Type="http://schemas.openxmlformats.org/officeDocument/2006/relationships/hyperlink" Target="https://podminky.urs.cz/item/CS_URS_2025_01/997013501" TargetMode="External"/><Relationship Id="rId102" Type="http://schemas.openxmlformats.org/officeDocument/2006/relationships/hyperlink" Target="https://podminky.urs.cz/item/CS_URS_2025_01/712841559" TargetMode="External"/><Relationship Id="rId123" Type="http://schemas.openxmlformats.org/officeDocument/2006/relationships/hyperlink" Target="https://podminky.urs.cz/item/CS_URS_2025_01/766629215" TargetMode="External"/><Relationship Id="rId128" Type="http://schemas.openxmlformats.org/officeDocument/2006/relationships/hyperlink" Target="https://podminky.urs.cz/item/CS_URS_2025_01/767584153" TargetMode="External"/><Relationship Id="rId144" Type="http://schemas.openxmlformats.org/officeDocument/2006/relationships/hyperlink" Target="https://podminky.urs.cz/item/CS_URS_2025_01/771591112" TargetMode="External"/><Relationship Id="rId149" Type="http://schemas.openxmlformats.org/officeDocument/2006/relationships/hyperlink" Target="https://podminky.urs.cz/item/CS_URS_2025_01/998776202" TargetMode="External"/><Relationship Id="rId5" Type="http://schemas.openxmlformats.org/officeDocument/2006/relationships/hyperlink" Target="https://podminky.urs.cz/item/CS_URS_2025_01/317168052" TargetMode="External"/><Relationship Id="rId90" Type="http://schemas.openxmlformats.org/officeDocument/2006/relationships/hyperlink" Target="https://podminky.urs.cz/item/CS_URS_2025_01/998711202" TargetMode="External"/><Relationship Id="rId95" Type="http://schemas.openxmlformats.org/officeDocument/2006/relationships/hyperlink" Target="https://podminky.urs.cz/item/CS_URS_2025_01/712341559" TargetMode="External"/><Relationship Id="rId160" Type="http://schemas.openxmlformats.org/officeDocument/2006/relationships/hyperlink" Target="https://podminky.urs.cz/item/CS_URS_2025_01/783827123" TargetMode="External"/><Relationship Id="rId165" Type="http://schemas.openxmlformats.org/officeDocument/2006/relationships/drawing" Target="../drawings/drawing2.xml"/><Relationship Id="rId22" Type="http://schemas.openxmlformats.org/officeDocument/2006/relationships/hyperlink" Target="https://podminky.urs.cz/item/CS_URS_2025_01/380326343" TargetMode="External"/><Relationship Id="rId27" Type="http://schemas.openxmlformats.org/officeDocument/2006/relationships/hyperlink" Target="https://podminky.urs.cz/item/CS_URS_2025_01/380361006" TargetMode="External"/><Relationship Id="rId43" Type="http://schemas.openxmlformats.org/officeDocument/2006/relationships/hyperlink" Target="https://podminky.urs.cz/item/CS_URS_2025_01/612142001" TargetMode="External"/><Relationship Id="rId48" Type="http://schemas.openxmlformats.org/officeDocument/2006/relationships/hyperlink" Target="https://podminky.urs.cz/item/CS_URS_2025_01/622131301" TargetMode="External"/><Relationship Id="rId64" Type="http://schemas.openxmlformats.org/officeDocument/2006/relationships/hyperlink" Target="https://podminky.urs.cz/item/CS_URS_2025_01/953171022" TargetMode="External"/><Relationship Id="rId69" Type="http://schemas.openxmlformats.org/officeDocument/2006/relationships/hyperlink" Target="https://podminky.urs.cz/item/CS_URS_2025_01/953943212" TargetMode="External"/><Relationship Id="rId113" Type="http://schemas.openxmlformats.org/officeDocument/2006/relationships/hyperlink" Target="https://podminky.urs.cz/item/CS_URS_2025_01/764041521" TargetMode="External"/><Relationship Id="rId118" Type="http://schemas.openxmlformats.org/officeDocument/2006/relationships/hyperlink" Target="https://podminky.urs.cz/item/CS_URS_2025_01/764344512" TargetMode="External"/><Relationship Id="rId134" Type="http://schemas.openxmlformats.org/officeDocument/2006/relationships/hyperlink" Target="https://podminky.urs.cz/item/CS_URS_2025_01/767881112" TargetMode="External"/><Relationship Id="rId139" Type="http://schemas.openxmlformats.org/officeDocument/2006/relationships/hyperlink" Target="https://podminky.urs.cz/item/CS_URS_2025_01/998767202" TargetMode="External"/><Relationship Id="rId80" Type="http://schemas.openxmlformats.org/officeDocument/2006/relationships/hyperlink" Target="https://podminky.urs.cz/item/CS_URS_2025_01/997013509" TargetMode="External"/><Relationship Id="rId85" Type="http://schemas.openxmlformats.org/officeDocument/2006/relationships/hyperlink" Target="https://podminky.urs.cz/item/CS_URS_2025_01/711112001" TargetMode="External"/><Relationship Id="rId150" Type="http://schemas.openxmlformats.org/officeDocument/2006/relationships/hyperlink" Target="https://podminky.urs.cz/item/CS_URS_2025_01/781111011" TargetMode="External"/><Relationship Id="rId155" Type="http://schemas.openxmlformats.org/officeDocument/2006/relationships/hyperlink" Target="https://podminky.urs.cz/item/CS_URS_2025_01/998781202" TargetMode="External"/><Relationship Id="rId12" Type="http://schemas.openxmlformats.org/officeDocument/2006/relationships/hyperlink" Target="https://podminky.urs.cz/item/CS_URS_2025_01/331351321" TargetMode="External"/><Relationship Id="rId17" Type="http://schemas.openxmlformats.org/officeDocument/2006/relationships/hyperlink" Target="https://podminky.urs.cz/item/CS_URS_2025_01/345351006" TargetMode="External"/><Relationship Id="rId33" Type="http://schemas.openxmlformats.org/officeDocument/2006/relationships/hyperlink" Target="https://podminky.urs.cz/item/CS_URS_2025_01/411361821" TargetMode="External"/><Relationship Id="rId38" Type="http://schemas.openxmlformats.org/officeDocument/2006/relationships/hyperlink" Target="https://podminky.urs.cz/item/CS_URS_2025_01/413361821" TargetMode="External"/><Relationship Id="rId59" Type="http://schemas.openxmlformats.org/officeDocument/2006/relationships/hyperlink" Target="https://podminky.urs.cz/item/CS_URS_2025_01/933901112" TargetMode="External"/><Relationship Id="rId103" Type="http://schemas.openxmlformats.org/officeDocument/2006/relationships/hyperlink" Target="https://podminky.urs.cz/item/CS_URS_2025_01/998712202" TargetMode="External"/><Relationship Id="rId108" Type="http://schemas.openxmlformats.org/officeDocument/2006/relationships/hyperlink" Target="https://podminky.urs.cz/item/CS_URS_2025_01/998713202" TargetMode="External"/><Relationship Id="rId124" Type="http://schemas.openxmlformats.org/officeDocument/2006/relationships/hyperlink" Target="https://podminky.urs.cz/item/CS_URS_2025_01/766660002" TargetMode="External"/><Relationship Id="rId129" Type="http://schemas.openxmlformats.org/officeDocument/2006/relationships/hyperlink" Target="https://podminky.urs.cz/item/CS_URS_2025_01/767585113" TargetMode="External"/><Relationship Id="rId54" Type="http://schemas.openxmlformats.org/officeDocument/2006/relationships/hyperlink" Target="https://podminky.urs.cz/item/CS_URS_2025_01/631362021" TargetMode="External"/><Relationship Id="rId70" Type="http://schemas.openxmlformats.org/officeDocument/2006/relationships/hyperlink" Target="https://podminky.urs.cz/item/CS_URS_2025_01/953993311" TargetMode="External"/><Relationship Id="rId75" Type="http://schemas.openxmlformats.org/officeDocument/2006/relationships/hyperlink" Target="https://podminky.urs.cz/item/CS_URS_2025_01/985131111" TargetMode="External"/><Relationship Id="rId91" Type="http://schemas.openxmlformats.org/officeDocument/2006/relationships/hyperlink" Target="https://podminky.urs.cz/item/CS_URS_2025_01/712311101" TargetMode="External"/><Relationship Id="rId96" Type="http://schemas.openxmlformats.org/officeDocument/2006/relationships/hyperlink" Target="https://podminky.urs.cz/item/CS_URS_2025_01/712341717" TargetMode="External"/><Relationship Id="rId140" Type="http://schemas.openxmlformats.org/officeDocument/2006/relationships/hyperlink" Target="https://podminky.urs.cz/item/CS_URS_2025_01/771111011" TargetMode="External"/><Relationship Id="rId145" Type="http://schemas.openxmlformats.org/officeDocument/2006/relationships/hyperlink" Target="https://podminky.urs.cz/item/CS_URS_2025_01/771591264" TargetMode="External"/><Relationship Id="rId161" Type="http://schemas.openxmlformats.org/officeDocument/2006/relationships/hyperlink" Target="https://podminky.urs.cz/item/CS_URS_2025_01/783901453" TargetMode="External"/><Relationship Id="rId1" Type="http://schemas.openxmlformats.org/officeDocument/2006/relationships/hyperlink" Target="https://podminky.urs.cz/item/CS_URS_2025_01/273313511" TargetMode="External"/><Relationship Id="rId6" Type="http://schemas.openxmlformats.org/officeDocument/2006/relationships/hyperlink" Target="https://podminky.urs.cz/item/CS_URS_2025_01/317168053" TargetMode="External"/><Relationship Id="rId15" Type="http://schemas.openxmlformats.org/officeDocument/2006/relationships/hyperlink" Target="https://podminky.urs.cz/item/CS_URS_2025_01/345321616" TargetMode="External"/><Relationship Id="rId23" Type="http://schemas.openxmlformats.org/officeDocument/2006/relationships/hyperlink" Target="https://podminky.urs.cz/item/CS_URS_2025_01/380356231" TargetMode="External"/><Relationship Id="rId28" Type="http://schemas.openxmlformats.org/officeDocument/2006/relationships/hyperlink" Target="https://podminky.urs.cz/item/CS_URS_2025_01/411321616" TargetMode="External"/><Relationship Id="rId36" Type="http://schemas.openxmlformats.org/officeDocument/2006/relationships/hyperlink" Target="https://podminky.urs.cz/item/CS_URS_2025_01/413351111" TargetMode="External"/><Relationship Id="rId49" Type="http://schemas.openxmlformats.org/officeDocument/2006/relationships/hyperlink" Target="https://podminky.urs.cz/item/CS_URS_2025_01/622211001" TargetMode="External"/><Relationship Id="rId57" Type="http://schemas.openxmlformats.org/officeDocument/2006/relationships/hyperlink" Target="https://podminky.urs.cz/item/CS_URS_2025_01/634112114" TargetMode="External"/><Relationship Id="rId106" Type="http://schemas.openxmlformats.org/officeDocument/2006/relationships/hyperlink" Target="https://podminky.urs.cz/item/CS_URS_2025_01/713141336" TargetMode="External"/><Relationship Id="rId114" Type="http://schemas.openxmlformats.org/officeDocument/2006/relationships/hyperlink" Target="https://podminky.urs.cz/item/CS_URS_2025_01/764212666" TargetMode="External"/><Relationship Id="rId119" Type="http://schemas.openxmlformats.org/officeDocument/2006/relationships/hyperlink" Target="https://podminky.urs.cz/item/CS_URS_2025_01/764511603" TargetMode="External"/><Relationship Id="rId127" Type="http://schemas.openxmlformats.org/officeDocument/2006/relationships/hyperlink" Target="https://podminky.urs.cz/item/CS_URS_2025_01/998766202" TargetMode="External"/><Relationship Id="rId10" Type="http://schemas.openxmlformats.org/officeDocument/2006/relationships/hyperlink" Target="https://podminky.urs.cz/item/CS_URS_2025_01/317998115" TargetMode="External"/><Relationship Id="rId31" Type="http://schemas.openxmlformats.org/officeDocument/2006/relationships/hyperlink" Target="https://podminky.urs.cz/item/CS_URS_2025_01/411354333" TargetMode="External"/><Relationship Id="rId44" Type="http://schemas.openxmlformats.org/officeDocument/2006/relationships/hyperlink" Target="https://podminky.urs.cz/item/CS_URS_2025_01/612321111" TargetMode="External"/><Relationship Id="rId52" Type="http://schemas.openxmlformats.org/officeDocument/2006/relationships/hyperlink" Target="https://podminky.urs.cz/item/CS_URS_2025_01/631311124" TargetMode="External"/><Relationship Id="rId60" Type="http://schemas.openxmlformats.org/officeDocument/2006/relationships/hyperlink" Target="https://podminky.urs.cz/item/CS_URS_2025_01/941211111" TargetMode="External"/><Relationship Id="rId65" Type="http://schemas.openxmlformats.org/officeDocument/2006/relationships/hyperlink" Target="https://podminky.urs.cz/item/CS_URS_2025_01/953171023" TargetMode="External"/><Relationship Id="rId73" Type="http://schemas.openxmlformats.org/officeDocument/2006/relationships/hyperlink" Target="https://podminky.urs.cz/item/CS_URS_2025_01/977332212" TargetMode="External"/><Relationship Id="rId78" Type="http://schemas.openxmlformats.org/officeDocument/2006/relationships/hyperlink" Target="https://podminky.urs.cz/item/CS_URS_2025_01/997013112" TargetMode="External"/><Relationship Id="rId81" Type="http://schemas.openxmlformats.org/officeDocument/2006/relationships/hyperlink" Target="https://podminky.urs.cz/item/CS_URS_2025_01/997013863" TargetMode="External"/><Relationship Id="rId86" Type="http://schemas.openxmlformats.org/officeDocument/2006/relationships/hyperlink" Target="https://podminky.urs.cz/item/CS_URS_2025_01/711141559" TargetMode="External"/><Relationship Id="rId94" Type="http://schemas.openxmlformats.org/officeDocument/2006/relationships/hyperlink" Target="https://podminky.urs.cz/item/CS_URS_2025_01/712334503" TargetMode="External"/><Relationship Id="rId99" Type="http://schemas.openxmlformats.org/officeDocument/2006/relationships/hyperlink" Target="https://podminky.urs.cz/item/CS_URS_2025_01/712742559" TargetMode="External"/><Relationship Id="rId101" Type="http://schemas.openxmlformats.org/officeDocument/2006/relationships/hyperlink" Target="https://podminky.urs.cz/item/CS_URS_2025_01/712831101" TargetMode="External"/><Relationship Id="rId122" Type="http://schemas.openxmlformats.org/officeDocument/2006/relationships/hyperlink" Target="https://podminky.urs.cz/item/CS_URS_2025_01/766622131" TargetMode="External"/><Relationship Id="rId130" Type="http://schemas.openxmlformats.org/officeDocument/2006/relationships/hyperlink" Target="https://podminky.urs.cz/item/CS_URS_2025_01/767651240" TargetMode="External"/><Relationship Id="rId135" Type="http://schemas.openxmlformats.org/officeDocument/2006/relationships/hyperlink" Target="https://podminky.urs.cz/item/CS_URS_2025_01/767881151" TargetMode="External"/><Relationship Id="rId143" Type="http://schemas.openxmlformats.org/officeDocument/2006/relationships/hyperlink" Target="https://podminky.urs.cz/item/CS_URS_2025_01/771574679" TargetMode="External"/><Relationship Id="rId148" Type="http://schemas.openxmlformats.org/officeDocument/2006/relationships/hyperlink" Target="https://podminky.urs.cz/item/CS_URS_2025_01/776212111" TargetMode="External"/><Relationship Id="rId151" Type="http://schemas.openxmlformats.org/officeDocument/2006/relationships/hyperlink" Target="https://podminky.urs.cz/item/CS_URS_2025_01/781151012" TargetMode="External"/><Relationship Id="rId156" Type="http://schemas.openxmlformats.org/officeDocument/2006/relationships/hyperlink" Target="https://podminky.urs.cz/item/CS_URS_2025_01/783324101" TargetMode="External"/><Relationship Id="rId164" Type="http://schemas.openxmlformats.org/officeDocument/2006/relationships/hyperlink" Target="https://podminky.urs.cz/item/CS_URS_2025_01/784321031" TargetMode="External"/><Relationship Id="rId4" Type="http://schemas.openxmlformats.org/officeDocument/2006/relationships/hyperlink" Target="https://podminky.urs.cz/item/CS_URS_2025_01/317168051" TargetMode="External"/><Relationship Id="rId9" Type="http://schemas.openxmlformats.org/officeDocument/2006/relationships/hyperlink" Target="https://podminky.urs.cz/item/CS_URS_2025_01/317944323" TargetMode="External"/><Relationship Id="rId13" Type="http://schemas.openxmlformats.org/officeDocument/2006/relationships/hyperlink" Target="https://podminky.urs.cz/item/CS_URS_2025_01/331351322" TargetMode="External"/><Relationship Id="rId18" Type="http://schemas.openxmlformats.org/officeDocument/2006/relationships/hyperlink" Target="https://podminky.urs.cz/item/CS_URS_2025_01/345361821" TargetMode="External"/><Relationship Id="rId39" Type="http://schemas.openxmlformats.org/officeDocument/2006/relationships/hyperlink" Target="https://podminky.urs.cz/item/CS_URS_2025_01/611131301" TargetMode="External"/><Relationship Id="rId109" Type="http://schemas.openxmlformats.org/officeDocument/2006/relationships/hyperlink" Target="https://podminky.urs.cz/item/CS_URS_2025_01/714182001" TargetMode="External"/><Relationship Id="rId34" Type="http://schemas.openxmlformats.org/officeDocument/2006/relationships/hyperlink" Target="https://podminky.urs.cz/item/CS_URS_2025_01/413232211" TargetMode="External"/><Relationship Id="rId50" Type="http://schemas.openxmlformats.org/officeDocument/2006/relationships/hyperlink" Target="https://podminky.urs.cz/item/CS_URS_2025_01/622321341" TargetMode="External"/><Relationship Id="rId55" Type="http://schemas.openxmlformats.org/officeDocument/2006/relationships/hyperlink" Target="https://podminky.urs.cz/item/CS_URS_2025_01/632481213" TargetMode="External"/><Relationship Id="rId76" Type="http://schemas.openxmlformats.org/officeDocument/2006/relationships/hyperlink" Target="https://podminky.urs.cz/item/CS_URS_2025_01/985132111" TargetMode="External"/><Relationship Id="rId97" Type="http://schemas.openxmlformats.org/officeDocument/2006/relationships/hyperlink" Target="https://podminky.urs.cz/item/CS_URS_2025_01/712341720" TargetMode="External"/><Relationship Id="rId104" Type="http://schemas.openxmlformats.org/officeDocument/2006/relationships/hyperlink" Target="https://podminky.urs.cz/item/CS_URS_2025_01/713121111" TargetMode="External"/><Relationship Id="rId120" Type="http://schemas.openxmlformats.org/officeDocument/2006/relationships/hyperlink" Target="https://podminky.urs.cz/item/CS_URS_2025_01/764518622" TargetMode="External"/><Relationship Id="rId125" Type="http://schemas.openxmlformats.org/officeDocument/2006/relationships/hyperlink" Target="https://podminky.urs.cz/item/CS_URS_2025_01/766660011" TargetMode="External"/><Relationship Id="rId141" Type="http://schemas.openxmlformats.org/officeDocument/2006/relationships/hyperlink" Target="https://podminky.urs.cz/item/CS_URS_2025_01/771121011" TargetMode="External"/><Relationship Id="rId146" Type="http://schemas.openxmlformats.org/officeDocument/2006/relationships/hyperlink" Target="https://podminky.urs.cz/item/CS_URS_2025_01/775131111" TargetMode="External"/><Relationship Id="rId7" Type="http://schemas.openxmlformats.org/officeDocument/2006/relationships/hyperlink" Target="https://podminky.urs.cz/item/CS_URS_2025_01/317168054" TargetMode="External"/><Relationship Id="rId71" Type="http://schemas.openxmlformats.org/officeDocument/2006/relationships/hyperlink" Target="https://podminky.urs.cz/item/CS_URS_2025_01/974031153" TargetMode="External"/><Relationship Id="rId92" Type="http://schemas.openxmlformats.org/officeDocument/2006/relationships/hyperlink" Target="https://podminky.urs.cz/item/CS_URS_2025_01/712331101" TargetMode="External"/><Relationship Id="rId162" Type="http://schemas.openxmlformats.org/officeDocument/2006/relationships/hyperlink" Target="https://podminky.urs.cz/item/CS_URS_2025_01/783917151" TargetMode="External"/><Relationship Id="rId2" Type="http://schemas.openxmlformats.org/officeDocument/2006/relationships/hyperlink" Target="https://podminky.urs.cz/item/CS_URS_2025_01/311234251" TargetMode="External"/><Relationship Id="rId29" Type="http://schemas.openxmlformats.org/officeDocument/2006/relationships/hyperlink" Target="https://podminky.urs.cz/item/CS_URS_2025_01/411351011" TargetMode="External"/><Relationship Id="rId24" Type="http://schemas.openxmlformats.org/officeDocument/2006/relationships/hyperlink" Target="https://podminky.urs.cz/item/CS_URS_2025_01/380356232" TargetMode="External"/><Relationship Id="rId40" Type="http://schemas.openxmlformats.org/officeDocument/2006/relationships/hyperlink" Target="https://podminky.urs.cz/item/CS_URS_2025_01/611321142" TargetMode="External"/><Relationship Id="rId45" Type="http://schemas.openxmlformats.org/officeDocument/2006/relationships/hyperlink" Target="https://podminky.urs.cz/item/CS_URS_2025_01/612321141" TargetMode="External"/><Relationship Id="rId66" Type="http://schemas.openxmlformats.org/officeDocument/2006/relationships/hyperlink" Target="https://podminky.urs.cz/item/CS_URS_2025_01/953171024" TargetMode="External"/><Relationship Id="rId87" Type="http://schemas.openxmlformats.org/officeDocument/2006/relationships/hyperlink" Target="https://podminky.urs.cz/item/CS_URS_2025_01/711142559" TargetMode="External"/><Relationship Id="rId110" Type="http://schemas.openxmlformats.org/officeDocument/2006/relationships/hyperlink" Target="https://podminky.urs.cz/item/CS_URS_2025_01/998714202" TargetMode="External"/><Relationship Id="rId115" Type="http://schemas.openxmlformats.org/officeDocument/2006/relationships/hyperlink" Target="https://podminky.urs.cz/item/CS_URS_2025_01/764214608" TargetMode="External"/><Relationship Id="rId131" Type="http://schemas.openxmlformats.org/officeDocument/2006/relationships/hyperlink" Target="https://podminky.urs.cz/item/CS_URS_2025_01/767831022" TargetMode="External"/><Relationship Id="rId136" Type="http://schemas.openxmlformats.org/officeDocument/2006/relationships/hyperlink" Target="https://podminky.urs.cz/item/CS_URS_2025_01/767881161" TargetMode="External"/><Relationship Id="rId157" Type="http://schemas.openxmlformats.org/officeDocument/2006/relationships/hyperlink" Target="https://podminky.urs.cz/item/CS_URS_2025_01/783347101" TargetMode="External"/><Relationship Id="rId61" Type="http://schemas.openxmlformats.org/officeDocument/2006/relationships/hyperlink" Target="https://podminky.urs.cz/item/CS_URS_2025_01/941211211" TargetMode="External"/><Relationship Id="rId82" Type="http://schemas.openxmlformats.org/officeDocument/2006/relationships/hyperlink" Target="https://podminky.urs.cz/item/CS_URS_2025_01/997013862" TargetMode="External"/><Relationship Id="rId152" Type="http://schemas.openxmlformats.org/officeDocument/2006/relationships/hyperlink" Target="https://podminky.urs.cz/item/CS_URS_2025_01/781472217" TargetMode="External"/><Relationship Id="rId19" Type="http://schemas.openxmlformats.org/officeDocument/2006/relationships/hyperlink" Target="https://podminky.urs.cz/item/CS_URS_2025_01/346481111" TargetMode="External"/><Relationship Id="rId14" Type="http://schemas.openxmlformats.org/officeDocument/2006/relationships/hyperlink" Target="https://podminky.urs.cz/item/CS_URS_2025_01/331361821" TargetMode="External"/><Relationship Id="rId30" Type="http://schemas.openxmlformats.org/officeDocument/2006/relationships/hyperlink" Target="https://podminky.urs.cz/item/CS_URS_2025_01/411351012" TargetMode="External"/><Relationship Id="rId35" Type="http://schemas.openxmlformats.org/officeDocument/2006/relationships/hyperlink" Target="https://podminky.urs.cz/item/CS_URS_2025_01/413321616" TargetMode="External"/><Relationship Id="rId56" Type="http://schemas.openxmlformats.org/officeDocument/2006/relationships/hyperlink" Target="https://podminky.urs.cz/item/CS_URS_2025_01/634112113" TargetMode="External"/><Relationship Id="rId77" Type="http://schemas.openxmlformats.org/officeDocument/2006/relationships/hyperlink" Target="https://podminky.urs.cz/item/CS_URS_2025_01/985324211" TargetMode="External"/><Relationship Id="rId100" Type="http://schemas.openxmlformats.org/officeDocument/2006/relationships/hyperlink" Target="https://podminky.urs.cz/item/CS_URS_2025_01/712811101" TargetMode="External"/><Relationship Id="rId105" Type="http://schemas.openxmlformats.org/officeDocument/2006/relationships/hyperlink" Target="https://podminky.urs.cz/item/CS_URS_2025_01/713141136" TargetMode="External"/><Relationship Id="rId126" Type="http://schemas.openxmlformats.org/officeDocument/2006/relationships/hyperlink" Target="https://podminky.urs.cz/item/CS_URS_2025_01/766694116" TargetMode="External"/><Relationship Id="rId147" Type="http://schemas.openxmlformats.org/officeDocument/2006/relationships/hyperlink" Target="https://podminky.urs.cz/item/CS_URS_2025_01/998771202" TargetMode="External"/><Relationship Id="rId8" Type="http://schemas.openxmlformats.org/officeDocument/2006/relationships/hyperlink" Target="https://podminky.urs.cz/item/CS_URS_2025_01/317234410" TargetMode="External"/><Relationship Id="rId51" Type="http://schemas.openxmlformats.org/officeDocument/2006/relationships/hyperlink" Target="https://podminky.urs.cz/item/CS_URS_2025_01/631311114" TargetMode="External"/><Relationship Id="rId72" Type="http://schemas.openxmlformats.org/officeDocument/2006/relationships/hyperlink" Target="https://podminky.urs.cz/item/CS_URS_2025_01/977151128" TargetMode="External"/><Relationship Id="rId93" Type="http://schemas.openxmlformats.org/officeDocument/2006/relationships/hyperlink" Target="https://podminky.urs.cz/item/CS_URS_2025_01/712331111" TargetMode="External"/><Relationship Id="rId98" Type="http://schemas.openxmlformats.org/officeDocument/2006/relationships/hyperlink" Target="https://podminky.urs.cz/item/CS_URS_2025_01/712391171" TargetMode="External"/><Relationship Id="rId121" Type="http://schemas.openxmlformats.org/officeDocument/2006/relationships/hyperlink" Target="https://podminky.urs.cz/item/CS_URS_2025_01/998764202" TargetMode="External"/><Relationship Id="rId142" Type="http://schemas.openxmlformats.org/officeDocument/2006/relationships/hyperlink" Target="https://podminky.urs.cz/item/CS_URS_2025_01/771474113" TargetMode="External"/><Relationship Id="rId163" Type="http://schemas.openxmlformats.org/officeDocument/2006/relationships/hyperlink" Target="https://podminky.urs.cz/item/CS_URS_2025_01/784181111" TargetMode="External"/><Relationship Id="rId3" Type="http://schemas.openxmlformats.org/officeDocument/2006/relationships/hyperlink" Target="https://podminky.urs.cz/item/CS_URS_2025_01/311234281" TargetMode="External"/><Relationship Id="rId25" Type="http://schemas.openxmlformats.org/officeDocument/2006/relationships/hyperlink" Target="https://podminky.urs.cz/item/CS_URS_2025_01/380356241" TargetMode="External"/><Relationship Id="rId46" Type="http://schemas.openxmlformats.org/officeDocument/2006/relationships/hyperlink" Target="https://podminky.urs.cz/item/CS_URS_2025_01/613131301" TargetMode="External"/><Relationship Id="rId67" Type="http://schemas.openxmlformats.org/officeDocument/2006/relationships/hyperlink" Target="https://podminky.urs.cz/item/CS_URS_2025_01/953334124" TargetMode="External"/><Relationship Id="rId116" Type="http://schemas.openxmlformats.org/officeDocument/2006/relationships/hyperlink" Target="https://podminky.urs.cz/item/CS_URS_2025_01/764246302" TargetMode="External"/><Relationship Id="rId137" Type="http://schemas.openxmlformats.org/officeDocument/2006/relationships/hyperlink" Target="https://podminky.urs.cz/item/CS_URS_2025_01/767995115" TargetMode="External"/><Relationship Id="rId158" Type="http://schemas.openxmlformats.org/officeDocument/2006/relationships/hyperlink" Target="https://podminky.urs.cz/item/CS_URS_2025_01/783823133" TargetMode="External"/><Relationship Id="rId20" Type="http://schemas.openxmlformats.org/officeDocument/2006/relationships/hyperlink" Target="https://podminky.urs.cz/item/CS_URS_2025_01/380311642" TargetMode="External"/><Relationship Id="rId41" Type="http://schemas.openxmlformats.org/officeDocument/2006/relationships/hyperlink" Target="https://podminky.urs.cz/item/CS_URS_2025_01/612131301" TargetMode="External"/><Relationship Id="rId62" Type="http://schemas.openxmlformats.org/officeDocument/2006/relationships/hyperlink" Target="https://podminky.urs.cz/item/CS_URS_2025_01/941211811" TargetMode="External"/><Relationship Id="rId83" Type="http://schemas.openxmlformats.org/officeDocument/2006/relationships/hyperlink" Target="https://podminky.urs.cz/item/CS_URS_2025_01/998142251" TargetMode="External"/><Relationship Id="rId88" Type="http://schemas.openxmlformats.org/officeDocument/2006/relationships/hyperlink" Target="https://podminky.urs.cz/item/CS_URS_2025_01/711161212" TargetMode="External"/><Relationship Id="rId111" Type="http://schemas.openxmlformats.org/officeDocument/2006/relationships/hyperlink" Target="https://podminky.urs.cz/item/CS_URS_2025_01/725291652" TargetMode="External"/><Relationship Id="rId132" Type="http://schemas.openxmlformats.org/officeDocument/2006/relationships/hyperlink" Target="https://podminky.urs.cz/item/CS_URS_2025_01/767832122" TargetMode="External"/><Relationship Id="rId153" Type="http://schemas.openxmlformats.org/officeDocument/2006/relationships/hyperlink" Target="https://podminky.urs.cz/item/CS_URS_2025_01/7814922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5_01/153113141" TargetMode="External"/><Relationship Id="rId13" Type="http://schemas.openxmlformats.org/officeDocument/2006/relationships/hyperlink" Target="https://podminky.urs.cz/item/CS_URS_2025_01/282606031" TargetMode="External"/><Relationship Id="rId3" Type="http://schemas.openxmlformats.org/officeDocument/2006/relationships/hyperlink" Target="https://podminky.urs.cz/item/CS_URS_2025_01/151713122" TargetMode="External"/><Relationship Id="rId7" Type="http://schemas.openxmlformats.org/officeDocument/2006/relationships/hyperlink" Target="https://podminky.urs.cz/item/CS_URS_2025_01/153113113" TargetMode="External"/><Relationship Id="rId12" Type="http://schemas.openxmlformats.org/officeDocument/2006/relationships/hyperlink" Target="https://podminky.urs.cz/item/CS_URS_2025_01/226212714" TargetMode="External"/><Relationship Id="rId2" Type="http://schemas.openxmlformats.org/officeDocument/2006/relationships/hyperlink" Target="https://podminky.urs.cz/item/CS_URS_2025_01/151712121" TargetMode="External"/><Relationship Id="rId1" Type="http://schemas.openxmlformats.org/officeDocument/2006/relationships/hyperlink" Target="https://podminky.urs.cz/item/CS_URS_2025_01/151712111" TargetMode="External"/><Relationship Id="rId6" Type="http://schemas.openxmlformats.org/officeDocument/2006/relationships/hyperlink" Target="https://podminky.urs.cz/item/CS_URS_2025_01/153112124" TargetMode="External"/><Relationship Id="rId11" Type="http://schemas.openxmlformats.org/officeDocument/2006/relationships/hyperlink" Target="https://podminky.urs.cz/item/CS_URS_2025_01/226212713" TargetMode="External"/><Relationship Id="rId5" Type="http://schemas.openxmlformats.org/officeDocument/2006/relationships/hyperlink" Target="https://podminky.urs.cz/item/CS_URS_2025_01/153112123" TargetMode="External"/><Relationship Id="rId15" Type="http://schemas.openxmlformats.org/officeDocument/2006/relationships/drawing" Target="../drawings/drawing3.xml"/><Relationship Id="rId10" Type="http://schemas.openxmlformats.org/officeDocument/2006/relationships/hyperlink" Target="https://podminky.urs.cz/item/CS_URS_2025_01/224412114" TargetMode="External"/><Relationship Id="rId4" Type="http://schemas.openxmlformats.org/officeDocument/2006/relationships/hyperlink" Target="https://podminky.urs.cz/item/CS_URS_2025_01/153111114" TargetMode="External"/><Relationship Id="rId9" Type="http://schemas.openxmlformats.org/officeDocument/2006/relationships/hyperlink" Target="https://podminky.urs.cz/item/CS_URS_2025_01/224411114" TargetMode="External"/><Relationship Id="rId14" Type="http://schemas.openxmlformats.org/officeDocument/2006/relationships/hyperlink" Target="https://podminky.urs.cz/item/CS_URS_2025_01/9980031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5_01/162751119" TargetMode="External"/><Relationship Id="rId13" Type="http://schemas.openxmlformats.org/officeDocument/2006/relationships/hyperlink" Target="https://podminky.urs.cz/item/CS_URS_2025_01/174151101" TargetMode="External"/><Relationship Id="rId18" Type="http://schemas.openxmlformats.org/officeDocument/2006/relationships/hyperlink" Target="https://podminky.urs.cz/item/CS_URS_2025_01/998142251" TargetMode="External"/><Relationship Id="rId3" Type="http://schemas.openxmlformats.org/officeDocument/2006/relationships/hyperlink" Target="https://podminky.urs.cz/item/CS_URS_2025_01/131251207" TargetMode="External"/><Relationship Id="rId7" Type="http://schemas.openxmlformats.org/officeDocument/2006/relationships/hyperlink" Target="https://podminky.urs.cz/item/CS_URS_2025_01/162751117" TargetMode="External"/><Relationship Id="rId12" Type="http://schemas.openxmlformats.org/officeDocument/2006/relationships/hyperlink" Target="https://podminky.urs.cz/item/CS_URS_2025_01/171251201" TargetMode="External"/><Relationship Id="rId17" Type="http://schemas.openxmlformats.org/officeDocument/2006/relationships/hyperlink" Target="https://podminky.urs.cz/item/CS_URS_2025_01/171201231" TargetMode="External"/><Relationship Id="rId2" Type="http://schemas.openxmlformats.org/officeDocument/2006/relationships/hyperlink" Target="https://podminky.urs.cz/item/CS_URS_2025_01/115101301" TargetMode="External"/><Relationship Id="rId16" Type="http://schemas.openxmlformats.org/officeDocument/2006/relationships/hyperlink" Target="https://podminky.urs.cz/item/CS_URS_2025_01/273313511" TargetMode="External"/><Relationship Id="rId1" Type="http://schemas.openxmlformats.org/officeDocument/2006/relationships/hyperlink" Target="https://podminky.urs.cz/item/CS_URS_2025_01/115101201" TargetMode="External"/><Relationship Id="rId6" Type="http://schemas.openxmlformats.org/officeDocument/2006/relationships/hyperlink" Target="https://podminky.urs.cz/item/CS_URS_2025_01/161151114" TargetMode="External"/><Relationship Id="rId11" Type="http://schemas.openxmlformats.org/officeDocument/2006/relationships/hyperlink" Target="https://podminky.urs.cz/item/CS_URS_2025_01/167151111" TargetMode="External"/><Relationship Id="rId5" Type="http://schemas.openxmlformats.org/officeDocument/2006/relationships/hyperlink" Target="https://podminky.urs.cz/item/CS_URS_2025_01/161151104" TargetMode="External"/><Relationship Id="rId15" Type="http://schemas.openxmlformats.org/officeDocument/2006/relationships/hyperlink" Target="https://podminky.urs.cz/item/CS_URS_2025_01/271572211" TargetMode="External"/><Relationship Id="rId10" Type="http://schemas.openxmlformats.org/officeDocument/2006/relationships/hyperlink" Target="https://podminky.urs.cz/item/CS_URS_2025_01/162751139" TargetMode="External"/><Relationship Id="rId19" Type="http://schemas.openxmlformats.org/officeDocument/2006/relationships/drawing" Target="../drawings/drawing4.xml"/><Relationship Id="rId4" Type="http://schemas.openxmlformats.org/officeDocument/2006/relationships/hyperlink" Target="https://podminky.urs.cz/item/CS_URS_2025_01/131351207" TargetMode="External"/><Relationship Id="rId9" Type="http://schemas.openxmlformats.org/officeDocument/2006/relationships/hyperlink" Target="https://podminky.urs.cz/item/CS_URS_2025_01/162751137" TargetMode="External"/><Relationship Id="rId14" Type="http://schemas.openxmlformats.org/officeDocument/2006/relationships/hyperlink" Target="https://podminky.urs.cz/item/CS_URS_2025_01/2131411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5_01/767161811" TargetMode="External"/><Relationship Id="rId3" Type="http://schemas.openxmlformats.org/officeDocument/2006/relationships/hyperlink" Target="https://podminky.urs.cz/item/CS_URS_2025_01/997013111" TargetMode="External"/><Relationship Id="rId7" Type="http://schemas.openxmlformats.org/officeDocument/2006/relationships/hyperlink" Target="https://podminky.urs.cz/item/CS_URS_2025_01/997013862" TargetMode="External"/><Relationship Id="rId2" Type="http://schemas.openxmlformats.org/officeDocument/2006/relationships/hyperlink" Target="https://podminky.urs.cz/item/CS_URS_2025_01/997006002" TargetMode="External"/><Relationship Id="rId1" Type="http://schemas.openxmlformats.org/officeDocument/2006/relationships/hyperlink" Target="https://podminky.urs.cz/item/CS_URS_2025_01/981511114" TargetMode="External"/><Relationship Id="rId6" Type="http://schemas.openxmlformats.org/officeDocument/2006/relationships/hyperlink" Target="https://podminky.urs.cz/item/CS_URS_2025_01/997013631" TargetMode="External"/><Relationship Id="rId5" Type="http://schemas.openxmlformats.org/officeDocument/2006/relationships/hyperlink" Target="https://podminky.urs.cz/item/CS_URS_2025_01/997013509" TargetMode="External"/><Relationship Id="rId4" Type="http://schemas.openxmlformats.org/officeDocument/2006/relationships/hyperlink" Target="https://podminky.urs.cz/item/CS_URS_2025_01/997013501"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5_01/892312121" TargetMode="External"/><Relationship Id="rId13" Type="http://schemas.openxmlformats.org/officeDocument/2006/relationships/hyperlink" Target="https://podminky.urs.cz/item/CS_URS_2025_01/722174022" TargetMode="External"/><Relationship Id="rId18" Type="http://schemas.openxmlformats.org/officeDocument/2006/relationships/hyperlink" Target="https://podminky.urs.cz/item/CS_URS_2025_01/998725201" TargetMode="External"/><Relationship Id="rId3" Type="http://schemas.openxmlformats.org/officeDocument/2006/relationships/hyperlink" Target="https://podminky.urs.cz/item/CS_URS_2023_02/871275211" TargetMode="External"/><Relationship Id="rId7" Type="http://schemas.openxmlformats.org/officeDocument/2006/relationships/hyperlink" Target="https://podminky.urs.cz/item/CS_URS_2025_01/877315221" TargetMode="External"/><Relationship Id="rId12" Type="http://schemas.openxmlformats.org/officeDocument/2006/relationships/hyperlink" Target="https://podminky.urs.cz/item/CS_URS_2025_01/998721201" TargetMode="External"/><Relationship Id="rId17" Type="http://schemas.openxmlformats.org/officeDocument/2006/relationships/hyperlink" Target="https://podminky.urs.cz/item/CS_URS_2025_01/998722201" TargetMode="External"/><Relationship Id="rId2" Type="http://schemas.openxmlformats.org/officeDocument/2006/relationships/hyperlink" Target="https://podminky.urs.cz/item/CS_URS_2025_01/451573111" TargetMode="External"/><Relationship Id="rId16" Type="http://schemas.openxmlformats.org/officeDocument/2006/relationships/hyperlink" Target="https://podminky.urs.cz/item/CS_URS_2025_01/722290234" TargetMode="External"/><Relationship Id="rId20" Type="http://schemas.openxmlformats.org/officeDocument/2006/relationships/drawing" Target="../drawings/drawing6.xml"/><Relationship Id="rId1" Type="http://schemas.openxmlformats.org/officeDocument/2006/relationships/hyperlink" Target="https://podminky.urs.cz/item/CS_URS_2025_01/175151101" TargetMode="External"/><Relationship Id="rId6" Type="http://schemas.openxmlformats.org/officeDocument/2006/relationships/hyperlink" Target="https://podminky.urs.cz/item/CS_URS_2025_01/877315211" TargetMode="External"/><Relationship Id="rId11" Type="http://schemas.openxmlformats.org/officeDocument/2006/relationships/hyperlink" Target="https://podminky.urs.cz/item/CS_URS_2025_01/721290111" TargetMode="External"/><Relationship Id="rId5" Type="http://schemas.openxmlformats.org/officeDocument/2006/relationships/hyperlink" Target="https://podminky.urs.cz/item/CS_URS_2025_01/877275211" TargetMode="External"/><Relationship Id="rId15" Type="http://schemas.openxmlformats.org/officeDocument/2006/relationships/hyperlink" Target="https://podminky.urs.cz/item/CS_URS_2025_01/722290215" TargetMode="External"/><Relationship Id="rId10" Type="http://schemas.openxmlformats.org/officeDocument/2006/relationships/hyperlink" Target="https://podminky.urs.cz/item/CS_URS_2025_01/998276101" TargetMode="External"/><Relationship Id="rId19" Type="http://schemas.openxmlformats.org/officeDocument/2006/relationships/hyperlink" Target="https://podminky.urs.cz/item/CS_URS_2025_01/171201231" TargetMode="External"/><Relationship Id="rId4" Type="http://schemas.openxmlformats.org/officeDocument/2006/relationships/hyperlink" Target="https://podminky.urs.cz/item/CS_URS_2023_02/871315211" TargetMode="External"/><Relationship Id="rId9" Type="http://schemas.openxmlformats.org/officeDocument/2006/relationships/hyperlink" Target="https://podminky.urs.cz/item/CS_URS_2025_01/892352121" TargetMode="External"/><Relationship Id="rId14" Type="http://schemas.openxmlformats.org/officeDocument/2006/relationships/hyperlink" Target="https://podminky.urs.cz/item/CS_URS_2025_01/722221135"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5_01/380356231" TargetMode="External"/><Relationship Id="rId13" Type="http://schemas.openxmlformats.org/officeDocument/2006/relationships/hyperlink" Target="https://podminky.urs.cz/item/CS_URS_2025_01/941211111" TargetMode="External"/><Relationship Id="rId18" Type="http://schemas.openxmlformats.org/officeDocument/2006/relationships/hyperlink" Target="https://podminky.urs.cz/item/CS_URS_2025_01/953961212" TargetMode="External"/><Relationship Id="rId26" Type="http://schemas.openxmlformats.org/officeDocument/2006/relationships/hyperlink" Target="https://podminky.urs.cz/item/CS_URS_2025_01/997013112" TargetMode="External"/><Relationship Id="rId3" Type="http://schemas.openxmlformats.org/officeDocument/2006/relationships/hyperlink" Target="https://podminky.urs.cz/item/CS_URS_2025_01/275351121" TargetMode="External"/><Relationship Id="rId21" Type="http://schemas.openxmlformats.org/officeDocument/2006/relationships/hyperlink" Target="https://podminky.urs.cz/item/CS_URS_2025_01/977332212" TargetMode="External"/><Relationship Id="rId34" Type="http://schemas.openxmlformats.org/officeDocument/2006/relationships/hyperlink" Target="https://podminky.urs.cz/item/CS_URS_2025_01/767163122" TargetMode="External"/><Relationship Id="rId7" Type="http://schemas.openxmlformats.org/officeDocument/2006/relationships/hyperlink" Target="https://podminky.urs.cz/item/CS_URS_2025_01/380326343" TargetMode="External"/><Relationship Id="rId12" Type="http://schemas.openxmlformats.org/officeDocument/2006/relationships/hyperlink" Target="https://podminky.urs.cz/item/CS_URS_2025_01/933901112" TargetMode="External"/><Relationship Id="rId17" Type="http://schemas.openxmlformats.org/officeDocument/2006/relationships/hyperlink" Target="https://podminky.urs.cz/item/CS_URS_2025_01/953334124" TargetMode="External"/><Relationship Id="rId25" Type="http://schemas.openxmlformats.org/officeDocument/2006/relationships/hyperlink" Target="https://podminky.urs.cz/item/CS_URS_2025_01/985324211" TargetMode="External"/><Relationship Id="rId33" Type="http://schemas.openxmlformats.org/officeDocument/2006/relationships/hyperlink" Target="https://podminky.urs.cz/item/CS_URS_2025_01/998711202" TargetMode="External"/><Relationship Id="rId2" Type="http://schemas.openxmlformats.org/officeDocument/2006/relationships/hyperlink" Target="https://podminky.urs.cz/item/CS_URS_2025_01/275313911" TargetMode="External"/><Relationship Id="rId16" Type="http://schemas.openxmlformats.org/officeDocument/2006/relationships/hyperlink" Target="https://podminky.urs.cz/item/CS_URS_2025_01/953312123" TargetMode="External"/><Relationship Id="rId20" Type="http://schemas.openxmlformats.org/officeDocument/2006/relationships/hyperlink" Target="https://podminky.urs.cz/item/CS_URS_2025_01/977151128" TargetMode="External"/><Relationship Id="rId29" Type="http://schemas.openxmlformats.org/officeDocument/2006/relationships/hyperlink" Target="https://podminky.urs.cz/item/CS_URS_2025_01/997013862" TargetMode="External"/><Relationship Id="rId1" Type="http://schemas.openxmlformats.org/officeDocument/2006/relationships/hyperlink" Target="https://podminky.urs.cz/item/CS_URS_2025_01/273313511" TargetMode="External"/><Relationship Id="rId6" Type="http://schemas.openxmlformats.org/officeDocument/2006/relationships/hyperlink" Target="https://podminky.urs.cz/item/CS_URS_2025_01/380326342" TargetMode="External"/><Relationship Id="rId11" Type="http://schemas.openxmlformats.org/officeDocument/2006/relationships/hyperlink" Target="https://podminky.urs.cz/item/CS_URS_2025_01/612135101" TargetMode="External"/><Relationship Id="rId24" Type="http://schemas.openxmlformats.org/officeDocument/2006/relationships/hyperlink" Target="https://podminky.urs.cz/item/CS_URS_2025_01/985132111" TargetMode="External"/><Relationship Id="rId32" Type="http://schemas.openxmlformats.org/officeDocument/2006/relationships/hyperlink" Target="https://podminky.urs.cz/item/CS_URS_2025_01/711161384" TargetMode="External"/><Relationship Id="rId37" Type="http://schemas.openxmlformats.org/officeDocument/2006/relationships/drawing" Target="../drawings/drawing8.xml"/><Relationship Id="rId5" Type="http://schemas.openxmlformats.org/officeDocument/2006/relationships/hyperlink" Target="https://podminky.urs.cz/item/CS_URS_2025_01/380311641" TargetMode="External"/><Relationship Id="rId15" Type="http://schemas.openxmlformats.org/officeDocument/2006/relationships/hyperlink" Target="https://podminky.urs.cz/item/CS_URS_2025_01/941211811" TargetMode="External"/><Relationship Id="rId23" Type="http://schemas.openxmlformats.org/officeDocument/2006/relationships/hyperlink" Target="https://podminky.urs.cz/item/CS_URS_2025_01/985131111" TargetMode="External"/><Relationship Id="rId28" Type="http://schemas.openxmlformats.org/officeDocument/2006/relationships/hyperlink" Target="https://podminky.urs.cz/item/CS_URS_2025_01/997013509" TargetMode="External"/><Relationship Id="rId36" Type="http://schemas.openxmlformats.org/officeDocument/2006/relationships/hyperlink" Target="https://podminky.urs.cz/item/CS_URS_2025_01/998767202" TargetMode="External"/><Relationship Id="rId10" Type="http://schemas.openxmlformats.org/officeDocument/2006/relationships/hyperlink" Target="https://podminky.urs.cz/item/CS_URS_2025_01/380361006" TargetMode="External"/><Relationship Id="rId19" Type="http://schemas.openxmlformats.org/officeDocument/2006/relationships/hyperlink" Target="https://podminky.urs.cz/item/CS_URS_2025_01/953961213" TargetMode="External"/><Relationship Id="rId31" Type="http://schemas.openxmlformats.org/officeDocument/2006/relationships/hyperlink" Target="https://podminky.urs.cz/item/CS_URS_2025_01/711161212" TargetMode="External"/><Relationship Id="rId4" Type="http://schemas.openxmlformats.org/officeDocument/2006/relationships/hyperlink" Target="https://podminky.urs.cz/item/CS_URS_2025_01/275351122" TargetMode="External"/><Relationship Id="rId9" Type="http://schemas.openxmlformats.org/officeDocument/2006/relationships/hyperlink" Target="https://podminky.urs.cz/item/CS_URS_2025_01/380356232" TargetMode="External"/><Relationship Id="rId14" Type="http://schemas.openxmlformats.org/officeDocument/2006/relationships/hyperlink" Target="https://podminky.urs.cz/item/CS_URS_2025_01/941211211" TargetMode="External"/><Relationship Id="rId22" Type="http://schemas.openxmlformats.org/officeDocument/2006/relationships/hyperlink" Target="https://podminky.urs.cz/item/CS_URS_2025_01/977342121" TargetMode="External"/><Relationship Id="rId27" Type="http://schemas.openxmlformats.org/officeDocument/2006/relationships/hyperlink" Target="https://podminky.urs.cz/item/CS_URS_2025_01/997013501" TargetMode="External"/><Relationship Id="rId30" Type="http://schemas.openxmlformats.org/officeDocument/2006/relationships/hyperlink" Target="https://podminky.urs.cz/item/CS_URS_2025_01/998142251" TargetMode="External"/><Relationship Id="rId35" Type="http://schemas.openxmlformats.org/officeDocument/2006/relationships/hyperlink" Target="https://podminky.urs.cz/item/CS_URS_2025_01/767995116"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5_01/997013112" TargetMode="External"/><Relationship Id="rId13" Type="http://schemas.openxmlformats.org/officeDocument/2006/relationships/hyperlink" Target="https://podminky.urs.cz/item/CS_URS_2025_01/998142251" TargetMode="External"/><Relationship Id="rId18" Type="http://schemas.openxmlformats.org/officeDocument/2006/relationships/drawing" Target="../drawings/drawing9.xml"/><Relationship Id="rId3" Type="http://schemas.openxmlformats.org/officeDocument/2006/relationships/hyperlink" Target="https://podminky.urs.cz/item/CS_URS_2025_01/962052211" TargetMode="External"/><Relationship Id="rId7" Type="http://schemas.openxmlformats.org/officeDocument/2006/relationships/hyperlink" Target="https://podminky.urs.cz/item/CS_URS_2025_01/977151128" TargetMode="External"/><Relationship Id="rId12" Type="http://schemas.openxmlformats.org/officeDocument/2006/relationships/hyperlink" Target="https://podminky.urs.cz/item/CS_URS_2025_01/997013862" TargetMode="External"/><Relationship Id="rId17" Type="http://schemas.openxmlformats.org/officeDocument/2006/relationships/hyperlink" Target="https://podminky.urs.cz/item/CS_URS_2025_01/767996703" TargetMode="External"/><Relationship Id="rId2" Type="http://schemas.openxmlformats.org/officeDocument/2006/relationships/hyperlink" Target="https://podminky.urs.cz/item/CS_URS_2025_01/174151101" TargetMode="External"/><Relationship Id="rId16" Type="http://schemas.openxmlformats.org/officeDocument/2006/relationships/hyperlink" Target="https://podminky.urs.cz/item/CS_URS_2025_01/767590840" TargetMode="External"/><Relationship Id="rId1" Type="http://schemas.openxmlformats.org/officeDocument/2006/relationships/hyperlink" Target="https://podminky.urs.cz/item/CS_URS_2025_01/132251253" TargetMode="External"/><Relationship Id="rId6" Type="http://schemas.openxmlformats.org/officeDocument/2006/relationships/hyperlink" Target="https://podminky.urs.cz/item/CS_URS_2025_01/976085411" TargetMode="External"/><Relationship Id="rId11" Type="http://schemas.openxmlformats.org/officeDocument/2006/relationships/hyperlink" Target="https://podminky.urs.cz/item/CS_URS_2025_01/997013631" TargetMode="External"/><Relationship Id="rId5" Type="http://schemas.openxmlformats.org/officeDocument/2006/relationships/hyperlink" Target="https://podminky.urs.cz/item/CS_URS_2025_01/976085311" TargetMode="External"/><Relationship Id="rId15" Type="http://schemas.openxmlformats.org/officeDocument/2006/relationships/hyperlink" Target="https://podminky.urs.cz/item/CS_URS_2025_01/767161813" TargetMode="External"/><Relationship Id="rId10" Type="http://schemas.openxmlformats.org/officeDocument/2006/relationships/hyperlink" Target="https://podminky.urs.cz/item/CS_URS_2025_01/997013509" TargetMode="External"/><Relationship Id="rId4" Type="http://schemas.openxmlformats.org/officeDocument/2006/relationships/hyperlink" Target="https://podminky.urs.cz/item/CS_URS_2025_01/963051113" TargetMode="External"/><Relationship Id="rId9" Type="http://schemas.openxmlformats.org/officeDocument/2006/relationships/hyperlink" Target="https://podminky.urs.cz/item/CS_URS_2025_01/997013501" TargetMode="External"/><Relationship Id="rId14" Type="http://schemas.openxmlformats.org/officeDocument/2006/relationships/hyperlink" Target="https://podminky.urs.cz/item/CS_URS_2025_01/767161811"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s://podminky.urs.cz/item/CS_URS_2025_01/998142251" TargetMode="External"/><Relationship Id="rId21" Type="http://schemas.openxmlformats.org/officeDocument/2006/relationships/hyperlink" Target="https://podminky.urs.cz/item/CS_URS_2025_01/311234041" TargetMode="External"/><Relationship Id="rId42" Type="http://schemas.openxmlformats.org/officeDocument/2006/relationships/hyperlink" Target="https://podminky.urs.cz/item/CS_URS_2025_01/345361821" TargetMode="External"/><Relationship Id="rId63" Type="http://schemas.openxmlformats.org/officeDocument/2006/relationships/hyperlink" Target="https://podminky.urs.cz/item/CS_URS_2025_01/417351116" TargetMode="External"/><Relationship Id="rId84" Type="http://schemas.openxmlformats.org/officeDocument/2006/relationships/hyperlink" Target="https://podminky.urs.cz/item/CS_URS_2025_01/631319175" TargetMode="External"/><Relationship Id="rId138" Type="http://schemas.openxmlformats.org/officeDocument/2006/relationships/hyperlink" Target="https://podminky.urs.cz/item/CS_URS_2025_01/712831101" TargetMode="External"/><Relationship Id="rId159" Type="http://schemas.openxmlformats.org/officeDocument/2006/relationships/hyperlink" Target="https://podminky.urs.cz/item/CS_URS_2025_01/764021423" TargetMode="External"/><Relationship Id="rId170" Type="http://schemas.openxmlformats.org/officeDocument/2006/relationships/hyperlink" Target="https://podminky.urs.cz/item/CS_URS_2025_01/764246401" TargetMode="External"/><Relationship Id="rId191" Type="http://schemas.openxmlformats.org/officeDocument/2006/relationships/hyperlink" Target="https://podminky.urs.cz/item/CS_URS_2025_01/771574416" TargetMode="External"/><Relationship Id="rId205" Type="http://schemas.openxmlformats.org/officeDocument/2006/relationships/hyperlink" Target="https://podminky.urs.cz/item/CS_URS_2025_01/784181003" TargetMode="External"/><Relationship Id="rId16" Type="http://schemas.openxmlformats.org/officeDocument/2006/relationships/hyperlink" Target="https://podminky.urs.cz/item/CS_URS_2025_01/274313611" TargetMode="External"/><Relationship Id="rId107" Type="http://schemas.openxmlformats.org/officeDocument/2006/relationships/hyperlink" Target="https://podminky.urs.cz/item/CS_URS_2025_01/974031153" TargetMode="External"/><Relationship Id="rId11" Type="http://schemas.openxmlformats.org/officeDocument/2006/relationships/hyperlink" Target="https://podminky.urs.cz/item/CS_URS_2025_01/273313511" TargetMode="External"/><Relationship Id="rId32" Type="http://schemas.openxmlformats.org/officeDocument/2006/relationships/hyperlink" Target="https://podminky.urs.cz/item/CS_URS_2025_01/334371133" TargetMode="External"/><Relationship Id="rId37" Type="http://schemas.openxmlformats.org/officeDocument/2006/relationships/hyperlink" Target="https://podminky.urs.cz/item/CS_URS_2025_01/342191212" TargetMode="External"/><Relationship Id="rId53" Type="http://schemas.openxmlformats.org/officeDocument/2006/relationships/hyperlink" Target="https://podminky.urs.cz/item/CS_URS_2025_01/411121127" TargetMode="External"/><Relationship Id="rId58" Type="http://schemas.openxmlformats.org/officeDocument/2006/relationships/hyperlink" Target="https://podminky.urs.cz/item/CS_URS_2025_01/411354331" TargetMode="External"/><Relationship Id="rId74" Type="http://schemas.openxmlformats.org/officeDocument/2006/relationships/hyperlink" Target="https://podminky.urs.cz/item/CS_URS_2025_01/612142001" TargetMode="External"/><Relationship Id="rId79" Type="http://schemas.openxmlformats.org/officeDocument/2006/relationships/hyperlink" Target="https://podminky.urs.cz/item/CS_URS_2025_01/622321141" TargetMode="External"/><Relationship Id="rId102" Type="http://schemas.openxmlformats.org/officeDocument/2006/relationships/hyperlink" Target="https://podminky.urs.cz/item/CS_URS_2025_01/953993311" TargetMode="External"/><Relationship Id="rId123" Type="http://schemas.openxmlformats.org/officeDocument/2006/relationships/hyperlink" Target="https://podminky.urs.cz/item/CS_URS_2025_01/997013811" TargetMode="External"/><Relationship Id="rId128" Type="http://schemas.openxmlformats.org/officeDocument/2006/relationships/hyperlink" Target="https://podminky.urs.cz/item/CS_URS_2025_01/711161384" TargetMode="External"/><Relationship Id="rId144" Type="http://schemas.openxmlformats.org/officeDocument/2006/relationships/hyperlink" Target="https://podminky.urs.cz/item/CS_URS_2025_01/713141396" TargetMode="External"/><Relationship Id="rId149" Type="http://schemas.openxmlformats.org/officeDocument/2006/relationships/hyperlink" Target="https://podminky.urs.cz/item/CS_URS_2025_01/714123002" TargetMode="External"/><Relationship Id="rId5" Type="http://schemas.openxmlformats.org/officeDocument/2006/relationships/hyperlink" Target="https://podminky.urs.cz/item/CS_URS_2025_01/213141113" TargetMode="External"/><Relationship Id="rId90" Type="http://schemas.openxmlformats.org/officeDocument/2006/relationships/hyperlink" Target="https://podminky.urs.cz/item/CS_URS_2025_01/933901111" TargetMode="External"/><Relationship Id="rId95" Type="http://schemas.openxmlformats.org/officeDocument/2006/relationships/hyperlink" Target="https://podminky.urs.cz/item/CS_URS_2025_01/941221111" TargetMode="External"/><Relationship Id="rId160" Type="http://schemas.openxmlformats.org/officeDocument/2006/relationships/hyperlink" Target="https://podminky.urs.cz/item/CS_URS_2025_01/764042419" TargetMode="External"/><Relationship Id="rId165" Type="http://schemas.openxmlformats.org/officeDocument/2006/relationships/hyperlink" Target="https://podminky.urs.cz/item/CS_URS_2025_01/764244403" TargetMode="External"/><Relationship Id="rId181" Type="http://schemas.openxmlformats.org/officeDocument/2006/relationships/hyperlink" Target="https://podminky.urs.cz/item/CS_URS_2025_01/766660002" TargetMode="External"/><Relationship Id="rId186" Type="http://schemas.openxmlformats.org/officeDocument/2006/relationships/hyperlink" Target="https://podminky.urs.cz/item/CS_URS_2025_01/998767202" TargetMode="External"/><Relationship Id="rId22" Type="http://schemas.openxmlformats.org/officeDocument/2006/relationships/hyperlink" Target="https://podminky.urs.cz/item/CS_URS_2025_01/311234081" TargetMode="External"/><Relationship Id="rId27" Type="http://schemas.openxmlformats.org/officeDocument/2006/relationships/hyperlink" Target="https://podminky.urs.cz/item/CS_URS_2025_01/317168056" TargetMode="External"/><Relationship Id="rId43" Type="http://schemas.openxmlformats.org/officeDocument/2006/relationships/hyperlink" Target="https://podminky.urs.cz/item/CS_URS_2025_01/346244821" TargetMode="External"/><Relationship Id="rId48" Type="http://schemas.openxmlformats.org/officeDocument/2006/relationships/hyperlink" Target="https://podminky.urs.cz/item/CS_URS_2025_01/380356231" TargetMode="External"/><Relationship Id="rId64" Type="http://schemas.openxmlformats.org/officeDocument/2006/relationships/hyperlink" Target="https://podminky.urs.cz/item/CS_URS_2025_01/417361821" TargetMode="External"/><Relationship Id="rId69" Type="http://schemas.openxmlformats.org/officeDocument/2006/relationships/hyperlink" Target="https://podminky.urs.cz/item/CS_URS_2025_01/611131301" TargetMode="External"/><Relationship Id="rId113" Type="http://schemas.openxmlformats.org/officeDocument/2006/relationships/hyperlink" Target="https://podminky.urs.cz/item/CS_URS_2025_01/978059641" TargetMode="External"/><Relationship Id="rId118" Type="http://schemas.openxmlformats.org/officeDocument/2006/relationships/hyperlink" Target="https://podminky.urs.cz/item/CS_URS_2025_01/171201231" TargetMode="External"/><Relationship Id="rId134" Type="http://schemas.openxmlformats.org/officeDocument/2006/relationships/hyperlink" Target="https://podminky.urs.cz/item/CS_URS_2025_01/712411101" TargetMode="External"/><Relationship Id="rId139" Type="http://schemas.openxmlformats.org/officeDocument/2006/relationships/hyperlink" Target="https://podminky.urs.cz/item/CS_URS_2025_01/712841559" TargetMode="External"/><Relationship Id="rId80" Type="http://schemas.openxmlformats.org/officeDocument/2006/relationships/hyperlink" Target="https://podminky.urs.cz/item/CS_URS_2025_01/631311114" TargetMode="External"/><Relationship Id="rId85" Type="http://schemas.openxmlformats.org/officeDocument/2006/relationships/hyperlink" Target="https://podminky.urs.cz/item/CS_URS_2025_01/631362021" TargetMode="External"/><Relationship Id="rId150" Type="http://schemas.openxmlformats.org/officeDocument/2006/relationships/hyperlink" Target="https://podminky.urs.cz/item/CS_URS_2025_01/998714202" TargetMode="External"/><Relationship Id="rId155" Type="http://schemas.openxmlformats.org/officeDocument/2006/relationships/hyperlink" Target="https://podminky.urs.cz/item/CS_URS_2025_01/762295001" TargetMode="External"/><Relationship Id="rId171" Type="http://schemas.openxmlformats.org/officeDocument/2006/relationships/hyperlink" Target="https://podminky.urs.cz/item/CS_URS_2025_01/764246404" TargetMode="External"/><Relationship Id="rId176" Type="http://schemas.openxmlformats.org/officeDocument/2006/relationships/hyperlink" Target="https://podminky.urs.cz/item/CS_URS_2025_01/998764202" TargetMode="External"/><Relationship Id="rId192" Type="http://schemas.openxmlformats.org/officeDocument/2006/relationships/hyperlink" Target="https://podminky.urs.cz/item/CS_URS_2025_01/771574479" TargetMode="External"/><Relationship Id="rId197" Type="http://schemas.openxmlformats.org/officeDocument/2006/relationships/hyperlink" Target="https://podminky.urs.cz/item/CS_URS_2025_01/776211121" TargetMode="External"/><Relationship Id="rId206" Type="http://schemas.openxmlformats.org/officeDocument/2006/relationships/drawing" Target="../drawings/drawing10.xml"/><Relationship Id="rId201" Type="http://schemas.openxmlformats.org/officeDocument/2006/relationships/hyperlink" Target="https://podminky.urs.cz/item/CS_URS_2025_01/998781202" TargetMode="External"/><Relationship Id="rId12" Type="http://schemas.openxmlformats.org/officeDocument/2006/relationships/hyperlink" Target="https://podminky.urs.cz/item/CS_URS_2025_01/273321511" TargetMode="External"/><Relationship Id="rId17" Type="http://schemas.openxmlformats.org/officeDocument/2006/relationships/hyperlink" Target="https://podminky.urs.cz/item/CS_URS_2025_01/275313611" TargetMode="External"/><Relationship Id="rId33" Type="http://schemas.openxmlformats.org/officeDocument/2006/relationships/hyperlink" Target="https://podminky.urs.cz/item/CS_URS_2025_01/334374232" TargetMode="External"/><Relationship Id="rId38" Type="http://schemas.openxmlformats.org/officeDocument/2006/relationships/hyperlink" Target="https://podminky.urs.cz/item/CS_URS_2025_01/342244121" TargetMode="External"/><Relationship Id="rId59" Type="http://schemas.openxmlformats.org/officeDocument/2006/relationships/hyperlink" Target="https://podminky.urs.cz/item/CS_URS_2025_01/411354332" TargetMode="External"/><Relationship Id="rId103" Type="http://schemas.openxmlformats.org/officeDocument/2006/relationships/hyperlink" Target="https://podminky.urs.cz/item/CS_URS_2025_01/961044111" TargetMode="External"/><Relationship Id="rId108" Type="http://schemas.openxmlformats.org/officeDocument/2006/relationships/hyperlink" Target="https://podminky.urs.cz/item/CS_URS_2025_01/977151128" TargetMode="External"/><Relationship Id="rId124" Type="http://schemas.openxmlformats.org/officeDocument/2006/relationships/hyperlink" Target="https://podminky.urs.cz/item/CS_URS_2025_01/711111001" TargetMode="External"/><Relationship Id="rId129" Type="http://schemas.openxmlformats.org/officeDocument/2006/relationships/hyperlink" Target="https://podminky.urs.cz/item/CS_URS_2025_01/998711202" TargetMode="External"/><Relationship Id="rId54" Type="http://schemas.openxmlformats.org/officeDocument/2006/relationships/hyperlink" Target="https://podminky.urs.cz/item/CS_URS_2025_01/411321414" TargetMode="External"/><Relationship Id="rId70" Type="http://schemas.openxmlformats.org/officeDocument/2006/relationships/hyperlink" Target="https://podminky.urs.cz/item/CS_URS_2025_01/611142001" TargetMode="External"/><Relationship Id="rId75" Type="http://schemas.openxmlformats.org/officeDocument/2006/relationships/hyperlink" Target="https://podminky.urs.cz/item/CS_URS_2025_01/612321311" TargetMode="External"/><Relationship Id="rId91" Type="http://schemas.openxmlformats.org/officeDocument/2006/relationships/hyperlink" Target="https://podminky.urs.cz/item/CS_URS_2025_01/933901311" TargetMode="External"/><Relationship Id="rId96" Type="http://schemas.openxmlformats.org/officeDocument/2006/relationships/hyperlink" Target="https://podminky.urs.cz/item/CS_URS_2025_01/941221211" TargetMode="External"/><Relationship Id="rId140" Type="http://schemas.openxmlformats.org/officeDocument/2006/relationships/hyperlink" Target="https://podminky.urs.cz/item/CS_URS_2025_01/998712202" TargetMode="External"/><Relationship Id="rId145" Type="http://schemas.openxmlformats.org/officeDocument/2006/relationships/hyperlink" Target="https://podminky.urs.cz/item/CS_URS_2025_01/713151111" TargetMode="External"/><Relationship Id="rId161" Type="http://schemas.openxmlformats.org/officeDocument/2006/relationships/hyperlink" Target="https://podminky.urs.cz/item/CS_URS_2025_01/764141557" TargetMode="External"/><Relationship Id="rId166" Type="http://schemas.openxmlformats.org/officeDocument/2006/relationships/hyperlink" Target="https://podminky.urs.cz/item/CS_URS_2025_01/764244404" TargetMode="External"/><Relationship Id="rId182" Type="http://schemas.openxmlformats.org/officeDocument/2006/relationships/hyperlink" Target="https://podminky.urs.cz/item/CS_URS_2025_01/766660002" TargetMode="External"/><Relationship Id="rId187" Type="http://schemas.openxmlformats.org/officeDocument/2006/relationships/hyperlink" Target="https://podminky.urs.cz/item/CS_URS_2025_01/771121011" TargetMode="External"/><Relationship Id="rId1" Type="http://schemas.openxmlformats.org/officeDocument/2006/relationships/hyperlink" Target="https://podminky.urs.cz/item/CS_URS_2025_01/162751117" TargetMode="External"/><Relationship Id="rId6" Type="http://schemas.openxmlformats.org/officeDocument/2006/relationships/hyperlink" Target="https://podminky.urs.cz/item/CS_URS_2025_01/226212213" TargetMode="External"/><Relationship Id="rId23" Type="http://schemas.openxmlformats.org/officeDocument/2006/relationships/hyperlink" Target="https://podminky.urs.cz/item/CS_URS_2025_01/317168051" TargetMode="External"/><Relationship Id="rId28" Type="http://schemas.openxmlformats.org/officeDocument/2006/relationships/hyperlink" Target="https://podminky.urs.cz/item/CS_URS_2025_01/330321613" TargetMode="External"/><Relationship Id="rId49" Type="http://schemas.openxmlformats.org/officeDocument/2006/relationships/hyperlink" Target="https://podminky.urs.cz/item/CS_URS_2025_01/380356232" TargetMode="External"/><Relationship Id="rId114" Type="http://schemas.openxmlformats.org/officeDocument/2006/relationships/hyperlink" Target="https://podminky.urs.cz/item/CS_URS_2025_01/997013151" TargetMode="External"/><Relationship Id="rId119" Type="http://schemas.openxmlformats.org/officeDocument/2006/relationships/hyperlink" Target="https://podminky.urs.cz/item/CS_URS_2025_01/997013601" TargetMode="External"/><Relationship Id="rId44" Type="http://schemas.openxmlformats.org/officeDocument/2006/relationships/hyperlink" Target="https://podminky.urs.cz/item/CS_URS_2025_01/380311531" TargetMode="External"/><Relationship Id="rId60" Type="http://schemas.openxmlformats.org/officeDocument/2006/relationships/hyperlink" Target="https://podminky.urs.cz/item/CS_URS_2025_01/411361821" TargetMode="External"/><Relationship Id="rId65" Type="http://schemas.openxmlformats.org/officeDocument/2006/relationships/hyperlink" Target="https://podminky.urs.cz/item/CS_URS_2025_01/430321414" TargetMode="External"/><Relationship Id="rId81" Type="http://schemas.openxmlformats.org/officeDocument/2006/relationships/hyperlink" Target="https://podminky.urs.cz/item/CS_URS_2025_01/631311124" TargetMode="External"/><Relationship Id="rId86" Type="http://schemas.openxmlformats.org/officeDocument/2006/relationships/hyperlink" Target="https://podminky.urs.cz/item/CS_URS_2025_01/634112112" TargetMode="External"/><Relationship Id="rId130" Type="http://schemas.openxmlformats.org/officeDocument/2006/relationships/hyperlink" Target="https://podminky.urs.cz/item/CS_URS_2025_01/712311101" TargetMode="External"/><Relationship Id="rId135" Type="http://schemas.openxmlformats.org/officeDocument/2006/relationships/hyperlink" Target="https://podminky.urs.cz/item/CS_URS_2025_01/712441559" TargetMode="External"/><Relationship Id="rId151" Type="http://schemas.openxmlformats.org/officeDocument/2006/relationships/hyperlink" Target="https://podminky.urs.cz/item/CS_URS_2025_01/725291652" TargetMode="External"/><Relationship Id="rId156" Type="http://schemas.openxmlformats.org/officeDocument/2006/relationships/hyperlink" Target="https://podminky.urs.cz/item/CS_URS_2025_01/762341250" TargetMode="External"/><Relationship Id="rId177" Type="http://schemas.openxmlformats.org/officeDocument/2006/relationships/hyperlink" Target="https://podminky.urs.cz/item/CS_URS_2025_01/765191023" TargetMode="External"/><Relationship Id="rId198" Type="http://schemas.openxmlformats.org/officeDocument/2006/relationships/hyperlink" Target="https://podminky.urs.cz/item/CS_URS_2025_01/998776202" TargetMode="External"/><Relationship Id="rId172" Type="http://schemas.openxmlformats.org/officeDocument/2006/relationships/hyperlink" Target="https://podminky.urs.cz/item/CS_URS_2025_01/764311R01" TargetMode="External"/><Relationship Id="rId193" Type="http://schemas.openxmlformats.org/officeDocument/2006/relationships/hyperlink" Target="https://podminky.urs.cz/item/CS_URS_2025_01/771591112" TargetMode="External"/><Relationship Id="rId202" Type="http://schemas.openxmlformats.org/officeDocument/2006/relationships/hyperlink" Target="https://podminky.urs.cz/item/CS_URS_2025_01/783827123" TargetMode="External"/><Relationship Id="rId13" Type="http://schemas.openxmlformats.org/officeDocument/2006/relationships/hyperlink" Target="https://podminky.urs.cz/item/CS_URS_2025_01/273351121" TargetMode="External"/><Relationship Id="rId18" Type="http://schemas.openxmlformats.org/officeDocument/2006/relationships/hyperlink" Target="https://podminky.urs.cz/item/CS_URS_2025_01/275351121" TargetMode="External"/><Relationship Id="rId39" Type="http://schemas.openxmlformats.org/officeDocument/2006/relationships/hyperlink" Target="https://podminky.urs.cz/item/CS_URS_2025_01/345321616" TargetMode="External"/><Relationship Id="rId109" Type="http://schemas.openxmlformats.org/officeDocument/2006/relationships/hyperlink" Target="https://podminky.urs.cz/item/CS_URS_2025_01/977332212" TargetMode="External"/><Relationship Id="rId34" Type="http://schemas.openxmlformats.org/officeDocument/2006/relationships/hyperlink" Target="https://podminky.urs.cz/item/CS_URS_2025_01/334375141" TargetMode="External"/><Relationship Id="rId50" Type="http://schemas.openxmlformats.org/officeDocument/2006/relationships/hyperlink" Target="https://podminky.urs.cz/item/CS_URS_2025_01/380356241" TargetMode="External"/><Relationship Id="rId55" Type="http://schemas.openxmlformats.org/officeDocument/2006/relationships/hyperlink" Target="https://podminky.urs.cz/item/CS_URS_2025_01/411351011" TargetMode="External"/><Relationship Id="rId76" Type="http://schemas.openxmlformats.org/officeDocument/2006/relationships/hyperlink" Target="https://podminky.urs.cz/item/CS_URS_2025_01/612321341" TargetMode="External"/><Relationship Id="rId97" Type="http://schemas.openxmlformats.org/officeDocument/2006/relationships/hyperlink" Target="https://podminky.urs.cz/item/CS_URS_2025_01/941221811" TargetMode="External"/><Relationship Id="rId104" Type="http://schemas.openxmlformats.org/officeDocument/2006/relationships/hyperlink" Target="https://podminky.urs.cz/item/CS_URS_2025_01/961055111" TargetMode="External"/><Relationship Id="rId120" Type="http://schemas.openxmlformats.org/officeDocument/2006/relationships/hyperlink" Target="https://podminky.urs.cz/item/CS_URS_2025_01/997013602" TargetMode="External"/><Relationship Id="rId125" Type="http://schemas.openxmlformats.org/officeDocument/2006/relationships/hyperlink" Target="https://podminky.urs.cz/item/CS_URS_2025_01/711141559" TargetMode="External"/><Relationship Id="rId141" Type="http://schemas.openxmlformats.org/officeDocument/2006/relationships/hyperlink" Target="https://podminky.urs.cz/item/CS_URS_2025_01/713121111" TargetMode="External"/><Relationship Id="rId146" Type="http://schemas.openxmlformats.org/officeDocument/2006/relationships/hyperlink" Target="https://podminky.urs.cz/item/CS_URS_2025_01/713191132" TargetMode="External"/><Relationship Id="rId167" Type="http://schemas.openxmlformats.org/officeDocument/2006/relationships/hyperlink" Target="https://podminky.urs.cz/item/CS_URS_2025_01/764244406" TargetMode="External"/><Relationship Id="rId188" Type="http://schemas.openxmlformats.org/officeDocument/2006/relationships/hyperlink" Target="https://podminky.urs.cz/item/CS_URS_2025_01/771151012" TargetMode="External"/><Relationship Id="rId7" Type="http://schemas.openxmlformats.org/officeDocument/2006/relationships/hyperlink" Target="https://podminky.urs.cz/item/CS_URS_2025_01/226212214" TargetMode="External"/><Relationship Id="rId71" Type="http://schemas.openxmlformats.org/officeDocument/2006/relationships/hyperlink" Target="https://podminky.urs.cz/item/CS_URS_2025_01/611321341" TargetMode="External"/><Relationship Id="rId92" Type="http://schemas.openxmlformats.org/officeDocument/2006/relationships/hyperlink" Target="https://podminky.urs.cz/item/CS_URS_2025_01/941111121" TargetMode="External"/><Relationship Id="rId162" Type="http://schemas.openxmlformats.org/officeDocument/2006/relationships/hyperlink" Target="https://podminky.urs.cz/item/CS_URS_2025_01/764201136" TargetMode="External"/><Relationship Id="rId183" Type="http://schemas.openxmlformats.org/officeDocument/2006/relationships/hyperlink" Target="https://podminky.urs.cz/item/CS_URS_2025_01/766660012" TargetMode="External"/><Relationship Id="rId2" Type="http://schemas.openxmlformats.org/officeDocument/2006/relationships/hyperlink" Target="https://podminky.urs.cz/item/CS_URS_2025_01/162751119" TargetMode="External"/><Relationship Id="rId29" Type="http://schemas.openxmlformats.org/officeDocument/2006/relationships/hyperlink" Target="https://podminky.urs.cz/item/CS_URS_2025_01/331351321" TargetMode="External"/><Relationship Id="rId24" Type="http://schemas.openxmlformats.org/officeDocument/2006/relationships/hyperlink" Target="https://podminky.urs.cz/item/CS_URS_2025_01/317168052" TargetMode="External"/><Relationship Id="rId40" Type="http://schemas.openxmlformats.org/officeDocument/2006/relationships/hyperlink" Target="https://podminky.urs.cz/item/CS_URS_2025_01/345351005" TargetMode="External"/><Relationship Id="rId45" Type="http://schemas.openxmlformats.org/officeDocument/2006/relationships/hyperlink" Target="https://podminky.urs.cz/item/CS_URS_2025_01/380311642" TargetMode="External"/><Relationship Id="rId66" Type="http://schemas.openxmlformats.org/officeDocument/2006/relationships/hyperlink" Target="https://podminky.urs.cz/item/CS_URS_2025_01/430361821" TargetMode="External"/><Relationship Id="rId87" Type="http://schemas.openxmlformats.org/officeDocument/2006/relationships/hyperlink" Target="https://podminky.urs.cz/item/CS_URS_2025_01/634112114" TargetMode="External"/><Relationship Id="rId110" Type="http://schemas.openxmlformats.org/officeDocument/2006/relationships/hyperlink" Target="https://podminky.urs.cz/item/CS_URS_2025_01/977342121" TargetMode="External"/><Relationship Id="rId115" Type="http://schemas.openxmlformats.org/officeDocument/2006/relationships/hyperlink" Target="https://podminky.urs.cz/item/CS_URS_2025_01/997013501" TargetMode="External"/><Relationship Id="rId131" Type="http://schemas.openxmlformats.org/officeDocument/2006/relationships/hyperlink" Target="https://podminky.urs.cz/item/CS_URS_2025_01/712331101" TargetMode="External"/><Relationship Id="rId136" Type="http://schemas.openxmlformats.org/officeDocument/2006/relationships/hyperlink" Target="https://podminky.urs.cz/item/CS_URS_2025_01/712742559" TargetMode="External"/><Relationship Id="rId157" Type="http://schemas.openxmlformats.org/officeDocument/2006/relationships/hyperlink" Target="https://podminky.urs.cz/item/CS_URS_2025_01/762342611" TargetMode="External"/><Relationship Id="rId178" Type="http://schemas.openxmlformats.org/officeDocument/2006/relationships/hyperlink" Target="https://podminky.urs.cz/item/CS_URS_2025_01/766622115" TargetMode="External"/><Relationship Id="rId61" Type="http://schemas.openxmlformats.org/officeDocument/2006/relationships/hyperlink" Target="https://podminky.urs.cz/item/CS_URS_2025_01/417321616" TargetMode="External"/><Relationship Id="rId82" Type="http://schemas.openxmlformats.org/officeDocument/2006/relationships/hyperlink" Target="https://podminky.urs.cz/item/CS_URS_2025_01/631311134" TargetMode="External"/><Relationship Id="rId152" Type="http://schemas.openxmlformats.org/officeDocument/2006/relationships/hyperlink" Target="https://podminky.urs.cz/item/CS_URS_2025_01/998725201" TargetMode="External"/><Relationship Id="rId173" Type="http://schemas.openxmlformats.org/officeDocument/2006/relationships/hyperlink" Target="https://podminky.urs.cz/item/CS_URS_2025_01/764541403" TargetMode="External"/><Relationship Id="rId194" Type="http://schemas.openxmlformats.org/officeDocument/2006/relationships/hyperlink" Target="https://podminky.urs.cz/item/CS_URS_2025_01/771591264" TargetMode="External"/><Relationship Id="rId199" Type="http://schemas.openxmlformats.org/officeDocument/2006/relationships/hyperlink" Target="https://podminky.urs.cz/item/CS_URS_2025_01/781474116" TargetMode="External"/><Relationship Id="rId203" Type="http://schemas.openxmlformats.org/officeDocument/2006/relationships/hyperlink" Target="https://podminky.urs.cz/item/CS_URS_2025_01/783933161" TargetMode="External"/><Relationship Id="rId19" Type="http://schemas.openxmlformats.org/officeDocument/2006/relationships/hyperlink" Target="https://podminky.urs.cz/item/CS_URS_2025_01/275351122" TargetMode="External"/><Relationship Id="rId14" Type="http://schemas.openxmlformats.org/officeDocument/2006/relationships/hyperlink" Target="https://podminky.urs.cz/item/CS_URS_2025_01/273351122" TargetMode="External"/><Relationship Id="rId30" Type="http://schemas.openxmlformats.org/officeDocument/2006/relationships/hyperlink" Target="https://podminky.urs.cz/item/CS_URS_2025_01/331351322" TargetMode="External"/><Relationship Id="rId35" Type="http://schemas.openxmlformats.org/officeDocument/2006/relationships/hyperlink" Target="https://podminky.urs.cz/item/CS_URS_2025_01/334376313" TargetMode="External"/><Relationship Id="rId56" Type="http://schemas.openxmlformats.org/officeDocument/2006/relationships/hyperlink" Target="https://podminky.urs.cz/item/CS_URS_2025_01/411351012" TargetMode="External"/><Relationship Id="rId77" Type="http://schemas.openxmlformats.org/officeDocument/2006/relationships/hyperlink" Target="https://podminky.urs.cz/item/CS_URS_2025_01/622142001" TargetMode="External"/><Relationship Id="rId100" Type="http://schemas.openxmlformats.org/officeDocument/2006/relationships/hyperlink" Target="https://podminky.urs.cz/item/CS_URS_2025_01/953943121" TargetMode="External"/><Relationship Id="rId105" Type="http://schemas.openxmlformats.org/officeDocument/2006/relationships/hyperlink" Target="https://podminky.urs.cz/item/CS_URS_2025_01/965042241" TargetMode="External"/><Relationship Id="rId126" Type="http://schemas.openxmlformats.org/officeDocument/2006/relationships/hyperlink" Target="https://podminky.urs.cz/item/CS_URS_2025_01/711142559" TargetMode="External"/><Relationship Id="rId147" Type="http://schemas.openxmlformats.org/officeDocument/2006/relationships/hyperlink" Target="https://podminky.urs.cz/item/CS_URS_2025_01/998713202" TargetMode="External"/><Relationship Id="rId168" Type="http://schemas.openxmlformats.org/officeDocument/2006/relationships/hyperlink" Target="https://podminky.urs.cz/item/CS_URS_2025_01/764244408" TargetMode="External"/><Relationship Id="rId8" Type="http://schemas.openxmlformats.org/officeDocument/2006/relationships/hyperlink" Target="https://podminky.urs.cz/item/CS_URS_2025_01/231212112" TargetMode="External"/><Relationship Id="rId51" Type="http://schemas.openxmlformats.org/officeDocument/2006/relationships/hyperlink" Target="https://podminky.urs.cz/item/CS_URS_2025_01/380356242" TargetMode="External"/><Relationship Id="rId72" Type="http://schemas.openxmlformats.org/officeDocument/2006/relationships/hyperlink" Target="https://podminky.urs.cz/item/CS_URS_2025_01/612131101" TargetMode="External"/><Relationship Id="rId93" Type="http://schemas.openxmlformats.org/officeDocument/2006/relationships/hyperlink" Target="https://podminky.urs.cz/item/CS_URS_2025_01/941111221" TargetMode="External"/><Relationship Id="rId98" Type="http://schemas.openxmlformats.org/officeDocument/2006/relationships/hyperlink" Target="https://podminky.urs.cz/item/CS_URS_2025_01/949101112" TargetMode="External"/><Relationship Id="rId121" Type="http://schemas.openxmlformats.org/officeDocument/2006/relationships/hyperlink" Target="https://podminky.urs.cz/item/CS_URS_2025_01/997013603" TargetMode="External"/><Relationship Id="rId142" Type="http://schemas.openxmlformats.org/officeDocument/2006/relationships/hyperlink" Target="https://podminky.urs.cz/item/CS_URS_2025_01/713131141" TargetMode="External"/><Relationship Id="rId163" Type="http://schemas.openxmlformats.org/officeDocument/2006/relationships/hyperlink" Target="https://podminky.urs.cz/item/CS_URS_2025_01/764212674" TargetMode="External"/><Relationship Id="rId184" Type="http://schemas.openxmlformats.org/officeDocument/2006/relationships/hyperlink" Target="https://podminky.urs.cz/item/CS_URS_2025_01/998766202" TargetMode="External"/><Relationship Id="rId189" Type="http://schemas.openxmlformats.org/officeDocument/2006/relationships/hyperlink" Target="https://podminky.urs.cz/item/CS_URS_2025_01/771569195" TargetMode="External"/><Relationship Id="rId3" Type="http://schemas.openxmlformats.org/officeDocument/2006/relationships/hyperlink" Target="https://podminky.urs.cz/item/CS_URS_2025_01/162751137" TargetMode="External"/><Relationship Id="rId25" Type="http://schemas.openxmlformats.org/officeDocument/2006/relationships/hyperlink" Target="https://podminky.urs.cz/item/CS_URS_2025_01/317168053" TargetMode="External"/><Relationship Id="rId46" Type="http://schemas.openxmlformats.org/officeDocument/2006/relationships/hyperlink" Target="https://podminky.urs.cz/item/CS_URS_2025_01/380326342" TargetMode="External"/><Relationship Id="rId67" Type="http://schemas.openxmlformats.org/officeDocument/2006/relationships/hyperlink" Target="https://podminky.urs.cz/item/CS_URS_2025_01/431351121" TargetMode="External"/><Relationship Id="rId116" Type="http://schemas.openxmlformats.org/officeDocument/2006/relationships/hyperlink" Target="https://podminky.urs.cz/item/CS_URS_2025_01/997013509" TargetMode="External"/><Relationship Id="rId137" Type="http://schemas.openxmlformats.org/officeDocument/2006/relationships/hyperlink" Target="https://podminky.urs.cz/item/CS_URS_2025_01/712811101" TargetMode="External"/><Relationship Id="rId158" Type="http://schemas.openxmlformats.org/officeDocument/2006/relationships/hyperlink" Target="https://podminky.urs.cz/item/CS_URS_2025_01/998762202" TargetMode="External"/><Relationship Id="rId20" Type="http://schemas.openxmlformats.org/officeDocument/2006/relationships/hyperlink" Target="https://podminky.urs.cz/item/CS_URS_2025_01/311234011" TargetMode="External"/><Relationship Id="rId41" Type="http://schemas.openxmlformats.org/officeDocument/2006/relationships/hyperlink" Target="https://podminky.urs.cz/item/CS_URS_2025_01/345351006" TargetMode="External"/><Relationship Id="rId62" Type="http://schemas.openxmlformats.org/officeDocument/2006/relationships/hyperlink" Target="https://podminky.urs.cz/item/CS_URS_2025_01/417351115" TargetMode="External"/><Relationship Id="rId83" Type="http://schemas.openxmlformats.org/officeDocument/2006/relationships/hyperlink" Target="https://podminky.urs.cz/item/CS_URS_2025_01/631319173" TargetMode="External"/><Relationship Id="rId88" Type="http://schemas.openxmlformats.org/officeDocument/2006/relationships/hyperlink" Target="https://podminky.urs.cz/item/CS_URS_2025_01/642942111" TargetMode="External"/><Relationship Id="rId111" Type="http://schemas.openxmlformats.org/officeDocument/2006/relationships/hyperlink" Target="https://podminky.urs.cz/item/CS_URS_2025_01/978013191" TargetMode="External"/><Relationship Id="rId132" Type="http://schemas.openxmlformats.org/officeDocument/2006/relationships/hyperlink" Target="https://podminky.urs.cz/item/CS_URS_2025_01/712331111" TargetMode="External"/><Relationship Id="rId153" Type="http://schemas.openxmlformats.org/officeDocument/2006/relationships/hyperlink" Target="https://podminky.urs.cz/item/CS_URS_2025_01/762083122" TargetMode="External"/><Relationship Id="rId174" Type="http://schemas.openxmlformats.org/officeDocument/2006/relationships/hyperlink" Target="https://podminky.urs.cz/item/CS_URS_2025_01/764548423" TargetMode="External"/><Relationship Id="rId179" Type="http://schemas.openxmlformats.org/officeDocument/2006/relationships/hyperlink" Target="https://podminky.urs.cz/item/CS_URS_2025_01/766622131" TargetMode="External"/><Relationship Id="rId195" Type="http://schemas.openxmlformats.org/officeDocument/2006/relationships/hyperlink" Target="https://podminky.urs.cz/item/CS_URS_2025_01/775131111" TargetMode="External"/><Relationship Id="rId190" Type="http://schemas.openxmlformats.org/officeDocument/2006/relationships/hyperlink" Target="https://podminky.urs.cz/item/CS_URS_2025_01/771571810" TargetMode="External"/><Relationship Id="rId204" Type="http://schemas.openxmlformats.org/officeDocument/2006/relationships/hyperlink" Target="https://podminky.urs.cz/item/CS_URS_2025_01/783937153" TargetMode="External"/><Relationship Id="rId15" Type="http://schemas.openxmlformats.org/officeDocument/2006/relationships/hyperlink" Target="https://podminky.urs.cz/item/CS_URS_2025_01/273361821" TargetMode="External"/><Relationship Id="rId36" Type="http://schemas.openxmlformats.org/officeDocument/2006/relationships/hyperlink" Target="https://podminky.urs.cz/item/CS_URS_2025_01/334378121" TargetMode="External"/><Relationship Id="rId57" Type="http://schemas.openxmlformats.org/officeDocument/2006/relationships/hyperlink" Target="https://podminky.urs.cz/item/CS_URS_2025_01/411354219" TargetMode="External"/><Relationship Id="rId106" Type="http://schemas.openxmlformats.org/officeDocument/2006/relationships/hyperlink" Target="https://podminky.urs.cz/item/CS_URS_2025_01/968062354" TargetMode="External"/><Relationship Id="rId127" Type="http://schemas.openxmlformats.org/officeDocument/2006/relationships/hyperlink" Target="https://podminky.urs.cz/item/CS_URS_2025_01/711161212" TargetMode="External"/><Relationship Id="rId10" Type="http://schemas.openxmlformats.org/officeDocument/2006/relationships/hyperlink" Target="https://podminky.urs.cz/item/CS_URS_2025_01/271572211" TargetMode="External"/><Relationship Id="rId31" Type="http://schemas.openxmlformats.org/officeDocument/2006/relationships/hyperlink" Target="https://podminky.urs.cz/item/CS_URS_2025_01/331361821" TargetMode="External"/><Relationship Id="rId52" Type="http://schemas.openxmlformats.org/officeDocument/2006/relationships/hyperlink" Target="https://podminky.urs.cz/item/CS_URS_2025_01/380361006" TargetMode="External"/><Relationship Id="rId73" Type="http://schemas.openxmlformats.org/officeDocument/2006/relationships/hyperlink" Target="https://podminky.urs.cz/item/CS_URS_2025_01/612135101" TargetMode="External"/><Relationship Id="rId78" Type="http://schemas.openxmlformats.org/officeDocument/2006/relationships/hyperlink" Target="https://podminky.urs.cz/item/CS_URS_2025_01/622211001" TargetMode="External"/><Relationship Id="rId94" Type="http://schemas.openxmlformats.org/officeDocument/2006/relationships/hyperlink" Target="https://podminky.urs.cz/item/CS_URS_2025_01/941111821" TargetMode="External"/><Relationship Id="rId99" Type="http://schemas.openxmlformats.org/officeDocument/2006/relationships/hyperlink" Target="https://podminky.urs.cz/item/CS_URS_2025_01/952901114" TargetMode="External"/><Relationship Id="rId101" Type="http://schemas.openxmlformats.org/officeDocument/2006/relationships/hyperlink" Target="https://podminky.urs.cz/item/CS_URS_2025_01/953943211" TargetMode="External"/><Relationship Id="rId122" Type="http://schemas.openxmlformats.org/officeDocument/2006/relationships/hyperlink" Target="https://podminky.urs.cz/item/CS_URS_2025_01/997013631" TargetMode="External"/><Relationship Id="rId143" Type="http://schemas.openxmlformats.org/officeDocument/2006/relationships/hyperlink" Target="https://podminky.urs.cz/item/CS_URS_2025_01/713141151" TargetMode="External"/><Relationship Id="rId148" Type="http://schemas.openxmlformats.org/officeDocument/2006/relationships/hyperlink" Target="https://podminky.urs.cz/item/CS_URS_2025_01/714121011" TargetMode="External"/><Relationship Id="rId164" Type="http://schemas.openxmlformats.org/officeDocument/2006/relationships/hyperlink" Target="https://podminky.urs.cz/item/CS_URS_2025_01/764242436" TargetMode="External"/><Relationship Id="rId169" Type="http://schemas.openxmlformats.org/officeDocument/2006/relationships/hyperlink" Target="https://podminky.urs.cz/item/CS_URS_2025_01/764244411" TargetMode="External"/><Relationship Id="rId185" Type="http://schemas.openxmlformats.org/officeDocument/2006/relationships/hyperlink" Target="https://podminky.urs.cz/item/CS_URS_2025_01/767651230" TargetMode="External"/><Relationship Id="rId4" Type="http://schemas.openxmlformats.org/officeDocument/2006/relationships/hyperlink" Target="https://podminky.urs.cz/item/CS_URS_2025_01/162751139" TargetMode="External"/><Relationship Id="rId9" Type="http://schemas.openxmlformats.org/officeDocument/2006/relationships/hyperlink" Target="https://podminky.urs.cz/item/CS_URS_2025_01/231611114" TargetMode="External"/><Relationship Id="rId180" Type="http://schemas.openxmlformats.org/officeDocument/2006/relationships/hyperlink" Target="https://podminky.urs.cz/item/CS_URS_2025_01/766629215" TargetMode="External"/><Relationship Id="rId26" Type="http://schemas.openxmlformats.org/officeDocument/2006/relationships/hyperlink" Target="https://podminky.urs.cz/item/CS_URS_2025_01/317168054" TargetMode="External"/><Relationship Id="rId47" Type="http://schemas.openxmlformats.org/officeDocument/2006/relationships/hyperlink" Target="https://podminky.urs.cz/item/CS_URS_2025_01/380326343" TargetMode="External"/><Relationship Id="rId68" Type="http://schemas.openxmlformats.org/officeDocument/2006/relationships/hyperlink" Target="https://podminky.urs.cz/item/CS_URS_2025_01/431351122" TargetMode="External"/><Relationship Id="rId89" Type="http://schemas.openxmlformats.org/officeDocument/2006/relationships/hyperlink" Target="https://podminky.urs.cz/item/CS_URS_2025_01/642942221" TargetMode="External"/><Relationship Id="rId112" Type="http://schemas.openxmlformats.org/officeDocument/2006/relationships/hyperlink" Target="https://podminky.urs.cz/item/CS_URS_2025_01/978015391" TargetMode="External"/><Relationship Id="rId133" Type="http://schemas.openxmlformats.org/officeDocument/2006/relationships/hyperlink" Target="https://podminky.urs.cz/item/CS_URS_2025_01/712341659" TargetMode="External"/><Relationship Id="rId154" Type="http://schemas.openxmlformats.org/officeDocument/2006/relationships/hyperlink" Target="https://podminky.urs.cz/item/CS_URS_2025_01/762131124" TargetMode="External"/><Relationship Id="rId175" Type="http://schemas.openxmlformats.org/officeDocument/2006/relationships/hyperlink" Target="https://podminky.urs.cz/item/CS_URS_2025_01/764548424" TargetMode="External"/><Relationship Id="rId196" Type="http://schemas.openxmlformats.org/officeDocument/2006/relationships/hyperlink" Target="https://podminky.urs.cz/item/CS_URS_2025_01/998771202" TargetMode="External"/><Relationship Id="rId200" Type="http://schemas.openxmlformats.org/officeDocument/2006/relationships/hyperlink" Target="https://podminky.urs.cz/item/CS_URS_2023_02/78147711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5_01/998003111" TargetMode="External"/><Relationship Id="rId3" Type="http://schemas.openxmlformats.org/officeDocument/2006/relationships/hyperlink" Target="https://podminky.urs.cz/item/CS_URS_2025_01/151713122" TargetMode="External"/><Relationship Id="rId7" Type="http://schemas.openxmlformats.org/officeDocument/2006/relationships/hyperlink" Target="https://podminky.urs.cz/item/CS_URS_2025_01/224412114" TargetMode="External"/><Relationship Id="rId2" Type="http://schemas.openxmlformats.org/officeDocument/2006/relationships/hyperlink" Target="https://podminky.urs.cz/item/CS_URS_2025_01/151712121" TargetMode="External"/><Relationship Id="rId1" Type="http://schemas.openxmlformats.org/officeDocument/2006/relationships/hyperlink" Target="https://podminky.urs.cz/item/CS_URS_2025_01/151712111" TargetMode="External"/><Relationship Id="rId6" Type="http://schemas.openxmlformats.org/officeDocument/2006/relationships/hyperlink" Target="https://podminky.urs.cz/item/CS_URS_2025_01/153113113" TargetMode="External"/><Relationship Id="rId5" Type="http://schemas.openxmlformats.org/officeDocument/2006/relationships/hyperlink" Target="https://podminky.urs.cz/item/CS_URS_2025_01/153112123" TargetMode="External"/><Relationship Id="rId4" Type="http://schemas.openxmlformats.org/officeDocument/2006/relationships/hyperlink" Target="https://podminky.urs.cz/item/CS_URS_2025_01/153111114"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5_01/162751119" TargetMode="External"/><Relationship Id="rId13" Type="http://schemas.openxmlformats.org/officeDocument/2006/relationships/hyperlink" Target="https://podminky.urs.cz/item/CS_URS_2025_01/174151101" TargetMode="External"/><Relationship Id="rId18" Type="http://schemas.openxmlformats.org/officeDocument/2006/relationships/drawing" Target="../drawings/drawing12.xml"/><Relationship Id="rId3" Type="http://schemas.openxmlformats.org/officeDocument/2006/relationships/hyperlink" Target="https://podminky.urs.cz/item/CS_URS_2025_01/131251206" TargetMode="External"/><Relationship Id="rId7" Type="http://schemas.openxmlformats.org/officeDocument/2006/relationships/hyperlink" Target="https://podminky.urs.cz/item/CS_URS_2025_01/162751117" TargetMode="External"/><Relationship Id="rId12" Type="http://schemas.openxmlformats.org/officeDocument/2006/relationships/hyperlink" Target="https://podminky.urs.cz/item/CS_URS_2025_01/171251201" TargetMode="External"/><Relationship Id="rId17" Type="http://schemas.openxmlformats.org/officeDocument/2006/relationships/hyperlink" Target="https://podminky.urs.cz/item/CS_URS_2025_01/998142251" TargetMode="External"/><Relationship Id="rId2" Type="http://schemas.openxmlformats.org/officeDocument/2006/relationships/hyperlink" Target="https://podminky.urs.cz/item/CS_URS_2025_01/115101301" TargetMode="External"/><Relationship Id="rId16" Type="http://schemas.openxmlformats.org/officeDocument/2006/relationships/hyperlink" Target="https://podminky.urs.cz/item/CS_URS_2025_01/171201231" TargetMode="External"/><Relationship Id="rId1" Type="http://schemas.openxmlformats.org/officeDocument/2006/relationships/hyperlink" Target="https://podminky.urs.cz/item/CS_URS_2025_01/115101201" TargetMode="External"/><Relationship Id="rId6" Type="http://schemas.openxmlformats.org/officeDocument/2006/relationships/hyperlink" Target="https://podminky.urs.cz/item/CS_URS_2025_01/161151114" TargetMode="External"/><Relationship Id="rId11" Type="http://schemas.openxmlformats.org/officeDocument/2006/relationships/hyperlink" Target="https://podminky.urs.cz/item/CS_URS_2025_01/167151111" TargetMode="External"/><Relationship Id="rId5" Type="http://schemas.openxmlformats.org/officeDocument/2006/relationships/hyperlink" Target="https://podminky.urs.cz/item/CS_URS_2025_01/161151104" TargetMode="External"/><Relationship Id="rId15" Type="http://schemas.openxmlformats.org/officeDocument/2006/relationships/hyperlink" Target="https://podminky.urs.cz/item/CS_URS_2025_01/271572211" TargetMode="External"/><Relationship Id="rId10" Type="http://schemas.openxmlformats.org/officeDocument/2006/relationships/hyperlink" Target="https://podminky.urs.cz/item/CS_URS_2025_01/162751139" TargetMode="External"/><Relationship Id="rId4" Type="http://schemas.openxmlformats.org/officeDocument/2006/relationships/hyperlink" Target="https://podminky.urs.cz/item/CS_URS_2025_01/131351205" TargetMode="External"/><Relationship Id="rId9" Type="http://schemas.openxmlformats.org/officeDocument/2006/relationships/hyperlink" Target="https://podminky.urs.cz/item/CS_URS_2025_01/162751137" TargetMode="External"/><Relationship Id="rId14" Type="http://schemas.openxmlformats.org/officeDocument/2006/relationships/hyperlink" Target="https://podminky.urs.cz/item/CS_URS_2025_01/2131411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5_01/997013509" TargetMode="External"/><Relationship Id="rId3" Type="http://schemas.openxmlformats.org/officeDocument/2006/relationships/hyperlink" Target="https://podminky.urs.cz/item/CS_URS_2025_01/981332111" TargetMode="External"/><Relationship Id="rId7" Type="http://schemas.openxmlformats.org/officeDocument/2006/relationships/hyperlink" Target="https://podminky.urs.cz/item/CS_URS_2025_01/997013501" TargetMode="External"/><Relationship Id="rId12" Type="http://schemas.openxmlformats.org/officeDocument/2006/relationships/drawing" Target="../drawings/drawing13.xml"/><Relationship Id="rId2" Type="http://schemas.openxmlformats.org/officeDocument/2006/relationships/hyperlink" Target="https://podminky.urs.cz/item/CS_URS_2025_01/174151101" TargetMode="External"/><Relationship Id="rId1" Type="http://schemas.openxmlformats.org/officeDocument/2006/relationships/hyperlink" Target="https://podminky.urs.cz/item/CS_URS_2025_01/132212131" TargetMode="External"/><Relationship Id="rId6" Type="http://schemas.openxmlformats.org/officeDocument/2006/relationships/hyperlink" Target="https://podminky.urs.cz/item/CS_URS_2025_01/997013111" TargetMode="External"/><Relationship Id="rId11" Type="http://schemas.openxmlformats.org/officeDocument/2006/relationships/hyperlink" Target="https://podminky.urs.cz/item/CS_URS_2025_01/997013862" TargetMode="External"/><Relationship Id="rId5" Type="http://schemas.openxmlformats.org/officeDocument/2006/relationships/hyperlink" Target="https://podminky.urs.cz/item/CS_URS_2025_01/997006002" TargetMode="External"/><Relationship Id="rId10" Type="http://schemas.openxmlformats.org/officeDocument/2006/relationships/hyperlink" Target="https://podminky.urs.cz/item/CS_URS_2025_01/997013814" TargetMode="External"/><Relationship Id="rId4" Type="http://schemas.openxmlformats.org/officeDocument/2006/relationships/hyperlink" Target="https://podminky.urs.cz/item/CS_URS_2025_01/981513114" TargetMode="External"/><Relationship Id="rId9" Type="http://schemas.openxmlformats.org/officeDocument/2006/relationships/hyperlink" Target="https://podminky.urs.cz/item/CS_URS_2025_01/99701363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5_01/998725201" TargetMode="External"/><Relationship Id="rId3" Type="http://schemas.openxmlformats.org/officeDocument/2006/relationships/hyperlink" Target="https://podminky.urs.cz/item/CS_URS_2025_01/722174022" TargetMode="External"/><Relationship Id="rId7" Type="http://schemas.openxmlformats.org/officeDocument/2006/relationships/hyperlink" Target="https://podminky.urs.cz/item/CS_URS_2025_01/998722201" TargetMode="External"/><Relationship Id="rId2" Type="http://schemas.openxmlformats.org/officeDocument/2006/relationships/hyperlink" Target="https://podminky.urs.cz/item/CS_URS_2025_01/998721201" TargetMode="External"/><Relationship Id="rId1" Type="http://schemas.openxmlformats.org/officeDocument/2006/relationships/hyperlink" Target="https://podminky.urs.cz/item/CS_URS_2025_01/721290111" TargetMode="External"/><Relationship Id="rId6" Type="http://schemas.openxmlformats.org/officeDocument/2006/relationships/hyperlink" Target="https://podminky.urs.cz/item/CS_URS_2025_01/722290234" TargetMode="External"/><Relationship Id="rId5" Type="http://schemas.openxmlformats.org/officeDocument/2006/relationships/hyperlink" Target="https://podminky.urs.cz/item/CS_URS_2025_01/722290215" TargetMode="External"/><Relationship Id="rId4" Type="http://schemas.openxmlformats.org/officeDocument/2006/relationships/hyperlink" Target="https://podminky.urs.cz/item/CS_URS_2025_01/722221135" TargetMode="External"/><Relationship Id="rId9"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3" Type="http://schemas.openxmlformats.org/officeDocument/2006/relationships/hyperlink" Target="https://podminky.urs.cz/item/CS_URS_2025_01/413361821" TargetMode="External"/><Relationship Id="rId18" Type="http://schemas.openxmlformats.org/officeDocument/2006/relationships/hyperlink" Target="https://podminky.urs.cz/item/CS_URS_2025_01/953961213" TargetMode="External"/><Relationship Id="rId26" Type="http://schemas.openxmlformats.org/officeDocument/2006/relationships/hyperlink" Target="https://podminky.urs.cz/item/CS_URS_2025_01/985112132" TargetMode="External"/><Relationship Id="rId39" Type="http://schemas.openxmlformats.org/officeDocument/2006/relationships/hyperlink" Target="https://podminky.urs.cz/item/CS_URS_2025_01/985323111" TargetMode="External"/><Relationship Id="rId21" Type="http://schemas.openxmlformats.org/officeDocument/2006/relationships/hyperlink" Target="https://podminky.urs.cz/item/CS_URS_2025_01/976085311" TargetMode="External"/><Relationship Id="rId34" Type="http://schemas.openxmlformats.org/officeDocument/2006/relationships/hyperlink" Target="https://podminky.urs.cz/item/CS_URS_2025_01/985311313" TargetMode="External"/><Relationship Id="rId42" Type="http://schemas.openxmlformats.org/officeDocument/2006/relationships/hyperlink" Target="https://podminky.urs.cz/item/CS_URS_2025_01/985411912" TargetMode="External"/><Relationship Id="rId47" Type="http://schemas.openxmlformats.org/officeDocument/2006/relationships/hyperlink" Target="https://podminky.urs.cz/item/CS_URS_2025_01/997013841" TargetMode="External"/><Relationship Id="rId50" Type="http://schemas.openxmlformats.org/officeDocument/2006/relationships/hyperlink" Target="https://podminky.urs.cz/item/CS_URS_2025_01/997013871" TargetMode="External"/><Relationship Id="rId55" Type="http://schemas.openxmlformats.org/officeDocument/2006/relationships/hyperlink" Target="https://podminky.urs.cz/item/CS_URS_2025_01/767881112" TargetMode="External"/><Relationship Id="rId7" Type="http://schemas.openxmlformats.org/officeDocument/2006/relationships/hyperlink" Target="https://podminky.urs.cz/item/CS_URS_2025_01/275351121" TargetMode="External"/><Relationship Id="rId12" Type="http://schemas.openxmlformats.org/officeDocument/2006/relationships/hyperlink" Target="https://podminky.urs.cz/item/CS_URS_2025_01/413351112" TargetMode="External"/><Relationship Id="rId17" Type="http://schemas.openxmlformats.org/officeDocument/2006/relationships/hyperlink" Target="https://podminky.urs.cz/item/CS_URS_2025_01/943211811" TargetMode="External"/><Relationship Id="rId25" Type="http://schemas.openxmlformats.org/officeDocument/2006/relationships/hyperlink" Target="https://podminky.urs.cz/item/CS_URS_2025_01/985112131" TargetMode="External"/><Relationship Id="rId33" Type="http://schemas.openxmlformats.org/officeDocument/2006/relationships/hyperlink" Target="https://podminky.urs.cz/item/CS_URS_2025_01/985311312" TargetMode="External"/><Relationship Id="rId38" Type="http://schemas.openxmlformats.org/officeDocument/2006/relationships/hyperlink" Target="https://podminky.urs.cz/item/CS_URS_2025_01/985321212" TargetMode="External"/><Relationship Id="rId46" Type="http://schemas.openxmlformats.org/officeDocument/2006/relationships/hyperlink" Target="https://podminky.urs.cz/item/CS_URS_2025_01/171201231" TargetMode="External"/><Relationship Id="rId59" Type="http://schemas.openxmlformats.org/officeDocument/2006/relationships/drawing" Target="../drawings/drawing16.xml"/><Relationship Id="rId2" Type="http://schemas.openxmlformats.org/officeDocument/2006/relationships/hyperlink" Target="https://podminky.urs.cz/item/CS_URS_2025_01/162751117" TargetMode="External"/><Relationship Id="rId16" Type="http://schemas.openxmlformats.org/officeDocument/2006/relationships/hyperlink" Target="https://podminky.urs.cz/item/CS_URS_2025_01/943211211" TargetMode="External"/><Relationship Id="rId20" Type="http://schemas.openxmlformats.org/officeDocument/2006/relationships/hyperlink" Target="https://podminky.urs.cz/item/CS_URS_2025_01/965042241" TargetMode="External"/><Relationship Id="rId29" Type="http://schemas.openxmlformats.org/officeDocument/2006/relationships/hyperlink" Target="https://podminky.urs.cz/item/CS_URS_2025_01/985141113" TargetMode="External"/><Relationship Id="rId41" Type="http://schemas.openxmlformats.org/officeDocument/2006/relationships/hyperlink" Target="https://podminky.urs.cz/item/CS_URS_2025_01/985411111" TargetMode="External"/><Relationship Id="rId54" Type="http://schemas.openxmlformats.org/officeDocument/2006/relationships/hyperlink" Target="https://podminky.urs.cz/item/CS_URS_2025_01/767832802" TargetMode="External"/><Relationship Id="rId1" Type="http://schemas.openxmlformats.org/officeDocument/2006/relationships/hyperlink" Target="https://podminky.urs.cz/item/CS_URS_2025_01/132251251" TargetMode="External"/><Relationship Id="rId6" Type="http://schemas.openxmlformats.org/officeDocument/2006/relationships/hyperlink" Target="https://podminky.urs.cz/item/CS_URS_2025_01/275313911" TargetMode="External"/><Relationship Id="rId11" Type="http://schemas.openxmlformats.org/officeDocument/2006/relationships/hyperlink" Target="https://podminky.urs.cz/item/CS_URS_2025_01/413351111" TargetMode="External"/><Relationship Id="rId24" Type="http://schemas.openxmlformats.org/officeDocument/2006/relationships/hyperlink" Target="https://podminky.urs.cz/item/CS_URS_2025_01/985112112" TargetMode="External"/><Relationship Id="rId32" Type="http://schemas.openxmlformats.org/officeDocument/2006/relationships/hyperlink" Target="https://podminky.urs.cz/item/CS_URS_2025_01/985311113" TargetMode="External"/><Relationship Id="rId37" Type="http://schemas.openxmlformats.org/officeDocument/2006/relationships/hyperlink" Target="https://podminky.urs.cz/item/CS_URS_2025_01/985321211" TargetMode="External"/><Relationship Id="rId40" Type="http://schemas.openxmlformats.org/officeDocument/2006/relationships/hyperlink" Target="https://podminky.urs.cz/item/CS_URS_2025_01/985331213" TargetMode="External"/><Relationship Id="rId45" Type="http://schemas.openxmlformats.org/officeDocument/2006/relationships/hyperlink" Target="https://podminky.urs.cz/item/CS_URS_2025_01/997013509" TargetMode="External"/><Relationship Id="rId53" Type="http://schemas.openxmlformats.org/officeDocument/2006/relationships/hyperlink" Target="https://podminky.urs.cz/item/CS_URS_2025_01/767163122" TargetMode="External"/><Relationship Id="rId58" Type="http://schemas.openxmlformats.org/officeDocument/2006/relationships/hyperlink" Target="https://podminky.urs.cz/item/CS_URS_2025_01/998767202" TargetMode="External"/><Relationship Id="rId5" Type="http://schemas.openxmlformats.org/officeDocument/2006/relationships/hyperlink" Target="https://podminky.urs.cz/item/CS_URS_2025_01/273313511" TargetMode="External"/><Relationship Id="rId15" Type="http://schemas.openxmlformats.org/officeDocument/2006/relationships/hyperlink" Target="https://podminky.urs.cz/item/CS_URS_2025_01/943211111" TargetMode="External"/><Relationship Id="rId23" Type="http://schemas.openxmlformats.org/officeDocument/2006/relationships/hyperlink" Target="https://podminky.urs.cz/item/CS_URS_2025_01/985112111" TargetMode="External"/><Relationship Id="rId28" Type="http://schemas.openxmlformats.org/officeDocument/2006/relationships/hyperlink" Target="https://podminky.urs.cz/item/CS_URS_2025_01/985131311" TargetMode="External"/><Relationship Id="rId36" Type="http://schemas.openxmlformats.org/officeDocument/2006/relationships/hyperlink" Target="https://podminky.urs.cz/item/CS_URS_2025_01/985312131" TargetMode="External"/><Relationship Id="rId49" Type="http://schemas.openxmlformats.org/officeDocument/2006/relationships/hyperlink" Target="https://podminky.urs.cz/item/CS_URS_2025_01/997013862" TargetMode="External"/><Relationship Id="rId57" Type="http://schemas.openxmlformats.org/officeDocument/2006/relationships/hyperlink" Target="https://podminky.urs.cz/item/CS_URS_2025_01/767996703" TargetMode="External"/><Relationship Id="rId10" Type="http://schemas.openxmlformats.org/officeDocument/2006/relationships/hyperlink" Target="https://podminky.urs.cz/item/CS_URS_2025_01/413321414" TargetMode="External"/><Relationship Id="rId19" Type="http://schemas.openxmlformats.org/officeDocument/2006/relationships/hyperlink" Target="https://podminky.urs.cz/item/CS_URS_2025_01/963051113" TargetMode="External"/><Relationship Id="rId31" Type="http://schemas.openxmlformats.org/officeDocument/2006/relationships/hyperlink" Target="https://podminky.urs.cz/item/CS_URS_2025_01/985311112" TargetMode="External"/><Relationship Id="rId44" Type="http://schemas.openxmlformats.org/officeDocument/2006/relationships/hyperlink" Target="https://podminky.urs.cz/item/CS_URS_2025_01/997013501" TargetMode="External"/><Relationship Id="rId52" Type="http://schemas.openxmlformats.org/officeDocument/2006/relationships/hyperlink" Target="https://podminky.urs.cz/item/CS_URS_2025_01/767161813" TargetMode="External"/><Relationship Id="rId4" Type="http://schemas.openxmlformats.org/officeDocument/2006/relationships/hyperlink" Target="https://podminky.urs.cz/item/CS_URS_2025_01/270001103" TargetMode="External"/><Relationship Id="rId9" Type="http://schemas.openxmlformats.org/officeDocument/2006/relationships/hyperlink" Target="https://podminky.urs.cz/item/CS_URS_2025_01/380311862" TargetMode="External"/><Relationship Id="rId14" Type="http://schemas.openxmlformats.org/officeDocument/2006/relationships/hyperlink" Target="https://podminky.urs.cz/item/CS_URS_2025_01/933901111" TargetMode="External"/><Relationship Id="rId22" Type="http://schemas.openxmlformats.org/officeDocument/2006/relationships/hyperlink" Target="https://podminky.urs.cz/item/CS_URS_2025_01/977151128" TargetMode="External"/><Relationship Id="rId27" Type="http://schemas.openxmlformats.org/officeDocument/2006/relationships/hyperlink" Target="https://podminky.urs.cz/item/CS_URS_2025_01/985121122" TargetMode="External"/><Relationship Id="rId30" Type="http://schemas.openxmlformats.org/officeDocument/2006/relationships/hyperlink" Target="https://podminky.urs.cz/item/CS_URS_2025_01/985141912" TargetMode="External"/><Relationship Id="rId35" Type="http://schemas.openxmlformats.org/officeDocument/2006/relationships/hyperlink" Target="https://podminky.urs.cz/item/CS_URS_2025_01/985312111" TargetMode="External"/><Relationship Id="rId43" Type="http://schemas.openxmlformats.org/officeDocument/2006/relationships/hyperlink" Target="https://podminky.urs.cz/item/CS_URS_2025_01/997013112" TargetMode="External"/><Relationship Id="rId48" Type="http://schemas.openxmlformats.org/officeDocument/2006/relationships/hyperlink" Target="https://podminky.urs.cz/item/CS_URS_2025_01/997013861" TargetMode="External"/><Relationship Id="rId56" Type="http://schemas.openxmlformats.org/officeDocument/2006/relationships/hyperlink" Target="https://podminky.urs.cz/item/CS_URS_2025_01/767881151" TargetMode="External"/><Relationship Id="rId8" Type="http://schemas.openxmlformats.org/officeDocument/2006/relationships/hyperlink" Target="https://podminky.urs.cz/item/CS_URS_2025_01/275351122" TargetMode="External"/><Relationship Id="rId51" Type="http://schemas.openxmlformats.org/officeDocument/2006/relationships/hyperlink" Target="https://podminky.urs.cz/item/CS_URS_2025_01/998142251" TargetMode="External"/><Relationship Id="rId3" Type="http://schemas.openxmlformats.org/officeDocument/2006/relationships/hyperlink" Target="https://podminky.urs.cz/item/CS_URS_2025_01/174151101"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s://podminky.urs.cz/item/CS_URS_2025_01/941211811" TargetMode="External"/><Relationship Id="rId117" Type="http://schemas.openxmlformats.org/officeDocument/2006/relationships/hyperlink" Target="https://podminky.urs.cz/item/CS_URS_2025_01/771121011" TargetMode="External"/><Relationship Id="rId21" Type="http://schemas.openxmlformats.org/officeDocument/2006/relationships/hyperlink" Target="https://podminky.urs.cz/item/CS_URS_2025_01/631312141" TargetMode="External"/><Relationship Id="rId42" Type="http://schemas.openxmlformats.org/officeDocument/2006/relationships/hyperlink" Target="https://podminky.urs.cz/item/CS_URS_2025_01/974042564" TargetMode="External"/><Relationship Id="rId47" Type="http://schemas.openxmlformats.org/officeDocument/2006/relationships/hyperlink" Target="https://podminky.urs.cz/item/CS_URS_2025_01/978015391" TargetMode="External"/><Relationship Id="rId63" Type="http://schemas.openxmlformats.org/officeDocument/2006/relationships/hyperlink" Target="https://podminky.urs.cz/item/CS_URS_2025_01/712334503" TargetMode="External"/><Relationship Id="rId68" Type="http://schemas.openxmlformats.org/officeDocument/2006/relationships/hyperlink" Target="https://podminky.urs.cz/item/CS_URS_2025_01/712811101" TargetMode="External"/><Relationship Id="rId84" Type="http://schemas.openxmlformats.org/officeDocument/2006/relationships/hyperlink" Target="https://podminky.urs.cz/item/CS_URS_2025_01/725291665" TargetMode="External"/><Relationship Id="rId89" Type="http://schemas.openxmlformats.org/officeDocument/2006/relationships/hyperlink" Target="https://podminky.urs.cz/item/CS_URS_2025_01/735159320" TargetMode="External"/><Relationship Id="rId112" Type="http://schemas.openxmlformats.org/officeDocument/2006/relationships/hyperlink" Target="https://podminky.urs.cz/item/CS_URS_2025_01/767881112" TargetMode="External"/><Relationship Id="rId133" Type="http://schemas.openxmlformats.org/officeDocument/2006/relationships/hyperlink" Target="https://podminky.urs.cz/item/CS_URS_2025_01/784321031" TargetMode="External"/><Relationship Id="rId16" Type="http://schemas.openxmlformats.org/officeDocument/2006/relationships/hyperlink" Target="https://podminky.urs.cz/item/CS_URS_2025_01/622212001" TargetMode="External"/><Relationship Id="rId107" Type="http://schemas.openxmlformats.org/officeDocument/2006/relationships/hyperlink" Target="https://podminky.urs.cz/item/CS_URS_2025_01/767531121" TargetMode="External"/><Relationship Id="rId11" Type="http://schemas.openxmlformats.org/officeDocument/2006/relationships/hyperlink" Target="https://podminky.urs.cz/item/CS_URS_2025_01/612142001" TargetMode="External"/><Relationship Id="rId32" Type="http://schemas.openxmlformats.org/officeDocument/2006/relationships/hyperlink" Target="https://podminky.urs.cz/item/CS_URS_2025_01/965045113" TargetMode="External"/><Relationship Id="rId37" Type="http://schemas.openxmlformats.org/officeDocument/2006/relationships/hyperlink" Target="https://podminky.urs.cz/item/CS_URS_2025_01/968082016" TargetMode="External"/><Relationship Id="rId53" Type="http://schemas.openxmlformats.org/officeDocument/2006/relationships/hyperlink" Target="https://podminky.urs.cz/item/CS_URS_2025_01/997013112" TargetMode="External"/><Relationship Id="rId58" Type="http://schemas.openxmlformats.org/officeDocument/2006/relationships/hyperlink" Target="https://podminky.urs.cz/item/CS_URS_2025_01/997013871" TargetMode="External"/><Relationship Id="rId74" Type="http://schemas.openxmlformats.org/officeDocument/2006/relationships/hyperlink" Target="https://podminky.urs.cz/item/CS_URS_2025_01/713141136" TargetMode="External"/><Relationship Id="rId79" Type="http://schemas.openxmlformats.org/officeDocument/2006/relationships/hyperlink" Target="https://podminky.urs.cz/item/CS_URS_2025_01/725210821" TargetMode="External"/><Relationship Id="rId102" Type="http://schemas.openxmlformats.org/officeDocument/2006/relationships/hyperlink" Target="https://podminky.urs.cz/item/CS_URS_2025_01/766629215" TargetMode="External"/><Relationship Id="rId123" Type="http://schemas.openxmlformats.org/officeDocument/2006/relationships/hyperlink" Target="https://podminky.urs.cz/item/CS_URS_2025_01/781151031" TargetMode="External"/><Relationship Id="rId128" Type="http://schemas.openxmlformats.org/officeDocument/2006/relationships/hyperlink" Target="https://podminky.urs.cz/item/CS_URS_2025_01/783823133" TargetMode="External"/><Relationship Id="rId5" Type="http://schemas.openxmlformats.org/officeDocument/2006/relationships/hyperlink" Target="https://podminky.urs.cz/item/CS_URS_2025_01/346244381" TargetMode="External"/><Relationship Id="rId90" Type="http://schemas.openxmlformats.org/officeDocument/2006/relationships/hyperlink" Target="https://podminky.urs.cz/item/CS_URS_2025_01/763131451" TargetMode="External"/><Relationship Id="rId95" Type="http://schemas.openxmlformats.org/officeDocument/2006/relationships/hyperlink" Target="https://podminky.urs.cz/item/CS_URS_2025_01/764002851" TargetMode="External"/><Relationship Id="rId14" Type="http://schemas.openxmlformats.org/officeDocument/2006/relationships/hyperlink" Target="https://podminky.urs.cz/item/CS_URS_2025_01/622151021" TargetMode="External"/><Relationship Id="rId22" Type="http://schemas.openxmlformats.org/officeDocument/2006/relationships/hyperlink" Target="https://podminky.urs.cz/item/CS_URS_2025_01/644941111" TargetMode="External"/><Relationship Id="rId27" Type="http://schemas.openxmlformats.org/officeDocument/2006/relationships/hyperlink" Target="https://podminky.urs.cz/item/CS_URS_2025_01/949101112" TargetMode="External"/><Relationship Id="rId30" Type="http://schemas.openxmlformats.org/officeDocument/2006/relationships/hyperlink" Target="https://podminky.urs.cz/item/CS_URS_2025_01/953993311" TargetMode="External"/><Relationship Id="rId35" Type="http://schemas.openxmlformats.org/officeDocument/2006/relationships/hyperlink" Target="https://podminky.urs.cz/item/CS_URS_2025_01/968072559" TargetMode="External"/><Relationship Id="rId43" Type="http://schemas.openxmlformats.org/officeDocument/2006/relationships/hyperlink" Target="https://podminky.urs.cz/item/CS_URS_2025_01/975043111" TargetMode="External"/><Relationship Id="rId48" Type="http://schemas.openxmlformats.org/officeDocument/2006/relationships/hyperlink" Target="https://podminky.urs.cz/item/CS_URS_2025_01/978021191" TargetMode="External"/><Relationship Id="rId56" Type="http://schemas.openxmlformats.org/officeDocument/2006/relationships/hyperlink" Target="https://podminky.urs.cz/item/CS_URS_2025_01/997013861" TargetMode="External"/><Relationship Id="rId64" Type="http://schemas.openxmlformats.org/officeDocument/2006/relationships/hyperlink" Target="https://podminky.urs.cz/item/CS_URS_2025_01/712340833" TargetMode="External"/><Relationship Id="rId69" Type="http://schemas.openxmlformats.org/officeDocument/2006/relationships/hyperlink" Target="https://podminky.urs.cz/item/CS_URS_2025_01/712831101" TargetMode="External"/><Relationship Id="rId77" Type="http://schemas.openxmlformats.org/officeDocument/2006/relationships/hyperlink" Target="https://podminky.urs.cz/item/CS_URS_2025_01/998713201" TargetMode="External"/><Relationship Id="rId100" Type="http://schemas.openxmlformats.org/officeDocument/2006/relationships/hyperlink" Target="https://podminky.urs.cz/item/CS_URS_2025_01/766622132" TargetMode="External"/><Relationship Id="rId105" Type="http://schemas.openxmlformats.org/officeDocument/2006/relationships/hyperlink" Target="https://podminky.urs.cz/item/CS_URS_2025_01/766694116" TargetMode="External"/><Relationship Id="rId113" Type="http://schemas.openxmlformats.org/officeDocument/2006/relationships/hyperlink" Target="https://podminky.urs.cz/item/CS_URS_2025_01/767881151" TargetMode="External"/><Relationship Id="rId118" Type="http://schemas.openxmlformats.org/officeDocument/2006/relationships/hyperlink" Target="https://podminky.urs.cz/item/CS_URS_2025_01/771151014" TargetMode="External"/><Relationship Id="rId126" Type="http://schemas.openxmlformats.org/officeDocument/2006/relationships/hyperlink" Target="https://podminky.urs.cz/item/CS_URS_2025_01/998781201" TargetMode="External"/><Relationship Id="rId134" Type="http://schemas.openxmlformats.org/officeDocument/2006/relationships/drawing" Target="../drawings/drawing17.xml"/><Relationship Id="rId8" Type="http://schemas.openxmlformats.org/officeDocument/2006/relationships/hyperlink" Target="https://podminky.urs.cz/item/CS_URS_2025_01/413232211" TargetMode="External"/><Relationship Id="rId51" Type="http://schemas.openxmlformats.org/officeDocument/2006/relationships/hyperlink" Target="https://podminky.urs.cz/item/CS_URS_2025_01/985331212" TargetMode="External"/><Relationship Id="rId72" Type="http://schemas.openxmlformats.org/officeDocument/2006/relationships/hyperlink" Target="https://podminky.urs.cz/item/CS_URS_2025_01/998712201" TargetMode="External"/><Relationship Id="rId80" Type="http://schemas.openxmlformats.org/officeDocument/2006/relationships/hyperlink" Target="https://podminky.urs.cz/item/CS_URS_2025_01/725240812" TargetMode="External"/><Relationship Id="rId85" Type="http://schemas.openxmlformats.org/officeDocument/2006/relationships/hyperlink" Target="https://podminky.urs.cz/item/CS_URS_2025_01/725820801" TargetMode="External"/><Relationship Id="rId93" Type="http://schemas.openxmlformats.org/officeDocument/2006/relationships/hyperlink" Target="https://podminky.urs.cz/item/CS_URS_2025_01/764001821" TargetMode="External"/><Relationship Id="rId98" Type="http://schemas.openxmlformats.org/officeDocument/2006/relationships/hyperlink" Target="https://podminky.urs.cz/item/CS_URS_2025_01/764244508" TargetMode="External"/><Relationship Id="rId121" Type="http://schemas.openxmlformats.org/officeDocument/2006/relationships/hyperlink" Target="https://podminky.urs.cz/item/CS_URS_2025_01/998771201" TargetMode="External"/><Relationship Id="rId3" Type="http://schemas.openxmlformats.org/officeDocument/2006/relationships/hyperlink" Target="https://podminky.urs.cz/item/CS_URS_2025_01/317234410" TargetMode="External"/><Relationship Id="rId12" Type="http://schemas.openxmlformats.org/officeDocument/2006/relationships/hyperlink" Target="https://podminky.urs.cz/item/CS_URS_2025_01/612321321" TargetMode="External"/><Relationship Id="rId17" Type="http://schemas.openxmlformats.org/officeDocument/2006/relationships/hyperlink" Target="https://podminky.urs.cz/item/CS_URS_2025_01/622252001" TargetMode="External"/><Relationship Id="rId25" Type="http://schemas.openxmlformats.org/officeDocument/2006/relationships/hyperlink" Target="https://podminky.urs.cz/item/CS_URS_2025_01/941211211" TargetMode="External"/><Relationship Id="rId33" Type="http://schemas.openxmlformats.org/officeDocument/2006/relationships/hyperlink" Target="https://podminky.urs.cz/item/CS_URS_2025_01/965081223" TargetMode="External"/><Relationship Id="rId38" Type="http://schemas.openxmlformats.org/officeDocument/2006/relationships/hyperlink" Target="https://podminky.urs.cz/item/CS_URS_2025_01/968082021" TargetMode="External"/><Relationship Id="rId46" Type="http://schemas.openxmlformats.org/officeDocument/2006/relationships/hyperlink" Target="https://podminky.urs.cz/item/CS_URS_2025_01/978013191" TargetMode="External"/><Relationship Id="rId59" Type="http://schemas.openxmlformats.org/officeDocument/2006/relationships/hyperlink" Target="https://podminky.urs.cz/item/CS_URS_2025_01/998011001" TargetMode="External"/><Relationship Id="rId67" Type="http://schemas.openxmlformats.org/officeDocument/2006/relationships/hyperlink" Target="https://podminky.urs.cz/item/CS_URS_2025_01/712742559" TargetMode="External"/><Relationship Id="rId103" Type="http://schemas.openxmlformats.org/officeDocument/2006/relationships/hyperlink" Target="https://podminky.urs.cz/item/CS_URS_2025_01/766660421" TargetMode="External"/><Relationship Id="rId108" Type="http://schemas.openxmlformats.org/officeDocument/2006/relationships/hyperlink" Target="https://podminky.urs.cz/item/CS_URS_2025_01/767531212" TargetMode="External"/><Relationship Id="rId116" Type="http://schemas.openxmlformats.org/officeDocument/2006/relationships/hyperlink" Target="https://podminky.urs.cz/item/CS_URS_2025_01/771111011" TargetMode="External"/><Relationship Id="rId124" Type="http://schemas.openxmlformats.org/officeDocument/2006/relationships/hyperlink" Target="https://podminky.urs.cz/item/CS_URS_2025_01/781472216" TargetMode="External"/><Relationship Id="rId129" Type="http://schemas.openxmlformats.org/officeDocument/2006/relationships/hyperlink" Target="https://podminky.urs.cz/item/CS_URS_2025_01/783827123" TargetMode="External"/><Relationship Id="rId20" Type="http://schemas.openxmlformats.org/officeDocument/2006/relationships/hyperlink" Target="https://podminky.urs.cz/item/CS_URS_2025_01/631311134" TargetMode="External"/><Relationship Id="rId41" Type="http://schemas.openxmlformats.org/officeDocument/2006/relationships/hyperlink" Target="https://podminky.urs.cz/item/CS_URS_2025_01/974031664" TargetMode="External"/><Relationship Id="rId54" Type="http://schemas.openxmlformats.org/officeDocument/2006/relationships/hyperlink" Target="https://podminky.urs.cz/item/CS_URS_2025_01/997013501" TargetMode="External"/><Relationship Id="rId62" Type="http://schemas.openxmlformats.org/officeDocument/2006/relationships/hyperlink" Target="https://podminky.urs.cz/item/CS_URS_2025_01/712331111" TargetMode="External"/><Relationship Id="rId70" Type="http://schemas.openxmlformats.org/officeDocument/2006/relationships/hyperlink" Target="https://podminky.urs.cz/item/CS_URS_2025_01/712841559" TargetMode="External"/><Relationship Id="rId75" Type="http://schemas.openxmlformats.org/officeDocument/2006/relationships/hyperlink" Target="https://podminky.urs.cz/item/CS_URS_2025_01/713141336" TargetMode="External"/><Relationship Id="rId83" Type="http://schemas.openxmlformats.org/officeDocument/2006/relationships/hyperlink" Target="https://podminky.urs.cz/item/CS_URS_2025_01/725291664" TargetMode="External"/><Relationship Id="rId88" Type="http://schemas.openxmlformats.org/officeDocument/2006/relationships/hyperlink" Target="https://podminky.urs.cz/item/CS_URS_2025_01/735151831" TargetMode="External"/><Relationship Id="rId91" Type="http://schemas.openxmlformats.org/officeDocument/2006/relationships/hyperlink" Target="https://podminky.urs.cz/item/CS_URS_2025_01/763131714" TargetMode="External"/><Relationship Id="rId96" Type="http://schemas.openxmlformats.org/officeDocument/2006/relationships/hyperlink" Target="https://podminky.urs.cz/item/CS_URS_2025_01/764141571" TargetMode="External"/><Relationship Id="rId111" Type="http://schemas.openxmlformats.org/officeDocument/2006/relationships/hyperlink" Target="https://podminky.urs.cz/item/CS_URS_2025_01/767662120" TargetMode="External"/><Relationship Id="rId132" Type="http://schemas.openxmlformats.org/officeDocument/2006/relationships/hyperlink" Target="https://podminky.urs.cz/item/CS_URS_2025_01/784181111" TargetMode="External"/><Relationship Id="rId1" Type="http://schemas.openxmlformats.org/officeDocument/2006/relationships/hyperlink" Target="https://podminky.urs.cz/item/CS_URS_2025_01/310235251" TargetMode="External"/><Relationship Id="rId6" Type="http://schemas.openxmlformats.org/officeDocument/2006/relationships/hyperlink" Target="https://podminky.urs.cz/item/CS_URS_2025_01/346481111" TargetMode="External"/><Relationship Id="rId15" Type="http://schemas.openxmlformats.org/officeDocument/2006/relationships/hyperlink" Target="https://podminky.urs.cz/item/CS_URS_2025_01/622211021" TargetMode="External"/><Relationship Id="rId23" Type="http://schemas.openxmlformats.org/officeDocument/2006/relationships/hyperlink" Target="https://podminky.urs.cz/item/CS_URS_2025_01/644941112" TargetMode="External"/><Relationship Id="rId28" Type="http://schemas.openxmlformats.org/officeDocument/2006/relationships/hyperlink" Target="https://podminky.urs.cz/item/CS_URS_2025_01/953943111" TargetMode="External"/><Relationship Id="rId36" Type="http://schemas.openxmlformats.org/officeDocument/2006/relationships/hyperlink" Target="https://podminky.urs.cz/item/CS_URS_2025_01/968082015" TargetMode="External"/><Relationship Id="rId49" Type="http://schemas.openxmlformats.org/officeDocument/2006/relationships/hyperlink" Target="https://podminky.urs.cz/item/CS_URS_2025_01/978059541" TargetMode="External"/><Relationship Id="rId57" Type="http://schemas.openxmlformats.org/officeDocument/2006/relationships/hyperlink" Target="https://podminky.urs.cz/item/CS_URS_2025_01/997013863" TargetMode="External"/><Relationship Id="rId106" Type="http://schemas.openxmlformats.org/officeDocument/2006/relationships/hyperlink" Target="https://podminky.urs.cz/item/CS_URS_2025_01/998766201" TargetMode="External"/><Relationship Id="rId114" Type="http://schemas.openxmlformats.org/officeDocument/2006/relationships/hyperlink" Target="https://podminky.urs.cz/item/CS_URS_2025_01/767881161" TargetMode="External"/><Relationship Id="rId119" Type="http://schemas.openxmlformats.org/officeDocument/2006/relationships/hyperlink" Target="https://podminky.urs.cz/item/CS_URS_2025_01/771474113" TargetMode="External"/><Relationship Id="rId127" Type="http://schemas.openxmlformats.org/officeDocument/2006/relationships/hyperlink" Target="https://podminky.urs.cz/item/CS_URS_2025_01/783324101" TargetMode="External"/><Relationship Id="rId10" Type="http://schemas.openxmlformats.org/officeDocument/2006/relationships/hyperlink" Target="https://podminky.urs.cz/item/CS_URS_2025_01/612135101" TargetMode="External"/><Relationship Id="rId31" Type="http://schemas.openxmlformats.org/officeDocument/2006/relationships/hyperlink" Target="https://podminky.urs.cz/item/CS_URS_2025_01/965041441" TargetMode="External"/><Relationship Id="rId44" Type="http://schemas.openxmlformats.org/officeDocument/2006/relationships/hyperlink" Target="https://podminky.urs.cz/item/CS_URS_2025_01/977332212" TargetMode="External"/><Relationship Id="rId52" Type="http://schemas.openxmlformats.org/officeDocument/2006/relationships/hyperlink" Target="https://podminky.urs.cz/item/CS_URS_2025_01/993111111" TargetMode="External"/><Relationship Id="rId60" Type="http://schemas.openxmlformats.org/officeDocument/2006/relationships/hyperlink" Target="https://podminky.urs.cz/item/CS_URS_2025_01/712311101" TargetMode="External"/><Relationship Id="rId65" Type="http://schemas.openxmlformats.org/officeDocument/2006/relationships/hyperlink" Target="https://podminky.urs.cz/item/CS_URS_2025_01/712341559" TargetMode="External"/><Relationship Id="rId73" Type="http://schemas.openxmlformats.org/officeDocument/2006/relationships/hyperlink" Target="https://podminky.urs.cz/item/CS_URS_2025_01/713140861" TargetMode="External"/><Relationship Id="rId78" Type="http://schemas.openxmlformats.org/officeDocument/2006/relationships/hyperlink" Target="https://podminky.urs.cz/item/CS_URS_2025_01/725110811" TargetMode="External"/><Relationship Id="rId81" Type="http://schemas.openxmlformats.org/officeDocument/2006/relationships/hyperlink" Target="https://podminky.urs.cz/item/CS_URS_2025_01/725291652" TargetMode="External"/><Relationship Id="rId86" Type="http://schemas.openxmlformats.org/officeDocument/2006/relationships/hyperlink" Target="https://podminky.urs.cz/item/CS_URS_2025_01/725840850" TargetMode="External"/><Relationship Id="rId94" Type="http://schemas.openxmlformats.org/officeDocument/2006/relationships/hyperlink" Target="https://podminky.urs.cz/item/CS_URS_2025_01/764002841" TargetMode="External"/><Relationship Id="rId99" Type="http://schemas.openxmlformats.org/officeDocument/2006/relationships/hyperlink" Target="https://podminky.urs.cz/item/CS_URS_2025_01/998764201" TargetMode="External"/><Relationship Id="rId101" Type="http://schemas.openxmlformats.org/officeDocument/2006/relationships/hyperlink" Target="https://podminky.urs.cz/item/CS_URS_2025_01/766622216" TargetMode="External"/><Relationship Id="rId122" Type="http://schemas.openxmlformats.org/officeDocument/2006/relationships/hyperlink" Target="https://podminky.urs.cz/item/CS_URS_2025_01/781121011" TargetMode="External"/><Relationship Id="rId130" Type="http://schemas.openxmlformats.org/officeDocument/2006/relationships/hyperlink" Target="https://podminky.urs.cz/item/CS_URS_2025_01/783897601" TargetMode="External"/><Relationship Id="rId4" Type="http://schemas.openxmlformats.org/officeDocument/2006/relationships/hyperlink" Target="https://podminky.urs.cz/item/CS_URS_2025_01/317944321" TargetMode="External"/><Relationship Id="rId9" Type="http://schemas.openxmlformats.org/officeDocument/2006/relationships/hyperlink" Target="https://podminky.urs.cz/item/CS_URS_2025_01/612131301" TargetMode="External"/><Relationship Id="rId13" Type="http://schemas.openxmlformats.org/officeDocument/2006/relationships/hyperlink" Target="https://podminky.urs.cz/item/CS_URS_2025_01/612321341" TargetMode="External"/><Relationship Id="rId18" Type="http://schemas.openxmlformats.org/officeDocument/2006/relationships/hyperlink" Target="https://podminky.urs.cz/item/CS_URS_2025_01/622252002" TargetMode="External"/><Relationship Id="rId39" Type="http://schemas.openxmlformats.org/officeDocument/2006/relationships/hyperlink" Target="https://podminky.urs.cz/item/CS_URS_2025_01/971033651" TargetMode="External"/><Relationship Id="rId109" Type="http://schemas.openxmlformats.org/officeDocument/2006/relationships/hyperlink" Target="https://podminky.urs.cz/item/CS_URS_2025_01/767651210" TargetMode="External"/><Relationship Id="rId34" Type="http://schemas.openxmlformats.org/officeDocument/2006/relationships/hyperlink" Target="https://podminky.urs.cz/item/CS_URS_2025_01/968072558" TargetMode="External"/><Relationship Id="rId50" Type="http://schemas.openxmlformats.org/officeDocument/2006/relationships/hyperlink" Target="https://podminky.urs.cz/item/CS_URS_2025_01/978059641" TargetMode="External"/><Relationship Id="rId55" Type="http://schemas.openxmlformats.org/officeDocument/2006/relationships/hyperlink" Target="https://podminky.urs.cz/item/CS_URS_2025_01/997013509" TargetMode="External"/><Relationship Id="rId76" Type="http://schemas.openxmlformats.org/officeDocument/2006/relationships/hyperlink" Target="https://podminky.urs.cz/item/CS_URS_2025_01/713141396" TargetMode="External"/><Relationship Id="rId97" Type="http://schemas.openxmlformats.org/officeDocument/2006/relationships/hyperlink" Target="https://podminky.urs.cz/item/CS_URS_2025_01/764244506" TargetMode="External"/><Relationship Id="rId104" Type="http://schemas.openxmlformats.org/officeDocument/2006/relationships/hyperlink" Target="https://podminky.urs.cz/item/CS_URS_2025_01/766660451" TargetMode="External"/><Relationship Id="rId120" Type="http://schemas.openxmlformats.org/officeDocument/2006/relationships/hyperlink" Target="https://podminky.urs.cz/item/CS_URS_2025_01/771574416" TargetMode="External"/><Relationship Id="rId125" Type="http://schemas.openxmlformats.org/officeDocument/2006/relationships/hyperlink" Target="https://podminky.urs.cz/item/CS_URS_2025_01/781491012" TargetMode="External"/><Relationship Id="rId7" Type="http://schemas.openxmlformats.org/officeDocument/2006/relationships/hyperlink" Target="https://podminky.urs.cz/item/CS_URS_2025_01/349231821" TargetMode="External"/><Relationship Id="rId71" Type="http://schemas.openxmlformats.org/officeDocument/2006/relationships/hyperlink" Target="https://podminky.urs.cz/item/CS_URS_2025_01/712998202" TargetMode="External"/><Relationship Id="rId92" Type="http://schemas.openxmlformats.org/officeDocument/2006/relationships/hyperlink" Target="https://podminky.urs.cz/item/CS_URS_2025_01/998763401" TargetMode="External"/><Relationship Id="rId2" Type="http://schemas.openxmlformats.org/officeDocument/2006/relationships/hyperlink" Target="https://podminky.urs.cz/item/CS_URS_2025_01/310236251" TargetMode="External"/><Relationship Id="rId29" Type="http://schemas.openxmlformats.org/officeDocument/2006/relationships/hyperlink" Target="https://podminky.urs.cz/item/CS_URS_2025_01/953943211" TargetMode="External"/><Relationship Id="rId24" Type="http://schemas.openxmlformats.org/officeDocument/2006/relationships/hyperlink" Target="https://podminky.urs.cz/item/CS_URS_2025_01/941211111" TargetMode="External"/><Relationship Id="rId40" Type="http://schemas.openxmlformats.org/officeDocument/2006/relationships/hyperlink" Target="https://podminky.urs.cz/item/CS_URS_2025_01/974031153" TargetMode="External"/><Relationship Id="rId45" Type="http://schemas.openxmlformats.org/officeDocument/2006/relationships/hyperlink" Target="https://podminky.urs.cz/item/CS_URS_2025_01/977332121" TargetMode="External"/><Relationship Id="rId66" Type="http://schemas.openxmlformats.org/officeDocument/2006/relationships/hyperlink" Target="https://podminky.urs.cz/item/CS_URS_2025_01/712391171" TargetMode="External"/><Relationship Id="rId87" Type="http://schemas.openxmlformats.org/officeDocument/2006/relationships/hyperlink" Target="https://podminky.urs.cz/item/CS_URS_2025_01/998725201" TargetMode="External"/><Relationship Id="rId110" Type="http://schemas.openxmlformats.org/officeDocument/2006/relationships/hyperlink" Target="https://podminky.urs.cz/item/CS_URS_2025_01/767661811" TargetMode="External"/><Relationship Id="rId115" Type="http://schemas.openxmlformats.org/officeDocument/2006/relationships/hyperlink" Target="https://podminky.urs.cz/item/CS_URS_2025_01/998767201" TargetMode="External"/><Relationship Id="rId131" Type="http://schemas.openxmlformats.org/officeDocument/2006/relationships/hyperlink" Target="https://podminky.urs.cz/item/CS_URS_2025_01/783897613" TargetMode="External"/><Relationship Id="rId61" Type="http://schemas.openxmlformats.org/officeDocument/2006/relationships/hyperlink" Target="https://podminky.urs.cz/item/CS_URS_2025_01/712331101" TargetMode="External"/><Relationship Id="rId82" Type="http://schemas.openxmlformats.org/officeDocument/2006/relationships/hyperlink" Target="https://podminky.urs.cz/item/CS_URS_2025_01/725291653" TargetMode="External"/><Relationship Id="rId19" Type="http://schemas.openxmlformats.org/officeDocument/2006/relationships/hyperlink" Target="https://podminky.urs.cz/item/CS_URS_2025_01/622511112"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5_01/998725201" TargetMode="External"/><Relationship Id="rId3" Type="http://schemas.openxmlformats.org/officeDocument/2006/relationships/hyperlink" Target="https://podminky.urs.cz/item/CS_URS_2025_01/722231141" TargetMode="External"/><Relationship Id="rId7" Type="http://schemas.openxmlformats.org/officeDocument/2006/relationships/hyperlink" Target="https://podminky.urs.cz/item/CS_URS_2025_01/725841312" TargetMode="External"/><Relationship Id="rId2" Type="http://schemas.openxmlformats.org/officeDocument/2006/relationships/hyperlink" Target="https://podminky.urs.cz/item/CS_URS_2025_01/998721201" TargetMode="External"/><Relationship Id="rId1" Type="http://schemas.openxmlformats.org/officeDocument/2006/relationships/hyperlink" Target="https://podminky.urs.cz/item/CS_URS_2025_01/721173401" TargetMode="External"/><Relationship Id="rId6" Type="http://schemas.openxmlformats.org/officeDocument/2006/relationships/hyperlink" Target="https://podminky.urs.cz/item/CS_URS_2025_01/725822613" TargetMode="External"/><Relationship Id="rId5" Type="http://schemas.openxmlformats.org/officeDocument/2006/relationships/hyperlink" Target="https://podminky.urs.cz/item/CS_URS_2025_01/725821311" TargetMode="External"/><Relationship Id="rId4" Type="http://schemas.openxmlformats.org/officeDocument/2006/relationships/hyperlink" Target="https://podminky.urs.cz/item/CS_URS_2025_01/998722201" TargetMode="External"/><Relationship Id="rId9"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5_01/997013501" TargetMode="External"/><Relationship Id="rId13" Type="http://schemas.openxmlformats.org/officeDocument/2006/relationships/hyperlink" Target="https://podminky.urs.cz/item/CS_URS_2025_01/997013631" TargetMode="External"/><Relationship Id="rId3" Type="http://schemas.openxmlformats.org/officeDocument/2006/relationships/hyperlink" Target="https://podminky.urs.cz/item/CS_URS_2025_01/981013716" TargetMode="External"/><Relationship Id="rId7" Type="http://schemas.openxmlformats.org/officeDocument/2006/relationships/hyperlink" Target="https://podminky.urs.cz/item/CS_URS_2025_01/997013111" TargetMode="External"/><Relationship Id="rId12" Type="http://schemas.openxmlformats.org/officeDocument/2006/relationships/hyperlink" Target="https://podminky.urs.cz/item/CS_URS_2025_01/997013863" TargetMode="External"/><Relationship Id="rId2" Type="http://schemas.openxmlformats.org/officeDocument/2006/relationships/hyperlink" Target="https://podminky.urs.cz/item/CS_URS_2025_01/174151101" TargetMode="External"/><Relationship Id="rId16" Type="http://schemas.openxmlformats.org/officeDocument/2006/relationships/drawing" Target="../drawings/drawing20.xml"/><Relationship Id="rId1" Type="http://schemas.openxmlformats.org/officeDocument/2006/relationships/hyperlink" Target="https://podminky.urs.cz/item/CS_URS_2025_01/132212131" TargetMode="External"/><Relationship Id="rId6" Type="http://schemas.openxmlformats.org/officeDocument/2006/relationships/hyperlink" Target="https://podminky.urs.cz/item/CS_URS_2025_01/997013011" TargetMode="External"/><Relationship Id="rId11" Type="http://schemas.openxmlformats.org/officeDocument/2006/relationships/hyperlink" Target="https://podminky.urs.cz/item/CS_URS_2025_01/997013862" TargetMode="External"/><Relationship Id="rId5" Type="http://schemas.openxmlformats.org/officeDocument/2006/relationships/hyperlink" Target="https://podminky.urs.cz/item/CS_URS_2025_01/997006002" TargetMode="External"/><Relationship Id="rId15" Type="http://schemas.openxmlformats.org/officeDocument/2006/relationships/hyperlink" Target="https://podminky.urs.cz/item/CS_URS_2025_01/997013814" TargetMode="External"/><Relationship Id="rId10" Type="http://schemas.openxmlformats.org/officeDocument/2006/relationships/hyperlink" Target="https://podminky.urs.cz/item/CS_URS_2025_01/997013861" TargetMode="External"/><Relationship Id="rId4" Type="http://schemas.openxmlformats.org/officeDocument/2006/relationships/hyperlink" Target="https://podminky.urs.cz/item/CS_URS_2025_01/981513116" TargetMode="External"/><Relationship Id="rId9" Type="http://schemas.openxmlformats.org/officeDocument/2006/relationships/hyperlink" Target="https://podminky.urs.cz/item/CS_URS_2025_01/997013509" TargetMode="External"/><Relationship Id="rId14" Type="http://schemas.openxmlformats.org/officeDocument/2006/relationships/hyperlink" Target="https://podminky.urs.cz/item/CS_URS_2025_01/997013635"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podminky.urs.cz/item/CS_URS_2025_01/977332212" TargetMode="External"/><Relationship Id="rId21" Type="http://schemas.openxmlformats.org/officeDocument/2006/relationships/hyperlink" Target="https://podminky.urs.cz/item/CS_URS_2025_01/965049112" TargetMode="External"/><Relationship Id="rId42" Type="http://schemas.openxmlformats.org/officeDocument/2006/relationships/hyperlink" Target="https://podminky.urs.cz/item/CS_URS_2025_01/711141559" TargetMode="External"/><Relationship Id="rId47" Type="http://schemas.openxmlformats.org/officeDocument/2006/relationships/hyperlink" Target="https://podminky.urs.cz/item/CS_URS_2025_01/751111844" TargetMode="External"/><Relationship Id="rId63" Type="http://schemas.openxmlformats.org/officeDocument/2006/relationships/hyperlink" Target="https://podminky.urs.cz/item/CS_URS_2025_01/764004801" TargetMode="External"/><Relationship Id="rId68" Type="http://schemas.openxmlformats.org/officeDocument/2006/relationships/hyperlink" Target="https://podminky.urs.cz/item/CS_URS_2025_01/764541305" TargetMode="External"/><Relationship Id="rId84" Type="http://schemas.openxmlformats.org/officeDocument/2006/relationships/hyperlink" Target="https://podminky.urs.cz/item/CS_URS_2025_01/767651210" TargetMode="External"/><Relationship Id="rId89" Type="http://schemas.openxmlformats.org/officeDocument/2006/relationships/hyperlink" Target="https://podminky.urs.cz/item/CS_URS_2025_01/771121011" TargetMode="External"/><Relationship Id="rId7" Type="http://schemas.openxmlformats.org/officeDocument/2006/relationships/hyperlink" Target="https://podminky.urs.cz/item/CS_URS_2025_01/622151021" TargetMode="External"/><Relationship Id="rId71" Type="http://schemas.openxmlformats.org/officeDocument/2006/relationships/hyperlink" Target="https://podminky.urs.cz/item/CS_URS_2025_01/765111015" TargetMode="External"/><Relationship Id="rId92" Type="http://schemas.openxmlformats.org/officeDocument/2006/relationships/hyperlink" Target="https://podminky.urs.cz/item/CS_URS_2025_01/998771201" TargetMode="External"/><Relationship Id="rId2" Type="http://schemas.openxmlformats.org/officeDocument/2006/relationships/hyperlink" Target="https://podminky.urs.cz/item/CS_URS_2025_01/612131301" TargetMode="External"/><Relationship Id="rId16" Type="http://schemas.openxmlformats.org/officeDocument/2006/relationships/hyperlink" Target="https://podminky.urs.cz/item/CS_URS_2025_01/941211811" TargetMode="External"/><Relationship Id="rId29" Type="http://schemas.openxmlformats.org/officeDocument/2006/relationships/hyperlink" Target="https://podminky.urs.cz/item/CS_URS_2025_01/978015391" TargetMode="External"/><Relationship Id="rId107" Type="http://schemas.openxmlformats.org/officeDocument/2006/relationships/hyperlink" Target="https://podminky.urs.cz/item/CS_URS_2025_01/784321033" TargetMode="External"/><Relationship Id="rId11" Type="http://schemas.openxmlformats.org/officeDocument/2006/relationships/hyperlink" Target="https://podminky.urs.cz/item/CS_URS_2025_01/631311134" TargetMode="External"/><Relationship Id="rId24" Type="http://schemas.openxmlformats.org/officeDocument/2006/relationships/hyperlink" Target="https://podminky.urs.cz/item/CS_URS_2025_01/968082016" TargetMode="External"/><Relationship Id="rId32" Type="http://schemas.openxmlformats.org/officeDocument/2006/relationships/hyperlink" Target="https://podminky.urs.cz/item/CS_URS_2025_01/993111111" TargetMode="External"/><Relationship Id="rId37" Type="http://schemas.openxmlformats.org/officeDocument/2006/relationships/hyperlink" Target="https://podminky.urs.cz/item/CS_URS_2025_01/997013863" TargetMode="External"/><Relationship Id="rId40" Type="http://schemas.openxmlformats.org/officeDocument/2006/relationships/hyperlink" Target="https://podminky.urs.cz/item/CS_URS_2025_01/998011001" TargetMode="External"/><Relationship Id="rId45" Type="http://schemas.openxmlformats.org/officeDocument/2006/relationships/hyperlink" Target="https://podminky.urs.cz/item/CS_URS_2025_01/713151814" TargetMode="External"/><Relationship Id="rId53" Type="http://schemas.openxmlformats.org/officeDocument/2006/relationships/hyperlink" Target="https://podminky.urs.cz/item/CS_URS_2025_01/762382011" TargetMode="External"/><Relationship Id="rId58" Type="http://schemas.openxmlformats.org/officeDocument/2006/relationships/hyperlink" Target="https://podminky.urs.cz/item/CS_URS_2025_01/763131752" TargetMode="External"/><Relationship Id="rId66" Type="http://schemas.openxmlformats.org/officeDocument/2006/relationships/hyperlink" Target="https://podminky.urs.cz/item/CS_URS_2025_01/764242334" TargetMode="External"/><Relationship Id="rId74" Type="http://schemas.openxmlformats.org/officeDocument/2006/relationships/hyperlink" Target="https://podminky.urs.cz/item/CS_URS_2025_01/765111351" TargetMode="External"/><Relationship Id="rId79" Type="http://schemas.openxmlformats.org/officeDocument/2006/relationships/hyperlink" Target="https://podminky.urs.cz/item/CS_URS_2025_01/766629215" TargetMode="External"/><Relationship Id="rId87" Type="http://schemas.openxmlformats.org/officeDocument/2006/relationships/hyperlink" Target="https://podminky.urs.cz/item/CS_URS_2025_01/998767201" TargetMode="External"/><Relationship Id="rId102" Type="http://schemas.openxmlformats.org/officeDocument/2006/relationships/hyperlink" Target="https://podminky.urs.cz/item/CS_URS_2025_01/783823133" TargetMode="External"/><Relationship Id="rId5" Type="http://schemas.openxmlformats.org/officeDocument/2006/relationships/hyperlink" Target="https://podminky.urs.cz/item/CS_URS_2025_01/612321341" TargetMode="External"/><Relationship Id="rId61" Type="http://schemas.openxmlformats.org/officeDocument/2006/relationships/hyperlink" Target="https://podminky.urs.cz/item/CS_URS_2025_01/764002812" TargetMode="External"/><Relationship Id="rId82" Type="http://schemas.openxmlformats.org/officeDocument/2006/relationships/hyperlink" Target="https://podminky.urs.cz/item/CS_URS_2025_01/767581802" TargetMode="External"/><Relationship Id="rId90" Type="http://schemas.openxmlformats.org/officeDocument/2006/relationships/hyperlink" Target="https://podminky.urs.cz/item/CS_URS_2025_01/771151014" TargetMode="External"/><Relationship Id="rId95" Type="http://schemas.openxmlformats.org/officeDocument/2006/relationships/hyperlink" Target="https://podminky.urs.cz/item/CS_URS_2025_01/781472216" TargetMode="External"/><Relationship Id="rId19" Type="http://schemas.openxmlformats.org/officeDocument/2006/relationships/hyperlink" Target="https://podminky.urs.cz/item/CS_URS_2025_01/953993311" TargetMode="External"/><Relationship Id="rId14" Type="http://schemas.openxmlformats.org/officeDocument/2006/relationships/hyperlink" Target="https://podminky.urs.cz/item/CS_URS_2025_01/941211111" TargetMode="External"/><Relationship Id="rId22" Type="http://schemas.openxmlformats.org/officeDocument/2006/relationships/hyperlink" Target="https://podminky.urs.cz/item/CS_URS_2025_01/965081223" TargetMode="External"/><Relationship Id="rId27" Type="http://schemas.openxmlformats.org/officeDocument/2006/relationships/hyperlink" Target="https://podminky.urs.cz/item/CS_URS_2025_01/977332121" TargetMode="External"/><Relationship Id="rId30" Type="http://schemas.openxmlformats.org/officeDocument/2006/relationships/hyperlink" Target="https://podminky.urs.cz/item/CS_URS_2025_01/978059541" TargetMode="External"/><Relationship Id="rId35" Type="http://schemas.openxmlformats.org/officeDocument/2006/relationships/hyperlink" Target="https://podminky.urs.cz/item/CS_URS_2025_01/997013509" TargetMode="External"/><Relationship Id="rId43" Type="http://schemas.openxmlformats.org/officeDocument/2006/relationships/hyperlink" Target="https://podminky.urs.cz/item/CS_URS_2025_01/998711201" TargetMode="External"/><Relationship Id="rId48" Type="http://schemas.openxmlformats.org/officeDocument/2006/relationships/hyperlink" Target="https://podminky.urs.cz/item/CS_URS_2025_01/762331922" TargetMode="External"/><Relationship Id="rId56" Type="http://schemas.openxmlformats.org/officeDocument/2006/relationships/hyperlink" Target="https://podminky.urs.cz/item/CS_URS_2025_01/763131714" TargetMode="External"/><Relationship Id="rId64" Type="http://schemas.openxmlformats.org/officeDocument/2006/relationships/hyperlink" Target="https://podminky.urs.cz/item/CS_URS_2025_01/764004861" TargetMode="External"/><Relationship Id="rId69" Type="http://schemas.openxmlformats.org/officeDocument/2006/relationships/hyperlink" Target="https://podminky.urs.cz/item/CS_URS_2025_01/764548323" TargetMode="External"/><Relationship Id="rId77" Type="http://schemas.openxmlformats.org/officeDocument/2006/relationships/hyperlink" Target="https://podminky.urs.cz/item/CS_URS_2025_01/766421821" TargetMode="External"/><Relationship Id="rId100" Type="http://schemas.openxmlformats.org/officeDocument/2006/relationships/hyperlink" Target="https://podminky.urs.cz/item/CS_URS_2025_01/783344201" TargetMode="External"/><Relationship Id="rId105" Type="http://schemas.openxmlformats.org/officeDocument/2006/relationships/hyperlink" Target="https://podminky.urs.cz/item/CS_URS_2025_01/783897613" TargetMode="External"/><Relationship Id="rId8" Type="http://schemas.openxmlformats.org/officeDocument/2006/relationships/hyperlink" Target="https://podminky.urs.cz/item/CS_URS_2025_01/622321341" TargetMode="External"/><Relationship Id="rId51" Type="http://schemas.openxmlformats.org/officeDocument/2006/relationships/hyperlink" Target="https://podminky.urs.cz/item/CS_URS_2025_01/762342811" TargetMode="External"/><Relationship Id="rId72" Type="http://schemas.openxmlformats.org/officeDocument/2006/relationships/hyperlink" Target="https://podminky.urs.cz/item/CS_URS_2025_01/765111201" TargetMode="External"/><Relationship Id="rId80" Type="http://schemas.openxmlformats.org/officeDocument/2006/relationships/hyperlink" Target="https://podminky.urs.cz/item/CS_URS_2025_01/766694116" TargetMode="External"/><Relationship Id="rId85" Type="http://schemas.openxmlformats.org/officeDocument/2006/relationships/hyperlink" Target="https://podminky.urs.cz/item/CS_URS_2025_01/767661811" TargetMode="External"/><Relationship Id="rId93" Type="http://schemas.openxmlformats.org/officeDocument/2006/relationships/hyperlink" Target="https://podminky.urs.cz/item/CS_URS_2025_01/781121011" TargetMode="External"/><Relationship Id="rId98" Type="http://schemas.openxmlformats.org/officeDocument/2006/relationships/hyperlink" Target="https://podminky.urs.cz/item/CS_URS_2025_01/783247101" TargetMode="External"/><Relationship Id="rId3" Type="http://schemas.openxmlformats.org/officeDocument/2006/relationships/hyperlink" Target="https://podminky.urs.cz/item/CS_URS_2025_01/612135101" TargetMode="External"/><Relationship Id="rId12" Type="http://schemas.openxmlformats.org/officeDocument/2006/relationships/hyperlink" Target="https://podminky.urs.cz/item/CS_URS_2025_01/631319175" TargetMode="External"/><Relationship Id="rId17" Type="http://schemas.openxmlformats.org/officeDocument/2006/relationships/hyperlink" Target="https://podminky.urs.cz/item/CS_URS_2025_01/949101112" TargetMode="External"/><Relationship Id="rId25" Type="http://schemas.openxmlformats.org/officeDocument/2006/relationships/hyperlink" Target="https://podminky.urs.cz/item/CS_URS_2025_01/974031153" TargetMode="External"/><Relationship Id="rId33" Type="http://schemas.openxmlformats.org/officeDocument/2006/relationships/hyperlink" Target="https://podminky.urs.cz/item/CS_URS_2025_01/997013112" TargetMode="External"/><Relationship Id="rId38" Type="http://schemas.openxmlformats.org/officeDocument/2006/relationships/hyperlink" Target="https://podminky.urs.cz/item/CS_URS_2025_01/997013867" TargetMode="External"/><Relationship Id="rId46" Type="http://schemas.openxmlformats.org/officeDocument/2006/relationships/hyperlink" Target="https://podminky.urs.cz/item/CS_URS_2025_01/998713201" TargetMode="External"/><Relationship Id="rId59" Type="http://schemas.openxmlformats.org/officeDocument/2006/relationships/hyperlink" Target="https://podminky.urs.cz/item/CS_URS_2025_01/763161530" TargetMode="External"/><Relationship Id="rId67" Type="http://schemas.openxmlformats.org/officeDocument/2006/relationships/hyperlink" Target="https://podminky.urs.cz/item/CS_URS_2025_01/764246304" TargetMode="External"/><Relationship Id="rId103" Type="http://schemas.openxmlformats.org/officeDocument/2006/relationships/hyperlink" Target="https://podminky.urs.cz/item/CS_URS_2025_01/783827123" TargetMode="External"/><Relationship Id="rId108" Type="http://schemas.openxmlformats.org/officeDocument/2006/relationships/drawing" Target="../drawings/drawing21.xml"/><Relationship Id="rId20" Type="http://schemas.openxmlformats.org/officeDocument/2006/relationships/hyperlink" Target="https://podminky.urs.cz/item/CS_URS_2025_01/965042241" TargetMode="External"/><Relationship Id="rId41" Type="http://schemas.openxmlformats.org/officeDocument/2006/relationships/hyperlink" Target="https://podminky.urs.cz/item/CS_URS_2025_01/711111001" TargetMode="External"/><Relationship Id="rId54" Type="http://schemas.openxmlformats.org/officeDocument/2006/relationships/hyperlink" Target="https://podminky.urs.cz/item/CS_URS_2025_01/762841310" TargetMode="External"/><Relationship Id="rId62" Type="http://schemas.openxmlformats.org/officeDocument/2006/relationships/hyperlink" Target="https://podminky.urs.cz/item/CS_URS_2025_01/764002851" TargetMode="External"/><Relationship Id="rId70" Type="http://schemas.openxmlformats.org/officeDocument/2006/relationships/hyperlink" Target="https://podminky.urs.cz/item/CS_URS_2025_01/998764201" TargetMode="External"/><Relationship Id="rId75" Type="http://schemas.openxmlformats.org/officeDocument/2006/relationships/hyperlink" Target="https://podminky.urs.cz/item/CS_URS_2025_01/765111801" TargetMode="External"/><Relationship Id="rId83" Type="http://schemas.openxmlformats.org/officeDocument/2006/relationships/hyperlink" Target="https://podminky.urs.cz/item/CS_URS_2025_01/767590840" TargetMode="External"/><Relationship Id="rId88" Type="http://schemas.openxmlformats.org/officeDocument/2006/relationships/hyperlink" Target="https://podminky.urs.cz/item/CS_URS_2025_01/771111011" TargetMode="External"/><Relationship Id="rId91" Type="http://schemas.openxmlformats.org/officeDocument/2006/relationships/hyperlink" Target="https://podminky.urs.cz/item/CS_URS_2025_01/771574416" TargetMode="External"/><Relationship Id="rId96" Type="http://schemas.openxmlformats.org/officeDocument/2006/relationships/hyperlink" Target="https://podminky.urs.cz/item/CS_URS_2025_01/998781201" TargetMode="External"/><Relationship Id="rId1" Type="http://schemas.openxmlformats.org/officeDocument/2006/relationships/hyperlink" Target="https://podminky.urs.cz/item/CS_URS_2025_01/310238211" TargetMode="External"/><Relationship Id="rId6" Type="http://schemas.openxmlformats.org/officeDocument/2006/relationships/hyperlink" Target="https://podminky.urs.cz/item/CS_URS_2025_01/622131301" TargetMode="External"/><Relationship Id="rId15" Type="http://schemas.openxmlformats.org/officeDocument/2006/relationships/hyperlink" Target="https://podminky.urs.cz/item/CS_URS_2025_01/941211211" TargetMode="External"/><Relationship Id="rId23" Type="http://schemas.openxmlformats.org/officeDocument/2006/relationships/hyperlink" Target="https://podminky.urs.cz/item/CS_URS_2025_01/968072559" TargetMode="External"/><Relationship Id="rId28" Type="http://schemas.openxmlformats.org/officeDocument/2006/relationships/hyperlink" Target="https://podminky.urs.cz/item/CS_URS_2025_01/978013191" TargetMode="External"/><Relationship Id="rId36" Type="http://schemas.openxmlformats.org/officeDocument/2006/relationships/hyperlink" Target="https://podminky.urs.cz/item/CS_URS_2025_01/997013862" TargetMode="External"/><Relationship Id="rId49" Type="http://schemas.openxmlformats.org/officeDocument/2006/relationships/hyperlink" Target="https://podminky.urs.cz/item/CS_URS_2025_01/762332922" TargetMode="External"/><Relationship Id="rId57" Type="http://schemas.openxmlformats.org/officeDocument/2006/relationships/hyperlink" Target="https://podminky.urs.cz/item/CS_URS_2025_01/763131751" TargetMode="External"/><Relationship Id="rId106" Type="http://schemas.openxmlformats.org/officeDocument/2006/relationships/hyperlink" Target="https://podminky.urs.cz/item/CS_URS_2025_01/784181111" TargetMode="External"/><Relationship Id="rId10" Type="http://schemas.openxmlformats.org/officeDocument/2006/relationships/hyperlink" Target="https://podminky.urs.cz/item/CS_URS_2025_01/631311114" TargetMode="External"/><Relationship Id="rId31" Type="http://schemas.openxmlformats.org/officeDocument/2006/relationships/hyperlink" Target="https://podminky.urs.cz/item/CS_URS_2025_01/978059641" TargetMode="External"/><Relationship Id="rId44" Type="http://schemas.openxmlformats.org/officeDocument/2006/relationships/hyperlink" Target="https://podminky.urs.cz/item/CS_URS_2025_01/713151111" TargetMode="External"/><Relationship Id="rId52" Type="http://schemas.openxmlformats.org/officeDocument/2006/relationships/hyperlink" Target="https://podminky.urs.cz/item/CS_URS_2025_01/762381011" TargetMode="External"/><Relationship Id="rId60" Type="http://schemas.openxmlformats.org/officeDocument/2006/relationships/hyperlink" Target="https://podminky.urs.cz/item/CS_URS_2025_01/998763401" TargetMode="External"/><Relationship Id="rId65" Type="http://schemas.openxmlformats.org/officeDocument/2006/relationships/hyperlink" Target="https://podminky.urs.cz/item/CS_URS_2025_01/764004871" TargetMode="External"/><Relationship Id="rId73" Type="http://schemas.openxmlformats.org/officeDocument/2006/relationships/hyperlink" Target="https://podminky.urs.cz/item/CS_URS_2025_01/765111251" TargetMode="External"/><Relationship Id="rId78" Type="http://schemas.openxmlformats.org/officeDocument/2006/relationships/hyperlink" Target="https://podminky.urs.cz/item/CS_URS_2025_01/766622131" TargetMode="External"/><Relationship Id="rId81" Type="http://schemas.openxmlformats.org/officeDocument/2006/relationships/hyperlink" Target="https://podminky.urs.cz/item/CS_URS_2025_01/998766201" TargetMode="External"/><Relationship Id="rId86" Type="http://schemas.openxmlformats.org/officeDocument/2006/relationships/hyperlink" Target="https://podminky.urs.cz/item/CS_URS_2025_01/767662120" TargetMode="External"/><Relationship Id="rId94" Type="http://schemas.openxmlformats.org/officeDocument/2006/relationships/hyperlink" Target="https://podminky.urs.cz/item/CS_URS_2025_01/781151031" TargetMode="External"/><Relationship Id="rId99" Type="http://schemas.openxmlformats.org/officeDocument/2006/relationships/hyperlink" Target="https://podminky.urs.cz/item/CS_URS_2025_01/783301303" TargetMode="External"/><Relationship Id="rId101" Type="http://schemas.openxmlformats.org/officeDocument/2006/relationships/hyperlink" Target="https://podminky.urs.cz/item/CS_URS_2025_01/783347101" TargetMode="External"/><Relationship Id="rId4" Type="http://schemas.openxmlformats.org/officeDocument/2006/relationships/hyperlink" Target="https://podminky.urs.cz/item/CS_URS_2025_01/612142001" TargetMode="External"/><Relationship Id="rId9" Type="http://schemas.openxmlformats.org/officeDocument/2006/relationships/hyperlink" Target="https://podminky.urs.cz/item/CS_URS_2025_01/622511112" TargetMode="External"/><Relationship Id="rId13" Type="http://schemas.openxmlformats.org/officeDocument/2006/relationships/hyperlink" Target="https://podminky.urs.cz/item/CS_URS_2025_01/631362021" TargetMode="External"/><Relationship Id="rId18" Type="http://schemas.openxmlformats.org/officeDocument/2006/relationships/hyperlink" Target="https://podminky.urs.cz/item/CS_URS_2025_01/953943211" TargetMode="External"/><Relationship Id="rId39" Type="http://schemas.openxmlformats.org/officeDocument/2006/relationships/hyperlink" Target="https://podminky.urs.cz/item/CS_URS_2025_01/997013871" TargetMode="External"/><Relationship Id="rId34" Type="http://schemas.openxmlformats.org/officeDocument/2006/relationships/hyperlink" Target="https://podminky.urs.cz/item/CS_URS_2025_01/997013501" TargetMode="External"/><Relationship Id="rId50" Type="http://schemas.openxmlformats.org/officeDocument/2006/relationships/hyperlink" Target="https://podminky.urs.cz/item/CS_URS_2025_01/762342214" TargetMode="External"/><Relationship Id="rId55" Type="http://schemas.openxmlformats.org/officeDocument/2006/relationships/hyperlink" Target="https://podminky.urs.cz/item/CS_URS_2025_01/998762201" TargetMode="External"/><Relationship Id="rId76" Type="http://schemas.openxmlformats.org/officeDocument/2006/relationships/hyperlink" Target="https://podminky.urs.cz/item/CS_URS_2025_01/998765201" TargetMode="External"/><Relationship Id="rId97" Type="http://schemas.openxmlformats.org/officeDocument/2006/relationships/hyperlink" Target="https://podminky.urs.cz/item/CS_URS_2025_01/783244101" TargetMode="External"/><Relationship Id="rId104" Type="http://schemas.openxmlformats.org/officeDocument/2006/relationships/hyperlink" Target="https://podminky.urs.cz/item/CS_URS_2025_01/783897601"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podminky.urs.cz/item/CS_URS_2025_01/998276101" TargetMode="External"/><Relationship Id="rId7" Type="http://schemas.openxmlformats.org/officeDocument/2006/relationships/drawing" Target="../drawings/drawing22.xml"/><Relationship Id="rId2" Type="http://schemas.openxmlformats.org/officeDocument/2006/relationships/hyperlink" Target="https://podminky.urs.cz/item/CS_URS_2025_01/451573111" TargetMode="External"/><Relationship Id="rId1" Type="http://schemas.openxmlformats.org/officeDocument/2006/relationships/hyperlink" Target="https://podminky.urs.cz/item/CS_URS_2025_01/175151101" TargetMode="External"/><Relationship Id="rId6" Type="http://schemas.openxmlformats.org/officeDocument/2006/relationships/hyperlink" Target="https://podminky.urs.cz/item/CS_URS_2025_01/998721201" TargetMode="External"/><Relationship Id="rId5" Type="http://schemas.openxmlformats.org/officeDocument/2006/relationships/hyperlink" Target="https://podminky.urs.cz/item/CS_URS_2025_01/721290111" TargetMode="External"/><Relationship Id="rId4" Type="http://schemas.openxmlformats.org/officeDocument/2006/relationships/hyperlink" Target="https://podminky.urs.cz/item/CS_URS_2025_01/17120123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odminky.urs.cz/item/CS_URS_2025_01/273313611" TargetMode="External"/><Relationship Id="rId13" Type="http://schemas.openxmlformats.org/officeDocument/2006/relationships/hyperlink" Target="https://podminky.urs.cz/item/CS_URS_2025_01/274316231" TargetMode="External"/><Relationship Id="rId18" Type="http://schemas.openxmlformats.org/officeDocument/2006/relationships/hyperlink" Target="https://podminky.urs.cz/item/CS_URS_2025_01/283111122" TargetMode="External"/><Relationship Id="rId3" Type="http://schemas.openxmlformats.org/officeDocument/2006/relationships/hyperlink" Target="https://podminky.urs.cz/item/CS_URS_2025_01/171201231" TargetMode="External"/><Relationship Id="rId21" Type="http://schemas.openxmlformats.org/officeDocument/2006/relationships/hyperlink" Target="https://podminky.urs.cz/item/CS_URS_2025_01/985324211" TargetMode="External"/><Relationship Id="rId7" Type="http://schemas.openxmlformats.org/officeDocument/2006/relationships/hyperlink" Target="https://podminky.urs.cz/item/CS_URS_2025_01/271572211" TargetMode="External"/><Relationship Id="rId12" Type="http://schemas.openxmlformats.org/officeDocument/2006/relationships/hyperlink" Target="https://podminky.urs.cz/item/CS_URS_2025_01/273366006" TargetMode="External"/><Relationship Id="rId17" Type="http://schemas.openxmlformats.org/officeDocument/2006/relationships/hyperlink" Target="https://podminky.urs.cz/item/CS_URS_2025_01/283111112" TargetMode="External"/><Relationship Id="rId2" Type="http://schemas.openxmlformats.org/officeDocument/2006/relationships/hyperlink" Target="https://podminky.urs.cz/item/CS_URS_2025_01/162751117" TargetMode="External"/><Relationship Id="rId16" Type="http://schemas.openxmlformats.org/officeDocument/2006/relationships/hyperlink" Target="https://podminky.urs.cz/item/CS_URS_2025_01/282602112" TargetMode="External"/><Relationship Id="rId20" Type="http://schemas.openxmlformats.org/officeDocument/2006/relationships/hyperlink" Target="https://podminky.urs.cz/item/CS_URS_2025_01/985131111" TargetMode="External"/><Relationship Id="rId1" Type="http://schemas.openxmlformats.org/officeDocument/2006/relationships/hyperlink" Target="https://podminky.urs.cz/item/CS_URS_2025_01/131251100" TargetMode="External"/><Relationship Id="rId6" Type="http://schemas.openxmlformats.org/officeDocument/2006/relationships/hyperlink" Target="https://podminky.urs.cz/item/CS_URS_2025_01/270001103" TargetMode="External"/><Relationship Id="rId11" Type="http://schemas.openxmlformats.org/officeDocument/2006/relationships/hyperlink" Target="https://podminky.urs.cz/item/CS_URS_2025_01/273356022" TargetMode="External"/><Relationship Id="rId5" Type="http://schemas.openxmlformats.org/officeDocument/2006/relationships/hyperlink" Target="https://podminky.urs.cz/item/CS_URS_2025_01/224511114" TargetMode="External"/><Relationship Id="rId15" Type="http://schemas.openxmlformats.org/officeDocument/2006/relationships/hyperlink" Target="https://podminky.urs.cz/item/CS_URS_2025_01/274356022" TargetMode="External"/><Relationship Id="rId23" Type="http://schemas.openxmlformats.org/officeDocument/2006/relationships/drawing" Target="../drawings/drawing23.xml"/><Relationship Id="rId10" Type="http://schemas.openxmlformats.org/officeDocument/2006/relationships/hyperlink" Target="https://podminky.urs.cz/item/CS_URS_2025_01/273356021" TargetMode="External"/><Relationship Id="rId19" Type="http://schemas.openxmlformats.org/officeDocument/2006/relationships/hyperlink" Target="https://podminky.urs.cz/item/CS_URS_2025_01/283131112" TargetMode="External"/><Relationship Id="rId4" Type="http://schemas.openxmlformats.org/officeDocument/2006/relationships/hyperlink" Target="https://podminky.urs.cz/item/CS_URS_2025_01/174151101" TargetMode="External"/><Relationship Id="rId9" Type="http://schemas.openxmlformats.org/officeDocument/2006/relationships/hyperlink" Target="https://podminky.urs.cz/item/CS_URS_2025_01/273326241" TargetMode="External"/><Relationship Id="rId14" Type="http://schemas.openxmlformats.org/officeDocument/2006/relationships/hyperlink" Target="https://podminky.urs.cz/item/CS_URS_2025_01/274356021" TargetMode="External"/><Relationship Id="rId22" Type="http://schemas.openxmlformats.org/officeDocument/2006/relationships/hyperlink" Target="https://podminky.urs.cz/item/CS_URS_2025_01/998142251" TargetMode="External"/></Relationships>
</file>

<file path=xl/worksheets/_rels/sheet24.xml.rels><?xml version="1.0" encoding="UTF-8" standalone="yes"?>
<Relationships xmlns="http://schemas.openxmlformats.org/package/2006/relationships"><Relationship Id="rId13" Type="http://schemas.openxmlformats.org/officeDocument/2006/relationships/hyperlink" Target="https://podminky.urs.cz/item/CS_URS_2025_01/151811242" TargetMode="External"/><Relationship Id="rId18" Type="http://schemas.openxmlformats.org/officeDocument/2006/relationships/hyperlink" Target="https://podminky.urs.cz/item/CS_URS_2025_01/174151101" TargetMode="External"/><Relationship Id="rId26" Type="http://schemas.openxmlformats.org/officeDocument/2006/relationships/hyperlink" Target="https://podminky.urs.cz/item/CS_URS_2025_01/380311642" TargetMode="External"/><Relationship Id="rId39" Type="http://schemas.openxmlformats.org/officeDocument/2006/relationships/hyperlink" Target="https://podminky.urs.cz/item/CS_URS_2025_01/871211141" TargetMode="External"/><Relationship Id="rId21" Type="http://schemas.openxmlformats.org/officeDocument/2006/relationships/hyperlink" Target="https://podminky.urs.cz/item/CS_URS_2025_01/273313511" TargetMode="External"/><Relationship Id="rId34" Type="http://schemas.openxmlformats.org/officeDocument/2006/relationships/hyperlink" Target="https://podminky.urs.cz/item/CS_URS_2025_01/451573111" TargetMode="External"/><Relationship Id="rId42" Type="http://schemas.openxmlformats.org/officeDocument/2006/relationships/hyperlink" Target="https://podminky.urs.cz/item/CS_URS_2025_01/871341141" TargetMode="External"/><Relationship Id="rId47" Type="http://schemas.openxmlformats.org/officeDocument/2006/relationships/hyperlink" Target="https://podminky.urs.cz/item/CS_URS_2025_01/877161210" TargetMode="External"/><Relationship Id="rId50" Type="http://schemas.openxmlformats.org/officeDocument/2006/relationships/hyperlink" Target="https://podminky.urs.cz/item/CS_URS_2025_01/877241210" TargetMode="External"/><Relationship Id="rId55" Type="http://schemas.openxmlformats.org/officeDocument/2006/relationships/hyperlink" Target="https://podminky.urs.cz/item/CS_URS_2025_01/891247112" TargetMode="External"/><Relationship Id="rId63" Type="http://schemas.openxmlformats.org/officeDocument/2006/relationships/hyperlink" Target="https://podminky.urs.cz/item/CS_URS_2025_01/894102211" TargetMode="External"/><Relationship Id="rId68" Type="http://schemas.openxmlformats.org/officeDocument/2006/relationships/hyperlink" Target="https://podminky.urs.cz/item/CS_URS_2025_01/894412411" TargetMode="External"/><Relationship Id="rId76" Type="http://schemas.openxmlformats.org/officeDocument/2006/relationships/hyperlink" Target="https://podminky.urs.cz/item/CS_URS_2025_01/985131111" TargetMode="External"/><Relationship Id="rId84" Type="http://schemas.openxmlformats.org/officeDocument/2006/relationships/hyperlink" Target="https://podminky.urs.cz/item/CS_URS_2025_01/998767202" TargetMode="External"/><Relationship Id="rId89" Type="http://schemas.openxmlformats.org/officeDocument/2006/relationships/drawing" Target="../drawings/drawing24.xml"/><Relationship Id="rId7" Type="http://schemas.openxmlformats.org/officeDocument/2006/relationships/hyperlink" Target="https://podminky.urs.cz/item/CS_URS_2025_01/151811141" TargetMode="External"/><Relationship Id="rId71" Type="http://schemas.openxmlformats.org/officeDocument/2006/relationships/hyperlink" Target="https://podminky.urs.cz/item/CS_URS_2025_01/894501122" TargetMode="External"/><Relationship Id="rId2" Type="http://schemas.openxmlformats.org/officeDocument/2006/relationships/hyperlink" Target="https://podminky.urs.cz/item/CS_URS_2025_01/131251204" TargetMode="External"/><Relationship Id="rId16" Type="http://schemas.openxmlformats.org/officeDocument/2006/relationships/hyperlink" Target="https://podminky.urs.cz/item/CS_URS_2025_01/167151111" TargetMode="External"/><Relationship Id="rId29" Type="http://schemas.openxmlformats.org/officeDocument/2006/relationships/hyperlink" Target="https://podminky.urs.cz/item/CS_URS_2025_01/380356232" TargetMode="External"/><Relationship Id="rId11" Type="http://schemas.openxmlformats.org/officeDocument/2006/relationships/hyperlink" Target="https://podminky.urs.cz/item/CS_URS_2025_01/151811233" TargetMode="External"/><Relationship Id="rId24" Type="http://schemas.openxmlformats.org/officeDocument/2006/relationships/hyperlink" Target="https://podminky.urs.cz/item/CS_URS_2025_01/321352010" TargetMode="External"/><Relationship Id="rId32" Type="http://schemas.openxmlformats.org/officeDocument/2006/relationships/hyperlink" Target="https://podminky.urs.cz/item/CS_URS_2025_01/380361006" TargetMode="External"/><Relationship Id="rId37" Type="http://schemas.openxmlformats.org/officeDocument/2006/relationships/hyperlink" Target="https://podminky.urs.cz/item/CS_URS_2025_01/857372922" TargetMode="External"/><Relationship Id="rId40" Type="http://schemas.openxmlformats.org/officeDocument/2006/relationships/hyperlink" Target="https://podminky.urs.cz/item/CS_URS_2025_01/871218111" TargetMode="External"/><Relationship Id="rId45" Type="http://schemas.openxmlformats.org/officeDocument/2006/relationships/hyperlink" Target="https://podminky.urs.cz/item/CS_URS_2025_01/871420330" TargetMode="External"/><Relationship Id="rId53" Type="http://schemas.openxmlformats.org/officeDocument/2006/relationships/hyperlink" Target="https://podminky.urs.cz/item/CS_URS_2025_01/877361201" TargetMode="External"/><Relationship Id="rId58" Type="http://schemas.openxmlformats.org/officeDocument/2006/relationships/hyperlink" Target="https://podminky.urs.cz/item/CS_URS_2025_01/892351111" TargetMode="External"/><Relationship Id="rId66" Type="http://schemas.openxmlformats.org/officeDocument/2006/relationships/hyperlink" Target="https://podminky.urs.cz/item/CS_URS_2025_01/894201131" TargetMode="External"/><Relationship Id="rId74" Type="http://schemas.openxmlformats.org/officeDocument/2006/relationships/hyperlink" Target="https://podminky.urs.cz/item/CS_URS_2025_01/953334124" TargetMode="External"/><Relationship Id="rId79" Type="http://schemas.openxmlformats.org/officeDocument/2006/relationships/hyperlink" Target="https://podminky.urs.cz/item/CS_URS_2025_01/998276101" TargetMode="External"/><Relationship Id="rId87" Type="http://schemas.openxmlformats.org/officeDocument/2006/relationships/hyperlink" Target="https://podminky.urs.cz/item/CS_URS_2025_01/230140167" TargetMode="External"/><Relationship Id="rId5" Type="http://schemas.openxmlformats.org/officeDocument/2006/relationships/hyperlink" Target="https://podminky.urs.cz/item/CS_URS_2025_01/151811132" TargetMode="External"/><Relationship Id="rId61" Type="http://schemas.openxmlformats.org/officeDocument/2006/relationships/hyperlink" Target="https://podminky.urs.cz/item/CS_URS_2025_01/892421111" TargetMode="External"/><Relationship Id="rId82" Type="http://schemas.openxmlformats.org/officeDocument/2006/relationships/hyperlink" Target="https://podminky.urs.cz/item/CS_URS_2025_01/767832122" TargetMode="External"/><Relationship Id="rId19" Type="http://schemas.openxmlformats.org/officeDocument/2006/relationships/hyperlink" Target="https://podminky.urs.cz/item/CS_URS_2025_01/175151101" TargetMode="External"/><Relationship Id="rId4" Type="http://schemas.openxmlformats.org/officeDocument/2006/relationships/hyperlink" Target="https://podminky.urs.cz/item/CS_URS_2025_01/151811131" TargetMode="External"/><Relationship Id="rId9" Type="http://schemas.openxmlformats.org/officeDocument/2006/relationships/hyperlink" Target="https://podminky.urs.cz/item/CS_URS_2025_01/151811231" TargetMode="External"/><Relationship Id="rId14" Type="http://schemas.openxmlformats.org/officeDocument/2006/relationships/hyperlink" Target="https://podminky.urs.cz/item/CS_URS_2025_01/162751117" TargetMode="External"/><Relationship Id="rId22" Type="http://schemas.openxmlformats.org/officeDocument/2006/relationships/hyperlink" Target="https://podminky.urs.cz/item/CS_URS_2025_01/321321116" TargetMode="External"/><Relationship Id="rId27" Type="http://schemas.openxmlformats.org/officeDocument/2006/relationships/hyperlink" Target="https://podminky.urs.cz/item/CS_URS_2025_01/380326342" TargetMode="External"/><Relationship Id="rId30" Type="http://schemas.openxmlformats.org/officeDocument/2006/relationships/hyperlink" Target="https://podminky.urs.cz/item/CS_URS_2025_01/380356241" TargetMode="External"/><Relationship Id="rId35" Type="http://schemas.openxmlformats.org/officeDocument/2006/relationships/hyperlink" Target="https://podminky.urs.cz/item/CS_URS_2025_01/452112112" TargetMode="External"/><Relationship Id="rId43" Type="http://schemas.openxmlformats.org/officeDocument/2006/relationships/hyperlink" Target="https://podminky.urs.cz/item/CS_URS_2025_01/871361141" TargetMode="External"/><Relationship Id="rId48" Type="http://schemas.openxmlformats.org/officeDocument/2006/relationships/hyperlink" Target="https://podminky.urs.cz/item/CS_URS_2025_01/877161213" TargetMode="External"/><Relationship Id="rId56" Type="http://schemas.openxmlformats.org/officeDocument/2006/relationships/hyperlink" Target="https://podminky.urs.cz/item/CS_URS_2025_01/891429951" TargetMode="External"/><Relationship Id="rId64" Type="http://schemas.openxmlformats.org/officeDocument/2006/relationships/hyperlink" Target="https://podminky.urs.cz/item/CS_URS_2025_01/894104111" TargetMode="External"/><Relationship Id="rId69" Type="http://schemas.openxmlformats.org/officeDocument/2006/relationships/hyperlink" Target="https://podminky.urs.cz/item/CS_URS_2025_01/894414211" TargetMode="External"/><Relationship Id="rId77" Type="http://schemas.openxmlformats.org/officeDocument/2006/relationships/hyperlink" Target="https://podminky.urs.cz/item/CS_URS_2025_01/985324211" TargetMode="External"/><Relationship Id="rId8" Type="http://schemas.openxmlformats.org/officeDocument/2006/relationships/hyperlink" Target="https://podminky.urs.cz/item/CS_URS_2025_01/151811142" TargetMode="External"/><Relationship Id="rId51" Type="http://schemas.openxmlformats.org/officeDocument/2006/relationships/hyperlink" Target="https://podminky.urs.cz/item/CS_URS_2025_01/877341201" TargetMode="External"/><Relationship Id="rId72" Type="http://schemas.openxmlformats.org/officeDocument/2006/relationships/hyperlink" Target="https://podminky.urs.cz/item/CS_URS_2025_01/899104112" TargetMode="External"/><Relationship Id="rId80" Type="http://schemas.openxmlformats.org/officeDocument/2006/relationships/hyperlink" Target="https://podminky.urs.cz/item/CS_URS_2025_01/767163122" TargetMode="External"/><Relationship Id="rId85" Type="http://schemas.openxmlformats.org/officeDocument/2006/relationships/hyperlink" Target="https://podminky.urs.cz/item/CS_URS_2025_01/230140037" TargetMode="External"/><Relationship Id="rId3" Type="http://schemas.openxmlformats.org/officeDocument/2006/relationships/hyperlink" Target="https://podminky.urs.cz/item/CS_URS_2025_01/132254206" TargetMode="External"/><Relationship Id="rId12" Type="http://schemas.openxmlformats.org/officeDocument/2006/relationships/hyperlink" Target="https://podminky.urs.cz/item/CS_URS_2025_01/151811241" TargetMode="External"/><Relationship Id="rId17" Type="http://schemas.openxmlformats.org/officeDocument/2006/relationships/hyperlink" Target="https://podminky.urs.cz/item/CS_URS_2025_01/171251201" TargetMode="External"/><Relationship Id="rId25" Type="http://schemas.openxmlformats.org/officeDocument/2006/relationships/hyperlink" Target="https://podminky.urs.cz/item/CS_URS_2025_01/321366111" TargetMode="External"/><Relationship Id="rId33" Type="http://schemas.openxmlformats.org/officeDocument/2006/relationships/hyperlink" Target="https://podminky.urs.cz/item/CS_URS_2025_01/451571111" TargetMode="External"/><Relationship Id="rId38" Type="http://schemas.openxmlformats.org/officeDocument/2006/relationships/hyperlink" Target="https://podminky.urs.cz/item/CS_URS_2025_01/871161141" TargetMode="External"/><Relationship Id="rId46" Type="http://schemas.openxmlformats.org/officeDocument/2006/relationships/hyperlink" Target="https://podminky.urs.cz/item/CS_URS_2025_01/877161201" TargetMode="External"/><Relationship Id="rId59" Type="http://schemas.openxmlformats.org/officeDocument/2006/relationships/hyperlink" Target="https://podminky.urs.cz/item/CS_URS_2025_01/892372111" TargetMode="External"/><Relationship Id="rId67" Type="http://schemas.openxmlformats.org/officeDocument/2006/relationships/hyperlink" Target="https://podminky.urs.cz/item/CS_URS_2025_01/894411311" TargetMode="External"/><Relationship Id="rId20" Type="http://schemas.openxmlformats.org/officeDocument/2006/relationships/hyperlink" Target="https://podminky.urs.cz/item/CS_URS_2025_01/247681114" TargetMode="External"/><Relationship Id="rId41" Type="http://schemas.openxmlformats.org/officeDocument/2006/relationships/hyperlink" Target="https://podminky.urs.cz/item/CS_URS_2025_01/871241141" TargetMode="External"/><Relationship Id="rId54" Type="http://schemas.openxmlformats.org/officeDocument/2006/relationships/hyperlink" Target="https://podminky.urs.cz/item/CS_URS_2025_01/891161322" TargetMode="External"/><Relationship Id="rId62" Type="http://schemas.openxmlformats.org/officeDocument/2006/relationships/hyperlink" Target="https://podminky.urs.cz/item/CS_URS_2025_01/892442111" TargetMode="External"/><Relationship Id="rId70" Type="http://schemas.openxmlformats.org/officeDocument/2006/relationships/hyperlink" Target="https://podminky.urs.cz/item/CS_URS_2025_01/894501121" TargetMode="External"/><Relationship Id="rId75" Type="http://schemas.openxmlformats.org/officeDocument/2006/relationships/hyperlink" Target="https://podminky.urs.cz/item/CS_URS_2025_01/953961212" TargetMode="External"/><Relationship Id="rId83" Type="http://schemas.openxmlformats.org/officeDocument/2006/relationships/hyperlink" Target="https://podminky.urs.cz/item/CS_URS_2025_01/767995115" TargetMode="External"/><Relationship Id="rId88" Type="http://schemas.openxmlformats.org/officeDocument/2006/relationships/hyperlink" Target="https://podminky.urs.cz/item/CS_URS_2025_01/230140210" TargetMode="External"/><Relationship Id="rId1" Type="http://schemas.openxmlformats.org/officeDocument/2006/relationships/hyperlink" Target="https://podminky.urs.cz/item/CS_URS_2025_01/131251102" TargetMode="External"/><Relationship Id="rId6" Type="http://schemas.openxmlformats.org/officeDocument/2006/relationships/hyperlink" Target="https://podminky.urs.cz/item/CS_URS_2025_01/151811133" TargetMode="External"/><Relationship Id="rId15" Type="http://schemas.openxmlformats.org/officeDocument/2006/relationships/hyperlink" Target="https://podminky.urs.cz/item/CS_URS_2025_01/162751119" TargetMode="External"/><Relationship Id="rId23" Type="http://schemas.openxmlformats.org/officeDocument/2006/relationships/hyperlink" Target="https://podminky.urs.cz/item/CS_URS_2025_01/321351010" TargetMode="External"/><Relationship Id="rId28" Type="http://schemas.openxmlformats.org/officeDocument/2006/relationships/hyperlink" Target="https://podminky.urs.cz/item/CS_URS_2025_01/380356231" TargetMode="External"/><Relationship Id="rId36" Type="http://schemas.openxmlformats.org/officeDocument/2006/relationships/hyperlink" Target="https://podminky.urs.cz/item/CS_URS_2025_01/465512127" TargetMode="External"/><Relationship Id="rId49" Type="http://schemas.openxmlformats.org/officeDocument/2006/relationships/hyperlink" Target="https://podminky.urs.cz/item/CS_URS_2025_01/877241201" TargetMode="External"/><Relationship Id="rId57" Type="http://schemas.openxmlformats.org/officeDocument/2006/relationships/hyperlink" Target="https://podminky.urs.cz/item/CS_URS_2025_01/892241111" TargetMode="External"/><Relationship Id="rId10" Type="http://schemas.openxmlformats.org/officeDocument/2006/relationships/hyperlink" Target="https://podminky.urs.cz/item/CS_URS_2025_01/151811232" TargetMode="External"/><Relationship Id="rId31" Type="http://schemas.openxmlformats.org/officeDocument/2006/relationships/hyperlink" Target="https://podminky.urs.cz/item/CS_URS_2025_01/380356242" TargetMode="External"/><Relationship Id="rId44" Type="http://schemas.openxmlformats.org/officeDocument/2006/relationships/hyperlink" Target="https://podminky.urs.cz/item/CS_URS_2025_01/871373123" TargetMode="External"/><Relationship Id="rId52" Type="http://schemas.openxmlformats.org/officeDocument/2006/relationships/hyperlink" Target="https://podminky.urs.cz/item/CS_URS_2025_01/877341210" TargetMode="External"/><Relationship Id="rId60" Type="http://schemas.openxmlformats.org/officeDocument/2006/relationships/hyperlink" Target="https://podminky.urs.cz/item/CS_URS_2025_01/892381111" TargetMode="External"/><Relationship Id="rId65" Type="http://schemas.openxmlformats.org/officeDocument/2006/relationships/hyperlink" Target="https://podminky.urs.cz/item/CS_URS_2025_01/894105111" TargetMode="External"/><Relationship Id="rId73" Type="http://schemas.openxmlformats.org/officeDocument/2006/relationships/hyperlink" Target="https://podminky.urs.cz/item/CS_URS_2025_01/899401113" TargetMode="External"/><Relationship Id="rId78" Type="http://schemas.openxmlformats.org/officeDocument/2006/relationships/hyperlink" Target="https://podminky.urs.cz/item/CS_URS_2025_01/171201231" TargetMode="External"/><Relationship Id="rId81" Type="http://schemas.openxmlformats.org/officeDocument/2006/relationships/hyperlink" Target="https://podminky.urs.cz/item/CS_URS_2025_01/767223222" TargetMode="External"/><Relationship Id="rId86" Type="http://schemas.openxmlformats.org/officeDocument/2006/relationships/hyperlink" Target="https://podminky.urs.cz/item/CS_URS_2025_01/230140080"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5_01/564861011" TargetMode="External"/><Relationship Id="rId18" Type="http://schemas.openxmlformats.org/officeDocument/2006/relationships/hyperlink" Target="https://podminky.urs.cz/item/CS_URS_2025_01/573231106" TargetMode="External"/><Relationship Id="rId26" Type="http://schemas.openxmlformats.org/officeDocument/2006/relationships/hyperlink" Target="https://podminky.urs.cz/item/CS_URS_2025_01/915611111" TargetMode="External"/><Relationship Id="rId39" Type="http://schemas.openxmlformats.org/officeDocument/2006/relationships/hyperlink" Target="https://podminky.urs.cz/item/CS_URS_2025_01/919726122" TargetMode="External"/><Relationship Id="rId21" Type="http://schemas.openxmlformats.org/officeDocument/2006/relationships/hyperlink" Target="https://podminky.urs.cz/item/CS_URS_2025_01/581141214" TargetMode="External"/><Relationship Id="rId34" Type="http://schemas.openxmlformats.org/officeDocument/2006/relationships/hyperlink" Target="https://podminky.urs.cz/item/CS_URS_2025_01/919112222" TargetMode="External"/><Relationship Id="rId42" Type="http://schemas.openxmlformats.org/officeDocument/2006/relationships/hyperlink" Target="https://podminky.urs.cz/item/CS_URS_2025_01/935112111" TargetMode="External"/><Relationship Id="rId47" Type="http://schemas.openxmlformats.org/officeDocument/2006/relationships/hyperlink" Target="https://podminky.urs.cz/item/CS_URS_2025_01/997013871" TargetMode="External"/><Relationship Id="rId50" Type="http://schemas.openxmlformats.org/officeDocument/2006/relationships/hyperlink" Target="https://podminky.urs.cz/item/CS_URS_2025_01/997221655" TargetMode="External"/><Relationship Id="rId55" Type="http://schemas.openxmlformats.org/officeDocument/2006/relationships/drawing" Target="../drawings/drawing25.xml"/><Relationship Id="rId7" Type="http://schemas.openxmlformats.org/officeDocument/2006/relationships/hyperlink" Target="https://podminky.urs.cz/item/CS_URS_2025_01/131251104" TargetMode="External"/><Relationship Id="rId12" Type="http://schemas.openxmlformats.org/officeDocument/2006/relationships/hyperlink" Target="https://podminky.urs.cz/item/CS_URS_2025_01/339921132" TargetMode="External"/><Relationship Id="rId17" Type="http://schemas.openxmlformats.org/officeDocument/2006/relationships/hyperlink" Target="https://podminky.urs.cz/item/CS_URS_2025_01/573111112" TargetMode="External"/><Relationship Id="rId25" Type="http://schemas.openxmlformats.org/officeDocument/2006/relationships/hyperlink" Target="https://podminky.urs.cz/item/CS_URS_2025_01/915111111" TargetMode="External"/><Relationship Id="rId33" Type="http://schemas.openxmlformats.org/officeDocument/2006/relationships/hyperlink" Target="https://podminky.urs.cz/item/CS_URS_2025_01/919112111" TargetMode="External"/><Relationship Id="rId38" Type="http://schemas.openxmlformats.org/officeDocument/2006/relationships/hyperlink" Target="https://podminky.urs.cz/item/CS_URS_2025_01/919716111" TargetMode="External"/><Relationship Id="rId46" Type="http://schemas.openxmlformats.org/officeDocument/2006/relationships/hyperlink" Target="https://podminky.urs.cz/item/CS_URS_2025_01/997013631" TargetMode="External"/><Relationship Id="rId2" Type="http://schemas.openxmlformats.org/officeDocument/2006/relationships/hyperlink" Target="https://podminky.urs.cz/item/CS_URS_2025_01/113107231" TargetMode="External"/><Relationship Id="rId16" Type="http://schemas.openxmlformats.org/officeDocument/2006/relationships/hyperlink" Target="https://podminky.urs.cz/item/CS_URS_2025_01/567122114" TargetMode="External"/><Relationship Id="rId20" Type="http://schemas.openxmlformats.org/officeDocument/2006/relationships/hyperlink" Target="https://podminky.urs.cz/item/CS_URS_2025_01/577165142" TargetMode="External"/><Relationship Id="rId29" Type="http://schemas.openxmlformats.org/officeDocument/2006/relationships/hyperlink" Target="https://podminky.urs.cz/item/CS_URS_2025_01/916231213" TargetMode="External"/><Relationship Id="rId41" Type="http://schemas.openxmlformats.org/officeDocument/2006/relationships/hyperlink" Target="https://podminky.urs.cz/item/CS_URS_2025_01/919741111" TargetMode="External"/><Relationship Id="rId54" Type="http://schemas.openxmlformats.org/officeDocument/2006/relationships/hyperlink" Target="https://podminky.urs.cz/item/CS_URS_2025_01/998225111" TargetMode="External"/><Relationship Id="rId1" Type="http://schemas.openxmlformats.org/officeDocument/2006/relationships/hyperlink" Target="https://podminky.urs.cz/item/CS_URS_2025_01/113107222" TargetMode="External"/><Relationship Id="rId6" Type="http://schemas.openxmlformats.org/officeDocument/2006/relationships/hyperlink" Target="https://podminky.urs.cz/item/CS_URS_2025_01/113202111" TargetMode="External"/><Relationship Id="rId11" Type="http://schemas.openxmlformats.org/officeDocument/2006/relationships/hyperlink" Target="https://podminky.urs.cz/item/CS_URS_2025_01/174251109" TargetMode="External"/><Relationship Id="rId24" Type="http://schemas.openxmlformats.org/officeDocument/2006/relationships/hyperlink" Target="https://podminky.urs.cz/item/CS_URS_2025_01/914511111" TargetMode="External"/><Relationship Id="rId32" Type="http://schemas.openxmlformats.org/officeDocument/2006/relationships/hyperlink" Target="https://podminky.urs.cz/item/CS_URS_2025_01/919111213" TargetMode="External"/><Relationship Id="rId37" Type="http://schemas.openxmlformats.org/officeDocument/2006/relationships/hyperlink" Target="https://podminky.urs.cz/item/CS_URS_2025_01/919131311" TargetMode="External"/><Relationship Id="rId40" Type="http://schemas.openxmlformats.org/officeDocument/2006/relationships/hyperlink" Target="https://podminky.urs.cz/item/CS_URS_2025_01/919735111" TargetMode="External"/><Relationship Id="rId45" Type="http://schemas.openxmlformats.org/officeDocument/2006/relationships/hyperlink" Target="https://podminky.urs.cz/item/CS_URS_2025_01/171201231" TargetMode="External"/><Relationship Id="rId53" Type="http://schemas.openxmlformats.org/officeDocument/2006/relationships/hyperlink" Target="https://podminky.urs.cz/item/CS_URS_2025_01/997221875" TargetMode="External"/><Relationship Id="rId5" Type="http://schemas.openxmlformats.org/officeDocument/2006/relationships/hyperlink" Target="https://podminky.urs.cz/item/CS_URS_2025_01/113154514" TargetMode="External"/><Relationship Id="rId15" Type="http://schemas.openxmlformats.org/officeDocument/2006/relationships/hyperlink" Target="https://podminky.urs.cz/item/CS_URS_2025_01/567122112" TargetMode="External"/><Relationship Id="rId23" Type="http://schemas.openxmlformats.org/officeDocument/2006/relationships/hyperlink" Target="https://podminky.urs.cz/item/CS_URS_2025_01/914111111" TargetMode="External"/><Relationship Id="rId28" Type="http://schemas.openxmlformats.org/officeDocument/2006/relationships/hyperlink" Target="https://podminky.urs.cz/item/CS_URS_2025_01/916132113" TargetMode="External"/><Relationship Id="rId36" Type="http://schemas.openxmlformats.org/officeDocument/2006/relationships/hyperlink" Target="https://podminky.urs.cz/item/CS_URS_2025_01/919122121" TargetMode="External"/><Relationship Id="rId49" Type="http://schemas.openxmlformats.org/officeDocument/2006/relationships/hyperlink" Target="https://podminky.urs.cz/item/CS_URS_2025_01/997221665" TargetMode="External"/><Relationship Id="rId10" Type="http://schemas.openxmlformats.org/officeDocument/2006/relationships/hyperlink" Target="https://podminky.urs.cz/item/CS_URS_2025_01/174151101" TargetMode="External"/><Relationship Id="rId19" Type="http://schemas.openxmlformats.org/officeDocument/2006/relationships/hyperlink" Target="https://podminky.urs.cz/item/CS_URS_2025_01/577134141" TargetMode="External"/><Relationship Id="rId31" Type="http://schemas.openxmlformats.org/officeDocument/2006/relationships/hyperlink" Target="https://podminky.urs.cz/item/CS_URS_2025_01/919111112" TargetMode="External"/><Relationship Id="rId44" Type="http://schemas.openxmlformats.org/officeDocument/2006/relationships/hyperlink" Target="https://podminky.urs.cz/item/CS_URS_2025_01/997221559" TargetMode="External"/><Relationship Id="rId52" Type="http://schemas.openxmlformats.org/officeDocument/2006/relationships/hyperlink" Target="https://podminky.urs.cz/item/CS_URS_2025_01/997221873" TargetMode="External"/><Relationship Id="rId4" Type="http://schemas.openxmlformats.org/officeDocument/2006/relationships/hyperlink" Target="https://podminky.urs.cz/item/CS_URS_2025_01/113154512" TargetMode="External"/><Relationship Id="rId9" Type="http://schemas.openxmlformats.org/officeDocument/2006/relationships/hyperlink" Target="https://podminky.urs.cz/item/CS_URS_2025_01/162751119" TargetMode="External"/><Relationship Id="rId14" Type="http://schemas.openxmlformats.org/officeDocument/2006/relationships/hyperlink" Target="https://podminky.urs.cz/item/CS_URS_2025_01/564861111" TargetMode="External"/><Relationship Id="rId22" Type="http://schemas.openxmlformats.org/officeDocument/2006/relationships/hyperlink" Target="https://podminky.urs.cz/item/CS_URS_2025_01/596211255" TargetMode="External"/><Relationship Id="rId27" Type="http://schemas.openxmlformats.org/officeDocument/2006/relationships/hyperlink" Target="https://podminky.urs.cz/item/CS_URS_2025_01/916131213" TargetMode="External"/><Relationship Id="rId30" Type="http://schemas.openxmlformats.org/officeDocument/2006/relationships/hyperlink" Target="https://podminky.urs.cz/item/CS_URS_2025_01/916991121" TargetMode="External"/><Relationship Id="rId35" Type="http://schemas.openxmlformats.org/officeDocument/2006/relationships/hyperlink" Target="https://podminky.urs.cz/item/CS_URS_2025_01/919122112" TargetMode="External"/><Relationship Id="rId43" Type="http://schemas.openxmlformats.org/officeDocument/2006/relationships/hyperlink" Target="https://podminky.urs.cz/item/CS_URS_2025_01/997221551" TargetMode="External"/><Relationship Id="rId48" Type="http://schemas.openxmlformats.org/officeDocument/2006/relationships/hyperlink" Target="https://podminky.urs.cz/item/CS_URS_2025_01/997221615" TargetMode="External"/><Relationship Id="rId8" Type="http://schemas.openxmlformats.org/officeDocument/2006/relationships/hyperlink" Target="https://podminky.urs.cz/item/CS_URS_2025_01/162751117" TargetMode="External"/><Relationship Id="rId51" Type="http://schemas.openxmlformats.org/officeDocument/2006/relationships/hyperlink" Target="https://podminky.urs.cz/item/CS_URS_2025_01/997221861" TargetMode="External"/><Relationship Id="rId3" Type="http://schemas.openxmlformats.org/officeDocument/2006/relationships/hyperlink" Target="https://podminky.urs.cz/item/CS_URS_2025_01/113107242"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podminky.urs.cz/item/CS_URS_2025_01/174151101" TargetMode="External"/><Relationship Id="rId13" Type="http://schemas.openxmlformats.org/officeDocument/2006/relationships/hyperlink" Target="https://podminky.urs.cz/item/CS_URS_2025_01/871353123" TargetMode="External"/><Relationship Id="rId18" Type="http://schemas.openxmlformats.org/officeDocument/2006/relationships/hyperlink" Target="https://podminky.urs.cz/item/CS_URS_2025_01/877370330" TargetMode="External"/><Relationship Id="rId26" Type="http://schemas.openxmlformats.org/officeDocument/2006/relationships/hyperlink" Target="https://podminky.urs.cz/item/CS_URS_2025_01/894501122" TargetMode="External"/><Relationship Id="rId39" Type="http://schemas.openxmlformats.org/officeDocument/2006/relationships/hyperlink" Target="https://podminky.urs.cz/item/CS_URS_2025_01/998276101" TargetMode="External"/><Relationship Id="rId3" Type="http://schemas.openxmlformats.org/officeDocument/2006/relationships/hyperlink" Target="https://podminky.urs.cz/item/CS_URS_2025_01/151811231" TargetMode="External"/><Relationship Id="rId21" Type="http://schemas.openxmlformats.org/officeDocument/2006/relationships/hyperlink" Target="https://podminky.urs.cz/item/CS_URS_2025_01/894105111" TargetMode="External"/><Relationship Id="rId34" Type="http://schemas.openxmlformats.org/officeDocument/2006/relationships/hyperlink" Target="https://podminky.urs.cz/item/CS_URS_2025_01/895941331" TargetMode="External"/><Relationship Id="rId7" Type="http://schemas.openxmlformats.org/officeDocument/2006/relationships/hyperlink" Target="https://podminky.urs.cz/item/CS_URS_2025_01/171251201" TargetMode="External"/><Relationship Id="rId12" Type="http://schemas.openxmlformats.org/officeDocument/2006/relationships/hyperlink" Target="https://podminky.urs.cz/item/CS_URS_2025_01/452311131" TargetMode="External"/><Relationship Id="rId17" Type="http://schemas.openxmlformats.org/officeDocument/2006/relationships/hyperlink" Target="https://podminky.urs.cz/item/CS_URS_2025_01/877370320" TargetMode="External"/><Relationship Id="rId25" Type="http://schemas.openxmlformats.org/officeDocument/2006/relationships/hyperlink" Target="https://podminky.urs.cz/item/CS_URS_2025_01/894501121" TargetMode="External"/><Relationship Id="rId33" Type="http://schemas.openxmlformats.org/officeDocument/2006/relationships/hyperlink" Target="https://podminky.urs.cz/item/CS_URS_2025_01/895941323" TargetMode="External"/><Relationship Id="rId38" Type="http://schemas.openxmlformats.org/officeDocument/2006/relationships/hyperlink" Target="https://podminky.urs.cz/item/CS_URS_2025_01/171201231" TargetMode="External"/><Relationship Id="rId2" Type="http://schemas.openxmlformats.org/officeDocument/2006/relationships/hyperlink" Target="https://podminky.urs.cz/item/CS_URS_2025_01/151811131" TargetMode="External"/><Relationship Id="rId16" Type="http://schemas.openxmlformats.org/officeDocument/2006/relationships/hyperlink" Target="https://podminky.urs.cz/item/CS_URS_2025_01/877370310" TargetMode="External"/><Relationship Id="rId20" Type="http://schemas.openxmlformats.org/officeDocument/2006/relationships/hyperlink" Target="https://podminky.urs.cz/item/CS_URS_2025_01/894104111" TargetMode="External"/><Relationship Id="rId29" Type="http://schemas.openxmlformats.org/officeDocument/2006/relationships/hyperlink" Target="https://podminky.urs.cz/item/CS_URS_2025_01/894812339" TargetMode="External"/><Relationship Id="rId1" Type="http://schemas.openxmlformats.org/officeDocument/2006/relationships/hyperlink" Target="https://podminky.urs.cz/item/CS_URS_2025_01/132254204" TargetMode="External"/><Relationship Id="rId6" Type="http://schemas.openxmlformats.org/officeDocument/2006/relationships/hyperlink" Target="https://podminky.urs.cz/item/CS_URS_2025_01/167151111" TargetMode="External"/><Relationship Id="rId11" Type="http://schemas.openxmlformats.org/officeDocument/2006/relationships/hyperlink" Target="https://podminky.urs.cz/item/CS_URS_2025_01/452112112" TargetMode="External"/><Relationship Id="rId24" Type="http://schemas.openxmlformats.org/officeDocument/2006/relationships/hyperlink" Target="https://podminky.urs.cz/item/CS_URS_2025_01/894414211" TargetMode="External"/><Relationship Id="rId32" Type="http://schemas.openxmlformats.org/officeDocument/2006/relationships/hyperlink" Target="https://podminky.urs.cz/item/CS_URS_2025_01/895941312" TargetMode="External"/><Relationship Id="rId37" Type="http://schemas.openxmlformats.org/officeDocument/2006/relationships/hyperlink" Target="https://podminky.urs.cz/item/CS_URS_2025_01/899623151" TargetMode="External"/><Relationship Id="rId40" Type="http://schemas.openxmlformats.org/officeDocument/2006/relationships/drawing" Target="../drawings/drawing26.xml"/><Relationship Id="rId5" Type="http://schemas.openxmlformats.org/officeDocument/2006/relationships/hyperlink" Target="https://podminky.urs.cz/item/CS_URS_2025_01/162751119" TargetMode="External"/><Relationship Id="rId15" Type="http://schemas.openxmlformats.org/officeDocument/2006/relationships/hyperlink" Target="https://podminky.urs.cz/item/CS_URS_2025_01/877350310" TargetMode="External"/><Relationship Id="rId23" Type="http://schemas.openxmlformats.org/officeDocument/2006/relationships/hyperlink" Target="https://podminky.urs.cz/item/CS_URS_2025_01/894411311" TargetMode="External"/><Relationship Id="rId28" Type="http://schemas.openxmlformats.org/officeDocument/2006/relationships/hyperlink" Target="https://podminky.urs.cz/item/CS_URS_2025_01/894812332" TargetMode="External"/><Relationship Id="rId36" Type="http://schemas.openxmlformats.org/officeDocument/2006/relationships/hyperlink" Target="https://podminky.urs.cz/item/CS_URS_2025_01/899204112" TargetMode="External"/><Relationship Id="rId10" Type="http://schemas.openxmlformats.org/officeDocument/2006/relationships/hyperlink" Target="https://podminky.urs.cz/item/CS_URS_2025_01/451573111" TargetMode="External"/><Relationship Id="rId19" Type="http://schemas.openxmlformats.org/officeDocument/2006/relationships/hyperlink" Target="https://podminky.urs.cz/item/CS_URS_2025_01/894102211" TargetMode="External"/><Relationship Id="rId31" Type="http://schemas.openxmlformats.org/officeDocument/2006/relationships/hyperlink" Target="https://podminky.urs.cz/item/CS_URS_2025_01/895941301" TargetMode="External"/><Relationship Id="rId4" Type="http://schemas.openxmlformats.org/officeDocument/2006/relationships/hyperlink" Target="https://podminky.urs.cz/item/CS_URS_2025_01/162751117" TargetMode="External"/><Relationship Id="rId9" Type="http://schemas.openxmlformats.org/officeDocument/2006/relationships/hyperlink" Target="https://podminky.urs.cz/item/CS_URS_2025_01/175151101" TargetMode="External"/><Relationship Id="rId14" Type="http://schemas.openxmlformats.org/officeDocument/2006/relationships/hyperlink" Target="https://podminky.urs.cz/item/CS_URS_2025_01/871373123" TargetMode="External"/><Relationship Id="rId22" Type="http://schemas.openxmlformats.org/officeDocument/2006/relationships/hyperlink" Target="https://podminky.urs.cz/item/CS_URS_2025_01/894201131" TargetMode="External"/><Relationship Id="rId27" Type="http://schemas.openxmlformats.org/officeDocument/2006/relationships/hyperlink" Target="https://podminky.urs.cz/item/CS_URS_2025_01/894812315" TargetMode="External"/><Relationship Id="rId30" Type="http://schemas.openxmlformats.org/officeDocument/2006/relationships/hyperlink" Target="https://podminky.urs.cz/item/CS_URS_2025_01/894812376" TargetMode="External"/><Relationship Id="rId35" Type="http://schemas.openxmlformats.org/officeDocument/2006/relationships/hyperlink" Target="https://podminky.urs.cz/item/CS_URS_2025_01/899104112"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podminky.urs.cz/item/CS_URS_2025_01/919726122" TargetMode="External"/><Relationship Id="rId3" Type="http://schemas.openxmlformats.org/officeDocument/2006/relationships/hyperlink" Target="https://podminky.urs.cz/item/CS_URS_2025_01/162751119" TargetMode="External"/><Relationship Id="rId7" Type="http://schemas.openxmlformats.org/officeDocument/2006/relationships/hyperlink" Target="https://podminky.urs.cz/item/CS_URS_2025_01/91972113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6" TargetMode="External"/><Relationship Id="rId6" Type="http://schemas.openxmlformats.org/officeDocument/2006/relationships/hyperlink" Target="https://podminky.urs.cz/item/CS_URS_2025_01/564851111" TargetMode="External"/><Relationship Id="rId5" Type="http://schemas.openxmlformats.org/officeDocument/2006/relationships/hyperlink" Target="https://podminky.urs.cz/item/CS_URS_2025_01/181951112" TargetMode="External"/><Relationship Id="rId10" Type="http://schemas.openxmlformats.org/officeDocument/2006/relationships/drawing" Target="../drawings/drawing27.xml"/><Relationship Id="rId4" Type="http://schemas.openxmlformats.org/officeDocument/2006/relationships/hyperlink" Target="https://podminky.urs.cz/item/CS_URS_2025_01/171201231" TargetMode="External"/><Relationship Id="rId9" Type="http://schemas.openxmlformats.org/officeDocument/2006/relationships/hyperlink" Target="https://podminky.urs.cz/item/CS_URS_2025_01/998225111"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podminky.urs.cz/item/CS_URS_2025_01/174151101" TargetMode="External"/><Relationship Id="rId13" Type="http://schemas.openxmlformats.org/officeDocument/2006/relationships/hyperlink" Target="https://podminky.urs.cz/item/CS_URS_2025_01/275313611" TargetMode="External"/><Relationship Id="rId18" Type="http://schemas.openxmlformats.org/officeDocument/2006/relationships/hyperlink" Target="https://podminky.urs.cz/item/CS_URS_2025_01/327351221" TargetMode="External"/><Relationship Id="rId26" Type="http://schemas.openxmlformats.org/officeDocument/2006/relationships/hyperlink" Target="https://podminky.urs.cz/item/CS_URS_2025_01/953312123" TargetMode="External"/><Relationship Id="rId3" Type="http://schemas.openxmlformats.org/officeDocument/2006/relationships/hyperlink" Target="https://podminky.urs.cz/item/CS_URS_2025_01/132251255" TargetMode="External"/><Relationship Id="rId21" Type="http://schemas.openxmlformats.org/officeDocument/2006/relationships/hyperlink" Target="https://podminky.urs.cz/item/CS_URS_2025_01/348101230" TargetMode="External"/><Relationship Id="rId34" Type="http://schemas.openxmlformats.org/officeDocument/2006/relationships/drawing" Target="../drawings/drawing28.xml"/><Relationship Id="rId7" Type="http://schemas.openxmlformats.org/officeDocument/2006/relationships/hyperlink" Target="https://podminky.urs.cz/item/CS_URS_2025_01/167151111" TargetMode="External"/><Relationship Id="rId12" Type="http://schemas.openxmlformats.org/officeDocument/2006/relationships/hyperlink" Target="https://podminky.urs.cz/item/CS_URS_2025_01/273313511" TargetMode="External"/><Relationship Id="rId17" Type="http://schemas.openxmlformats.org/officeDocument/2006/relationships/hyperlink" Target="https://podminky.urs.cz/item/CS_URS_2025_01/327351211" TargetMode="External"/><Relationship Id="rId25" Type="http://schemas.openxmlformats.org/officeDocument/2006/relationships/hyperlink" Target="https://podminky.urs.cz/item/CS_URS_2025_01/348401320" TargetMode="External"/><Relationship Id="rId33" Type="http://schemas.openxmlformats.org/officeDocument/2006/relationships/hyperlink" Target="https://podminky.urs.cz/item/CS_URS_2025_01/997013631" TargetMode="External"/><Relationship Id="rId2" Type="http://schemas.openxmlformats.org/officeDocument/2006/relationships/hyperlink" Target="https://podminky.urs.cz/item/CS_URS_2025_01/115101301" TargetMode="External"/><Relationship Id="rId16" Type="http://schemas.openxmlformats.org/officeDocument/2006/relationships/hyperlink" Target="https://podminky.urs.cz/item/CS_URS_2025_01/327324128" TargetMode="External"/><Relationship Id="rId20" Type="http://schemas.openxmlformats.org/officeDocument/2006/relationships/hyperlink" Target="https://podminky.urs.cz/item/CS_URS_2025_01/338171121" TargetMode="External"/><Relationship Id="rId29" Type="http://schemas.openxmlformats.org/officeDocument/2006/relationships/hyperlink" Target="https://podminky.urs.cz/item/CS_URS_2025_01/997013501" TargetMode="External"/><Relationship Id="rId1" Type="http://schemas.openxmlformats.org/officeDocument/2006/relationships/hyperlink" Target="https://podminky.urs.cz/item/CS_URS_2025_01/115101201" TargetMode="External"/><Relationship Id="rId6" Type="http://schemas.openxmlformats.org/officeDocument/2006/relationships/hyperlink" Target="https://podminky.urs.cz/item/CS_URS_2025_01/162751117" TargetMode="External"/><Relationship Id="rId11" Type="http://schemas.openxmlformats.org/officeDocument/2006/relationships/hyperlink" Target="https://podminky.urs.cz/item/CS_URS_2025_01/271572211" TargetMode="External"/><Relationship Id="rId24" Type="http://schemas.openxmlformats.org/officeDocument/2006/relationships/hyperlink" Target="https://podminky.urs.cz/item/CS_URS_2025_01/348401140" TargetMode="External"/><Relationship Id="rId32" Type="http://schemas.openxmlformats.org/officeDocument/2006/relationships/hyperlink" Target="https://podminky.urs.cz/item/CS_URS_2025_01/171201231" TargetMode="External"/><Relationship Id="rId5" Type="http://schemas.openxmlformats.org/officeDocument/2006/relationships/hyperlink" Target="https://podminky.urs.cz/item/CS_URS_2025_01/133251101" TargetMode="External"/><Relationship Id="rId15" Type="http://schemas.openxmlformats.org/officeDocument/2006/relationships/hyperlink" Target="https://podminky.urs.cz/item/CS_URS_2025_01/275351122" TargetMode="External"/><Relationship Id="rId23" Type="http://schemas.openxmlformats.org/officeDocument/2006/relationships/hyperlink" Target="https://podminky.urs.cz/item/CS_URS_2025_01/348401130" TargetMode="External"/><Relationship Id="rId28" Type="http://schemas.openxmlformats.org/officeDocument/2006/relationships/hyperlink" Target="https://podminky.urs.cz/item/CS_URS_2025_01/966073813" TargetMode="External"/><Relationship Id="rId10" Type="http://schemas.openxmlformats.org/officeDocument/2006/relationships/hyperlink" Target="https://podminky.urs.cz/item/CS_URS_2025_01/213141113" TargetMode="External"/><Relationship Id="rId19" Type="http://schemas.openxmlformats.org/officeDocument/2006/relationships/hyperlink" Target="https://podminky.urs.cz/item/CS_URS_2025_01/327361006" TargetMode="External"/><Relationship Id="rId31" Type="http://schemas.openxmlformats.org/officeDocument/2006/relationships/hyperlink" Target="https://podminky.urs.cz/item/CS_URS_2025_01/998153131" TargetMode="External"/><Relationship Id="rId4" Type="http://schemas.openxmlformats.org/officeDocument/2006/relationships/hyperlink" Target="https://podminky.urs.cz/item/CS_URS_2025_01/132351255" TargetMode="External"/><Relationship Id="rId9" Type="http://schemas.openxmlformats.org/officeDocument/2006/relationships/hyperlink" Target="https://podminky.urs.cz/item/CS_URS_2025_01/211531111" TargetMode="External"/><Relationship Id="rId14" Type="http://schemas.openxmlformats.org/officeDocument/2006/relationships/hyperlink" Target="https://podminky.urs.cz/item/CS_URS_2025_01/275351121" TargetMode="External"/><Relationship Id="rId22" Type="http://schemas.openxmlformats.org/officeDocument/2006/relationships/hyperlink" Target="https://podminky.urs.cz/item/CS_URS_2025_01/348101260" TargetMode="External"/><Relationship Id="rId27" Type="http://schemas.openxmlformats.org/officeDocument/2006/relationships/hyperlink" Target="https://podminky.urs.cz/item/CS_URS_2025_01/966073811" TargetMode="External"/><Relationship Id="rId30" Type="http://schemas.openxmlformats.org/officeDocument/2006/relationships/hyperlink" Target="https://podminky.urs.cz/item/CS_URS_2025_01/997013509"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5_01/183101213" TargetMode="External"/><Relationship Id="rId13" Type="http://schemas.openxmlformats.org/officeDocument/2006/relationships/hyperlink" Target="https://podminky.urs.cz/item/CS_URS_2025_01/184102114" TargetMode="External"/><Relationship Id="rId18" Type="http://schemas.openxmlformats.org/officeDocument/2006/relationships/hyperlink" Target="https://podminky.urs.cz/item/CS_URS_2025_01/184806171" TargetMode="External"/><Relationship Id="rId26" Type="http://schemas.openxmlformats.org/officeDocument/2006/relationships/hyperlink" Target="https://podminky.urs.cz/item/CS_URS_2025_01/998231311" TargetMode="External"/><Relationship Id="rId3" Type="http://schemas.openxmlformats.org/officeDocument/2006/relationships/hyperlink" Target="https://podminky.urs.cz/item/CS_URS_2025_01/162751117" TargetMode="External"/><Relationship Id="rId21" Type="http://schemas.openxmlformats.org/officeDocument/2006/relationships/hyperlink" Target="https://podminky.urs.cz/item/CS_URS_2025_01/184911431" TargetMode="External"/><Relationship Id="rId7" Type="http://schemas.openxmlformats.org/officeDocument/2006/relationships/hyperlink" Target="https://podminky.urs.cz/item/CS_URS_2025_01/181951111" TargetMode="External"/><Relationship Id="rId12" Type="http://schemas.openxmlformats.org/officeDocument/2006/relationships/hyperlink" Target="https://podminky.urs.cz/item/CS_URS_2025_01/183451441" TargetMode="External"/><Relationship Id="rId17" Type="http://schemas.openxmlformats.org/officeDocument/2006/relationships/hyperlink" Target="https://podminky.urs.cz/item/CS_URS_2025_01/184806151" TargetMode="External"/><Relationship Id="rId25" Type="http://schemas.openxmlformats.org/officeDocument/2006/relationships/hyperlink" Target="https://podminky.urs.cz/item/CS_URS_2025_01/171201231" TargetMode="External"/><Relationship Id="rId2" Type="http://schemas.openxmlformats.org/officeDocument/2006/relationships/hyperlink" Target="https://podminky.urs.cz/item/CS_URS_2025_01/162351103" TargetMode="External"/><Relationship Id="rId16" Type="http://schemas.openxmlformats.org/officeDocument/2006/relationships/hyperlink" Target="https://podminky.urs.cz/item/CS_URS_2025_01/184806132" TargetMode="External"/><Relationship Id="rId20" Type="http://schemas.openxmlformats.org/officeDocument/2006/relationships/hyperlink" Target="https://podminky.urs.cz/item/CS_URS_2025_01/184853511" TargetMode="External"/><Relationship Id="rId1" Type="http://schemas.openxmlformats.org/officeDocument/2006/relationships/hyperlink" Target="https://podminky.urs.cz/item/CS_URS_2025_01/111151221" TargetMode="External"/><Relationship Id="rId6" Type="http://schemas.openxmlformats.org/officeDocument/2006/relationships/hyperlink" Target="https://podminky.urs.cz/item/CS_URS_2025_01/181451131" TargetMode="External"/><Relationship Id="rId11" Type="http://schemas.openxmlformats.org/officeDocument/2006/relationships/hyperlink" Target="https://podminky.urs.cz/item/CS_URS_2025_01/183403153" TargetMode="External"/><Relationship Id="rId24" Type="http://schemas.openxmlformats.org/officeDocument/2006/relationships/hyperlink" Target="https://podminky.urs.cz/item/CS_URS_2025_01/185811221" TargetMode="External"/><Relationship Id="rId5" Type="http://schemas.openxmlformats.org/officeDocument/2006/relationships/hyperlink" Target="https://podminky.urs.cz/item/CS_URS_2025_01/181351113" TargetMode="External"/><Relationship Id="rId15" Type="http://schemas.openxmlformats.org/officeDocument/2006/relationships/hyperlink" Target="https://podminky.urs.cz/item/CS_URS_2025_01/184806112" TargetMode="External"/><Relationship Id="rId23" Type="http://schemas.openxmlformats.org/officeDocument/2006/relationships/hyperlink" Target="https://podminky.urs.cz/item/CS_URS_2025_01/185803111" TargetMode="External"/><Relationship Id="rId10" Type="http://schemas.openxmlformats.org/officeDocument/2006/relationships/hyperlink" Target="https://podminky.urs.cz/item/CS_URS_2025_01/183403114" TargetMode="External"/><Relationship Id="rId19" Type="http://schemas.openxmlformats.org/officeDocument/2006/relationships/hyperlink" Target="https://podminky.urs.cz/item/CS_URS_2025_01/184818231" TargetMode="Externa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183101321" TargetMode="External"/><Relationship Id="rId14" Type="http://schemas.openxmlformats.org/officeDocument/2006/relationships/hyperlink" Target="https://podminky.urs.cz/item/CS_URS_2025_01/184102311" TargetMode="External"/><Relationship Id="rId22" Type="http://schemas.openxmlformats.org/officeDocument/2006/relationships/hyperlink" Target="https://podminky.urs.cz/item/CS_URS_2025_01/185802113" TargetMode="External"/><Relationship Id="rId27"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8" Type="http://schemas.openxmlformats.org/officeDocument/2006/relationships/hyperlink" Target="https://podminky.urs.cz/item/CS_URS_2025_01/997013509" TargetMode="External"/><Relationship Id="rId3" Type="http://schemas.openxmlformats.org/officeDocument/2006/relationships/hyperlink" Target="https://podminky.urs.cz/item/CS_URS_2025_01/121151123" TargetMode="External"/><Relationship Id="rId7" Type="http://schemas.openxmlformats.org/officeDocument/2006/relationships/hyperlink" Target="https://podminky.urs.cz/item/CS_URS_2025_01/997013501" TargetMode="External"/><Relationship Id="rId2" Type="http://schemas.openxmlformats.org/officeDocument/2006/relationships/hyperlink" Target="https://podminky.urs.cz/item/CS_URS_2025_01/111251102" TargetMode="External"/><Relationship Id="rId1" Type="http://schemas.openxmlformats.org/officeDocument/2006/relationships/hyperlink" Target="https://podminky.urs.cz/item/CS_URS_2025_01/111151103" TargetMode="External"/><Relationship Id="rId6" Type="http://schemas.openxmlformats.org/officeDocument/2006/relationships/hyperlink" Target="https://podminky.urs.cz/item/CS_URS_2025_01/171251201" TargetMode="External"/><Relationship Id="rId11" Type="http://schemas.openxmlformats.org/officeDocument/2006/relationships/drawing" Target="../drawings/drawing30.xml"/><Relationship Id="rId5" Type="http://schemas.openxmlformats.org/officeDocument/2006/relationships/hyperlink" Target="https://podminky.urs.cz/item/CS_URS_2025_01/162751117" TargetMode="External"/><Relationship Id="rId10" Type="http://schemas.openxmlformats.org/officeDocument/2006/relationships/hyperlink" Target="https://podminky.urs.cz/item/CS_URS_2025_01/997013873" TargetMode="External"/><Relationship Id="rId4" Type="http://schemas.openxmlformats.org/officeDocument/2006/relationships/hyperlink" Target="https://podminky.urs.cz/item/CS_URS_2025_01/162351103" TargetMode="External"/><Relationship Id="rId9" Type="http://schemas.openxmlformats.org/officeDocument/2006/relationships/hyperlink" Target="https://podminky.urs.cz/item/CS_URS_2025_01/997013601"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5_01/174151101" TargetMode="External"/><Relationship Id="rId13" Type="http://schemas.openxmlformats.org/officeDocument/2006/relationships/hyperlink" Target="https://podminky.urs.cz/item/CS_URS_2025_01/871241141" TargetMode="External"/><Relationship Id="rId18" Type="http://schemas.openxmlformats.org/officeDocument/2006/relationships/hyperlink" Target="https://podminky.urs.cz/item/CS_URS_2025_01/871373121" TargetMode="External"/><Relationship Id="rId26" Type="http://schemas.openxmlformats.org/officeDocument/2006/relationships/hyperlink" Target="https://podminky.urs.cz/item/CS_URS_2025_01/877385301" TargetMode="External"/><Relationship Id="rId39" Type="http://schemas.openxmlformats.org/officeDocument/2006/relationships/hyperlink" Target="https://podminky.urs.cz/item/CS_URS_2025_01/997013871" TargetMode="External"/><Relationship Id="rId3" Type="http://schemas.openxmlformats.org/officeDocument/2006/relationships/hyperlink" Target="https://podminky.urs.cz/item/CS_URS_2025_01/151811231" TargetMode="External"/><Relationship Id="rId21" Type="http://schemas.openxmlformats.org/officeDocument/2006/relationships/hyperlink" Target="https://podminky.urs.cz/item/CS_URS_2025_01/877241201" TargetMode="External"/><Relationship Id="rId34" Type="http://schemas.openxmlformats.org/officeDocument/2006/relationships/hyperlink" Target="https://podminky.urs.cz/item/CS_URS_2025_01/899721112" TargetMode="External"/><Relationship Id="rId7" Type="http://schemas.openxmlformats.org/officeDocument/2006/relationships/hyperlink" Target="https://podminky.urs.cz/item/CS_URS_2025_01/171251201" TargetMode="External"/><Relationship Id="rId12" Type="http://schemas.openxmlformats.org/officeDocument/2006/relationships/hyperlink" Target="https://podminky.urs.cz/item/CS_URS_2025_01/831372121" TargetMode="External"/><Relationship Id="rId17" Type="http://schemas.openxmlformats.org/officeDocument/2006/relationships/hyperlink" Target="https://podminky.urs.cz/item/CS_URS_2025_01/871365811" TargetMode="External"/><Relationship Id="rId25" Type="http://schemas.openxmlformats.org/officeDocument/2006/relationships/hyperlink" Target="https://podminky.urs.cz/item/CS_URS_2025_01/877370310" TargetMode="External"/><Relationship Id="rId33" Type="http://schemas.openxmlformats.org/officeDocument/2006/relationships/hyperlink" Target="https://podminky.urs.cz/item/CS_URS_2025_01/899721111" TargetMode="External"/><Relationship Id="rId38" Type="http://schemas.openxmlformats.org/officeDocument/2006/relationships/hyperlink" Target="https://podminky.urs.cz/item/CS_URS_2025_01/171201231" TargetMode="External"/><Relationship Id="rId2" Type="http://schemas.openxmlformats.org/officeDocument/2006/relationships/hyperlink" Target="https://podminky.urs.cz/item/CS_URS_2025_01/151811131" TargetMode="External"/><Relationship Id="rId16" Type="http://schemas.openxmlformats.org/officeDocument/2006/relationships/hyperlink" Target="https://podminky.urs.cz/item/CS_URS_2025_01/871361141" TargetMode="External"/><Relationship Id="rId20" Type="http://schemas.openxmlformats.org/officeDocument/2006/relationships/hyperlink" Target="https://podminky.urs.cz/item/CS_URS_2025_01/871395811" TargetMode="External"/><Relationship Id="rId29" Type="http://schemas.openxmlformats.org/officeDocument/2006/relationships/hyperlink" Target="https://podminky.urs.cz/item/CS_URS_2025_01/892351111" TargetMode="External"/><Relationship Id="rId41" Type="http://schemas.openxmlformats.org/officeDocument/2006/relationships/drawing" Target="../drawings/drawing31.xml"/><Relationship Id="rId1" Type="http://schemas.openxmlformats.org/officeDocument/2006/relationships/hyperlink" Target="https://podminky.urs.cz/item/CS_URS_2025_01/132254204" TargetMode="External"/><Relationship Id="rId6" Type="http://schemas.openxmlformats.org/officeDocument/2006/relationships/hyperlink" Target="https://podminky.urs.cz/item/CS_URS_2025_01/167151111" TargetMode="External"/><Relationship Id="rId11" Type="http://schemas.openxmlformats.org/officeDocument/2006/relationships/hyperlink" Target="https://podminky.urs.cz/item/CS_URS_2025_01/830391811" TargetMode="External"/><Relationship Id="rId24" Type="http://schemas.openxmlformats.org/officeDocument/2006/relationships/hyperlink" Target="https://podminky.urs.cz/item/CS_URS_2025_01/877361201" TargetMode="External"/><Relationship Id="rId32" Type="http://schemas.openxmlformats.org/officeDocument/2006/relationships/hyperlink" Target="https://podminky.urs.cz/item/CS_URS_2025_01/899401112" TargetMode="External"/><Relationship Id="rId37" Type="http://schemas.openxmlformats.org/officeDocument/2006/relationships/hyperlink" Target="https://podminky.urs.cz/item/CS_URS_2025_01/997013509" TargetMode="External"/><Relationship Id="rId40" Type="http://schemas.openxmlformats.org/officeDocument/2006/relationships/hyperlink" Target="https://podminky.urs.cz/item/CS_URS_2025_01/998276101" TargetMode="External"/><Relationship Id="rId5" Type="http://schemas.openxmlformats.org/officeDocument/2006/relationships/hyperlink" Target="https://podminky.urs.cz/item/CS_URS_2025_01/162751119" TargetMode="External"/><Relationship Id="rId15" Type="http://schemas.openxmlformats.org/officeDocument/2006/relationships/hyperlink" Target="https://podminky.urs.cz/item/CS_URS_2025_01/871341141" TargetMode="External"/><Relationship Id="rId23" Type="http://schemas.openxmlformats.org/officeDocument/2006/relationships/hyperlink" Target="https://podminky.urs.cz/item/CS_URS_2025_01/877341210" TargetMode="External"/><Relationship Id="rId28" Type="http://schemas.openxmlformats.org/officeDocument/2006/relationships/hyperlink" Target="https://podminky.urs.cz/item/CS_URS_2025_01/892271111" TargetMode="External"/><Relationship Id="rId36" Type="http://schemas.openxmlformats.org/officeDocument/2006/relationships/hyperlink" Target="https://podminky.urs.cz/item/CS_URS_2025_01/997013501" TargetMode="External"/><Relationship Id="rId10" Type="http://schemas.openxmlformats.org/officeDocument/2006/relationships/hyperlink" Target="https://podminky.urs.cz/item/CS_URS_2025_01/451573111" TargetMode="External"/><Relationship Id="rId19" Type="http://schemas.openxmlformats.org/officeDocument/2006/relationships/hyperlink" Target="https://podminky.urs.cz/item/CS_URS_2025_01/871384201" TargetMode="External"/><Relationship Id="rId31" Type="http://schemas.openxmlformats.org/officeDocument/2006/relationships/hyperlink" Target="https://podminky.urs.cz/item/CS_URS_2025_01/892381111" TargetMode="External"/><Relationship Id="rId4" Type="http://schemas.openxmlformats.org/officeDocument/2006/relationships/hyperlink" Target="https://podminky.urs.cz/item/CS_URS_2025_01/162751117" TargetMode="External"/><Relationship Id="rId9" Type="http://schemas.openxmlformats.org/officeDocument/2006/relationships/hyperlink" Target="https://podminky.urs.cz/item/CS_URS_2025_01/175151101" TargetMode="External"/><Relationship Id="rId14" Type="http://schemas.openxmlformats.org/officeDocument/2006/relationships/hyperlink" Target="https://podminky.urs.cz/item/CS_URS_2025_01/871275811" TargetMode="External"/><Relationship Id="rId22" Type="http://schemas.openxmlformats.org/officeDocument/2006/relationships/hyperlink" Target="https://podminky.urs.cz/item/CS_URS_2025_01/877241213" TargetMode="External"/><Relationship Id="rId27" Type="http://schemas.openxmlformats.org/officeDocument/2006/relationships/hyperlink" Target="https://podminky.urs.cz/item/CS_URS_2025_01/891241322" TargetMode="External"/><Relationship Id="rId30" Type="http://schemas.openxmlformats.org/officeDocument/2006/relationships/hyperlink" Target="https://podminky.urs.cz/item/CS_URS_2025_01/892372111" TargetMode="External"/><Relationship Id="rId35" Type="http://schemas.openxmlformats.org/officeDocument/2006/relationships/hyperlink" Target="https://podminky.urs.cz/item/CS_URS_2025_01/997013111" TargetMode="Externa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3" Type="http://schemas.openxmlformats.org/officeDocument/2006/relationships/hyperlink" Target="https://podminky.urs.cz/item/CS_URS_2025_01/070001000" TargetMode="External"/><Relationship Id="rId2" Type="http://schemas.openxmlformats.org/officeDocument/2006/relationships/hyperlink" Target="https://podminky.urs.cz/item/CS_URS_2025_01/060001000" TargetMode="External"/><Relationship Id="rId1" Type="http://schemas.openxmlformats.org/officeDocument/2006/relationships/hyperlink" Target="https://podminky.urs.cz/item/CS_URS_2025_01/030001000" TargetMode="External"/><Relationship Id="rId4"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8" Type="http://schemas.openxmlformats.org/officeDocument/2006/relationships/hyperlink" Target="https://podminky.urs.cz/item/CS_URS_2025_01/034503000" TargetMode="External"/><Relationship Id="rId13" Type="http://schemas.openxmlformats.org/officeDocument/2006/relationships/hyperlink" Target="https://podminky.urs.cz/item/CS_URS_2025_01/049303000" TargetMode="External"/><Relationship Id="rId18" Type="http://schemas.openxmlformats.org/officeDocument/2006/relationships/drawing" Target="../drawings/drawing45.xml"/><Relationship Id="rId3" Type="http://schemas.openxmlformats.org/officeDocument/2006/relationships/hyperlink" Target="https://podminky.urs.cz/item/CS_URS_2025_01/012303000" TargetMode="External"/><Relationship Id="rId7" Type="http://schemas.openxmlformats.org/officeDocument/2006/relationships/hyperlink" Target="https://podminky.urs.cz/item/CS_URS_2025_01/013294000" TargetMode="External"/><Relationship Id="rId12" Type="http://schemas.openxmlformats.org/officeDocument/2006/relationships/hyperlink" Target="https://podminky.urs.cz/item/CS_URS_2025_01/049002000" TargetMode="External"/><Relationship Id="rId17" Type="http://schemas.openxmlformats.org/officeDocument/2006/relationships/hyperlink" Target="https://podminky.urs.cz/item/CS_URS_2025_01/094103000" TargetMode="External"/><Relationship Id="rId2" Type="http://schemas.openxmlformats.org/officeDocument/2006/relationships/hyperlink" Target="https://podminky.urs.cz/item/CS_URS_2025_01/012103000" TargetMode="External"/><Relationship Id="rId16" Type="http://schemas.openxmlformats.org/officeDocument/2006/relationships/hyperlink" Target="https://podminky.urs.cz/item/CS_URS_2025_01/092203000" TargetMode="External"/><Relationship Id="rId1" Type="http://schemas.openxmlformats.org/officeDocument/2006/relationships/hyperlink" Target="https://podminky.urs.cz/item/CS_URS_2025_01/011002000" TargetMode="External"/><Relationship Id="rId6" Type="http://schemas.openxmlformats.org/officeDocument/2006/relationships/hyperlink" Target="https://podminky.urs.cz/item/CS_URS_2025_01/013254000" TargetMode="External"/><Relationship Id="rId11" Type="http://schemas.openxmlformats.org/officeDocument/2006/relationships/hyperlink" Target="https://podminky.urs.cz/item/CS_URS_2025_01/045002000" TargetMode="External"/><Relationship Id="rId5" Type="http://schemas.openxmlformats.org/officeDocument/2006/relationships/hyperlink" Target="https://podminky.urs.cz/item/CS_URS_2025_01/013203R01" TargetMode="External"/><Relationship Id="rId15" Type="http://schemas.openxmlformats.org/officeDocument/2006/relationships/hyperlink" Target="https://podminky.urs.cz/item/CS_URS_2025_01/092103000" TargetMode="External"/><Relationship Id="rId10" Type="http://schemas.openxmlformats.org/officeDocument/2006/relationships/hyperlink" Target="https://podminky.urs.cz/item/CS_URS_2025_01/043203000" TargetMode="External"/><Relationship Id="rId4" Type="http://schemas.openxmlformats.org/officeDocument/2006/relationships/hyperlink" Target="https://podminky.urs.cz/item/CS_URS_2025_01/013203000" TargetMode="External"/><Relationship Id="rId9" Type="http://schemas.openxmlformats.org/officeDocument/2006/relationships/hyperlink" Target="https://podminky.urs.cz/item/CS_URS_2025_01/043103000" TargetMode="External"/><Relationship Id="rId14" Type="http://schemas.openxmlformats.org/officeDocument/2006/relationships/hyperlink" Target="https://podminky.urs.cz/item/CS_URS_2025_01/072103000"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3"/>
  <sheetViews>
    <sheetView showGridLines="0" tabSelected="1" workbookViewId="0"/>
  </sheetViews>
  <sheetFormatPr defaultRowHeight="1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x14ac:dyDescent="0.2">
      <c r="A1" s="17" t="s">
        <v>0</v>
      </c>
      <c r="AZ1" s="17" t="s">
        <v>1</v>
      </c>
      <c r="BA1" s="17" t="s">
        <v>2</v>
      </c>
      <c r="BB1" s="17" t="s">
        <v>3</v>
      </c>
      <c r="BT1" s="17" t="s">
        <v>4</v>
      </c>
      <c r="BU1" s="17" t="s">
        <v>4</v>
      </c>
      <c r="BV1" s="17" t="s">
        <v>5</v>
      </c>
    </row>
    <row r="2" spans="1:74" ht="36.950000000000003" customHeight="1" x14ac:dyDescent="0.2">
      <c r="AR2" s="301"/>
      <c r="AS2" s="301"/>
      <c r="AT2" s="301"/>
      <c r="AU2" s="301"/>
      <c r="AV2" s="301"/>
      <c r="AW2" s="301"/>
      <c r="AX2" s="301"/>
      <c r="AY2" s="301"/>
      <c r="AZ2" s="301"/>
      <c r="BA2" s="301"/>
      <c r="BB2" s="301"/>
      <c r="BC2" s="301"/>
      <c r="BD2" s="301"/>
      <c r="BE2" s="301"/>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00" t="s">
        <v>14</v>
      </c>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R5" s="21"/>
      <c r="BE5" s="297" t="s">
        <v>15</v>
      </c>
      <c r="BS5" s="18" t="s">
        <v>6</v>
      </c>
    </row>
    <row r="6" spans="1:74" ht="36.950000000000003" customHeight="1" x14ac:dyDescent="0.2">
      <c r="B6" s="21"/>
      <c r="D6" s="27" t="s">
        <v>16</v>
      </c>
      <c r="K6" s="302" t="s">
        <v>17</v>
      </c>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R6" s="21"/>
      <c r="BE6" s="298"/>
      <c r="BS6" s="18" t="s">
        <v>6</v>
      </c>
    </row>
    <row r="7" spans="1:74" ht="12" customHeight="1" x14ac:dyDescent="0.2">
      <c r="B7" s="21"/>
      <c r="D7" s="28" t="s">
        <v>18</v>
      </c>
      <c r="K7" s="26" t="s">
        <v>19</v>
      </c>
      <c r="AK7" s="28" t="s">
        <v>20</v>
      </c>
      <c r="AN7" s="26" t="s">
        <v>21</v>
      </c>
      <c r="AR7" s="21"/>
      <c r="BE7" s="298"/>
      <c r="BS7" s="18" t="s">
        <v>6</v>
      </c>
    </row>
    <row r="8" spans="1:74" ht="12" customHeight="1" x14ac:dyDescent="0.2">
      <c r="B8" s="21"/>
      <c r="D8" s="28" t="s">
        <v>22</v>
      </c>
      <c r="K8" s="26" t="s">
        <v>23</v>
      </c>
      <c r="AK8" s="28" t="s">
        <v>24</v>
      </c>
      <c r="AN8" s="351" t="s">
        <v>10980</v>
      </c>
      <c r="AR8" s="21"/>
      <c r="BE8" s="298"/>
      <c r="BS8" s="18" t="s">
        <v>6</v>
      </c>
    </row>
    <row r="9" spans="1:74" ht="29.25" customHeight="1" x14ac:dyDescent="0.2">
      <c r="B9" s="21"/>
      <c r="D9" s="25" t="s">
        <v>25</v>
      </c>
      <c r="K9" s="30" t="s">
        <v>26</v>
      </c>
      <c r="AK9" s="25" t="s">
        <v>27</v>
      </c>
      <c r="AN9" s="30" t="s">
        <v>28</v>
      </c>
      <c r="AR9" s="21"/>
      <c r="BE9" s="298"/>
      <c r="BS9" s="18" t="s">
        <v>6</v>
      </c>
    </row>
    <row r="10" spans="1:74" ht="12" customHeight="1" x14ac:dyDescent="0.2">
      <c r="B10" s="21"/>
      <c r="D10" s="28" t="s">
        <v>29</v>
      </c>
      <c r="AK10" s="28" t="s">
        <v>30</v>
      </c>
      <c r="AN10" s="26" t="s">
        <v>31</v>
      </c>
      <c r="AR10" s="21"/>
      <c r="BE10" s="298"/>
      <c r="BS10" s="18" t="s">
        <v>6</v>
      </c>
    </row>
    <row r="11" spans="1:74" ht="18.399999999999999" customHeight="1" x14ac:dyDescent="0.2">
      <c r="B11" s="21"/>
      <c r="E11" s="26" t="s">
        <v>32</v>
      </c>
      <c r="AK11" s="28" t="s">
        <v>33</v>
      </c>
      <c r="AN11" s="26" t="s">
        <v>34</v>
      </c>
      <c r="AR11" s="21"/>
      <c r="BE11" s="298"/>
      <c r="BS11" s="18" t="s">
        <v>6</v>
      </c>
    </row>
    <row r="12" spans="1:74" ht="6.95" customHeight="1" x14ac:dyDescent="0.2">
      <c r="B12" s="21"/>
      <c r="AR12" s="21"/>
      <c r="BE12" s="298"/>
      <c r="BS12" s="18" t="s">
        <v>6</v>
      </c>
    </row>
    <row r="13" spans="1:74" ht="12" customHeight="1" x14ac:dyDescent="0.2">
      <c r="B13" s="21"/>
      <c r="D13" s="28" t="s">
        <v>35</v>
      </c>
      <c r="AK13" s="28" t="s">
        <v>30</v>
      </c>
      <c r="AN13" s="31" t="s">
        <v>36</v>
      </c>
      <c r="AR13" s="21"/>
      <c r="BE13" s="298"/>
      <c r="BS13" s="18" t="s">
        <v>6</v>
      </c>
    </row>
    <row r="14" spans="1:74" ht="12.75" x14ac:dyDescent="0.2">
      <c r="B14" s="21"/>
      <c r="E14" s="303" t="s">
        <v>36</v>
      </c>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28" t="s">
        <v>33</v>
      </c>
      <c r="AN14" s="31" t="s">
        <v>36</v>
      </c>
      <c r="AR14" s="21"/>
      <c r="BE14" s="298"/>
      <c r="BS14" s="18" t="s">
        <v>6</v>
      </c>
    </row>
    <row r="15" spans="1:74" ht="6.95" customHeight="1" x14ac:dyDescent="0.2">
      <c r="B15" s="21"/>
      <c r="AR15" s="21"/>
      <c r="BE15" s="298"/>
      <c r="BS15" s="18" t="s">
        <v>4</v>
      </c>
    </row>
    <row r="16" spans="1:74" ht="12" customHeight="1" x14ac:dyDescent="0.2">
      <c r="B16" s="21"/>
      <c r="D16" s="28" t="s">
        <v>37</v>
      </c>
      <c r="AK16" s="28" t="s">
        <v>30</v>
      </c>
      <c r="AN16" s="26" t="s">
        <v>38</v>
      </c>
      <c r="AR16" s="21"/>
      <c r="BE16" s="298"/>
      <c r="BS16" s="18" t="s">
        <v>4</v>
      </c>
    </row>
    <row r="17" spans="2:71" ht="18.399999999999999" customHeight="1" x14ac:dyDescent="0.2">
      <c r="B17" s="21"/>
      <c r="E17" s="26" t="s">
        <v>39</v>
      </c>
      <c r="AK17" s="28" t="s">
        <v>33</v>
      </c>
      <c r="AN17" s="26" t="s">
        <v>40</v>
      </c>
      <c r="AR17" s="21"/>
      <c r="BE17" s="298"/>
      <c r="BS17" s="18" t="s">
        <v>41</v>
      </c>
    </row>
    <row r="18" spans="2:71" ht="6.95" customHeight="1" x14ac:dyDescent="0.2">
      <c r="B18" s="21"/>
      <c r="AR18" s="21"/>
      <c r="BE18" s="298"/>
      <c r="BS18" s="18" t="s">
        <v>6</v>
      </c>
    </row>
    <row r="19" spans="2:71" ht="12" customHeight="1" x14ac:dyDescent="0.2">
      <c r="B19" s="21"/>
      <c r="D19" s="28" t="s">
        <v>42</v>
      </c>
      <c r="AK19" s="28" t="s">
        <v>30</v>
      </c>
      <c r="AN19" s="26" t="s">
        <v>43</v>
      </c>
      <c r="AR19" s="21"/>
      <c r="BE19" s="298"/>
      <c r="BS19" s="18" t="s">
        <v>6</v>
      </c>
    </row>
    <row r="20" spans="2:71" ht="18.399999999999999" customHeight="1" x14ac:dyDescent="0.2">
      <c r="B20" s="21"/>
      <c r="E20" s="26" t="s">
        <v>44</v>
      </c>
      <c r="AK20" s="28" t="s">
        <v>33</v>
      </c>
      <c r="AN20" s="26" t="s">
        <v>43</v>
      </c>
      <c r="AR20" s="21"/>
      <c r="BE20" s="298"/>
      <c r="BS20" s="18" t="s">
        <v>4</v>
      </c>
    </row>
    <row r="21" spans="2:71" ht="6.95" customHeight="1" x14ac:dyDescent="0.2">
      <c r="B21" s="21"/>
      <c r="AR21" s="21"/>
      <c r="BE21" s="298"/>
    </row>
    <row r="22" spans="2:71" ht="12" customHeight="1" x14ac:dyDescent="0.2">
      <c r="B22" s="21"/>
      <c r="D22" s="28" t="s">
        <v>45</v>
      </c>
      <c r="AR22" s="21"/>
      <c r="BE22" s="298"/>
    </row>
    <row r="23" spans="2:71" ht="47.25" customHeight="1" x14ac:dyDescent="0.2">
      <c r="B23" s="21"/>
      <c r="E23" s="305" t="s">
        <v>46</v>
      </c>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R23" s="21"/>
      <c r="BE23" s="298"/>
    </row>
    <row r="24" spans="2:71" ht="6.95" customHeight="1" x14ac:dyDescent="0.2">
      <c r="B24" s="21"/>
      <c r="AR24" s="21"/>
      <c r="BE24" s="298"/>
    </row>
    <row r="25" spans="2:71" ht="6.95" customHeight="1" x14ac:dyDescent="0.2">
      <c r="B25" s="2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1"/>
      <c r="BE25" s="298"/>
    </row>
    <row r="26" spans="2:71" s="1" customFormat="1" ht="25.9" customHeight="1" x14ac:dyDescent="0.2">
      <c r="B26" s="34"/>
      <c r="D26" s="35" t="s">
        <v>47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6">
        <f>ROUND(AG54,2)</f>
        <v>0</v>
      </c>
      <c r="AL26" s="307"/>
      <c r="AM26" s="307"/>
      <c r="AN26" s="307"/>
      <c r="AO26" s="307"/>
      <c r="AR26" s="34"/>
      <c r="BE26" s="298"/>
    </row>
    <row r="27" spans="2:71" s="1" customFormat="1" ht="6.95" customHeight="1" x14ac:dyDescent="0.2">
      <c r="B27" s="34"/>
      <c r="AR27" s="34"/>
      <c r="BE27" s="298"/>
    </row>
    <row r="28" spans="2:71" s="1" customFormat="1" ht="12.75" x14ac:dyDescent="0.2">
      <c r="B28" s="34"/>
      <c r="L28" s="308" t="s">
        <v>48</v>
      </c>
      <c r="M28" s="308"/>
      <c r="N28" s="308"/>
      <c r="O28" s="308"/>
      <c r="P28" s="308"/>
      <c r="W28" s="308" t="s">
        <v>49</v>
      </c>
      <c r="X28" s="308"/>
      <c r="Y28" s="308"/>
      <c r="Z28" s="308"/>
      <c r="AA28" s="308"/>
      <c r="AB28" s="308"/>
      <c r="AC28" s="308"/>
      <c r="AD28" s="308"/>
      <c r="AE28" s="308"/>
      <c r="AK28" s="308" t="s">
        <v>50</v>
      </c>
      <c r="AL28" s="308"/>
      <c r="AM28" s="308"/>
      <c r="AN28" s="308"/>
      <c r="AO28" s="308"/>
      <c r="AR28" s="34"/>
      <c r="BE28" s="298"/>
    </row>
    <row r="29" spans="2:71" s="2" customFormat="1" ht="14.45" customHeight="1" x14ac:dyDescent="0.2">
      <c r="B29" s="38"/>
      <c r="D29" s="28" t="s">
        <v>51</v>
      </c>
      <c r="F29" s="28" t="s">
        <v>52</v>
      </c>
      <c r="L29" s="311">
        <v>0.21</v>
      </c>
      <c r="M29" s="310"/>
      <c r="N29" s="310"/>
      <c r="O29" s="310"/>
      <c r="P29" s="310"/>
      <c r="W29" s="309">
        <f>ROUND(AZ54, 2)</f>
        <v>0</v>
      </c>
      <c r="X29" s="310"/>
      <c r="Y29" s="310"/>
      <c r="Z29" s="310"/>
      <c r="AA29" s="310"/>
      <c r="AB29" s="310"/>
      <c r="AC29" s="310"/>
      <c r="AD29" s="310"/>
      <c r="AE29" s="310"/>
      <c r="AK29" s="309">
        <f>ROUND(AV54, 2)</f>
        <v>0</v>
      </c>
      <c r="AL29" s="310"/>
      <c r="AM29" s="310"/>
      <c r="AN29" s="310"/>
      <c r="AO29" s="310"/>
      <c r="AR29" s="38"/>
      <c r="BE29" s="299"/>
    </row>
    <row r="30" spans="2:71" s="2" customFormat="1" ht="14.45" customHeight="1" x14ac:dyDescent="0.2">
      <c r="B30" s="38"/>
      <c r="F30" s="28" t="s">
        <v>53</v>
      </c>
      <c r="L30" s="311">
        <v>0.12</v>
      </c>
      <c r="M30" s="310"/>
      <c r="N30" s="310"/>
      <c r="O30" s="310"/>
      <c r="P30" s="310"/>
      <c r="W30" s="309">
        <f>ROUND(BA54, 2)</f>
        <v>0</v>
      </c>
      <c r="X30" s="310"/>
      <c r="Y30" s="310"/>
      <c r="Z30" s="310"/>
      <c r="AA30" s="310"/>
      <c r="AB30" s="310"/>
      <c r="AC30" s="310"/>
      <c r="AD30" s="310"/>
      <c r="AE30" s="310"/>
      <c r="AK30" s="309">
        <f>ROUND(AW54, 2)</f>
        <v>0</v>
      </c>
      <c r="AL30" s="310"/>
      <c r="AM30" s="310"/>
      <c r="AN30" s="310"/>
      <c r="AO30" s="310"/>
      <c r="AR30" s="38"/>
      <c r="BE30" s="299"/>
    </row>
    <row r="31" spans="2:71" s="2" customFormat="1" ht="14.45" hidden="1" customHeight="1" x14ac:dyDescent="0.2">
      <c r="B31" s="38"/>
      <c r="F31" s="28" t="s">
        <v>54</v>
      </c>
      <c r="L31" s="311">
        <v>0.21</v>
      </c>
      <c r="M31" s="310"/>
      <c r="N31" s="310"/>
      <c r="O31" s="310"/>
      <c r="P31" s="310"/>
      <c r="W31" s="309">
        <f>ROUND(BB54, 2)</f>
        <v>0</v>
      </c>
      <c r="X31" s="310"/>
      <c r="Y31" s="310"/>
      <c r="Z31" s="310"/>
      <c r="AA31" s="310"/>
      <c r="AB31" s="310"/>
      <c r="AC31" s="310"/>
      <c r="AD31" s="310"/>
      <c r="AE31" s="310"/>
      <c r="AK31" s="309">
        <v>0</v>
      </c>
      <c r="AL31" s="310"/>
      <c r="AM31" s="310"/>
      <c r="AN31" s="310"/>
      <c r="AO31" s="310"/>
      <c r="AR31" s="38"/>
      <c r="BE31" s="299"/>
    </row>
    <row r="32" spans="2:71" s="2" customFormat="1" ht="14.45" hidden="1" customHeight="1" x14ac:dyDescent="0.2">
      <c r="B32" s="38"/>
      <c r="F32" s="28" t="s">
        <v>55</v>
      </c>
      <c r="L32" s="311">
        <v>0.12</v>
      </c>
      <c r="M32" s="310"/>
      <c r="N32" s="310"/>
      <c r="O32" s="310"/>
      <c r="P32" s="310"/>
      <c r="W32" s="309">
        <f>ROUND(BC54, 2)</f>
        <v>0</v>
      </c>
      <c r="X32" s="310"/>
      <c r="Y32" s="310"/>
      <c r="Z32" s="310"/>
      <c r="AA32" s="310"/>
      <c r="AB32" s="310"/>
      <c r="AC32" s="310"/>
      <c r="AD32" s="310"/>
      <c r="AE32" s="310"/>
      <c r="AK32" s="309">
        <v>0</v>
      </c>
      <c r="AL32" s="310"/>
      <c r="AM32" s="310"/>
      <c r="AN32" s="310"/>
      <c r="AO32" s="310"/>
      <c r="AR32" s="38"/>
      <c r="BE32" s="299"/>
    </row>
    <row r="33" spans="2:44" s="2" customFormat="1" ht="14.45" hidden="1" customHeight="1" x14ac:dyDescent="0.2">
      <c r="B33" s="38"/>
      <c r="F33" s="28" t="s">
        <v>56</v>
      </c>
      <c r="L33" s="311">
        <v>0</v>
      </c>
      <c r="M33" s="310"/>
      <c r="N33" s="310"/>
      <c r="O33" s="310"/>
      <c r="P33" s="310"/>
      <c r="W33" s="309">
        <f>ROUND(BD54, 2)</f>
        <v>0</v>
      </c>
      <c r="X33" s="310"/>
      <c r="Y33" s="310"/>
      <c r="Z33" s="310"/>
      <c r="AA33" s="310"/>
      <c r="AB33" s="310"/>
      <c r="AC33" s="310"/>
      <c r="AD33" s="310"/>
      <c r="AE33" s="310"/>
      <c r="AK33" s="309">
        <v>0</v>
      </c>
      <c r="AL33" s="310"/>
      <c r="AM33" s="310"/>
      <c r="AN33" s="310"/>
      <c r="AO33" s="310"/>
      <c r="AR33" s="38"/>
    </row>
    <row r="34" spans="2:44" s="1" customFormat="1" ht="6.95" customHeight="1" x14ac:dyDescent="0.2">
      <c r="B34" s="34"/>
      <c r="AR34" s="34"/>
    </row>
    <row r="35" spans="2:44" s="1" customFormat="1" ht="25.9" customHeight="1" x14ac:dyDescent="0.2">
      <c r="B35" s="34"/>
      <c r="C35" s="39"/>
      <c r="D35" s="40" t="s">
        <v>57</v>
      </c>
      <c r="E35" s="41"/>
      <c r="F35" s="41"/>
      <c r="G35" s="41"/>
      <c r="H35" s="41"/>
      <c r="I35" s="41"/>
      <c r="J35" s="41"/>
      <c r="K35" s="41"/>
      <c r="L35" s="41"/>
      <c r="M35" s="41"/>
      <c r="N35" s="41"/>
      <c r="O35" s="41"/>
      <c r="P35" s="41"/>
      <c r="Q35" s="41"/>
      <c r="R35" s="41"/>
      <c r="S35" s="41"/>
      <c r="T35" s="42" t="s">
        <v>58</v>
      </c>
      <c r="U35" s="41"/>
      <c r="V35" s="41"/>
      <c r="W35" s="41"/>
      <c r="X35" s="315" t="s">
        <v>59</v>
      </c>
      <c r="Y35" s="313"/>
      <c r="Z35" s="313"/>
      <c r="AA35" s="313"/>
      <c r="AB35" s="313"/>
      <c r="AC35" s="41"/>
      <c r="AD35" s="41"/>
      <c r="AE35" s="41"/>
      <c r="AF35" s="41"/>
      <c r="AG35" s="41"/>
      <c r="AH35" s="41"/>
      <c r="AI35" s="41"/>
      <c r="AJ35" s="41"/>
      <c r="AK35" s="312">
        <f>SUM(AK26:AK33)</f>
        <v>0</v>
      </c>
      <c r="AL35" s="313"/>
      <c r="AM35" s="313"/>
      <c r="AN35" s="313"/>
      <c r="AO35" s="314"/>
      <c r="AP35" s="39"/>
      <c r="AQ35" s="39"/>
      <c r="AR35" s="34"/>
    </row>
    <row r="36" spans="2:44" s="1" customFormat="1" ht="6.95" customHeight="1" x14ac:dyDescent="0.2">
      <c r="B36" s="34"/>
      <c r="AR36" s="34"/>
    </row>
    <row r="37" spans="2:44" s="1" customFormat="1" ht="6.95" customHeight="1" x14ac:dyDescent="0.2">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row>
    <row r="41" spans="2:44" s="1" customFormat="1" ht="6.95" customHeight="1" x14ac:dyDescent="0.2">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row>
    <row r="42" spans="2:44" s="1" customFormat="1" ht="24.95" customHeight="1" x14ac:dyDescent="0.2">
      <c r="B42" s="34"/>
      <c r="C42" s="22" t="s">
        <v>60</v>
      </c>
      <c r="AR42" s="34"/>
    </row>
    <row r="43" spans="2:44" s="1" customFormat="1" ht="6.95" customHeight="1" x14ac:dyDescent="0.2">
      <c r="B43" s="34"/>
      <c r="AR43" s="34"/>
    </row>
    <row r="44" spans="2:44" s="3" customFormat="1" ht="12" customHeight="1" x14ac:dyDescent="0.2">
      <c r="B44" s="47"/>
      <c r="C44" s="28" t="s">
        <v>13</v>
      </c>
      <c r="L44" s="3" t="str">
        <f>K5</f>
        <v>250210</v>
      </c>
      <c r="AR44" s="47"/>
    </row>
    <row r="45" spans="2:44" s="4" customFormat="1" ht="36.950000000000003" customHeight="1" x14ac:dyDescent="0.2">
      <c r="B45" s="48"/>
      <c r="C45" s="49" t="s">
        <v>16</v>
      </c>
      <c r="L45" s="322" t="str">
        <f>K6</f>
        <v>Stavba č. 3145 TV Vinoř, etapa 0012 – ČOV Vinoř</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R45" s="48"/>
    </row>
    <row r="46" spans="2:44" s="1" customFormat="1" ht="6.95" customHeight="1" x14ac:dyDescent="0.2">
      <c r="B46" s="34"/>
      <c r="AR46" s="34"/>
    </row>
    <row r="47" spans="2:44" s="1" customFormat="1" ht="12" customHeight="1" x14ac:dyDescent="0.2">
      <c r="B47" s="34"/>
      <c r="C47" s="28" t="s">
        <v>22</v>
      </c>
      <c r="L47" s="50" t="str">
        <f>IF(K8="","",K8)</f>
        <v>Praha</v>
      </c>
      <c r="AI47" s="28" t="s">
        <v>24</v>
      </c>
      <c r="AM47" s="329" t="str">
        <f>IF(AN8= "","",AN8)</f>
        <v>5.8.2025 - revize</v>
      </c>
      <c r="AN47" s="329"/>
      <c r="AR47" s="34"/>
    </row>
    <row r="48" spans="2:44" s="1" customFormat="1" ht="6.95" customHeight="1" x14ac:dyDescent="0.2">
      <c r="B48" s="34"/>
      <c r="AR48" s="34"/>
    </row>
    <row r="49" spans="1:91" s="1" customFormat="1" ht="25.7" customHeight="1" x14ac:dyDescent="0.2">
      <c r="B49" s="34"/>
      <c r="C49" s="28" t="s">
        <v>29</v>
      </c>
      <c r="L49" s="3" t="str">
        <f>IF(E11= "","",E11)</f>
        <v>PVS, a.s, Evropská 866/67, Praha 6, 160 00</v>
      </c>
      <c r="AI49" s="28" t="s">
        <v>37</v>
      </c>
      <c r="AM49" s="330" t="str">
        <f>IF(E17="","",E17)</f>
        <v>d plus projektová a inženýrská a.s.</v>
      </c>
      <c r="AN49" s="331"/>
      <c r="AO49" s="331"/>
      <c r="AP49" s="331"/>
      <c r="AR49" s="34"/>
      <c r="AS49" s="332" t="s">
        <v>61</v>
      </c>
      <c r="AT49" s="333"/>
      <c r="AU49" s="52"/>
      <c r="AV49" s="52"/>
      <c r="AW49" s="52"/>
      <c r="AX49" s="52"/>
      <c r="AY49" s="52"/>
      <c r="AZ49" s="52"/>
      <c r="BA49" s="52"/>
      <c r="BB49" s="52"/>
      <c r="BC49" s="52"/>
      <c r="BD49" s="53"/>
    </row>
    <row r="50" spans="1:91" s="1" customFormat="1" ht="15.2" customHeight="1" x14ac:dyDescent="0.2">
      <c r="B50" s="34"/>
      <c r="C50" s="28" t="s">
        <v>35</v>
      </c>
      <c r="L50" s="3" t="str">
        <f>IF(E14= "Vyplň údaj","",E14)</f>
        <v/>
      </c>
      <c r="AI50" s="28" t="s">
        <v>42</v>
      </c>
      <c r="AM50" s="330" t="str">
        <f>IF(E20="","",E20)</f>
        <v xml:space="preserve"> </v>
      </c>
      <c r="AN50" s="331"/>
      <c r="AO50" s="331"/>
      <c r="AP50" s="331"/>
      <c r="AR50" s="34"/>
      <c r="AS50" s="334"/>
      <c r="AT50" s="335"/>
      <c r="BD50" s="55"/>
    </row>
    <row r="51" spans="1:91" s="1" customFormat="1" ht="10.9" customHeight="1" x14ac:dyDescent="0.2">
      <c r="B51" s="34"/>
      <c r="AR51" s="34"/>
      <c r="AS51" s="334"/>
      <c r="AT51" s="335"/>
      <c r="BD51" s="55"/>
    </row>
    <row r="52" spans="1:91" s="1" customFormat="1" ht="29.25" customHeight="1" x14ac:dyDescent="0.2">
      <c r="B52" s="34"/>
      <c r="C52" s="324" t="s">
        <v>62</v>
      </c>
      <c r="D52" s="325"/>
      <c r="E52" s="325"/>
      <c r="F52" s="325"/>
      <c r="G52" s="325"/>
      <c r="H52" s="56"/>
      <c r="I52" s="326" t="s">
        <v>63</v>
      </c>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36" t="s">
        <v>64</v>
      </c>
      <c r="AH52" s="325"/>
      <c r="AI52" s="325"/>
      <c r="AJ52" s="325"/>
      <c r="AK52" s="325"/>
      <c r="AL52" s="325"/>
      <c r="AM52" s="325"/>
      <c r="AN52" s="326" t="s">
        <v>65</v>
      </c>
      <c r="AO52" s="325"/>
      <c r="AP52" s="325"/>
      <c r="AQ52" s="57" t="s">
        <v>66</v>
      </c>
      <c r="AR52" s="34"/>
      <c r="AS52" s="58" t="s">
        <v>67</v>
      </c>
      <c r="AT52" s="59" t="s">
        <v>68</v>
      </c>
      <c r="AU52" s="59" t="s">
        <v>69</v>
      </c>
      <c r="AV52" s="59" t="s">
        <v>70</v>
      </c>
      <c r="AW52" s="59" t="s">
        <v>71</v>
      </c>
      <c r="AX52" s="59" t="s">
        <v>72</v>
      </c>
      <c r="AY52" s="59" t="s">
        <v>73</v>
      </c>
      <c r="AZ52" s="59" t="s">
        <v>74</v>
      </c>
      <c r="BA52" s="59" t="s">
        <v>75</v>
      </c>
      <c r="BB52" s="59" t="s">
        <v>76</v>
      </c>
      <c r="BC52" s="59" t="s">
        <v>77</v>
      </c>
      <c r="BD52" s="60" t="s">
        <v>78</v>
      </c>
    </row>
    <row r="53" spans="1:91" s="1" customFormat="1" ht="10.9" customHeight="1" x14ac:dyDescent="0.2">
      <c r="B53" s="34"/>
      <c r="AR53" s="34"/>
      <c r="AS53" s="61"/>
      <c r="AT53" s="52"/>
      <c r="AU53" s="52"/>
      <c r="AV53" s="52"/>
      <c r="AW53" s="52"/>
      <c r="AX53" s="52"/>
      <c r="AY53" s="52"/>
      <c r="AZ53" s="52"/>
      <c r="BA53" s="52"/>
      <c r="BB53" s="52"/>
      <c r="BC53" s="52"/>
      <c r="BD53" s="53"/>
    </row>
    <row r="54" spans="1:91" s="5" customFormat="1" ht="32.450000000000003" customHeight="1" x14ac:dyDescent="0.2">
      <c r="B54" s="62"/>
      <c r="C54" s="63" t="s">
        <v>79</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37">
        <f>ROUND(AG55+AG63+AG65+AG66+AG74+AG76+AG80+AG82+SUM(AG85:AG87)+SUM(AG91:AG95)+AG97+AG99+AG100+SUM(AG106:AG111),2)</f>
        <v>0</v>
      </c>
      <c r="AH54" s="337"/>
      <c r="AI54" s="337"/>
      <c r="AJ54" s="337"/>
      <c r="AK54" s="337"/>
      <c r="AL54" s="337"/>
      <c r="AM54" s="337"/>
      <c r="AN54" s="338">
        <f t="shared" ref="AN54:AN85" si="0">SUM(AG54,AT54)</f>
        <v>0</v>
      </c>
      <c r="AO54" s="338"/>
      <c r="AP54" s="338"/>
      <c r="AQ54" s="66" t="s">
        <v>43</v>
      </c>
      <c r="AR54" s="62"/>
      <c r="AS54" s="67">
        <f>ROUND(AS55+AS63+AS65+AS66+AS74+AS76+AS80+AS82+SUM(AS85:AS87)+SUM(AS91:AS95)+AS97+AS99+AS100+SUM(AS106:AS111),2)</f>
        <v>0</v>
      </c>
      <c r="AT54" s="68">
        <f t="shared" ref="AT54:AT85" si="1">ROUND(SUM(AV54:AW54),2)</f>
        <v>0</v>
      </c>
      <c r="AU54" s="69">
        <f>ROUND(AU55+AU63+AU65+AU66+AU74+AU76+AU80+AU82+SUM(AU85:AU87)+SUM(AU91:AU95)+AU97+AU99+AU100+SUM(AU106:AU111),5)</f>
        <v>0</v>
      </c>
      <c r="AV54" s="68">
        <f>ROUND(AZ54*L29,2)</f>
        <v>0</v>
      </c>
      <c r="AW54" s="68">
        <f>ROUND(BA54*L30,2)</f>
        <v>0</v>
      </c>
      <c r="AX54" s="68">
        <f>ROUND(BB54*L29,2)</f>
        <v>0</v>
      </c>
      <c r="AY54" s="68">
        <f>ROUND(BC54*L30,2)</f>
        <v>0</v>
      </c>
      <c r="AZ54" s="68">
        <f>ROUND(AZ55+AZ63+AZ65+AZ66+AZ74+AZ76+AZ80+AZ82+SUM(AZ85:AZ87)+SUM(AZ91:AZ95)+AZ97+AZ99+AZ100+SUM(AZ106:AZ111),2)</f>
        <v>0</v>
      </c>
      <c r="BA54" s="68">
        <f>ROUND(BA55+BA63+BA65+BA66+BA74+BA76+BA80+BA82+SUM(BA85:BA87)+SUM(BA91:BA95)+BA97+BA99+BA100+SUM(BA106:BA111),2)</f>
        <v>0</v>
      </c>
      <c r="BB54" s="68">
        <f>ROUND(BB55+BB63+BB65+BB66+BB74+BB76+BB80+BB82+SUM(BB85:BB87)+SUM(BB91:BB95)+BB97+BB99+BB100+SUM(BB106:BB111),2)</f>
        <v>0</v>
      </c>
      <c r="BC54" s="68">
        <f>ROUND(BC55+BC63+BC65+BC66+BC74+BC76+BC80+BC82+SUM(BC85:BC87)+SUM(BC91:BC95)+BC97+BC99+BC100+SUM(BC106:BC111),2)</f>
        <v>0</v>
      </c>
      <c r="BD54" s="70">
        <f>ROUND(BD55+BD63+BD65+BD66+BD74+BD76+BD80+BD82+SUM(BD85:BD87)+SUM(BD91:BD95)+BD97+BD99+BD100+SUM(BD106:BD111),2)</f>
        <v>0</v>
      </c>
      <c r="BS54" s="71" t="s">
        <v>80</v>
      </c>
      <c r="BT54" s="71" t="s">
        <v>81</v>
      </c>
      <c r="BU54" s="72" t="s">
        <v>82</v>
      </c>
      <c r="BV54" s="71" t="s">
        <v>83</v>
      </c>
      <c r="BW54" s="71" t="s">
        <v>5</v>
      </c>
      <c r="BX54" s="71" t="s">
        <v>84</v>
      </c>
      <c r="CL54" s="71" t="s">
        <v>19</v>
      </c>
    </row>
    <row r="55" spans="1:91" s="6" customFormat="1" ht="16.5" customHeight="1" x14ac:dyDescent="0.2">
      <c r="B55" s="73"/>
      <c r="C55" s="74"/>
      <c r="D55" s="327" t="s">
        <v>85</v>
      </c>
      <c r="E55" s="327"/>
      <c r="F55" s="327"/>
      <c r="G55" s="327"/>
      <c r="H55" s="327"/>
      <c r="I55" s="75"/>
      <c r="J55" s="327" t="s">
        <v>86</v>
      </c>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0">
        <f>ROUND(AG56+AG61+AG62,2)</f>
        <v>0</v>
      </c>
      <c r="AH55" s="319"/>
      <c r="AI55" s="319"/>
      <c r="AJ55" s="319"/>
      <c r="AK55" s="319"/>
      <c r="AL55" s="319"/>
      <c r="AM55" s="319"/>
      <c r="AN55" s="318">
        <f t="shared" si="0"/>
        <v>0</v>
      </c>
      <c r="AO55" s="319"/>
      <c r="AP55" s="319"/>
      <c r="AQ55" s="76" t="s">
        <v>87</v>
      </c>
      <c r="AR55" s="73"/>
      <c r="AS55" s="77">
        <f>ROUND(AS56+AS61+AS62,2)</f>
        <v>0</v>
      </c>
      <c r="AT55" s="78">
        <f t="shared" si="1"/>
        <v>0</v>
      </c>
      <c r="AU55" s="79">
        <f>ROUND(AU56+AU61+AU62,5)</f>
        <v>0</v>
      </c>
      <c r="AV55" s="78">
        <f>ROUND(AZ55*L29,2)</f>
        <v>0</v>
      </c>
      <c r="AW55" s="78">
        <f>ROUND(BA55*L30,2)</f>
        <v>0</v>
      </c>
      <c r="AX55" s="78">
        <f>ROUND(BB55*L29,2)</f>
        <v>0</v>
      </c>
      <c r="AY55" s="78">
        <f>ROUND(BC55*L30,2)</f>
        <v>0</v>
      </c>
      <c r="AZ55" s="78">
        <f>ROUND(AZ56+AZ61+AZ62,2)</f>
        <v>0</v>
      </c>
      <c r="BA55" s="78">
        <f>ROUND(BA56+BA61+BA62,2)</f>
        <v>0</v>
      </c>
      <c r="BB55" s="78">
        <f>ROUND(BB56+BB61+BB62,2)</f>
        <v>0</v>
      </c>
      <c r="BC55" s="78">
        <f>ROUND(BC56+BC61+BC62,2)</f>
        <v>0</v>
      </c>
      <c r="BD55" s="80">
        <f>ROUND(BD56+BD61+BD62,2)</f>
        <v>0</v>
      </c>
      <c r="BS55" s="81" t="s">
        <v>80</v>
      </c>
      <c r="BT55" s="81" t="s">
        <v>88</v>
      </c>
      <c r="BU55" s="81" t="s">
        <v>82</v>
      </c>
      <c r="BV55" s="81" t="s">
        <v>83</v>
      </c>
      <c r="BW55" s="81" t="s">
        <v>89</v>
      </c>
      <c r="BX55" s="81" t="s">
        <v>5</v>
      </c>
      <c r="CL55" s="81" t="s">
        <v>19</v>
      </c>
      <c r="CM55" s="81" t="s">
        <v>90</v>
      </c>
    </row>
    <row r="56" spans="1:91" s="3" customFormat="1" ht="16.5" customHeight="1" x14ac:dyDescent="0.2">
      <c r="B56" s="47"/>
      <c r="C56" s="9"/>
      <c r="D56" s="9"/>
      <c r="E56" s="328" t="s">
        <v>91</v>
      </c>
      <c r="F56" s="328"/>
      <c r="G56" s="328"/>
      <c r="H56" s="328"/>
      <c r="I56" s="328"/>
      <c r="J56" s="9"/>
      <c r="K56" s="328" t="s">
        <v>92</v>
      </c>
      <c r="L56" s="328"/>
      <c r="M56" s="328"/>
      <c r="N56" s="328"/>
      <c r="O56" s="328"/>
      <c r="P56" s="328"/>
      <c r="Q56" s="328"/>
      <c r="R56" s="328"/>
      <c r="S56" s="328"/>
      <c r="T56" s="328"/>
      <c r="U56" s="328"/>
      <c r="V56" s="328"/>
      <c r="W56" s="328"/>
      <c r="X56" s="328"/>
      <c r="Y56" s="328"/>
      <c r="Z56" s="328"/>
      <c r="AA56" s="328"/>
      <c r="AB56" s="328"/>
      <c r="AC56" s="328"/>
      <c r="AD56" s="328"/>
      <c r="AE56" s="328"/>
      <c r="AF56" s="328"/>
      <c r="AG56" s="321">
        <f>ROUND(SUM(AG57:AG60),2)</f>
        <v>0</v>
      </c>
      <c r="AH56" s="317"/>
      <c r="AI56" s="317"/>
      <c r="AJ56" s="317"/>
      <c r="AK56" s="317"/>
      <c r="AL56" s="317"/>
      <c r="AM56" s="317"/>
      <c r="AN56" s="316">
        <f t="shared" si="0"/>
        <v>0</v>
      </c>
      <c r="AO56" s="317"/>
      <c r="AP56" s="317"/>
      <c r="AQ56" s="82" t="s">
        <v>93</v>
      </c>
      <c r="AR56" s="47"/>
      <c r="AS56" s="83">
        <f>ROUND(SUM(AS57:AS60),2)</f>
        <v>0</v>
      </c>
      <c r="AT56" s="84">
        <f t="shared" si="1"/>
        <v>0</v>
      </c>
      <c r="AU56" s="85">
        <f>ROUND(SUM(AU57:AU60),5)</f>
        <v>0</v>
      </c>
      <c r="AV56" s="84">
        <f>ROUND(AZ56*L29,2)</f>
        <v>0</v>
      </c>
      <c r="AW56" s="84">
        <f>ROUND(BA56*L30,2)</f>
        <v>0</v>
      </c>
      <c r="AX56" s="84">
        <f>ROUND(BB56*L29,2)</f>
        <v>0</v>
      </c>
      <c r="AY56" s="84">
        <f>ROUND(BC56*L30,2)</f>
        <v>0</v>
      </c>
      <c r="AZ56" s="84">
        <f>ROUND(SUM(AZ57:AZ60),2)</f>
        <v>0</v>
      </c>
      <c r="BA56" s="84">
        <f>ROUND(SUM(BA57:BA60),2)</f>
        <v>0</v>
      </c>
      <c r="BB56" s="84">
        <f>ROUND(SUM(BB57:BB60),2)</f>
        <v>0</v>
      </c>
      <c r="BC56" s="84">
        <f>ROUND(SUM(BC57:BC60),2)</f>
        <v>0</v>
      </c>
      <c r="BD56" s="86">
        <f>ROUND(SUM(BD57:BD60),2)</f>
        <v>0</v>
      </c>
      <c r="BS56" s="26" t="s">
        <v>80</v>
      </c>
      <c r="BT56" s="26" t="s">
        <v>90</v>
      </c>
      <c r="BV56" s="26" t="s">
        <v>83</v>
      </c>
      <c r="BW56" s="26" t="s">
        <v>94</v>
      </c>
      <c r="BX56" s="26" t="s">
        <v>89</v>
      </c>
      <c r="CL56" s="26" t="s">
        <v>19</v>
      </c>
    </row>
    <row r="57" spans="1:91" s="3" customFormat="1" ht="16.5" customHeight="1" x14ac:dyDescent="0.2">
      <c r="A57" s="87" t="s">
        <v>95</v>
      </c>
      <c r="B57" s="47"/>
      <c r="C57" s="9"/>
      <c r="D57" s="9"/>
      <c r="E57" s="9"/>
      <c r="F57" s="328" t="s">
        <v>91</v>
      </c>
      <c r="G57" s="328"/>
      <c r="H57" s="328"/>
      <c r="I57" s="328"/>
      <c r="J57" s="328"/>
      <c r="K57" s="9"/>
      <c r="L57" s="328" t="s">
        <v>92</v>
      </c>
      <c r="M57" s="328"/>
      <c r="N57" s="328"/>
      <c r="O57" s="328"/>
      <c r="P57" s="328"/>
      <c r="Q57" s="328"/>
      <c r="R57" s="328"/>
      <c r="S57" s="328"/>
      <c r="T57" s="328"/>
      <c r="U57" s="328"/>
      <c r="V57" s="328"/>
      <c r="W57" s="328"/>
      <c r="X57" s="328"/>
      <c r="Y57" s="328"/>
      <c r="Z57" s="328"/>
      <c r="AA57" s="328"/>
      <c r="AB57" s="328"/>
      <c r="AC57" s="328"/>
      <c r="AD57" s="328"/>
      <c r="AE57" s="328"/>
      <c r="AF57" s="328"/>
      <c r="AG57" s="316">
        <f>'01.1 - SO01 AST'!J32</f>
        <v>0</v>
      </c>
      <c r="AH57" s="317"/>
      <c r="AI57" s="317"/>
      <c r="AJ57" s="317"/>
      <c r="AK57" s="317"/>
      <c r="AL57" s="317"/>
      <c r="AM57" s="317"/>
      <c r="AN57" s="316">
        <f t="shared" si="0"/>
        <v>0</v>
      </c>
      <c r="AO57" s="317"/>
      <c r="AP57" s="317"/>
      <c r="AQ57" s="82" t="s">
        <v>93</v>
      </c>
      <c r="AR57" s="47"/>
      <c r="AS57" s="83">
        <v>0</v>
      </c>
      <c r="AT57" s="84">
        <f t="shared" si="1"/>
        <v>0</v>
      </c>
      <c r="AU57" s="85">
        <f>'01.1 - SO01 AST'!P108</f>
        <v>0</v>
      </c>
      <c r="AV57" s="84">
        <f>'01.1 - SO01 AST'!J35</f>
        <v>0</v>
      </c>
      <c r="AW57" s="84">
        <f>'01.1 - SO01 AST'!J36</f>
        <v>0</v>
      </c>
      <c r="AX57" s="84">
        <f>'01.1 - SO01 AST'!J37</f>
        <v>0</v>
      </c>
      <c r="AY57" s="84">
        <f>'01.1 - SO01 AST'!J38</f>
        <v>0</v>
      </c>
      <c r="AZ57" s="84">
        <f>'01.1 - SO01 AST'!F35</f>
        <v>0</v>
      </c>
      <c r="BA57" s="84">
        <f>'01.1 - SO01 AST'!F36</f>
        <v>0</v>
      </c>
      <c r="BB57" s="84">
        <f>'01.1 - SO01 AST'!F37</f>
        <v>0</v>
      </c>
      <c r="BC57" s="84">
        <f>'01.1 - SO01 AST'!F38</f>
        <v>0</v>
      </c>
      <c r="BD57" s="86">
        <f>'01.1 - SO01 AST'!F39</f>
        <v>0</v>
      </c>
      <c r="BT57" s="26" t="s">
        <v>96</v>
      </c>
      <c r="BU57" s="26" t="s">
        <v>97</v>
      </c>
      <c r="BV57" s="26" t="s">
        <v>83</v>
      </c>
      <c r="BW57" s="26" t="s">
        <v>94</v>
      </c>
      <c r="BX57" s="26" t="s">
        <v>89</v>
      </c>
      <c r="CL57" s="26" t="s">
        <v>19</v>
      </c>
    </row>
    <row r="58" spans="1:91" s="3" customFormat="1" ht="16.5" customHeight="1" x14ac:dyDescent="0.2">
      <c r="A58" s="87" t="s">
        <v>95</v>
      </c>
      <c r="B58" s="47"/>
      <c r="C58" s="9"/>
      <c r="D58" s="9"/>
      <c r="E58" s="9"/>
      <c r="F58" s="328" t="s">
        <v>98</v>
      </c>
      <c r="G58" s="328"/>
      <c r="H58" s="328"/>
      <c r="I58" s="328"/>
      <c r="J58" s="328"/>
      <c r="K58" s="9"/>
      <c r="L58" s="328" t="s">
        <v>99</v>
      </c>
      <c r="M58" s="328"/>
      <c r="N58" s="328"/>
      <c r="O58" s="328"/>
      <c r="P58" s="328"/>
      <c r="Q58" s="328"/>
      <c r="R58" s="328"/>
      <c r="S58" s="328"/>
      <c r="T58" s="328"/>
      <c r="U58" s="328"/>
      <c r="V58" s="328"/>
      <c r="W58" s="328"/>
      <c r="X58" s="328"/>
      <c r="Y58" s="328"/>
      <c r="Z58" s="328"/>
      <c r="AA58" s="328"/>
      <c r="AB58" s="328"/>
      <c r="AC58" s="328"/>
      <c r="AD58" s="328"/>
      <c r="AE58" s="328"/>
      <c r="AF58" s="328"/>
      <c r="AG58" s="316">
        <f>'01.1a - Zajištění stavebn...'!J34</f>
        <v>0</v>
      </c>
      <c r="AH58" s="317"/>
      <c r="AI58" s="317"/>
      <c r="AJ58" s="317"/>
      <c r="AK58" s="317"/>
      <c r="AL58" s="317"/>
      <c r="AM58" s="317"/>
      <c r="AN58" s="316">
        <f t="shared" si="0"/>
        <v>0</v>
      </c>
      <c r="AO58" s="317"/>
      <c r="AP58" s="317"/>
      <c r="AQ58" s="82" t="s">
        <v>93</v>
      </c>
      <c r="AR58" s="47"/>
      <c r="AS58" s="83">
        <v>0</v>
      </c>
      <c r="AT58" s="84">
        <f t="shared" si="1"/>
        <v>0</v>
      </c>
      <c r="AU58" s="85">
        <f>'01.1a - Zajištění stavebn...'!P95</f>
        <v>0</v>
      </c>
      <c r="AV58" s="84">
        <f>'01.1a - Zajištění stavebn...'!J37</f>
        <v>0</v>
      </c>
      <c r="AW58" s="84">
        <f>'01.1a - Zajištění stavebn...'!J38</f>
        <v>0</v>
      </c>
      <c r="AX58" s="84">
        <f>'01.1a - Zajištění stavebn...'!J39</f>
        <v>0</v>
      </c>
      <c r="AY58" s="84">
        <f>'01.1a - Zajištění stavebn...'!J40</f>
        <v>0</v>
      </c>
      <c r="AZ58" s="84">
        <f>'01.1a - Zajištění stavebn...'!F37</f>
        <v>0</v>
      </c>
      <c r="BA58" s="84">
        <f>'01.1a - Zajištění stavebn...'!F38</f>
        <v>0</v>
      </c>
      <c r="BB58" s="84">
        <f>'01.1a - Zajištění stavebn...'!F39</f>
        <v>0</v>
      </c>
      <c r="BC58" s="84">
        <f>'01.1a - Zajištění stavebn...'!F40</f>
        <v>0</v>
      </c>
      <c r="BD58" s="86">
        <f>'01.1a - Zajištění stavebn...'!F41</f>
        <v>0</v>
      </c>
      <c r="BT58" s="26" t="s">
        <v>96</v>
      </c>
      <c r="BV58" s="26" t="s">
        <v>83</v>
      </c>
      <c r="BW58" s="26" t="s">
        <v>100</v>
      </c>
      <c r="BX58" s="26" t="s">
        <v>94</v>
      </c>
      <c r="CL58" s="26" t="s">
        <v>19</v>
      </c>
    </row>
    <row r="59" spans="1:91" s="3" customFormat="1" ht="16.5" customHeight="1" x14ac:dyDescent="0.2">
      <c r="A59" s="87" t="s">
        <v>95</v>
      </c>
      <c r="B59" s="47"/>
      <c r="C59" s="9"/>
      <c r="D59" s="9"/>
      <c r="E59" s="9"/>
      <c r="F59" s="328" t="s">
        <v>101</v>
      </c>
      <c r="G59" s="328"/>
      <c r="H59" s="328"/>
      <c r="I59" s="328"/>
      <c r="J59" s="328"/>
      <c r="K59" s="9"/>
      <c r="L59" s="328" t="s">
        <v>102</v>
      </c>
      <c r="M59" s="328"/>
      <c r="N59" s="328"/>
      <c r="O59" s="328"/>
      <c r="P59" s="328"/>
      <c r="Q59" s="328"/>
      <c r="R59" s="328"/>
      <c r="S59" s="328"/>
      <c r="T59" s="328"/>
      <c r="U59" s="328"/>
      <c r="V59" s="328"/>
      <c r="W59" s="328"/>
      <c r="X59" s="328"/>
      <c r="Y59" s="328"/>
      <c r="Z59" s="328"/>
      <c r="AA59" s="328"/>
      <c r="AB59" s="328"/>
      <c r="AC59" s="328"/>
      <c r="AD59" s="328"/>
      <c r="AE59" s="328"/>
      <c r="AF59" s="328"/>
      <c r="AG59" s="316">
        <f>'01.1b - Zemní práce'!J34</f>
        <v>0</v>
      </c>
      <c r="AH59" s="317"/>
      <c r="AI59" s="317"/>
      <c r="AJ59" s="317"/>
      <c r="AK59" s="317"/>
      <c r="AL59" s="317"/>
      <c r="AM59" s="317"/>
      <c r="AN59" s="316">
        <f t="shared" si="0"/>
        <v>0</v>
      </c>
      <c r="AO59" s="317"/>
      <c r="AP59" s="317"/>
      <c r="AQ59" s="82" t="s">
        <v>93</v>
      </c>
      <c r="AR59" s="47"/>
      <c r="AS59" s="83">
        <v>0</v>
      </c>
      <c r="AT59" s="84">
        <f t="shared" si="1"/>
        <v>0</v>
      </c>
      <c r="AU59" s="85">
        <f>'01.1b - Zemní práce'!P96</f>
        <v>0</v>
      </c>
      <c r="AV59" s="84">
        <f>'01.1b - Zemní práce'!J37</f>
        <v>0</v>
      </c>
      <c r="AW59" s="84">
        <f>'01.1b - Zemní práce'!J38</f>
        <v>0</v>
      </c>
      <c r="AX59" s="84">
        <f>'01.1b - Zemní práce'!J39</f>
        <v>0</v>
      </c>
      <c r="AY59" s="84">
        <f>'01.1b - Zemní práce'!J40</f>
        <v>0</v>
      </c>
      <c r="AZ59" s="84">
        <f>'01.1b - Zemní práce'!F37</f>
        <v>0</v>
      </c>
      <c r="BA59" s="84">
        <f>'01.1b - Zemní práce'!F38</f>
        <v>0</v>
      </c>
      <c r="BB59" s="84">
        <f>'01.1b - Zemní práce'!F39</f>
        <v>0</v>
      </c>
      <c r="BC59" s="84">
        <f>'01.1b - Zemní práce'!F40</f>
        <v>0</v>
      </c>
      <c r="BD59" s="86">
        <f>'01.1b - Zemní práce'!F41</f>
        <v>0</v>
      </c>
      <c r="BT59" s="26" t="s">
        <v>96</v>
      </c>
      <c r="BV59" s="26" t="s">
        <v>83</v>
      </c>
      <c r="BW59" s="26" t="s">
        <v>103</v>
      </c>
      <c r="BX59" s="26" t="s">
        <v>94</v>
      </c>
      <c r="CL59" s="26" t="s">
        <v>19</v>
      </c>
    </row>
    <row r="60" spans="1:91" s="3" customFormat="1" ht="16.5" customHeight="1" x14ac:dyDescent="0.2">
      <c r="A60" s="87" t="s">
        <v>95</v>
      </c>
      <c r="B60" s="47"/>
      <c r="C60" s="9"/>
      <c r="D60" s="9"/>
      <c r="E60" s="9"/>
      <c r="F60" s="328" t="s">
        <v>104</v>
      </c>
      <c r="G60" s="328"/>
      <c r="H60" s="328"/>
      <c r="I60" s="328"/>
      <c r="J60" s="328"/>
      <c r="K60" s="9"/>
      <c r="L60" s="328" t="s">
        <v>105</v>
      </c>
      <c r="M60" s="328"/>
      <c r="N60" s="328"/>
      <c r="O60" s="328"/>
      <c r="P60" s="328"/>
      <c r="Q60" s="328"/>
      <c r="R60" s="328"/>
      <c r="S60" s="328"/>
      <c r="T60" s="328"/>
      <c r="U60" s="328"/>
      <c r="V60" s="328"/>
      <c r="W60" s="328"/>
      <c r="X60" s="328"/>
      <c r="Y60" s="328"/>
      <c r="Z60" s="328"/>
      <c r="AA60" s="328"/>
      <c r="AB60" s="328"/>
      <c r="AC60" s="328"/>
      <c r="AD60" s="328"/>
      <c r="AE60" s="328"/>
      <c r="AF60" s="328"/>
      <c r="AG60" s="316">
        <f>'01.1c - Demolice'!J34</f>
        <v>0</v>
      </c>
      <c r="AH60" s="317"/>
      <c r="AI60" s="317"/>
      <c r="AJ60" s="317"/>
      <c r="AK60" s="317"/>
      <c r="AL60" s="317"/>
      <c r="AM60" s="317"/>
      <c r="AN60" s="316">
        <f t="shared" si="0"/>
        <v>0</v>
      </c>
      <c r="AO60" s="317"/>
      <c r="AP60" s="317"/>
      <c r="AQ60" s="82" t="s">
        <v>93</v>
      </c>
      <c r="AR60" s="47"/>
      <c r="AS60" s="83">
        <v>0</v>
      </c>
      <c r="AT60" s="84">
        <f t="shared" si="1"/>
        <v>0</v>
      </c>
      <c r="AU60" s="85">
        <f>'01.1c - Demolice'!P97</f>
        <v>0</v>
      </c>
      <c r="AV60" s="84">
        <f>'01.1c - Demolice'!J37</f>
        <v>0</v>
      </c>
      <c r="AW60" s="84">
        <f>'01.1c - Demolice'!J38</f>
        <v>0</v>
      </c>
      <c r="AX60" s="84">
        <f>'01.1c - Demolice'!J39</f>
        <v>0</v>
      </c>
      <c r="AY60" s="84">
        <f>'01.1c - Demolice'!J40</f>
        <v>0</v>
      </c>
      <c r="AZ60" s="84">
        <f>'01.1c - Demolice'!F37</f>
        <v>0</v>
      </c>
      <c r="BA60" s="84">
        <f>'01.1c - Demolice'!F38</f>
        <v>0</v>
      </c>
      <c r="BB60" s="84">
        <f>'01.1c - Demolice'!F39</f>
        <v>0</v>
      </c>
      <c r="BC60" s="84">
        <f>'01.1c - Demolice'!F40</f>
        <v>0</v>
      </c>
      <c r="BD60" s="86">
        <f>'01.1c - Demolice'!F41</f>
        <v>0</v>
      </c>
      <c r="BT60" s="26" t="s">
        <v>96</v>
      </c>
      <c r="BV60" s="26" t="s">
        <v>83</v>
      </c>
      <c r="BW60" s="26" t="s">
        <v>106</v>
      </c>
      <c r="BX60" s="26" t="s">
        <v>94</v>
      </c>
      <c r="CL60" s="26" t="s">
        <v>19</v>
      </c>
    </row>
    <row r="61" spans="1:91" s="3" customFormat="1" ht="16.5" customHeight="1" x14ac:dyDescent="0.2">
      <c r="A61" s="87" t="s">
        <v>95</v>
      </c>
      <c r="B61" s="47"/>
      <c r="C61" s="9"/>
      <c r="D61" s="9"/>
      <c r="E61" s="328" t="s">
        <v>107</v>
      </c>
      <c r="F61" s="328"/>
      <c r="G61" s="328"/>
      <c r="H61" s="328"/>
      <c r="I61" s="328"/>
      <c r="J61" s="9"/>
      <c r="K61" s="328" t="s">
        <v>108</v>
      </c>
      <c r="L61" s="328"/>
      <c r="M61" s="328"/>
      <c r="N61" s="328"/>
      <c r="O61" s="328"/>
      <c r="P61" s="328"/>
      <c r="Q61" s="328"/>
      <c r="R61" s="328"/>
      <c r="S61" s="328"/>
      <c r="T61" s="328"/>
      <c r="U61" s="328"/>
      <c r="V61" s="328"/>
      <c r="W61" s="328"/>
      <c r="X61" s="328"/>
      <c r="Y61" s="328"/>
      <c r="Z61" s="328"/>
      <c r="AA61" s="328"/>
      <c r="AB61" s="328"/>
      <c r="AC61" s="328"/>
      <c r="AD61" s="328"/>
      <c r="AE61" s="328"/>
      <c r="AF61" s="328"/>
      <c r="AG61" s="316">
        <f>'01.4.1 - SO01 ZTI'!J32</f>
        <v>0</v>
      </c>
      <c r="AH61" s="317"/>
      <c r="AI61" s="317"/>
      <c r="AJ61" s="317"/>
      <c r="AK61" s="317"/>
      <c r="AL61" s="317"/>
      <c r="AM61" s="317"/>
      <c r="AN61" s="316">
        <f t="shared" si="0"/>
        <v>0</v>
      </c>
      <c r="AO61" s="317"/>
      <c r="AP61" s="317"/>
      <c r="AQ61" s="82" t="s">
        <v>93</v>
      </c>
      <c r="AR61" s="47"/>
      <c r="AS61" s="83">
        <v>0</v>
      </c>
      <c r="AT61" s="84">
        <f t="shared" si="1"/>
        <v>0</v>
      </c>
      <c r="AU61" s="85">
        <f>'01.4.1 - SO01 ZTI'!P97</f>
        <v>0</v>
      </c>
      <c r="AV61" s="84">
        <f>'01.4.1 - SO01 ZTI'!J35</f>
        <v>0</v>
      </c>
      <c r="AW61" s="84">
        <f>'01.4.1 - SO01 ZTI'!J36</f>
        <v>0</v>
      </c>
      <c r="AX61" s="84">
        <f>'01.4.1 - SO01 ZTI'!J37</f>
        <v>0</v>
      </c>
      <c r="AY61" s="84">
        <f>'01.4.1 - SO01 ZTI'!J38</f>
        <v>0</v>
      </c>
      <c r="AZ61" s="84">
        <f>'01.4.1 - SO01 ZTI'!F35</f>
        <v>0</v>
      </c>
      <c r="BA61" s="84">
        <f>'01.4.1 - SO01 ZTI'!F36</f>
        <v>0</v>
      </c>
      <c r="BB61" s="84">
        <f>'01.4.1 - SO01 ZTI'!F37</f>
        <v>0</v>
      </c>
      <c r="BC61" s="84">
        <f>'01.4.1 - SO01 ZTI'!F38</f>
        <v>0</v>
      </c>
      <c r="BD61" s="86">
        <f>'01.4.1 - SO01 ZTI'!F39</f>
        <v>0</v>
      </c>
      <c r="BT61" s="26" t="s">
        <v>90</v>
      </c>
      <c r="BV61" s="26" t="s">
        <v>83</v>
      </c>
      <c r="BW61" s="26" t="s">
        <v>109</v>
      </c>
      <c r="BX61" s="26" t="s">
        <v>89</v>
      </c>
      <c r="CL61" s="26" t="s">
        <v>43</v>
      </c>
    </row>
    <row r="62" spans="1:91" s="3" customFormat="1" ht="16.5" customHeight="1" x14ac:dyDescent="0.2">
      <c r="A62" s="87" t="s">
        <v>95</v>
      </c>
      <c r="B62" s="47"/>
      <c r="C62" s="9"/>
      <c r="D62" s="9"/>
      <c r="E62" s="328" t="s">
        <v>110</v>
      </c>
      <c r="F62" s="328"/>
      <c r="G62" s="328"/>
      <c r="H62" s="328"/>
      <c r="I62" s="328"/>
      <c r="J62" s="9"/>
      <c r="K62" s="328" t="s">
        <v>111</v>
      </c>
      <c r="L62" s="328"/>
      <c r="M62" s="328"/>
      <c r="N62" s="328"/>
      <c r="O62" s="328"/>
      <c r="P62" s="328"/>
      <c r="Q62" s="328"/>
      <c r="R62" s="328"/>
      <c r="S62" s="328"/>
      <c r="T62" s="328"/>
      <c r="U62" s="328"/>
      <c r="V62" s="328"/>
      <c r="W62" s="328"/>
      <c r="X62" s="328"/>
      <c r="Y62" s="328"/>
      <c r="Z62" s="328"/>
      <c r="AA62" s="328"/>
      <c r="AB62" s="328"/>
      <c r="AC62" s="328"/>
      <c r="AD62" s="328"/>
      <c r="AE62" s="328"/>
      <c r="AF62" s="328"/>
      <c r="AG62" s="316">
        <f>'01.4.2 - SO01 VZT'!J32</f>
        <v>0</v>
      </c>
      <c r="AH62" s="317"/>
      <c r="AI62" s="317"/>
      <c r="AJ62" s="317"/>
      <c r="AK62" s="317"/>
      <c r="AL62" s="317"/>
      <c r="AM62" s="317"/>
      <c r="AN62" s="316">
        <f t="shared" si="0"/>
        <v>0</v>
      </c>
      <c r="AO62" s="317"/>
      <c r="AP62" s="317"/>
      <c r="AQ62" s="82" t="s">
        <v>93</v>
      </c>
      <c r="AR62" s="47"/>
      <c r="AS62" s="83">
        <v>0</v>
      </c>
      <c r="AT62" s="84">
        <f t="shared" si="1"/>
        <v>0</v>
      </c>
      <c r="AU62" s="85">
        <f>'01.4.2 - SO01 VZT'!P91</f>
        <v>0</v>
      </c>
      <c r="AV62" s="84">
        <f>'01.4.2 - SO01 VZT'!J35</f>
        <v>0</v>
      </c>
      <c r="AW62" s="84">
        <f>'01.4.2 - SO01 VZT'!J36</f>
        <v>0</v>
      </c>
      <c r="AX62" s="84">
        <f>'01.4.2 - SO01 VZT'!J37</f>
        <v>0</v>
      </c>
      <c r="AY62" s="84">
        <f>'01.4.2 - SO01 VZT'!J38</f>
        <v>0</v>
      </c>
      <c r="AZ62" s="84">
        <f>'01.4.2 - SO01 VZT'!F35</f>
        <v>0</v>
      </c>
      <c r="BA62" s="84">
        <f>'01.4.2 - SO01 VZT'!F36</f>
        <v>0</v>
      </c>
      <c r="BB62" s="84">
        <f>'01.4.2 - SO01 VZT'!F37</f>
        <v>0</v>
      </c>
      <c r="BC62" s="84">
        <f>'01.4.2 - SO01 VZT'!F38</f>
        <v>0</v>
      </c>
      <c r="BD62" s="86">
        <f>'01.4.2 - SO01 VZT'!F39</f>
        <v>0</v>
      </c>
      <c r="BT62" s="26" t="s">
        <v>90</v>
      </c>
      <c r="BV62" s="26" t="s">
        <v>83</v>
      </c>
      <c r="BW62" s="26" t="s">
        <v>112</v>
      </c>
      <c r="BX62" s="26" t="s">
        <v>89</v>
      </c>
      <c r="CL62" s="26" t="s">
        <v>43</v>
      </c>
    </row>
    <row r="63" spans="1:91" s="6" customFormat="1" ht="16.5" customHeight="1" x14ac:dyDescent="0.2">
      <c r="B63" s="73"/>
      <c r="C63" s="74"/>
      <c r="D63" s="327" t="s">
        <v>113</v>
      </c>
      <c r="E63" s="327"/>
      <c r="F63" s="327"/>
      <c r="G63" s="327"/>
      <c r="H63" s="327"/>
      <c r="I63" s="75"/>
      <c r="J63" s="327" t="s">
        <v>114</v>
      </c>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0">
        <f>ROUND(AG64,2)</f>
        <v>0</v>
      </c>
      <c r="AH63" s="319"/>
      <c r="AI63" s="319"/>
      <c r="AJ63" s="319"/>
      <c r="AK63" s="319"/>
      <c r="AL63" s="319"/>
      <c r="AM63" s="319"/>
      <c r="AN63" s="318">
        <f t="shared" si="0"/>
        <v>0</v>
      </c>
      <c r="AO63" s="319"/>
      <c r="AP63" s="319"/>
      <c r="AQ63" s="76" t="s">
        <v>87</v>
      </c>
      <c r="AR63" s="73"/>
      <c r="AS63" s="77">
        <f>ROUND(AS64,2)</f>
        <v>0</v>
      </c>
      <c r="AT63" s="78">
        <f t="shared" si="1"/>
        <v>0</v>
      </c>
      <c r="AU63" s="79">
        <f>ROUND(AU64,5)</f>
        <v>0</v>
      </c>
      <c r="AV63" s="78">
        <f>ROUND(AZ63*L29,2)</f>
        <v>0</v>
      </c>
      <c r="AW63" s="78">
        <f>ROUND(BA63*L30,2)</f>
        <v>0</v>
      </c>
      <c r="AX63" s="78">
        <f>ROUND(BB63*L29,2)</f>
        <v>0</v>
      </c>
      <c r="AY63" s="78">
        <f>ROUND(BC63*L30,2)</f>
        <v>0</v>
      </c>
      <c r="AZ63" s="78">
        <f>ROUND(AZ64,2)</f>
        <v>0</v>
      </c>
      <c r="BA63" s="78">
        <f>ROUND(BA64,2)</f>
        <v>0</v>
      </c>
      <c r="BB63" s="78">
        <f>ROUND(BB64,2)</f>
        <v>0</v>
      </c>
      <c r="BC63" s="78">
        <f>ROUND(BC64,2)</f>
        <v>0</v>
      </c>
      <c r="BD63" s="80">
        <f>ROUND(BD64,2)</f>
        <v>0</v>
      </c>
      <c r="BS63" s="81" t="s">
        <v>80</v>
      </c>
      <c r="BT63" s="81" t="s">
        <v>88</v>
      </c>
      <c r="BU63" s="81" t="s">
        <v>82</v>
      </c>
      <c r="BV63" s="81" t="s">
        <v>83</v>
      </c>
      <c r="BW63" s="81" t="s">
        <v>115</v>
      </c>
      <c r="BX63" s="81" t="s">
        <v>5</v>
      </c>
      <c r="CL63" s="81" t="s">
        <v>19</v>
      </c>
      <c r="CM63" s="81" t="s">
        <v>90</v>
      </c>
    </row>
    <row r="64" spans="1:91" s="3" customFormat="1" ht="16.5" customHeight="1" x14ac:dyDescent="0.2">
      <c r="A64" s="87" t="s">
        <v>95</v>
      </c>
      <c r="B64" s="47"/>
      <c r="C64" s="9"/>
      <c r="D64" s="9"/>
      <c r="E64" s="328" t="s">
        <v>116</v>
      </c>
      <c r="F64" s="328"/>
      <c r="G64" s="328"/>
      <c r="H64" s="328"/>
      <c r="I64" s="328"/>
      <c r="J64" s="9"/>
      <c r="K64" s="328" t="s">
        <v>117</v>
      </c>
      <c r="L64" s="328"/>
      <c r="M64" s="328"/>
      <c r="N64" s="328"/>
      <c r="O64" s="328"/>
      <c r="P64" s="328"/>
      <c r="Q64" s="328"/>
      <c r="R64" s="328"/>
      <c r="S64" s="328"/>
      <c r="T64" s="328"/>
      <c r="U64" s="328"/>
      <c r="V64" s="328"/>
      <c r="W64" s="328"/>
      <c r="X64" s="328"/>
      <c r="Y64" s="328"/>
      <c r="Z64" s="328"/>
      <c r="AA64" s="328"/>
      <c r="AB64" s="328"/>
      <c r="AC64" s="328"/>
      <c r="AD64" s="328"/>
      <c r="AE64" s="328"/>
      <c r="AF64" s="328"/>
      <c r="AG64" s="316">
        <f>'02.1 - SO02 AST'!J32</f>
        <v>0</v>
      </c>
      <c r="AH64" s="317"/>
      <c r="AI64" s="317"/>
      <c r="AJ64" s="317"/>
      <c r="AK64" s="317"/>
      <c r="AL64" s="317"/>
      <c r="AM64" s="317"/>
      <c r="AN64" s="316">
        <f t="shared" si="0"/>
        <v>0</v>
      </c>
      <c r="AO64" s="317"/>
      <c r="AP64" s="317"/>
      <c r="AQ64" s="82" t="s">
        <v>93</v>
      </c>
      <c r="AR64" s="47"/>
      <c r="AS64" s="83">
        <v>0</v>
      </c>
      <c r="AT64" s="84">
        <f t="shared" si="1"/>
        <v>0</v>
      </c>
      <c r="AU64" s="85">
        <f>'02.1 - SO02 AST'!P96</f>
        <v>0</v>
      </c>
      <c r="AV64" s="84">
        <f>'02.1 - SO02 AST'!J35</f>
        <v>0</v>
      </c>
      <c r="AW64" s="84">
        <f>'02.1 - SO02 AST'!J36</f>
        <v>0</v>
      </c>
      <c r="AX64" s="84">
        <f>'02.1 - SO02 AST'!J37</f>
        <v>0</v>
      </c>
      <c r="AY64" s="84">
        <f>'02.1 - SO02 AST'!J38</f>
        <v>0</v>
      </c>
      <c r="AZ64" s="84">
        <f>'02.1 - SO02 AST'!F35</f>
        <v>0</v>
      </c>
      <c r="BA64" s="84">
        <f>'02.1 - SO02 AST'!F36</f>
        <v>0</v>
      </c>
      <c r="BB64" s="84">
        <f>'02.1 - SO02 AST'!F37</f>
        <v>0</v>
      </c>
      <c r="BC64" s="84">
        <f>'02.1 - SO02 AST'!F38</f>
        <v>0</v>
      </c>
      <c r="BD64" s="86">
        <f>'02.1 - SO02 AST'!F39</f>
        <v>0</v>
      </c>
      <c r="BT64" s="26" t="s">
        <v>90</v>
      </c>
      <c r="BV64" s="26" t="s">
        <v>83</v>
      </c>
      <c r="BW64" s="26" t="s">
        <v>118</v>
      </c>
      <c r="BX64" s="26" t="s">
        <v>115</v>
      </c>
      <c r="CL64" s="26" t="s">
        <v>19</v>
      </c>
    </row>
    <row r="65" spans="1:91" s="6" customFormat="1" ht="16.5" customHeight="1" x14ac:dyDescent="0.2">
      <c r="A65" s="87" t="s">
        <v>95</v>
      </c>
      <c r="B65" s="73"/>
      <c r="C65" s="74"/>
      <c r="D65" s="327" t="s">
        <v>119</v>
      </c>
      <c r="E65" s="327"/>
      <c r="F65" s="327"/>
      <c r="G65" s="327"/>
      <c r="H65" s="327"/>
      <c r="I65" s="75"/>
      <c r="J65" s="327" t="s">
        <v>120</v>
      </c>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18">
        <f>'SO03 - Čistírenský objekt'!J30</f>
        <v>0</v>
      </c>
      <c r="AH65" s="319"/>
      <c r="AI65" s="319"/>
      <c r="AJ65" s="319"/>
      <c r="AK65" s="319"/>
      <c r="AL65" s="319"/>
      <c r="AM65" s="319"/>
      <c r="AN65" s="318">
        <f t="shared" si="0"/>
        <v>0</v>
      </c>
      <c r="AO65" s="319"/>
      <c r="AP65" s="319"/>
      <c r="AQ65" s="76" t="s">
        <v>87</v>
      </c>
      <c r="AR65" s="73"/>
      <c r="AS65" s="77">
        <v>0</v>
      </c>
      <c r="AT65" s="78">
        <f t="shared" si="1"/>
        <v>0</v>
      </c>
      <c r="AU65" s="79">
        <f>'SO03 - Čistírenský objekt'!P87</f>
        <v>0</v>
      </c>
      <c r="AV65" s="78">
        <f>'SO03 - Čistírenský objekt'!J33</f>
        <v>0</v>
      </c>
      <c r="AW65" s="78">
        <f>'SO03 - Čistírenský objekt'!J34</f>
        <v>0</v>
      </c>
      <c r="AX65" s="78">
        <f>'SO03 - Čistírenský objekt'!J35</f>
        <v>0</v>
      </c>
      <c r="AY65" s="78">
        <f>'SO03 - Čistírenský objekt'!J36</f>
        <v>0</v>
      </c>
      <c r="AZ65" s="78">
        <f>'SO03 - Čistírenský objekt'!F33</f>
        <v>0</v>
      </c>
      <c r="BA65" s="78">
        <f>'SO03 - Čistírenský objekt'!F34</f>
        <v>0</v>
      </c>
      <c r="BB65" s="78">
        <f>'SO03 - Čistírenský objekt'!F35</f>
        <v>0</v>
      </c>
      <c r="BC65" s="78">
        <f>'SO03 - Čistírenský objekt'!F36</f>
        <v>0</v>
      </c>
      <c r="BD65" s="80">
        <f>'SO03 - Čistírenský objekt'!F37</f>
        <v>0</v>
      </c>
      <c r="BT65" s="81" t="s">
        <v>88</v>
      </c>
      <c r="BV65" s="81" t="s">
        <v>83</v>
      </c>
      <c r="BW65" s="81" t="s">
        <v>121</v>
      </c>
      <c r="BX65" s="81" t="s">
        <v>5</v>
      </c>
      <c r="CL65" s="81" t="s">
        <v>19</v>
      </c>
      <c r="CM65" s="81" t="s">
        <v>90</v>
      </c>
    </row>
    <row r="66" spans="1:91" s="6" customFormat="1" ht="16.5" customHeight="1" x14ac:dyDescent="0.2">
      <c r="B66" s="73"/>
      <c r="C66" s="74"/>
      <c r="D66" s="327" t="s">
        <v>122</v>
      </c>
      <c r="E66" s="327"/>
      <c r="F66" s="327"/>
      <c r="G66" s="327"/>
      <c r="H66" s="327"/>
      <c r="I66" s="75"/>
      <c r="J66" s="327" t="s">
        <v>123</v>
      </c>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0">
        <f>ROUND(AG67+AG72+AG73,2)</f>
        <v>0</v>
      </c>
      <c r="AH66" s="319"/>
      <c r="AI66" s="319"/>
      <c r="AJ66" s="319"/>
      <c r="AK66" s="319"/>
      <c r="AL66" s="319"/>
      <c r="AM66" s="319"/>
      <c r="AN66" s="318">
        <f t="shared" si="0"/>
        <v>0</v>
      </c>
      <c r="AO66" s="319"/>
      <c r="AP66" s="319"/>
      <c r="AQ66" s="76" t="s">
        <v>87</v>
      </c>
      <c r="AR66" s="73"/>
      <c r="AS66" s="77">
        <f>ROUND(AS67+AS72+AS73,2)</f>
        <v>0</v>
      </c>
      <c r="AT66" s="78">
        <f t="shared" si="1"/>
        <v>0</v>
      </c>
      <c r="AU66" s="79">
        <f>ROUND(AU67+AU72+AU73,5)</f>
        <v>0</v>
      </c>
      <c r="AV66" s="78">
        <f>ROUND(AZ66*L29,2)</f>
        <v>0</v>
      </c>
      <c r="AW66" s="78">
        <f>ROUND(BA66*L30,2)</f>
        <v>0</v>
      </c>
      <c r="AX66" s="78">
        <f>ROUND(BB66*L29,2)</f>
        <v>0</v>
      </c>
      <c r="AY66" s="78">
        <f>ROUND(BC66*L30,2)</f>
        <v>0</v>
      </c>
      <c r="AZ66" s="78">
        <f>ROUND(AZ67+AZ72+AZ73,2)</f>
        <v>0</v>
      </c>
      <c r="BA66" s="78">
        <f>ROUND(BA67+BA72+BA73,2)</f>
        <v>0</v>
      </c>
      <c r="BB66" s="78">
        <f>ROUND(BB67+BB72+BB73,2)</f>
        <v>0</v>
      </c>
      <c r="BC66" s="78">
        <f>ROUND(BC67+BC72+BC73,2)</f>
        <v>0</v>
      </c>
      <c r="BD66" s="80">
        <f>ROUND(BD67+BD72+BD73,2)</f>
        <v>0</v>
      </c>
      <c r="BS66" s="81" t="s">
        <v>80</v>
      </c>
      <c r="BT66" s="81" t="s">
        <v>88</v>
      </c>
      <c r="BU66" s="81" t="s">
        <v>82</v>
      </c>
      <c r="BV66" s="81" t="s">
        <v>83</v>
      </c>
      <c r="BW66" s="81" t="s">
        <v>124</v>
      </c>
      <c r="BX66" s="81" t="s">
        <v>5</v>
      </c>
      <c r="CL66" s="81" t="s">
        <v>19</v>
      </c>
      <c r="CM66" s="81" t="s">
        <v>90</v>
      </c>
    </row>
    <row r="67" spans="1:91" s="3" customFormat="1" ht="16.5" customHeight="1" x14ac:dyDescent="0.2">
      <c r="B67" s="47"/>
      <c r="C67" s="9"/>
      <c r="D67" s="9"/>
      <c r="E67" s="328" t="s">
        <v>125</v>
      </c>
      <c r="F67" s="328"/>
      <c r="G67" s="328"/>
      <c r="H67" s="328"/>
      <c r="I67" s="328"/>
      <c r="J67" s="9"/>
      <c r="K67" s="328" t="s">
        <v>123</v>
      </c>
      <c r="L67" s="328"/>
      <c r="M67" s="328"/>
      <c r="N67" s="328"/>
      <c r="O67" s="328"/>
      <c r="P67" s="328"/>
      <c r="Q67" s="328"/>
      <c r="R67" s="328"/>
      <c r="S67" s="328"/>
      <c r="T67" s="328"/>
      <c r="U67" s="328"/>
      <c r="V67" s="328"/>
      <c r="W67" s="328"/>
      <c r="X67" s="328"/>
      <c r="Y67" s="328"/>
      <c r="Z67" s="328"/>
      <c r="AA67" s="328"/>
      <c r="AB67" s="328"/>
      <c r="AC67" s="328"/>
      <c r="AD67" s="328"/>
      <c r="AE67" s="328"/>
      <c r="AF67" s="328"/>
      <c r="AG67" s="321">
        <f>ROUND(SUM(AG68:AG71),2)</f>
        <v>0</v>
      </c>
      <c r="AH67" s="317"/>
      <c r="AI67" s="317"/>
      <c r="AJ67" s="317"/>
      <c r="AK67" s="317"/>
      <c r="AL67" s="317"/>
      <c r="AM67" s="317"/>
      <c r="AN67" s="316">
        <f t="shared" si="0"/>
        <v>0</v>
      </c>
      <c r="AO67" s="317"/>
      <c r="AP67" s="317"/>
      <c r="AQ67" s="82" t="s">
        <v>93</v>
      </c>
      <c r="AR67" s="47"/>
      <c r="AS67" s="83">
        <f>ROUND(SUM(AS68:AS71),2)</f>
        <v>0</v>
      </c>
      <c r="AT67" s="84">
        <f t="shared" si="1"/>
        <v>0</v>
      </c>
      <c r="AU67" s="85">
        <f>ROUND(SUM(AU68:AU71),5)</f>
        <v>0</v>
      </c>
      <c r="AV67" s="84">
        <f>ROUND(AZ67*L29,2)</f>
        <v>0</v>
      </c>
      <c r="AW67" s="84">
        <f>ROUND(BA67*L30,2)</f>
        <v>0</v>
      </c>
      <c r="AX67" s="84">
        <f>ROUND(BB67*L29,2)</f>
        <v>0</v>
      </c>
      <c r="AY67" s="84">
        <f>ROUND(BC67*L30,2)</f>
        <v>0</v>
      </c>
      <c r="AZ67" s="84">
        <f>ROUND(SUM(AZ68:AZ71),2)</f>
        <v>0</v>
      </c>
      <c r="BA67" s="84">
        <f>ROUND(SUM(BA68:BA71),2)</f>
        <v>0</v>
      </c>
      <c r="BB67" s="84">
        <f>ROUND(SUM(BB68:BB71),2)</f>
        <v>0</v>
      </c>
      <c r="BC67" s="84">
        <f>ROUND(SUM(BC68:BC71),2)</f>
        <v>0</v>
      </c>
      <c r="BD67" s="86">
        <f>ROUND(SUM(BD68:BD71),2)</f>
        <v>0</v>
      </c>
      <c r="BS67" s="26" t="s">
        <v>80</v>
      </c>
      <c r="BT67" s="26" t="s">
        <v>90</v>
      </c>
      <c r="BV67" s="26" t="s">
        <v>83</v>
      </c>
      <c r="BW67" s="26" t="s">
        <v>126</v>
      </c>
      <c r="BX67" s="26" t="s">
        <v>124</v>
      </c>
      <c r="CL67" s="26" t="s">
        <v>19</v>
      </c>
    </row>
    <row r="68" spans="1:91" s="3" customFormat="1" ht="16.5" customHeight="1" x14ac:dyDescent="0.2">
      <c r="A68" s="87" t="s">
        <v>95</v>
      </c>
      <c r="B68" s="47"/>
      <c r="C68" s="9"/>
      <c r="D68" s="9"/>
      <c r="E68" s="9"/>
      <c r="F68" s="328" t="s">
        <v>125</v>
      </c>
      <c r="G68" s="328"/>
      <c r="H68" s="328"/>
      <c r="I68" s="328"/>
      <c r="J68" s="328"/>
      <c r="K68" s="9"/>
      <c r="L68" s="328" t="s">
        <v>123</v>
      </c>
      <c r="M68" s="328"/>
      <c r="N68" s="328"/>
      <c r="O68" s="328"/>
      <c r="P68" s="328"/>
      <c r="Q68" s="328"/>
      <c r="R68" s="328"/>
      <c r="S68" s="328"/>
      <c r="T68" s="328"/>
      <c r="U68" s="328"/>
      <c r="V68" s="328"/>
      <c r="W68" s="328"/>
      <c r="X68" s="328"/>
      <c r="Y68" s="328"/>
      <c r="Z68" s="328"/>
      <c r="AA68" s="328"/>
      <c r="AB68" s="328"/>
      <c r="AC68" s="328"/>
      <c r="AD68" s="328"/>
      <c r="AE68" s="328"/>
      <c r="AF68" s="328"/>
      <c r="AG68" s="316">
        <f>'04.1 - Kalové hospodářství'!J32</f>
        <v>0</v>
      </c>
      <c r="AH68" s="317"/>
      <c r="AI68" s="317"/>
      <c r="AJ68" s="317"/>
      <c r="AK68" s="317"/>
      <c r="AL68" s="317"/>
      <c r="AM68" s="317"/>
      <c r="AN68" s="316">
        <f t="shared" si="0"/>
        <v>0</v>
      </c>
      <c r="AO68" s="317"/>
      <c r="AP68" s="317"/>
      <c r="AQ68" s="82" t="s">
        <v>93</v>
      </c>
      <c r="AR68" s="47"/>
      <c r="AS68" s="83">
        <v>0</v>
      </c>
      <c r="AT68" s="84">
        <f t="shared" si="1"/>
        <v>0</v>
      </c>
      <c r="AU68" s="85">
        <f>'04.1 - Kalové hospodářství'!P112</f>
        <v>0</v>
      </c>
      <c r="AV68" s="84">
        <f>'04.1 - Kalové hospodářství'!J35</f>
        <v>0</v>
      </c>
      <c r="AW68" s="84">
        <f>'04.1 - Kalové hospodářství'!J36</f>
        <v>0</v>
      </c>
      <c r="AX68" s="84">
        <f>'04.1 - Kalové hospodářství'!J37</f>
        <v>0</v>
      </c>
      <c r="AY68" s="84">
        <f>'04.1 - Kalové hospodářství'!J38</f>
        <v>0</v>
      </c>
      <c r="AZ68" s="84">
        <f>'04.1 - Kalové hospodářství'!F35</f>
        <v>0</v>
      </c>
      <c r="BA68" s="84">
        <f>'04.1 - Kalové hospodářství'!F36</f>
        <v>0</v>
      </c>
      <c r="BB68" s="84">
        <f>'04.1 - Kalové hospodářství'!F37</f>
        <v>0</v>
      </c>
      <c r="BC68" s="84">
        <f>'04.1 - Kalové hospodářství'!F38</f>
        <v>0</v>
      </c>
      <c r="BD68" s="86">
        <f>'04.1 - Kalové hospodářství'!F39</f>
        <v>0</v>
      </c>
      <c r="BT68" s="26" t="s">
        <v>96</v>
      </c>
      <c r="BU68" s="26" t="s">
        <v>97</v>
      </c>
      <c r="BV68" s="26" t="s">
        <v>83</v>
      </c>
      <c r="BW68" s="26" t="s">
        <v>126</v>
      </c>
      <c r="BX68" s="26" t="s">
        <v>124</v>
      </c>
      <c r="CL68" s="26" t="s">
        <v>19</v>
      </c>
    </row>
    <row r="69" spans="1:91" s="3" customFormat="1" ht="16.5" customHeight="1" x14ac:dyDescent="0.2">
      <c r="A69" s="87" t="s">
        <v>95</v>
      </c>
      <c r="B69" s="47"/>
      <c r="C69" s="9"/>
      <c r="D69" s="9"/>
      <c r="E69" s="9"/>
      <c r="F69" s="328" t="s">
        <v>127</v>
      </c>
      <c r="G69" s="328"/>
      <c r="H69" s="328"/>
      <c r="I69" s="328"/>
      <c r="J69" s="328"/>
      <c r="K69" s="9"/>
      <c r="L69" s="328" t="s">
        <v>99</v>
      </c>
      <c r="M69" s="328"/>
      <c r="N69" s="328"/>
      <c r="O69" s="328"/>
      <c r="P69" s="328"/>
      <c r="Q69" s="328"/>
      <c r="R69" s="328"/>
      <c r="S69" s="328"/>
      <c r="T69" s="328"/>
      <c r="U69" s="328"/>
      <c r="V69" s="328"/>
      <c r="W69" s="328"/>
      <c r="X69" s="328"/>
      <c r="Y69" s="328"/>
      <c r="Z69" s="328"/>
      <c r="AA69" s="328"/>
      <c r="AB69" s="328"/>
      <c r="AC69" s="328"/>
      <c r="AD69" s="328"/>
      <c r="AE69" s="328"/>
      <c r="AF69" s="328"/>
      <c r="AG69" s="316">
        <f>'04.1a - Zajištění stavebn...'!J34</f>
        <v>0</v>
      </c>
      <c r="AH69" s="317"/>
      <c r="AI69" s="317"/>
      <c r="AJ69" s="317"/>
      <c r="AK69" s="317"/>
      <c r="AL69" s="317"/>
      <c r="AM69" s="317"/>
      <c r="AN69" s="316">
        <f t="shared" si="0"/>
        <v>0</v>
      </c>
      <c r="AO69" s="317"/>
      <c r="AP69" s="317"/>
      <c r="AQ69" s="82" t="s">
        <v>93</v>
      </c>
      <c r="AR69" s="47"/>
      <c r="AS69" s="83">
        <v>0</v>
      </c>
      <c r="AT69" s="84">
        <f t="shared" si="1"/>
        <v>0</v>
      </c>
      <c r="AU69" s="85">
        <f>'04.1a - Zajištění stavebn...'!P95</f>
        <v>0</v>
      </c>
      <c r="AV69" s="84">
        <f>'04.1a - Zajištění stavebn...'!J37</f>
        <v>0</v>
      </c>
      <c r="AW69" s="84">
        <f>'04.1a - Zajištění stavebn...'!J38</f>
        <v>0</v>
      </c>
      <c r="AX69" s="84">
        <f>'04.1a - Zajištění stavebn...'!J39</f>
        <v>0</v>
      </c>
      <c r="AY69" s="84">
        <f>'04.1a - Zajištění stavebn...'!J40</f>
        <v>0</v>
      </c>
      <c r="AZ69" s="84">
        <f>'04.1a - Zajištění stavebn...'!F37</f>
        <v>0</v>
      </c>
      <c r="BA69" s="84">
        <f>'04.1a - Zajištění stavebn...'!F38</f>
        <v>0</v>
      </c>
      <c r="BB69" s="84">
        <f>'04.1a - Zajištění stavebn...'!F39</f>
        <v>0</v>
      </c>
      <c r="BC69" s="84">
        <f>'04.1a - Zajištění stavebn...'!F40</f>
        <v>0</v>
      </c>
      <c r="BD69" s="86">
        <f>'04.1a - Zajištění stavebn...'!F41</f>
        <v>0</v>
      </c>
      <c r="BT69" s="26" t="s">
        <v>96</v>
      </c>
      <c r="BV69" s="26" t="s">
        <v>83</v>
      </c>
      <c r="BW69" s="26" t="s">
        <v>128</v>
      </c>
      <c r="BX69" s="26" t="s">
        <v>126</v>
      </c>
      <c r="CL69" s="26" t="s">
        <v>19</v>
      </c>
    </row>
    <row r="70" spans="1:91" s="3" customFormat="1" ht="16.5" customHeight="1" x14ac:dyDescent="0.2">
      <c r="A70" s="87" t="s">
        <v>95</v>
      </c>
      <c r="B70" s="47"/>
      <c r="C70" s="9"/>
      <c r="D70" s="9"/>
      <c r="E70" s="9"/>
      <c r="F70" s="328" t="s">
        <v>129</v>
      </c>
      <c r="G70" s="328"/>
      <c r="H70" s="328"/>
      <c r="I70" s="328"/>
      <c r="J70" s="328"/>
      <c r="K70" s="9"/>
      <c r="L70" s="328" t="s">
        <v>102</v>
      </c>
      <c r="M70" s="328"/>
      <c r="N70" s="328"/>
      <c r="O70" s="328"/>
      <c r="P70" s="328"/>
      <c r="Q70" s="328"/>
      <c r="R70" s="328"/>
      <c r="S70" s="328"/>
      <c r="T70" s="328"/>
      <c r="U70" s="328"/>
      <c r="V70" s="328"/>
      <c r="W70" s="328"/>
      <c r="X70" s="328"/>
      <c r="Y70" s="328"/>
      <c r="Z70" s="328"/>
      <c r="AA70" s="328"/>
      <c r="AB70" s="328"/>
      <c r="AC70" s="328"/>
      <c r="AD70" s="328"/>
      <c r="AE70" s="328"/>
      <c r="AF70" s="328"/>
      <c r="AG70" s="316">
        <f>'04.1b - Zemní práce'!J34</f>
        <v>0</v>
      </c>
      <c r="AH70" s="317"/>
      <c r="AI70" s="317"/>
      <c r="AJ70" s="317"/>
      <c r="AK70" s="317"/>
      <c r="AL70" s="317"/>
      <c r="AM70" s="317"/>
      <c r="AN70" s="316">
        <f t="shared" si="0"/>
        <v>0</v>
      </c>
      <c r="AO70" s="317"/>
      <c r="AP70" s="317"/>
      <c r="AQ70" s="82" t="s">
        <v>93</v>
      </c>
      <c r="AR70" s="47"/>
      <c r="AS70" s="83">
        <v>0</v>
      </c>
      <c r="AT70" s="84">
        <f t="shared" si="1"/>
        <v>0</v>
      </c>
      <c r="AU70" s="85">
        <f>'04.1b - Zemní práce'!P96</f>
        <v>0</v>
      </c>
      <c r="AV70" s="84">
        <f>'04.1b - Zemní práce'!J37</f>
        <v>0</v>
      </c>
      <c r="AW70" s="84">
        <f>'04.1b - Zemní práce'!J38</f>
        <v>0</v>
      </c>
      <c r="AX70" s="84">
        <f>'04.1b - Zemní práce'!J39</f>
        <v>0</v>
      </c>
      <c r="AY70" s="84">
        <f>'04.1b - Zemní práce'!J40</f>
        <v>0</v>
      </c>
      <c r="AZ70" s="84">
        <f>'04.1b - Zemní práce'!F37</f>
        <v>0</v>
      </c>
      <c r="BA70" s="84">
        <f>'04.1b - Zemní práce'!F38</f>
        <v>0</v>
      </c>
      <c r="BB70" s="84">
        <f>'04.1b - Zemní práce'!F39</f>
        <v>0</v>
      </c>
      <c r="BC70" s="84">
        <f>'04.1b - Zemní práce'!F40</f>
        <v>0</v>
      </c>
      <c r="BD70" s="86">
        <f>'04.1b - Zemní práce'!F41</f>
        <v>0</v>
      </c>
      <c r="BT70" s="26" t="s">
        <v>96</v>
      </c>
      <c r="BV70" s="26" t="s">
        <v>83</v>
      </c>
      <c r="BW70" s="26" t="s">
        <v>130</v>
      </c>
      <c r="BX70" s="26" t="s">
        <v>126</v>
      </c>
      <c r="CL70" s="26" t="s">
        <v>19</v>
      </c>
    </row>
    <row r="71" spans="1:91" s="3" customFormat="1" ht="16.5" customHeight="1" x14ac:dyDescent="0.2">
      <c r="A71" s="87" t="s">
        <v>95</v>
      </c>
      <c r="B71" s="47"/>
      <c r="C71" s="9"/>
      <c r="D71" s="9"/>
      <c r="E71" s="9"/>
      <c r="F71" s="328" t="s">
        <v>131</v>
      </c>
      <c r="G71" s="328"/>
      <c r="H71" s="328"/>
      <c r="I71" s="328"/>
      <c r="J71" s="328"/>
      <c r="K71" s="9"/>
      <c r="L71" s="328" t="s">
        <v>105</v>
      </c>
      <c r="M71" s="328"/>
      <c r="N71" s="328"/>
      <c r="O71" s="328"/>
      <c r="P71" s="328"/>
      <c r="Q71" s="328"/>
      <c r="R71" s="328"/>
      <c r="S71" s="328"/>
      <c r="T71" s="328"/>
      <c r="U71" s="328"/>
      <c r="V71" s="328"/>
      <c r="W71" s="328"/>
      <c r="X71" s="328"/>
      <c r="Y71" s="328"/>
      <c r="Z71" s="328"/>
      <c r="AA71" s="328"/>
      <c r="AB71" s="328"/>
      <c r="AC71" s="328"/>
      <c r="AD71" s="328"/>
      <c r="AE71" s="328"/>
      <c r="AF71" s="328"/>
      <c r="AG71" s="316">
        <f>'04.1c - Demolice'!J34</f>
        <v>0</v>
      </c>
      <c r="AH71" s="317"/>
      <c r="AI71" s="317"/>
      <c r="AJ71" s="317"/>
      <c r="AK71" s="317"/>
      <c r="AL71" s="317"/>
      <c r="AM71" s="317"/>
      <c r="AN71" s="316">
        <f t="shared" si="0"/>
        <v>0</v>
      </c>
      <c r="AO71" s="317"/>
      <c r="AP71" s="317"/>
      <c r="AQ71" s="82" t="s">
        <v>93</v>
      </c>
      <c r="AR71" s="47"/>
      <c r="AS71" s="83">
        <v>0</v>
      </c>
      <c r="AT71" s="84">
        <f t="shared" si="1"/>
        <v>0</v>
      </c>
      <c r="AU71" s="85">
        <f>'04.1c - Demolice'!P96</f>
        <v>0</v>
      </c>
      <c r="AV71" s="84">
        <f>'04.1c - Demolice'!J37</f>
        <v>0</v>
      </c>
      <c r="AW71" s="84">
        <f>'04.1c - Demolice'!J38</f>
        <v>0</v>
      </c>
      <c r="AX71" s="84">
        <f>'04.1c - Demolice'!J39</f>
        <v>0</v>
      </c>
      <c r="AY71" s="84">
        <f>'04.1c - Demolice'!J40</f>
        <v>0</v>
      </c>
      <c r="AZ71" s="84">
        <f>'04.1c - Demolice'!F37</f>
        <v>0</v>
      </c>
      <c r="BA71" s="84">
        <f>'04.1c - Demolice'!F38</f>
        <v>0</v>
      </c>
      <c r="BB71" s="84">
        <f>'04.1c - Demolice'!F39</f>
        <v>0</v>
      </c>
      <c r="BC71" s="84">
        <f>'04.1c - Demolice'!F40</f>
        <v>0</v>
      </c>
      <c r="BD71" s="86">
        <f>'04.1c - Demolice'!F41</f>
        <v>0</v>
      </c>
      <c r="BT71" s="26" t="s">
        <v>96</v>
      </c>
      <c r="BV71" s="26" t="s">
        <v>83</v>
      </c>
      <c r="BW71" s="26" t="s">
        <v>132</v>
      </c>
      <c r="BX71" s="26" t="s">
        <v>126</v>
      </c>
      <c r="CL71" s="26" t="s">
        <v>19</v>
      </c>
    </row>
    <row r="72" spans="1:91" s="3" customFormat="1" ht="16.5" customHeight="1" x14ac:dyDescent="0.2">
      <c r="A72" s="87" t="s">
        <v>95</v>
      </c>
      <c r="B72" s="47"/>
      <c r="C72" s="9"/>
      <c r="D72" s="9"/>
      <c r="E72" s="328" t="s">
        <v>133</v>
      </c>
      <c r="F72" s="328"/>
      <c r="G72" s="328"/>
      <c r="H72" s="328"/>
      <c r="I72" s="328"/>
      <c r="J72" s="9"/>
      <c r="K72" s="328" t="s">
        <v>134</v>
      </c>
      <c r="L72" s="328"/>
      <c r="M72" s="328"/>
      <c r="N72" s="328"/>
      <c r="O72" s="328"/>
      <c r="P72" s="328"/>
      <c r="Q72" s="328"/>
      <c r="R72" s="328"/>
      <c r="S72" s="328"/>
      <c r="T72" s="328"/>
      <c r="U72" s="328"/>
      <c r="V72" s="328"/>
      <c r="W72" s="328"/>
      <c r="X72" s="328"/>
      <c r="Y72" s="328"/>
      <c r="Z72" s="328"/>
      <c r="AA72" s="328"/>
      <c r="AB72" s="328"/>
      <c r="AC72" s="328"/>
      <c r="AD72" s="328"/>
      <c r="AE72" s="328"/>
      <c r="AF72" s="328"/>
      <c r="AG72" s="316">
        <f>'04.4.1 - SO04 ZTI'!J32</f>
        <v>0</v>
      </c>
      <c r="AH72" s="317"/>
      <c r="AI72" s="317"/>
      <c r="AJ72" s="317"/>
      <c r="AK72" s="317"/>
      <c r="AL72" s="317"/>
      <c r="AM72" s="317"/>
      <c r="AN72" s="316">
        <f t="shared" si="0"/>
        <v>0</v>
      </c>
      <c r="AO72" s="317"/>
      <c r="AP72" s="317"/>
      <c r="AQ72" s="82" t="s">
        <v>93</v>
      </c>
      <c r="AR72" s="47"/>
      <c r="AS72" s="83">
        <v>0</v>
      </c>
      <c r="AT72" s="84">
        <f t="shared" si="1"/>
        <v>0</v>
      </c>
      <c r="AU72" s="85">
        <f>'04.4.1 - SO04 ZTI'!P92</f>
        <v>0</v>
      </c>
      <c r="AV72" s="84">
        <f>'04.4.1 - SO04 ZTI'!J35</f>
        <v>0</v>
      </c>
      <c r="AW72" s="84">
        <f>'04.4.1 - SO04 ZTI'!J36</f>
        <v>0</v>
      </c>
      <c r="AX72" s="84">
        <f>'04.4.1 - SO04 ZTI'!J37</f>
        <v>0</v>
      </c>
      <c r="AY72" s="84">
        <f>'04.4.1 - SO04 ZTI'!J38</f>
        <v>0</v>
      </c>
      <c r="AZ72" s="84">
        <f>'04.4.1 - SO04 ZTI'!F35</f>
        <v>0</v>
      </c>
      <c r="BA72" s="84">
        <f>'04.4.1 - SO04 ZTI'!F36</f>
        <v>0</v>
      </c>
      <c r="BB72" s="84">
        <f>'04.4.1 - SO04 ZTI'!F37</f>
        <v>0</v>
      </c>
      <c r="BC72" s="84">
        <f>'04.4.1 - SO04 ZTI'!F38</f>
        <v>0</v>
      </c>
      <c r="BD72" s="86">
        <f>'04.4.1 - SO04 ZTI'!F39</f>
        <v>0</v>
      </c>
      <c r="BT72" s="26" t="s">
        <v>90</v>
      </c>
      <c r="BV72" s="26" t="s">
        <v>83</v>
      </c>
      <c r="BW72" s="26" t="s">
        <v>135</v>
      </c>
      <c r="BX72" s="26" t="s">
        <v>124</v>
      </c>
      <c r="CL72" s="26" t="s">
        <v>43</v>
      </c>
    </row>
    <row r="73" spans="1:91" s="3" customFormat="1" ht="16.5" customHeight="1" x14ac:dyDescent="0.2">
      <c r="A73" s="87" t="s">
        <v>95</v>
      </c>
      <c r="B73" s="47"/>
      <c r="C73" s="9"/>
      <c r="D73" s="9"/>
      <c r="E73" s="328" t="s">
        <v>136</v>
      </c>
      <c r="F73" s="328"/>
      <c r="G73" s="328"/>
      <c r="H73" s="328"/>
      <c r="I73" s="328"/>
      <c r="J73" s="9"/>
      <c r="K73" s="328" t="s">
        <v>137</v>
      </c>
      <c r="L73" s="328"/>
      <c r="M73" s="328"/>
      <c r="N73" s="328"/>
      <c r="O73" s="328"/>
      <c r="P73" s="328"/>
      <c r="Q73" s="328"/>
      <c r="R73" s="328"/>
      <c r="S73" s="328"/>
      <c r="T73" s="328"/>
      <c r="U73" s="328"/>
      <c r="V73" s="328"/>
      <c r="W73" s="328"/>
      <c r="X73" s="328"/>
      <c r="Y73" s="328"/>
      <c r="Z73" s="328"/>
      <c r="AA73" s="328"/>
      <c r="AB73" s="328"/>
      <c r="AC73" s="328"/>
      <c r="AD73" s="328"/>
      <c r="AE73" s="328"/>
      <c r="AF73" s="328"/>
      <c r="AG73" s="316">
        <f>'04.4.2 - SO04 VZT'!J32</f>
        <v>0</v>
      </c>
      <c r="AH73" s="317"/>
      <c r="AI73" s="317"/>
      <c r="AJ73" s="317"/>
      <c r="AK73" s="317"/>
      <c r="AL73" s="317"/>
      <c r="AM73" s="317"/>
      <c r="AN73" s="316">
        <f t="shared" si="0"/>
        <v>0</v>
      </c>
      <c r="AO73" s="317"/>
      <c r="AP73" s="317"/>
      <c r="AQ73" s="82" t="s">
        <v>93</v>
      </c>
      <c r="AR73" s="47"/>
      <c r="AS73" s="83">
        <v>0</v>
      </c>
      <c r="AT73" s="84">
        <f t="shared" si="1"/>
        <v>0</v>
      </c>
      <c r="AU73" s="85">
        <f>'04.4.2 - SO04 VZT'!P90</f>
        <v>0</v>
      </c>
      <c r="AV73" s="84">
        <f>'04.4.2 - SO04 VZT'!J35</f>
        <v>0</v>
      </c>
      <c r="AW73" s="84">
        <f>'04.4.2 - SO04 VZT'!J36</f>
        <v>0</v>
      </c>
      <c r="AX73" s="84">
        <f>'04.4.2 - SO04 VZT'!J37</f>
        <v>0</v>
      </c>
      <c r="AY73" s="84">
        <f>'04.4.2 - SO04 VZT'!J38</f>
        <v>0</v>
      </c>
      <c r="AZ73" s="84">
        <f>'04.4.2 - SO04 VZT'!F35</f>
        <v>0</v>
      </c>
      <c r="BA73" s="84">
        <f>'04.4.2 - SO04 VZT'!F36</f>
        <v>0</v>
      </c>
      <c r="BB73" s="84">
        <f>'04.4.2 - SO04 VZT'!F37</f>
        <v>0</v>
      </c>
      <c r="BC73" s="84">
        <f>'04.4.2 - SO04 VZT'!F38</f>
        <v>0</v>
      </c>
      <c r="BD73" s="86">
        <f>'04.4.2 - SO04 VZT'!F39</f>
        <v>0</v>
      </c>
      <c r="BT73" s="26" t="s">
        <v>90</v>
      </c>
      <c r="BV73" s="26" t="s">
        <v>83</v>
      </c>
      <c r="BW73" s="26" t="s">
        <v>138</v>
      </c>
      <c r="BX73" s="26" t="s">
        <v>124</v>
      </c>
      <c r="CL73" s="26" t="s">
        <v>43</v>
      </c>
    </row>
    <row r="74" spans="1:91" s="6" customFormat="1" ht="16.5" customHeight="1" x14ac:dyDescent="0.2">
      <c r="B74" s="73"/>
      <c r="C74" s="74"/>
      <c r="D74" s="327" t="s">
        <v>139</v>
      </c>
      <c r="E74" s="327"/>
      <c r="F74" s="327"/>
      <c r="G74" s="327"/>
      <c r="H74" s="327"/>
      <c r="I74" s="75"/>
      <c r="J74" s="327" t="s">
        <v>140</v>
      </c>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0">
        <f>ROUND(AG75,2)</f>
        <v>0</v>
      </c>
      <c r="AH74" s="319"/>
      <c r="AI74" s="319"/>
      <c r="AJ74" s="319"/>
      <c r="AK74" s="319"/>
      <c r="AL74" s="319"/>
      <c r="AM74" s="319"/>
      <c r="AN74" s="318">
        <f t="shared" si="0"/>
        <v>0</v>
      </c>
      <c r="AO74" s="319"/>
      <c r="AP74" s="319"/>
      <c r="AQ74" s="76" t="s">
        <v>87</v>
      </c>
      <c r="AR74" s="73"/>
      <c r="AS74" s="77">
        <f>ROUND(AS75,2)</f>
        <v>0</v>
      </c>
      <c r="AT74" s="78">
        <f t="shared" si="1"/>
        <v>0</v>
      </c>
      <c r="AU74" s="79">
        <f>ROUND(AU75,5)</f>
        <v>0</v>
      </c>
      <c r="AV74" s="78">
        <f>ROUND(AZ74*L29,2)</f>
        <v>0</v>
      </c>
      <c r="AW74" s="78">
        <f>ROUND(BA74*L30,2)</f>
        <v>0</v>
      </c>
      <c r="AX74" s="78">
        <f>ROUND(BB74*L29,2)</f>
        <v>0</v>
      </c>
      <c r="AY74" s="78">
        <f>ROUND(BC74*L30,2)</f>
        <v>0</v>
      </c>
      <c r="AZ74" s="78">
        <f>ROUND(AZ75,2)</f>
        <v>0</v>
      </c>
      <c r="BA74" s="78">
        <f>ROUND(BA75,2)</f>
        <v>0</v>
      </c>
      <c r="BB74" s="78">
        <f>ROUND(BB75,2)</f>
        <v>0</v>
      </c>
      <c r="BC74" s="78">
        <f>ROUND(BC75,2)</f>
        <v>0</v>
      </c>
      <c r="BD74" s="80">
        <f>ROUND(BD75,2)</f>
        <v>0</v>
      </c>
      <c r="BS74" s="81" t="s">
        <v>80</v>
      </c>
      <c r="BT74" s="81" t="s">
        <v>88</v>
      </c>
      <c r="BU74" s="81" t="s">
        <v>82</v>
      </c>
      <c r="BV74" s="81" t="s">
        <v>83</v>
      </c>
      <c r="BW74" s="81" t="s">
        <v>141</v>
      </c>
      <c r="BX74" s="81" t="s">
        <v>5</v>
      </c>
      <c r="CL74" s="81" t="s">
        <v>19</v>
      </c>
      <c r="CM74" s="81" t="s">
        <v>90</v>
      </c>
    </row>
    <row r="75" spans="1:91" s="3" customFormat="1" ht="16.5" customHeight="1" x14ac:dyDescent="0.2">
      <c r="A75" s="87" t="s">
        <v>95</v>
      </c>
      <c r="B75" s="47"/>
      <c r="C75" s="9"/>
      <c r="D75" s="9"/>
      <c r="E75" s="328" t="s">
        <v>142</v>
      </c>
      <c r="F75" s="328"/>
      <c r="G75" s="328"/>
      <c r="H75" s="328"/>
      <c r="I75" s="328"/>
      <c r="J75" s="9"/>
      <c r="K75" s="328" t="s">
        <v>143</v>
      </c>
      <c r="L75" s="328"/>
      <c r="M75" s="328"/>
      <c r="N75" s="328"/>
      <c r="O75" s="328"/>
      <c r="P75" s="328"/>
      <c r="Q75" s="328"/>
      <c r="R75" s="328"/>
      <c r="S75" s="328"/>
      <c r="T75" s="328"/>
      <c r="U75" s="328"/>
      <c r="V75" s="328"/>
      <c r="W75" s="328"/>
      <c r="X75" s="328"/>
      <c r="Y75" s="328"/>
      <c r="Z75" s="328"/>
      <c r="AA75" s="328"/>
      <c r="AB75" s="328"/>
      <c r="AC75" s="328"/>
      <c r="AD75" s="328"/>
      <c r="AE75" s="328"/>
      <c r="AF75" s="328"/>
      <c r="AG75" s="316">
        <f>'05.1 - SO05 AST'!J32</f>
        <v>0</v>
      </c>
      <c r="AH75" s="317"/>
      <c r="AI75" s="317"/>
      <c r="AJ75" s="317"/>
      <c r="AK75" s="317"/>
      <c r="AL75" s="317"/>
      <c r="AM75" s="317"/>
      <c r="AN75" s="316">
        <f t="shared" si="0"/>
        <v>0</v>
      </c>
      <c r="AO75" s="317"/>
      <c r="AP75" s="317"/>
      <c r="AQ75" s="82" t="s">
        <v>93</v>
      </c>
      <c r="AR75" s="47"/>
      <c r="AS75" s="83">
        <v>0</v>
      </c>
      <c r="AT75" s="84">
        <f t="shared" si="1"/>
        <v>0</v>
      </c>
      <c r="AU75" s="85">
        <f>'05.1 - SO05 AST'!P96</f>
        <v>0</v>
      </c>
      <c r="AV75" s="84">
        <f>'05.1 - SO05 AST'!J35</f>
        <v>0</v>
      </c>
      <c r="AW75" s="84">
        <f>'05.1 - SO05 AST'!J36</f>
        <v>0</v>
      </c>
      <c r="AX75" s="84">
        <f>'05.1 - SO05 AST'!J37</f>
        <v>0</v>
      </c>
      <c r="AY75" s="84">
        <f>'05.1 - SO05 AST'!J38</f>
        <v>0</v>
      </c>
      <c r="AZ75" s="84">
        <f>'05.1 - SO05 AST'!F35</f>
        <v>0</v>
      </c>
      <c r="BA75" s="84">
        <f>'05.1 - SO05 AST'!F36</f>
        <v>0</v>
      </c>
      <c r="BB75" s="84">
        <f>'05.1 - SO05 AST'!F37</f>
        <v>0</v>
      </c>
      <c r="BC75" s="84">
        <f>'05.1 - SO05 AST'!F38</f>
        <v>0</v>
      </c>
      <c r="BD75" s="86">
        <f>'05.1 - SO05 AST'!F39</f>
        <v>0</v>
      </c>
      <c r="BT75" s="26" t="s">
        <v>90</v>
      </c>
      <c r="BV75" s="26" t="s">
        <v>83</v>
      </c>
      <c r="BW75" s="26" t="s">
        <v>144</v>
      </c>
      <c r="BX75" s="26" t="s">
        <v>141</v>
      </c>
      <c r="CL75" s="26" t="s">
        <v>19</v>
      </c>
    </row>
    <row r="76" spans="1:91" s="6" customFormat="1" ht="16.5" customHeight="1" x14ac:dyDescent="0.2">
      <c r="B76" s="73"/>
      <c r="C76" s="74"/>
      <c r="D76" s="327" t="s">
        <v>145</v>
      </c>
      <c r="E76" s="327"/>
      <c r="F76" s="327"/>
      <c r="G76" s="327"/>
      <c r="H76" s="327"/>
      <c r="I76" s="75"/>
      <c r="J76" s="327" t="s">
        <v>146</v>
      </c>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0">
        <f>ROUND(SUM(AG77:AG79),2)</f>
        <v>0</v>
      </c>
      <c r="AH76" s="319"/>
      <c r="AI76" s="319"/>
      <c r="AJ76" s="319"/>
      <c r="AK76" s="319"/>
      <c r="AL76" s="319"/>
      <c r="AM76" s="319"/>
      <c r="AN76" s="318">
        <f t="shared" si="0"/>
        <v>0</v>
      </c>
      <c r="AO76" s="319"/>
      <c r="AP76" s="319"/>
      <c r="AQ76" s="76" t="s">
        <v>87</v>
      </c>
      <c r="AR76" s="73"/>
      <c r="AS76" s="77">
        <f>ROUND(SUM(AS77:AS79),2)</f>
        <v>0</v>
      </c>
      <c r="AT76" s="78">
        <f t="shared" si="1"/>
        <v>0</v>
      </c>
      <c r="AU76" s="79">
        <f>ROUND(SUM(AU77:AU79),5)</f>
        <v>0</v>
      </c>
      <c r="AV76" s="78">
        <f>ROUND(AZ76*L29,2)</f>
        <v>0</v>
      </c>
      <c r="AW76" s="78">
        <f>ROUND(BA76*L30,2)</f>
        <v>0</v>
      </c>
      <c r="AX76" s="78">
        <f>ROUND(BB76*L29,2)</f>
        <v>0</v>
      </c>
      <c r="AY76" s="78">
        <f>ROUND(BC76*L30,2)</f>
        <v>0</v>
      </c>
      <c r="AZ76" s="78">
        <f>ROUND(SUM(AZ77:AZ79),2)</f>
        <v>0</v>
      </c>
      <c r="BA76" s="78">
        <f>ROUND(SUM(BA77:BA79),2)</f>
        <v>0</v>
      </c>
      <c r="BB76" s="78">
        <f>ROUND(SUM(BB77:BB79),2)</f>
        <v>0</v>
      </c>
      <c r="BC76" s="78">
        <f>ROUND(SUM(BC77:BC79),2)</f>
        <v>0</v>
      </c>
      <c r="BD76" s="80">
        <f>ROUND(SUM(BD77:BD79),2)</f>
        <v>0</v>
      </c>
      <c r="BS76" s="81" t="s">
        <v>80</v>
      </c>
      <c r="BT76" s="81" t="s">
        <v>88</v>
      </c>
      <c r="BU76" s="81" t="s">
        <v>82</v>
      </c>
      <c r="BV76" s="81" t="s">
        <v>83</v>
      </c>
      <c r="BW76" s="81" t="s">
        <v>147</v>
      </c>
      <c r="BX76" s="81" t="s">
        <v>5</v>
      </c>
      <c r="CL76" s="81" t="s">
        <v>19</v>
      </c>
      <c r="CM76" s="81" t="s">
        <v>90</v>
      </c>
    </row>
    <row r="77" spans="1:91" s="3" customFormat="1" ht="16.5" customHeight="1" x14ac:dyDescent="0.2">
      <c r="A77" s="87" t="s">
        <v>95</v>
      </c>
      <c r="B77" s="47"/>
      <c r="C77" s="9"/>
      <c r="D77" s="9"/>
      <c r="E77" s="328" t="s">
        <v>148</v>
      </c>
      <c r="F77" s="328"/>
      <c r="G77" s="328"/>
      <c r="H77" s="328"/>
      <c r="I77" s="328"/>
      <c r="J77" s="9"/>
      <c r="K77" s="328" t="s">
        <v>149</v>
      </c>
      <c r="L77" s="328"/>
      <c r="M77" s="328"/>
      <c r="N77" s="328"/>
      <c r="O77" s="328"/>
      <c r="P77" s="328"/>
      <c r="Q77" s="328"/>
      <c r="R77" s="328"/>
      <c r="S77" s="328"/>
      <c r="T77" s="328"/>
      <c r="U77" s="328"/>
      <c r="V77" s="328"/>
      <c r="W77" s="328"/>
      <c r="X77" s="328"/>
      <c r="Y77" s="328"/>
      <c r="Z77" s="328"/>
      <c r="AA77" s="328"/>
      <c r="AB77" s="328"/>
      <c r="AC77" s="328"/>
      <c r="AD77" s="328"/>
      <c r="AE77" s="328"/>
      <c r="AF77" s="328"/>
      <c r="AG77" s="316">
        <f>'06.1 - SO06 AST'!J32</f>
        <v>0</v>
      </c>
      <c r="AH77" s="317"/>
      <c r="AI77" s="317"/>
      <c r="AJ77" s="317"/>
      <c r="AK77" s="317"/>
      <c r="AL77" s="317"/>
      <c r="AM77" s="317"/>
      <c r="AN77" s="316">
        <f t="shared" si="0"/>
        <v>0</v>
      </c>
      <c r="AO77" s="317"/>
      <c r="AP77" s="317"/>
      <c r="AQ77" s="82" t="s">
        <v>93</v>
      </c>
      <c r="AR77" s="47"/>
      <c r="AS77" s="83">
        <v>0</v>
      </c>
      <c r="AT77" s="84">
        <f t="shared" si="1"/>
        <v>0</v>
      </c>
      <c r="AU77" s="85">
        <f>'06.1 - SO06 AST'!P107</f>
        <v>0</v>
      </c>
      <c r="AV77" s="84">
        <f>'06.1 - SO06 AST'!J35</f>
        <v>0</v>
      </c>
      <c r="AW77" s="84">
        <f>'06.1 - SO06 AST'!J36</f>
        <v>0</v>
      </c>
      <c r="AX77" s="84">
        <f>'06.1 - SO06 AST'!J37</f>
        <v>0</v>
      </c>
      <c r="AY77" s="84">
        <f>'06.1 - SO06 AST'!J38</f>
        <v>0</v>
      </c>
      <c r="AZ77" s="84">
        <f>'06.1 - SO06 AST'!F35</f>
        <v>0</v>
      </c>
      <c r="BA77" s="84">
        <f>'06.1 - SO06 AST'!F36</f>
        <v>0</v>
      </c>
      <c r="BB77" s="84">
        <f>'06.1 - SO06 AST'!F37</f>
        <v>0</v>
      </c>
      <c r="BC77" s="84">
        <f>'06.1 - SO06 AST'!F38</f>
        <v>0</v>
      </c>
      <c r="BD77" s="86">
        <f>'06.1 - SO06 AST'!F39</f>
        <v>0</v>
      </c>
      <c r="BT77" s="26" t="s">
        <v>90</v>
      </c>
      <c r="BV77" s="26" t="s">
        <v>83</v>
      </c>
      <c r="BW77" s="26" t="s">
        <v>150</v>
      </c>
      <c r="BX77" s="26" t="s">
        <v>147</v>
      </c>
      <c r="CL77" s="26" t="s">
        <v>19</v>
      </c>
    </row>
    <row r="78" spans="1:91" s="3" customFormat="1" ht="16.5" customHeight="1" x14ac:dyDescent="0.2">
      <c r="A78" s="87" t="s">
        <v>95</v>
      </c>
      <c r="B78" s="47"/>
      <c r="C78" s="9"/>
      <c r="D78" s="9"/>
      <c r="E78" s="328" t="s">
        <v>151</v>
      </c>
      <c r="F78" s="328"/>
      <c r="G78" s="328"/>
      <c r="H78" s="328"/>
      <c r="I78" s="328"/>
      <c r="J78" s="9"/>
      <c r="K78" s="328" t="s">
        <v>152</v>
      </c>
      <c r="L78" s="328"/>
      <c r="M78" s="328"/>
      <c r="N78" s="328"/>
      <c r="O78" s="328"/>
      <c r="P78" s="328"/>
      <c r="Q78" s="328"/>
      <c r="R78" s="328"/>
      <c r="S78" s="328"/>
      <c r="T78" s="328"/>
      <c r="U78" s="328"/>
      <c r="V78" s="328"/>
      <c r="W78" s="328"/>
      <c r="X78" s="328"/>
      <c r="Y78" s="328"/>
      <c r="Z78" s="328"/>
      <c r="AA78" s="328"/>
      <c r="AB78" s="328"/>
      <c r="AC78" s="328"/>
      <c r="AD78" s="328"/>
      <c r="AE78" s="328"/>
      <c r="AF78" s="328"/>
      <c r="AG78" s="316">
        <f>'06.4.1 - SO06 ZTI'!J32</f>
        <v>0</v>
      </c>
      <c r="AH78" s="317"/>
      <c r="AI78" s="317"/>
      <c r="AJ78" s="317"/>
      <c r="AK78" s="317"/>
      <c r="AL78" s="317"/>
      <c r="AM78" s="317"/>
      <c r="AN78" s="316">
        <f t="shared" si="0"/>
        <v>0</v>
      </c>
      <c r="AO78" s="317"/>
      <c r="AP78" s="317"/>
      <c r="AQ78" s="82" t="s">
        <v>93</v>
      </c>
      <c r="AR78" s="47"/>
      <c r="AS78" s="83">
        <v>0</v>
      </c>
      <c r="AT78" s="84">
        <f t="shared" si="1"/>
        <v>0</v>
      </c>
      <c r="AU78" s="85">
        <f>'06.4.1 - SO06 ZTI'!P89</f>
        <v>0</v>
      </c>
      <c r="AV78" s="84">
        <f>'06.4.1 - SO06 ZTI'!J35</f>
        <v>0</v>
      </c>
      <c r="AW78" s="84">
        <f>'06.4.1 - SO06 ZTI'!J36</f>
        <v>0</v>
      </c>
      <c r="AX78" s="84">
        <f>'06.4.1 - SO06 ZTI'!J37</f>
        <v>0</v>
      </c>
      <c r="AY78" s="84">
        <f>'06.4.1 - SO06 ZTI'!J38</f>
        <v>0</v>
      </c>
      <c r="AZ78" s="84">
        <f>'06.4.1 - SO06 ZTI'!F35</f>
        <v>0</v>
      </c>
      <c r="BA78" s="84">
        <f>'06.4.1 - SO06 ZTI'!F36</f>
        <v>0</v>
      </c>
      <c r="BB78" s="84">
        <f>'06.4.1 - SO06 ZTI'!F37</f>
        <v>0</v>
      </c>
      <c r="BC78" s="84">
        <f>'06.4.1 - SO06 ZTI'!F38</f>
        <v>0</v>
      </c>
      <c r="BD78" s="86">
        <f>'06.4.1 - SO06 ZTI'!F39</f>
        <v>0</v>
      </c>
      <c r="BT78" s="26" t="s">
        <v>90</v>
      </c>
      <c r="BV78" s="26" t="s">
        <v>83</v>
      </c>
      <c r="BW78" s="26" t="s">
        <v>153</v>
      </c>
      <c r="BX78" s="26" t="s">
        <v>147</v>
      </c>
      <c r="CL78" s="26" t="s">
        <v>43</v>
      </c>
    </row>
    <row r="79" spans="1:91" s="3" customFormat="1" ht="16.5" customHeight="1" x14ac:dyDescent="0.2">
      <c r="A79" s="87" t="s">
        <v>95</v>
      </c>
      <c r="B79" s="47"/>
      <c r="C79" s="9"/>
      <c r="D79" s="9"/>
      <c r="E79" s="328" t="s">
        <v>154</v>
      </c>
      <c r="F79" s="328"/>
      <c r="G79" s="328"/>
      <c r="H79" s="328"/>
      <c r="I79" s="328"/>
      <c r="J79" s="9"/>
      <c r="K79" s="328" t="s">
        <v>155</v>
      </c>
      <c r="L79" s="328"/>
      <c r="M79" s="328"/>
      <c r="N79" s="328"/>
      <c r="O79" s="328"/>
      <c r="P79" s="328"/>
      <c r="Q79" s="328"/>
      <c r="R79" s="328"/>
      <c r="S79" s="328"/>
      <c r="T79" s="328"/>
      <c r="U79" s="328"/>
      <c r="V79" s="328"/>
      <c r="W79" s="328"/>
      <c r="X79" s="328"/>
      <c r="Y79" s="328"/>
      <c r="Z79" s="328"/>
      <c r="AA79" s="328"/>
      <c r="AB79" s="328"/>
      <c r="AC79" s="328"/>
      <c r="AD79" s="328"/>
      <c r="AE79" s="328"/>
      <c r="AF79" s="328"/>
      <c r="AG79" s="316">
        <f>'06.4.3 - SO06 Vytápění'!J32</f>
        <v>0</v>
      </c>
      <c r="AH79" s="317"/>
      <c r="AI79" s="317"/>
      <c r="AJ79" s="317"/>
      <c r="AK79" s="317"/>
      <c r="AL79" s="317"/>
      <c r="AM79" s="317"/>
      <c r="AN79" s="316">
        <f t="shared" si="0"/>
        <v>0</v>
      </c>
      <c r="AO79" s="317"/>
      <c r="AP79" s="317"/>
      <c r="AQ79" s="82" t="s">
        <v>93</v>
      </c>
      <c r="AR79" s="47"/>
      <c r="AS79" s="83">
        <v>0</v>
      </c>
      <c r="AT79" s="84">
        <f t="shared" si="1"/>
        <v>0</v>
      </c>
      <c r="AU79" s="85">
        <f>'06.4.3 - SO06 Vytápění'!P86</f>
        <v>0</v>
      </c>
      <c r="AV79" s="84">
        <f>'06.4.3 - SO06 Vytápění'!J35</f>
        <v>0</v>
      </c>
      <c r="AW79" s="84">
        <f>'06.4.3 - SO06 Vytápění'!J36</f>
        <v>0</v>
      </c>
      <c r="AX79" s="84">
        <f>'06.4.3 - SO06 Vytápění'!J37</f>
        <v>0</v>
      </c>
      <c r="AY79" s="84">
        <f>'06.4.3 - SO06 Vytápění'!J38</f>
        <v>0</v>
      </c>
      <c r="AZ79" s="84">
        <f>'06.4.3 - SO06 Vytápění'!F35</f>
        <v>0</v>
      </c>
      <c r="BA79" s="84">
        <f>'06.4.3 - SO06 Vytápění'!F36</f>
        <v>0</v>
      </c>
      <c r="BB79" s="84">
        <f>'06.4.3 - SO06 Vytápění'!F37</f>
        <v>0</v>
      </c>
      <c r="BC79" s="84">
        <f>'06.4.3 - SO06 Vytápění'!F38</f>
        <v>0</v>
      </c>
      <c r="BD79" s="86">
        <f>'06.4.3 - SO06 Vytápění'!F39</f>
        <v>0</v>
      </c>
      <c r="BT79" s="26" t="s">
        <v>90</v>
      </c>
      <c r="BV79" s="26" t="s">
        <v>83</v>
      </c>
      <c r="BW79" s="26" t="s">
        <v>156</v>
      </c>
      <c r="BX79" s="26" t="s">
        <v>147</v>
      </c>
      <c r="CL79" s="26" t="s">
        <v>43</v>
      </c>
    </row>
    <row r="80" spans="1:91" s="6" customFormat="1" ht="16.5" customHeight="1" x14ac:dyDescent="0.2">
      <c r="B80" s="73"/>
      <c r="C80" s="74"/>
      <c r="D80" s="327" t="s">
        <v>157</v>
      </c>
      <c r="E80" s="327"/>
      <c r="F80" s="327"/>
      <c r="G80" s="327"/>
      <c r="H80" s="327"/>
      <c r="I80" s="75"/>
      <c r="J80" s="327" t="s">
        <v>158</v>
      </c>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0">
        <f>ROUND(AG81,2)</f>
        <v>0</v>
      </c>
      <c r="AH80" s="319"/>
      <c r="AI80" s="319"/>
      <c r="AJ80" s="319"/>
      <c r="AK80" s="319"/>
      <c r="AL80" s="319"/>
      <c r="AM80" s="319"/>
      <c r="AN80" s="318">
        <f t="shared" si="0"/>
        <v>0</v>
      </c>
      <c r="AO80" s="319"/>
      <c r="AP80" s="319"/>
      <c r="AQ80" s="76" t="s">
        <v>87</v>
      </c>
      <c r="AR80" s="73"/>
      <c r="AS80" s="77">
        <f>ROUND(AS81,2)</f>
        <v>0</v>
      </c>
      <c r="AT80" s="78">
        <f t="shared" si="1"/>
        <v>0</v>
      </c>
      <c r="AU80" s="79">
        <f>ROUND(AU81,5)</f>
        <v>0</v>
      </c>
      <c r="AV80" s="78">
        <f>ROUND(AZ80*L29,2)</f>
        <v>0</v>
      </c>
      <c r="AW80" s="78">
        <f>ROUND(BA80*L30,2)</f>
        <v>0</v>
      </c>
      <c r="AX80" s="78">
        <f>ROUND(BB80*L29,2)</f>
        <v>0</v>
      </c>
      <c r="AY80" s="78">
        <f>ROUND(BC80*L30,2)</f>
        <v>0</v>
      </c>
      <c r="AZ80" s="78">
        <f>ROUND(AZ81,2)</f>
        <v>0</v>
      </c>
      <c r="BA80" s="78">
        <f>ROUND(BA81,2)</f>
        <v>0</v>
      </c>
      <c r="BB80" s="78">
        <f>ROUND(BB81,2)</f>
        <v>0</v>
      </c>
      <c r="BC80" s="78">
        <f>ROUND(BC81,2)</f>
        <v>0</v>
      </c>
      <c r="BD80" s="80">
        <f>ROUND(BD81,2)</f>
        <v>0</v>
      </c>
      <c r="BS80" s="81" t="s">
        <v>80</v>
      </c>
      <c r="BT80" s="81" t="s">
        <v>88</v>
      </c>
      <c r="BU80" s="81" t="s">
        <v>82</v>
      </c>
      <c r="BV80" s="81" t="s">
        <v>83</v>
      </c>
      <c r="BW80" s="81" t="s">
        <v>159</v>
      </c>
      <c r="BX80" s="81" t="s">
        <v>5</v>
      </c>
      <c r="CL80" s="81" t="s">
        <v>19</v>
      </c>
      <c r="CM80" s="81" t="s">
        <v>90</v>
      </c>
    </row>
    <row r="81" spans="1:91" s="3" customFormat="1" ht="16.5" customHeight="1" x14ac:dyDescent="0.2">
      <c r="A81" s="87" t="s">
        <v>95</v>
      </c>
      <c r="B81" s="47"/>
      <c r="C81" s="9"/>
      <c r="D81" s="9"/>
      <c r="E81" s="328" t="s">
        <v>160</v>
      </c>
      <c r="F81" s="328"/>
      <c r="G81" s="328"/>
      <c r="H81" s="328"/>
      <c r="I81" s="328"/>
      <c r="J81" s="9"/>
      <c r="K81" s="328" t="s">
        <v>161</v>
      </c>
      <c r="L81" s="328"/>
      <c r="M81" s="328"/>
      <c r="N81" s="328"/>
      <c r="O81" s="328"/>
      <c r="P81" s="328"/>
      <c r="Q81" s="328"/>
      <c r="R81" s="328"/>
      <c r="S81" s="328"/>
      <c r="T81" s="328"/>
      <c r="U81" s="328"/>
      <c r="V81" s="328"/>
      <c r="W81" s="328"/>
      <c r="X81" s="328"/>
      <c r="Y81" s="328"/>
      <c r="Z81" s="328"/>
      <c r="AA81" s="328"/>
      <c r="AB81" s="328"/>
      <c r="AC81" s="328"/>
      <c r="AD81" s="328"/>
      <c r="AE81" s="328"/>
      <c r="AF81" s="328"/>
      <c r="AG81" s="316">
        <f>'07.1 - SO07 AST'!J32</f>
        <v>0</v>
      </c>
      <c r="AH81" s="317"/>
      <c r="AI81" s="317"/>
      <c r="AJ81" s="317"/>
      <c r="AK81" s="317"/>
      <c r="AL81" s="317"/>
      <c r="AM81" s="317"/>
      <c r="AN81" s="316">
        <f t="shared" si="0"/>
        <v>0</v>
      </c>
      <c r="AO81" s="317"/>
      <c r="AP81" s="317"/>
      <c r="AQ81" s="82" t="s">
        <v>93</v>
      </c>
      <c r="AR81" s="47"/>
      <c r="AS81" s="83">
        <v>0</v>
      </c>
      <c r="AT81" s="84">
        <f t="shared" si="1"/>
        <v>0</v>
      </c>
      <c r="AU81" s="85">
        <f>'07.1 - SO07 AST'!P90</f>
        <v>0</v>
      </c>
      <c r="AV81" s="84">
        <f>'07.1 - SO07 AST'!J35</f>
        <v>0</v>
      </c>
      <c r="AW81" s="84">
        <f>'07.1 - SO07 AST'!J36</f>
        <v>0</v>
      </c>
      <c r="AX81" s="84">
        <f>'07.1 - SO07 AST'!J37</f>
        <v>0</v>
      </c>
      <c r="AY81" s="84">
        <f>'07.1 - SO07 AST'!J38</f>
        <v>0</v>
      </c>
      <c r="AZ81" s="84">
        <f>'07.1 - SO07 AST'!F35</f>
        <v>0</v>
      </c>
      <c r="BA81" s="84">
        <f>'07.1 - SO07 AST'!F36</f>
        <v>0</v>
      </c>
      <c r="BB81" s="84">
        <f>'07.1 - SO07 AST'!F37</f>
        <v>0</v>
      </c>
      <c r="BC81" s="84">
        <f>'07.1 - SO07 AST'!F38</f>
        <v>0</v>
      </c>
      <c r="BD81" s="86">
        <f>'07.1 - SO07 AST'!F39</f>
        <v>0</v>
      </c>
      <c r="BT81" s="26" t="s">
        <v>90</v>
      </c>
      <c r="BV81" s="26" t="s">
        <v>83</v>
      </c>
      <c r="BW81" s="26" t="s">
        <v>162</v>
      </c>
      <c r="BX81" s="26" t="s">
        <v>159</v>
      </c>
      <c r="CL81" s="26" t="s">
        <v>19</v>
      </c>
    </row>
    <row r="82" spans="1:91" s="6" customFormat="1" ht="24.75" customHeight="1" x14ac:dyDescent="0.2">
      <c r="B82" s="73"/>
      <c r="C82" s="74"/>
      <c r="D82" s="327" t="s">
        <v>163</v>
      </c>
      <c r="E82" s="327"/>
      <c r="F82" s="327"/>
      <c r="G82" s="327"/>
      <c r="H82" s="327"/>
      <c r="I82" s="75"/>
      <c r="J82" s="327" t="s">
        <v>164</v>
      </c>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0">
        <f>ROUND(SUM(AG83:AG84),2)</f>
        <v>0</v>
      </c>
      <c r="AH82" s="319"/>
      <c r="AI82" s="319"/>
      <c r="AJ82" s="319"/>
      <c r="AK82" s="319"/>
      <c r="AL82" s="319"/>
      <c r="AM82" s="319"/>
      <c r="AN82" s="318">
        <f t="shared" si="0"/>
        <v>0</v>
      </c>
      <c r="AO82" s="319"/>
      <c r="AP82" s="319"/>
      <c r="AQ82" s="76" t="s">
        <v>87</v>
      </c>
      <c r="AR82" s="73"/>
      <c r="AS82" s="77">
        <f>ROUND(SUM(AS83:AS84),2)</f>
        <v>0</v>
      </c>
      <c r="AT82" s="78">
        <f t="shared" si="1"/>
        <v>0</v>
      </c>
      <c r="AU82" s="79">
        <f>ROUND(SUM(AU83:AU84),5)</f>
        <v>0</v>
      </c>
      <c r="AV82" s="78">
        <f>ROUND(AZ82*L29,2)</f>
        <v>0</v>
      </c>
      <c r="AW82" s="78">
        <f>ROUND(BA82*L30,2)</f>
        <v>0</v>
      </c>
      <c r="AX82" s="78">
        <f>ROUND(BB82*L29,2)</f>
        <v>0</v>
      </c>
      <c r="AY82" s="78">
        <f>ROUND(BC82*L30,2)</f>
        <v>0</v>
      </c>
      <c r="AZ82" s="78">
        <f>ROUND(SUM(AZ83:AZ84),2)</f>
        <v>0</v>
      </c>
      <c r="BA82" s="78">
        <f>ROUND(SUM(BA83:BA84),2)</f>
        <v>0</v>
      </c>
      <c r="BB82" s="78">
        <f>ROUND(SUM(BB83:BB84),2)</f>
        <v>0</v>
      </c>
      <c r="BC82" s="78">
        <f>ROUND(SUM(BC83:BC84),2)</f>
        <v>0</v>
      </c>
      <c r="BD82" s="80">
        <f>ROUND(SUM(BD83:BD84),2)</f>
        <v>0</v>
      </c>
      <c r="BS82" s="81" t="s">
        <v>80</v>
      </c>
      <c r="BT82" s="81" t="s">
        <v>88</v>
      </c>
      <c r="BU82" s="81" t="s">
        <v>82</v>
      </c>
      <c r="BV82" s="81" t="s">
        <v>83</v>
      </c>
      <c r="BW82" s="81" t="s">
        <v>165</v>
      </c>
      <c r="BX82" s="81" t="s">
        <v>5</v>
      </c>
      <c r="CL82" s="81" t="s">
        <v>19</v>
      </c>
      <c r="CM82" s="81" t="s">
        <v>90</v>
      </c>
    </row>
    <row r="83" spans="1:91" s="3" customFormat="1" ht="16.5" customHeight="1" x14ac:dyDescent="0.2">
      <c r="A83" s="87" t="s">
        <v>95</v>
      </c>
      <c r="B83" s="47"/>
      <c r="C83" s="9"/>
      <c r="D83" s="9"/>
      <c r="E83" s="328" t="s">
        <v>166</v>
      </c>
      <c r="F83" s="328"/>
      <c r="G83" s="328"/>
      <c r="H83" s="328"/>
      <c r="I83" s="328"/>
      <c r="J83" s="9"/>
      <c r="K83" s="328" t="s">
        <v>167</v>
      </c>
      <c r="L83" s="328"/>
      <c r="M83" s="328"/>
      <c r="N83" s="328"/>
      <c r="O83" s="328"/>
      <c r="P83" s="328"/>
      <c r="Q83" s="328"/>
      <c r="R83" s="328"/>
      <c r="S83" s="328"/>
      <c r="T83" s="328"/>
      <c r="U83" s="328"/>
      <c r="V83" s="328"/>
      <c r="W83" s="328"/>
      <c r="X83" s="328"/>
      <c r="Y83" s="328"/>
      <c r="Z83" s="328"/>
      <c r="AA83" s="328"/>
      <c r="AB83" s="328"/>
      <c r="AC83" s="328"/>
      <c r="AD83" s="328"/>
      <c r="AE83" s="328"/>
      <c r="AF83" s="328"/>
      <c r="AG83" s="316">
        <f>'08.1 - SO08 AST'!J32</f>
        <v>0</v>
      </c>
      <c r="AH83" s="317"/>
      <c r="AI83" s="317"/>
      <c r="AJ83" s="317"/>
      <c r="AK83" s="317"/>
      <c r="AL83" s="317"/>
      <c r="AM83" s="317"/>
      <c r="AN83" s="316">
        <f t="shared" si="0"/>
        <v>0</v>
      </c>
      <c r="AO83" s="317"/>
      <c r="AP83" s="317"/>
      <c r="AQ83" s="82" t="s">
        <v>93</v>
      </c>
      <c r="AR83" s="47"/>
      <c r="AS83" s="83">
        <v>0</v>
      </c>
      <c r="AT83" s="84">
        <f t="shared" si="1"/>
        <v>0</v>
      </c>
      <c r="AU83" s="85">
        <f>'08.1 - SO08 AST'!P106</f>
        <v>0</v>
      </c>
      <c r="AV83" s="84">
        <f>'08.1 - SO08 AST'!J35</f>
        <v>0</v>
      </c>
      <c r="AW83" s="84">
        <f>'08.1 - SO08 AST'!J36</f>
        <v>0</v>
      </c>
      <c r="AX83" s="84">
        <f>'08.1 - SO08 AST'!J37</f>
        <v>0</v>
      </c>
      <c r="AY83" s="84">
        <f>'08.1 - SO08 AST'!J38</f>
        <v>0</v>
      </c>
      <c r="AZ83" s="84">
        <f>'08.1 - SO08 AST'!F35</f>
        <v>0</v>
      </c>
      <c r="BA83" s="84">
        <f>'08.1 - SO08 AST'!F36</f>
        <v>0</v>
      </c>
      <c r="BB83" s="84">
        <f>'08.1 - SO08 AST'!F37</f>
        <v>0</v>
      </c>
      <c r="BC83" s="84">
        <f>'08.1 - SO08 AST'!F38</f>
        <v>0</v>
      </c>
      <c r="BD83" s="86">
        <f>'08.1 - SO08 AST'!F39</f>
        <v>0</v>
      </c>
      <c r="BT83" s="26" t="s">
        <v>90</v>
      </c>
      <c r="BV83" s="26" t="s">
        <v>83</v>
      </c>
      <c r="BW83" s="26" t="s">
        <v>168</v>
      </c>
      <c r="BX83" s="26" t="s">
        <v>165</v>
      </c>
      <c r="CL83" s="26" t="s">
        <v>19</v>
      </c>
    </row>
    <row r="84" spans="1:91" s="3" customFormat="1" ht="16.5" customHeight="1" x14ac:dyDescent="0.2">
      <c r="A84" s="87" t="s">
        <v>95</v>
      </c>
      <c r="B84" s="47"/>
      <c r="C84" s="9"/>
      <c r="D84" s="9"/>
      <c r="E84" s="328" t="s">
        <v>169</v>
      </c>
      <c r="F84" s="328"/>
      <c r="G84" s="328"/>
      <c r="H84" s="328"/>
      <c r="I84" s="328"/>
      <c r="J84" s="9"/>
      <c r="K84" s="328" t="s">
        <v>170</v>
      </c>
      <c r="L84" s="328"/>
      <c r="M84" s="328"/>
      <c r="N84" s="328"/>
      <c r="O84" s="328"/>
      <c r="P84" s="328"/>
      <c r="Q84" s="328"/>
      <c r="R84" s="328"/>
      <c r="S84" s="328"/>
      <c r="T84" s="328"/>
      <c r="U84" s="328"/>
      <c r="V84" s="328"/>
      <c r="W84" s="328"/>
      <c r="X84" s="328"/>
      <c r="Y84" s="328"/>
      <c r="Z84" s="328"/>
      <c r="AA84" s="328"/>
      <c r="AB84" s="328"/>
      <c r="AC84" s="328"/>
      <c r="AD84" s="328"/>
      <c r="AE84" s="328"/>
      <c r="AF84" s="328"/>
      <c r="AG84" s="316">
        <f>'08.4.1 - SO08 ZTI'!J32</f>
        <v>0</v>
      </c>
      <c r="AH84" s="317"/>
      <c r="AI84" s="317"/>
      <c r="AJ84" s="317"/>
      <c r="AK84" s="317"/>
      <c r="AL84" s="317"/>
      <c r="AM84" s="317"/>
      <c r="AN84" s="316">
        <f t="shared" si="0"/>
        <v>0</v>
      </c>
      <c r="AO84" s="317"/>
      <c r="AP84" s="317"/>
      <c r="AQ84" s="82" t="s">
        <v>93</v>
      </c>
      <c r="AR84" s="47"/>
      <c r="AS84" s="83">
        <v>0</v>
      </c>
      <c r="AT84" s="84">
        <f t="shared" si="1"/>
        <v>0</v>
      </c>
      <c r="AU84" s="85">
        <f>'08.4.1 - SO08 ZTI'!P94</f>
        <v>0</v>
      </c>
      <c r="AV84" s="84">
        <f>'08.4.1 - SO08 ZTI'!J35</f>
        <v>0</v>
      </c>
      <c r="AW84" s="84">
        <f>'08.4.1 - SO08 ZTI'!J36</f>
        <v>0</v>
      </c>
      <c r="AX84" s="84">
        <f>'08.4.1 - SO08 ZTI'!J37</f>
        <v>0</v>
      </c>
      <c r="AY84" s="84">
        <f>'08.4.1 - SO08 ZTI'!J38</f>
        <v>0</v>
      </c>
      <c r="AZ84" s="84">
        <f>'08.4.1 - SO08 ZTI'!F35</f>
        <v>0</v>
      </c>
      <c r="BA84" s="84">
        <f>'08.4.1 - SO08 ZTI'!F36</f>
        <v>0</v>
      </c>
      <c r="BB84" s="84">
        <f>'08.4.1 - SO08 ZTI'!F37</f>
        <v>0</v>
      </c>
      <c r="BC84" s="84">
        <f>'08.4.1 - SO08 ZTI'!F38</f>
        <v>0</v>
      </c>
      <c r="BD84" s="86">
        <f>'08.4.1 - SO08 ZTI'!F39</f>
        <v>0</v>
      </c>
      <c r="BT84" s="26" t="s">
        <v>90</v>
      </c>
      <c r="BV84" s="26" t="s">
        <v>83</v>
      </c>
      <c r="BW84" s="26" t="s">
        <v>171</v>
      </c>
      <c r="BX84" s="26" t="s">
        <v>165</v>
      </c>
      <c r="CL84" s="26" t="s">
        <v>43</v>
      </c>
    </row>
    <row r="85" spans="1:91" s="6" customFormat="1" ht="24.75" customHeight="1" x14ac:dyDescent="0.2">
      <c r="A85" s="87" t="s">
        <v>95</v>
      </c>
      <c r="B85" s="73"/>
      <c r="C85" s="74"/>
      <c r="D85" s="327" t="s">
        <v>172</v>
      </c>
      <c r="E85" s="327"/>
      <c r="F85" s="327"/>
      <c r="G85" s="327"/>
      <c r="H85" s="327"/>
      <c r="I85" s="75"/>
      <c r="J85" s="327" t="s">
        <v>173</v>
      </c>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18">
        <f>'SO09 - Chemické hospodářs...'!J30</f>
        <v>0</v>
      </c>
      <c r="AH85" s="319"/>
      <c r="AI85" s="319"/>
      <c r="AJ85" s="319"/>
      <c r="AK85" s="319"/>
      <c r="AL85" s="319"/>
      <c r="AM85" s="319"/>
      <c r="AN85" s="318">
        <f t="shared" si="0"/>
        <v>0</v>
      </c>
      <c r="AO85" s="319"/>
      <c r="AP85" s="319"/>
      <c r="AQ85" s="76" t="s">
        <v>87</v>
      </c>
      <c r="AR85" s="73"/>
      <c r="AS85" s="77">
        <v>0</v>
      </c>
      <c r="AT85" s="78">
        <f t="shared" si="1"/>
        <v>0</v>
      </c>
      <c r="AU85" s="79">
        <f>'SO09 - Chemické hospodářs...'!P84</f>
        <v>0</v>
      </c>
      <c r="AV85" s="78">
        <f>'SO09 - Chemické hospodářs...'!J33</f>
        <v>0</v>
      </c>
      <c r="AW85" s="78">
        <f>'SO09 - Chemické hospodářs...'!J34</f>
        <v>0</v>
      </c>
      <c r="AX85" s="78">
        <f>'SO09 - Chemické hospodářs...'!J35</f>
        <v>0</v>
      </c>
      <c r="AY85" s="78">
        <f>'SO09 - Chemické hospodářs...'!J36</f>
        <v>0</v>
      </c>
      <c r="AZ85" s="78">
        <f>'SO09 - Chemické hospodářs...'!F33</f>
        <v>0</v>
      </c>
      <c r="BA85" s="78">
        <f>'SO09 - Chemické hospodářs...'!F34</f>
        <v>0</v>
      </c>
      <c r="BB85" s="78">
        <f>'SO09 - Chemické hospodářs...'!F35</f>
        <v>0</v>
      </c>
      <c r="BC85" s="78">
        <f>'SO09 - Chemické hospodářs...'!F36</f>
        <v>0</v>
      </c>
      <c r="BD85" s="80">
        <f>'SO09 - Chemické hospodářs...'!F37</f>
        <v>0</v>
      </c>
      <c r="BT85" s="81" t="s">
        <v>88</v>
      </c>
      <c r="BV85" s="81" t="s">
        <v>83</v>
      </c>
      <c r="BW85" s="81" t="s">
        <v>174</v>
      </c>
      <c r="BX85" s="81" t="s">
        <v>5</v>
      </c>
      <c r="CL85" s="81" t="s">
        <v>19</v>
      </c>
      <c r="CM85" s="81" t="s">
        <v>90</v>
      </c>
    </row>
    <row r="86" spans="1:91" s="6" customFormat="1" ht="16.5" customHeight="1" x14ac:dyDescent="0.2">
      <c r="A86" s="87" t="s">
        <v>95</v>
      </c>
      <c r="B86" s="73"/>
      <c r="C86" s="74"/>
      <c r="D86" s="327" t="s">
        <v>175</v>
      </c>
      <c r="E86" s="327"/>
      <c r="F86" s="327"/>
      <c r="G86" s="327"/>
      <c r="H86" s="327"/>
      <c r="I86" s="75"/>
      <c r="J86" s="327" t="s">
        <v>176</v>
      </c>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18">
        <f>'SO11 - Spojovací potrubí'!J30</f>
        <v>0</v>
      </c>
      <c r="AH86" s="319"/>
      <c r="AI86" s="319"/>
      <c r="AJ86" s="319"/>
      <c r="AK86" s="319"/>
      <c r="AL86" s="319"/>
      <c r="AM86" s="319"/>
      <c r="AN86" s="318">
        <f t="shared" ref="AN86:AN111" si="2">SUM(AG86,AT86)</f>
        <v>0</v>
      </c>
      <c r="AO86" s="319"/>
      <c r="AP86" s="319"/>
      <c r="AQ86" s="76" t="s">
        <v>87</v>
      </c>
      <c r="AR86" s="73"/>
      <c r="AS86" s="77">
        <v>0</v>
      </c>
      <c r="AT86" s="78">
        <f t="shared" ref="AT86:AT111" si="3">ROUND(SUM(AV86:AW86),2)</f>
        <v>0</v>
      </c>
      <c r="AU86" s="79">
        <f>'SO11 - Spojovací potrubí'!P92</f>
        <v>0</v>
      </c>
      <c r="AV86" s="78">
        <f>'SO11 - Spojovací potrubí'!J33</f>
        <v>0</v>
      </c>
      <c r="AW86" s="78">
        <f>'SO11 - Spojovací potrubí'!J34</f>
        <v>0</v>
      </c>
      <c r="AX86" s="78">
        <f>'SO11 - Spojovací potrubí'!J35</f>
        <v>0</v>
      </c>
      <c r="AY86" s="78">
        <f>'SO11 - Spojovací potrubí'!J36</f>
        <v>0</v>
      </c>
      <c r="AZ86" s="78">
        <f>'SO11 - Spojovací potrubí'!F33</f>
        <v>0</v>
      </c>
      <c r="BA86" s="78">
        <f>'SO11 - Spojovací potrubí'!F34</f>
        <v>0</v>
      </c>
      <c r="BB86" s="78">
        <f>'SO11 - Spojovací potrubí'!F35</f>
        <v>0</v>
      </c>
      <c r="BC86" s="78">
        <f>'SO11 - Spojovací potrubí'!F36</f>
        <v>0</v>
      </c>
      <c r="BD86" s="80">
        <f>'SO11 - Spojovací potrubí'!F37</f>
        <v>0</v>
      </c>
      <c r="BT86" s="81" t="s">
        <v>88</v>
      </c>
      <c r="BV86" s="81" t="s">
        <v>83</v>
      </c>
      <c r="BW86" s="81" t="s">
        <v>177</v>
      </c>
      <c r="BX86" s="81" t="s">
        <v>5</v>
      </c>
      <c r="CL86" s="81" t="s">
        <v>19</v>
      </c>
      <c r="CM86" s="81" t="s">
        <v>90</v>
      </c>
    </row>
    <row r="87" spans="1:91" s="6" customFormat="1" ht="16.5" customHeight="1" x14ac:dyDescent="0.2">
      <c r="B87" s="73"/>
      <c r="C87" s="74"/>
      <c r="D87" s="327" t="s">
        <v>178</v>
      </c>
      <c r="E87" s="327"/>
      <c r="F87" s="327"/>
      <c r="G87" s="327"/>
      <c r="H87" s="327"/>
      <c r="I87" s="75"/>
      <c r="J87" s="327" t="s">
        <v>179</v>
      </c>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0">
        <f>ROUND(SUM(AG88:AG90),2)</f>
        <v>0</v>
      </c>
      <c r="AH87" s="319"/>
      <c r="AI87" s="319"/>
      <c r="AJ87" s="319"/>
      <c r="AK87" s="319"/>
      <c r="AL87" s="319"/>
      <c r="AM87" s="319"/>
      <c r="AN87" s="318">
        <f t="shared" si="2"/>
        <v>0</v>
      </c>
      <c r="AO87" s="319"/>
      <c r="AP87" s="319"/>
      <c r="AQ87" s="76" t="s">
        <v>87</v>
      </c>
      <c r="AR87" s="73"/>
      <c r="AS87" s="77">
        <f>ROUND(SUM(AS88:AS90),2)</f>
        <v>0</v>
      </c>
      <c r="AT87" s="78">
        <f t="shared" si="3"/>
        <v>0</v>
      </c>
      <c r="AU87" s="79">
        <f>ROUND(SUM(AU88:AU90),5)</f>
        <v>0</v>
      </c>
      <c r="AV87" s="78">
        <f>ROUND(AZ87*L29,2)</f>
        <v>0</v>
      </c>
      <c r="AW87" s="78">
        <f>ROUND(BA87*L30,2)</f>
        <v>0</v>
      </c>
      <c r="AX87" s="78">
        <f>ROUND(BB87*L29,2)</f>
        <v>0</v>
      </c>
      <c r="AY87" s="78">
        <f>ROUND(BC87*L30,2)</f>
        <v>0</v>
      </c>
      <c r="AZ87" s="78">
        <f>ROUND(SUM(AZ88:AZ90),2)</f>
        <v>0</v>
      </c>
      <c r="BA87" s="78">
        <f>ROUND(SUM(BA88:BA90),2)</f>
        <v>0</v>
      </c>
      <c r="BB87" s="78">
        <f>ROUND(SUM(BB88:BB90),2)</f>
        <v>0</v>
      </c>
      <c r="BC87" s="78">
        <f>ROUND(SUM(BC88:BC90),2)</f>
        <v>0</v>
      </c>
      <c r="BD87" s="80">
        <f>ROUND(SUM(BD88:BD90),2)</f>
        <v>0</v>
      </c>
      <c r="BS87" s="81" t="s">
        <v>80</v>
      </c>
      <c r="BT87" s="81" t="s">
        <v>88</v>
      </c>
      <c r="BV87" s="81" t="s">
        <v>83</v>
      </c>
      <c r="BW87" s="81" t="s">
        <v>180</v>
      </c>
      <c r="BX87" s="81" t="s">
        <v>5</v>
      </c>
      <c r="CL87" s="81" t="s">
        <v>19</v>
      </c>
      <c r="CM87" s="81" t="s">
        <v>90</v>
      </c>
    </row>
    <row r="88" spans="1:91" s="3" customFormat="1" ht="16.5" customHeight="1" x14ac:dyDescent="0.2">
      <c r="A88" s="87" t="s">
        <v>95</v>
      </c>
      <c r="B88" s="47"/>
      <c r="C88" s="9"/>
      <c r="D88" s="9"/>
      <c r="E88" s="328" t="s">
        <v>178</v>
      </c>
      <c r="F88" s="328"/>
      <c r="G88" s="328"/>
      <c r="H88" s="328"/>
      <c r="I88" s="328"/>
      <c r="J88" s="9"/>
      <c r="K88" s="328" t="s">
        <v>179</v>
      </c>
      <c r="L88" s="328"/>
      <c r="M88" s="328"/>
      <c r="N88" s="328"/>
      <c r="O88" s="328"/>
      <c r="P88" s="328"/>
      <c r="Q88" s="328"/>
      <c r="R88" s="328"/>
      <c r="S88" s="328"/>
      <c r="T88" s="328"/>
      <c r="U88" s="328"/>
      <c r="V88" s="328"/>
      <c r="W88" s="328"/>
      <c r="X88" s="328"/>
      <c r="Y88" s="328"/>
      <c r="Z88" s="328"/>
      <c r="AA88" s="328"/>
      <c r="AB88" s="328"/>
      <c r="AC88" s="328"/>
      <c r="AD88" s="328"/>
      <c r="AE88" s="328"/>
      <c r="AF88" s="328"/>
      <c r="AG88" s="316">
        <f>'SO12 - Komunikace a zpevn...'!J30</f>
        <v>0</v>
      </c>
      <c r="AH88" s="317"/>
      <c r="AI88" s="317"/>
      <c r="AJ88" s="317"/>
      <c r="AK88" s="317"/>
      <c r="AL88" s="317"/>
      <c r="AM88" s="317"/>
      <c r="AN88" s="316">
        <f t="shared" si="2"/>
        <v>0</v>
      </c>
      <c r="AO88" s="317"/>
      <c r="AP88" s="317"/>
      <c r="AQ88" s="82" t="s">
        <v>93</v>
      </c>
      <c r="AR88" s="47"/>
      <c r="AS88" s="83">
        <v>0</v>
      </c>
      <c r="AT88" s="84">
        <f t="shared" si="3"/>
        <v>0</v>
      </c>
      <c r="AU88" s="85">
        <f>'SO12 - Komunikace a zpevn...'!P87</f>
        <v>0</v>
      </c>
      <c r="AV88" s="84">
        <f>'SO12 - Komunikace a zpevn...'!J33</f>
        <v>0</v>
      </c>
      <c r="AW88" s="84">
        <f>'SO12 - Komunikace a zpevn...'!J34</f>
        <v>0</v>
      </c>
      <c r="AX88" s="84">
        <f>'SO12 - Komunikace a zpevn...'!J35</f>
        <v>0</v>
      </c>
      <c r="AY88" s="84">
        <f>'SO12 - Komunikace a zpevn...'!J36</f>
        <v>0</v>
      </c>
      <c r="AZ88" s="84">
        <f>'SO12 - Komunikace a zpevn...'!F33</f>
        <v>0</v>
      </c>
      <c r="BA88" s="84">
        <f>'SO12 - Komunikace a zpevn...'!F34</f>
        <v>0</v>
      </c>
      <c r="BB88" s="84">
        <f>'SO12 - Komunikace a zpevn...'!F35</f>
        <v>0</v>
      </c>
      <c r="BC88" s="84">
        <f>'SO12 - Komunikace a zpevn...'!F36</f>
        <v>0</v>
      </c>
      <c r="BD88" s="86">
        <f>'SO12 - Komunikace a zpevn...'!F37</f>
        <v>0</v>
      </c>
      <c r="BT88" s="26" t="s">
        <v>90</v>
      </c>
      <c r="BU88" s="26" t="s">
        <v>97</v>
      </c>
      <c r="BV88" s="26" t="s">
        <v>83</v>
      </c>
      <c r="BW88" s="26" t="s">
        <v>180</v>
      </c>
      <c r="BX88" s="26" t="s">
        <v>5</v>
      </c>
      <c r="CL88" s="26" t="s">
        <v>19</v>
      </c>
      <c r="CM88" s="26" t="s">
        <v>90</v>
      </c>
    </row>
    <row r="89" spans="1:91" s="3" customFormat="1" ht="16.5" customHeight="1" x14ac:dyDescent="0.2">
      <c r="A89" s="87" t="s">
        <v>95</v>
      </c>
      <c r="B89" s="47"/>
      <c r="C89" s="9"/>
      <c r="D89" s="9"/>
      <c r="E89" s="328" t="s">
        <v>181</v>
      </c>
      <c r="F89" s="328"/>
      <c r="G89" s="328"/>
      <c r="H89" s="328"/>
      <c r="I89" s="328"/>
      <c r="J89" s="9"/>
      <c r="K89" s="328" t="s">
        <v>182</v>
      </c>
      <c r="L89" s="328"/>
      <c r="M89" s="328"/>
      <c r="N89" s="328"/>
      <c r="O89" s="328"/>
      <c r="P89" s="328"/>
      <c r="Q89" s="328"/>
      <c r="R89" s="328"/>
      <c r="S89" s="328"/>
      <c r="T89" s="328"/>
      <c r="U89" s="328"/>
      <c r="V89" s="328"/>
      <c r="W89" s="328"/>
      <c r="X89" s="328"/>
      <c r="Y89" s="328"/>
      <c r="Z89" s="328"/>
      <c r="AA89" s="328"/>
      <c r="AB89" s="328"/>
      <c r="AC89" s="328"/>
      <c r="AD89" s="328"/>
      <c r="AE89" s="328"/>
      <c r="AF89" s="328"/>
      <c r="AG89" s="316">
        <f>'12.1 - Areálová dešťová k...'!J32</f>
        <v>0</v>
      </c>
      <c r="AH89" s="317"/>
      <c r="AI89" s="317"/>
      <c r="AJ89" s="317"/>
      <c r="AK89" s="317"/>
      <c r="AL89" s="317"/>
      <c r="AM89" s="317"/>
      <c r="AN89" s="316">
        <f t="shared" si="2"/>
        <v>0</v>
      </c>
      <c r="AO89" s="317"/>
      <c r="AP89" s="317"/>
      <c r="AQ89" s="82" t="s">
        <v>93</v>
      </c>
      <c r="AR89" s="47"/>
      <c r="AS89" s="83">
        <v>0</v>
      </c>
      <c r="AT89" s="84">
        <f t="shared" si="3"/>
        <v>0</v>
      </c>
      <c r="AU89" s="85">
        <f>'12.1 - Areálová dešťová k...'!P91</f>
        <v>0</v>
      </c>
      <c r="AV89" s="84">
        <f>'12.1 - Areálová dešťová k...'!J35</f>
        <v>0</v>
      </c>
      <c r="AW89" s="84">
        <f>'12.1 - Areálová dešťová k...'!J36</f>
        <v>0</v>
      </c>
      <c r="AX89" s="84">
        <f>'12.1 - Areálová dešťová k...'!J37</f>
        <v>0</v>
      </c>
      <c r="AY89" s="84">
        <f>'12.1 - Areálová dešťová k...'!J38</f>
        <v>0</v>
      </c>
      <c r="AZ89" s="84">
        <f>'12.1 - Areálová dešťová k...'!F35</f>
        <v>0</v>
      </c>
      <c r="BA89" s="84">
        <f>'12.1 - Areálová dešťová k...'!F36</f>
        <v>0</v>
      </c>
      <c r="BB89" s="84">
        <f>'12.1 - Areálová dešťová k...'!F37</f>
        <v>0</v>
      </c>
      <c r="BC89" s="84">
        <f>'12.1 - Areálová dešťová k...'!F38</f>
        <v>0</v>
      </c>
      <c r="BD89" s="86">
        <f>'12.1 - Areálová dešťová k...'!F39</f>
        <v>0</v>
      </c>
      <c r="BT89" s="26" t="s">
        <v>90</v>
      </c>
      <c r="BV89" s="26" t="s">
        <v>83</v>
      </c>
      <c r="BW89" s="26" t="s">
        <v>183</v>
      </c>
      <c r="BX89" s="26" t="s">
        <v>180</v>
      </c>
      <c r="CL89" s="26" t="s">
        <v>43</v>
      </c>
    </row>
    <row r="90" spans="1:91" s="3" customFormat="1" ht="16.5" customHeight="1" x14ac:dyDescent="0.2">
      <c r="A90" s="87" t="s">
        <v>95</v>
      </c>
      <c r="B90" s="47"/>
      <c r="C90" s="9"/>
      <c r="D90" s="9"/>
      <c r="E90" s="328" t="s">
        <v>184</v>
      </c>
      <c r="F90" s="328"/>
      <c r="G90" s="328"/>
      <c r="H90" s="328"/>
      <c r="I90" s="328"/>
      <c r="J90" s="9"/>
      <c r="K90" s="328" t="s">
        <v>185</v>
      </c>
      <c r="L90" s="328"/>
      <c r="M90" s="328"/>
      <c r="N90" s="328"/>
      <c r="O90" s="328"/>
      <c r="P90" s="328"/>
      <c r="Q90" s="328"/>
      <c r="R90" s="328"/>
      <c r="S90" s="328"/>
      <c r="T90" s="328"/>
      <c r="U90" s="328"/>
      <c r="V90" s="328"/>
      <c r="W90" s="328"/>
      <c r="X90" s="328"/>
      <c r="Y90" s="328"/>
      <c r="Z90" s="328"/>
      <c r="AA90" s="328"/>
      <c r="AB90" s="328"/>
      <c r="AC90" s="328"/>
      <c r="AD90" s="328"/>
      <c r="AE90" s="328"/>
      <c r="AF90" s="328"/>
      <c r="AG90" s="316">
        <f>'S - Sanace zemní pláně'!J32</f>
        <v>0</v>
      </c>
      <c r="AH90" s="317"/>
      <c r="AI90" s="317"/>
      <c r="AJ90" s="317"/>
      <c r="AK90" s="317"/>
      <c r="AL90" s="317"/>
      <c r="AM90" s="317"/>
      <c r="AN90" s="316">
        <f t="shared" si="2"/>
        <v>0</v>
      </c>
      <c r="AO90" s="317"/>
      <c r="AP90" s="317"/>
      <c r="AQ90" s="82" t="s">
        <v>93</v>
      </c>
      <c r="AR90" s="47"/>
      <c r="AS90" s="83">
        <v>0</v>
      </c>
      <c r="AT90" s="84">
        <f t="shared" si="3"/>
        <v>0</v>
      </c>
      <c r="AU90" s="85">
        <f>'S - Sanace zemní pláně'!P90</f>
        <v>0</v>
      </c>
      <c r="AV90" s="84">
        <f>'S - Sanace zemní pláně'!J35</f>
        <v>0</v>
      </c>
      <c r="AW90" s="84">
        <f>'S - Sanace zemní pláně'!J36</f>
        <v>0</v>
      </c>
      <c r="AX90" s="84">
        <f>'S - Sanace zemní pláně'!J37</f>
        <v>0</v>
      </c>
      <c r="AY90" s="84">
        <f>'S - Sanace zemní pláně'!J38</f>
        <v>0</v>
      </c>
      <c r="AZ90" s="84">
        <f>'S - Sanace zemní pláně'!F35</f>
        <v>0</v>
      </c>
      <c r="BA90" s="84">
        <f>'S - Sanace zemní pláně'!F36</f>
        <v>0</v>
      </c>
      <c r="BB90" s="84">
        <f>'S - Sanace zemní pláně'!F37</f>
        <v>0</v>
      </c>
      <c r="BC90" s="84">
        <f>'S - Sanace zemní pláně'!F38</f>
        <v>0</v>
      </c>
      <c r="BD90" s="86">
        <f>'S - Sanace zemní pláně'!F39</f>
        <v>0</v>
      </c>
      <c r="BT90" s="26" t="s">
        <v>90</v>
      </c>
      <c r="BV90" s="26" t="s">
        <v>83</v>
      </c>
      <c r="BW90" s="26" t="s">
        <v>186</v>
      </c>
      <c r="BX90" s="26" t="s">
        <v>180</v>
      </c>
      <c r="CL90" s="26" t="s">
        <v>43</v>
      </c>
    </row>
    <row r="91" spans="1:91" s="6" customFormat="1" ht="16.5" customHeight="1" x14ac:dyDescent="0.2">
      <c r="A91" s="87" t="s">
        <v>95</v>
      </c>
      <c r="B91" s="73"/>
      <c r="C91" s="74"/>
      <c r="D91" s="327" t="s">
        <v>187</v>
      </c>
      <c r="E91" s="327"/>
      <c r="F91" s="327"/>
      <c r="G91" s="327"/>
      <c r="H91" s="327"/>
      <c r="I91" s="75"/>
      <c r="J91" s="327" t="s">
        <v>188</v>
      </c>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18">
        <f>'SO13 - Opěrná zeď, oplocení'!J30</f>
        <v>0</v>
      </c>
      <c r="AH91" s="319"/>
      <c r="AI91" s="319"/>
      <c r="AJ91" s="319"/>
      <c r="AK91" s="319"/>
      <c r="AL91" s="319"/>
      <c r="AM91" s="319"/>
      <c r="AN91" s="318">
        <f t="shared" si="2"/>
        <v>0</v>
      </c>
      <c r="AO91" s="319"/>
      <c r="AP91" s="319"/>
      <c r="AQ91" s="76" t="s">
        <v>87</v>
      </c>
      <c r="AR91" s="73"/>
      <c r="AS91" s="77">
        <v>0</v>
      </c>
      <c r="AT91" s="78">
        <f t="shared" si="3"/>
        <v>0</v>
      </c>
      <c r="AU91" s="79">
        <f>'SO13 - Opěrná zeď, oplocení'!P88</f>
        <v>0</v>
      </c>
      <c r="AV91" s="78">
        <f>'SO13 - Opěrná zeď, oplocení'!J33</f>
        <v>0</v>
      </c>
      <c r="AW91" s="78">
        <f>'SO13 - Opěrná zeď, oplocení'!J34</f>
        <v>0</v>
      </c>
      <c r="AX91" s="78">
        <f>'SO13 - Opěrná zeď, oplocení'!J35</f>
        <v>0</v>
      </c>
      <c r="AY91" s="78">
        <f>'SO13 - Opěrná zeď, oplocení'!J36</f>
        <v>0</v>
      </c>
      <c r="AZ91" s="78">
        <f>'SO13 - Opěrná zeď, oplocení'!F33</f>
        <v>0</v>
      </c>
      <c r="BA91" s="78">
        <f>'SO13 - Opěrná zeď, oplocení'!F34</f>
        <v>0</v>
      </c>
      <c r="BB91" s="78">
        <f>'SO13 - Opěrná zeď, oplocení'!F35</f>
        <v>0</v>
      </c>
      <c r="BC91" s="78">
        <f>'SO13 - Opěrná zeď, oplocení'!F36</f>
        <v>0</v>
      </c>
      <c r="BD91" s="80">
        <f>'SO13 - Opěrná zeď, oplocení'!F37</f>
        <v>0</v>
      </c>
      <c r="BT91" s="81" t="s">
        <v>88</v>
      </c>
      <c r="BV91" s="81" t="s">
        <v>83</v>
      </c>
      <c r="BW91" s="81" t="s">
        <v>189</v>
      </c>
      <c r="BX91" s="81" t="s">
        <v>5</v>
      </c>
      <c r="CL91" s="81" t="s">
        <v>19</v>
      </c>
      <c r="CM91" s="81" t="s">
        <v>90</v>
      </c>
    </row>
    <row r="92" spans="1:91" s="6" customFormat="1" ht="16.5" customHeight="1" x14ac:dyDescent="0.2">
      <c r="A92" s="87" t="s">
        <v>95</v>
      </c>
      <c r="B92" s="73"/>
      <c r="C92" s="74"/>
      <c r="D92" s="327" t="s">
        <v>190</v>
      </c>
      <c r="E92" s="327"/>
      <c r="F92" s="327"/>
      <c r="G92" s="327"/>
      <c r="H92" s="327"/>
      <c r="I92" s="75"/>
      <c r="J92" s="327" t="s">
        <v>191</v>
      </c>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18">
        <f>'SO14 - Terénní a sadové ú...'!J30</f>
        <v>0</v>
      </c>
      <c r="AH92" s="319"/>
      <c r="AI92" s="319"/>
      <c r="AJ92" s="319"/>
      <c r="AK92" s="319"/>
      <c r="AL92" s="319"/>
      <c r="AM92" s="319"/>
      <c r="AN92" s="318">
        <f t="shared" si="2"/>
        <v>0</v>
      </c>
      <c r="AO92" s="319"/>
      <c r="AP92" s="319"/>
      <c r="AQ92" s="76" t="s">
        <v>87</v>
      </c>
      <c r="AR92" s="73"/>
      <c r="AS92" s="77">
        <v>0</v>
      </c>
      <c r="AT92" s="78">
        <f t="shared" si="3"/>
        <v>0</v>
      </c>
      <c r="AU92" s="79">
        <f>'SO14 - Terénní a sadové ú...'!P83</f>
        <v>0</v>
      </c>
      <c r="AV92" s="78">
        <f>'SO14 - Terénní a sadové ú...'!J33</f>
        <v>0</v>
      </c>
      <c r="AW92" s="78">
        <f>'SO14 - Terénní a sadové ú...'!J34</f>
        <v>0</v>
      </c>
      <c r="AX92" s="78">
        <f>'SO14 - Terénní a sadové ú...'!J35</f>
        <v>0</v>
      </c>
      <c r="AY92" s="78">
        <f>'SO14 - Terénní a sadové ú...'!J36</f>
        <v>0</v>
      </c>
      <c r="AZ92" s="78">
        <f>'SO14 - Terénní a sadové ú...'!F33</f>
        <v>0</v>
      </c>
      <c r="BA92" s="78">
        <f>'SO14 - Terénní a sadové ú...'!F34</f>
        <v>0</v>
      </c>
      <c r="BB92" s="78">
        <f>'SO14 - Terénní a sadové ú...'!F35</f>
        <v>0</v>
      </c>
      <c r="BC92" s="78">
        <f>'SO14 - Terénní a sadové ú...'!F36</f>
        <v>0</v>
      </c>
      <c r="BD92" s="80">
        <f>'SO14 - Terénní a sadové ú...'!F37</f>
        <v>0</v>
      </c>
      <c r="BT92" s="81" t="s">
        <v>88</v>
      </c>
      <c r="BV92" s="81" t="s">
        <v>83</v>
      </c>
      <c r="BW92" s="81" t="s">
        <v>192</v>
      </c>
      <c r="BX92" s="81" t="s">
        <v>5</v>
      </c>
      <c r="CL92" s="81" t="s">
        <v>19</v>
      </c>
      <c r="CM92" s="81" t="s">
        <v>90</v>
      </c>
    </row>
    <row r="93" spans="1:91" s="6" customFormat="1" ht="16.5" customHeight="1" x14ac:dyDescent="0.2">
      <c r="A93" s="87" t="s">
        <v>95</v>
      </c>
      <c r="B93" s="73"/>
      <c r="C93" s="74"/>
      <c r="D93" s="327" t="s">
        <v>193</v>
      </c>
      <c r="E93" s="327"/>
      <c r="F93" s="327"/>
      <c r="G93" s="327"/>
      <c r="H93" s="327"/>
      <c r="I93" s="75"/>
      <c r="J93" s="327" t="s">
        <v>194</v>
      </c>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18">
        <f>'SO15 - Příprava území'!J30</f>
        <v>0</v>
      </c>
      <c r="AH93" s="319"/>
      <c r="AI93" s="319"/>
      <c r="AJ93" s="319"/>
      <c r="AK93" s="319"/>
      <c r="AL93" s="319"/>
      <c r="AM93" s="319"/>
      <c r="AN93" s="318">
        <f t="shared" si="2"/>
        <v>0</v>
      </c>
      <c r="AO93" s="319"/>
      <c r="AP93" s="319"/>
      <c r="AQ93" s="76" t="s">
        <v>87</v>
      </c>
      <c r="AR93" s="73"/>
      <c r="AS93" s="77">
        <v>0</v>
      </c>
      <c r="AT93" s="78">
        <f t="shared" si="3"/>
        <v>0</v>
      </c>
      <c r="AU93" s="79">
        <f>'SO15 - Příprava území'!P85</f>
        <v>0</v>
      </c>
      <c r="AV93" s="78">
        <f>'SO15 - Příprava území'!J33</f>
        <v>0</v>
      </c>
      <c r="AW93" s="78">
        <f>'SO15 - Příprava území'!J34</f>
        <v>0</v>
      </c>
      <c r="AX93" s="78">
        <f>'SO15 - Příprava území'!J35</f>
        <v>0</v>
      </c>
      <c r="AY93" s="78">
        <f>'SO15 - Příprava území'!J36</f>
        <v>0</v>
      </c>
      <c r="AZ93" s="78">
        <f>'SO15 - Příprava území'!F33</f>
        <v>0</v>
      </c>
      <c r="BA93" s="78">
        <f>'SO15 - Příprava území'!F34</f>
        <v>0</v>
      </c>
      <c r="BB93" s="78">
        <f>'SO15 - Příprava území'!F35</f>
        <v>0</v>
      </c>
      <c r="BC93" s="78">
        <f>'SO15 - Příprava území'!F36</f>
        <v>0</v>
      </c>
      <c r="BD93" s="80">
        <f>'SO15 - Příprava území'!F37</f>
        <v>0</v>
      </c>
      <c r="BT93" s="81" t="s">
        <v>88</v>
      </c>
      <c r="BV93" s="81" t="s">
        <v>83</v>
      </c>
      <c r="BW93" s="81" t="s">
        <v>195</v>
      </c>
      <c r="BX93" s="81" t="s">
        <v>5</v>
      </c>
      <c r="CL93" s="81" t="s">
        <v>19</v>
      </c>
      <c r="CM93" s="81" t="s">
        <v>90</v>
      </c>
    </row>
    <row r="94" spans="1:91" s="6" customFormat="1" ht="16.5" customHeight="1" x14ac:dyDescent="0.2">
      <c r="A94" s="87" t="s">
        <v>95</v>
      </c>
      <c r="B94" s="73"/>
      <c r="C94" s="74"/>
      <c r="D94" s="327" t="s">
        <v>196</v>
      </c>
      <c r="E94" s="327"/>
      <c r="F94" s="327"/>
      <c r="G94" s="327"/>
      <c r="H94" s="327"/>
      <c r="I94" s="75"/>
      <c r="J94" s="327" t="s">
        <v>197</v>
      </c>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18">
        <f>'SO16 - Přeložky inženýrsk...'!J30</f>
        <v>0</v>
      </c>
      <c r="AH94" s="319"/>
      <c r="AI94" s="319"/>
      <c r="AJ94" s="319"/>
      <c r="AK94" s="319"/>
      <c r="AL94" s="319"/>
      <c r="AM94" s="319"/>
      <c r="AN94" s="318">
        <f t="shared" si="2"/>
        <v>0</v>
      </c>
      <c r="AO94" s="319"/>
      <c r="AP94" s="319"/>
      <c r="AQ94" s="76" t="s">
        <v>87</v>
      </c>
      <c r="AR94" s="73"/>
      <c r="AS94" s="77">
        <v>0</v>
      </c>
      <c r="AT94" s="78">
        <f t="shared" si="3"/>
        <v>0</v>
      </c>
      <c r="AU94" s="79">
        <f>'SO16 - Přeložky inženýrsk...'!P86</f>
        <v>0</v>
      </c>
      <c r="AV94" s="78">
        <f>'SO16 - Přeložky inženýrsk...'!J33</f>
        <v>0</v>
      </c>
      <c r="AW94" s="78">
        <f>'SO16 - Přeložky inženýrsk...'!J34</f>
        <v>0</v>
      </c>
      <c r="AX94" s="78">
        <f>'SO16 - Přeložky inženýrsk...'!J35</f>
        <v>0</v>
      </c>
      <c r="AY94" s="78">
        <f>'SO16 - Přeložky inženýrsk...'!J36</f>
        <v>0</v>
      </c>
      <c r="AZ94" s="78">
        <f>'SO16 - Přeložky inženýrsk...'!F33</f>
        <v>0</v>
      </c>
      <c r="BA94" s="78">
        <f>'SO16 - Přeložky inženýrsk...'!F34</f>
        <v>0</v>
      </c>
      <c r="BB94" s="78">
        <f>'SO16 - Přeložky inženýrsk...'!F35</f>
        <v>0</v>
      </c>
      <c r="BC94" s="78">
        <f>'SO16 - Přeložky inženýrsk...'!F36</f>
        <v>0</v>
      </c>
      <c r="BD94" s="80">
        <f>'SO16 - Přeložky inženýrsk...'!F37</f>
        <v>0</v>
      </c>
      <c r="BT94" s="81" t="s">
        <v>88</v>
      </c>
      <c r="BV94" s="81" t="s">
        <v>83</v>
      </c>
      <c r="BW94" s="81" t="s">
        <v>198</v>
      </c>
      <c r="BX94" s="81" t="s">
        <v>5</v>
      </c>
      <c r="CL94" s="81" t="s">
        <v>19</v>
      </c>
      <c r="CM94" s="81" t="s">
        <v>90</v>
      </c>
    </row>
    <row r="95" spans="1:91" s="6" customFormat="1" ht="24.75" customHeight="1" x14ac:dyDescent="0.2">
      <c r="B95" s="73"/>
      <c r="C95" s="74"/>
      <c r="D95" s="327" t="s">
        <v>199</v>
      </c>
      <c r="E95" s="327"/>
      <c r="F95" s="327"/>
      <c r="G95" s="327"/>
      <c r="H95" s="327"/>
      <c r="I95" s="75"/>
      <c r="J95" s="327" t="s">
        <v>200</v>
      </c>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0">
        <f>ROUND(AG96,2)</f>
        <v>0</v>
      </c>
      <c r="AH95" s="319"/>
      <c r="AI95" s="319"/>
      <c r="AJ95" s="319"/>
      <c r="AK95" s="319"/>
      <c r="AL95" s="319"/>
      <c r="AM95" s="319"/>
      <c r="AN95" s="318">
        <f t="shared" si="2"/>
        <v>0</v>
      </c>
      <c r="AO95" s="319"/>
      <c r="AP95" s="319"/>
      <c r="AQ95" s="76" t="s">
        <v>87</v>
      </c>
      <c r="AR95" s="73"/>
      <c r="AS95" s="77">
        <f>ROUND(AS96,2)</f>
        <v>0</v>
      </c>
      <c r="AT95" s="78">
        <f t="shared" si="3"/>
        <v>0</v>
      </c>
      <c r="AU95" s="79">
        <f>ROUND(AU96,5)</f>
        <v>0</v>
      </c>
      <c r="AV95" s="78">
        <f>ROUND(AZ95*L29,2)</f>
        <v>0</v>
      </c>
      <c r="AW95" s="78">
        <f>ROUND(BA95*L30,2)</f>
        <v>0</v>
      </c>
      <c r="AX95" s="78">
        <f>ROUND(BB95*L29,2)</f>
        <v>0</v>
      </c>
      <c r="AY95" s="78">
        <f>ROUND(BC95*L30,2)</f>
        <v>0</v>
      </c>
      <c r="AZ95" s="78">
        <f>ROUND(AZ96,2)</f>
        <v>0</v>
      </c>
      <c r="BA95" s="78">
        <f>ROUND(BA96,2)</f>
        <v>0</v>
      </c>
      <c r="BB95" s="78">
        <f>ROUND(BB96,2)</f>
        <v>0</v>
      </c>
      <c r="BC95" s="78">
        <f>ROUND(BC96,2)</f>
        <v>0</v>
      </c>
      <c r="BD95" s="80">
        <f>ROUND(BD96,2)</f>
        <v>0</v>
      </c>
      <c r="BS95" s="81" t="s">
        <v>80</v>
      </c>
      <c r="BT95" s="81" t="s">
        <v>88</v>
      </c>
      <c r="BU95" s="81" t="s">
        <v>82</v>
      </c>
      <c r="BV95" s="81" t="s">
        <v>83</v>
      </c>
      <c r="BW95" s="81" t="s">
        <v>201</v>
      </c>
      <c r="BX95" s="81" t="s">
        <v>5</v>
      </c>
      <c r="CL95" s="81" t="s">
        <v>19</v>
      </c>
      <c r="CM95" s="81" t="s">
        <v>90</v>
      </c>
    </row>
    <row r="96" spans="1:91" s="3" customFormat="1" ht="16.5" customHeight="1" x14ac:dyDescent="0.2">
      <c r="A96" s="87" t="s">
        <v>95</v>
      </c>
      <c r="B96" s="47"/>
      <c r="C96" s="9"/>
      <c r="D96" s="9"/>
      <c r="E96" s="328" t="s">
        <v>202</v>
      </c>
      <c r="F96" s="328"/>
      <c r="G96" s="328"/>
      <c r="H96" s="328"/>
      <c r="I96" s="328"/>
      <c r="J96" s="9"/>
      <c r="K96" s="328" t="s">
        <v>203</v>
      </c>
      <c r="L96" s="328"/>
      <c r="M96" s="328"/>
      <c r="N96" s="328"/>
      <c r="O96" s="328"/>
      <c r="P96" s="328"/>
      <c r="Q96" s="328"/>
      <c r="R96" s="328"/>
      <c r="S96" s="328"/>
      <c r="T96" s="328"/>
      <c r="U96" s="328"/>
      <c r="V96" s="328"/>
      <c r="W96" s="328"/>
      <c r="X96" s="328"/>
      <c r="Y96" s="328"/>
      <c r="Z96" s="328"/>
      <c r="AA96" s="328"/>
      <c r="AB96" s="328"/>
      <c r="AC96" s="328"/>
      <c r="AD96" s="328"/>
      <c r="AE96" s="328"/>
      <c r="AF96" s="328"/>
      <c r="AG96" s="316">
        <f>'17 - Venkovní elektro'!J32</f>
        <v>0</v>
      </c>
      <c r="AH96" s="317"/>
      <c r="AI96" s="317"/>
      <c r="AJ96" s="317"/>
      <c r="AK96" s="317"/>
      <c r="AL96" s="317"/>
      <c r="AM96" s="317"/>
      <c r="AN96" s="316">
        <f t="shared" si="2"/>
        <v>0</v>
      </c>
      <c r="AO96" s="317"/>
      <c r="AP96" s="317"/>
      <c r="AQ96" s="82" t="s">
        <v>93</v>
      </c>
      <c r="AR96" s="47"/>
      <c r="AS96" s="83">
        <v>0</v>
      </c>
      <c r="AT96" s="84">
        <f t="shared" si="3"/>
        <v>0</v>
      </c>
      <c r="AU96" s="85">
        <f>'17 - Venkovní elektro'!P92</f>
        <v>0</v>
      </c>
      <c r="AV96" s="84">
        <f>'17 - Venkovní elektro'!J35</f>
        <v>0</v>
      </c>
      <c r="AW96" s="84">
        <f>'17 - Venkovní elektro'!J36</f>
        <v>0</v>
      </c>
      <c r="AX96" s="84">
        <f>'17 - Venkovní elektro'!J37</f>
        <v>0</v>
      </c>
      <c r="AY96" s="84">
        <f>'17 - Venkovní elektro'!J38</f>
        <v>0</v>
      </c>
      <c r="AZ96" s="84">
        <f>'17 - Venkovní elektro'!F35</f>
        <v>0</v>
      </c>
      <c r="BA96" s="84">
        <f>'17 - Venkovní elektro'!F36</f>
        <v>0</v>
      </c>
      <c r="BB96" s="84">
        <f>'17 - Venkovní elektro'!F37</f>
        <v>0</v>
      </c>
      <c r="BC96" s="84">
        <f>'17 - Venkovní elektro'!F38</f>
        <v>0</v>
      </c>
      <c r="BD96" s="86">
        <f>'17 - Venkovní elektro'!F39</f>
        <v>0</v>
      </c>
      <c r="BT96" s="26" t="s">
        <v>90</v>
      </c>
      <c r="BV96" s="26" t="s">
        <v>83</v>
      </c>
      <c r="BW96" s="26" t="s">
        <v>204</v>
      </c>
      <c r="BX96" s="26" t="s">
        <v>201</v>
      </c>
      <c r="CL96" s="26" t="s">
        <v>43</v>
      </c>
    </row>
    <row r="97" spans="1:91" s="6" customFormat="1" ht="16.5" customHeight="1" x14ac:dyDescent="0.2">
      <c r="B97" s="73"/>
      <c r="C97" s="74"/>
      <c r="D97" s="327" t="s">
        <v>205</v>
      </c>
      <c r="E97" s="327"/>
      <c r="F97" s="327"/>
      <c r="G97" s="327"/>
      <c r="H97" s="327"/>
      <c r="I97" s="75"/>
      <c r="J97" s="327" t="s">
        <v>206</v>
      </c>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0">
        <f>ROUND(AG98,2)</f>
        <v>0</v>
      </c>
      <c r="AH97" s="319"/>
      <c r="AI97" s="319"/>
      <c r="AJ97" s="319"/>
      <c r="AK97" s="319"/>
      <c r="AL97" s="319"/>
      <c r="AM97" s="319"/>
      <c r="AN97" s="318">
        <f t="shared" si="2"/>
        <v>0</v>
      </c>
      <c r="AO97" s="319"/>
      <c r="AP97" s="319"/>
      <c r="AQ97" s="76" t="s">
        <v>87</v>
      </c>
      <c r="AR97" s="73"/>
      <c r="AS97" s="77">
        <f>ROUND(AS98,2)</f>
        <v>0</v>
      </c>
      <c r="AT97" s="78">
        <f t="shared" si="3"/>
        <v>0</v>
      </c>
      <c r="AU97" s="79">
        <f>ROUND(AU98,5)</f>
        <v>0</v>
      </c>
      <c r="AV97" s="78">
        <f>ROUND(AZ97*L29,2)</f>
        <v>0</v>
      </c>
      <c r="AW97" s="78">
        <f>ROUND(BA97*L30,2)</f>
        <v>0</v>
      </c>
      <c r="AX97" s="78">
        <f>ROUND(BB97*L29,2)</f>
        <v>0</v>
      </c>
      <c r="AY97" s="78">
        <f>ROUND(BC97*L30,2)</f>
        <v>0</v>
      </c>
      <c r="AZ97" s="78">
        <f>ROUND(AZ98,2)</f>
        <v>0</v>
      </c>
      <c r="BA97" s="78">
        <f>ROUND(BA98,2)</f>
        <v>0</v>
      </c>
      <c r="BB97" s="78">
        <f>ROUND(BB98,2)</f>
        <v>0</v>
      </c>
      <c r="BC97" s="78">
        <f>ROUND(BC98,2)</f>
        <v>0</v>
      </c>
      <c r="BD97" s="80">
        <f>ROUND(BD98,2)</f>
        <v>0</v>
      </c>
      <c r="BS97" s="81" t="s">
        <v>80</v>
      </c>
      <c r="BT97" s="81" t="s">
        <v>88</v>
      </c>
      <c r="BU97" s="81" t="s">
        <v>82</v>
      </c>
      <c r="BV97" s="81" t="s">
        <v>83</v>
      </c>
      <c r="BW97" s="81" t="s">
        <v>207</v>
      </c>
      <c r="BX97" s="81" t="s">
        <v>5</v>
      </c>
      <c r="CL97" s="81" t="s">
        <v>19</v>
      </c>
      <c r="CM97" s="81" t="s">
        <v>90</v>
      </c>
    </row>
    <row r="98" spans="1:91" s="3" customFormat="1" ht="16.5" customHeight="1" x14ac:dyDescent="0.2">
      <c r="A98" s="87" t="s">
        <v>95</v>
      </c>
      <c r="B98" s="47"/>
      <c r="C98" s="9"/>
      <c r="D98" s="9"/>
      <c r="E98" s="328" t="s">
        <v>208</v>
      </c>
      <c r="F98" s="328"/>
      <c r="G98" s="328"/>
      <c r="H98" s="328"/>
      <c r="I98" s="328"/>
      <c r="J98" s="9"/>
      <c r="K98" s="328" t="s">
        <v>209</v>
      </c>
      <c r="L98" s="328"/>
      <c r="M98" s="328"/>
      <c r="N98" s="328"/>
      <c r="O98" s="328"/>
      <c r="P98" s="328"/>
      <c r="Q98" s="328"/>
      <c r="R98" s="328"/>
      <c r="S98" s="328"/>
      <c r="T98" s="328"/>
      <c r="U98" s="328"/>
      <c r="V98" s="328"/>
      <c r="W98" s="328"/>
      <c r="X98" s="328"/>
      <c r="Y98" s="328"/>
      <c r="Z98" s="328"/>
      <c r="AA98" s="328"/>
      <c r="AB98" s="328"/>
      <c r="AC98" s="328"/>
      <c r="AD98" s="328"/>
      <c r="AE98" s="328"/>
      <c r="AF98" s="328"/>
      <c r="AG98" s="316">
        <f>'19 - Přeložka O2'!J32</f>
        <v>0</v>
      </c>
      <c r="AH98" s="317"/>
      <c r="AI98" s="317"/>
      <c r="AJ98" s="317"/>
      <c r="AK98" s="317"/>
      <c r="AL98" s="317"/>
      <c r="AM98" s="317"/>
      <c r="AN98" s="316">
        <f t="shared" si="2"/>
        <v>0</v>
      </c>
      <c r="AO98" s="317"/>
      <c r="AP98" s="317"/>
      <c r="AQ98" s="82" t="s">
        <v>93</v>
      </c>
      <c r="AR98" s="47"/>
      <c r="AS98" s="83">
        <v>0</v>
      </c>
      <c r="AT98" s="84">
        <f t="shared" si="3"/>
        <v>0</v>
      </c>
      <c r="AU98" s="85">
        <f>'19 - Přeložka O2'!P87</f>
        <v>0</v>
      </c>
      <c r="AV98" s="84">
        <f>'19 - Přeložka O2'!J35</f>
        <v>0</v>
      </c>
      <c r="AW98" s="84">
        <f>'19 - Přeložka O2'!J36</f>
        <v>0</v>
      </c>
      <c r="AX98" s="84">
        <f>'19 - Přeložka O2'!J37</f>
        <v>0</v>
      </c>
      <c r="AY98" s="84">
        <f>'19 - Přeložka O2'!J38</f>
        <v>0</v>
      </c>
      <c r="AZ98" s="84">
        <f>'19 - Přeložka O2'!F35</f>
        <v>0</v>
      </c>
      <c r="BA98" s="84">
        <f>'19 - Přeložka O2'!F36</f>
        <v>0</v>
      </c>
      <c r="BB98" s="84">
        <f>'19 - Přeložka O2'!F37</f>
        <v>0</v>
      </c>
      <c r="BC98" s="84">
        <f>'19 - Přeložka O2'!F38</f>
        <v>0</v>
      </c>
      <c r="BD98" s="86">
        <f>'19 - Přeložka O2'!F39</f>
        <v>0</v>
      </c>
      <c r="BT98" s="26" t="s">
        <v>90</v>
      </c>
      <c r="BV98" s="26" t="s">
        <v>83</v>
      </c>
      <c r="BW98" s="26" t="s">
        <v>210</v>
      </c>
      <c r="BX98" s="26" t="s">
        <v>207</v>
      </c>
      <c r="CL98" s="26" t="s">
        <v>43</v>
      </c>
    </row>
    <row r="99" spans="1:91" s="6" customFormat="1" ht="16.5" customHeight="1" x14ac:dyDescent="0.2">
      <c r="A99" s="87" t="s">
        <v>95</v>
      </c>
      <c r="B99" s="73"/>
      <c r="C99" s="74"/>
      <c r="D99" s="327" t="s">
        <v>211</v>
      </c>
      <c r="E99" s="327"/>
      <c r="F99" s="327"/>
      <c r="G99" s="327"/>
      <c r="H99" s="327"/>
      <c r="I99" s="75"/>
      <c r="J99" s="327" t="s">
        <v>212</v>
      </c>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18">
        <f>'D144 - Stavební elektroin...'!J30</f>
        <v>0</v>
      </c>
      <c r="AH99" s="319"/>
      <c r="AI99" s="319"/>
      <c r="AJ99" s="319"/>
      <c r="AK99" s="319"/>
      <c r="AL99" s="319"/>
      <c r="AM99" s="319"/>
      <c r="AN99" s="318">
        <f t="shared" si="2"/>
        <v>0</v>
      </c>
      <c r="AO99" s="319"/>
      <c r="AP99" s="319"/>
      <c r="AQ99" s="76" t="s">
        <v>87</v>
      </c>
      <c r="AR99" s="73"/>
      <c r="AS99" s="77">
        <v>0</v>
      </c>
      <c r="AT99" s="78">
        <f t="shared" si="3"/>
        <v>0</v>
      </c>
      <c r="AU99" s="79">
        <f>'D144 - Stavební elektroin...'!P85</f>
        <v>0</v>
      </c>
      <c r="AV99" s="78">
        <f>'D144 - Stavební elektroin...'!J33</f>
        <v>0</v>
      </c>
      <c r="AW99" s="78">
        <f>'D144 - Stavební elektroin...'!J34</f>
        <v>0</v>
      </c>
      <c r="AX99" s="78">
        <f>'D144 - Stavební elektroin...'!J35</f>
        <v>0</v>
      </c>
      <c r="AY99" s="78">
        <f>'D144 - Stavební elektroin...'!J36</f>
        <v>0</v>
      </c>
      <c r="AZ99" s="78">
        <f>'D144 - Stavební elektroin...'!F33</f>
        <v>0</v>
      </c>
      <c r="BA99" s="78">
        <f>'D144 - Stavební elektroin...'!F34</f>
        <v>0</v>
      </c>
      <c r="BB99" s="78">
        <f>'D144 - Stavební elektroin...'!F35</f>
        <v>0</v>
      </c>
      <c r="BC99" s="78">
        <f>'D144 - Stavební elektroin...'!F36</f>
        <v>0</v>
      </c>
      <c r="BD99" s="80">
        <f>'D144 - Stavební elektroin...'!F37</f>
        <v>0</v>
      </c>
      <c r="BT99" s="81" t="s">
        <v>88</v>
      </c>
      <c r="BV99" s="81" t="s">
        <v>83</v>
      </c>
      <c r="BW99" s="81" t="s">
        <v>213</v>
      </c>
      <c r="BX99" s="81" t="s">
        <v>5</v>
      </c>
      <c r="CL99" s="81" t="s">
        <v>43</v>
      </c>
      <c r="CM99" s="81" t="s">
        <v>90</v>
      </c>
    </row>
    <row r="100" spans="1:91" s="6" customFormat="1" ht="16.5" customHeight="1" x14ac:dyDescent="0.2">
      <c r="B100" s="73"/>
      <c r="C100" s="74"/>
      <c r="D100" s="327" t="s">
        <v>214</v>
      </c>
      <c r="E100" s="327"/>
      <c r="F100" s="327"/>
      <c r="G100" s="327"/>
      <c r="H100" s="327"/>
      <c r="I100" s="75"/>
      <c r="J100" s="327" t="s">
        <v>215</v>
      </c>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0">
        <f>ROUND(SUM(AG101:AG105),2)</f>
        <v>0</v>
      </c>
      <c r="AH100" s="319"/>
      <c r="AI100" s="319"/>
      <c r="AJ100" s="319"/>
      <c r="AK100" s="319"/>
      <c r="AL100" s="319"/>
      <c r="AM100" s="319"/>
      <c r="AN100" s="318">
        <f t="shared" si="2"/>
        <v>0</v>
      </c>
      <c r="AO100" s="319"/>
      <c r="AP100" s="319"/>
      <c r="AQ100" s="76" t="s">
        <v>87</v>
      </c>
      <c r="AR100" s="73"/>
      <c r="AS100" s="77">
        <f>ROUND(SUM(AS101:AS105),2)</f>
        <v>0</v>
      </c>
      <c r="AT100" s="78">
        <f t="shared" si="3"/>
        <v>0</v>
      </c>
      <c r="AU100" s="79">
        <f>ROUND(SUM(AU101:AU105),5)</f>
        <v>0</v>
      </c>
      <c r="AV100" s="78">
        <f>ROUND(AZ100*L29,2)</f>
        <v>0</v>
      </c>
      <c r="AW100" s="78">
        <f>ROUND(BA100*L30,2)</f>
        <v>0</v>
      </c>
      <c r="AX100" s="78">
        <f>ROUND(BB100*L29,2)</f>
        <v>0</v>
      </c>
      <c r="AY100" s="78">
        <f>ROUND(BC100*L30,2)</f>
        <v>0</v>
      </c>
      <c r="AZ100" s="78">
        <f>ROUND(SUM(AZ101:AZ105),2)</f>
        <v>0</v>
      </c>
      <c r="BA100" s="78">
        <f>ROUND(SUM(BA101:BA105),2)</f>
        <v>0</v>
      </c>
      <c r="BB100" s="78">
        <f>ROUND(SUM(BB101:BB105),2)</f>
        <v>0</v>
      </c>
      <c r="BC100" s="78">
        <f>ROUND(SUM(BC101:BC105),2)</f>
        <v>0</v>
      </c>
      <c r="BD100" s="80">
        <f>ROUND(SUM(BD101:BD105),2)</f>
        <v>0</v>
      </c>
      <c r="BS100" s="81" t="s">
        <v>80</v>
      </c>
      <c r="BT100" s="81" t="s">
        <v>88</v>
      </c>
      <c r="BU100" s="81" t="s">
        <v>82</v>
      </c>
      <c r="BV100" s="81" t="s">
        <v>83</v>
      </c>
      <c r="BW100" s="81" t="s">
        <v>216</v>
      </c>
      <c r="BX100" s="81" t="s">
        <v>5</v>
      </c>
      <c r="CL100" s="81" t="s">
        <v>43</v>
      </c>
      <c r="CM100" s="81" t="s">
        <v>90</v>
      </c>
    </row>
    <row r="101" spans="1:91" s="3" customFormat="1" ht="16.5" customHeight="1" x14ac:dyDescent="0.2">
      <c r="A101" s="87" t="s">
        <v>95</v>
      </c>
      <c r="B101" s="47"/>
      <c r="C101" s="9"/>
      <c r="D101" s="9"/>
      <c r="E101" s="328" t="s">
        <v>217</v>
      </c>
      <c r="F101" s="328"/>
      <c r="G101" s="328"/>
      <c r="H101" s="328"/>
      <c r="I101" s="328"/>
      <c r="J101" s="9"/>
      <c r="K101" s="328" t="s">
        <v>122</v>
      </c>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16">
        <f>'D145a - SO04'!J32</f>
        <v>0</v>
      </c>
      <c r="AH101" s="317"/>
      <c r="AI101" s="317"/>
      <c r="AJ101" s="317"/>
      <c r="AK101" s="317"/>
      <c r="AL101" s="317"/>
      <c r="AM101" s="317"/>
      <c r="AN101" s="316">
        <f t="shared" si="2"/>
        <v>0</v>
      </c>
      <c r="AO101" s="317"/>
      <c r="AP101" s="317"/>
      <c r="AQ101" s="82" t="s">
        <v>93</v>
      </c>
      <c r="AR101" s="47"/>
      <c r="AS101" s="83">
        <v>0</v>
      </c>
      <c r="AT101" s="84">
        <f t="shared" si="3"/>
        <v>0</v>
      </c>
      <c r="AU101" s="85">
        <f>'D145a - SO04'!P86</f>
        <v>0</v>
      </c>
      <c r="AV101" s="84">
        <f>'D145a - SO04'!J35</f>
        <v>0</v>
      </c>
      <c r="AW101" s="84">
        <f>'D145a - SO04'!J36</f>
        <v>0</v>
      </c>
      <c r="AX101" s="84">
        <f>'D145a - SO04'!J37</f>
        <v>0</v>
      </c>
      <c r="AY101" s="84">
        <f>'D145a - SO04'!J38</f>
        <v>0</v>
      </c>
      <c r="AZ101" s="84">
        <f>'D145a - SO04'!F35</f>
        <v>0</v>
      </c>
      <c r="BA101" s="84">
        <f>'D145a - SO04'!F36</f>
        <v>0</v>
      </c>
      <c r="BB101" s="84">
        <f>'D145a - SO04'!F37</f>
        <v>0</v>
      </c>
      <c r="BC101" s="84">
        <f>'D145a - SO04'!F38</f>
        <v>0</v>
      </c>
      <c r="BD101" s="86">
        <f>'D145a - SO04'!F39</f>
        <v>0</v>
      </c>
      <c r="BT101" s="26" t="s">
        <v>90</v>
      </c>
      <c r="BV101" s="26" t="s">
        <v>83</v>
      </c>
      <c r="BW101" s="26" t="s">
        <v>218</v>
      </c>
      <c r="BX101" s="26" t="s">
        <v>216</v>
      </c>
      <c r="CL101" s="26" t="s">
        <v>43</v>
      </c>
    </row>
    <row r="102" spans="1:91" s="3" customFormat="1" ht="16.5" customHeight="1" x14ac:dyDescent="0.2">
      <c r="A102" s="87" t="s">
        <v>95</v>
      </c>
      <c r="B102" s="47"/>
      <c r="C102" s="9"/>
      <c r="D102" s="9"/>
      <c r="E102" s="328" t="s">
        <v>219</v>
      </c>
      <c r="F102" s="328"/>
      <c r="G102" s="328"/>
      <c r="H102" s="328"/>
      <c r="I102" s="328"/>
      <c r="J102" s="9"/>
      <c r="K102" s="328" t="s">
        <v>145</v>
      </c>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16">
        <f>'D145b - SO06'!J32</f>
        <v>0</v>
      </c>
      <c r="AH102" s="317"/>
      <c r="AI102" s="317"/>
      <c r="AJ102" s="317"/>
      <c r="AK102" s="317"/>
      <c r="AL102" s="317"/>
      <c r="AM102" s="317"/>
      <c r="AN102" s="316">
        <f t="shared" si="2"/>
        <v>0</v>
      </c>
      <c r="AO102" s="317"/>
      <c r="AP102" s="317"/>
      <c r="AQ102" s="82" t="s">
        <v>93</v>
      </c>
      <c r="AR102" s="47"/>
      <c r="AS102" s="83">
        <v>0</v>
      </c>
      <c r="AT102" s="84">
        <f t="shared" si="3"/>
        <v>0</v>
      </c>
      <c r="AU102" s="85">
        <f>'D145b - SO06'!P86</f>
        <v>0</v>
      </c>
      <c r="AV102" s="84">
        <f>'D145b - SO06'!J35</f>
        <v>0</v>
      </c>
      <c r="AW102" s="84">
        <f>'D145b - SO06'!J36</f>
        <v>0</v>
      </c>
      <c r="AX102" s="84">
        <f>'D145b - SO06'!J37</f>
        <v>0</v>
      </c>
      <c r="AY102" s="84">
        <f>'D145b - SO06'!J38</f>
        <v>0</v>
      </c>
      <c r="AZ102" s="84">
        <f>'D145b - SO06'!F35</f>
        <v>0</v>
      </c>
      <c r="BA102" s="84">
        <f>'D145b - SO06'!F36</f>
        <v>0</v>
      </c>
      <c r="BB102" s="84">
        <f>'D145b - SO06'!F37</f>
        <v>0</v>
      </c>
      <c r="BC102" s="84">
        <f>'D145b - SO06'!F38</f>
        <v>0</v>
      </c>
      <c r="BD102" s="86">
        <f>'D145b - SO06'!F39</f>
        <v>0</v>
      </c>
      <c r="BT102" s="26" t="s">
        <v>90</v>
      </c>
      <c r="BV102" s="26" t="s">
        <v>83</v>
      </c>
      <c r="BW102" s="26" t="s">
        <v>220</v>
      </c>
      <c r="BX102" s="26" t="s">
        <v>216</v>
      </c>
      <c r="CL102" s="26" t="s">
        <v>43</v>
      </c>
    </row>
    <row r="103" spans="1:91" s="3" customFormat="1" ht="16.5" customHeight="1" x14ac:dyDescent="0.2">
      <c r="A103" s="87" t="s">
        <v>95</v>
      </c>
      <c r="B103" s="47"/>
      <c r="C103" s="9"/>
      <c r="D103" s="9"/>
      <c r="E103" s="328" t="s">
        <v>221</v>
      </c>
      <c r="F103" s="328"/>
      <c r="G103" s="328"/>
      <c r="H103" s="328"/>
      <c r="I103" s="328"/>
      <c r="J103" s="9"/>
      <c r="K103" s="328" t="s">
        <v>163</v>
      </c>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16">
        <f>'D145c - SO08'!J32</f>
        <v>0</v>
      </c>
      <c r="AH103" s="317"/>
      <c r="AI103" s="317"/>
      <c r="AJ103" s="317"/>
      <c r="AK103" s="317"/>
      <c r="AL103" s="317"/>
      <c r="AM103" s="317"/>
      <c r="AN103" s="316">
        <f t="shared" si="2"/>
        <v>0</v>
      </c>
      <c r="AO103" s="317"/>
      <c r="AP103" s="317"/>
      <c r="AQ103" s="82" t="s">
        <v>93</v>
      </c>
      <c r="AR103" s="47"/>
      <c r="AS103" s="83">
        <v>0</v>
      </c>
      <c r="AT103" s="84">
        <f t="shared" si="3"/>
        <v>0</v>
      </c>
      <c r="AU103" s="85">
        <f>'D145c - SO08'!P86</f>
        <v>0</v>
      </c>
      <c r="AV103" s="84">
        <f>'D145c - SO08'!J35</f>
        <v>0</v>
      </c>
      <c r="AW103" s="84">
        <f>'D145c - SO08'!J36</f>
        <v>0</v>
      </c>
      <c r="AX103" s="84">
        <f>'D145c - SO08'!J37</f>
        <v>0</v>
      </c>
      <c r="AY103" s="84">
        <f>'D145c - SO08'!J38</f>
        <v>0</v>
      </c>
      <c r="AZ103" s="84">
        <f>'D145c - SO08'!F35</f>
        <v>0</v>
      </c>
      <c r="BA103" s="84">
        <f>'D145c - SO08'!F36</f>
        <v>0</v>
      </c>
      <c r="BB103" s="84">
        <f>'D145c - SO08'!F37</f>
        <v>0</v>
      </c>
      <c r="BC103" s="84">
        <f>'D145c - SO08'!F38</f>
        <v>0</v>
      </c>
      <c r="BD103" s="86">
        <f>'D145c - SO08'!F39</f>
        <v>0</v>
      </c>
      <c r="BT103" s="26" t="s">
        <v>90</v>
      </c>
      <c r="BV103" s="26" t="s">
        <v>83</v>
      </c>
      <c r="BW103" s="26" t="s">
        <v>222</v>
      </c>
      <c r="BX103" s="26" t="s">
        <v>216</v>
      </c>
      <c r="CL103" s="26" t="s">
        <v>43</v>
      </c>
    </row>
    <row r="104" spans="1:91" s="3" customFormat="1" ht="16.5" customHeight="1" x14ac:dyDescent="0.2">
      <c r="A104" s="87" t="s">
        <v>95</v>
      </c>
      <c r="B104" s="47"/>
      <c r="C104" s="9"/>
      <c r="D104" s="9"/>
      <c r="E104" s="328" t="s">
        <v>223</v>
      </c>
      <c r="F104" s="328"/>
      <c r="G104" s="328"/>
      <c r="H104" s="328"/>
      <c r="I104" s="328"/>
      <c r="J104" s="9"/>
      <c r="K104" s="328" t="s">
        <v>224</v>
      </c>
      <c r="L104" s="328"/>
      <c r="M104" s="328"/>
      <c r="N104" s="328"/>
      <c r="O104" s="328"/>
      <c r="P104" s="328"/>
      <c r="Q104" s="328"/>
      <c r="R104" s="328"/>
      <c r="S104" s="328"/>
      <c r="T104" s="328"/>
      <c r="U104" s="328"/>
      <c r="V104" s="328"/>
      <c r="W104" s="328"/>
      <c r="X104" s="328"/>
      <c r="Y104" s="328"/>
      <c r="Z104" s="328"/>
      <c r="AA104" s="328"/>
      <c r="AB104" s="328"/>
      <c r="AC104" s="328"/>
      <c r="AD104" s="328"/>
      <c r="AE104" s="328"/>
      <c r="AF104" s="328"/>
      <c r="AG104" s="316">
        <f>'D145d - Volná plocha'!J32</f>
        <v>0</v>
      </c>
      <c r="AH104" s="317"/>
      <c r="AI104" s="317"/>
      <c r="AJ104" s="317"/>
      <c r="AK104" s="317"/>
      <c r="AL104" s="317"/>
      <c r="AM104" s="317"/>
      <c r="AN104" s="316">
        <f t="shared" si="2"/>
        <v>0</v>
      </c>
      <c r="AO104" s="317"/>
      <c r="AP104" s="317"/>
      <c r="AQ104" s="82" t="s">
        <v>93</v>
      </c>
      <c r="AR104" s="47"/>
      <c r="AS104" s="83">
        <v>0</v>
      </c>
      <c r="AT104" s="84">
        <f t="shared" si="3"/>
        <v>0</v>
      </c>
      <c r="AU104" s="85">
        <f>'D145d - Volná plocha'!P86</f>
        <v>0</v>
      </c>
      <c r="AV104" s="84">
        <f>'D145d - Volná plocha'!J35</f>
        <v>0</v>
      </c>
      <c r="AW104" s="84">
        <f>'D145d - Volná plocha'!J36</f>
        <v>0</v>
      </c>
      <c r="AX104" s="84">
        <f>'D145d - Volná plocha'!J37</f>
        <v>0</v>
      </c>
      <c r="AY104" s="84">
        <f>'D145d - Volná plocha'!J38</f>
        <v>0</v>
      </c>
      <c r="AZ104" s="84">
        <f>'D145d - Volná plocha'!F35</f>
        <v>0</v>
      </c>
      <c r="BA104" s="84">
        <f>'D145d - Volná plocha'!F36</f>
        <v>0</v>
      </c>
      <c r="BB104" s="84">
        <f>'D145d - Volná plocha'!F37</f>
        <v>0</v>
      </c>
      <c r="BC104" s="84">
        <f>'D145d - Volná plocha'!F38</f>
        <v>0</v>
      </c>
      <c r="BD104" s="86">
        <f>'D145d - Volná plocha'!F39</f>
        <v>0</v>
      </c>
      <c r="BT104" s="26" t="s">
        <v>90</v>
      </c>
      <c r="BV104" s="26" t="s">
        <v>83</v>
      </c>
      <c r="BW104" s="26" t="s">
        <v>225</v>
      </c>
      <c r="BX104" s="26" t="s">
        <v>216</v>
      </c>
      <c r="CL104" s="26" t="s">
        <v>43</v>
      </c>
    </row>
    <row r="105" spans="1:91" s="3" customFormat="1" ht="16.5" customHeight="1" x14ac:dyDescent="0.2">
      <c r="A105" s="87" t="s">
        <v>95</v>
      </c>
      <c r="B105" s="47"/>
      <c r="C105" s="9"/>
      <c r="D105" s="9"/>
      <c r="E105" s="328" t="s">
        <v>226</v>
      </c>
      <c r="F105" s="328"/>
      <c r="G105" s="328"/>
      <c r="H105" s="328"/>
      <c r="I105" s="328"/>
      <c r="J105" s="9"/>
      <c r="K105" s="328" t="s">
        <v>227</v>
      </c>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16">
        <f>'D145e - Společné'!J32</f>
        <v>0</v>
      </c>
      <c r="AH105" s="317"/>
      <c r="AI105" s="317"/>
      <c r="AJ105" s="317"/>
      <c r="AK105" s="317"/>
      <c r="AL105" s="317"/>
      <c r="AM105" s="317"/>
      <c r="AN105" s="316">
        <f t="shared" si="2"/>
        <v>0</v>
      </c>
      <c r="AO105" s="317"/>
      <c r="AP105" s="317"/>
      <c r="AQ105" s="82" t="s">
        <v>93</v>
      </c>
      <c r="AR105" s="47"/>
      <c r="AS105" s="83">
        <v>0</v>
      </c>
      <c r="AT105" s="84">
        <f t="shared" si="3"/>
        <v>0</v>
      </c>
      <c r="AU105" s="85">
        <f>'D145e - Společné'!P86</f>
        <v>0</v>
      </c>
      <c r="AV105" s="84">
        <f>'D145e - Společné'!J35</f>
        <v>0</v>
      </c>
      <c r="AW105" s="84">
        <f>'D145e - Společné'!J36</f>
        <v>0</v>
      </c>
      <c r="AX105" s="84">
        <f>'D145e - Společné'!J37</f>
        <v>0</v>
      </c>
      <c r="AY105" s="84">
        <f>'D145e - Společné'!J38</f>
        <v>0</v>
      </c>
      <c r="AZ105" s="84">
        <f>'D145e - Společné'!F35</f>
        <v>0</v>
      </c>
      <c r="BA105" s="84">
        <f>'D145e - Společné'!F36</f>
        <v>0</v>
      </c>
      <c r="BB105" s="84">
        <f>'D145e - Společné'!F37</f>
        <v>0</v>
      </c>
      <c r="BC105" s="84">
        <f>'D145e - Společné'!F38</f>
        <v>0</v>
      </c>
      <c r="BD105" s="86">
        <f>'D145e - Společné'!F39</f>
        <v>0</v>
      </c>
      <c r="BT105" s="26" t="s">
        <v>90</v>
      </c>
      <c r="BV105" s="26" t="s">
        <v>83</v>
      </c>
      <c r="BW105" s="26" t="s">
        <v>228</v>
      </c>
      <c r="BX105" s="26" t="s">
        <v>216</v>
      </c>
      <c r="CL105" s="26" t="s">
        <v>43</v>
      </c>
    </row>
    <row r="106" spans="1:91" s="6" customFormat="1" ht="16.5" customHeight="1" x14ac:dyDescent="0.2">
      <c r="A106" s="87" t="s">
        <v>95</v>
      </c>
      <c r="B106" s="73"/>
      <c r="C106" s="74"/>
      <c r="D106" s="327" t="s">
        <v>229</v>
      </c>
      <c r="E106" s="327"/>
      <c r="F106" s="327"/>
      <c r="G106" s="327"/>
      <c r="H106" s="327"/>
      <c r="I106" s="75"/>
      <c r="J106" s="327" t="s">
        <v>230</v>
      </c>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18">
        <f>'PS01 - Strojní část'!J30</f>
        <v>0</v>
      </c>
      <c r="AH106" s="319"/>
      <c r="AI106" s="319"/>
      <c r="AJ106" s="319"/>
      <c r="AK106" s="319"/>
      <c r="AL106" s="319"/>
      <c r="AM106" s="319"/>
      <c r="AN106" s="318">
        <f t="shared" si="2"/>
        <v>0</v>
      </c>
      <c r="AO106" s="319"/>
      <c r="AP106" s="319"/>
      <c r="AQ106" s="76" t="s">
        <v>87</v>
      </c>
      <c r="AR106" s="73"/>
      <c r="AS106" s="77">
        <v>0</v>
      </c>
      <c r="AT106" s="78">
        <f t="shared" si="3"/>
        <v>0</v>
      </c>
      <c r="AU106" s="79">
        <f>'PS01 - Strojní část'!P156</f>
        <v>0</v>
      </c>
      <c r="AV106" s="78">
        <f>'PS01 - Strojní část'!J33</f>
        <v>0</v>
      </c>
      <c r="AW106" s="78">
        <f>'PS01 - Strojní část'!J34</f>
        <v>0</v>
      </c>
      <c r="AX106" s="78">
        <f>'PS01 - Strojní část'!J35</f>
        <v>0</v>
      </c>
      <c r="AY106" s="78">
        <f>'PS01 - Strojní část'!J36</f>
        <v>0</v>
      </c>
      <c r="AZ106" s="78">
        <f>'PS01 - Strojní část'!F33</f>
        <v>0</v>
      </c>
      <c r="BA106" s="78">
        <f>'PS01 - Strojní část'!F34</f>
        <v>0</v>
      </c>
      <c r="BB106" s="78">
        <f>'PS01 - Strojní část'!F35</f>
        <v>0</v>
      </c>
      <c r="BC106" s="78">
        <f>'PS01 - Strojní část'!F36</f>
        <v>0</v>
      </c>
      <c r="BD106" s="80">
        <f>'PS01 - Strojní část'!F37</f>
        <v>0</v>
      </c>
      <c r="BT106" s="81" t="s">
        <v>88</v>
      </c>
      <c r="BV106" s="81" t="s">
        <v>83</v>
      </c>
      <c r="BW106" s="81" t="s">
        <v>231</v>
      </c>
      <c r="BX106" s="81" t="s">
        <v>5</v>
      </c>
      <c r="CL106" s="81" t="s">
        <v>43</v>
      </c>
      <c r="CM106" s="81" t="s">
        <v>90</v>
      </c>
    </row>
    <row r="107" spans="1:91" s="6" customFormat="1" ht="16.5" customHeight="1" x14ac:dyDescent="0.2">
      <c r="A107" s="87" t="s">
        <v>95</v>
      </c>
      <c r="B107" s="73"/>
      <c r="C107" s="74"/>
      <c r="D107" s="327" t="s">
        <v>232</v>
      </c>
      <c r="E107" s="327"/>
      <c r="F107" s="327"/>
      <c r="G107" s="327"/>
      <c r="H107" s="327"/>
      <c r="I107" s="75"/>
      <c r="J107" s="327" t="s">
        <v>158</v>
      </c>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18">
        <f>'PS08 - Trafostanice'!J30</f>
        <v>0</v>
      </c>
      <c r="AH107" s="319"/>
      <c r="AI107" s="319"/>
      <c r="AJ107" s="319"/>
      <c r="AK107" s="319"/>
      <c r="AL107" s="319"/>
      <c r="AM107" s="319"/>
      <c r="AN107" s="318">
        <f t="shared" si="2"/>
        <v>0</v>
      </c>
      <c r="AO107" s="319"/>
      <c r="AP107" s="319"/>
      <c r="AQ107" s="76" t="s">
        <v>87</v>
      </c>
      <c r="AR107" s="73"/>
      <c r="AS107" s="77">
        <v>0</v>
      </c>
      <c r="AT107" s="78">
        <f t="shared" si="3"/>
        <v>0</v>
      </c>
      <c r="AU107" s="79">
        <f>'PS08 - Trafostanice'!P81</f>
        <v>0</v>
      </c>
      <c r="AV107" s="78">
        <f>'PS08 - Trafostanice'!J33</f>
        <v>0</v>
      </c>
      <c r="AW107" s="78">
        <f>'PS08 - Trafostanice'!J34</f>
        <v>0</v>
      </c>
      <c r="AX107" s="78">
        <f>'PS08 - Trafostanice'!J35</f>
        <v>0</v>
      </c>
      <c r="AY107" s="78">
        <f>'PS08 - Trafostanice'!J36</f>
        <v>0</v>
      </c>
      <c r="AZ107" s="78">
        <f>'PS08 - Trafostanice'!F33</f>
        <v>0</v>
      </c>
      <c r="BA107" s="78">
        <f>'PS08 - Trafostanice'!F34</f>
        <v>0</v>
      </c>
      <c r="BB107" s="78">
        <f>'PS08 - Trafostanice'!F35</f>
        <v>0</v>
      </c>
      <c r="BC107" s="78">
        <f>'PS08 - Trafostanice'!F36</f>
        <v>0</v>
      </c>
      <c r="BD107" s="80">
        <f>'PS08 - Trafostanice'!F37</f>
        <v>0</v>
      </c>
      <c r="BT107" s="81" t="s">
        <v>88</v>
      </c>
      <c r="BV107" s="81" t="s">
        <v>83</v>
      </c>
      <c r="BW107" s="81" t="s">
        <v>233</v>
      </c>
      <c r="BX107" s="81" t="s">
        <v>5</v>
      </c>
      <c r="CL107" s="81" t="s">
        <v>43</v>
      </c>
      <c r="CM107" s="81" t="s">
        <v>90</v>
      </c>
    </row>
    <row r="108" spans="1:91" s="6" customFormat="1" ht="16.5" customHeight="1" x14ac:dyDescent="0.2">
      <c r="A108" s="87" t="s">
        <v>95</v>
      </c>
      <c r="B108" s="73"/>
      <c r="C108" s="74"/>
      <c r="D108" s="327" t="s">
        <v>234</v>
      </c>
      <c r="E108" s="327"/>
      <c r="F108" s="327"/>
      <c r="G108" s="327"/>
      <c r="H108" s="327"/>
      <c r="I108" s="75"/>
      <c r="J108" s="327" t="s">
        <v>235</v>
      </c>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18">
        <f>'PS09 - Elektro-technologi...'!J30</f>
        <v>0</v>
      </c>
      <c r="AH108" s="319"/>
      <c r="AI108" s="319"/>
      <c r="AJ108" s="319"/>
      <c r="AK108" s="319"/>
      <c r="AL108" s="319"/>
      <c r="AM108" s="319"/>
      <c r="AN108" s="318">
        <f t="shared" si="2"/>
        <v>0</v>
      </c>
      <c r="AO108" s="319"/>
      <c r="AP108" s="319"/>
      <c r="AQ108" s="76" t="s">
        <v>87</v>
      </c>
      <c r="AR108" s="73"/>
      <c r="AS108" s="77">
        <v>0</v>
      </c>
      <c r="AT108" s="78">
        <f t="shared" si="3"/>
        <v>0</v>
      </c>
      <c r="AU108" s="79">
        <f>'PS09 - Elektro-technologi...'!P83</f>
        <v>0</v>
      </c>
      <c r="AV108" s="78">
        <f>'PS09 - Elektro-technologi...'!J33</f>
        <v>0</v>
      </c>
      <c r="AW108" s="78">
        <f>'PS09 - Elektro-technologi...'!J34</f>
        <v>0</v>
      </c>
      <c r="AX108" s="78">
        <f>'PS09 - Elektro-technologi...'!J35</f>
        <v>0</v>
      </c>
      <c r="AY108" s="78">
        <f>'PS09 - Elektro-technologi...'!J36</f>
        <v>0</v>
      </c>
      <c r="AZ108" s="78">
        <f>'PS09 - Elektro-technologi...'!F33</f>
        <v>0</v>
      </c>
      <c r="BA108" s="78">
        <f>'PS09 - Elektro-technologi...'!F34</f>
        <v>0</v>
      </c>
      <c r="BB108" s="78">
        <f>'PS09 - Elektro-technologi...'!F35</f>
        <v>0</v>
      </c>
      <c r="BC108" s="78">
        <f>'PS09 - Elektro-technologi...'!F36</f>
        <v>0</v>
      </c>
      <c r="BD108" s="80">
        <f>'PS09 - Elektro-technologi...'!F37</f>
        <v>0</v>
      </c>
      <c r="BT108" s="81" t="s">
        <v>88</v>
      </c>
      <c r="BV108" s="81" t="s">
        <v>83</v>
      </c>
      <c r="BW108" s="81" t="s">
        <v>236</v>
      </c>
      <c r="BX108" s="81" t="s">
        <v>5</v>
      </c>
      <c r="CL108" s="81" t="s">
        <v>43</v>
      </c>
      <c r="CM108" s="81" t="s">
        <v>90</v>
      </c>
    </row>
    <row r="109" spans="1:91" s="6" customFormat="1" ht="16.5" customHeight="1" x14ac:dyDescent="0.2">
      <c r="A109" s="87" t="s">
        <v>95</v>
      </c>
      <c r="B109" s="73"/>
      <c r="C109" s="74"/>
      <c r="D109" s="327" t="s">
        <v>237</v>
      </c>
      <c r="E109" s="327"/>
      <c r="F109" s="327"/>
      <c r="G109" s="327"/>
      <c r="H109" s="327"/>
      <c r="I109" s="75"/>
      <c r="J109" s="327" t="s">
        <v>238</v>
      </c>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18">
        <f>'PS10 - ASŘ, MaR'!J30</f>
        <v>0</v>
      </c>
      <c r="AH109" s="319"/>
      <c r="AI109" s="319"/>
      <c r="AJ109" s="319"/>
      <c r="AK109" s="319"/>
      <c r="AL109" s="319"/>
      <c r="AM109" s="319"/>
      <c r="AN109" s="318">
        <f t="shared" si="2"/>
        <v>0</v>
      </c>
      <c r="AO109" s="319"/>
      <c r="AP109" s="319"/>
      <c r="AQ109" s="76" t="s">
        <v>87</v>
      </c>
      <c r="AR109" s="73"/>
      <c r="AS109" s="77">
        <v>0</v>
      </c>
      <c r="AT109" s="78">
        <f t="shared" si="3"/>
        <v>0</v>
      </c>
      <c r="AU109" s="79">
        <f>'PS10 - ASŘ, MaR'!P88</f>
        <v>0</v>
      </c>
      <c r="AV109" s="78">
        <f>'PS10 - ASŘ, MaR'!J33</f>
        <v>0</v>
      </c>
      <c r="AW109" s="78">
        <f>'PS10 - ASŘ, MaR'!J34</f>
        <v>0</v>
      </c>
      <c r="AX109" s="78">
        <f>'PS10 - ASŘ, MaR'!J35</f>
        <v>0</v>
      </c>
      <c r="AY109" s="78">
        <f>'PS10 - ASŘ, MaR'!J36</f>
        <v>0</v>
      </c>
      <c r="AZ109" s="78">
        <f>'PS10 - ASŘ, MaR'!F33</f>
        <v>0</v>
      </c>
      <c r="BA109" s="78">
        <f>'PS10 - ASŘ, MaR'!F34</f>
        <v>0</v>
      </c>
      <c r="BB109" s="78">
        <f>'PS10 - ASŘ, MaR'!F35</f>
        <v>0</v>
      </c>
      <c r="BC109" s="78">
        <f>'PS10 - ASŘ, MaR'!F36</f>
        <v>0</v>
      </c>
      <c r="BD109" s="80">
        <f>'PS10 - ASŘ, MaR'!F37</f>
        <v>0</v>
      </c>
      <c r="BT109" s="81" t="s">
        <v>88</v>
      </c>
      <c r="BV109" s="81" t="s">
        <v>83</v>
      </c>
      <c r="BW109" s="81" t="s">
        <v>239</v>
      </c>
      <c r="BX109" s="81" t="s">
        <v>5</v>
      </c>
      <c r="CL109" s="81" t="s">
        <v>43</v>
      </c>
      <c r="CM109" s="81" t="s">
        <v>90</v>
      </c>
    </row>
    <row r="110" spans="1:91" s="6" customFormat="1" ht="16.5" customHeight="1" x14ac:dyDescent="0.2">
      <c r="A110" s="87" t="s">
        <v>95</v>
      </c>
      <c r="B110" s="73"/>
      <c r="C110" s="74"/>
      <c r="D110" s="327" t="s">
        <v>240</v>
      </c>
      <c r="E110" s="327"/>
      <c r="F110" s="327"/>
      <c r="G110" s="327"/>
      <c r="H110" s="327"/>
      <c r="I110" s="75"/>
      <c r="J110" s="327" t="s">
        <v>241</v>
      </c>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18">
        <f>'V - VRN'!J30</f>
        <v>0</v>
      </c>
      <c r="AH110" s="319"/>
      <c r="AI110" s="319"/>
      <c r="AJ110" s="319"/>
      <c r="AK110" s="319"/>
      <c r="AL110" s="319"/>
      <c r="AM110" s="319"/>
      <c r="AN110" s="318">
        <f t="shared" si="2"/>
        <v>0</v>
      </c>
      <c r="AO110" s="319"/>
      <c r="AP110" s="319"/>
      <c r="AQ110" s="76" t="s">
        <v>242</v>
      </c>
      <c r="AR110" s="73"/>
      <c r="AS110" s="77">
        <v>0</v>
      </c>
      <c r="AT110" s="78">
        <f t="shared" si="3"/>
        <v>0</v>
      </c>
      <c r="AU110" s="79">
        <f>'V - VRN'!P83</f>
        <v>0</v>
      </c>
      <c r="AV110" s="78">
        <f>'V - VRN'!J33</f>
        <v>0</v>
      </c>
      <c r="AW110" s="78">
        <f>'V - VRN'!J34</f>
        <v>0</v>
      </c>
      <c r="AX110" s="78">
        <f>'V - VRN'!J35</f>
        <v>0</v>
      </c>
      <c r="AY110" s="78">
        <f>'V - VRN'!J36</f>
        <v>0</v>
      </c>
      <c r="AZ110" s="78">
        <f>'V - VRN'!F33</f>
        <v>0</v>
      </c>
      <c r="BA110" s="78">
        <f>'V - VRN'!F34</f>
        <v>0</v>
      </c>
      <c r="BB110" s="78">
        <f>'V - VRN'!F35</f>
        <v>0</v>
      </c>
      <c r="BC110" s="78">
        <f>'V - VRN'!F36</f>
        <v>0</v>
      </c>
      <c r="BD110" s="80">
        <f>'V - VRN'!F37</f>
        <v>0</v>
      </c>
      <c r="BT110" s="81" t="s">
        <v>88</v>
      </c>
      <c r="BV110" s="81" t="s">
        <v>83</v>
      </c>
      <c r="BW110" s="81" t="s">
        <v>243</v>
      </c>
      <c r="BX110" s="81" t="s">
        <v>5</v>
      </c>
      <c r="CL110" s="81" t="s">
        <v>43</v>
      </c>
      <c r="CM110" s="81" t="s">
        <v>90</v>
      </c>
    </row>
    <row r="111" spans="1:91" s="6" customFormat="1" ht="16.5" customHeight="1" x14ac:dyDescent="0.2">
      <c r="A111" s="87" t="s">
        <v>95</v>
      </c>
      <c r="B111" s="73"/>
      <c r="C111" s="74"/>
      <c r="D111" s="327" t="s">
        <v>244</v>
      </c>
      <c r="E111" s="327"/>
      <c r="F111" s="327"/>
      <c r="G111" s="327"/>
      <c r="H111" s="327"/>
      <c r="I111" s="75"/>
      <c r="J111" s="327" t="s">
        <v>245</v>
      </c>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18">
        <f>'O - ON'!J30</f>
        <v>0</v>
      </c>
      <c r="AH111" s="319"/>
      <c r="AI111" s="319"/>
      <c r="AJ111" s="319"/>
      <c r="AK111" s="319"/>
      <c r="AL111" s="319"/>
      <c r="AM111" s="319"/>
      <c r="AN111" s="318">
        <f t="shared" si="2"/>
        <v>0</v>
      </c>
      <c r="AO111" s="319"/>
      <c r="AP111" s="319"/>
      <c r="AQ111" s="76" t="s">
        <v>246</v>
      </c>
      <c r="AR111" s="73"/>
      <c r="AS111" s="88">
        <v>0</v>
      </c>
      <c r="AT111" s="89">
        <f t="shared" si="3"/>
        <v>0</v>
      </c>
      <c r="AU111" s="90">
        <f>'O - ON'!P85</f>
        <v>0</v>
      </c>
      <c r="AV111" s="89">
        <f>'O - ON'!J33</f>
        <v>0</v>
      </c>
      <c r="AW111" s="89">
        <f>'O - ON'!J34</f>
        <v>0</v>
      </c>
      <c r="AX111" s="89">
        <f>'O - ON'!J35</f>
        <v>0</v>
      </c>
      <c r="AY111" s="89">
        <f>'O - ON'!J36</f>
        <v>0</v>
      </c>
      <c r="AZ111" s="89">
        <f>'O - ON'!F33</f>
        <v>0</v>
      </c>
      <c r="BA111" s="89">
        <f>'O - ON'!F34</f>
        <v>0</v>
      </c>
      <c r="BB111" s="89">
        <f>'O - ON'!F35</f>
        <v>0</v>
      </c>
      <c r="BC111" s="89">
        <f>'O - ON'!F36</f>
        <v>0</v>
      </c>
      <c r="BD111" s="91">
        <f>'O - ON'!F37</f>
        <v>0</v>
      </c>
      <c r="BT111" s="81" t="s">
        <v>88</v>
      </c>
      <c r="BV111" s="81" t="s">
        <v>83</v>
      </c>
      <c r="BW111" s="81" t="s">
        <v>247</v>
      </c>
      <c r="BX111" s="81" t="s">
        <v>5</v>
      </c>
      <c r="CL111" s="81" t="s">
        <v>43</v>
      </c>
      <c r="CM111" s="81" t="s">
        <v>90</v>
      </c>
    </row>
    <row r="112" spans="1:91" s="1" customFormat="1" ht="30" customHeight="1" x14ac:dyDescent="0.2">
      <c r="B112" s="34"/>
      <c r="AR112" s="34"/>
    </row>
    <row r="113" spans="2:44" s="1" customFormat="1" ht="6.95" customHeight="1" x14ac:dyDescent="0.2">
      <c r="B113" s="43"/>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34"/>
    </row>
  </sheetData>
  <sheetProtection algorithmName="SHA-512" hashValue="U7MGHznaz/ulPAbi0c3VpnRSRNsptz6qYAWHhD1jmm0VTYB5G8oLueODbys92PWiYWsnuuQoUDrb0iR537+uTA==" saltValue="tTHBxbqFqSQ5GTHELG3gIA==" spinCount="100000" sheet="1" objects="1" scenarios="1" formatColumns="0" formatRows="0"/>
  <mergeCells count="266">
    <mergeCell ref="D109:H109"/>
    <mergeCell ref="D110:H110"/>
    <mergeCell ref="D111:H111"/>
    <mergeCell ref="D100:H100"/>
    <mergeCell ref="E101:I101"/>
    <mergeCell ref="E102:I102"/>
    <mergeCell ref="E103:I103"/>
    <mergeCell ref="E104:I104"/>
    <mergeCell ref="E105:I105"/>
    <mergeCell ref="D106:H106"/>
    <mergeCell ref="D107:H107"/>
    <mergeCell ref="D108:H108"/>
    <mergeCell ref="E77:I77"/>
    <mergeCell ref="E90:I90"/>
    <mergeCell ref="E79:I79"/>
    <mergeCell ref="E88:I88"/>
    <mergeCell ref="E89:I89"/>
    <mergeCell ref="E81:I81"/>
    <mergeCell ref="E84:I84"/>
    <mergeCell ref="E78:I78"/>
    <mergeCell ref="E83:I83"/>
    <mergeCell ref="K105:AF105"/>
    <mergeCell ref="J106:AF106"/>
    <mergeCell ref="J107:AF107"/>
    <mergeCell ref="J108:AF108"/>
    <mergeCell ref="J109:AF109"/>
    <mergeCell ref="J110:AF110"/>
    <mergeCell ref="J111:AF111"/>
    <mergeCell ref="D74:H74"/>
    <mergeCell ref="D97:H97"/>
    <mergeCell ref="D95:H95"/>
    <mergeCell ref="D94:H94"/>
    <mergeCell ref="D93:H93"/>
    <mergeCell ref="D92:H92"/>
    <mergeCell ref="D91:H91"/>
    <mergeCell ref="D87:H87"/>
    <mergeCell ref="D85:H85"/>
    <mergeCell ref="D82:H82"/>
    <mergeCell ref="D80:H80"/>
    <mergeCell ref="D86:H86"/>
    <mergeCell ref="D99:H99"/>
    <mergeCell ref="D76:H76"/>
    <mergeCell ref="E98:I98"/>
    <mergeCell ref="E96:I96"/>
    <mergeCell ref="E75:I75"/>
    <mergeCell ref="K98:AF98"/>
    <mergeCell ref="K78:AF78"/>
    <mergeCell ref="K79:AF79"/>
    <mergeCell ref="J99:AF99"/>
    <mergeCell ref="J100:AF100"/>
    <mergeCell ref="K101:AF101"/>
    <mergeCell ref="K102:AF102"/>
    <mergeCell ref="K103:AF103"/>
    <mergeCell ref="K104:AF104"/>
    <mergeCell ref="J85:AF85"/>
    <mergeCell ref="J80:AF80"/>
    <mergeCell ref="J74:AF74"/>
    <mergeCell ref="J97:AF97"/>
    <mergeCell ref="J95:AF95"/>
    <mergeCell ref="J94:AF94"/>
    <mergeCell ref="J93:AF93"/>
    <mergeCell ref="J76:AF76"/>
    <mergeCell ref="J82:AF82"/>
    <mergeCell ref="J92:AF92"/>
    <mergeCell ref="J87:AF87"/>
    <mergeCell ref="J86:AF86"/>
    <mergeCell ref="J91:AF91"/>
    <mergeCell ref="K84:AF84"/>
    <mergeCell ref="K83:AF83"/>
    <mergeCell ref="K90:AF90"/>
    <mergeCell ref="K89:AF89"/>
    <mergeCell ref="K88:AF88"/>
    <mergeCell ref="K75:AF75"/>
    <mergeCell ref="K77:AF77"/>
    <mergeCell ref="K96:AF96"/>
    <mergeCell ref="K81:AF81"/>
    <mergeCell ref="L69:AF69"/>
    <mergeCell ref="F69:J69"/>
    <mergeCell ref="L70:AF70"/>
    <mergeCell ref="F70:J70"/>
    <mergeCell ref="F71:J71"/>
    <mergeCell ref="L71:AF71"/>
    <mergeCell ref="K72:AF72"/>
    <mergeCell ref="E72:I72"/>
    <mergeCell ref="K73:AF73"/>
    <mergeCell ref="E73:I73"/>
    <mergeCell ref="K64:AF64"/>
    <mergeCell ref="E64:I64"/>
    <mergeCell ref="D65:H65"/>
    <mergeCell ref="J65:AF65"/>
    <mergeCell ref="D66:H66"/>
    <mergeCell ref="J66:AF66"/>
    <mergeCell ref="K67:AF67"/>
    <mergeCell ref="E67:I67"/>
    <mergeCell ref="F68:J68"/>
    <mergeCell ref="L68:AF68"/>
    <mergeCell ref="F59:J59"/>
    <mergeCell ref="L59:AF59"/>
    <mergeCell ref="L60:AF60"/>
    <mergeCell ref="F60:J60"/>
    <mergeCell ref="E61:I61"/>
    <mergeCell ref="K61:AF61"/>
    <mergeCell ref="E62:I62"/>
    <mergeCell ref="K62:AF62"/>
    <mergeCell ref="J63:AF63"/>
    <mergeCell ref="D63:H63"/>
    <mergeCell ref="C52:G52"/>
    <mergeCell ref="I52:AF52"/>
    <mergeCell ref="J55:AF55"/>
    <mergeCell ref="D55:H55"/>
    <mergeCell ref="K56:AF56"/>
    <mergeCell ref="E56:I56"/>
    <mergeCell ref="F57:J57"/>
    <mergeCell ref="L57:AF57"/>
    <mergeCell ref="L58:AF58"/>
    <mergeCell ref="F58:J58"/>
    <mergeCell ref="AN108:AP108"/>
    <mergeCell ref="AG108:AM108"/>
    <mergeCell ref="AN109:AP109"/>
    <mergeCell ref="AG109:AM109"/>
    <mergeCell ref="AN110:AP110"/>
    <mergeCell ref="AG110:AM110"/>
    <mergeCell ref="AN111:AP111"/>
    <mergeCell ref="AG111:AM111"/>
    <mergeCell ref="L45:AO45"/>
    <mergeCell ref="AM47:AN47"/>
    <mergeCell ref="AM49:AP49"/>
    <mergeCell ref="AM50:AP50"/>
    <mergeCell ref="AG52:AM52"/>
    <mergeCell ref="AN52:AP52"/>
    <mergeCell ref="AN55:AP55"/>
    <mergeCell ref="AG55:AM55"/>
    <mergeCell ref="AG56:AM56"/>
    <mergeCell ref="AN56:AP56"/>
    <mergeCell ref="AN57:AP57"/>
    <mergeCell ref="AG57:AM57"/>
    <mergeCell ref="AN58:AP58"/>
    <mergeCell ref="AG58:AM58"/>
    <mergeCell ref="AN59:AP59"/>
    <mergeCell ref="AG59:AM59"/>
    <mergeCell ref="AN103:AP103"/>
    <mergeCell ref="AG103:AM103"/>
    <mergeCell ref="AN104:AP104"/>
    <mergeCell ref="AG104:AM104"/>
    <mergeCell ref="AN105:AP105"/>
    <mergeCell ref="AG105:AM105"/>
    <mergeCell ref="AN106:AP106"/>
    <mergeCell ref="AG106:AM106"/>
    <mergeCell ref="AN107:AP107"/>
    <mergeCell ref="AG107:AM107"/>
    <mergeCell ref="AN98:AP98"/>
    <mergeCell ref="AG98:AM98"/>
    <mergeCell ref="AG99:AM99"/>
    <mergeCell ref="AN99:AP99"/>
    <mergeCell ref="AN100:AP100"/>
    <mergeCell ref="AG100:AM100"/>
    <mergeCell ref="AN101:AP101"/>
    <mergeCell ref="AG101:AM101"/>
    <mergeCell ref="AG102:AM102"/>
    <mergeCell ref="AN102:AP102"/>
    <mergeCell ref="AG93:AM93"/>
    <mergeCell ref="AN93:AP93"/>
    <mergeCell ref="AG94:AM94"/>
    <mergeCell ref="AN94:AP94"/>
    <mergeCell ref="AN95:AP95"/>
    <mergeCell ref="AG95:AM95"/>
    <mergeCell ref="AG96:AM96"/>
    <mergeCell ref="AN96:AP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N69:AP69"/>
    <mergeCell ref="AG69:AM69"/>
    <mergeCell ref="AN70:AP70"/>
    <mergeCell ref="AG70:AM70"/>
    <mergeCell ref="AN71:AP71"/>
    <mergeCell ref="AG71:AM71"/>
    <mergeCell ref="AN72:AP72"/>
    <mergeCell ref="AG72:AM72"/>
    <mergeCell ref="AN63:AP63"/>
    <mergeCell ref="AG63:AM63"/>
    <mergeCell ref="AN64:AP64"/>
    <mergeCell ref="AG64:AM64"/>
    <mergeCell ref="AN65:AP65"/>
    <mergeCell ref="AG65:AM65"/>
    <mergeCell ref="AN66:AP66"/>
    <mergeCell ref="AG66:AM66"/>
    <mergeCell ref="AN67:AP67"/>
    <mergeCell ref="AG67:AM67"/>
    <mergeCell ref="L33:P33"/>
    <mergeCell ref="W33:AE33"/>
    <mergeCell ref="AK33:AO33"/>
    <mergeCell ref="AK35:AO35"/>
    <mergeCell ref="X35:AB35"/>
    <mergeCell ref="AR2:BE2"/>
    <mergeCell ref="AG61:AM61"/>
    <mergeCell ref="AN61:AP61"/>
    <mergeCell ref="AN62:AP62"/>
    <mergeCell ref="AG62:AM62"/>
    <mergeCell ref="AS49:AT51"/>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s>
  <hyperlinks>
    <hyperlink ref="A57" location="'01.1 - SO01 AST'!C2" display="/" xr:uid="{00000000-0004-0000-0000-000000000000}"/>
    <hyperlink ref="A58" location="'01.1a - Zajištění stavebn...'!C2" display="/" xr:uid="{00000000-0004-0000-0000-000001000000}"/>
    <hyperlink ref="A59" location="'01.1b - Zemní práce'!C2" display="/" xr:uid="{00000000-0004-0000-0000-000002000000}"/>
    <hyperlink ref="A60" location="'01.1c - Demolice'!C2" display="/" xr:uid="{00000000-0004-0000-0000-000003000000}"/>
    <hyperlink ref="A61" location="'01.4.1 - SO01 ZTI'!C2" display="/" xr:uid="{00000000-0004-0000-0000-000004000000}"/>
    <hyperlink ref="A62" location="'01.4.2 - SO01 VZT'!C2" display="/" xr:uid="{00000000-0004-0000-0000-000005000000}"/>
    <hyperlink ref="A64" location="'02.1 - SO02 AST'!C2" display="/" xr:uid="{00000000-0004-0000-0000-000006000000}"/>
    <hyperlink ref="A65" location="'SO03 - Čistírenský objekt'!C2" display="/" xr:uid="{00000000-0004-0000-0000-000007000000}"/>
    <hyperlink ref="A68" location="'04.1 - Kalové hospodářství'!C2" display="/" xr:uid="{00000000-0004-0000-0000-000008000000}"/>
    <hyperlink ref="A69" location="'04.1a - Zajištění stavebn...'!C2" display="/" xr:uid="{00000000-0004-0000-0000-000009000000}"/>
    <hyperlink ref="A70" location="'04.1b - Zemní práce'!C2" display="/" xr:uid="{00000000-0004-0000-0000-00000A000000}"/>
    <hyperlink ref="A71" location="'04.1c - Demolice'!C2" display="/" xr:uid="{00000000-0004-0000-0000-00000B000000}"/>
    <hyperlink ref="A72" location="'04.4.1 - SO04 ZTI'!C2" display="/" xr:uid="{00000000-0004-0000-0000-00000C000000}"/>
    <hyperlink ref="A73" location="'04.4.2 - SO04 VZT'!C2" display="/" xr:uid="{00000000-0004-0000-0000-00000D000000}"/>
    <hyperlink ref="A75" location="'05.1 - SO05 AST'!C2" display="/" xr:uid="{00000000-0004-0000-0000-00000E000000}"/>
    <hyperlink ref="A77" location="'06.1 - SO06 AST'!C2" display="/" xr:uid="{00000000-0004-0000-0000-00000F000000}"/>
    <hyperlink ref="A78" location="'06.4.1 - SO06 ZTI'!C2" display="/" xr:uid="{00000000-0004-0000-0000-000010000000}"/>
    <hyperlink ref="A79" location="'06.4.3 - SO06 Vytápění'!C2" display="/" xr:uid="{00000000-0004-0000-0000-000011000000}"/>
    <hyperlink ref="A81" location="'07.1 - SO07 AST'!C2" display="/" xr:uid="{00000000-0004-0000-0000-000012000000}"/>
    <hyperlink ref="A83" location="'08.1 - SO08 AST'!C2" display="/" xr:uid="{00000000-0004-0000-0000-000013000000}"/>
    <hyperlink ref="A84" location="'08.4.1 - SO08 ZTI'!C2" display="/" xr:uid="{00000000-0004-0000-0000-000014000000}"/>
    <hyperlink ref="A85" location="'SO09 - Chemické hospodářs...'!C2" display="/" xr:uid="{00000000-0004-0000-0000-000015000000}"/>
    <hyperlink ref="A86" location="'SO11 - Spojovací potrubí'!C2" display="/" xr:uid="{00000000-0004-0000-0000-000016000000}"/>
    <hyperlink ref="A88" location="'SO12 - Komunikace a zpevn...'!C2" display="/" xr:uid="{00000000-0004-0000-0000-000017000000}"/>
    <hyperlink ref="A89" location="'12.1 - Areálová dešťová k...'!C2" display="/" xr:uid="{00000000-0004-0000-0000-000018000000}"/>
    <hyperlink ref="A90" location="'S - Sanace zemní pláně'!C2" display="/" xr:uid="{00000000-0004-0000-0000-000019000000}"/>
    <hyperlink ref="A91" location="'SO13 - Opěrná zeď, oplocení'!C2" display="/" xr:uid="{00000000-0004-0000-0000-00001A000000}"/>
    <hyperlink ref="A92" location="'SO14 - Terénní a sadové ú...'!C2" display="/" xr:uid="{00000000-0004-0000-0000-00001B000000}"/>
    <hyperlink ref="A93" location="'SO15 - Příprava území'!C2" display="/" xr:uid="{00000000-0004-0000-0000-00001C000000}"/>
    <hyperlink ref="A94" location="'SO16 - Přeložky inženýrsk...'!C2" display="/" xr:uid="{00000000-0004-0000-0000-00001D000000}"/>
    <hyperlink ref="A96" location="'17 - Venkovní elektro'!C2" display="/" xr:uid="{00000000-0004-0000-0000-00001E000000}"/>
    <hyperlink ref="A98" location="'19 - Přeložka O2'!C2" display="/" xr:uid="{00000000-0004-0000-0000-00001F000000}"/>
    <hyperlink ref="A99" location="'D144 - Stavební elektroin...'!C2" display="/" xr:uid="{00000000-0004-0000-0000-000020000000}"/>
    <hyperlink ref="A101" location="'D145a - SO04'!C2" display="/" xr:uid="{00000000-0004-0000-0000-000021000000}"/>
    <hyperlink ref="A102" location="'D145b - SO06'!C2" display="/" xr:uid="{00000000-0004-0000-0000-000022000000}"/>
    <hyperlink ref="A103" location="'D145c - SO08'!C2" display="/" xr:uid="{00000000-0004-0000-0000-000023000000}"/>
    <hyperlink ref="A104" location="'D145d - Volná plocha'!C2" display="/" xr:uid="{00000000-0004-0000-0000-000024000000}"/>
    <hyperlink ref="A105" location="'D145e - Společné'!C2" display="/" xr:uid="{00000000-0004-0000-0000-000025000000}"/>
    <hyperlink ref="A106" location="'PS01 - Strojní část'!C2" display="/" xr:uid="{00000000-0004-0000-0000-000026000000}"/>
    <hyperlink ref="A107" location="'PS08 - Trafostanice'!C2" display="/" xr:uid="{00000000-0004-0000-0000-000027000000}"/>
    <hyperlink ref="A108" location="'PS09 - Elektro-technologi...'!C2" display="/" xr:uid="{00000000-0004-0000-0000-000028000000}"/>
    <hyperlink ref="A109" location="'PS10 - ASŘ, MaR'!C2" display="/" xr:uid="{00000000-0004-0000-0000-000029000000}"/>
    <hyperlink ref="A110" location="'V - VRN'!C2" display="/" xr:uid="{00000000-0004-0000-0000-00002A000000}"/>
    <hyperlink ref="A111" location="'O - ON'!C2" display="/" xr:uid="{00000000-0004-0000-0000-00002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02"/>
  <sheetViews>
    <sheetView showGridLines="0" workbookViewId="0">
      <selection activeCell="J14" sqref="J14"/>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94</v>
      </c>
      <c r="AZ2" s="92" t="s">
        <v>248</v>
      </c>
      <c r="BA2" s="92" t="s">
        <v>249</v>
      </c>
      <c r="BB2" s="92" t="s">
        <v>250</v>
      </c>
      <c r="BC2" s="92" t="s">
        <v>251</v>
      </c>
      <c r="BD2" s="92" t="s">
        <v>90</v>
      </c>
    </row>
    <row r="3" spans="2:56" ht="6.95" customHeight="1" x14ac:dyDescent="0.2">
      <c r="B3" s="19"/>
      <c r="C3" s="20"/>
      <c r="D3" s="20"/>
      <c r="E3" s="20"/>
      <c r="F3" s="20"/>
      <c r="G3" s="20"/>
      <c r="H3" s="20"/>
      <c r="I3" s="20"/>
      <c r="J3" s="20"/>
      <c r="K3" s="20"/>
      <c r="L3" s="21"/>
      <c r="AT3" s="18" t="s">
        <v>90</v>
      </c>
      <c r="AZ3" s="92" t="s">
        <v>252</v>
      </c>
      <c r="BA3" s="92" t="s">
        <v>253</v>
      </c>
      <c r="BB3" s="92" t="s">
        <v>250</v>
      </c>
      <c r="BC3" s="92" t="s">
        <v>254</v>
      </c>
      <c r="BD3" s="92" t="s">
        <v>90</v>
      </c>
    </row>
    <row r="4" spans="2:56" ht="24.95" customHeight="1" x14ac:dyDescent="0.2">
      <c r="B4" s="21"/>
      <c r="D4" s="22" t="s">
        <v>255</v>
      </c>
      <c r="L4" s="21"/>
      <c r="M4" s="93" t="s">
        <v>10</v>
      </c>
      <c r="AT4" s="18" t="s">
        <v>4</v>
      </c>
      <c r="AZ4" s="92" t="s">
        <v>256</v>
      </c>
      <c r="BA4" s="92" t="s">
        <v>257</v>
      </c>
      <c r="BB4" s="92" t="s">
        <v>250</v>
      </c>
      <c r="BC4" s="92" t="s">
        <v>258</v>
      </c>
      <c r="BD4" s="92" t="s">
        <v>90</v>
      </c>
    </row>
    <row r="5" spans="2:56" ht="6.95" customHeight="1" x14ac:dyDescent="0.2">
      <c r="B5" s="21"/>
      <c r="L5" s="21"/>
      <c r="AZ5" s="92" t="s">
        <v>259</v>
      </c>
      <c r="BA5" s="92" t="s">
        <v>260</v>
      </c>
      <c r="BB5" s="92" t="s">
        <v>250</v>
      </c>
      <c r="BC5" s="92" t="s">
        <v>261</v>
      </c>
      <c r="BD5" s="92" t="s">
        <v>90</v>
      </c>
    </row>
    <row r="6" spans="2:56" ht="12" customHeight="1" x14ac:dyDescent="0.2">
      <c r="B6" s="21"/>
      <c r="D6" s="28" t="s">
        <v>16</v>
      </c>
      <c r="L6" s="21"/>
      <c r="AZ6" s="92" t="s">
        <v>262</v>
      </c>
      <c r="BA6" s="92" t="s">
        <v>263</v>
      </c>
      <c r="BB6" s="92" t="s">
        <v>250</v>
      </c>
      <c r="BC6" s="92" t="s">
        <v>264</v>
      </c>
      <c r="BD6" s="92" t="s">
        <v>90</v>
      </c>
    </row>
    <row r="7" spans="2:56" ht="16.5" customHeight="1" x14ac:dyDescent="0.2">
      <c r="B7" s="21"/>
      <c r="E7" s="339" t="str">
        <f>'Rekapitulace stavby'!K6</f>
        <v>Stavba č. 3145 TV Vinoř, etapa 0012 – ČOV Vinoř</v>
      </c>
      <c r="F7" s="340"/>
      <c r="G7" s="340"/>
      <c r="H7" s="340"/>
      <c r="L7" s="21"/>
    </row>
    <row r="8" spans="2:56" ht="12" customHeight="1" x14ac:dyDescent="0.2">
      <c r="B8" s="21"/>
      <c r="D8" s="28" t="s">
        <v>265</v>
      </c>
      <c r="L8" s="21"/>
    </row>
    <row r="9" spans="2:56" s="1" customFormat="1" ht="16.5" customHeight="1" x14ac:dyDescent="0.2">
      <c r="B9" s="34"/>
      <c r="E9" s="339" t="s">
        <v>266</v>
      </c>
      <c r="F9" s="341"/>
      <c r="G9" s="341"/>
      <c r="H9" s="341"/>
      <c r="L9" s="34"/>
    </row>
    <row r="10" spans="2:56" s="1" customFormat="1" ht="12" customHeight="1" x14ac:dyDescent="0.2">
      <c r="B10" s="34"/>
      <c r="D10" s="28" t="s">
        <v>267</v>
      </c>
      <c r="L10" s="34"/>
    </row>
    <row r="11" spans="2:56" s="1" customFormat="1" ht="16.5" customHeight="1" x14ac:dyDescent="0.2">
      <c r="B11" s="34"/>
      <c r="E11" s="322" t="s">
        <v>268</v>
      </c>
      <c r="F11" s="341"/>
      <c r="G11" s="341"/>
      <c r="H11" s="341"/>
      <c r="L11" s="34"/>
    </row>
    <row r="12" spans="2:56" s="1" customFormat="1" ht="11.25" x14ac:dyDescent="0.2">
      <c r="B12" s="34"/>
      <c r="L12" s="34"/>
    </row>
    <row r="13" spans="2:56" s="1" customFormat="1" ht="12" customHeight="1" x14ac:dyDescent="0.2">
      <c r="B13" s="34"/>
      <c r="D13" s="28" t="s">
        <v>18</v>
      </c>
      <c r="F13" s="26" t="s">
        <v>19</v>
      </c>
      <c r="I13" s="28" t="s">
        <v>20</v>
      </c>
      <c r="J13" s="26" t="s">
        <v>43</v>
      </c>
      <c r="L13" s="34"/>
    </row>
    <row r="14" spans="2:56" s="1" customFormat="1" ht="12" customHeight="1" x14ac:dyDescent="0.2">
      <c r="B14" s="34"/>
      <c r="D14" s="28" t="s">
        <v>22</v>
      </c>
      <c r="F14" s="26" t="s">
        <v>23</v>
      </c>
      <c r="I14" s="28" t="s">
        <v>24</v>
      </c>
      <c r="J14" s="51" t="str">
        <f>'Rekapitulace stavby'!AN8</f>
        <v>5.8.2025 - revize</v>
      </c>
      <c r="L14" s="34"/>
    </row>
    <row r="15" spans="2:56" s="1" customFormat="1" ht="10.9" customHeight="1" x14ac:dyDescent="0.2">
      <c r="B15" s="34"/>
      <c r="L15" s="34"/>
    </row>
    <row r="16" spans="2:5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ROUND(J108,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ROUND((SUM(BE108:BE901)),  2)</f>
        <v>0</v>
      </c>
      <c r="I35" s="96">
        <v>0.21</v>
      </c>
      <c r="J35" s="84">
        <f>ROUND(((SUM(BE108:BE901))*I35),  2)</f>
        <v>0</v>
      </c>
      <c r="L35" s="34"/>
    </row>
    <row r="36" spans="2:12" s="1" customFormat="1" ht="14.45" customHeight="1" x14ac:dyDescent="0.2">
      <c r="B36" s="34"/>
      <c r="E36" s="28" t="s">
        <v>53</v>
      </c>
      <c r="F36" s="84">
        <f>ROUND((SUM(BF108:BF901)),  2)</f>
        <v>0</v>
      </c>
      <c r="I36" s="96">
        <v>0.12</v>
      </c>
      <c r="J36" s="84">
        <f>ROUND(((SUM(BF108:BF901))*I36),  2)</f>
        <v>0</v>
      </c>
      <c r="L36" s="34"/>
    </row>
    <row r="37" spans="2:12" s="1" customFormat="1" ht="14.45" hidden="1" customHeight="1" x14ac:dyDescent="0.2">
      <c r="B37" s="34"/>
      <c r="E37" s="28" t="s">
        <v>54</v>
      </c>
      <c r="F37" s="84">
        <f>ROUND((SUM(BG108:BG901)),  2)</f>
        <v>0</v>
      </c>
      <c r="I37" s="96">
        <v>0.21</v>
      </c>
      <c r="J37" s="84">
        <f>0</f>
        <v>0</v>
      </c>
      <c r="L37" s="34"/>
    </row>
    <row r="38" spans="2:12" s="1" customFormat="1" ht="14.45" hidden="1" customHeight="1" x14ac:dyDescent="0.2">
      <c r="B38" s="34"/>
      <c r="E38" s="28" t="s">
        <v>55</v>
      </c>
      <c r="F38" s="84">
        <f>ROUND((SUM(BH108:BH901)),  2)</f>
        <v>0</v>
      </c>
      <c r="I38" s="96">
        <v>0.12</v>
      </c>
      <c r="J38" s="84">
        <f>0</f>
        <v>0</v>
      </c>
      <c r="L38" s="34"/>
    </row>
    <row r="39" spans="2:12" s="1" customFormat="1" ht="14.45" hidden="1" customHeight="1" x14ac:dyDescent="0.2">
      <c r="B39" s="34"/>
      <c r="E39" s="28" t="s">
        <v>56</v>
      </c>
      <c r="F39" s="84">
        <f>ROUND((SUM(BI108:BI901)),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266</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01.1 - SO01 AST</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J108</f>
        <v>0</v>
      </c>
      <c r="L63" s="34"/>
      <c r="AU63" s="18" t="s">
        <v>272</v>
      </c>
    </row>
    <row r="64" spans="2:47" s="8" customFormat="1" ht="24.95" customHeight="1" x14ac:dyDescent="0.2">
      <c r="B64" s="106"/>
      <c r="D64" s="107" t="s">
        <v>273</v>
      </c>
      <c r="E64" s="108"/>
      <c r="F64" s="108"/>
      <c r="G64" s="108"/>
      <c r="H64" s="108"/>
      <c r="I64" s="108"/>
      <c r="J64" s="109">
        <f>J109</f>
        <v>0</v>
      </c>
      <c r="L64" s="106"/>
    </row>
    <row r="65" spans="2:12" s="9" customFormat="1" ht="19.899999999999999" customHeight="1" x14ac:dyDescent="0.2">
      <c r="B65" s="110"/>
      <c r="D65" s="111" t="s">
        <v>274</v>
      </c>
      <c r="E65" s="112"/>
      <c r="F65" s="112"/>
      <c r="G65" s="112"/>
      <c r="H65" s="112"/>
      <c r="I65" s="112"/>
      <c r="J65" s="113">
        <f>J110</f>
        <v>0</v>
      </c>
      <c r="L65" s="110"/>
    </row>
    <row r="66" spans="2:12" s="9" customFormat="1" ht="19.899999999999999" customHeight="1" x14ac:dyDescent="0.2">
      <c r="B66" s="110"/>
      <c r="D66" s="111" t="s">
        <v>275</v>
      </c>
      <c r="E66" s="112"/>
      <c r="F66" s="112"/>
      <c r="G66" s="112"/>
      <c r="H66" s="112"/>
      <c r="I66" s="112"/>
      <c r="J66" s="113">
        <f>J114</f>
        <v>0</v>
      </c>
      <c r="L66" s="110"/>
    </row>
    <row r="67" spans="2:12" s="9" customFormat="1" ht="19.899999999999999" customHeight="1" x14ac:dyDescent="0.2">
      <c r="B67" s="110"/>
      <c r="D67" s="111" t="s">
        <v>276</v>
      </c>
      <c r="E67" s="112"/>
      <c r="F67" s="112"/>
      <c r="G67" s="112"/>
      <c r="H67" s="112"/>
      <c r="I67" s="112"/>
      <c r="J67" s="113">
        <f>J228</f>
        <v>0</v>
      </c>
      <c r="L67" s="110"/>
    </row>
    <row r="68" spans="2:12" s="9" customFormat="1" ht="19.899999999999999" customHeight="1" x14ac:dyDescent="0.2">
      <c r="B68" s="110"/>
      <c r="D68" s="111" t="s">
        <v>277</v>
      </c>
      <c r="E68" s="112"/>
      <c r="F68" s="112"/>
      <c r="G68" s="112"/>
      <c r="H68" s="112"/>
      <c r="I68" s="112"/>
      <c r="J68" s="113">
        <f>J266</f>
        <v>0</v>
      </c>
      <c r="L68" s="110"/>
    </row>
    <row r="69" spans="2:12" s="9" customFormat="1" ht="19.899999999999999" customHeight="1" x14ac:dyDescent="0.2">
      <c r="B69" s="110"/>
      <c r="D69" s="111" t="s">
        <v>278</v>
      </c>
      <c r="E69" s="112"/>
      <c r="F69" s="112"/>
      <c r="G69" s="112"/>
      <c r="H69" s="112"/>
      <c r="I69" s="112"/>
      <c r="J69" s="113">
        <f>J360</f>
        <v>0</v>
      </c>
      <c r="L69" s="110"/>
    </row>
    <row r="70" spans="2:12" s="9" customFormat="1" ht="19.899999999999999" customHeight="1" x14ac:dyDescent="0.2">
      <c r="B70" s="110"/>
      <c r="D70" s="111" t="s">
        <v>279</v>
      </c>
      <c r="E70" s="112"/>
      <c r="F70" s="112"/>
      <c r="G70" s="112"/>
      <c r="H70" s="112"/>
      <c r="I70" s="112"/>
      <c r="J70" s="113">
        <f>J453</f>
        <v>0</v>
      </c>
      <c r="L70" s="110"/>
    </row>
    <row r="71" spans="2:12" s="9" customFormat="1" ht="19.899999999999999" customHeight="1" x14ac:dyDescent="0.2">
      <c r="B71" s="110"/>
      <c r="D71" s="111" t="s">
        <v>280</v>
      </c>
      <c r="E71" s="112"/>
      <c r="F71" s="112"/>
      <c r="G71" s="112"/>
      <c r="H71" s="112"/>
      <c r="I71" s="112"/>
      <c r="J71" s="113">
        <f>J461</f>
        <v>0</v>
      </c>
      <c r="L71" s="110"/>
    </row>
    <row r="72" spans="2:12" s="9" customFormat="1" ht="19.899999999999999" customHeight="1" x14ac:dyDescent="0.2">
      <c r="B72" s="110"/>
      <c r="D72" s="111" t="s">
        <v>281</v>
      </c>
      <c r="E72" s="112"/>
      <c r="F72" s="112"/>
      <c r="G72" s="112"/>
      <c r="H72" s="112"/>
      <c r="I72" s="112"/>
      <c r="J72" s="113">
        <f>J466</f>
        <v>0</v>
      </c>
      <c r="L72" s="110"/>
    </row>
    <row r="73" spans="2:12" s="8" customFormat="1" ht="24.95" customHeight="1" x14ac:dyDescent="0.2">
      <c r="B73" s="106"/>
      <c r="D73" s="107" t="s">
        <v>282</v>
      </c>
      <c r="E73" s="108"/>
      <c r="F73" s="108"/>
      <c r="G73" s="108"/>
      <c r="H73" s="108"/>
      <c r="I73" s="108"/>
      <c r="J73" s="109">
        <f>J469</f>
        <v>0</v>
      </c>
      <c r="L73" s="106"/>
    </row>
    <row r="74" spans="2:12" s="9" customFormat="1" ht="19.899999999999999" customHeight="1" x14ac:dyDescent="0.2">
      <c r="B74" s="110"/>
      <c r="D74" s="111" t="s">
        <v>283</v>
      </c>
      <c r="E74" s="112"/>
      <c r="F74" s="112"/>
      <c r="G74" s="112"/>
      <c r="H74" s="112"/>
      <c r="I74" s="112"/>
      <c r="J74" s="113">
        <f>J470</f>
        <v>0</v>
      </c>
      <c r="L74" s="110"/>
    </row>
    <row r="75" spans="2:12" s="9" customFormat="1" ht="19.899999999999999" customHeight="1" x14ac:dyDescent="0.2">
      <c r="B75" s="110"/>
      <c r="D75" s="111" t="s">
        <v>284</v>
      </c>
      <c r="E75" s="112"/>
      <c r="F75" s="112"/>
      <c r="G75" s="112"/>
      <c r="H75" s="112"/>
      <c r="I75" s="112"/>
      <c r="J75" s="113">
        <f>J497</f>
        <v>0</v>
      </c>
      <c r="L75" s="110"/>
    </row>
    <row r="76" spans="2:12" s="9" customFormat="1" ht="19.899999999999999" customHeight="1" x14ac:dyDescent="0.2">
      <c r="B76" s="110"/>
      <c r="D76" s="111" t="s">
        <v>285</v>
      </c>
      <c r="E76" s="112"/>
      <c r="F76" s="112"/>
      <c r="G76" s="112"/>
      <c r="H76" s="112"/>
      <c r="I76" s="112"/>
      <c r="J76" s="113">
        <f>J566</f>
        <v>0</v>
      </c>
      <c r="L76" s="110"/>
    </row>
    <row r="77" spans="2:12" s="9" customFormat="1" ht="19.899999999999999" customHeight="1" x14ac:dyDescent="0.2">
      <c r="B77" s="110"/>
      <c r="D77" s="111" t="s">
        <v>286</v>
      </c>
      <c r="E77" s="112"/>
      <c r="F77" s="112"/>
      <c r="G77" s="112"/>
      <c r="H77" s="112"/>
      <c r="I77" s="112"/>
      <c r="J77" s="113">
        <f>J598</f>
        <v>0</v>
      </c>
      <c r="L77" s="110"/>
    </row>
    <row r="78" spans="2:12" s="9" customFormat="1" ht="19.899999999999999" customHeight="1" x14ac:dyDescent="0.2">
      <c r="B78" s="110"/>
      <c r="D78" s="111" t="s">
        <v>287</v>
      </c>
      <c r="E78" s="112"/>
      <c r="F78" s="112"/>
      <c r="G78" s="112"/>
      <c r="H78" s="112"/>
      <c r="I78" s="112"/>
      <c r="J78" s="113">
        <f>J607</f>
        <v>0</v>
      </c>
      <c r="L78" s="110"/>
    </row>
    <row r="79" spans="2:12" s="9" customFormat="1" ht="19.899999999999999" customHeight="1" x14ac:dyDescent="0.2">
      <c r="B79" s="110"/>
      <c r="D79" s="111" t="s">
        <v>288</v>
      </c>
      <c r="E79" s="112"/>
      <c r="F79" s="112"/>
      <c r="G79" s="112"/>
      <c r="H79" s="112"/>
      <c r="I79" s="112"/>
      <c r="J79" s="113">
        <f>J614</f>
        <v>0</v>
      </c>
      <c r="L79" s="110"/>
    </row>
    <row r="80" spans="2:12" s="9" customFormat="1" ht="19.899999999999999" customHeight="1" x14ac:dyDescent="0.2">
      <c r="B80" s="110"/>
      <c r="D80" s="111" t="s">
        <v>289</v>
      </c>
      <c r="E80" s="112"/>
      <c r="F80" s="112"/>
      <c r="G80" s="112"/>
      <c r="H80" s="112"/>
      <c r="I80" s="112"/>
      <c r="J80" s="113">
        <f>J654</f>
        <v>0</v>
      </c>
      <c r="L80" s="110"/>
    </row>
    <row r="81" spans="2:12" s="9" customFormat="1" ht="19.899999999999999" customHeight="1" x14ac:dyDescent="0.2">
      <c r="B81" s="110"/>
      <c r="D81" s="111" t="s">
        <v>290</v>
      </c>
      <c r="E81" s="112"/>
      <c r="F81" s="112"/>
      <c r="G81" s="112"/>
      <c r="H81" s="112"/>
      <c r="I81" s="112"/>
      <c r="J81" s="113">
        <f>J684</f>
        <v>0</v>
      </c>
      <c r="L81" s="110"/>
    </row>
    <row r="82" spans="2:12" s="9" customFormat="1" ht="19.899999999999999" customHeight="1" x14ac:dyDescent="0.2">
      <c r="B82" s="110"/>
      <c r="D82" s="111" t="s">
        <v>291</v>
      </c>
      <c r="E82" s="112"/>
      <c r="F82" s="112"/>
      <c r="G82" s="112"/>
      <c r="H82" s="112"/>
      <c r="I82" s="112"/>
      <c r="J82" s="113">
        <f>J763</f>
        <v>0</v>
      </c>
      <c r="L82" s="110"/>
    </row>
    <row r="83" spans="2:12" s="9" customFormat="1" ht="19.899999999999999" customHeight="1" x14ac:dyDescent="0.2">
      <c r="B83" s="110"/>
      <c r="D83" s="111" t="s">
        <v>292</v>
      </c>
      <c r="E83" s="112"/>
      <c r="F83" s="112"/>
      <c r="G83" s="112"/>
      <c r="H83" s="112"/>
      <c r="I83" s="112"/>
      <c r="J83" s="113">
        <f>J809</f>
        <v>0</v>
      </c>
      <c r="L83" s="110"/>
    </row>
    <row r="84" spans="2:12" s="9" customFormat="1" ht="19.899999999999999" customHeight="1" x14ac:dyDescent="0.2">
      <c r="B84" s="110"/>
      <c r="D84" s="111" t="s">
        <v>293</v>
      </c>
      <c r="E84" s="112"/>
      <c r="F84" s="112"/>
      <c r="G84" s="112"/>
      <c r="H84" s="112"/>
      <c r="I84" s="112"/>
      <c r="J84" s="113">
        <f>J817</f>
        <v>0</v>
      </c>
      <c r="L84" s="110"/>
    </row>
    <row r="85" spans="2:12" s="9" customFormat="1" ht="19.899999999999999" customHeight="1" x14ac:dyDescent="0.2">
      <c r="B85" s="110"/>
      <c r="D85" s="111" t="s">
        <v>294</v>
      </c>
      <c r="E85" s="112"/>
      <c r="F85" s="112"/>
      <c r="G85" s="112"/>
      <c r="H85" s="112"/>
      <c r="I85" s="112"/>
      <c r="J85" s="113">
        <f>J848</f>
        <v>0</v>
      </c>
      <c r="L85" s="110"/>
    </row>
    <row r="86" spans="2:12" s="9" customFormat="1" ht="19.899999999999999" customHeight="1" x14ac:dyDescent="0.2">
      <c r="B86" s="110"/>
      <c r="D86" s="111" t="s">
        <v>295</v>
      </c>
      <c r="E86" s="112"/>
      <c r="F86" s="112"/>
      <c r="G86" s="112"/>
      <c r="H86" s="112"/>
      <c r="I86" s="112"/>
      <c r="J86" s="113">
        <f>J883</f>
        <v>0</v>
      </c>
      <c r="L86" s="110"/>
    </row>
    <row r="87" spans="2:12" s="1" customFormat="1" ht="21.75" customHeight="1" x14ac:dyDescent="0.2">
      <c r="B87" s="34"/>
      <c r="L87" s="34"/>
    </row>
    <row r="88" spans="2:12" s="1" customFormat="1" ht="6.95" customHeight="1" x14ac:dyDescent="0.2">
      <c r="B88" s="43"/>
      <c r="C88" s="44"/>
      <c r="D88" s="44"/>
      <c r="E88" s="44"/>
      <c r="F88" s="44"/>
      <c r="G88" s="44"/>
      <c r="H88" s="44"/>
      <c r="I88" s="44"/>
      <c r="J88" s="44"/>
      <c r="K88" s="44"/>
      <c r="L88" s="34"/>
    </row>
    <row r="92" spans="2:12" s="1" customFormat="1" ht="6.95" customHeight="1" x14ac:dyDescent="0.2">
      <c r="B92" s="45"/>
      <c r="C92" s="46"/>
      <c r="D92" s="46"/>
      <c r="E92" s="46"/>
      <c r="F92" s="46"/>
      <c r="G92" s="46"/>
      <c r="H92" s="46"/>
      <c r="I92" s="46"/>
      <c r="J92" s="46"/>
      <c r="K92" s="46"/>
      <c r="L92" s="34"/>
    </row>
    <row r="93" spans="2:12" s="1" customFormat="1" ht="24.95" customHeight="1" x14ac:dyDescent="0.2">
      <c r="B93" s="34"/>
      <c r="C93" s="22" t="s">
        <v>296</v>
      </c>
      <c r="L93" s="34"/>
    </row>
    <row r="94" spans="2:12" s="1" customFormat="1" ht="6.95" customHeight="1" x14ac:dyDescent="0.2">
      <c r="B94" s="34"/>
      <c r="L94" s="34"/>
    </row>
    <row r="95" spans="2:12" s="1" customFormat="1" ht="12" customHeight="1" x14ac:dyDescent="0.2">
      <c r="B95" s="34"/>
      <c r="C95" s="28" t="s">
        <v>16</v>
      </c>
      <c r="L95" s="34"/>
    </row>
    <row r="96" spans="2:12" s="1" customFormat="1" ht="16.5" customHeight="1" x14ac:dyDescent="0.2">
      <c r="B96" s="34"/>
      <c r="E96" s="339" t="str">
        <f>E7</f>
        <v>Stavba č. 3145 TV Vinoř, etapa 0012 – ČOV Vinoř</v>
      </c>
      <c r="F96" s="340"/>
      <c r="G96" s="340"/>
      <c r="H96" s="340"/>
      <c r="L96" s="34"/>
    </row>
    <row r="97" spans="2:65" ht="12" customHeight="1" x14ac:dyDescent="0.2">
      <c r="B97" s="21"/>
      <c r="C97" s="28" t="s">
        <v>265</v>
      </c>
      <c r="L97" s="21"/>
    </row>
    <row r="98" spans="2:65" s="1" customFormat="1" ht="16.5" customHeight="1" x14ac:dyDescent="0.2">
      <c r="B98" s="34"/>
      <c r="E98" s="339" t="s">
        <v>266</v>
      </c>
      <c r="F98" s="341"/>
      <c r="G98" s="341"/>
      <c r="H98" s="341"/>
      <c r="L98" s="34"/>
    </row>
    <row r="99" spans="2:65" s="1" customFormat="1" ht="12" customHeight="1" x14ac:dyDescent="0.2">
      <c r="B99" s="34"/>
      <c r="C99" s="28" t="s">
        <v>267</v>
      </c>
      <c r="L99" s="34"/>
    </row>
    <row r="100" spans="2:65" s="1" customFormat="1" ht="16.5" customHeight="1" x14ac:dyDescent="0.2">
      <c r="B100" s="34"/>
      <c r="E100" s="322" t="str">
        <f>E11</f>
        <v>01.1 - SO01 AST</v>
      </c>
      <c r="F100" s="341"/>
      <c r="G100" s="341"/>
      <c r="H100" s="341"/>
      <c r="L100" s="34"/>
    </row>
    <row r="101" spans="2:65" s="1" customFormat="1" ht="6.95" customHeight="1" x14ac:dyDescent="0.2">
      <c r="B101" s="34"/>
      <c r="L101" s="34"/>
    </row>
    <row r="102" spans="2:65" s="1" customFormat="1" ht="12" customHeight="1" x14ac:dyDescent="0.2">
      <c r="B102" s="34"/>
      <c r="C102" s="28" t="s">
        <v>22</v>
      </c>
      <c r="F102" s="26" t="str">
        <f>F14</f>
        <v>Praha</v>
      </c>
      <c r="I102" s="28" t="s">
        <v>24</v>
      </c>
      <c r="J102" s="51" t="str">
        <f>IF(J14="","",J14)</f>
        <v>5.8.2025 - revize</v>
      </c>
      <c r="L102" s="34"/>
    </row>
    <row r="103" spans="2:65" s="1" customFormat="1" ht="6.95" customHeight="1" x14ac:dyDescent="0.2">
      <c r="B103" s="34"/>
      <c r="L103" s="34"/>
    </row>
    <row r="104" spans="2:65" s="1" customFormat="1" ht="25.7" customHeight="1" x14ac:dyDescent="0.2">
      <c r="B104" s="34"/>
      <c r="C104" s="28" t="s">
        <v>29</v>
      </c>
      <c r="F104" s="26" t="str">
        <f>E17</f>
        <v>PVS, a.s, Evropská 866/67, Praha 6, 160 00</v>
      </c>
      <c r="I104" s="28" t="s">
        <v>37</v>
      </c>
      <c r="J104" s="32" t="str">
        <f>E23</f>
        <v>d plus projektová a inženýrská a.s.</v>
      </c>
      <c r="L104" s="34"/>
    </row>
    <row r="105" spans="2:65" s="1" customFormat="1" ht="15.2" customHeight="1" x14ac:dyDescent="0.2">
      <c r="B105" s="34"/>
      <c r="C105" s="28" t="s">
        <v>35</v>
      </c>
      <c r="F105" s="26" t="str">
        <f>IF(E20="","",E20)</f>
        <v>Vyplň údaj</v>
      </c>
      <c r="I105" s="28" t="s">
        <v>42</v>
      </c>
      <c r="J105" s="32" t="str">
        <f>E26</f>
        <v xml:space="preserve"> </v>
      </c>
      <c r="L105" s="34"/>
    </row>
    <row r="106" spans="2:65" s="1" customFormat="1" ht="10.35" customHeight="1" x14ac:dyDescent="0.2">
      <c r="B106" s="34"/>
      <c r="L106" s="34"/>
    </row>
    <row r="107" spans="2:65" s="10" customFormat="1" ht="29.25" customHeight="1" x14ac:dyDescent="0.2">
      <c r="B107" s="114"/>
      <c r="C107" s="115" t="s">
        <v>297</v>
      </c>
      <c r="D107" s="116" t="s">
        <v>66</v>
      </c>
      <c r="E107" s="116" t="s">
        <v>62</v>
      </c>
      <c r="F107" s="116" t="s">
        <v>63</v>
      </c>
      <c r="G107" s="116" t="s">
        <v>298</v>
      </c>
      <c r="H107" s="116" t="s">
        <v>299</v>
      </c>
      <c r="I107" s="116" t="s">
        <v>300</v>
      </c>
      <c r="J107" s="116" t="s">
        <v>271</v>
      </c>
      <c r="K107" s="117" t="s">
        <v>301</v>
      </c>
      <c r="L107" s="114"/>
      <c r="M107" s="58" t="s">
        <v>43</v>
      </c>
      <c r="N107" s="59" t="s">
        <v>51</v>
      </c>
      <c r="O107" s="59" t="s">
        <v>302</v>
      </c>
      <c r="P107" s="59" t="s">
        <v>303</v>
      </c>
      <c r="Q107" s="59" t="s">
        <v>304</v>
      </c>
      <c r="R107" s="59" t="s">
        <v>305</v>
      </c>
      <c r="S107" s="59" t="s">
        <v>306</v>
      </c>
      <c r="T107" s="60" t="s">
        <v>307</v>
      </c>
    </row>
    <row r="108" spans="2:65" s="1" customFormat="1" ht="22.9" customHeight="1" x14ac:dyDescent="0.25">
      <c r="B108" s="34"/>
      <c r="C108" s="63" t="s">
        <v>308</v>
      </c>
      <c r="J108" s="118">
        <f>BK108</f>
        <v>0</v>
      </c>
      <c r="L108" s="34"/>
      <c r="M108" s="61"/>
      <c r="N108" s="52"/>
      <c r="O108" s="52"/>
      <c r="P108" s="119">
        <f>P109+P469</f>
        <v>0</v>
      </c>
      <c r="Q108" s="52"/>
      <c r="R108" s="119">
        <f>R109+R469</f>
        <v>2022.6277950400004</v>
      </c>
      <c r="S108" s="52"/>
      <c r="T108" s="120">
        <f>T109+T469</f>
        <v>8.82</v>
      </c>
      <c r="AT108" s="18" t="s">
        <v>80</v>
      </c>
      <c r="AU108" s="18" t="s">
        <v>272</v>
      </c>
      <c r="BK108" s="121">
        <f>BK109+BK469</f>
        <v>0</v>
      </c>
    </row>
    <row r="109" spans="2:65" s="11" customFormat="1" ht="25.9" customHeight="1" x14ac:dyDescent="0.2">
      <c r="B109" s="122"/>
      <c r="D109" s="123" t="s">
        <v>80</v>
      </c>
      <c r="E109" s="124" t="s">
        <v>309</v>
      </c>
      <c r="F109" s="124" t="s">
        <v>310</v>
      </c>
      <c r="I109" s="125"/>
      <c r="J109" s="126">
        <f>BK109</f>
        <v>0</v>
      </c>
      <c r="L109" s="122"/>
      <c r="M109" s="127"/>
      <c r="P109" s="128">
        <f>P110+P114+P228+P266+P360+P453+P461+P466</f>
        <v>0</v>
      </c>
      <c r="R109" s="128">
        <f>R110+R114+R228+R266+R360+R453+R461+R466</f>
        <v>1979.2793662300003</v>
      </c>
      <c r="T109" s="129">
        <f>T110+T114+T228+T266+T360+T453+T461+T466</f>
        <v>8.82</v>
      </c>
      <c r="AR109" s="123" t="s">
        <v>88</v>
      </c>
      <c r="AT109" s="130" t="s">
        <v>80</v>
      </c>
      <c r="AU109" s="130" t="s">
        <v>81</v>
      </c>
      <c r="AY109" s="123" t="s">
        <v>311</v>
      </c>
      <c r="BK109" s="131">
        <f>BK110+BK114+BK228+BK266+BK360+BK453+BK461+BK466</f>
        <v>0</v>
      </c>
    </row>
    <row r="110" spans="2:65" s="11" customFormat="1" ht="22.9" customHeight="1" x14ac:dyDescent="0.2">
      <c r="B110" s="122"/>
      <c r="D110" s="123" t="s">
        <v>80</v>
      </c>
      <c r="E110" s="132" t="s">
        <v>90</v>
      </c>
      <c r="F110" s="132" t="s">
        <v>312</v>
      </c>
      <c r="I110" s="125"/>
      <c r="J110" s="133">
        <f>BK110</f>
        <v>0</v>
      </c>
      <c r="L110" s="122"/>
      <c r="M110" s="127"/>
      <c r="P110" s="128">
        <f>SUM(P111:P113)</f>
        <v>0</v>
      </c>
      <c r="R110" s="128">
        <f>SUM(R111:R113)</f>
        <v>48.758613799999999</v>
      </c>
      <c r="T110" s="129">
        <f>SUM(T111:T113)</f>
        <v>0</v>
      </c>
      <c r="AR110" s="123" t="s">
        <v>88</v>
      </c>
      <c r="AT110" s="130" t="s">
        <v>80</v>
      </c>
      <c r="AU110" s="130" t="s">
        <v>88</v>
      </c>
      <c r="AY110" s="123" t="s">
        <v>311</v>
      </c>
      <c r="BK110" s="131">
        <f>SUM(BK111:BK113)</f>
        <v>0</v>
      </c>
    </row>
    <row r="111" spans="2:65" s="1" customFormat="1" ht="16.5" customHeight="1" x14ac:dyDescent="0.2">
      <c r="B111" s="34"/>
      <c r="C111" s="134" t="s">
        <v>88</v>
      </c>
      <c r="D111" s="134" t="s">
        <v>313</v>
      </c>
      <c r="E111" s="135" t="s">
        <v>314</v>
      </c>
      <c r="F111" s="136" t="s">
        <v>315</v>
      </c>
      <c r="G111" s="137" t="s">
        <v>316</v>
      </c>
      <c r="H111" s="138">
        <v>21.19</v>
      </c>
      <c r="I111" s="139"/>
      <c r="J111" s="140">
        <f>ROUND(I111*H111,2)</f>
        <v>0</v>
      </c>
      <c r="K111" s="136" t="s">
        <v>317</v>
      </c>
      <c r="L111" s="34"/>
      <c r="M111" s="141" t="s">
        <v>43</v>
      </c>
      <c r="N111" s="142" t="s">
        <v>52</v>
      </c>
      <c r="P111" s="143">
        <f>O111*H111</f>
        <v>0</v>
      </c>
      <c r="Q111" s="143">
        <v>2.3010199999999998</v>
      </c>
      <c r="R111" s="143">
        <f>Q111*H111</f>
        <v>48.758613799999999</v>
      </c>
      <c r="S111" s="143">
        <v>0</v>
      </c>
      <c r="T111" s="144">
        <f>S111*H111</f>
        <v>0</v>
      </c>
      <c r="AR111" s="145" t="s">
        <v>318</v>
      </c>
      <c r="AT111" s="145" t="s">
        <v>313</v>
      </c>
      <c r="AU111" s="145" t="s">
        <v>90</v>
      </c>
      <c r="AY111" s="18" t="s">
        <v>311</v>
      </c>
      <c r="BE111" s="146">
        <f>IF(N111="základní",J111,0)</f>
        <v>0</v>
      </c>
      <c r="BF111" s="146">
        <f>IF(N111="snížená",J111,0)</f>
        <v>0</v>
      </c>
      <c r="BG111" s="146">
        <f>IF(N111="zákl. přenesená",J111,0)</f>
        <v>0</v>
      </c>
      <c r="BH111" s="146">
        <f>IF(N111="sníž. přenesená",J111,0)</f>
        <v>0</v>
      </c>
      <c r="BI111" s="146">
        <f>IF(N111="nulová",J111,0)</f>
        <v>0</v>
      </c>
      <c r="BJ111" s="18" t="s">
        <v>88</v>
      </c>
      <c r="BK111" s="146">
        <f>ROUND(I111*H111,2)</f>
        <v>0</v>
      </c>
      <c r="BL111" s="18" t="s">
        <v>318</v>
      </c>
      <c r="BM111" s="145" t="s">
        <v>319</v>
      </c>
    </row>
    <row r="112" spans="2:65" s="1" customFormat="1" ht="11.25" x14ac:dyDescent="0.2">
      <c r="B112" s="34"/>
      <c r="D112" s="147" t="s">
        <v>320</v>
      </c>
      <c r="F112" s="148" t="s">
        <v>321</v>
      </c>
      <c r="I112" s="149"/>
      <c r="L112" s="34"/>
      <c r="M112" s="150"/>
      <c r="T112" s="55"/>
      <c r="AT112" s="18" t="s">
        <v>320</v>
      </c>
      <c r="AU112" s="18" t="s">
        <v>90</v>
      </c>
    </row>
    <row r="113" spans="2:65" s="12" customFormat="1" ht="11.25" x14ac:dyDescent="0.2">
      <c r="B113" s="151"/>
      <c r="D113" s="152" t="s">
        <v>322</v>
      </c>
      <c r="E113" s="153" t="s">
        <v>43</v>
      </c>
      <c r="F113" s="154" t="s">
        <v>323</v>
      </c>
      <c r="H113" s="155">
        <v>21.19</v>
      </c>
      <c r="I113" s="156"/>
      <c r="L113" s="151"/>
      <c r="M113" s="157"/>
      <c r="T113" s="158"/>
      <c r="AT113" s="153" t="s">
        <v>322</v>
      </c>
      <c r="AU113" s="153" t="s">
        <v>90</v>
      </c>
      <c r="AV113" s="12" t="s">
        <v>90</v>
      </c>
      <c r="AW113" s="12" t="s">
        <v>41</v>
      </c>
      <c r="AX113" s="12" t="s">
        <v>88</v>
      </c>
      <c r="AY113" s="153" t="s">
        <v>311</v>
      </c>
    </row>
    <row r="114" spans="2:65" s="11" customFormat="1" ht="22.9" customHeight="1" x14ac:dyDescent="0.2">
      <c r="B114" s="122"/>
      <c r="D114" s="123" t="s">
        <v>80</v>
      </c>
      <c r="E114" s="132" t="s">
        <v>96</v>
      </c>
      <c r="F114" s="132" t="s">
        <v>324</v>
      </c>
      <c r="I114" s="125"/>
      <c r="J114" s="133">
        <f>BK114</f>
        <v>0</v>
      </c>
      <c r="L114" s="122"/>
      <c r="M114" s="127"/>
      <c r="P114" s="128">
        <f>SUM(P115:P227)</f>
        <v>0</v>
      </c>
      <c r="R114" s="128">
        <f>SUM(R115:R227)</f>
        <v>1717.1778726300004</v>
      </c>
      <c r="T114" s="129">
        <f>SUM(T115:T227)</f>
        <v>0</v>
      </c>
      <c r="AR114" s="123" t="s">
        <v>88</v>
      </c>
      <c r="AT114" s="130" t="s">
        <v>80</v>
      </c>
      <c r="AU114" s="130" t="s">
        <v>88</v>
      </c>
      <c r="AY114" s="123" t="s">
        <v>311</v>
      </c>
      <c r="BK114" s="131">
        <f>SUM(BK115:BK227)</f>
        <v>0</v>
      </c>
    </row>
    <row r="115" spans="2:65" s="1" customFormat="1" ht="24.2" customHeight="1" x14ac:dyDescent="0.2">
      <c r="B115" s="34"/>
      <c r="C115" s="134" t="s">
        <v>90</v>
      </c>
      <c r="D115" s="134" t="s">
        <v>313</v>
      </c>
      <c r="E115" s="135" t="s">
        <v>325</v>
      </c>
      <c r="F115" s="136" t="s">
        <v>326</v>
      </c>
      <c r="G115" s="137" t="s">
        <v>250</v>
      </c>
      <c r="H115" s="138">
        <v>69.569999999999993</v>
      </c>
      <c r="I115" s="139"/>
      <c r="J115" s="140">
        <f>ROUND(I115*H115,2)</f>
        <v>0</v>
      </c>
      <c r="K115" s="136" t="s">
        <v>317</v>
      </c>
      <c r="L115" s="34"/>
      <c r="M115" s="141" t="s">
        <v>43</v>
      </c>
      <c r="N115" s="142" t="s">
        <v>52</v>
      </c>
      <c r="P115" s="143">
        <f>O115*H115</f>
        <v>0</v>
      </c>
      <c r="Q115" s="143">
        <v>0.29167999999999999</v>
      </c>
      <c r="R115" s="143">
        <f>Q115*H115</f>
        <v>20.292177599999999</v>
      </c>
      <c r="S115" s="143">
        <v>0</v>
      </c>
      <c r="T115" s="144">
        <f>S115*H115</f>
        <v>0</v>
      </c>
      <c r="AR115" s="145" t="s">
        <v>318</v>
      </c>
      <c r="AT115" s="145" t="s">
        <v>313</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327</v>
      </c>
    </row>
    <row r="116" spans="2:65" s="1" customFormat="1" ht="11.25" x14ac:dyDescent="0.2">
      <c r="B116" s="34"/>
      <c r="D116" s="147" t="s">
        <v>320</v>
      </c>
      <c r="F116" s="148" t="s">
        <v>328</v>
      </c>
      <c r="I116" s="149"/>
      <c r="L116" s="34"/>
      <c r="M116" s="150"/>
      <c r="T116" s="55"/>
      <c r="AT116" s="18" t="s">
        <v>320</v>
      </c>
      <c r="AU116" s="18" t="s">
        <v>90</v>
      </c>
    </row>
    <row r="117" spans="2:65" s="12" customFormat="1" ht="11.25" x14ac:dyDescent="0.2">
      <c r="B117" s="151"/>
      <c r="D117" s="152" t="s">
        <v>322</v>
      </c>
      <c r="E117" s="153" t="s">
        <v>43</v>
      </c>
      <c r="F117" s="154" t="s">
        <v>329</v>
      </c>
      <c r="H117" s="155">
        <v>74.400000000000006</v>
      </c>
      <c r="I117" s="156"/>
      <c r="L117" s="151"/>
      <c r="M117" s="157"/>
      <c r="T117" s="158"/>
      <c r="AT117" s="153" t="s">
        <v>322</v>
      </c>
      <c r="AU117" s="153" t="s">
        <v>90</v>
      </c>
      <c r="AV117" s="12" t="s">
        <v>90</v>
      </c>
      <c r="AW117" s="12" t="s">
        <v>41</v>
      </c>
      <c r="AX117" s="12" t="s">
        <v>81</v>
      </c>
      <c r="AY117" s="153" t="s">
        <v>311</v>
      </c>
    </row>
    <row r="118" spans="2:65" s="12" customFormat="1" ht="11.25" x14ac:dyDescent="0.2">
      <c r="B118" s="151"/>
      <c r="D118" s="152" t="s">
        <v>322</v>
      </c>
      <c r="E118" s="153" t="s">
        <v>43</v>
      </c>
      <c r="F118" s="154" t="s">
        <v>330</v>
      </c>
      <c r="H118" s="155">
        <v>-4.83</v>
      </c>
      <c r="I118" s="156"/>
      <c r="L118" s="151"/>
      <c r="M118" s="157"/>
      <c r="T118" s="158"/>
      <c r="AT118" s="153" t="s">
        <v>322</v>
      </c>
      <c r="AU118" s="153" t="s">
        <v>90</v>
      </c>
      <c r="AV118" s="12" t="s">
        <v>90</v>
      </c>
      <c r="AW118" s="12" t="s">
        <v>41</v>
      </c>
      <c r="AX118" s="12" t="s">
        <v>81</v>
      </c>
      <c r="AY118" s="153" t="s">
        <v>311</v>
      </c>
    </row>
    <row r="119" spans="2:65" s="13" customFormat="1" ht="11.25" x14ac:dyDescent="0.2">
      <c r="B119" s="159"/>
      <c r="D119" s="152" t="s">
        <v>322</v>
      </c>
      <c r="E119" s="160" t="s">
        <v>43</v>
      </c>
      <c r="F119" s="161" t="s">
        <v>331</v>
      </c>
      <c r="H119" s="162">
        <v>69.569999999999993</v>
      </c>
      <c r="I119" s="163"/>
      <c r="L119" s="159"/>
      <c r="M119" s="164"/>
      <c r="T119" s="165"/>
      <c r="AT119" s="160" t="s">
        <v>322</v>
      </c>
      <c r="AU119" s="160" t="s">
        <v>90</v>
      </c>
      <c r="AV119" s="13" t="s">
        <v>318</v>
      </c>
      <c r="AW119" s="13" t="s">
        <v>41</v>
      </c>
      <c r="AX119" s="13" t="s">
        <v>88</v>
      </c>
      <c r="AY119" s="160" t="s">
        <v>311</v>
      </c>
    </row>
    <row r="120" spans="2:65" s="1" customFormat="1" ht="24.2" customHeight="1" x14ac:dyDescent="0.2">
      <c r="B120" s="34"/>
      <c r="C120" s="134" t="s">
        <v>96</v>
      </c>
      <c r="D120" s="134" t="s">
        <v>313</v>
      </c>
      <c r="E120" s="135" t="s">
        <v>332</v>
      </c>
      <c r="F120" s="136" t="s">
        <v>333</v>
      </c>
      <c r="G120" s="137" t="s">
        <v>250</v>
      </c>
      <c r="H120" s="138">
        <v>317.8</v>
      </c>
      <c r="I120" s="139"/>
      <c r="J120" s="140">
        <f>ROUND(I120*H120,2)</f>
        <v>0</v>
      </c>
      <c r="K120" s="136" t="s">
        <v>317</v>
      </c>
      <c r="L120" s="34"/>
      <c r="M120" s="141" t="s">
        <v>43</v>
      </c>
      <c r="N120" s="142" t="s">
        <v>52</v>
      </c>
      <c r="P120" s="143">
        <f>O120*H120</f>
        <v>0</v>
      </c>
      <c r="Q120" s="143">
        <v>0.33065</v>
      </c>
      <c r="R120" s="143">
        <f>Q120*H120</f>
        <v>105.08057000000001</v>
      </c>
      <c r="S120" s="143">
        <v>0</v>
      </c>
      <c r="T120" s="144">
        <f>S120*H120</f>
        <v>0</v>
      </c>
      <c r="AR120" s="145" t="s">
        <v>318</v>
      </c>
      <c r="AT120" s="145" t="s">
        <v>313</v>
      </c>
      <c r="AU120" s="145" t="s">
        <v>90</v>
      </c>
      <c r="AY120" s="18" t="s">
        <v>311</v>
      </c>
      <c r="BE120" s="146">
        <f>IF(N120="základní",J120,0)</f>
        <v>0</v>
      </c>
      <c r="BF120" s="146">
        <f>IF(N120="snížená",J120,0)</f>
        <v>0</v>
      </c>
      <c r="BG120" s="146">
        <f>IF(N120="zákl. přenesená",J120,0)</f>
        <v>0</v>
      </c>
      <c r="BH120" s="146">
        <f>IF(N120="sníž. přenesená",J120,0)</f>
        <v>0</v>
      </c>
      <c r="BI120" s="146">
        <f>IF(N120="nulová",J120,0)</f>
        <v>0</v>
      </c>
      <c r="BJ120" s="18" t="s">
        <v>88</v>
      </c>
      <c r="BK120" s="146">
        <f>ROUND(I120*H120,2)</f>
        <v>0</v>
      </c>
      <c r="BL120" s="18" t="s">
        <v>318</v>
      </c>
      <c r="BM120" s="145" t="s">
        <v>334</v>
      </c>
    </row>
    <row r="121" spans="2:65" s="1" customFormat="1" ht="11.25" x14ac:dyDescent="0.2">
      <c r="B121" s="34"/>
      <c r="D121" s="147" t="s">
        <v>320</v>
      </c>
      <c r="F121" s="148" t="s">
        <v>335</v>
      </c>
      <c r="I121" s="149"/>
      <c r="L121" s="34"/>
      <c r="M121" s="150"/>
      <c r="T121" s="55"/>
      <c r="AT121" s="18" t="s">
        <v>320</v>
      </c>
      <c r="AU121" s="18" t="s">
        <v>90</v>
      </c>
    </row>
    <row r="122" spans="2:65" s="12" customFormat="1" ht="11.25" x14ac:dyDescent="0.2">
      <c r="B122" s="151"/>
      <c r="D122" s="152" t="s">
        <v>322</v>
      </c>
      <c r="E122" s="153" t="s">
        <v>43</v>
      </c>
      <c r="F122" s="154" t="s">
        <v>336</v>
      </c>
      <c r="H122" s="155">
        <v>342</v>
      </c>
      <c r="I122" s="156"/>
      <c r="L122" s="151"/>
      <c r="M122" s="157"/>
      <c r="T122" s="158"/>
      <c r="AT122" s="153" t="s">
        <v>322</v>
      </c>
      <c r="AU122" s="153" t="s">
        <v>90</v>
      </c>
      <c r="AV122" s="12" t="s">
        <v>90</v>
      </c>
      <c r="AW122" s="12" t="s">
        <v>41</v>
      </c>
      <c r="AX122" s="12" t="s">
        <v>81</v>
      </c>
      <c r="AY122" s="153" t="s">
        <v>311</v>
      </c>
    </row>
    <row r="123" spans="2:65" s="12" customFormat="1" ht="11.25" x14ac:dyDescent="0.2">
      <c r="B123" s="151"/>
      <c r="D123" s="152" t="s">
        <v>322</v>
      </c>
      <c r="E123" s="153" t="s">
        <v>43</v>
      </c>
      <c r="F123" s="154" t="s">
        <v>337</v>
      </c>
      <c r="H123" s="155">
        <v>-24.2</v>
      </c>
      <c r="I123" s="156"/>
      <c r="L123" s="151"/>
      <c r="M123" s="157"/>
      <c r="T123" s="158"/>
      <c r="AT123" s="153" t="s">
        <v>322</v>
      </c>
      <c r="AU123" s="153" t="s">
        <v>90</v>
      </c>
      <c r="AV123" s="12" t="s">
        <v>90</v>
      </c>
      <c r="AW123" s="12" t="s">
        <v>41</v>
      </c>
      <c r="AX123" s="12" t="s">
        <v>81</v>
      </c>
      <c r="AY123" s="153" t="s">
        <v>311</v>
      </c>
    </row>
    <row r="124" spans="2:65" s="13" customFormat="1" ht="11.25" x14ac:dyDescent="0.2">
      <c r="B124" s="159"/>
      <c r="D124" s="152" t="s">
        <v>322</v>
      </c>
      <c r="E124" s="160" t="s">
        <v>43</v>
      </c>
      <c r="F124" s="161" t="s">
        <v>331</v>
      </c>
      <c r="H124" s="162">
        <v>317.8</v>
      </c>
      <c r="I124" s="163"/>
      <c r="L124" s="159"/>
      <c r="M124" s="164"/>
      <c r="T124" s="165"/>
      <c r="AT124" s="160" t="s">
        <v>322</v>
      </c>
      <c r="AU124" s="160" t="s">
        <v>90</v>
      </c>
      <c r="AV124" s="13" t="s">
        <v>318</v>
      </c>
      <c r="AW124" s="13" t="s">
        <v>41</v>
      </c>
      <c r="AX124" s="13" t="s">
        <v>88</v>
      </c>
      <c r="AY124" s="160" t="s">
        <v>311</v>
      </c>
    </row>
    <row r="125" spans="2:65" s="1" customFormat="1" ht="21.75" customHeight="1" x14ac:dyDescent="0.2">
      <c r="B125" s="34"/>
      <c r="C125" s="134" t="s">
        <v>318</v>
      </c>
      <c r="D125" s="134" t="s">
        <v>313</v>
      </c>
      <c r="E125" s="135" t="s">
        <v>338</v>
      </c>
      <c r="F125" s="136" t="s">
        <v>339</v>
      </c>
      <c r="G125" s="137" t="s">
        <v>340</v>
      </c>
      <c r="H125" s="138">
        <v>8</v>
      </c>
      <c r="I125" s="139"/>
      <c r="J125" s="140">
        <f>ROUND(I125*H125,2)</f>
        <v>0</v>
      </c>
      <c r="K125" s="136" t="s">
        <v>317</v>
      </c>
      <c r="L125" s="34"/>
      <c r="M125" s="141" t="s">
        <v>43</v>
      </c>
      <c r="N125" s="142" t="s">
        <v>52</v>
      </c>
      <c r="P125" s="143">
        <f>O125*H125</f>
        <v>0</v>
      </c>
      <c r="Q125" s="143">
        <v>3.6549999999999999E-2</v>
      </c>
      <c r="R125" s="143">
        <f>Q125*H125</f>
        <v>0.29239999999999999</v>
      </c>
      <c r="S125" s="143">
        <v>0</v>
      </c>
      <c r="T125" s="144">
        <f>S125*H125</f>
        <v>0</v>
      </c>
      <c r="AR125" s="145" t="s">
        <v>318</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318</v>
      </c>
      <c r="BM125" s="145" t="s">
        <v>341</v>
      </c>
    </row>
    <row r="126" spans="2:65" s="1" customFormat="1" ht="11.25" x14ac:dyDescent="0.2">
      <c r="B126" s="34"/>
      <c r="D126" s="147" t="s">
        <v>320</v>
      </c>
      <c r="F126" s="148" t="s">
        <v>342</v>
      </c>
      <c r="I126" s="149"/>
      <c r="L126" s="34"/>
      <c r="M126" s="150"/>
      <c r="T126" s="55"/>
      <c r="AT126" s="18" t="s">
        <v>320</v>
      </c>
      <c r="AU126" s="18" t="s">
        <v>90</v>
      </c>
    </row>
    <row r="127" spans="2:65" s="12" customFormat="1" ht="11.25" x14ac:dyDescent="0.2">
      <c r="B127" s="151"/>
      <c r="D127" s="152" t="s">
        <v>322</v>
      </c>
      <c r="E127" s="153" t="s">
        <v>43</v>
      </c>
      <c r="F127" s="154" t="s">
        <v>343</v>
      </c>
      <c r="H127" s="155">
        <v>8</v>
      </c>
      <c r="I127" s="156"/>
      <c r="L127" s="151"/>
      <c r="M127" s="157"/>
      <c r="T127" s="158"/>
      <c r="AT127" s="153" t="s">
        <v>322</v>
      </c>
      <c r="AU127" s="153" t="s">
        <v>90</v>
      </c>
      <c r="AV127" s="12" t="s">
        <v>90</v>
      </c>
      <c r="AW127" s="12" t="s">
        <v>41</v>
      </c>
      <c r="AX127" s="12" t="s">
        <v>88</v>
      </c>
      <c r="AY127" s="153" t="s">
        <v>311</v>
      </c>
    </row>
    <row r="128" spans="2:65" s="1" customFormat="1" ht="21.75" customHeight="1" x14ac:dyDescent="0.2">
      <c r="B128" s="34"/>
      <c r="C128" s="134" t="s">
        <v>344</v>
      </c>
      <c r="D128" s="134" t="s">
        <v>313</v>
      </c>
      <c r="E128" s="135" t="s">
        <v>345</v>
      </c>
      <c r="F128" s="136" t="s">
        <v>346</v>
      </c>
      <c r="G128" s="137" t="s">
        <v>340</v>
      </c>
      <c r="H128" s="138">
        <v>32</v>
      </c>
      <c r="I128" s="139"/>
      <c r="J128" s="140">
        <f>ROUND(I128*H128,2)</f>
        <v>0</v>
      </c>
      <c r="K128" s="136" t="s">
        <v>317</v>
      </c>
      <c r="L128" s="34"/>
      <c r="M128" s="141" t="s">
        <v>43</v>
      </c>
      <c r="N128" s="142" t="s">
        <v>52</v>
      </c>
      <c r="P128" s="143">
        <f>O128*H128</f>
        <v>0</v>
      </c>
      <c r="Q128" s="143">
        <v>4.555E-2</v>
      </c>
      <c r="R128" s="143">
        <f>Q128*H128</f>
        <v>1.4576</v>
      </c>
      <c r="S128" s="143">
        <v>0</v>
      </c>
      <c r="T128" s="144">
        <f>S128*H128</f>
        <v>0</v>
      </c>
      <c r="AR128" s="145" t="s">
        <v>318</v>
      </c>
      <c r="AT128" s="145" t="s">
        <v>313</v>
      </c>
      <c r="AU128" s="145" t="s">
        <v>90</v>
      </c>
      <c r="AY128" s="18" t="s">
        <v>311</v>
      </c>
      <c r="BE128" s="146">
        <f>IF(N128="základní",J128,0)</f>
        <v>0</v>
      </c>
      <c r="BF128" s="146">
        <f>IF(N128="snížená",J128,0)</f>
        <v>0</v>
      </c>
      <c r="BG128" s="146">
        <f>IF(N128="zákl. přenesená",J128,0)</f>
        <v>0</v>
      </c>
      <c r="BH128" s="146">
        <f>IF(N128="sníž. přenesená",J128,0)</f>
        <v>0</v>
      </c>
      <c r="BI128" s="146">
        <f>IF(N128="nulová",J128,0)</f>
        <v>0</v>
      </c>
      <c r="BJ128" s="18" t="s">
        <v>88</v>
      </c>
      <c r="BK128" s="146">
        <f>ROUND(I128*H128,2)</f>
        <v>0</v>
      </c>
      <c r="BL128" s="18" t="s">
        <v>318</v>
      </c>
      <c r="BM128" s="145" t="s">
        <v>347</v>
      </c>
    </row>
    <row r="129" spans="2:65" s="1" customFormat="1" ht="11.25" x14ac:dyDescent="0.2">
      <c r="B129" s="34"/>
      <c r="D129" s="147" t="s">
        <v>320</v>
      </c>
      <c r="F129" s="148" t="s">
        <v>348</v>
      </c>
      <c r="I129" s="149"/>
      <c r="L129" s="34"/>
      <c r="M129" s="150"/>
      <c r="T129" s="55"/>
      <c r="AT129" s="18" t="s">
        <v>320</v>
      </c>
      <c r="AU129" s="18" t="s">
        <v>90</v>
      </c>
    </row>
    <row r="130" spans="2:65" s="12" customFormat="1" ht="11.25" x14ac:dyDescent="0.2">
      <c r="B130" s="151"/>
      <c r="D130" s="152" t="s">
        <v>322</v>
      </c>
      <c r="E130" s="153" t="s">
        <v>43</v>
      </c>
      <c r="F130" s="154" t="s">
        <v>349</v>
      </c>
      <c r="H130" s="155">
        <v>32</v>
      </c>
      <c r="I130" s="156"/>
      <c r="L130" s="151"/>
      <c r="M130" s="157"/>
      <c r="T130" s="158"/>
      <c r="AT130" s="153" t="s">
        <v>322</v>
      </c>
      <c r="AU130" s="153" t="s">
        <v>90</v>
      </c>
      <c r="AV130" s="12" t="s">
        <v>90</v>
      </c>
      <c r="AW130" s="12" t="s">
        <v>41</v>
      </c>
      <c r="AX130" s="12" t="s">
        <v>88</v>
      </c>
      <c r="AY130" s="153" t="s">
        <v>311</v>
      </c>
    </row>
    <row r="131" spans="2:65" s="1" customFormat="1" ht="21.75" customHeight="1" x14ac:dyDescent="0.2">
      <c r="B131" s="34"/>
      <c r="C131" s="134" t="s">
        <v>350</v>
      </c>
      <c r="D131" s="134" t="s">
        <v>313</v>
      </c>
      <c r="E131" s="135" t="s">
        <v>351</v>
      </c>
      <c r="F131" s="136" t="s">
        <v>352</v>
      </c>
      <c r="G131" s="137" t="s">
        <v>340</v>
      </c>
      <c r="H131" s="138">
        <v>12</v>
      </c>
      <c r="I131" s="139"/>
      <c r="J131" s="140">
        <f>ROUND(I131*H131,2)</f>
        <v>0</v>
      </c>
      <c r="K131" s="136" t="s">
        <v>317</v>
      </c>
      <c r="L131" s="34"/>
      <c r="M131" s="141" t="s">
        <v>43</v>
      </c>
      <c r="N131" s="142" t="s">
        <v>52</v>
      </c>
      <c r="P131" s="143">
        <f>O131*H131</f>
        <v>0</v>
      </c>
      <c r="Q131" s="143">
        <v>5.4550000000000001E-2</v>
      </c>
      <c r="R131" s="143">
        <f>Q131*H131</f>
        <v>0.65460000000000007</v>
      </c>
      <c r="S131" s="143">
        <v>0</v>
      </c>
      <c r="T131" s="144">
        <f>S131*H131</f>
        <v>0</v>
      </c>
      <c r="AR131" s="145" t="s">
        <v>318</v>
      </c>
      <c r="AT131" s="145" t="s">
        <v>313</v>
      </c>
      <c r="AU131" s="145" t="s">
        <v>90</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318</v>
      </c>
      <c r="BM131" s="145" t="s">
        <v>353</v>
      </c>
    </row>
    <row r="132" spans="2:65" s="1" customFormat="1" ht="11.25" x14ac:dyDescent="0.2">
      <c r="B132" s="34"/>
      <c r="D132" s="147" t="s">
        <v>320</v>
      </c>
      <c r="F132" s="148" t="s">
        <v>354</v>
      </c>
      <c r="I132" s="149"/>
      <c r="L132" s="34"/>
      <c r="M132" s="150"/>
      <c r="T132" s="55"/>
      <c r="AT132" s="18" t="s">
        <v>320</v>
      </c>
      <c r="AU132" s="18" t="s">
        <v>90</v>
      </c>
    </row>
    <row r="133" spans="2:65" s="12" customFormat="1" ht="11.25" x14ac:dyDescent="0.2">
      <c r="B133" s="151"/>
      <c r="D133" s="152" t="s">
        <v>322</v>
      </c>
      <c r="E133" s="153" t="s">
        <v>43</v>
      </c>
      <c r="F133" s="154" t="s">
        <v>355</v>
      </c>
      <c r="H133" s="155">
        <v>12</v>
      </c>
      <c r="I133" s="156"/>
      <c r="L133" s="151"/>
      <c r="M133" s="157"/>
      <c r="T133" s="158"/>
      <c r="AT133" s="153" t="s">
        <v>322</v>
      </c>
      <c r="AU133" s="153" t="s">
        <v>90</v>
      </c>
      <c r="AV133" s="12" t="s">
        <v>90</v>
      </c>
      <c r="AW133" s="12" t="s">
        <v>41</v>
      </c>
      <c r="AX133" s="12" t="s">
        <v>88</v>
      </c>
      <c r="AY133" s="153" t="s">
        <v>311</v>
      </c>
    </row>
    <row r="134" spans="2:65" s="1" customFormat="1" ht="21.75" customHeight="1" x14ac:dyDescent="0.2">
      <c r="B134" s="34"/>
      <c r="C134" s="134" t="s">
        <v>356</v>
      </c>
      <c r="D134" s="134" t="s">
        <v>313</v>
      </c>
      <c r="E134" s="135" t="s">
        <v>357</v>
      </c>
      <c r="F134" s="136" t="s">
        <v>358</v>
      </c>
      <c r="G134" s="137" t="s">
        <v>340</v>
      </c>
      <c r="H134" s="138">
        <v>4</v>
      </c>
      <c r="I134" s="139"/>
      <c r="J134" s="140">
        <f>ROUND(I134*H134,2)</f>
        <v>0</v>
      </c>
      <c r="K134" s="136" t="s">
        <v>317</v>
      </c>
      <c r="L134" s="34"/>
      <c r="M134" s="141" t="s">
        <v>43</v>
      </c>
      <c r="N134" s="142" t="s">
        <v>52</v>
      </c>
      <c r="P134" s="143">
        <f>O134*H134</f>
        <v>0</v>
      </c>
      <c r="Q134" s="143">
        <v>6.3549999999999995E-2</v>
      </c>
      <c r="R134" s="143">
        <f>Q134*H134</f>
        <v>0.25419999999999998</v>
      </c>
      <c r="S134" s="143">
        <v>0</v>
      </c>
      <c r="T134" s="144">
        <f>S134*H134</f>
        <v>0</v>
      </c>
      <c r="AR134" s="145" t="s">
        <v>318</v>
      </c>
      <c r="AT134" s="145" t="s">
        <v>313</v>
      </c>
      <c r="AU134" s="145" t="s">
        <v>90</v>
      </c>
      <c r="AY134" s="18" t="s">
        <v>311</v>
      </c>
      <c r="BE134" s="146">
        <f>IF(N134="základní",J134,0)</f>
        <v>0</v>
      </c>
      <c r="BF134" s="146">
        <f>IF(N134="snížená",J134,0)</f>
        <v>0</v>
      </c>
      <c r="BG134" s="146">
        <f>IF(N134="zákl. přenesená",J134,0)</f>
        <v>0</v>
      </c>
      <c r="BH134" s="146">
        <f>IF(N134="sníž. přenesená",J134,0)</f>
        <v>0</v>
      </c>
      <c r="BI134" s="146">
        <f>IF(N134="nulová",J134,0)</f>
        <v>0</v>
      </c>
      <c r="BJ134" s="18" t="s">
        <v>88</v>
      </c>
      <c r="BK134" s="146">
        <f>ROUND(I134*H134,2)</f>
        <v>0</v>
      </c>
      <c r="BL134" s="18" t="s">
        <v>318</v>
      </c>
      <c r="BM134" s="145" t="s">
        <v>359</v>
      </c>
    </row>
    <row r="135" spans="2:65" s="1" customFormat="1" ht="11.25" x14ac:dyDescent="0.2">
      <c r="B135" s="34"/>
      <c r="D135" s="147" t="s">
        <v>320</v>
      </c>
      <c r="F135" s="148" t="s">
        <v>360</v>
      </c>
      <c r="I135" s="149"/>
      <c r="L135" s="34"/>
      <c r="M135" s="150"/>
      <c r="T135" s="55"/>
      <c r="AT135" s="18" t="s">
        <v>320</v>
      </c>
      <c r="AU135" s="18" t="s">
        <v>90</v>
      </c>
    </row>
    <row r="136" spans="2:65" s="12" customFormat="1" ht="11.25" x14ac:dyDescent="0.2">
      <c r="B136" s="151"/>
      <c r="D136" s="152" t="s">
        <v>322</v>
      </c>
      <c r="E136" s="153" t="s">
        <v>43</v>
      </c>
      <c r="F136" s="154" t="s">
        <v>361</v>
      </c>
      <c r="H136" s="155">
        <v>4</v>
      </c>
      <c r="I136" s="156"/>
      <c r="L136" s="151"/>
      <c r="M136" s="157"/>
      <c r="T136" s="158"/>
      <c r="AT136" s="153" t="s">
        <v>322</v>
      </c>
      <c r="AU136" s="153" t="s">
        <v>90</v>
      </c>
      <c r="AV136" s="12" t="s">
        <v>90</v>
      </c>
      <c r="AW136" s="12" t="s">
        <v>41</v>
      </c>
      <c r="AX136" s="12" t="s">
        <v>88</v>
      </c>
      <c r="AY136" s="153" t="s">
        <v>311</v>
      </c>
    </row>
    <row r="137" spans="2:65" s="1" customFormat="1" ht="16.5" customHeight="1" x14ac:dyDescent="0.2">
      <c r="B137" s="34"/>
      <c r="C137" s="134" t="s">
        <v>362</v>
      </c>
      <c r="D137" s="134" t="s">
        <v>313</v>
      </c>
      <c r="E137" s="135" t="s">
        <v>363</v>
      </c>
      <c r="F137" s="136" t="s">
        <v>364</v>
      </c>
      <c r="G137" s="137" t="s">
        <v>316</v>
      </c>
      <c r="H137" s="138">
        <v>0.24</v>
      </c>
      <c r="I137" s="139"/>
      <c r="J137" s="140">
        <f>ROUND(I137*H137,2)</f>
        <v>0</v>
      </c>
      <c r="K137" s="136" t="s">
        <v>317</v>
      </c>
      <c r="L137" s="34"/>
      <c r="M137" s="141" t="s">
        <v>43</v>
      </c>
      <c r="N137" s="142" t="s">
        <v>52</v>
      </c>
      <c r="P137" s="143">
        <f>O137*H137</f>
        <v>0</v>
      </c>
      <c r="Q137" s="143">
        <v>1.94302</v>
      </c>
      <c r="R137" s="143">
        <f>Q137*H137</f>
        <v>0.46632479999999998</v>
      </c>
      <c r="S137" s="143">
        <v>0</v>
      </c>
      <c r="T137" s="144">
        <f>S137*H137</f>
        <v>0</v>
      </c>
      <c r="AR137" s="145" t="s">
        <v>318</v>
      </c>
      <c r="AT137" s="145" t="s">
        <v>313</v>
      </c>
      <c r="AU137" s="145" t="s">
        <v>90</v>
      </c>
      <c r="AY137" s="18" t="s">
        <v>311</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318</v>
      </c>
      <c r="BM137" s="145" t="s">
        <v>365</v>
      </c>
    </row>
    <row r="138" spans="2:65" s="1" customFormat="1" ht="11.25" x14ac:dyDescent="0.2">
      <c r="B138" s="34"/>
      <c r="D138" s="147" t="s">
        <v>320</v>
      </c>
      <c r="F138" s="148" t="s">
        <v>366</v>
      </c>
      <c r="I138" s="149"/>
      <c r="L138" s="34"/>
      <c r="M138" s="150"/>
      <c r="T138" s="55"/>
      <c r="AT138" s="18" t="s">
        <v>320</v>
      </c>
      <c r="AU138" s="18" t="s">
        <v>90</v>
      </c>
    </row>
    <row r="139" spans="2:65" s="12" customFormat="1" ht="11.25" x14ac:dyDescent="0.2">
      <c r="B139" s="151"/>
      <c r="D139" s="152" t="s">
        <v>322</v>
      </c>
      <c r="E139" s="153" t="s">
        <v>43</v>
      </c>
      <c r="F139" s="154" t="s">
        <v>367</v>
      </c>
      <c r="H139" s="155">
        <v>0.24</v>
      </c>
      <c r="I139" s="156"/>
      <c r="L139" s="151"/>
      <c r="M139" s="157"/>
      <c r="T139" s="158"/>
      <c r="AT139" s="153" t="s">
        <v>322</v>
      </c>
      <c r="AU139" s="153" t="s">
        <v>90</v>
      </c>
      <c r="AV139" s="12" t="s">
        <v>90</v>
      </c>
      <c r="AW139" s="12" t="s">
        <v>41</v>
      </c>
      <c r="AX139" s="12" t="s">
        <v>88</v>
      </c>
      <c r="AY139" s="153" t="s">
        <v>311</v>
      </c>
    </row>
    <row r="140" spans="2:65" s="1" customFormat="1" ht="16.5" customHeight="1" x14ac:dyDescent="0.2">
      <c r="B140" s="34"/>
      <c r="C140" s="134" t="s">
        <v>368</v>
      </c>
      <c r="D140" s="134" t="s">
        <v>313</v>
      </c>
      <c r="E140" s="135" t="s">
        <v>369</v>
      </c>
      <c r="F140" s="136" t="s">
        <v>370</v>
      </c>
      <c r="G140" s="137" t="s">
        <v>371</v>
      </c>
      <c r="H140" s="138">
        <v>0.222</v>
      </c>
      <c r="I140" s="139"/>
      <c r="J140" s="140">
        <f>ROUND(I140*H140,2)</f>
        <v>0</v>
      </c>
      <c r="K140" s="136" t="s">
        <v>317</v>
      </c>
      <c r="L140" s="34"/>
      <c r="M140" s="141" t="s">
        <v>43</v>
      </c>
      <c r="N140" s="142" t="s">
        <v>52</v>
      </c>
      <c r="P140" s="143">
        <f>O140*H140</f>
        <v>0</v>
      </c>
      <c r="Q140" s="143">
        <v>1.0900000000000001</v>
      </c>
      <c r="R140" s="143">
        <f>Q140*H140</f>
        <v>0.24198000000000003</v>
      </c>
      <c r="S140" s="143">
        <v>0</v>
      </c>
      <c r="T140" s="144">
        <f>S140*H140</f>
        <v>0</v>
      </c>
      <c r="AR140" s="145" t="s">
        <v>318</v>
      </c>
      <c r="AT140" s="145" t="s">
        <v>313</v>
      </c>
      <c r="AU140" s="145" t="s">
        <v>90</v>
      </c>
      <c r="AY140" s="18" t="s">
        <v>311</v>
      </c>
      <c r="BE140" s="146">
        <f>IF(N140="základní",J140,0)</f>
        <v>0</v>
      </c>
      <c r="BF140" s="146">
        <f>IF(N140="snížená",J140,0)</f>
        <v>0</v>
      </c>
      <c r="BG140" s="146">
        <f>IF(N140="zákl. přenesená",J140,0)</f>
        <v>0</v>
      </c>
      <c r="BH140" s="146">
        <f>IF(N140="sníž. přenesená",J140,0)</f>
        <v>0</v>
      </c>
      <c r="BI140" s="146">
        <f>IF(N140="nulová",J140,0)</f>
        <v>0</v>
      </c>
      <c r="BJ140" s="18" t="s">
        <v>88</v>
      </c>
      <c r="BK140" s="146">
        <f>ROUND(I140*H140,2)</f>
        <v>0</v>
      </c>
      <c r="BL140" s="18" t="s">
        <v>318</v>
      </c>
      <c r="BM140" s="145" t="s">
        <v>372</v>
      </c>
    </row>
    <row r="141" spans="2:65" s="1" customFormat="1" ht="11.25" x14ac:dyDescent="0.2">
      <c r="B141" s="34"/>
      <c r="D141" s="147" t="s">
        <v>320</v>
      </c>
      <c r="F141" s="148" t="s">
        <v>373</v>
      </c>
      <c r="I141" s="149"/>
      <c r="L141" s="34"/>
      <c r="M141" s="150"/>
      <c r="T141" s="55"/>
      <c r="AT141" s="18" t="s">
        <v>320</v>
      </c>
      <c r="AU141" s="18" t="s">
        <v>90</v>
      </c>
    </row>
    <row r="142" spans="2:65" s="12" customFormat="1" ht="11.25" x14ac:dyDescent="0.2">
      <c r="B142" s="151"/>
      <c r="D142" s="152" t="s">
        <v>322</v>
      </c>
      <c r="E142" s="153" t="s">
        <v>43</v>
      </c>
      <c r="F142" s="154" t="s">
        <v>374</v>
      </c>
      <c r="H142" s="155">
        <v>0.20200000000000001</v>
      </c>
      <c r="I142" s="156"/>
      <c r="L142" s="151"/>
      <c r="M142" s="157"/>
      <c r="T142" s="158"/>
      <c r="AT142" s="153" t="s">
        <v>322</v>
      </c>
      <c r="AU142" s="153" t="s">
        <v>90</v>
      </c>
      <c r="AV142" s="12" t="s">
        <v>90</v>
      </c>
      <c r="AW142" s="12" t="s">
        <v>41</v>
      </c>
      <c r="AX142" s="12" t="s">
        <v>88</v>
      </c>
      <c r="AY142" s="153" t="s">
        <v>311</v>
      </c>
    </row>
    <row r="143" spans="2:65" s="12" customFormat="1" ht="11.25" x14ac:dyDescent="0.2">
      <c r="B143" s="151"/>
      <c r="D143" s="152" t="s">
        <v>322</v>
      </c>
      <c r="F143" s="154" t="s">
        <v>375</v>
      </c>
      <c r="H143" s="155">
        <v>0.222</v>
      </c>
      <c r="I143" s="156"/>
      <c r="L143" s="151"/>
      <c r="M143" s="157"/>
      <c r="T143" s="158"/>
      <c r="AT143" s="153" t="s">
        <v>322</v>
      </c>
      <c r="AU143" s="153" t="s">
        <v>90</v>
      </c>
      <c r="AV143" s="12" t="s">
        <v>90</v>
      </c>
      <c r="AW143" s="12" t="s">
        <v>4</v>
      </c>
      <c r="AX143" s="12" t="s">
        <v>88</v>
      </c>
      <c r="AY143" s="153" t="s">
        <v>311</v>
      </c>
    </row>
    <row r="144" spans="2:65" s="1" customFormat="1" ht="16.5" customHeight="1" x14ac:dyDescent="0.2">
      <c r="B144" s="34"/>
      <c r="C144" s="134" t="s">
        <v>376</v>
      </c>
      <c r="D144" s="134" t="s">
        <v>313</v>
      </c>
      <c r="E144" s="135" t="s">
        <v>377</v>
      </c>
      <c r="F144" s="136" t="s">
        <v>378</v>
      </c>
      <c r="G144" s="137" t="s">
        <v>379</v>
      </c>
      <c r="H144" s="138">
        <v>35.25</v>
      </c>
      <c r="I144" s="139"/>
      <c r="J144" s="140">
        <f>ROUND(I144*H144,2)</f>
        <v>0</v>
      </c>
      <c r="K144" s="136" t="s">
        <v>317</v>
      </c>
      <c r="L144" s="34"/>
      <c r="M144" s="141" t="s">
        <v>43</v>
      </c>
      <c r="N144" s="142" t="s">
        <v>52</v>
      </c>
      <c r="P144" s="143">
        <f>O144*H144</f>
        <v>0</v>
      </c>
      <c r="Q144" s="143">
        <v>3.8000000000000002E-4</v>
      </c>
      <c r="R144" s="143">
        <f>Q144*H144</f>
        <v>1.3395000000000001E-2</v>
      </c>
      <c r="S144" s="143">
        <v>0</v>
      </c>
      <c r="T144" s="144">
        <f>S144*H144</f>
        <v>0</v>
      </c>
      <c r="AR144" s="145" t="s">
        <v>318</v>
      </c>
      <c r="AT144" s="145" t="s">
        <v>313</v>
      </c>
      <c r="AU144" s="145" t="s">
        <v>90</v>
      </c>
      <c r="AY144" s="18" t="s">
        <v>311</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318</v>
      </c>
      <c r="BM144" s="145" t="s">
        <v>380</v>
      </c>
    </row>
    <row r="145" spans="2:65" s="1" customFormat="1" ht="11.25" x14ac:dyDescent="0.2">
      <c r="B145" s="34"/>
      <c r="D145" s="147" t="s">
        <v>320</v>
      </c>
      <c r="F145" s="148" t="s">
        <v>381</v>
      </c>
      <c r="I145" s="149"/>
      <c r="L145" s="34"/>
      <c r="M145" s="150"/>
      <c r="T145" s="55"/>
      <c r="AT145" s="18" t="s">
        <v>320</v>
      </c>
      <c r="AU145" s="18" t="s">
        <v>90</v>
      </c>
    </row>
    <row r="146" spans="2:65" s="12" customFormat="1" ht="11.25" x14ac:dyDescent="0.2">
      <c r="B146" s="151"/>
      <c r="D146" s="152" t="s">
        <v>322</v>
      </c>
      <c r="E146" s="153" t="s">
        <v>43</v>
      </c>
      <c r="F146" s="154" t="s">
        <v>382</v>
      </c>
      <c r="H146" s="155">
        <v>30</v>
      </c>
      <c r="I146" s="156"/>
      <c r="L146" s="151"/>
      <c r="M146" s="157"/>
      <c r="T146" s="158"/>
      <c r="AT146" s="153" t="s">
        <v>322</v>
      </c>
      <c r="AU146" s="153" t="s">
        <v>90</v>
      </c>
      <c r="AV146" s="12" t="s">
        <v>90</v>
      </c>
      <c r="AW146" s="12" t="s">
        <v>41</v>
      </c>
      <c r="AX146" s="12" t="s">
        <v>81</v>
      </c>
      <c r="AY146" s="153" t="s">
        <v>311</v>
      </c>
    </row>
    <row r="147" spans="2:65" s="12" customFormat="1" ht="11.25" x14ac:dyDescent="0.2">
      <c r="B147" s="151"/>
      <c r="D147" s="152" t="s">
        <v>322</v>
      </c>
      <c r="E147" s="153" t="s">
        <v>43</v>
      </c>
      <c r="F147" s="154" t="s">
        <v>383</v>
      </c>
      <c r="H147" s="155">
        <v>5.25</v>
      </c>
      <c r="I147" s="156"/>
      <c r="L147" s="151"/>
      <c r="M147" s="157"/>
      <c r="T147" s="158"/>
      <c r="AT147" s="153" t="s">
        <v>322</v>
      </c>
      <c r="AU147" s="153" t="s">
        <v>90</v>
      </c>
      <c r="AV147" s="12" t="s">
        <v>90</v>
      </c>
      <c r="AW147" s="12" t="s">
        <v>41</v>
      </c>
      <c r="AX147" s="12" t="s">
        <v>81</v>
      </c>
      <c r="AY147" s="153" t="s">
        <v>311</v>
      </c>
    </row>
    <row r="148" spans="2:65" s="13" customFormat="1" ht="11.25" x14ac:dyDescent="0.2">
      <c r="B148" s="159"/>
      <c r="D148" s="152" t="s">
        <v>322</v>
      </c>
      <c r="E148" s="160" t="s">
        <v>43</v>
      </c>
      <c r="F148" s="161" t="s">
        <v>331</v>
      </c>
      <c r="H148" s="162">
        <v>35.25</v>
      </c>
      <c r="I148" s="163"/>
      <c r="L148" s="159"/>
      <c r="M148" s="164"/>
      <c r="T148" s="165"/>
      <c r="AT148" s="160" t="s">
        <v>322</v>
      </c>
      <c r="AU148" s="160" t="s">
        <v>90</v>
      </c>
      <c r="AV148" s="13" t="s">
        <v>318</v>
      </c>
      <c r="AW148" s="13" t="s">
        <v>41</v>
      </c>
      <c r="AX148" s="13" t="s">
        <v>88</v>
      </c>
      <c r="AY148" s="160" t="s">
        <v>311</v>
      </c>
    </row>
    <row r="149" spans="2:65" s="1" customFormat="1" ht="24.2" customHeight="1" x14ac:dyDescent="0.2">
      <c r="B149" s="34"/>
      <c r="C149" s="134" t="s">
        <v>384</v>
      </c>
      <c r="D149" s="134" t="s">
        <v>313</v>
      </c>
      <c r="E149" s="135" t="s">
        <v>385</v>
      </c>
      <c r="F149" s="136" t="s">
        <v>386</v>
      </c>
      <c r="G149" s="137" t="s">
        <v>316</v>
      </c>
      <c r="H149" s="138">
        <v>9.44</v>
      </c>
      <c r="I149" s="139"/>
      <c r="J149" s="140">
        <f>ROUND(I149*H149,2)</f>
        <v>0</v>
      </c>
      <c r="K149" s="136" t="s">
        <v>317</v>
      </c>
      <c r="L149" s="34"/>
      <c r="M149" s="141" t="s">
        <v>43</v>
      </c>
      <c r="N149" s="142" t="s">
        <v>52</v>
      </c>
      <c r="P149" s="143">
        <f>O149*H149</f>
        <v>0</v>
      </c>
      <c r="Q149" s="143">
        <v>2.5018699999999998</v>
      </c>
      <c r="R149" s="143">
        <f>Q149*H149</f>
        <v>23.617652799999998</v>
      </c>
      <c r="S149" s="143">
        <v>0</v>
      </c>
      <c r="T149" s="144">
        <f>S149*H149</f>
        <v>0</v>
      </c>
      <c r="AR149" s="145" t="s">
        <v>318</v>
      </c>
      <c r="AT149" s="145" t="s">
        <v>313</v>
      </c>
      <c r="AU149" s="145" t="s">
        <v>90</v>
      </c>
      <c r="AY149" s="18" t="s">
        <v>311</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318</v>
      </c>
      <c r="BM149" s="145" t="s">
        <v>387</v>
      </c>
    </row>
    <row r="150" spans="2:65" s="1" customFormat="1" ht="11.25" x14ac:dyDescent="0.2">
      <c r="B150" s="34"/>
      <c r="D150" s="147" t="s">
        <v>320</v>
      </c>
      <c r="F150" s="148" t="s">
        <v>388</v>
      </c>
      <c r="I150" s="149"/>
      <c r="L150" s="34"/>
      <c r="M150" s="150"/>
      <c r="T150" s="55"/>
      <c r="AT150" s="18" t="s">
        <v>320</v>
      </c>
      <c r="AU150" s="18" t="s">
        <v>90</v>
      </c>
    </row>
    <row r="151" spans="2:65" s="12" customFormat="1" ht="11.25" x14ac:dyDescent="0.2">
      <c r="B151" s="151"/>
      <c r="D151" s="152" t="s">
        <v>322</v>
      </c>
      <c r="E151" s="153" t="s">
        <v>43</v>
      </c>
      <c r="F151" s="154" t="s">
        <v>389</v>
      </c>
      <c r="H151" s="155">
        <v>3.6</v>
      </c>
      <c r="I151" s="156"/>
      <c r="L151" s="151"/>
      <c r="M151" s="157"/>
      <c r="T151" s="158"/>
      <c r="AT151" s="153" t="s">
        <v>322</v>
      </c>
      <c r="AU151" s="153" t="s">
        <v>90</v>
      </c>
      <c r="AV151" s="12" t="s">
        <v>90</v>
      </c>
      <c r="AW151" s="12" t="s">
        <v>41</v>
      </c>
      <c r="AX151" s="12" t="s">
        <v>81</v>
      </c>
      <c r="AY151" s="153" t="s">
        <v>311</v>
      </c>
    </row>
    <row r="152" spans="2:65" s="12" customFormat="1" ht="11.25" x14ac:dyDescent="0.2">
      <c r="B152" s="151"/>
      <c r="D152" s="152" t="s">
        <v>322</v>
      </c>
      <c r="E152" s="153" t="s">
        <v>43</v>
      </c>
      <c r="F152" s="154" t="s">
        <v>390</v>
      </c>
      <c r="H152" s="155">
        <v>3.92</v>
      </c>
      <c r="I152" s="156"/>
      <c r="L152" s="151"/>
      <c r="M152" s="157"/>
      <c r="T152" s="158"/>
      <c r="AT152" s="153" t="s">
        <v>322</v>
      </c>
      <c r="AU152" s="153" t="s">
        <v>90</v>
      </c>
      <c r="AV152" s="12" t="s">
        <v>90</v>
      </c>
      <c r="AW152" s="12" t="s">
        <v>41</v>
      </c>
      <c r="AX152" s="12" t="s">
        <v>81</v>
      </c>
      <c r="AY152" s="153" t="s">
        <v>311</v>
      </c>
    </row>
    <row r="153" spans="2:65" s="12" customFormat="1" ht="11.25" x14ac:dyDescent="0.2">
      <c r="B153" s="151"/>
      <c r="D153" s="152" t="s">
        <v>322</v>
      </c>
      <c r="E153" s="153" t="s">
        <v>43</v>
      </c>
      <c r="F153" s="154" t="s">
        <v>391</v>
      </c>
      <c r="H153" s="155">
        <v>1.92</v>
      </c>
      <c r="I153" s="156"/>
      <c r="L153" s="151"/>
      <c r="M153" s="157"/>
      <c r="T153" s="158"/>
      <c r="AT153" s="153" t="s">
        <v>322</v>
      </c>
      <c r="AU153" s="153" t="s">
        <v>90</v>
      </c>
      <c r="AV153" s="12" t="s">
        <v>90</v>
      </c>
      <c r="AW153" s="12" t="s">
        <v>41</v>
      </c>
      <c r="AX153" s="12" t="s">
        <v>81</v>
      </c>
      <c r="AY153" s="153" t="s">
        <v>311</v>
      </c>
    </row>
    <row r="154" spans="2:65" s="13" customFormat="1" ht="11.25" x14ac:dyDescent="0.2">
      <c r="B154" s="159"/>
      <c r="D154" s="152" t="s">
        <v>322</v>
      </c>
      <c r="E154" s="160" t="s">
        <v>43</v>
      </c>
      <c r="F154" s="161" t="s">
        <v>331</v>
      </c>
      <c r="H154" s="162">
        <v>9.44</v>
      </c>
      <c r="I154" s="163"/>
      <c r="L154" s="159"/>
      <c r="M154" s="164"/>
      <c r="T154" s="165"/>
      <c r="AT154" s="160" t="s">
        <v>322</v>
      </c>
      <c r="AU154" s="160" t="s">
        <v>90</v>
      </c>
      <c r="AV154" s="13" t="s">
        <v>318</v>
      </c>
      <c r="AW154" s="13" t="s">
        <v>41</v>
      </c>
      <c r="AX154" s="13" t="s">
        <v>88</v>
      </c>
      <c r="AY154" s="160" t="s">
        <v>311</v>
      </c>
    </row>
    <row r="155" spans="2:65" s="1" customFormat="1" ht="24.2" customHeight="1" x14ac:dyDescent="0.2">
      <c r="B155" s="34"/>
      <c r="C155" s="134" t="s">
        <v>8</v>
      </c>
      <c r="D155" s="134" t="s">
        <v>313</v>
      </c>
      <c r="E155" s="135" t="s">
        <v>392</v>
      </c>
      <c r="F155" s="136" t="s">
        <v>393</v>
      </c>
      <c r="G155" s="137" t="s">
        <v>250</v>
      </c>
      <c r="H155" s="138">
        <v>94</v>
      </c>
      <c r="I155" s="139"/>
      <c r="J155" s="140">
        <f>ROUND(I155*H155,2)</f>
        <v>0</v>
      </c>
      <c r="K155" s="136" t="s">
        <v>317</v>
      </c>
      <c r="L155" s="34"/>
      <c r="M155" s="141" t="s">
        <v>43</v>
      </c>
      <c r="N155" s="142" t="s">
        <v>52</v>
      </c>
      <c r="P155" s="143">
        <f>O155*H155</f>
        <v>0</v>
      </c>
      <c r="Q155" s="143">
        <v>2.2799999999999999E-3</v>
      </c>
      <c r="R155" s="143">
        <f>Q155*H155</f>
        <v>0.21431999999999998</v>
      </c>
      <c r="S155" s="143">
        <v>0</v>
      </c>
      <c r="T155" s="144">
        <f>S155*H155</f>
        <v>0</v>
      </c>
      <c r="AR155" s="145" t="s">
        <v>318</v>
      </c>
      <c r="AT155" s="145" t="s">
        <v>313</v>
      </c>
      <c r="AU155" s="145" t="s">
        <v>90</v>
      </c>
      <c r="AY155" s="18" t="s">
        <v>311</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318</v>
      </c>
      <c r="BM155" s="145" t="s">
        <v>394</v>
      </c>
    </row>
    <row r="156" spans="2:65" s="1" customFormat="1" ht="11.25" x14ac:dyDescent="0.2">
      <c r="B156" s="34"/>
      <c r="D156" s="147" t="s">
        <v>320</v>
      </c>
      <c r="F156" s="148" t="s">
        <v>395</v>
      </c>
      <c r="I156" s="149"/>
      <c r="L156" s="34"/>
      <c r="M156" s="150"/>
      <c r="T156" s="55"/>
      <c r="AT156" s="18" t="s">
        <v>320</v>
      </c>
      <c r="AU156" s="18" t="s">
        <v>90</v>
      </c>
    </row>
    <row r="157" spans="2:65" s="12" customFormat="1" ht="11.25" x14ac:dyDescent="0.2">
      <c r="B157" s="151"/>
      <c r="D157" s="152" t="s">
        <v>322</v>
      </c>
      <c r="E157" s="153" t="s">
        <v>43</v>
      </c>
      <c r="F157" s="154" t="s">
        <v>396</v>
      </c>
      <c r="H157" s="155">
        <v>36</v>
      </c>
      <c r="I157" s="156"/>
      <c r="L157" s="151"/>
      <c r="M157" s="157"/>
      <c r="T157" s="158"/>
      <c r="AT157" s="153" t="s">
        <v>322</v>
      </c>
      <c r="AU157" s="153" t="s">
        <v>90</v>
      </c>
      <c r="AV157" s="12" t="s">
        <v>90</v>
      </c>
      <c r="AW157" s="12" t="s">
        <v>41</v>
      </c>
      <c r="AX157" s="12" t="s">
        <v>81</v>
      </c>
      <c r="AY157" s="153" t="s">
        <v>311</v>
      </c>
    </row>
    <row r="158" spans="2:65" s="12" customFormat="1" ht="11.25" x14ac:dyDescent="0.2">
      <c r="B158" s="151"/>
      <c r="D158" s="152" t="s">
        <v>322</v>
      </c>
      <c r="E158" s="153" t="s">
        <v>43</v>
      </c>
      <c r="F158" s="154" t="s">
        <v>397</v>
      </c>
      <c r="H158" s="155">
        <v>39.200000000000003</v>
      </c>
      <c r="I158" s="156"/>
      <c r="L158" s="151"/>
      <c r="M158" s="157"/>
      <c r="T158" s="158"/>
      <c r="AT158" s="153" t="s">
        <v>322</v>
      </c>
      <c r="AU158" s="153" t="s">
        <v>90</v>
      </c>
      <c r="AV158" s="12" t="s">
        <v>90</v>
      </c>
      <c r="AW158" s="12" t="s">
        <v>41</v>
      </c>
      <c r="AX158" s="12" t="s">
        <v>81</v>
      </c>
      <c r="AY158" s="153" t="s">
        <v>311</v>
      </c>
    </row>
    <row r="159" spans="2:65" s="12" customFormat="1" ht="11.25" x14ac:dyDescent="0.2">
      <c r="B159" s="151"/>
      <c r="D159" s="152" t="s">
        <v>322</v>
      </c>
      <c r="E159" s="153" t="s">
        <v>43</v>
      </c>
      <c r="F159" s="154" t="s">
        <v>398</v>
      </c>
      <c r="H159" s="155">
        <v>18.8</v>
      </c>
      <c r="I159" s="156"/>
      <c r="L159" s="151"/>
      <c r="M159" s="157"/>
      <c r="T159" s="158"/>
      <c r="AT159" s="153" t="s">
        <v>322</v>
      </c>
      <c r="AU159" s="153" t="s">
        <v>90</v>
      </c>
      <c r="AV159" s="12" t="s">
        <v>90</v>
      </c>
      <c r="AW159" s="12" t="s">
        <v>41</v>
      </c>
      <c r="AX159" s="12" t="s">
        <v>81</v>
      </c>
      <c r="AY159" s="153" t="s">
        <v>311</v>
      </c>
    </row>
    <row r="160" spans="2:65" s="13" customFormat="1" ht="11.25" x14ac:dyDescent="0.2">
      <c r="B160" s="159"/>
      <c r="D160" s="152" t="s">
        <v>322</v>
      </c>
      <c r="E160" s="160" t="s">
        <v>43</v>
      </c>
      <c r="F160" s="161" t="s">
        <v>331</v>
      </c>
      <c r="H160" s="162">
        <v>94</v>
      </c>
      <c r="I160" s="163"/>
      <c r="L160" s="159"/>
      <c r="M160" s="164"/>
      <c r="T160" s="165"/>
      <c r="AT160" s="160" t="s">
        <v>322</v>
      </c>
      <c r="AU160" s="160" t="s">
        <v>90</v>
      </c>
      <c r="AV160" s="13" t="s">
        <v>318</v>
      </c>
      <c r="AW160" s="13" t="s">
        <v>41</v>
      </c>
      <c r="AX160" s="13" t="s">
        <v>88</v>
      </c>
      <c r="AY160" s="160" t="s">
        <v>311</v>
      </c>
    </row>
    <row r="161" spans="2:65" s="1" customFormat="1" ht="24.2" customHeight="1" x14ac:dyDescent="0.2">
      <c r="B161" s="34"/>
      <c r="C161" s="134" t="s">
        <v>399</v>
      </c>
      <c r="D161" s="134" t="s">
        <v>313</v>
      </c>
      <c r="E161" s="135" t="s">
        <v>400</v>
      </c>
      <c r="F161" s="136" t="s">
        <v>401</v>
      </c>
      <c r="G161" s="137" t="s">
        <v>250</v>
      </c>
      <c r="H161" s="138">
        <v>94</v>
      </c>
      <c r="I161" s="139"/>
      <c r="J161" s="140">
        <f>ROUND(I161*H161,2)</f>
        <v>0</v>
      </c>
      <c r="K161" s="136" t="s">
        <v>317</v>
      </c>
      <c r="L161" s="34"/>
      <c r="M161" s="141" t="s">
        <v>43</v>
      </c>
      <c r="N161" s="142" t="s">
        <v>52</v>
      </c>
      <c r="P161" s="143">
        <f>O161*H161</f>
        <v>0</v>
      </c>
      <c r="Q161" s="143">
        <v>0</v>
      </c>
      <c r="R161" s="143">
        <f>Q161*H161</f>
        <v>0</v>
      </c>
      <c r="S161" s="143">
        <v>0</v>
      </c>
      <c r="T161" s="144">
        <f>S161*H161</f>
        <v>0</v>
      </c>
      <c r="AR161" s="145" t="s">
        <v>318</v>
      </c>
      <c r="AT161" s="145" t="s">
        <v>313</v>
      </c>
      <c r="AU161" s="145" t="s">
        <v>90</v>
      </c>
      <c r="AY161" s="18" t="s">
        <v>311</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318</v>
      </c>
      <c r="BM161" s="145" t="s">
        <v>402</v>
      </c>
    </row>
    <row r="162" spans="2:65" s="1" customFormat="1" ht="11.25" x14ac:dyDescent="0.2">
      <c r="B162" s="34"/>
      <c r="D162" s="147" t="s">
        <v>320</v>
      </c>
      <c r="F162" s="148" t="s">
        <v>403</v>
      </c>
      <c r="I162" s="149"/>
      <c r="L162" s="34"/>
      <c r="M162" s="150"/>
      <c r="T162" s="55"/>
      <c r="AT162" s="18" t="s">
        <v>320</v>
      </c>
      <c r="AU162" s="18" t="s">
        <v>90</v>
      </c>
    </row>
    <row r="163" spans="2:65" s="1" customFormat="1" ht="24.2" customHeight="1" x14ac:dyDescent="0.2">
      <c r="B163" s="34"/>
      <c r="C163" s="134" t="s">
        <v>404</v>
      </c>
      <c r="D163" s="134" t="s">
        <v>313</v>
      </c>
      <c r="E163" s="135" t="s">
        <v>405</v>
      </c>
      <c r="F163" s="136" t="s">
        <v>406</v>
      </c>
      <c r="G163" s="137" t="s">
        <v>371</v>
      </c>
      <c r="H163" s="138">
        <v>1.4159999999999999</v>
      </c>
      <c r="I163" s="139"/>
      <c r="J163" s="140">
        <f>ROUND(I163*H163,2)</f>
        <v>0</v>
      </c>
      <c r="K163" s="136" t="s">
        <v>317</v>
      </c>
      <c r="L163" s="34"/>
      <c r="M163" s="141" t="s">
        <v>43</v>
      </c>
      <c r="N163" s="142" t="s">
        <v>52</v>
      </c>
      <c r="P163" s="143">
        <f>O163*H163</f>
        <v>0</v>
      </c>
      <c r="Q163" s="143">
        <v>1.05237</v>
      </c>
      <c r="R163" s="143">
        <f>Q163*H163</f>
        <v>1.4901559199999999</v>
      </c>
      <c r="S163" s="143">
        <v>0</v>
      </c>
      <c r="T163" s="144">
        <f>S163*H163</f>
        <v>0</v>
      </c>
      <c r="AR163" s="145" t="s">
        <v>318</v>
      </c>
      <c r="AT163" s="145" t="s">
        <v>313</v>
      </c>
      <c r="AU163" s="145" t="s">
        <v>90</v>
      </c>
      <c r="AY163" s="18" t="s">
        <v>311</v>
      </c>
      <c r="BE163" s="146">
        <f>IF(N163="základní",J163,0)</f>
        <v>0</v>
      </c>
      <c r="BF163" s="146">
        <f>IF(N163="snížená",J163,0)</f>
        <v>0</v>
      </c>
      <c r="BG163" s="146">
        <f>IF(N163="zákl. přenesená",J163,0)</f>
        <v>0</v>
      </c>
      <c r="BH163" s="146">
        <f>IF(N163="sníž. přenesená",J163,0)</f>
        <v>0</v>
      </c>
      <c r="BI163" s="146">
        <f>IF(N163="nulová",J163,0)</f>
        <v>0</v>
      </c>
      <c r="BJ163" s="18" t="s">
        <v>88</v>
      </c>
      <c r="BK163" s="146">
        <f>ROUND(I163*H163,2)</f>
        <v>0</v>
      </c>
      <c r="BL163" s="18" t="s">
        <v>318</v>
      </c>
      <c r="BM163" s="145" t="s">
        <v>407</v>
      </c>
    </row>
    <row r="164" spans="2:65" s="1" customFormat="1" ht="11.25" x14ac:dyDescent="0.2">
      <c r="B164" s="34"/>
      <c r="D164" s="147" t="s">
        <v>320</v>
      </c>
      <c r="F164" s="148" t="s">
        <v>408</v>
      </c>
      <c r="I164" s="149"/>
      <c r="L164" s="34"/>
      <c r="M164" s="150"/>
      <c r="T164" s="55"/>
      <c r="AT164" s="18" t="s">
        <v>320</v>
      </c>
      <c r="AU164" s="18" t="s">
        <v>90</v>
      </c>
    </row>
    <row r="165" spans="2:65" s="14" customFormat="1" ht="11.25" x14ac:dyDescent="0.2">
      <c r="B165" s="166"/>
      <c r="D165" s="152" t="s">
        <v>322</v>
      </c>
      <c r="E165" s="167" t="s">
        <v>43</v>
      </c>
      <c r="F165" s="168" t="s">
        <v>409</v>
      </c>
      <c r="H165" s="167" t="s">
        <v>43</v>
      </c>
      <c r="I165" s="169"/>
      <c r="L165" s="166"/>
      <c r="M165" s="170"/>
      <c r="T165" s="171"/>
      <c r="AT165" s="167" t="s">
        <v>322</v>
      </c>
      <c r="AU165" s="167" t="s">
        <v>90</v>
      </c>
      <c r="AV165" s="14" t="s">
        <v>88</v>
      </c>
      <c r="AW165" s="14" t="s">
        <v>41</v>
      </c>
      <c r="AX165" s="14" t="s">
        <v>81</v>
      </c>
      <c r="AY165" s="167" t="s">
        <v>311</v>
      </c>
    </row>
    <row r="166" spans="2:65" s="12" customFormat="1" ht="11.25" x14ac:dyDescent="0.2">
      <c r="B166" s="151"/>
      <c r="D166" s="152" t="s">
        <v>322</v>
      </c>
      <c r="E166" s="153" t="s">
        <v>43</v>
      </c>
      <c r="F166" s="154" t="s">
        <v>410</v>
      </c>
      <c r="H166" s="155">
        <v>1.4159999999999999</v>
      </c>
      <c r="I166" s="156"/>
      <c r="L166" s="151"/>
      <c r="M166" s="157"/>
      <c r="T166" s="158"/>
      <c r="AT166" s="153" t="s">
        <v>322</v>
      </c>
      <c r="AU166" s="153" t="s">
        <v>90</v>
      </c>
      <c r="AV166" s="12" t="s">
        <v>90</v>
      </c>
      <c r="AW166" s="12" t="s">
        <v>41</v>
      </c>
      <c r="AX166" s="12" t="s">
        <v>88</v>
      </c>
      <c r="AY166" s="153" t="s">
        <v>311</v>
      </c>
    </row>
    <row r="167" spans="2:65" s="1" customFormat="1" ht="16.5" customHeight="1" x14ac:dyDescent="0.2">
      <c r="B167" s="34"/>
      <c r="C167" s="134" t="s">
        <v>411</v>
      </c>
      <c r="D167" s="134" t="s">
        <v>313</v>
      </c>
      <c r="E167" s="135" t="s">
        <v>412</v>
      </c>
      <c r="F167" s="136" t="s">
        <v>413</v>
      </c>
      <c r="G167" s="137" t="s">
        <v>316</v>
      </c>
      <c r="H167" s="138">
        <v>6.1420000000000003</v>
      </c>
      <c r="I167" s="139"/>
      <c r="J167" s="140">
        <f>ROUND(I167*H167,2)</f>
        <v>0</v>
      </c>
      <c r="K167" s="136" t="s">
        <v>317</v>
      </c>
      <c r="L167" s="34"/>
      <c r="M167" s="141" t="s">
        <v>43</v>
      </c>
      <c r="N167" s="142" t="s">
        <v>52</v>
      </c>
      <c r="P167" s="143">
        <f>O167*H167</f>
        <v>0</v>
      </c>
      <c r="Q167" s="143">
        <v>2.5018899999999999</v>
      </c>
      <c r="R167" s="143">
        <f>Q167*H167</f>
        <v>15.366608380000001</v>
      </c>
      <c r="S167" s="143">
        <v>0</v>
      </c>
      <c r="T167" s="144">
        <f>S167*H167</f>
        <v>0</v>
      </c>
      <c r="AR167" s="145" t="s">
        <v>318</v>
      </c>
      <c r="AT167" s="145" t="s">
        <v>313</v>
      </c>
      <c r="AU167" s="145" t="s">
        <v>90</v>
      </c>
      <c r="AY167" s="18" t="s">
        <v>311</v>
      </c>
      <c r="BE167" s="146">
        <f>IF(N167="základní",J167,0)</f>
        <v>0</v>
      </c>
      <c r="BF167" s="146">
        <f>IF(N167="snížená",J167,0)</f>
        <v>0</v>
      </c>
      <c r="BG167" s="146">
        <f>IF(N167="zákl. přenesená",J167,0)</f>
        <v>0</v>
      </c>
      <c r="BH167" s="146">
        <f>IF(N167="sníž. přenesená",J167,0)</f>
        <v>0</v>
      </c>
      <c r="BI167" s="146">
        <f>IF(N167="nulová",J167,0)</f>
        <v>0</v>
      </c>
      <c r="BJ167" s="18" t="s">
        <v>88</v>
      </c>
      <c r="BK167" s="146">
        <f>ROUND(I167*H167,2)</f>
        <v>0</v>
      </c>
      <c r="BL167" s="18" t="s">
        <v>318</v>
      </c>
      <c r="BM167" s="145" t="s">
        <v>414</v>
      </c>
    </row>
    <row r="168" spans="2:65" s="1" customFormat="1" ht="11.25" x14ac:dyDescent="0.2">
      <c r="B168" s="34"/>
      <c r="D168" s="147" t="s">
        <v>320</v>
      </c>
      <c r="F168" s="148" t="s">
        <v>415</v>
      </c>
      <c r="I168" s="149"/>
      <c r="L168" s="34"/>
      <c r="M168" s="150"/>
      <c r="T168" s="55"/>
      <c r="AT168" s="18" t="s">
        <v>320</v>
      </c>
      <c r="AU168" s="18" t="s">
        <v>90</v>
      </c>
    </row>
    <row r="169" spans="2:65" s="12" customFormat="1" ht="11.25" x14ac:dyDescent="0.2">
      <c r="B169" s="151"/>
      <c r="D169" s="152" t="s">
        <v>322</v>
      </c>
      <c r="E169" s="153" t="s">
        <v>43</v>
      </c>
      <c r="F169" s="154" t="s">
        <v>416</v>
      </c>
      <c r="H169" s="155">
        <v>6.1420000000000003</v>
      </c>
      <c r="I169" s="156"/>
      <c r="L169" s="151"/>
      <c r="M169" s="157"/>
      <c r="T169" s="158"/>
      <c r="AT169" s="153" t="s">
        <v>322</v>
      </c>
      <c r="AU169" s="153" t="s">
        <v>90</v>
      </c>
      <c r="AV169" s="12" t="s">
        <v>90</v>
      </c>
      <c r="AW169" s="12" t="s">
        <v>41</v>
      </c>
      <c r="AX169" s="12" t="s">
        <v>88</v>
      </c>
      <c r="AY169" s="153" t="s">
        <v>311</v>
      </c>
    </row>
    <row r="170" spans="2:65" s="1" customFormat="1" ht="16.5" customHeight="1" x14ac:dyDescent="0.2">
      <c r="B170" s="34"/>
      <c r="C170" s="134" t="s">
        <v>417</v>
      </c>
      <c r="D170" s="134" t="s">
        <v>313</v>
      </c>
      <c r="E170" s="135" t="s">
        <v>418</v>
      </c>
      <c r="F170" s="136" t="s">
        <v>419</v>
      </c>
      <c r="G170" s="137" t="s">
        <v>250</v>
      </c>
      <c r="H170" s="138">
        <v>61.253999999999998</v>
      </c>
      <c r="I170" s="139"/>
      <c r="J170" s="140">
        <f>ROUND(I170*H170,2)</f>
        <v>0</v>
      </c>
      <c r="K170" s="136" t="s">
        <v>317</v>
      </c>
      <c r="L170" s="34"/>
      <c r="M170" s="141" t="s">
        <v>43</v>
      </c>
      <c r="N170" s="142" t="s">
        <v>52</v>
      </c>
      <c r="P170" s="143">
        <f>O170*H170</f>
        <v>0</v>
      </c>
      <c r="Q170" s="143">
        <v>1.42E-3</v>
      </c>
      <c r="R170" s="143">
        <f>Q170*H170</f>
        <v>8.6980680000000005E-2</v>
      </c>
      <c r="S170" s="143">
        <v>0</v>
      </c>
      <c r="T170" s="144">
        <f>S170*H170</f>
        <v>0</v>
      </c>
      <c r="AR170" s="145" t="s">
        <v>318</v>
      </c>
      <c r="AT170" s="145" t="s">
        <v>313</v>
      </c>
      <c r="AU170" s="145" t="s">
        <v>90</v>
      </c>
      <c r="AY170" s="18" t="s">
        <v>311</v>
      </c>
      <c r="BE170" s="146">
        <f>IF(N170="základní",J170,0)</f>
        <v>0</v>
      </c>
      <c r="BF170" s="146">
        <f>IF(N170="snížená",J170,0)</f>
        <v>0</v>
      </c>
      <c r="BG170" s="146">
        <f>IF(N170="zákl. přenesená",J170,0)</f>
        <v>0</v>
      </c>
      <c r="BH170" s="146">
        <f>IF(N170="sníž. přenesená",J170,0)</f>
        <v>0</v>
      </c>
      <c r="BI170" s="146">
        <f>IF(N170="nulová",J170,0)</f>
        <v>0</v>
      </c>
      <c r="BJ170" s="18" t="s">
        <v>88</v>
      </c>
      <c r="BK170" s="146">
        <f>ROUND(I170*H170,2)</f>
        <v>0</v>
      </c>
      <c r="BL170" s="18" t="s">
        <v>318</v>
      </c>
      <c r="BM170" s="145" t="s">
        <v>420</v>
      </c>
    </row>
    <row r="171" spans="2:65" s="1" customFormat="1" ht="11.25" x14ac:dyDescent="0.2">
      <c r="B171" s="34"/>
      <c r="D171" s="147" t="s">
        <v>320</v>
      </c>
      <c r="F171" s="148" t="s">
        <v>421</v>
      </c>
      <c r="I171" s="149"/>
      <c r="L171" s="34"/>
      <c r="M171" s="150"/>
      <c r="T171" s="55"/>
      <c r="AT171" s="18" t="s">
        <v>320</v>
      </c>
      <c r="AU171" s="18" t="s">
        <v>90</v>
      </c>
    </row>
    <row r="172" spans="2:65" s="12" customFormat="1" ht="11.25" x14ac:dyDescent="0.2">
      <c r="B172" s="151"/>
      <c r="D172" s="152" t="s">
        <v>322</v>
      </c>
      <c r="E172" s="153" t="s">
        <v>43</v>
      </c>
      <c r="F172" s="154" t="s">
        <v>422</v>
      </c>
      <c r="H172" s="155">
        <v>61.253999999999998</v>
      </c>
      <c r="I172" s="156"/>
      <c r="L172" s="151"/>
      <c r="M172" s="157"/>
      <c r="T172" s="158"/>
      <c r="AT172" s="153" t="s">
        <v>322</v>
      </c>
      <c r="AU172" s="153" t="s">
        <v>90</v>
      </c>
      <c r="AV172" s="12" t="s">
        <v>90</v>
      </c>
      <c r="AW172" s="12" t="s">
        <v>41</v>
      </c>
      <c r="AX172" s="12" t="s">
        <v>88</v>
      </c>
      <c r="AY172" s="153" t="s">
        <v>311</v>
      </c>
    </row>
    <row r="173" spans="2:65" s="1" customFormat="1" ht="16.5" customHeight="1" x14ac:dyDescent="0.2">
      <c r="B173" s="34"/>
      <c r="C173" s="134" t="s">
        <v>202</v>
      </c>
      <c r="D173" s="134" t="s">
        <v>313</v>
      </c>
      <c r="E173" s="135" t="s">
        <v>423</v>
      </c>
      <c r="F173" s="136" t="s">
        <v>424</v>
      </c>
      <c r="G173" s="137" t="s">
        <v>250</v>
      </c>
      <c r="H173" s="138">
        <v>61.253999999999998</v>
      </c>
      <c r="I173" s="139"/>
      <c r="J173" s="140">
        <f>ROUND(I173*H173,2)</f>
        <v>0</v>
      </c>
      <c r="K173" s="136" t="s">
        <v>317</v>
      </c>
      <c r="L173" s="34"/>
      <c r="M173" s="141" t="s">
        <v>43</v>
      </c>
      <c r="N173" s="142" t="s">
        <v>52</v>
      </c>
      <c r="P173" s="143">
        <f>O173*H173</f>
        <v>0</v>
      </c>
      <c r="Q173" s="143">
        <v>0</v>
      </c>
      <c r="R173" s="143">
        <f>Q173*H173</f>
        <v>0</v>
      </c>
      <c r="S173" s="143">
        <v>0</v>
      </c>
      <c r="T173" s="144">
        <f>S173*H173</f>
        <v>0</v>
      </c>
      <c r="AR173" s="145" t="s">
        <v>318</v>
      </c>
      <c r="AT173" s="145" t="s">
        <v>313</v>
      </c>
      <c r="AU173" s="145" t="s">
        <v>90</v>
      </c>
      <c r="AY173" s="18" t="s">
        <v>311</v>
      </c>
      <c r="BE173" s="146">
        <f>IF(N173="základní",J173,0)</f>
        <v>0</v>
      </c>
      <c r="BF173" s="146">
        <f>IF(N173="snížená",J173,0)</f>
        <v>0</v>
      </c>
      <c r="BG173" s="146">
        <f>IF(N173="zákl. přenesená",J173,0)</f>
        <v>0</v>
      </c>
      <c r="BH173" s="146">
        <f>IF(N173="sníž. přenesená",J173,0)</f>
        <v>0</v>
      </c>
      <c r="BI173" s="146">
        <f>IF(N173="nulová",J173,0)</f>
        <v>0</v>
      </c>
      <c r="BJ173" s="18" t="s">
        <v>88</v>
      </c>
      <c r="BK173" s="146">
        <f>ROUND(I173*H173,2)</f>
        <v>0</v>
      </c>
      <c r="BL173" s="18" t="s">
        <v>318</v>
      </c>
      <c r="BM173" s="145" t="s">
        <v>425</v>
      </c>
    </row>
    <row r="174" spans="2:65" s="1" customFormat="1" ht="11.25" x14ac:dyDescent="0.2">
      <c r="B174" s="34"/>
      <c r="D174" s="147" t="s">
        <v>320</v>
      </c>
      <c r="F174" s="148" t="s">
        <v>426</v>
      </c>
      <c r="I174" s="149"/>
      <c r="L174" s="34"/>
      <c r="M174" s="150"/>
      <c r="T174" s="55"/>
      <c r="AT174" s="18" t="s">
        <v>320</v>
      </c>
      <c r="AU174" s="18" t="s">
        <v>90</v>
      </c>
    </row>
    <row r="175" spans="2:65" s="1" customFormat="1" ht="24.2" customHeight="1" x14ac:dyDescent="0.2">
      <c r="B175" s="34"/>
      <c r="C175" s="134" t="s">
        <v>427</v>
      </c>
      <c r="D175" s="134" t="s">
        <v>313</v>
      </c>
      <c r="E175" s="135" t="s">
        <v>428</v>
      </c>
      <c r="F175" s="136" t="s">
        <v>429</v>
      </c>
      <c r="G175" s="137" t="s">
        <v>371</v>
      </c>
      <c r="H175" s="138">
        <v>0.92100000000000004</v>
      </c>
      <c r="I175" s="139"/>
      <c r="J175" s="140">
        <f>ROUND(I175*H175,2)</f>
        <v>0</v>
      </c>
      <c r="K175" s="136" t="s">
        <v>317</v>
      </c>
      <c r="L175" s="34"/>
      <c r="M175" s="141" t="s">
        <v>43</v>
      </c>
      <c r="N175" s="142" t="s">
        <v>52</v>
      </c>
      <c r="P175" s="143">
        <f>O175*H175</f>
        <v>0</v>
      </c>
      <c r="Q175" s="143">
        <v>1.0508900000000001</v>
      </c>
      <c r="R175" s="143">
        <f>Q175*H175</f>
        <v>0.96786969000000012</v>
      </c>
      <c r="S175" s="143">
        <v>0</v>
      </c>
      <c r="T175" s="144">
        <f>S175*H175</f>
        <v>0</v>
      </c>
      <c r="AR175" s="145" t="s">
        <v>318</v>
      </c>
      <c r="AT175" s="145" t="s">
        <v>313</v>
      </c>
      <c r="AU175" s="145" t="s">
        <v>90</v>
      </c>
      <c r="AY175" s="18" t="s">
        <v>311</v>
      </c>
      <c r="BE175" s="146">
        <f>IF(N175="základní",J175,0)</f>
        <v>0</v>
      </c>
      <c r="BF175" s="146">
        <f>IF(N175="snížená",J175,0)</f>
        <v>0</v>
      </c>
      <c r="BG175" s="146">
        <f>IF(N175="zákl. přenesená",J175,0)</f>
        <v>0</v>
      </c>
      <c r="BH175" s="146">
        <f>IF(N175="sníž. přenesená",J175,0)</f>
        <v>0</v>
      </c>
      <c r="BI175" s="146">
        <f>IF(N175="nulová",J175,0)</f>
        <v>0</v>
      </c>
      <c r="BJ175" s="18" t="s">
        <v>88</v>
      </c>
      <c r="BK175" s="146">
        <f>ROUND(I175*H175,2)</f>
        <v>0</v>
      </c>
      <c r="BL175" s="18" t="s">
        <v>318</v>
      </c>
      <c r="BM175" s="145" t="s">
        <v>430</v>
      </c>
    </row>
    <row r="176" spans="2:65" s="1" customFormat="1" ht="11.25" x14ac:dyDescent="0.2">
      <c r="B176" s="34"/>
      <c r="D176" s="147" t="s">
        <v>320</v>
      </c>
      <c r="F176" s="148" t="s">
        <v>431</v>
      </c>
      <c r="I176" s="149"/>
      <c r="L176" s="34"/>
      <c r="M176" s="150"/>
      <c r="T176" s="55"/>
      <c r="AT176" s="18" t="s">
        <v>320</v>
      </c>
      <c r="AU176" s="18" t="s">
        <v>90</v>
      </c>
    </row>
    <row r="177" spans="2:65" s="14" customFormat="1" ht="11.25" x14ac:dyDescent="0.2">
      <c r="B177" s="166"/>
      <c r="D177" s="152" t="s">
        <v>322</v>
      </c>
      <c r="E177" s="167" t="s">
        <v>43</v>
      </c>
      <c r="F177" s="168" t="s">
        <v>409</v>
      </c>
      <c r="H177" s="167" t="s">
        <v>43</v>
      </c>
      <c r="I177" s="169"/>
      <c r="L177" s="166"/>
      <c r="M177" s="170"/>
      <c r="T177" s="171"/>
      <c r="AT177" s="167" t="s">
        <v>322</v>
      </c>
      <c r="AU177" s="167" t="s">
        <v>90</v>
      </c>
      <c r="AV177" s="14" t="s">
        <v>88</v>
      </c>
      <c r="AW177" s="14" t="s">
        <v>41</v>
      </c>
      <c r="AX177" s="14" t="s">
        <v>81</v>
      </c>
      <c r="AY177" s="167" t="s">
        <v>311</v>
      </c>
    </row>
    <row r="178" spans="2:65" s="12" customFormat="1" ht="11.25" x14ac:dyDescent="0.2">
      <c r="B178" s="151"/>
      <c r="D178" s="152" t="s">
        <v>322</v>
      </c>
      <c r="E178" s="153" t="s">
        <v>43</v>
      </c>
      <c r="F178" s="154" t="s">
        <v>432</v>
      </c>
      <c r="H178" s="155">
        <v>0.92100000000000004</v>
      </c>
      <c r="I178" s="156"/>
      <c r="L178" s="151"/>
      <c r="M178" s="157"/>
      <c r="T178" s="158"/>
      <c r="AT178" s="153" t="s">
        <v>322</v>
      </c>
      <c r="AU178" s="153" t="s">
        <v>90</v>
      </c>
      <c r="AV178" s="12" t="s">
        <v>90</v>
      </c>
      <c r="AW178" s="12" t="s">
        <v>41</v>
      </c>
      <c r="AX178" s="12" t="s">
        <v>88</v>
      </c>
      <c r="AY178" s="153" t="s">
        <v>311</v>
      </c>
    </row>
    <row r="179" spans="2:65" s="1" customFormat="1" ht="24.2" customHeight="1" x14ac:dyDescent="0.2">
      <c r="B179" s="34"/>
      <c r="C179" s="134" t="s">
        <v>208</v>
      </c>
      <c r="D179" s="134" t="s">
        <v>313</v>
      </c>
      <c r="E179" s="135" t="s">
        <v>433</v>
      </c>
      <c r="F179" s="136" t="s">
        <v>434</v>
      </c>
      <c r="G179" s="137" t="s">
        <v>250</v>
      </c>
      <c r="H179" s="138">
        <v>2.4500000000000002</v>
      </c>
      <c r="I179" s="139"/>
      <c r="J179" s="140">
        <f>ROUND(I179*H179,2)</f>
        <v>0</v>
      </c>
      <c r="K179" s="136" t="s">
        <v>317</v>
      </c>
      <c r="L179" s="34"/>
      <c r="M179" s="141" t="s">
        <v>43</v>
      </c>
      <c r="N179" s="142" t="s">
        <v>52</v>
      </c>
      <c r="P179" s="143">
        <f>O179*H179</f>
        <v>0</v>
      </c>
      <c r="Q179" s="143">
        <v>7.8499999999999993E-3</v>
      </c>
      <c r="R179" s="143">
        <f>Q179*H179</f>
        <v>1.92325E-2</v>
      </c>
      <c r="S179" s="143">
        <v>0</v>
      </c>
      <c r="T179" s="144">
        <f>S179*H179</f>
        <v>0</v>
      </c>
      <c r="AR179" s="145" t="s">
        <v>318</v>
      </c>
      <c r="AT179" s="145" t="s">
        <v>313</v>
      </c>
      <c r="AU179" s="145" t="s">
        <v>90</v>
      </c>
      <c r="AY179" s="18" t="s">
        <v>311</v>
      </c>
      <c r="BE179" s="146">
        <f>IF(N179="základní",J179,0)</f>
        <v>0</v>
      </c>
      <c r="BF179" s="146">
        <f>IF(N179="snížená",J179,0)</f>
        <v>0</v>
      </c>
      <c r="BG179" s="146">
        <f>IF(N179="zákl. přenesená",J179,0)</f>
        <v>0</v>
      </c>
      <c r="BH179" s="146">
        <f>IF(N179="sníž. přenesená",J179,0)</f>
        <v>0</v>
      </c>
      <c r="BI179" s="146">
        <f>IF(N179="nulová",J179,0)</f>
        <v>0</v>
      </c>
      <c r="BJ179" s="18" t="s">
        <v>88</v>
      </c>
      <c r="BK179" s="146">
        <f>ROUND(I179*H179,2)</f>
        <v>0</v>
      </c>
      <c r="BL179" s="18" t="s">
        <v>318</v>
      </c>
      <c r="BM179" s="145" t="s">
        <v>435</v>
      </c>
    </row>
    <row r="180" spans="2:65" s="1" customFormat="1" ht="11.25" x14ac:dyDescent="0.2">
      <c r="B180" s="34"/>
      <c r="D180" s="147" t="s">
        <v>320</v>
      </c>
      <c r="F180" s="148" t="s">
        <v>436</v>
      </c>
      <c r="I180" s="149"/>
      <c r="L180" s="34"/>
      <c r="M180" s="150"/>
      <c r="T180" s="55"/>
      <c r="AT180" s="18" t="s">
        <v>320</v>
      </c>
      <c r="AU180" s="18" t="s">
        <v>90</v>
      </c>
    </row>
    <row r="181" spans="2:65" s="12" customFormat="1" ht="11.25" x14ac:dyDescent="0.2">
      <c r="B181" s="151"/>
      <c r="D181" s="152" t="s">
        <v>322</v>
      </c>
      <c r="E181" s="153" t="s">
        <v>43</v>
      </c>
      <c r="F181" s="154" t="s">
        <v>437</v>
      </c>
      <c r="H181" s="155">
        <v>2.4500000000000002</v>
      </c>
      <c r="I181" s="156"/>
      <c r="L181" s="151"/>
      <c r="M181" s="157"/>
      <c r="T181" s="158"/>
      <c r="AT181" s="153" t="s">
        <v>322</v>
      </c>
      <c r="AU181" s="153" t="s">
        <v>90</v>
      </c>
      <c r="AV181" s="12" t="s">
        <v>90</v>
      </c>
      <c r="AW181" s="12" t="s">
        <v>41</v>
      </c>
      <c r="AX181" s="12" t="s">
        <v>88</v>
      </c>
      <c r="AY181" s="153" t="s">
        <v>311</v>
      </c>
    </row>
    <row r="182" spans="2:65" s="1" customFormat="1" ht="24.2" customHeight="1" x14ac:dyDescent="0.2">
      <c r="B182" s="34"/>
      <c r="C182" s="134" t="s">
        <v>438</v>
      </c>
      <c r="D182" s="134" t="s">
        <v>313</v>
      </c>
      <c r="E182" s="135" t="s">
        <v>439</v>
      </c>
      <c r="F182" s="136" t="s">
        <v>440</v>
      </c>
      <c r="G182" s="137" t="s">
        <v>316</v>
      </c>
      <c r="H182" s="138">
        <v>122.465</v>
      </c>
      <c r="I182" s="139"/>
      <c r="J182" s="140">
        <f>ROUND(I182*H182,2)</f>
        <v>0</v>
      </c>
      <c r="K182" s="136" t="s">
        <v>317</v>
      </c>
      <c r="L182" s="34"/>
      <c r="M182" s="141" t="s">
        <v>43</v>
      </c>
      <c r="N182" s="142" t="s">
        <v>52</v>
      </c>
      <c r="P182" s="143">
        <f>O182*H182</f>
        <v>0</v>
      </c>
      <c r="Q182" s="143">
        <v>2.3216600000000001</v>
      </c>
      <c r="R182" s="143">
        <f>Q182*H182</f>
        <v>284.32209190000003</v>
      </c>
      <c r="S182" s="143">
        <v>0</v>
      </c>
      <c r="T182" s="144">
        <f>S182*H182</f>
        <v>0</v>
      </c>
      <c r="AR182" s="145" t="s">
        <v>318</v>
      </c>
      <c r="AT182" s="145" t="s">
        <v>313</v>
      </c>
      <c r="AU182" s="145" t="s">
        <v>90</v>
      </c>
      <c r="AY182" s="18" t="s">
        <v>311</v>
      </c>
      <c r="BE182" s="146">
        <f>IF(N182="základní",J182,0)</f>
        <v>0</v>
      </c>
      <c r="BF182" s="146">
        <f>IF(N182="snížená",J182,0)</f>
        <v>0</v>
      </c>
      <c r="BG182" s="146">
        <f>IF(N182="zákl. přenesená",J182,0)</f>
        <v>0</v>
      </c>
      <c r="BH182" s="146">
        <f>IF(N182="sníž. přenesená",J182,0)</f>
        <v>0</v>
      </c>
      <c r="BI182" s="146">
        <f>IF(N182="nulová",J182,0)</f>
        <v>0</v>
      </c>
      <c r="BJ182" s="18" t="s">
        <v>88</v>
      </c>
      <c r="BK182" s="146">
        <f>ROUND(I182*H182,2)</f>
        <v>0</v>
      </c>
      <c r="BL182" s="18" t="s">
        <v>318</v>
      </c>
      <c r="BM182" s="145" t="s">
        <v>441</v>
      </c>
    </row>
    <row r="183" spans="2:65" s="1" customFormat="1" ht="11.25" x14ac:dyDescent="0.2">
      <c r="B183" s="34"/>
      <c r="D183" s="147" t="s">
        <v>320</v>
      </c>
      <c r="F183" s="148" t="s">
        <v>442</v>
      </c>
      <c r="I183" s="149"/>
      <c r="L183" s="34"/>
      <c r="M183" s="150"/>
      <c r="T183" s="55"/>
      <c r="AT183" s="18" t="s">
        <v>320</v>
      </c>
      <c r="AU183" s="18" t="s">
        <v>90</v>
      </c>
    </row>
    <row r="184" spans="2:65" s="12" customFormat="1" ht="11.25" x14ac:dyDescent="0.2">
      <c r="B184" s="151"/>
      <c r="D184" s="152" t="s">
        <v>322</v>
      </c>
      <c r="E184" s="153" t="s">
        <v>43</v>
      </c>
      <c r="F184" s="154" t="s">
        <v>443</v>
      </c>
      <c r="H184" s="155">
        <v>92.025000000000006</v>
      </c>
      <c r="I184" s="156"/>
      <c r="L184" s="151"/>
      <c r="M184" s="157"/>
      <c r="T184" s="158"/>
      <c r="AT184" s="153" t="s">
        <v>322</v>
      </c>
      <c r="AU184" s="153" t="s">
        <v>90</v>
      </c>
      <c r="AV184" s="12" t="s">
        <v>90</v>
      </c>
      <c r="AW184" s="12" t="s">
        <v>41</v>
      </c>
      <c r="AX184" s="12" t="s">
        <v>81</v>
      </c>
      <c r="AY184" s="153" t="s">
        <v>311</v>
      </c>
    </row>
    <row r="185" spans="2:65" s="12" customFormat="1" ht="11.25" x14ac:dyDescent="0.2">
      <c r="B185" s="151"/>
      <c r="D185" s="152" t="s">
        <v>322</v>
      </c>
      <c r="E185" s="153" t="s">
        <v>43</v>
      </c>
      <c r="F185" s="154" t="s">
        <v>444</v>
      </c>
      <c r="H185" s="155">
        <v>30.44</v>
      </c>
      <c r="I185" s="156"/>
      <c r="L185" s="151"/>
      <c r="M185" s="157"/>
      <c r="T185" s="158"/>
      <c r="AT185" s="153" t="s">
        <v>322</v>
      </c>
      <c r="AU185" s="153" t="s">
        <v>90</v>
      </c>
      <c r="AV185" s="12" t="s">
        <v>90</v>
      </c>
      <c r="AW185" s="12" t="s">
        <v>41</v>
      </c>
      <c r="AX185" s="12" t="s">
        <v>81</v>
      </c>
      <c r="AY185" s="153" t="s">
        <v>311</v>
      </c>
    </row>
    <row r="186" spans="2:65" s="13" customFormat="1" ht="11.25" x14ac:dyDescent="0.2">
      <c r="B186" s="159"/>
      <c r="D186" s="152" t="s">
        <v>322</v>
      </c>
      <c r="E186" s="160" t="s">
        <v>43</v>
      </c>
      <c r="F186" s="161" t="s">
        <v>331</v>
      </c>
      <c r="H186" s="162">
        <v>122.465</v>
      </c>
      <c r="I186" s="163"/>
      <c r="L186" s="159"/>
      <c r="M186" s="164"/>
      <c r="T186" s="165"/>
      <c r="AT186" s="160" t="s">
        <v>322</v>
      </c>
      <c r="AU186" s="160" t="s">
        <v>90</v>
      </c>
      <c r="AV186" s="13" t="s">
        <v>318</v>
      </c>
      <c r="AW186" s="13" t="s">
        <v>41</v>
      </c>
      <c r="AX186" s="13" t="s">
        <v>88</v>
      </c>
      <c r="AY186" s="160" t="s">
        <v>311</v>
      </c>
    </row>
    <row r="187" spans="2:65" s="1" customFormat="1" ht="24.2" customHeight="1" x14ac:dyDescent="0.2">
      <c r="B187" s="34"/>
      <c r="C187" s="134" t="s">
        <v>7</v>
      </c>
      <c r="D187" s="134" t="s">
        <v>313</v>
      </c>
      <c r="E187" s="135" t="s">
        <v>445</v>
      </c>
      <c r="F187" s="136" t="s">
        <v>446</v>
      </c>
      <c r="G187" s="137" t="s">
        <v>316</v>
      </c>
      <c r="H187" s="138">
        <v>103.31100000000001</v>
      </c>
      <c r="I187" s="139"/>
      <c r="J187" s="140">
        <f>ROUND(I187*H187,2)</f>
        <v>0</v>
      </c>
      <c r="K187" s="136" t="s">
        <v>317</v>
      </c>
      <c r="L187" s="34"/>
      <c r="M187" s="141" t="s">
        <v>43</v>
      </c>
      <c r="N187" s="142" t="s">
        <v>52</v>
      </c>
      <c r="P187" s="143">
        <f>O187*H187</f>
        <v>0</v>
      </c>
      <c r="Q187" s="143">
        <v>2.5360200000000002</v>
      </c>
      <c r="R187" s="143">
        <f>Q187*H187</f>
        <v>261.99876222000006</v>
      </c>
      <c r="S187" s="143">
        <v>0</v>
      </c>
      <c r="T187" s="144">
        <f>S187*H187</f>
        <v>0</v>
      </c>
      <c r="AR187" s="145" t="s">
        <v>318</v>
      </c>
      <c r="AT187" s="145" t="s">
        <v>313</v>
      </c>
      <c r="AU187" s="145" t="s">
        <v>90</v>
      </c>
      <c r="AY187" s="18" t="s">
        <v>311</v>
      </c>
      <c r="BE187" s="146">
        <f>IF(N187="základní",J187,0)</f>
        <v>0</v>
      </c>
      <c r="BF187" s="146">
        <f>IF(N187="snížená",J187,0)</f>
        <v>0</v>
      </c>
      <c r="BG187" s="146">
        <f>IF(N187="zákl. přenesená",J187,0)</f>
        <v>0</v>
      </c>
      <c r="BH187" s="146">
        <f>IF(N187="sníž. přenesená",J187,0)</f>
        <v>0</v>
      </c>
      <c r="BI187" s="146">
        <f>IF(N187="nulová",J187,0)</f>
        <v>0</v>
      </c>
      <c r="BJ187" s="18" t="s">
        <v>88</v>
      </c>
      <c r="BK187" s="146">
        <f>ROUND(I187*H187,2)</f>
        <v>0</v>
      </c>
      <c r="BL187" s="18" t="s">
        <v>318</v>
      </c>
      <c r="BM187" s="145" t="s">
        <v>447</v>
      </c>
    </row>
    <row r="188" spans="2:65" s="1" customFormat="1" ht="11.25" x14ac:dyDescent="0.2">
      <c r="B188" s="34"/>
      <c r="D188" s="147" t="s">
        <v>320</v>
      </c>
      <c r="F188" s="148" t="s">
        <v>448</v>
      </c>
      <c r="I188" s="149"/>
      <c r="L188" s="34"/>
      <c r="M188" s="150"/>
      <c r="T188" s="55"/>
      <c r="AT188" s="18" t="s">
        <v>320</v>
      </c>
      <c r="AU188" s="18" t="s">
        <v>90</v>
      </c>
    </row>
    <row r="189" spans="2:65" s="12" customFormat="1" ht="11.25" x14ac:dyDescent="0.2">
      <c r="B189" s="151"/>
      <c r="D189" s="152" t="s">
        <v>322</v>
      </c>
      <c r="E189" s="153" t="s">
        <v>43</v>
      </c>
      <c r="F189" s="154" t="s">
        <v>449</v>
      </c>
      <c r="H189" s="155">
        <v>49.35</v>
      </c>
      <c r="I189" s="156"/>
      <c r="L189" s="151"/>
      <c r="M189" s="157"/>
      <c r="T189" s="158"/>
      <c r="AT189" s="153" t="s">
        <v>322</v>
      </c>
      <c r="AU189" s="153" t="s">
        <v>90</v>
      </c>
      <c r="AV189" s="12" t="s">
        <v>90</v>
      </c>
      <c r="AW189" s="12" t="s">
        <v>41</v>
      </c>
      <c r="AX189" s="12" t="s">
        <v>81</v>
      </c>
      <c r="AY189" s="153" t="s">
        <v>311</v>
      </c>
    </row>
    <row r="190" spans="2:65" s="12" customFormat="1" ht="11.25" x14ac:dyDescent="0.2">
      <c r="B190" s="151"/>
      <c r="D190" s="152" t="s">
        <v>322</v>
      </c>
      <c r="E190" s="153" t="s">
        <v>43</v>
      </c>
      <c r="F190" s="154" t="s">
        <v>450</v>
      </c>
      <c r="H190" s="155">
        <v>-1.9770000000000001</v>
      </c>
      <c r="I190" s="156"/>
      <c r="L190" s="151"/>
      <c r="M190" s="157"/>
      <c r="T190" s="158"/>
      <c r="AT190" s="153" t="s">
        <v>322</v>
      </c>
      <c r="AU190" s="153" t="s">
        <v>90</v>
      </c>
      <c r="AV190" s="12" t="s">
        <v>90</v>
      </c>
      <c r="AW190" s="12" t="s">
        <v>41</v>
      </c>
      <c r="AX190" s="12" t="s">
        <v>81</v>
      </c>
      <c r="AY190" s="153" t="s">
        <v>311</v>
      </c>
    </row>
    <row r="191" spans="2:65" s="12" customFormat="1" ht="11.25" x14ac:dyDescent="0.2">
      <c r="B191" s="151"/>
      <c r="D191" s="152" t="s">
        <v>322</v>
      </c>
      <c r="E191" s="153" t="s">
        <v>43</v>
      </c>
      <c r="F191" s="154" t="s">
        <v>451</v>
      </c>
      <c r="H191" s="155">
        <v>51.07</v>
      </c>
      <c r="I191" s="156"/>
      <c r="L191" s="151"/>
      <c r="M191" s="157"/>
      <c r="T191" s="158"/>
      <c r="AT191" s="153" t="s">
        <v>322</v>
      </c>
      <c r="AU191" s="153" t="s">
        <v>90</v>
      </c>
      <c r="AV191" s="12" t="s">
        <v>90</v>
      </c>
      <c r="AW191" s="12" t="s">
        <v>41</v>
      </c>
      <c r="AX191" s="12" t="s">
        <v>81</v>
      </c>
      <c r="AY191" s="153" t="s">
        <v>311</v>
      </c>
    </row>
    <row r="192" spans="2:65" s="12" customFormat="1" ht="11.25" x14ac:dyDescent="0.2">
      <c r="B192" s="151"/>
      <c r="D192" s="152" t="s">
        <v>322</v>
      </c>
      <c r="E192" s="153" t="s">
        <v>43</v>
      </c>
      <c r="F192" s="154" t="s">
        <v>452</v>
      </c>
      <c r="H192" s="155">
        <v>-2.6120000000000001</v>
      </c>
      <c r="I192" s="156"/>
      <c r="L192" s="151"/>
      <c r="M192" s="157"/>
      <c r="T192" s="158"/>
      <c r="AT192" s="153" t="s">
        <v>322</v>
      </c>
      <c r="AU192" s="153" t="s">
        <v>90</v>
      </c>
      <c r="AV192" s="12" t="s">
        <v>90</v>
      </c>
      <c r="AW192" s="12" t="s">
        <v>41</v>
      </c>
      <c r="AX192" s="12" t="s">
        <v>81</v>
      </c>
      <c r="AY192" s="153" t="s">
        <v>311</v>
      </c>
    </row>
    <row r="193" spans="2:65" s="12" customFormat="1" ht="22.5" x14ac:dyDescent="0.2">
      <c r="B193" s="151"/>
      <c r="D193" s="152" t="s">
        <v>322</v>
      </c>
      <c r="E193" s="153" t="s">
        <v>43</v>
      </c>
      <c r="F193" s="154" t="s">
        <v>453</v>
      </c>
      <c r="H193" s="155">
        <v>-1.07</v>
      </c>
      <c r="I193" s="156"/>
      <c r="L193" s="151"/>
      <c r="M193" s="157"/>
      <c r="T193" s="158"/>
      <c r="AT193" s="153" t="s">
        <v>322</v>
      </c>
      <c r="AU193" s="153" t="s">
        <v>90</v>
      </c>
      <c r="AV193" s="12" t="s">
        <v>90</v>
      </c>
      <c r="AW193" s="12" t="s">
        <v>41</v>
      </c>
      <c r="AX193" s="12" t="s">
        <v>81</v>
      </c>
      <c r="AY193" s="153" t="s">
        <v>311</v>
      </c>
    </row>
    <row r="194" spans="2:65" s="12" customFormat="1" ht="11.25" x14ac:dyDescent="0.2">
      <c r="B194" s="151"/>
      <c r="D194" s="152" t="s">
        <v>322</v>
      </c>
      <c r="E194" s="153" t="s">
        <v>43</v>
      </c>
      <c r="F194" s="154" t="s">
        <v>454</v>
      </c>
      <c r="H194" s="155">
        <v>8.5500000000000007</v>
      </c>
      <c r="I194" s="156"/>
      <c r="L194" s="151"/>
      <c r="M194" s="157"/>
      <c r="T194" s="158"/>
      <c r="AT194" s="153" t="s">
        <v>322</v>
      </c>
      <c r="AU194" s="153" t="s">
        <v>90</v>
      </c>
      <c r="AV194" s="12" t="s">
        <v>90</v>
      </c>
      <c r="AW194" s="12" t="s">
        <v>41</v>
      </c>
      <c r="AX194" s="12" t="s">
        <v>81</v>
      </c>
      <c r="AY194" s="153" t="s">
        <v>311</v>
      </c>
    </row>
    <row r="195" spans="2:65" s="13" customFormat="1" ht="11.25" x14ac:dyDescent="0.2">
      <c r="B195" s="159"/>
      <c r="D195" s="152" t="s">
        <v>322</v>
      </c>
      <c r="E195" s="160" t="s">
        <v>43</v>
      </c>
      <c r="F195" s="161" t="s">
        <v>331</v>
      </c>
      <c r="H195" s="162">
        <v>103.31100000000001</v>
      </c>
      <c r="I195" s="163"/>
      <c r="L195" s="159"/>
      <c r="M195" s="164"/>
      <c r="T195" s="165"/>
      <c r="AT195" s="160" t="s">
        <v>322</v>
      </c>
      <c r="AU195" s="160" t="s">
        <v>90</v>
      </c>
      <c r="AV195" s="13" t="s">
        <v>318</v>
      </c>
      <c r="AW195" s="13" t="s">
        <v>41</v>
      </c>
      <c r="AX195" s="13" t="s">
        <v>88</v>
      </c>
      <c r="AY195" s="160" t="s">
        <v>311</v>
      </c>
    </row>
    <row r="196" spans="2:65" s="1" customFormat="1" ht="24.2" customHeight="1" x14ac:dyDescent="0.2">
      <c r="B196" s="34"/>
      <c r="C196" s="134" t="s">
        <v>455</v>
      </c>
      <c r="D196" s="134" t="s">
        <v>313</v>
      </c>
      <c r="E196" s="135" t="s">
        <v>456</v>
      </c>
      <c r="F196" s="136" t="s">
        <v>457</v>
      </c>
      <c r="G196" s="137" t="s">
        <v>316</v>
      </c>
      <c r="H196" s="138">
        <v>363.80500000000001</v>
      </c>
      <c r="I196" s="139"/>
      <c r="J196" s="140">
        <f>ROUND(I196*H196,2)</f>
        <v>0</v>
      </c>
      <c r="K196" s="136" t="s">
        <v>317</v>
      </c>
      <c r="L196" s="34"/>
      <c r="M196" s="141" t="s">
        <v>43</v>
      </c>
      <c r="N196" s="142" t="s">
        <v>52</v>
      </c>
      <c r="P196" s="143">
        <f>O196*H196</f>
        <v>0</v>
      </c>
      <c r="Q196" s="143">
        <v>2.5291299999999999</v>
      </c>
      <c r="R196" s="143">
        <f>Q196*H196</f>
        <v>920.11013964999995</v>
      </c>
      <c r="S196" s="143">
        <v>0</v>
      </c>
      <c r="T196" s="144">
        <f>S196*H196</f>
        <v>0</v>
      </c>
      <c r="AR196" s="145" t="s">
        <v>318</v>
      </c>
      <c r="AT196" s="145" t="s">
        <v>313</v>
      </c>
      <c r="AU196" s="145" t="s">
        <v>90</v>
      </c>
      <c r="AY196" s="18" t="s">
        <v>311</v>
      </c>
      <c r="BE196" s="146">
        <f>IF(N196="základní",J196,0)</f>
        <v>0</v>
      </c>
      <c r="BF196" s="146">
        <f>IF(N196="snížená",J196,0)</f>
        <v>0</v>
      </c>
      <c r="BG196" s="146">
        <f>IF(N196="zákl. přenesená",J196,0)</f>
        <v>0</v>
      </c>
      <c r="BH196" s="146">
        <f>IF(N196="sníž. přenesená",J196,0)</f>
        <v>0</v>
      </c>
      <c r="BI196" s="146">
        <f>IF(N196="nulová",J196,0)</f>
        <v>0</v>
      </c>
      <c r="BJ196" s="18" t="s">
        <v>88</v>
      </c>
      <c r="BK196" s="146">
        <f>ROUND(I196*H196,2)</f>
        <v>0</v>
      </c>
      <c r="BL196" s="18" t="s">
        <v>318</v>
      </c>
      <c r="BM196" s="145" t="s">
        <v>458</v>
      </c>
    </row>
    <row r="197" spans="2:65" s="1" customFormat="1" ht="11.25" x14ac:dyDescent="0.2">
      <c r="B197" s="34"/>
      <c r="D197" s="147" t="s">
        <v>320</v>
      </c>
      <c r="F197" s="148" t="s">
        <v>459</v>
      </c>
      <c r="I197" s="149"/>
      <c r="L197" s="34"/>
      <c r="M197" s="150"/>
      <c r="T197" s="55"/>
      <c r="AT197" s="18" t="s">
        <v>320</v>
      </c>
      <c r="AU197" s="18" t="s">
        <v>90</v>
      </c>
    </row>
    <row r="198" spans="2:65" s="12" customFormat="1" ht="11.25" x14ac:dyDescent="0.2">
      <c r="B198" s="151"/>
      <c r="D198" s="152" t="s">
        <v>322</v>
      </c>
      <c r="E198" s="153" t="s">
        <v>43</v>
      </c>
      <c r="F198" s="154" t="s">
        <v>460</v>
      </c>
      <c r="H198" s="155">
        <v>106.68</v>
      </c>
      <c r="I198" s="156"/>
      <c r="L198" s="151"/>
      <c r="M198" s="157"/>
      <c r="T198" s="158"/>
      <c r="AT198" s="153" t="s">
        <v>322</v>
      </c>
      <c r="AU198" s="153" t="s">
        <v>90</v>
      </c>
      <c r="AV198" s="12" t="s">
        <v>90</v>
      </c>
      <c r="AW198" s="12" t="s">
        <v>41</v>
      </c>
      <c r="AX198" s="12" t="s">
        <v>81</v>
      </c>
      <c r="AY198" s="153" t="s">
        <v>311</v>
      </c>
    </row>
    <row r="199" spans="2:65" s="12" customFormat="1" ht="11.25" x14ac:dyDescent="0.2">
      <c r="B199" s="151"/>
      <c r="D199" s="152" t="s">
        <v>322</v>
      </c>
      <c r="E199" s="153" t="s">
        <v>43</v>
      </c>
      <c r="F199" s="154" t="s">
        <v>461</v>
      </c>
      <c r="H199" s="155">
        <v>257.125</v>
      </c>
      <c r="I199" s="156"/>
      <c r="L199" s="151"/>
      <c r="M199" s="157"/>
      <c r="T199" s="158"/>
      <c r="AT199" s="153" t="s">
        <v>322</v>
      </c>
      <c r="AU199" s="153" t="s">
        <v>90</v>
      </c>
      <c r="AV199" s="12" t="s">
        <v>90</v>
      </c>
      <c r="AW199" s="12" t="s">
        <v>41</v>
      </c>
      <c r="AX199" s="12" t="s">
        <v>81</v>
      </c>
      <c r="AY199" s="153" t="s">
        <v>311</v>
      </c>
    </row>
    <row r="200" spans="2:65" s="13" customFormat="1" ht="11.25" x14ac:dyDescent="0.2">
      <c r="B200" s="159"/>
      <c r="D200" s="152" t="s">
        <v>322</v>
      </c>
      <c r="E200" s="160" t="s">
        <v>43</v>
      </c>
      <c r="F200" s="161" t="s">
        <v>331</v>
      </c>
      <c r="H200" s="162">
        <v>363.80500000000001</v>
      </c>
      <c r="I200" s="163"/>
      <c r="L200" s="159"/>
      <c r="M200" s="164"/>
      <c r="T200" s="165"/>
      <c r="AT200" s="160" t="s">
        <v>322</v>
      </c>
      <c r="AU200" s="160" t="s">
        <v>90</v>
      </c>
      <c r="AV200" s="13" t="s">
        <v>318</v>
      </c>
      <c r="AW200" s="13" t="s">
        <v>41</v>
      </c>
      <c r="AX200" s="13" t="s">
        <v>88</v>
      </c>
      <c r="AY200" s="160" t="s">
        <v>311</v>
      </c>
    </row>
    <row r="201" spans="2:65" s="1" customFormat="1" ht="24.2" customHeight="1" x14ac:dyDescent="0.2">
      <c r="B201" s="34"/>
      <c r="C201" s="134" t="s">
        <v>462</v>
      </c>
      <c r="D201" s="134" t="s">
        <v>313</v>
      </c>
      <c r="E201" s="135" t="s">
        <v>463</v>
      </c>
      <c r="F201" s="136" t="s">
        <v>464</v>
      </c>
      <c r="G201" s="137" t="s">
        <v>250</v>
      </c>
      <c r="H201" s="138">
        <v>1528.59</v>
      </c>
      <c r="I201" s="139"/>
      <c r="J201" s="140">
        <f>ROUND(I201*H201,2)</f>
        <v>0</v>
      </c>
      <c r="K201" s="136" t="s">
        <v>317</v>
      </c>
      <c r="L201" s="34"/>
      <c r="M201" s="141" t="s">
        <v>43</v>
      </c>
      <c r="N201" s="142" t="s">
        <v>52</v>
      </c>
      <c r="P201" s="143">
        <f>O201*H201</f>
        <v>0</v>
      </c>
      <c r="Q201" s="143">
        <v>1.6199999999999999E-3</v>
      </c>
      <c r="R201" s="143">
        <f>Q201*H201</f>
        <v>2.4763157999999996</v>
      </c>
      <c r="S201" s="143">
        <v>0</v>
      </c>
      <c r="T201" s="144">
        <f>S201*H201</f>
        <v>0</v>
      </c>
      <c r="AR201" s="145" t="s">
        <v>318</v>
      </c>
      <c r="AT201" s="145" t="s">
        <v>313</v>
      </c>
      <c r="AU201" s="145" t="s">
        <v>90</v>
      </c>
      <c r="AY201" s="18" t="s">
        <v>311</v>
      </c>
      <c r="BE201" s="146">
        <f>IF(N201="základní",J201,0)</f>
        <v>0</v>
      </c>
      <c r="BF201" s="146">
        <f>IF(N201="snížená",J201,0)</f>
        <v>0</v>
      </c>
      <c r="BG201" s="146">
        <f>IF(N201="zákl. přenesená",J201,0)</f>
        <v>0</v>
      </c>
      <c r="BH201" s="146">
        <f>IF(N201="sníž. přenesená",J201,0)</f>
        <v>0</v>
      </c>
      <c r="BI201" s="146">
        <f>IF(N201="nulová",J201,0)</f>
        <v>0</v>
      </c>
      <c r="BJ201" s="18" t="s">
        <v>88</v>
      </c>
      <c r="BK201" s="146">
        <f>ROUND(I201*H201,2)</f>
        <v>0</v>
      </c>
      <c r="BL201" s="18" t="s">
        <v>318</v>
      </c>
      <c r="BM201" s="145" t="s">
        <v>465</v>
      </c>
    </row>
    <row r="202" spans="2:65" s="1" customFormat="1" ht="11.25" x14ac:dyDescent="0.2">
      <c r="B202" s="34"/>
      <c r="D202" s="147" t="s">
        <v>320</v>
      </c>
      <c r="F202" s="148" t="s">
        <v>466</v>
      </c>
      <c r="I202" s="149"/>
      <c r="L202" s="34"/>
      <c r="M202" s="150"/>
      <c r="T202" s="55"/>
      <c r="AT202" s="18" t="s">
        <v>320</v>
      </c>
      <c r="AU202" s="18" t="s">
        <v>90</v>
      </c>
    </row>
    <row r="203" spans="2:65" s="12" customFormat="1" ht="11.25" x14ac:dyDescent="0.2">
      <c r="B203" s="151"/>
      <c r="D203" s="152" t="s">
        <v>322</v>
      </c>
      <c r="E203" s="153" t="s">
        <v>43</v>
      </c>
      <c r="F203" s="154" t="s">
        <v>467</v>
      </c>
      <c r="H203" s="155">
        <v>28.5</v>
      </c>
      <c r="I203" s="156"/>
      <c r="L203" s="151"/>
      <c r="M203" s="157"/>
      <c r="T203" s="158"/>
      <c r="AT203" s="153" t="s">
        <v>322</v>
      </c>
      <c r="AU203" s="153" t="s">
        <v>90</v>
      </c>
      <c r="AV203" s="12" t="s">
        <v>90</v>
      </c>
      <c r="AW203" s="12" t="s">
        <v>41</v>
      </c>
      <c r="AX203" s="12" t="s">
        <v>81</v>
      </c>
      <c r="AY203" s="153" t="s">
        <v>311</v>
      </c>
    </row>
    <row r="204" spans="2:65" s="12" customFormat="1" ht="11.25" x14ac:dyDescent="0.2">
      <c r="B204" s="151"/>
      <c r="D204" s="152" t="s">
        <v>322</v>
      </c>
      <c r="E204" s="153" t="s">
        <v>43</v>
      </c>
      <c r="F204" s="154" t="s">
        <v>468</v>
      </c>
      <c r="H204" s="155">
        <v>1030.3699999999999</v>
      </c>
      <c r="I204" s="156"/>
      <c r="L204" s="151"/>
      <c r="M204" s="157"/>
      <c r="T204" s="158"/>
      <c r="AT204" s="153" t="s">
        <v>322</v>
      </c>
      <c r="AU204" s="153" t="s">
        <v>90</v>
      </c>
      <c r="AV204" s="12" t="s">
        <v>90</v>
      </c>
      <c r="AW204" s="12" t="s">
        <v>41</v>
      </c>
      <c r="AX204" s="12" t="s">
        <v>81</v>
      </c>
      <c r="AY204" s="153" t="s">
        <v>311</v>
      </c>
    </row>
    <row r="205" spans="2:65" s="12" customFormat="1" ht="11.25" x14ac:dyDescent="0.2">
      <c r="B205" s="151"/>
      <c r="D205" s="152" t="s">
        <v>322</v>
      </c>
      <c r="E205" s="153" t="s">
        <v>43</v>
      </c>
      <c r="F205" s="154" t="s">
        <v>469</v>
      </c>
      <c r="H205" s="155">
        <v>184.15</v>
      </c>
      <c r="I205" s="156"/>
      <c r="L205" s="151"/>
      <c r="M205" s="157"/>
      <c r="T205" s="158"/>
      <c r="AT205" s="153" t="s">
        <v>322</v>
      </c>
      <c r="AU205" s="153" t="s">
        <v>90</v>
      </c>
      <c r="AV205" s="12" t="s">
        <v>90</v>
      </c>
      <c r="AW205" s="12" t="s">
        <v>41</v>
      </c>
      <c r="AX205" s="12" t="s">
        <v>81</v>
      </c>
      <c r="AY205" s="153" t="s">
        <v>311</v>
      </c>
    </row>
    <row r="206" spans="2:65" s="12" customFormat="1" ht="11.25" x14ac:dyDescent="0.2">
      <c r="B206" s="151"/>
      <c r="D206" s="152" t="s">
        <v>322</v>
      </c>
      <c r="E206" s="153" t="s">
        <v>43</v>
      </c>
      <c r="F206" s="154" t="s">
        <v>470</v>
      </c>
      <c r="H206" s="155">
        <v>7.4</v>
      </c>
      <c r="I206" s="156"/>
      <c r="L206" s="151"/>
      <c r="M206" s="157"/>
      <c r="T206" s="158"/>
      <c r="AT206" s="153" t="s">
        <v>322</v>
      </c>
      <c r="AU206" s="153" t="s">
        <v>90</v>
      </c>
      <c r="AV206" s="12" t="s">
        <v>90</v>
      </c>
      <c r="AW206" s="12" t="s">
        <v>41</v>
      </c>
      <c r="AX206" s="12" t="s">
        <v>81</v>
      </c>
      <c r="AY206" s="153" t="s">
        <v>311</v>
      </c>
    </row>
    <row r="207" spans="2:65" s="12" customFormat="1" ht="11.25" x14ac:dyDescent="0.2">
      <c r="B207" s="151"/>
      <c r="D207" s="152" t="s">
        <v>322</v>
      </c>
      <c r="E207" s="153" t="s">
        <v>43</v>
      </c>
      <c r="F207" s="154" t="s">
        <v>471</v>
      </c>
      <c r="H207" s="155">
        <v>196.19</v>
      </c>
      <c r="I207" s="156"/>
      <c r="L207" s="151"/>
      <c r="M207" s="157"/>
      <c r="T207" s="158"/>
      <c r="AT207" s="153" t="s">
        <v>322</v>
      </c>
      <c r="AU207" s="153" t="s">
        <v>90</v>
      </c>
      <c r="AV207" s="12" t="s">
        <v>90</v>
      </c>
      <c r="AW207" s="12" t="s">
        <v>41</v>
      </c>
      <c r="AX207" s="12" t="s">
        <v>81</v>
      </c>
      <c r="AY207" s="153" t="s">
        <v>311</v>
      </c>
    </row>
    <row r="208" spans="2:65" s="12" customFormat="1" ht="11.25" x14ac:dyDescent="0.2">
      <c r="B208" s="151"/>
      <c r="D208" s="152" t="s">
        <v>322</v>
      </c>
      <c r="E208" s="153" t="s">
        <v>43</v>
      </c>
      <c r="F208" s="154" t="s">
        <v>472</v>
      </c>
      <c r="H208" s="155">
        <v>7.43</v>
      </c>
      <c r="I208" s="156"/>
      <c r="L208" s="151"/>
      <c r="M208" s="157"/>
      <c r="T208" s="158"/>
      <c r="AT208" s="153" t="s">
        <v>322</v>
      </c>
      <c r="AU208" s="153" t="s">
        <v>90</v>
      </c>
      <c r="AV208" s="12" t="s">
        <v>90</v>
      </c>
      <c r="AW208" s="12" t="s">
        <v>41</v>
      </c>
      <c r="AX208" s="12" t="s">
        <v>81</v>
      </c>
      <c r="AY208" s="153" t="s">
        <v>311</v>
      </c>
    </row>
    <row r="209" spans="2:65" s="12" customFormat="1" ht="11.25" x14ac:dyDescent="0.2">
      <c r="B209" s="151"/>
      <c r="D209" s="152" t="s">
        <v>322</v>
      </c>
      <c r="E209" s="153" t="s">
        <v>43</v>
      </c>
      <c r="F209" s="154" t="s">
        <v>473</v>
      </c>
      <c r="H209" s="155">
        <v>68.400000000000006</v>
      </c>
      <c r="I209" s="156"/>
      <c r="L209" s="151"/>
      <c r="M209" s="157"/>
      <c r="T209" s="158"/>
      <c r="AT209" s="153" t="s">
        <v>322</v>
      </c>
      <c r="AU209" s="153" t="s">
        <v>90</v>
      </c>
      <c r="AV209" s="12" t="s">
        <v>90</v>
      </c>
      <c r="AW209" s="12" t="s">
        <v>41</v>
      </c>
      <c r="AX209" s="12" t="s">
        <v>81</v>
      </c>
      <c r="AY209" s="153" t="s">
        <v>311</v>
      </c>
    </row>
    <row r="210" spans="2:65" s="12" customFormat="1" ht="11.25" x14ac:dyDescent="0.2">
      <c r="B210" s="151"/>
      <c r="D210" s="152" t="s">
        <v>322</v>
      </c>
      <c r="E210" s="153" t="s">
        <v>43</v>
      </c>
      <c r="F210" s="154" t="s">
        <v>474</v>
      </c>
      <c r="H210" s="155">
        <v>4.95</v>
      </c>
      <c r="I210" s="156"/>
      <c r="L210" s="151"/>
      <c r="M210" s="157"/>
      <c r="T210" s="158"/>
      <c r="AT210" s="153" t="s">
        <v>322</v>
      </c>
      <c r="AU210" s="153" t="s">
        <v>90</v>
      </c>
      <c r="AV210" s="12" t="s">
        <v>90</v>
      </c>
      <c r="AW210" s="12" t="s">
        <v>41</v>
      </c>
      <c r="AX210" s="12" t="s">
        <v>81</v>
      </c>
      <c r="AY210" s="153" t="s">
        <v>311</v>
      </c>
    </row>
    <row r="211" spans="2:65" s="12" customFormat="1" ht="11.25" x14ac:dyDescent="0.2">
      <c r="B211" s="151"/>
      <c r="D211" s="152" t="s">
        <v>322</v>
      </c>
      <c r="E211" s="153" t="s">
        <v>43</v>
      </c>
      <c r="F211" s="154" t="s">
        <v>475</v>
      </c>
      <c r="H211" s="155">
        <v>1.2</v>
      </c>
      <c r="I211" s="156"/>
      <c r="L211" s="151"/>
      <c r="M211" s="157"/>
      <c r="T211" s="158"/>
      <c r="AT211" s="153" t="s">
        <v>322</v>
      </c>
      <c r="AU211" s="153" t="s">
        <v>90</v>
      </c>
      <c r="AV211" s="12" t="s">
        <v>90</v>
      </c>
      <c r="AW211" s="12" t="s">
        <v>41</v>
      </c>
      <c r="AX211" s="12" t="s">
        <v>81</v>
      </c>
      <c r="AY211" s="153" t="s">
        <v>311</v>
      </c>
    </row>
    <row r="212" spans="2:65" s="13" customFormat="1" ht="11.25" x14ac:dyDescent="0.2">
      <c r="B212" s="159"/>
      <c r="D212" s="152" t="s">
        <v>322</v>
      </c>
      <c r="E212" s="160" t="s">
        <v>43</v>
      </c>
      <c r="F212" s="161" t="s">
        <v>331</v>
      </c>
      <c r="H212" s="162">
        <v>1528.59</v>
      </c>
      <c r="I212" s="163"/>
      <c r="L212" s="159"/>
      <c r="M212" s="164"/>
      <c r="T212" s="165"/>
      <c r="AT212" s="160" t="s">
        <v>322</v>
      </c>
      <c r="AU212" s="160" t="s">
        <v>90</v>
      </c>
      <c r="AV212" s="13" t="s">
        <v>318</v>
      </c>
      <c r="AW212" s="13" t="s">
        <v>41</v>
      </c>
      <c r="AX212" s="13" t="s">
        <v>88</v>
      </c>
      <c r="AY212" s="160" t="s">
        <v>311</v>
      </c>
    </row>
    <row r="213" spans="2:65" s="1" customFormat="1" ht="24.2" customHeight="1" x14ac:dyDescent="0.2">
      <c r="B213" s="34"/>
      <c r="C213" s="134" t="s">
        <v>476</v>
      </c>
      <c r="D213" s="134" t="s">
        <v>313</v>
      </c>
      <c r="E213" s="135" t="s">
        <v>477</v>
      </c>
      <c r="F213" s="136" t="s">
        <v>478</v>
      </c>
      <c r="G213" s="137" t="s">
        <v>250</v>
      </c>
      <c r="H213" s="138">
        <v>1528.59</v>
      </c>
      <c r="I213" s="139"/>
      <c r="J213" s="140">
        <f>ROUND(I213*H213,2)</f>
        <v>0</v>
      </c>
      <c r="K213" s="136" t="s">
        <v>317</v>
      </c>
      <c r="L213" s="34"/>
      <c r="M213" s="141" t="s">
        <v>43</v>
      </c>
      <c r="N213" s="142" t="s">
        <v>52</v>
      </c>
      <c r="P213" s="143">
        <f>O213*H213</f>
        <v>0</v>
      </c>
      <c r="Q213" s="143">
        <v>0</v>
      </c>
      <c r="R213" s="143">
        <f>Q213*H213</f>
        <v>0</v>
      </c>
      <c r="S213" s="143">
        <v>0</v>
      </c>
      <c r="T213" s="144">
        <f>S213*H213</f>
        <v>0</v>
      </c>
      <c r="AR213" s="145" t="s">
        <v>318</v>
      </c>
      <c r="AT213" s="145" t="s">
        <v>313</v>
      </c>
      <c r="AU213" s="145" t="s">
        <v>90</v>
      </c>
      <c r="AY213" s="18" t="s">
        <v>311</v>
      </c>
      <c r="BE213" s="146">
        <f>IF(N213="základní",J213,0)</f>
        <v>0</v>
      </c>
      <c r="BF213" s="146">
        <f>IF(N213="snížená",J213,0)</f>
        <v>0</v>
      </c>
      <c r="BG213" s="146">
        <f>IF(N213="zákl. přenesená",J213,0)</f>
        <v>0</v>
      </c>
      <c r="BH213" s="146">
        <f>IF(N213="sníž. přenesená",J213,0)</f>
        <v>0</v>
      </c>
      <c r="BI213" s="146">
        <f>IF(N213="nulová",J213,0)</f>
        <v>0</v>
      </c>
      <c r="BJ213" s="18" t="s">
        <v>88</v>
      </c>
      <c r="BK213" s="146">
        <f>ROUND(I213*H213,2)</f>
        <v>0</v>
      </c>
      <c r="BL213" s="18" t="s">
        <v>318</v>
      </c>
      <c r="BM213" s="145" t="s">
        <v>479</v>
      </c>
    </row>
    <row r="214" spans="2:65" s="1" customFormat="1" ht="11.25" x14ac:dyDescent="0.2">
      <c r="B214" s="34"/>
      <c r="D214" s="147" t="s">
        <v>320</v>
      </c>
      <c r="F214" s="148" t="s">
        <v>480</v>
      </c>
      <c r="I214" s="149"/>
      <c r="L214" s="34"/>
      <c r="M214" s="150"/>
      <c r="T214" s="55"/>
      <c r="AT214" s="18" t="s">
        <v>320</v>
      </c>
      <c r="AU214" s="18" t="s">
        <v>90</v>
      </c>
    </row>
    <row r="215" spans="2:65" s="1" customFormat="1" ht="24.2" customHeight="1" x14ac:dyDescent="0.2">
      <c r="B215" s="34"/>
      <c r="C215" s="134" t="s">
        <v>481</v>
      </c>
      <c r="D215" s="134" t="s">
        <v>313</v>
      </c>
      <c r="E215" s="135" t="s">
        <v>482</v>
      </c>
      <c r="F215" s="136" t="s">
        <v>483</v>
      </c>
      <c r="G215" s="137" t="s">
        <v>250</v>
      </c>
      <c r="H215" s="138">
        <v>8.16</v>
      </c>
      <c r="I215" s="139"/>
      <c r="J215" s="140">
        <f>ROUND(I215*H215,2)</f>
        <v>0</v>
      </c>
      <c r="K215" s="136" t="s">
        <v>317</v>
      </c>
      <c r="L215" s="34"/>
      <c r="M215" s="141" t="s">
        <v>43</v>
      </c>
      <c r="N215" s="142" t="s">
        <v>52</v>
      </c>
      <c r="P215" s="143">
        <f>O215*H215</f>
        <v>0</v>
      </c>
      <c r="Q215" s="143">
        <v>5.5500000000000002E-3</v>
      </c>
      <c r="R215" s="143">
        <f>Q215*H215</f>
        <v>4.5288000000000002E-2</v>
      </c>
      <c r="S215" s="143">
        <v>0</v>
      </c>
      <c r="T215" s="144">
        <f>S215*H215</f>
        <v>0</v>
      </c>
      <c r="AR215" s="145" t="s">
        <v>318</v>
      </c>
      <c r="AT215" s="145" t="s">
        <v>313</v>
      </c>
      <c r="AU215" s="145" t="s">
        <v>90</v>
      </c>
      <c r="AY215" s="18" t="s">
        <v>311</v>
      </c>
      <c r="BE215" s="146">
        <f>IF(N215="základní",J215,0)</f>
        <v>0</v>
      </c>
      <c r="BF215" s="146">
        <f>IF(N215="snížená",J215,0)</f>
        <v>0</v>
      </c>
      <c r="BG215" s="146">
        <f>IF(N215="zákl. přenesená",J215,0)</f>
        <v>0</v>
      </c>
      <c r="BH215" s="146">
        <f>IF(N215="sníž. přenesená",J215,0)</f>
        <v>0</v>
      </c>
      <c r="BI215" s="146">
        <f>IF(N215="nulová",J215,0)</f>
        <v>0</v>
      </c>
      <c r="BJ215" s="18" t="s">
        <v>88</v>
      </c>
      <c r="BK215" s="146">
        <f>ROUND(I215*H215,2)</f>
        <v>0</v>
      </c>
      <c r="BL215" s="18" t="s">
        <v>318</v>
      </c>
      <c r="BM215" s="145" t="s">
        <v>484</v>
      </c>
    </row>
    <row r="216" spans="2:65" s="1" customFormat="1" ht="11.25" x14ac:dyDescent="0.2">
      <c r="B216" s="34"/>
      <c r="D216" s="147" t="s">
        <v>320</v>
      </c>
      <c r="F216" s="148" t="s">
        <v>485</v>
      </c>
      <c r="I216" s="149"/>
      <c r="L216" s="34"/>
      <c r="M216" s="150"/>
      <c r="T216" s="55"/>
      <c r="AT216" s="18" t="s">
        <v>320</v>
      </c>
      <c r="AU216" s="18" t="s">
        <v>90</v>
      </c>
    </row>
    <row r="217" spans="2:65" s="14" customFormat="1" ht="11.25" x14ac:dyDescent="0.2">
      <c r="B217" s="166"/>
      <c r="D217" s="152" t="s">
        <v>322</v>
      </c>
      <c r="E217" s="167" t="s">
        <v>43</v>
      </c>
      <c r="F217" s="168" t="s">
        <v>486</v>
      </c>
      <c r="H217" s="167" t="s">
        <v>43</v>
      </c>
      <c r="I217" s="169"/>
      <c r="L217" s="166"/>
      <c r="M217" s="170"/>
      <c r="T217" s="171"/>
      <c r="AT217" s="167" t="s">
        <v>322</v>
      </c>
      <c r="AU217" s="167" t="s">
        <v>90</v>
      </c>
      <c r="AV217" s="14" t="s">
        <v>88</v>
      </c>
      <c r="AW217" s="14" t="s">
        <v>41</v>
      </c>
      <c r="AX217" s="14" t="s">
        <v>81</v>
      </c>
      <c r="AY217" s="167" t="s">
        <v>311</v>
      </c>
    </row>
    <row r="218" spans="2:65" s="12" customFormat="1" ht="11.25" x14ac:dyDescent="0.2">
      <c r="B218" s="151"/>
      <c r="D218" s="152" t="s">
        <v>322</v>
      </c>
      <c r="E218" s="153" t="s">
        <v>43</v>
      </c>
      <c r="F218" s="154" t="s">
        <v>487</v>
      </c>
      <c r="H218" s="155">
        <v>2.4740000000000002</v>
      </c>
      <c r="I218" s="156"/>
      <c r="L218" s="151"/>
      <c r="M218" s="157"/>
      <c r="T218" s="158"/>
      <c r="AT218" s="153" t="s">
        <v>322</v>
      </c>
      <c r="AU218" s="153" t="s">
        <v>90</v>
      </c>
      <c r="AV218" s="12" t="s">
        <v>90</v>
      </c>
      <c r="AW218" s="12" t="s">
        <v>41</v>
      </c>
      <c r="AX218" s="12" t="s">
        <v>81</v>
      </c>
      <c r="AY218" s="153" t="s">
        <v>311</v>
      </c>
    </row>
    <row r="219" spans="2:65" s="14" customFormat="1" ht="11.25" x14ac:dyDescent="0.2">
      <c r="B219" s="166"/>
      <c r="D219" s="152" t="s">
        <v>322</v>
      </c>
      <c r="E219" s="167" t="s">
        <v>43</v>
      </c>
      <c r="F219" s="168" t="s">
        <v>488</v>
      </c>
      <c r="H219" s="167" t="s">
        <v>43</v>
      </c>
      <c r="I219" s="169"/>
      <c r="L219" s="166"/>
      <c r="M219" s="170"/>
      <c r="T219" s="171"/>
      <c r="AT219" s="167" t="s">
        <v>322</v>
      </c>
      <c r="AU219" s="167" t="s">
        <v>90</v>
      </c>
      <c r="AV219" s="14" t="s">
        <v>88</v>
      </c>
      <c r="AW219" s="14" t="s">
        <v>41</v>
      </c>
      <c r="AX219" s="14" t="s">
        <v>81</v>
      </c>
      <c r="AY219" s="167" t="s">
        <v>311</v>
      </c>
    </row>
    <row r="220" spans="2:65" s="12" customFormat="1" ht="11.25" x14ac:dyDescent="0.2">
      <c r="B220" s="151"/>
      <c r="D220" s="152" t="s">
        <v>322</v>
      </c>
      <c r="E220" s="153" t="s">
        <v>43</v>
      </c>
      <c r="F220" s="154" t="s">
        <v>489</v>
      </c>
      <c r="H220" s="155">
        <v>5.6859999999999999</v>
      </c>
      <c r="I220" s="156"/>
      <c r="L220" s="151"/>
      <c r="M220" s="157"/>
      <c r="T220" s="158"/>
      <c r="AT220" s="153" t="s">
        <v>322</v>
      </c>
      <c r="AU220" s="153" t="s">
        <v>90</v>
      </c>
      <c r="AV220" s="12" t="s">
        <v>90</v>
      </c>
      <c r="AW220" s="12" t="s">
        <v>41</v>
      </c>
      <c r="AX220" s="12" t="s">
        <v>81</v>
      </c>
      <c r="AY220" s="153" t="s">
        <v>311</v>
      </c>
    </row>
    <row r="221" spans="2:65" s="13" customFormat="1" ht="11.25" x14ac:dyDescent="0.2">
      <c r="B221" s="159"/>
      <c r="D221" s="152" t="s">
        <v>322</v>
      </c>
      <c r="E221" s="160" t="s">
        <v>43</v>
      </c>
      <c r="F221" s="161" t="s">
        <v>331</v>
      </c>
      <c r="H221" s="162">
        <v>8.16</v>
      </c>
      <c r="I221" s="163"/>
      <c r="L221" s="159"/>
      <c r="M221" s="164"/>
      <c r="T221" s="165"/>
      <c r="AT221" s="160" t="s">
        <v>322</v>
      </c>
      <c r="AU221" s="160" t="s">
        <v>90</v>
      </c>
      <c r="AV221" s="13" t="s">
        <v>318</v>
      </c>
      <c r="AW221" s="13" t="s">
        <v>41</v>
      </c>
      <c r="AX221" s="13" t="s">
        <v>88</v>
      </c>
      <c r="AY221" s="160" t="s">
        <v>311</v>
      </c>
    </row>
    <row r="222" spans="2:65" s="1" customFormat="1" ht="24.2" customHeight="1" x14ac:dyDescent="0.2">
      <c r="B222" s="34"/>
      <c r="C222" s="134" t="s">
        <v>490</v>
      </c>
      <c r="D222" s="134" t="s">
        <v>313</v>
      </c>
      <c r="E222" s="135" t="s">
        <v>491</v>
      </c>
      <c r="F222" s="136" t="s">
        <v>492</v>
      </c>
      <c r="G222" s="137" t="s">
        <v>250</v>
      </c>
      <c r="H222" s="138">
        <v>8.16</v>
      </c>
      <c r="I222" s="139"/>
      <c r="J222" s="140">
        <f>ROUND(I222*H222,2)</f>
        <v>0</v>
      </c>
      <c r="K222" s="136" t="s">
        <v>317</v>
      </c>
      <c r="L222" s="34"/>
      <c r="M222" s="141" t="s">
        <v>43</v>
      </c>
      <c r="N222" s="142" t="s">
        <v>52</v>
      </c>
      <c r="P222" s="143">
        <f>O222*H222</f>
        <v>0</v>
      </c>
      <c r="Q222" s="143">
        <v>0</v>
      </c>
      <c r="R222" s="143">
        <f>Q222*H222</f>
        <v>0</v>
      </c>
      <c r="S222" s="143">
        <v>0</v>
      </c>
      <c r="T222" s="144">
        <f>S222*H222</f>
        <v>0</v>
      </c>
      <c r="AR222" s="145" t="s">
        <v>318</v>
      </c>
      <c r="AT222" s="145" t="s">
        <v>313</v>
      </c>
      <c r="AU222" s="145" t="s">
        <v>90</v>
      </c>
      <c r="AY222" s="18" t="s">
        <v>311</v>
      </c>
      <c r="BE222" s="146">
        <f>IF(N222="základní",J222,0)</f>
        <v>0</v>
      </c>
      <c r="BF222" s="146">
        <f>IF(N222="snížená",J222,0)</f>
        <v>0</v>
      </c>
      <c r="BG222" s="146">
        <f>IF(N222="zákl. přenesená",J222,0)</f>
        <v>0</v>
      </c>
      <c r="BH222" s="146">
        <f>IF(N222="sníž. přenesená",J222,0)</f>
        <v>0</v>
      </c>
      <c r="BI222" s="146">
        <f>IF(N222="nulová",J222,0)</f>
        <v>0</v>
      </c>
      <c r="BJ222" s="18" t="s">
        <v>88</v>
      </c>
      <c r="BK222" s="146">
        <f>ROUND(I222*H222,2)</f>
        <v>0</v>
      </c>
      <c r="BL222" s="18" t="s">
        <v>318</v>
      </c>
      <c r="BM222" s="145" t="s">
        <v>493</v>
      </c>
    </row>
    <row r="223" spans="2:65" s="1" customFormat="1" ht="11.25" x14ac:dyDescent="0.2">
      <c r="B223" s="34"/>
      <c r="D223" s="147" t="s">
        <v>320</v>
      </c>
      <c r="F223" s="148" t="s">
        <v>494</v>
      </c>
      <c r="I223" s="149"/>
      <c r="L223" s="34"/>
      <c r="M223" s="150"/>
      <c r="T223" s="55"/>
      <c r="AT223" s="18" t="s">
        <v>320</v>
      </c>
      <c r="AU223" s="18" t="s">
        <v>90</v>
      </c>
    </row>
    <row r="224" spans="2:65" s="1" customFormat="1" ht="24.2" customHeight="1" x14ac:dyDescent="0.2">
      <c r="B224" s="34"/>
      <c r="C224" s="134" t="s">
        <v>495</v>
      </c>
      <c r="D224" s="134" t="s">
        <v>313</v>
      </c>
      <c r="E224" s="135" t="s">
        <v>496</v>
      </c>
      <c r="F224" s="136" t="s">
        <v>497</v>
      </c>
      <c r="G224" s="137" t="s">
        <v>371</v>
      </c>
      <c r="H224" s="138">
        <v>70.066999999999993</v>
      </c>
      <c r="I224" s="139"/>
      <c r="J224" s="140">
        <f>ROUND(I224*H224,2)</f>
        <v>0</v>
      </c>
      <c r="K224" s="136" t="s">
        <v>317</v>
      </c>
      <c r="L224" s="34"/>
      <c r="M224" s="141" t="s">
        <v>43</v>
      </c>
      <c r="N224" s="142" t="s">
        <v>52</v>
      </c>
      <c r="P224" s="143">
        <f>O224*H224</f>
        <v>0</v>
      </c>
      <c r="Q224" s="143">
        <v>1.10907</v>
      </c>
      <c r="R224" s="143">
        <f>Q224*H224</f>
        <v>77.709207689999985</v>
      </c>
      <c r="S224" s="143">
        <v>0</v>
      </c>
      <c r="T224" s="144">
        <f>S224*H224</f>
        <v>0</v>
      </c>
      <c r="AR224" s="145" t="s">
        <v>318</v>
      </c>
      <c r="AT224" s="145" t="s">
        <v>313</v>
      </c>
      <c r="AU224" s="145" t="s">
        <v>90</v>
      </c>
      <c r="AY224" s="18" t="s">
        <v>311</v>
      </c>
      <c r="BE224" s="146">
        <f>IF(N224="základní",J224,0)</f>
        <v>0</v>
      </c>
      <c r="BF224" s="146">
        <f>IF(N224="snížená",J224,0)</f>
        <v>0</v>
      </c>
      <c r="BG224" s="146">
        <f>IF(N224="zákl. přenesená",J224,0)</f>
        <v>0</v>
      </c>
      <c r="BH224" s="146">
        <f>IF(N224="sníž. přenesená",J224,0)</f>
        <v>0</v>
      </c>
      <c r="BI224" s="146">
        <f>IF(N224="nulová",J224,0)</f>
        <v>0</v>
      </c>
      <c r="BJ224" s="18" t="s">
        <v>88</v>
      </c>
      <c r="BK224" s="146">
        <f>ROUND(I224*H224,2)</f>
        <v>0</v>
      </c>
      <c r="BL224" s="18" t="s">
        <v>318</v>
      </c>
      <c r="BM224" s="145" t="s">
        <v>498</v>
      </c>
    </row>
    <row r="225" spans="2:65" s="1" customFormat="1" ht="11.25" x14ac:dyDescent="0.2">
      <c r="B225" s="34"/>
      <c r="D225" s="147" t="s">
        <v>320</v>
      </c>
      <c r="F225" s="148" t="s">
        <v>499</v>
      </c>
      <c r="I225" s="149"/>
      <c r="L225" s="34"/>
      <c r="M225" s="150"/>
      <c r="T225" s="55"/>
      <c r="AT225" s="18" t="s">
        <v>320</v>
      </c>
      <c r="AU225" s="18" t="s">
        <v>90</v>
      </c>
    </row>
    <row r="226" spans="2:65" s="14" customFormat="1" ht="11.25" x14ac:dyDescent="0.2">
      <c r="B226" s="166"/>
      <c r="D226" s="152" t="s">
        <v>322</v>
      </c>
      <c r="E226" s="167" t="s">
        <v>43</v>
      </c>
      <c r="F226" s="168" t="s">
        <v>409</v>
      </c>
      <c r="H226" s="167" t="s">
        <v>43</v>
      </c>
      <c r="I226" s="169"/>
      <c r="L226" s="166"/>
      <c r="M226" s="170"/>
      <c r="T226" s="171"/>
      <c r="AT226" s="167" t="s">
        <v>322</v>
      </c>
      <c r="AU226" s="167" t="s">
        <v>90</v>
      </c>
      <c r="AV226" s="14" t="s">
        <v>88</v>
      </c>
      <c r="AW226" s="14" t="s">
        <v>41</v>
      </c>
      <c r="AX226" s="14" t="s">
        <v>81</v>
      </c>
      <c r="AY226" s="167" t="s">
        <v>311</v>
      </c>
    </row>
    <row r="227" spans="2:65" s="12" customFormat="1" ht="11.25" x14ac:dyDescent="0.2">
      <c r="B227" s="151"/>
      <c r="D227" s="152" t="s">
        <v>322</v>
      </c>
      <c r="E227" s="153" t="s">
        <v>43</v>
      </c>
      <c r="F227" s="154" t="s">
        <v>500</v>
      </c>
      <c r="H227" s="155">
        <v>70.066999999999993</v>
      </c>
      <c r="I227" s="156"/>
      <c r="L227" s="151"/>
      <c r="M227" s="157"/>
      <c r="T227" s="158"/>
      <c r="AT227" s="153" t="s">
        <v>322</v>
      </c>
      <c r="AU227" s="153" t="s">
        <v>90</v>
      </c>
      <c r="AV227" s="12" t="s">
        <v>90</v>
      </c>
      <c r="AW227" s="12" t="s">
        <v>41</v>
      </c>
      <c r="AX227" s="12" t="s">
        <v>88</v>
      </c>
      <c r="AY227" s="153" t="s">
        <v>311</v>
      </c>
    </row>
    <row r="228" spans="2:65" s="11" customFormat="1" ht="22.9" customHeight="1" x14ac:dyDescent="0.2">
      <c r="B228" s="122"/>
      <c r="D228" s="123" t="s">
        <v>80</v>
      </c>
      <c r="E228" s="132" t="s">
        <v>318</v>
      </c>
      <c r="F228" s="132" t="s">
        <v>501</v>
      </c>
      <c r="I228" s="125"/>
      <c r="J228" s="133">
        <f>BK228</f>
        <v>0</v>
      </c>
      <c r="L228" s="122"/>
      <c r="M228" s="127"/>
      <c r="P228" s="128">
        <f>SUM(P229:P265)</f>
        <v>0</v>
      </c>
      <c r="R228" s="128">
        <f>SUM(R229:R265)</f>
        <v>112.70943686000001</v>
      </c>
      <c r="T228" s="129">
        <f>SUM(T229:T265)</f>
        <v>0</v>
      </c>
      <c r="AR228" s="123" t="s">
        <v>88</v>
      </c>
      <c r="AT228" s="130" t="s">
        <v>80</v>
      </c>
      <c r="AU228" s="130" t="s">
        <v>88</v>
      </c>
      <c r="AY228" s="123" t="s">
        <v>311</v>
      </c>
      <c r="BK228" s="131">
        <f>SUM(BK229:BK265)</f>
        <v>0</v>
      </c>
    </row>
    <row r="229" spans="2:65" s="1" customFormat="1" ht="24.2" customHeight="1" x14ac:dyDescent="0.2">
      <c r="B229" s="34"/>
      <c r="C229" s="134" t="s">
        <v>502</v>
      </c>
      <c r="D229" s="134" t="s">
        <v>313</v>
      </c>
      <c r="E229" s="135" t="s">
        <v>503</v>
      </c>
      <c r="F229" s="136" t="s">
        <v>504</v>
      </c>
      <c r="G229" s="137" t="s">
        <v>316</v>
      </c>
      <c r="H229" s="138">
        <v>38.520000000000003</v>
      </c>
      <c r="I229" s="139"/>
      <c r="J229" s="140">
        <f>ROUND(I229*H229,2)</f>
        <v>0</v>
      </c>
      <c r="K229" s="136" t="s">
        <v>317</v>
      </c>
      <c r="L229" s="34"/>
      <c r="M229" s="141" t="s">
        <v>43</v>
      </c>
      <c r="N229" s="142" t="s">
        <v>52</v>
      </c>
      <c r="P229" s="143">
        <f>O229*H229</f>
        <v>0</v>
      </c>
      <c r="Q229" s="143">
        <v>2.5020099999999998</v>
      </c>
      <c r="R229" s="143">
        <f>Q229*H229</f>
        <v>96.377425200000005</v>
      </c>
      <c r="S229" s="143">
        <v>0</v>
      </c>
      <c r="T229" s="144">
        <f>S229*H229</f>
        <v>0</v>
      </c>
      <c r="AR229" s="145" t="s">
        <v>318</v>
      </c>
      <c r="AT229" s="145" t="s">
        <v>313</v>
      </c>
      <c r="AU229" s="145" t="s">
        <v>90</v>
      </c>
      <c r="AY229" s="18" t="s">
        <v>311</v>
      </c>
      <c r="BE229" s="146">
        <f>IF(N229="základní",J229,0)</f>
        <v>0</v>
      </c>
      <c r="BF229" s="146">
        <f>IF(N229="snížená",J229,0)</f>
        <v>0</v>
      </c>
      <c r="BG229" s="146">
        <f>IF(N229="zákl. přenesená",J229,0)</f>
        <v>0</v>
      </c>
      <c r="BH229" s="146">
        <f>IF(N229="sníž. přenesená",J229,0)</f>
        <v>0</v>
      </c>
      <c r="BI229" s="146">
        <f>IF(N229="nulová",J229,0)</f>
        <v>0</v>
      </c>
      <c r="BJ229" s="18" t="s">
        <v>88</v>
      </c>
      <c r="BK229" s="146">
        <f>ROUND(I229*H229,2)</f>
        <v>0</v>
      </c>
      <c r="BL229" s="18" t="s">
        <v>318</v>
      </c>
      <c r="BM229" s="145" t="s">
        <v>505</v>
      </c>
    </row>
    <row r="230" spans="2:65" s="1" customFormat="1" ht="11.25" x14ac:dyDescent="0.2">
      <c r="B230" s="34"/>
      <c r="D230" s="147" t="s">
        <v>320</v>
      </c>
      <c r="F230" s="148" t="s">
        <v>506</v>
      </c>
      <c r="I230" s="149"/>
      <c r="L230" s="34"/>
      <c r="M230" s="150"/>
      <c r="T230" s="55"/>
      <c r="AT230" s="18" t="s">
        <v>320</v>
      </c>
      <c r="AU230" s="18" t="s">
        <v>90</v>
      </c>
    </row>
    <row r="231" spans="2:65" s="12" customFormat="1" ht="11.25" x14ac:dyDescent="0.2">
      <c r="B231" s="151"/>
      <c r="D231" s="152" t="s">
        <v>322</v>
      </c>
      <c r="E231" s="153" t="s">
        <v>43</v>
      </c>
      <c r="F231" s="154" t="s">
        <v>507</v>
      </c>
      <c r="H231" s="155">
        <v>38.92</v>
      </c>
      <c r="I231" s="156"/>
      <c r="L231" s="151"/>
      <c r="M231" s="157"/>
      <c r="T231" s="158"/>
      <c r="AT231" s="153" t="s">
        <v>322</v>
      </c>
      <c r="AU231" s="153" t="s">
        <v>90</v>
      </c>
      <c r="AV231" s="12" t="s">
        <v>90</v>
      </c>
      <c r="AW231" s="12" t="s">
        <v>41</v>
      </c>
      <c r="AX231" s="12" t="s">
        <v>81</v>
      </c>
      <c r="AY231" s="153" t="s">
        <v>311</v>
      </c>
    </row>
    <row r="232" spans="2:65" s="12" customFormat="1" ht="11.25" x14ac:dyDescent="0.2">
      <c r="B232" s="151"/>
      <c r="D232" s="152" t="s">
        <v>322</v>
      </c>
      <c r="E232" s="153" t="s">
        <v>43</v>
      </c>
      <c r="F232" s="154" t="s">
        <v>508</v>
      </c>
      <c r="H232" s="155">
        <v>-0.113</v>
      </c>
      <c r="I232" s="156"/>
      <c r="L232" s="151"/>
      <c r="M232" s="157"/>
      <c r="T232" s="158"/>
      <c r="AT232" s="153" t="s">
        <v>322</v>
      </c>
      <c r="AU232" s="153" t="s">
        <v>90</v>
      </c>
      <c r="AV232" s="12" t="s">
        <v>90</v>
      </c>
      <c r="AW232" s="12" t="s">
        <v>41</v>
      </c>
      <c r="AX232" s="12" t="s">
        <v>81</v>
      </c>
      <c r="AY232" s="153" t="s">
        <v>311</v>
      </c>
    </row>
    <row r="233" spans="2:65" s="12" customFormat="1" ht="11.25" x14ac:dyDescent="0.2">
      <c r="B233" s="151"/>
      <c r="D233" s="152" t="s">
        <v>322</v>
      </c>
      <c r="E233" s="153" t="s">
        <v>43</v>
      </c>
      <c r="F233" s="154" t="s">
        <v>509</v>
      </c>
      <c r="H233" s="155">
        <v>-0.28699999999999998</v>
      </c>
      <c r="I233" s="156"/>
      <c r="L233" s="151"/>
      <c r="M233" s="157"/>
      <c r="T233" s="158"/>
      <c r="AT233" s="153" t="s">
        <v>322</v>
      </c>
      <c r="AU233" s="153" t="s">
        <v>90</v>
      </c>
      <c r="AV233" s="12" t="s">
        <v>90</v>
      </c>
      <c r="AW233" s="12" t="s">
        <v>41</v>
      </c>
      <c r="AX233" s="12" t="s">
        <v>81</v>
      </c>
      <c r="AY233" s="153" t="s">
        <v>311</v>
      </c>
    </row>
    <row r="234" spans="2:65" s="13" customFormat="1" ht="11.25" x14ac:dyDescent="0.2">
      <c r="B234" s="159"/>
      <c r="D234" s="152" t="s">
        <v>322</v>
      </c>
      <c r="E234" s="160" t="s">
        <v>43</v>
      </c>
      <c r="F234" s="161" t="s">
        <v>331</v>
      </c>
      <c r="H234" s="162">
        <v>38.520000000000003</v>
      </c>
      <c r="I234" s="163"/>
      <c r="L234" s="159"/>
      <c r="M234" s="164"/>
      <c r="T234" s="165"/>
      <c r="AT234" s="160" t="s">
        <v>322</v>
      </c>
      <c r="AU234" s="160" t="s">
        <v>90</v>
      </c>
      <c r="AV234" s="13" t="s">
        <v>318</v>
      </c>
      <c r="AW234" s="13" t="s">
        <v>41</v>
      </c>
      <c r="AX234" s="13" t="s">
        <v>88</v>
      </c>
      <c r="AY234" s="160" t="s">
        <v>311</v>
      </c>
    </row>
    <row r="235" spans="2:65" s="1" customFormat="1" ht="21.75" customHeight="1" x14ac:dyDescent="0.2">
      <c r="B235" s="34"/>
      <c r="C235" s="134" t="s">
        <v>510</v>
      </c>
      <c r="D235" s="134" t="s">
        <v>313</v>
      </c>
      <c r="E235" s="135" t="s">
        <v>511</v>
      </c>
      <c r="F235" s="136" t="s">
        <v>512</v>
      </c>
      <c r="G235" s="137" t="s">
        <v>250</v>
      </c>
      <c r="H235" s="138">
        <v>179.952</v>
      </c>
      <c r="I235" s="139"/>
      <c r="J235" s="140">
        <f>ROUND(I235*H235,2)</f>
        <v>0</v>
      </c>
      <c r="K235" s="136" t="s">
        <v>317</v>
      </c>
      <c r="L235" s="34"/>
      <c r="M235" s="141" t="s">
        <v>43</v>
      </c>
      <c r="N235" s="142" t="s">
        <v>52</v>
      </c>
      <c r="P235" s="143">
        <f>O235*H235</f>
        <v>0</v>
      </c>
      <c r="Q235" s="143">
        <v>5.3299999999999997E-3</v>
      </c>
      <c r="R235" s="143">
        <f>Q235*H235</f>
        <v>0.95914415999999991</v>
      </c>
      <c r="S235" s="143">
        <v>0</v>
      </c>
      <c r="T235" s="144">
        <f>S235*H235</f>
        <v>0</v>
      </c>
      <c r="AR235" s="145" t="s">
        <v>318</v>
      </c>
      <c r="AT235" s="145" t="s">
        <v>313</v>
      </c>
      <c r="AU235" s="145" t="s">
        <v>90</v>
      </c>
      <c r="AY235" s="18" t="s">
        <v>311</v>
      </c>
      <c r="BE235" s="146">
        <f>IF(N235="základní",J235,0)</f>
        <v>0</v>
      </c>
      <c r="BF235" s="146">
        <f>IF(N235="snížená",J235,0)</f>
        <v>0</v>
      </c>
      <c r="BG235" s="146">
        <f>IF(N235="zákl. přenesená",J235,0)</f>
        <v>0</v>
      </c>
      <c r="BH235" s="146">
        <f>IF(N235="sníž. přenesená",J235,0)</f>
        <v>0</v>
      </c>
      <c r="BI235" s="146">
        <f>IF(N235="nulová",J235,0)</f>
        <v>0</v>
      </c>
      <c r="BJ235" s="18" t="s">
        <v>88</v>
      </c>
      <c r="BK235" s="146">
        <f>ROUND(I235*H235,2)</f>
        <v>0</v>
      </c>
      <c r="BL235" s="18" t="s">
        <v>318</v>
      </c>
      <c r="BM235" s="145" t="s">
        <v>513</v>
      </c>
    </row>
    <row r="236" spans="2:65" s="1" customFormat="1" ht="11.25" x14ac:dyDescent="0.2">
      <c r="B236" s="34"/>
      <c r="D236" s="147" t="s">
        <v>320</v>
      </c>
      <c r="F236" s="148" t="s">
        <v>514</v>
      </c>
      <c r="I236" s="149"/>
      <c r="L236" s="34"/>
      <c r="M236" s="150"/>
      <c r="T236" s="55"/>
      <c r="AT236" s="18" t="s">
        <v>320</v>
      </c>
      <c r="AU236" s="18" t="s">
        <v>90</v>
      </c>
    </row>
    <row r="237" spans="2:65" s="12" customFormat="1" ht="11.25" x14ac:dyDescent="0.2">
      <c r="B237" s="151"/>
      <c r="D237" s="152" t="s">
        <v>322</v>
      </c>
      <c r="E237" s="153" t="s">
        <v>43</v>
      </c>
      <c r="F237" s="154" t="s">
        <v>515</v>
      </c>
      <c r="H237" s="155">
        <v>181.95</v>
      </c>
      <c r="I237" s="156"/>
      <c r="L237" s="151"/>
      <c r="M237" s="157"/>
      <c r="T237" s="158"/>
      <c r="AT237" s="153" t="s">
        <v>322</v>
      </c>
      <c r="AU237" s="153" t="s">
        <v>90</v>
      </c>
      <c r="AV237" s="12" t="s">
        <v>90</v>
      </c>
      <c r="AW237" s="12" t="s">
        <v>41</v>
      </c>
      <c r="AX237" s="12" t="s">
        <v>81</v>
      </c>
      <c r="AY237" s="153" t="s">
        <v>311</v>
      </c>
    </row>
    <row r="238" spans="2:65" s="12" customFormat="1" ht="11.25" x14ac:dyDescent="0.2">
      <c r="B238" s="151"/>
      <c r="D238" s="152" t="s">
        <v>322</v>
      </c>
      <c r="E238" s="153" t="s">
        <v>43</v>
      </c>
      <c r="F238" s="154" t="s">
        <v>516</v>
      </c>
      <c r="H238" s="155">
        <v>-0.56299999999999994</v>
      </c>
      <c r="I238" s="156"/>
      <c r="L238" s="151"/>
      <c r="M238" s="157"/>
      <c r="T238" s="158"/>
      <c r="AT238" s="153" t="s">
        <v>322</v>
      </c>
      <c r="AU238" s="153" t="s">
        <v>90</v>
      </c>
      <c r="AV238" s="12" t="s">
        <v>90</v>
      </c>
      <c r="AW238" s="12" t="s">
        <v>41</v>
      </c>
      <c r="AX238" s="12" t="s">
        <v>81</v>
      </c>
      <c r="AY238" s="153" t="s">
        <v>311</v>
      </c>
    </row>
    <row r="239" spans="2:65" s="12" customFormat="1" ht="11.25" x14ac:dyDescent="0.2">
      <c r="B239" s="151"/>
      <c r="D239" s="152" t="s">
        <v>322</v>
      </c>
      <c r="E239" s="153" t="s">
        <v>43</v>
      </c>
      <c r="F239" s="154" t="s">
        <v>517</v>
      </c>
      <c r="H239" s="155">
        <v>-1.4350000000000001</v>
      </c>
      <c r="I239" s="156"/>
      <c r="L239" s="151"/>
      <c r="M239" s="157"/>
      <c r="T239" s="158"/>
      <c r="AT239" s="153" t="s">
        <v>322</v>
      </c>
      <c r="AU239" s="153" t="s">
        <v>90</v>
      </c>
      <c r="AV239" s="12" t="s">
        <v>90</v>
      </c>
      <c r="AW239" s="12" t="s">
        <v>41</v>
      </c>
      <c r="AX239" s="12" t="s">
        <v>81</v>
      </c>
      <c r="AY239" s="153" t="s">
        <v>311</v>
      </c>
    </row>
    <row r="240" spans="2:65" s="13" customFormat="1" ht="11.25" x14ac:dyDescent="0.2">
      <c r="B240" s="159"/>
      <c r="D240" s="152" t="s">
        <v>322</v>
      </c>
      <c r="E240" s="160" t="s">
        <v>43</v>
      </c>
      <c r="F240" s="161" t="s">
        <v>331</v>
      </c>
      <c r="H240" s="162">
        <v>179.952</v>
      </c>
      <c r="I240" s="163"/>
      <c r="L240" s="159"/>
      <c r="M240" s="164"/>
      <c r="T240" s="165"/>
      <c r="AT240" s="160" t="s">
        <v>322</v>
      </c>
      <c r="AU240" s="160" t="s">
        <v>90</v>
      </c>
      <c r="AV240" s="13" t="s">
        <v>318</v>
      </c>
      <c r="AW240" s="13" t="s">
        <v>41</v>
      </c>
      <c r="AX240" s="13" t="s">
        <v>88</v>
      </c>
      <c r="AY240" s="160" t="s">
        <v>311</v>
      </c>
    </row>
    <row r="241" spans="2:65" s="1" customFormat="1" ht="24.2" customHeight="1" x14ac:dyDescent="0.2">
      <c r="B241" s="34"/>
      <c r="C241" s="134" t="s">
        <v>518</v>
      </c>
      <c r="D241" s="134" t="s">
        <v>313</v>
      </c>
      <c r="E241" s="135" t="s">
        <v>519</v>
      </c>
      <c r="F241" s="136" t="s">
        <v>520</v>
      </c>
      <c r="G241" s="137" t="s">
        <v>250</v>
      </c>
      <c r="H241" s="138">
        <v>179.952</v>
      </c>
      <c r="I241" s="139"/>
      <c r="J241" s="140">
        <f>ROUND(I241*H241,2)</f>
        <v>0</v>
      </c>
      <c r="K241" s="136" t="s">
        <v>317</v>
      </c>
      <c r="L241" s="34"/>
      <c r="M241" s="141" t="s">
        <v>43</v>
      </c>
      <c r="N241" s="142" t="s">
        <v>52</v>
      </c>
      <c r="P241" s="143">
        <f>O241*H241</f>
        <v>0</v>
      </c>
      <c r="Q241" s="143">
        <v>0</v>
      </c>
      <c r="R241" s="143">
        <f>Q241*H241</f>
        <v>0</v>
      </c>
      <c r="S241" s="143">
        <v>0</v>
      </c>
      <c r="T241" s="144">
        <f>S241*H241</f>
        <v>0</v>
      </c>
      <c r="AR241" s="145" t="s">
        <v>318</v>
      </c>
      <c r="AT241" s="145" t="s">
        <v>313</v>
      </c>
      <c r="AU241" s="145" t="s">
        <v>90</v>
      </c>
      <c r="AY241" s="18" t="s">
        <v>311</v>
      </c>
      <c r="BE241" s="146">
        <f>IF(N241="základní",J241,0)</f>
        <v>0</v>
      </c>
      <c r="BF241" s="146">
        <f>IF(N241="snížená",J241,0)</f>
        <v>0</v>
      </c>
      <c r="BG241" s="146">
        <f>IF(N241="zákl. přenesená",J241,0)</f>
        <v>0</v>
      </c>
      <c r="BH241" s="146">
        <f>IF(N241="sníž. přenesená",J241,0)</f>
        <v>0</v>
      </c>
      <c r="BI241" s="146">
        <f>IF(N241="nulová",J241,0)</f>
        <v>0</v>
      </c>
      <c r="BJ241" s="18" t="s">
        <v>88</v>
      </c>
      <c r="BK241" s="146">
        <f>ROUND(I241*H241,2)</f>
        <v>0</v>
      </c>
      <c r="BL241" s="18" t="s">
        <v>318</v>
      </c>
      <c r="BM241" s="145" t="s">
        <v>521</v>
      </c>
    </row>
    <row r="242" spans="2:65" s="1" customFormat="1" ht="11.25" x14ac:dyDescent="0.2">
      <c r="B242" s="34"/>
      <c r="D242" s="147" t="s">
        <v>320</v>
      </c>
      <c r="F242" s="148" t="s">
        <v>522</v>
      </c>
      <c r="I242" s="149"/>
      <c r="L242" s="34"/>
      <c r="M242" s="150"/>
      <c r="T242" s="55"/>
      <c r="AT242" s="18" t="s">
        <v>320</v>
      </c>
      <c r="AU242" s="18" t="s">
        <v>90</v>
      </c>
    </row>
    <row r="243" spans="2:65" s="1" customFormat="1" ht="24.2" customHeight="1" x14ac:dyDescent="0.2">
      <c r="B243" s="34"/>
      <c r="C243" s="134" t="s">
        <v>523</v>
      </c>
      <c r="D243" s="134" t="s">
        <v>313</v>
      </c>
      <c r="E243" s="135" t="s">
        <v>524</v>
      </c>
      <c r="F243" s="136" t="s">
        <v>525</v>
      </c>
      <c r="G243" s="137" t="s">
        <v>250</v>
      </c>
      <c r="H243" s="138">
        <v>179.952</v>
      </c>
      <c r="I243" s="139"/>
      <c r="J243" s="140">
        <f>ROUND(I243*H243,2)</f>
        <v>0</v>
      </c>
      <c r="K243" s="136" t="s">
        <v>317</v>
      </c>
      <c r="L243" s="34"/>
      <c r="M243" s="141" t="s">
        <v>43</v>
      </c>
      <c r="N243" s="142" t="s">
        <v>52</v>
      </c>
      <c r="P243" s="143">
        <f>O243*H243</f>
        <v>0</v>
      </c>
      <c r="Q243" s="143">
        <v>9.2000000000000003E-4</v>
      </c>
      <c r="R243" s="143">
        <f>Q243*H243</f>
        <v>0.16555584000000001</v>
      </c>
      <c r="S243" s="143">
        <v>0</v>
      </c>
      <c r="T243" s="144">
        <f>S243*H243</f>
        <v>0</v>
      </c>
      <c r="AR243" s="145" t="s">
        <v>318</v>
      </c>
      <c r="AT243" s="145" t="s">
        <v>313</v>
      </c>
      <c r="AU243" s="145" t="s">
        <v>90</v>
      </c>
      <c r="AY243" s="18" t="s">
        <v>311</v>
      </c>
      <c r="BE243" s="146">
        <f>IF(N243="základní",J243,0)</f>
        <v>0</v>
      </c>
      <c r="BF243" s="146">
        <f>IF(N243="snížená",J243,0)</f>
        <v>0</v>
      </c>
      <c r="BG243" s="146">
        <f>IF(N243="zákl. přenesená",J243,0)</f>
        <v>0</v>
      </c>
      <c r="BH243" s="146">
        <f>IF(N243="sníž. přenesená",J243,0)</f>
        <v>0</v>
      </c>
      <c r="BI243" s="146">
        <f>IF(N243="nulová",J243,0)</f>
        <v>0</v>
      </c>
      <c r="BJ243" s="18" t="s">
        <v>88</v>
      </c>
      <c r="BK243" s="146">
        <f>ROUND(I243*H243,2)</f>
        <v>0</v>
      </c>
      <c r="BL243" s="18" t="s">
        <v>318</v>
      </c>
      <c r="BM243" s="145" t="s">
        <v>526</v>
      </c>
    </row>
    <row r="244" spans="2:65" s="1" customFormat="1" ht="11.25" x14ac:dyDescent="0.2">
      <c r="B244" s="34"/>
      <c r="D244" s="147" t="s">
        <v>320</v>
      </c>
      <c r="F244" s="148" t="s">
        <v>527</v>
      </c>
      <c r="I244" s="149"/>
      <c r="L244" s="34"/>
      <c r="M244" s="150"/>
      <c r="T244" s="55"/>
      <c r="AT244" s="18" t="s">
        <v>320</v>
      </c>
      <c r="AU244" s="18" t="s">
        <v>90</v>
      </c>
    </row>
    <row r="245" spans="2:65" s="1" customFormat="1" ht="24.2" customHeight="1" x14ac:dyDescent="0.2">
      <c r="B245" s="34"/>
      <c r="C245" s="134" t="s">
        <v>528</v>
      </c>
      <c r="D245" s="134" t="s">
        <v>313</v>
      </c>
      <c r="E245" s="135" t="s">
        <v>529</v>
      </c>
      <c r="F245" s="136" t="s">
        <v>530</v>
      </c>
      <c r="G245" s="137" t="s">
        <v>250</v>
      </c>
      <c r="H245" s="138">
        <v>179.952</v>
      </c>
      <c r="I245" s="139"/>
      <c r="J245" s="140">
        <f>ROUND(I245*H245,2)</f>
        <v>0</v>
      </c>
      <c r="K245" s="136" t="s">
        <v>317</v>
      </c>
      <c r="L245" s="34"/>
      <c r="M245" s="141" t="s">
        <v>43</v>
      </c>
      <c r="N245" s="142" t="s">
        <v>52</v>
      </c>
      <c r="P245" s="143">
        <f>O245*H245</f>
        <v>0</v>
      </c>
      <c r="Q245" s="143">
        <v>0</v>
      </c>
      <c r="R245" s="143">
        <f>Q245*H245</f>
        <v>0</v>
      </c>
      <c r="S245" s="143">
        <v>0</v>
      </c>
      <c r="T245" s="144">
        <f>S245*H245</f>
        <v>0</v>
      </c>
      <c r="AR245" s="145" t="s">
        <v>318</v>
      </c>
      <c r="AT245" s="145" t="s">
        <v>313</v>
      </c>
      <c r="AU245" s="145" t="s">
        <v>90</v>
      </c>
      <c r="AY245" s="18" t="s">
        <v>311</v>
      </c>
      <c r="BE245" s="146">
        <f>IF(N245="základní",J245,0)</f>
        <v>0</v>
      </c>
      <c r="BF245" s="146">
        <f>IF(N245="snížená",J245,0)</f>
        <v>0</v>
      </c>
      <c r="BG245" s="146">
        <f>IF(N245="zákl. přenesená",J245,0)</f>
        <v>0</v>
      </c>
      <c r="BH245" s="146">
        <f>IF(N245="sníž. přenesená",J245,0)</f>
        <v>0</v>
      </c>
      <c r="BI245" s="146">
        <f>IF(N245="nulová",J245,0)</f>
        <v>0</v>
      </c>
      <c r="BJ245" s="18" t="s">
        <v>88</v>
      </c>
      <c r="BK245" s="146">
        <f>ROUND(I245*H245,2)</f>
        <v>0</v>
      </c>
      <c r="BL245" s="18" t="s">
        <v>318</v>
      </c>
      <c r="BM245" s="145" t="s">
        <v>531</v>
      </c>
    </row>
    <row r="246" spans="2:65" s="1" customFormat="1" ht="11.25" x14ac:dyDescent="0.2">
      <c r="B246" s="34"/>
      <c r="D246" s="147" t="s">
        <v>320</v>
      </c>
      <c r="F246" s="148" t="s">
        <v>532</v>
      </c>
      <c r="I246" s="149"/>
      <c r="L246" s="34"/>
      <c r="M246" s="150"/>
      <c r="T246" s="55"/>
      <c r="AT246" s="18" t="s">
        <v>320</v>
      </c>
      <c r="AU246" s="18" t="s">
        <v>90</v>
      </c>
    </row>
    <row r="247" spans="2:65" s="1" customFormat="1" ht="44.25" customHeight="1" x14ac:dyDescent="0.2">
      <c r="B247" s="34"/>
      <c r="C247" s="134" t="s">
        <v>533</v>
      </c>
      <c r="D247" s="134" t="s">
        <v>313</v>
      </c>
      <c r="E247" s="135" t="s">
        <v>534</v>
      </c>
      <c r="F247" s="136" t="s">
        <v>535</v>
      </c>
      <c r="G247" s="137" t="s">
        <v>371</v>
      </c>
      <c r="H247" s="138">
        <v>5.7779999999999996</v>
      </c>
      <c r="I247" s="139"/>
      <c r="J247" s="140">
        <f>ROUND(I247*H247,2)</f>
        <v>0</v>
      </c>
      <c r="K247" s="136" t="s">
        <v>317</v>
      </c>
      <c r="L247" s="34"/>
      <c r="M247" s="141" t="s">
        <v>43</v>
      </c>
      <c r="N247" s="142" t="s">
        <v>52</v>
      </c>
      <c r="P247" s="143">
        <f>O247*H247</f>
        <v>0</v>
      </c>
      <c r="Q247" s="143">
        <v>1.05555</v>
      </c>
      <c r="R247" s="143">
        <f>Q247*H247</f>
        <v>6.0989678999999999</v>
      </c>
      <c r="S247" s="143">
        <v>0</v>
      </c>
      <c r="T247" s="144">
        <f>S247*H247</f>
        <v>0</v>
      </c>
      <c r="AR247" s="145" t="s">
        <v>318</v>
      </c>
      <c r="AT247" s="145" t="s">
        <v>313</v>
      </c>
      <c r="AU247" s="145" t="s">
        <v>90</v>
      </c>
      <c r="AY247" s="18" t="s">
        <v>311</v>
      </c>
      <c r="BE247" s="146">
        <f>IF(N247="základní",J247,0)</f>
        <v>0</v>
      </c>
      <c r="BF247" s="146">
        <f>IF(N247="snížená",J247,0)</f>
        <v>0</v>
      </c>
      <c r="BG247" s="146">
        <f>IF(N247="zákl. přenesená",J247,0)</f>
        <v>0</v>
      </c>
      <c r="BH247" s="146">
        <f>IF(N247="sníž. přenesená",J247,0)</f>
        <v>0</v>
      </c>
      <c r="BI247" s="146">
        <f>IF(N247="nulová",J247,0)</f>
        <v>0</v>
      </c>
      <c r="BJ247" s="18" t="s">
        <v>88</v>
      </c>
      <c r="BK247" s="146">
        <f>ROUND(I247*H247,2)</f>
        <v>0</v>
      </c>
      <c r="BL247" s="18" t="s">
        <v>318</v>
      </c>
      <c r="BM247" s="145" t="s">
        <v>536</v>
      </c>
    </row>
    <row r="248" spans="2:65" s="1" customFormat="1" ht="11.25" x14ac:dyDescent="0.2">
      <c r="B248" s="34"/>
      <c r="D248" s="147" t="s">
        <v>320</v>
      </c>
      <c r="F248" s="148" t="s">
        <v>537</v>
      </c>
      <c r="I248" s="149"/>
      <c r="L248" s="34"/>
      <c r="M248" s="150"/>
      <c r="T248" s="55"/>
      <c r="AT248" s="18" t="s">
        <v>320</v>
      </c>
      <c r="AU248" s="18" t="s">
        <v>90</v>
      </c>
    </row>
    <row r="249" spans="2:65" s="14" customFormat="1" ht="11.25" x14ac:dyDescent="0.2">
      <c r="B249" s="166"/>
      <c r="D249" s="152" t="s">
        <v>322</v>
      </c>
      <c r="E249" s="167" t="s">
        <v>43</v>
      </c>
      <c r="F249" s="168" t="s">
        <v>409</v>
      </c>
      <c r="H249" s="167" t="s">
        <v>43</v>
      </c>
      <c r="I249" s="169"/>
      <c r="L249" s="166"/>
      <c r="M249" s="170"/>
      <c r="T249" s="171"/>
      <c r="AT249" s="167" t="s">
        <v>322</v>
      </c>
      <c r="AU249" s="167" t="s">
        <v>90</v>
      </c>
      <c r="AV249" s="14" t="s">
        <v>88</v>
      </c>
      <c r="AW249" s="14" t="s">
        <v>41</v>
      </c>
      <c r="AX249" s="14" t="s">
        <v>81</v>
      </c>
      <c r="AY249" s="167" t="s">
        <v>311</v>
      </c>
    </row>
    <row r="250" spans="2:65" s="12" customFormat="1" ht="11.25" x14ac:dyDescent="0.2">
      <c r="B250" s="151"/>
      <c r="D250" s="152" t="s">
        <v>322</v>
      </c>
      <c r="E250" s="153" t="s">
        <v>43</v>
      </c>
      <c r="F250" s="154" t="s">
        <v>538</v>
      </c>
      <c r="H250" s="155">
        <v>5.7779999999999996</v>
      </c>
      <c r="I250" s="156"/>
      <c r="L250" s="151"/>
      <c r="M250" s="157"/>
      <c r="T250" s="158"/>
      <c r="AT250" s="153" t="s">
        <v>322</v>
      </c>
      <c r="AU250" s="153" t="s">
        <v>90</v>
      </c>
      <c r="AV250" s="12" t="s">
        <v>90</v>
      </c>
      <c r="AW250" s="12" t="s">
        <v>41</v>
      </c>
      <c r="AX250" s="12" t="s">
        <v>88</v>
      </c>
      <c r="AY250" s="153" t="s">
        <v>311</v>
      </c>
    </row>
    <row r="251" spans="2:65" s="1" customFormat="1" ht="24.2" customHeight="1" x14ac:dyDescent="0.2">
      <c r="B251" s="34"/>
      <c r="C251" s="134" t="s">
        <v>539</v>
      </c>
      <c r="D251" s="134" t="s">
        <v>313</v>
      </c>
      <c r="E251" s="135" t="s">
        <v>540</v>
      </c>
      <c r="F251" s="136" t="s">
        <v>541</v>
      </c>
      <c r="G251" s="137" t="s">
        <v>340</v>
      </c>
      <c r="H251" s="138">
        <v>4</v>
      </c>
      <c r="I251" s="139"/>
      <c r="J251" s="140">
        <f>ROUND(I251*H251,2)</f>
        <v>0</v>
      </c>
      <c r="K251" s="136" t="s">
        <v>317</v>
      </c>
      <c r="L251" s="34"/>
      <c r="M251" s="141" t="s">
        <v>43</v>
      </c>
      <c r="N251" s="142" t="s">
        <v>52</v>
      </c>
      <c r="P251" s="143">
        <f>O251*H251</f>
        <v>0</v>
      </c>
      <c r="Q251" s="143">
        <v>2.9929999999999998E-2</v>
      </c>
      <c r="R251" s="143">
        <f>Q251*H251</f>
        <v>0.11971999999999999</v>
      </c>
      <c r="S251" s="143">
        <v>0</v>
      </c>
      <c r="T251" s="144">
        <f>S251*H251</f>
        <v>0</v>
      </c>
      <c r="AR251" s="145" t="s">
        <v>318</v>
      </c>
      <c r="AT251" s="145" t="s">
        <v>313</v>
      </c>
      <c r="AU251" s="145" t="s">
        <v>90</v>
      </c>
      <c r="AY251" s="18" t="s">
        <v>311</v>
      </c>
      <c r="BE251" s="146">
        <f>IF(N251="základní",J251,0)</f>
        <v>0</v>
      </c>
      <c r="BF251" s="146">
        <f>IF(N251="snížená",J251,0)</f>
        <v>0</v>
      </c>
      <c r="BG251" s="146">
        <f>IF(N251="zákl. přenesená",J251,0)</f>
        <v>0</v>
      </c>
      <c r="BH251" s="146">
        <f>IF(N251="sníž. přenesená",J251,0)</f>
        <v>0</v>
      </c>
      <c r="BI251" s="146">
        <f>IF(N251="nulová",J251,0)</f>
        <v>0</v>
      </c>
      <c r="BJ251" s="18" t="s">
        <v>88</v>
      </c>
      <c r="BK251" s="146">
        <f>ROUND(I251*H251,2)</f>
        <v>0</v>
      </c>
      <c r="BL251" s="18" t="s">
        <v>318</v>
      </c>
      <c r="BM251" s="145" t="s">
        <v>542</v>
      </c>
    </row>
    <row r="252" spans="2:65" s="1" customFormat="1" ht="11.25" x14ac:dyDescent="0.2">
      <c r="B252" s="34"/>
      <c r="D252" s="147" t="s">
        <v>320</v>
      </c>
      <c r="F252" s="148" t="s">
        <v>543</v>
      </c>
      <c r="I252" s="149"/>
      <c r="L252" s="34"/>
      <c r="M252" s="150"/>
      <c r="T252" s="55"/>
      <c r="AT252" s="18" t="s">
        <v>320</v>
      </c>
      <c r="AU252" s="18" t="s">
        <v>90</v>
      </c>
    </row>
    <row r="253" spans="2:65" s="12" customFormat="1" ht="11.25" x14ac:dyDescent="0.2">
      <c r="B253" s="151"/>
      <c r="D253" s="152" t="s">
        <v>322</v>
      </c>
      <c r="E253" s="153" t="s">
        <v>43</v>
      </c>
      <c r="F253" s="154" t="s">
        <v>544</v>
      </c>
      <c r="H253" s="155">
        <v>4</v>
      </c>
      <c r="I253" s="156"/>
      <c r="L253" s="151"/>
      <c r="M253" s="157"/>
      <c r="T253" s="158"/>
      <c r="AT253" s="153" t="s">
        <v>322</v>
      </c>
      <c r="AU253" s="153" t="s">
        <v>90</v>
      </c>
      <c r="AV253" s="12" t="s">
        <v>90</v>
      </c>
      <c r="AW253" s="12" t="s">
        <v>41</v>
      </c>
      <c r="AX253" s="12" t="s">
        <v>88</v>
      </c>
      <c r="AY253" s="153" t="s">
        <v>311</v>
      </c>
    </row>
    <row r="254" spans="2:65" s="1" customFormat="1" ht="24.2" customHeight="1" x14ac:dyDescent="0.2">
      <c r="B254" s="34"/>
      <c r="C254" s="134" t="s">
        <v>545</v>
      </c>
      <c r="D254" s="134" t="s">
        <v>313</v>
      </c>
      <c r="E254" s="135" t="s">
        <v>546</v>
      </c>
      <c r="F254" s="136" t="s">
        <v>547</v>
      </c>
      <c r="G254" s="137" t="s">
        <v>316</v>
      </c>
      <c r="H254" s="138">
        <v>3.32</v>
      </c>
      <c r="I254" s="139"/>
      <c r="J254" s="140">
        <f>ROUND(I254*H254,2)</f>
        <v>0</v>
      </c>
      <c r="K254" s="136" t="s">
        <v>317</v>
      </c>
      <c r="L254" s="34"/>
      <c r="M254" s="141" t="s">
        <v>43</v>
      </c>
      <c r="N254" s="142" t="s">
        <v>52</v>
      </c>
      <c r="P254" s="143">
        <f>O254*H254</f>
        <v>0</v>
      </c>
      <c r="Q254" s="143">
        <v>2.5019399999999998</v>
      </c>
      <c r="R254" s="143">
        <f>Q254*H254</f>
        <v>8.306440799999999</v>
      </c>
      <c r="S254" s="143">
        <v>0</v>
      </c>
      <c r="T254" s="144">
        <f>S254*H254</f>
        <v>0</v>
      </c>
      <c r="AR254" s="145" t="s">
        <v>318</v>
      </c>
      <c r="AT254" s="145" t="s">
        <v>313</v>
      </c>
      <c r="AU254" s="145" t="s">
        <v>90</v>
      </c>
      <c r="AY254" s="18" t="s">
        <v>311</v>
      </c>
      <c r="BE254" s="146">
        <f>IF(N254="základní",J254,0)</f>
        <v>0</v>
      </c>
      <c r="BF254" s="146">
        <f>IF(N254="snížená",J254,0)</f>
        <v>0</v>
      </c>
      <c r="BG254" s="146">
        <f>IF(N254="zákl. přenesená",J254,0)</f>
        <v>0</v>
      </c>
      <c r="BH254" s="146">
        <f>IF(N254="sníž. přenesená",J254,0)</f>
        <v>0</v>
      </c>
      <c r="BI254" s="146">
        <f>IF(N254="nulová",J254,0)</f>
        <v>0</v>
      </c>
      <c r="BJ254" s="18" t="s">
        <v>88</v>
      </c>
      <c r="BK254" s="146">
        <f>ROUND(I254*H254,2)</f>
        <v>0</v>
      </c>
      <c r="BL254" s="18" t="s">
        <v>318</v>
      </c>
      <c r="BM254" s="145" t="s">
        <v>548</v>
      </c>
    </row>
    <row r="255" spans="2:65" s="1" customFormat="1" ht="11.25" x14ac:dyDescent="0.2">
      <c r="B255" s="34"/>
      <c r="D255" s="147" t="s">
        <v>320</v>
      </c>
      <c r="F255" s="148" t="s">
        <v>549</v>
      </c>
      <c r="I255" s="149"/>
      <c r="L255" s="34"/>
      <c r="M255" s="150"/>
      <c r="T255" s="55"/>
      <c r="AT255" s="18" t="s">
        <v>320</v>
      </c>
      <c r="AU255" s="18" t="s">
        <v>90</v>
      </c>
    </row>
    <row r="256" spans="2:65" s="12" customFormat="1" ht="11.25" x14ac:dyDescent="0.2">
      <c r="B256" s="151"/>
      <c r="D256" s="152" t="s">
        <v>322</v>
      </c>
      <c r="E256" s="153" t="s">
        <v>43</v>
      </c>
      <c r="F256" s="154" t="s">
        <v>550</v>
      </c>
      <c r="H256" s="155">
        <v>3.32</v>
      </c>
      <c r="I256" s="156"/>
      <c r="L256" s="151"/>
      <c r="M256" s="157"/>
      <c r="T256" s="158"/>
      <c r="AT256" s="153" t="s">
        <v>322</v>
      </c>
      <c r="AU256" s="153" t="s">
        <v>90</v>
      </c>
      <c r="AV256" s="12" t="s">
        <v>90</v>
      </c>
      <c r="AW256" s="12" t="s">
        <v>41</v>
      </c>
      <c r="AX256" s="12" t="s">
        <v>88</v>
      </c>
      <c r="AY256" s="153" t="s">
        <v>311</v>
      </c>
    </row>
    <row r="257" spans="2:65" s="1" customFormat="1" ht="24.2" customHeight="1" x14ac:dyDescent="0.2">
      <c r="B257" s="34"/>
      <c r="C257" s="134" t="s">
        <v>551</v>
      </c>
      <c r="D257" s="134" t="s">
        <v>313</v>
      </c>
      <c r="E257" s="135" t="s">
        <v>552</v>
      </c>
      <c r="F257" s="136" t="s">
        <v>553</v>
      </c>
      <c r="G257" s="137" t="s">
        <v>250</v>
      </c>
      <c r="H257" s="138">
        <v>23.64</v>
      </c>
      <c r="I257" s="139"/>
      <c r="J257" s="140">
        <f>ROUND(I257*H257,2)</f>
        <v>0</v>
      </c>
      <c r="K257" s="136" t="s">
        <v>317</v>
      </c>
      <c r="L257" s="34"/>
      <c r="M257" s="141" t="s">
        <v>43</v>
      </c>
      <c r="N257" s="142" t="s">
        <v>52</v>
      </c>
      <c r="P257" s="143">
        <f>O257*H257</f>
        <v>0</v>
      </c>
      <c r="Q257" s="143">
        <v>6.6299999999999996E-3</v>
      </c>
      <c r="R257" s="143">
        <f>Q257*H257</f>
        <v>0.15673319999999999</v>
      </c>
      <c r="S257" s="143">
        <v>0</v>
      </c>
      <c r="T257" s="144">
        <f>S257*H257</f>
        <v>0</v>
      </c>
      <c r="AR257" s="145" t="s">
        <v>318</v>
      </c>
      <c r="AT257" s="145" t="s">
        <v>313</v>
      </c>
      <c r="AU257" s="145" t="s">
        <v>90</v>
      </c>
      <c r="AY257" s="18" t="s">
        <v>311</v>
      </c>
      <c r="BE257" s="146">
        <f>IF(N257="základní",J257,0)</f>
        <v>0</v>
      </c>
      <c r="BF257" s="146">
        <f>IF(N257="snížená",J257,0)</f>
        <v>0</v>
      </c>
      <c r="BG257" s="146">
        <f>IF(N257="zákl. přenesená",J257,0)</f>
        <v>0</v>
      </c>
      <c r="BH257" s="146">
        <f>IF(N257="sníž. přenesená",J257,0)</f>
        <v>0</v>
      </c>
      <c r="BI257" s="146">
        <f>IF(N257="nulová",J257,0)</f>
        <v>0</v>
      </c>
      <c r="BJ257" s="18" t="s">
        <v>88</v>
      </c>
      <c r="BK257" s="146">
        <f>ROUND(I257*H257,2)</f>
        <v>0</v>
      </c>
      <c r="BL257" s="18" t="s">
        <v>318</v>
      </c>
      <c r="BM257" s="145" t="s">
        <v>554</v>
      </c>
    </row>
    <row r="258" spans="2:65" s="1" customFormat="1" ht="11.25" x14ac:dyDescent="0.2">
      <c r="B258" s="34"/>
      <c r="D258" s="147" t="s">
        <v>320</v>
      </c>
      <c r="F258" s="148" t="s">
        <v>555</v>
      </c>
      <c r="I258" s="149"/>
      <c r="L258" s="34"/>
      <c r="M258" s="150"/>
      <c r="T258" s="55"/>
      <c r="AT258" s="18" t="s">
        <v>320</v>
      </c>
      <c r="AU258" s="18" t="s">
        <v>90</v>
      </c>
    </row>
    <row r="259" spans="2:65" s="12" customFormat="1" ht="11.25" x14ac:dyDescent="0.2">
      <c r="B259" s="151"/>
      <c r="D259" s="152" t="s">
        <v>322</v>
      </c>
      <c r="E259" s="153" t="s">
        <v>43</v>
      </c>
      <c r="F259" s="154" t="s">
        <v>556</v>
      </c>
      <c r="H259" s="155">
        <v>23.64</v>
      </c>
      <c r="I259" s="156"/>
      <c r="L259" s="151"/>
      <c r="M259" s="157"/>
      <c r="T259" s="158"/>
      <c r="AT259" s="153" t="s">
        <v>322</v>
      </c>
      <c r="AU259" s="153" t="s">
        <v>90</v>
      </c>
      <c r="AV259" s="12" t="s">
        <v>90</v>
      </c>
      <c r="AW259" s="12" t="s">
        <v>41</v>
      </c>
      <c r="AX259" s="12" t="s">
        <v>88</v>
      </c>
      <c r="AY259" s="153" t="s">
        <v>311</v>
      </c>
    </row>
    <row r="260" spans="2:65" s="1" customFormat="1" ht="24.2" customHeight="1" x14ac:dyDescent="0.2">
      <c r="B260" s="34"/>
      <c r="C260" s="134" t="s">
        <v>557</v>
      </c>
      <c r="D260" s="134" t="s">
        <v>313</v>
      </c>
      <c r="E260" s="135" t="s">
        <v>558</v>
      </c>
      <c r="F260" s="136" t="s">
        <v>559</v>
      </c>
      <c r="G260" s="137" t="s">
        <v>250</v>
      </c>
      <c r="H260" s="138">
        <v>23.64</v>
      </c>
      <c r="I260" s="139"/>
      <c r="J260" s="140">
        <f>ROUND(I260*H260,2)</f>
        <v>0</v>
      </c>
      <c r="K260" s="136" t="s">
        <v>317</v>
      </c>
      <c r="L260" s="34"/>
      <c r="M260" s="141" t="s">
        <v>43</v>
      </c>
      <c r="N260" s="142" t="s">
        <v>52</v>
      </c>
      <c r="P260" s="143">
        <f>O260*H260</f>
        <v>0</v>
      </c>
      <c r="Q260" s="143">
        <v>0</v>
      </c>
      <c r="R260" s="143">
        <f>Q260*H260</f>
        <v>0</v>
      </c>
      <c r="S260" s="143">
        <v>0</v>
      </c>
      <c r="T260" s="144">
        <f>S260*H260</f>
        <v>0</v>
      </c>
      <c r="AR260" s="145" t="s">
        <v>318</v>
      </c>
      <c r="AT260" s="145" t="s">
        <v>313</v>
      </c>
      <c r="AU260" s="145" t="s">
        <v>90</v>
      </c>
      <c r="AY260" s="18" t="s">
        <v>311</v>
      </c>
      <c r="BE260" s="146">
        <f>IF(N260="základní",J260,0)</f>
        <v>0</v>
      </c>
      <c r="BF260" s="146">
        <f>IF(N260="snížená",J260,0)</f>
        <v>0</v>
      </c>
      <c r="BG260" s="146">
        <f>IF(N260="zákl. přenesená",J260,0)</f>
        <v>0</v>
      </c>
      <c r="BH260" s="146">
        <f>IF(N260="sníž. přenesená",J260,0)</f>
        <v>0</v>
      </c>
      <c r="BI260" s="146">
        <f>IF(N260="nulová",J260,0)</f>
        <v>0</v>
      </c>
      <c r="BJ260" s="18" t="s">
        <v>88</v>
      </c>
      <c r="BK260" s="146">
        <f>ROUND(I260*H260,2)</f>
        <v>0</v>
      </c>
      <c r="BL260" s="18" t="s">
        <v>318</v>
      </c>
      <c r="BM260" s="145" t="s">
        <v>560</v>
      </c>
    </row>
    <row r="261" spans="2:65" s="1" customFormat="1" ht="11.25" x14ac:dyDescent="0.2">
      <c r="B261" s="34"/>
      <c r="D261" s="147" t="s">
        <v>320</v>
      </c>
      <c r="F261" s="148" t="s">
        <v>561</v>
      </c>
      <c r="I261" s="149"/>
      <c r="L261" s="34"/>
      <c r="M261" s="150"/>
      <c r="T261" s="55"/>
      <c r="AT261" s="18" t="s">
        <v>320</v>
      </c>
      <c r="AU261" s="18" t="s">
        <v>90</v>
      </c>
    </row>
    <row r="262" spans="2:65" s="1" customFormat="1" ht="37.9" customHeight="1" x14ac:dyDescent="0.2">
      <c r="B262" s="34"/>
      <c r="C262" s="134" t="s">
        <v>562</v>
      </c>
      <c r="D262" s="134" t="s">
        <v>313</v>
      </c>
      <c r="E262" s="135" t="s">
        <v>563</v>
      </c>
      <c r="F262" s="136" t="s">
        <v>564</v>
      </c>
      <c r="G262" s="137" t="s">
        <v>371</v>
      </c>
      <c r="H262" s="138">
        <v>0.498</v>
      </c>
      <c r="I262" s="139"/>
      <c r="J262" s="140">
        <f>ROUND(I262*H262,2)</f>
        <v>0</v>
      </c>
      <c r="K262" s="136" t="s">
        <v>317</v>
      </c>
      <c r="L262" s="34"/>
      <c r="M262" s="141" t="s">
        <v>43</v>
      </c>
      <c r="N262" s="142" t="s">
        <v>52</v>
      </c>
      <c r="P262" s="143">
        <f>O262*H262</f>
        <v>0</v>
      </c>
      <c r="Q262" s="143">
        <v>1.0551200000000001</v>
      </c>
      <c r="R262" s="143">
        <f>Q262*H262</f>
        <v>0.52544975999999999</v>
      </c>
      <c r="S262" s="143">
        <v>0</v>
      </c>
      <c r="T262" s="144">
        <f>S262*H262</f>
        <v>0</v>
      </c>
      <c r="AR262" s="145" t="s">
        <v>318</v>
      </c>
      <c r="AT262" s="145" t="s">
        <v>313</v>
      </c>
      <c r="AU262" s="145" t="s">
        <v>90</v>
      </c>
      <c r="AY262" s="18" t="s">
        <v>311</v>
      </c>
      <c r="BE262" s="146">
        <f>IF(N262="základní",J262,0)</f>
        <v>0</v>
      </c>
      <c r="BF262" s="146">
        <f>IF(N262="snížená",J262,0)</f>
        <v>0</v>
      </c>
      <c r="BG262" s="146">
        <f>IF(N262="zákl. přenesená",J262,0)</f>
        <v>0</v>
      </c>
      <c r="BH262" s="146">
        <f>IF(N262="sníž. přenesená",J262,0)</f>
        <v>0</v>
      </c>
      <c r="BI262" s="146">
        <f>IF(N262="nulová",J262,0)</f>
        <v>0</v>
      </c>
      <c r="BJ262" s="18" t="s">
        <v>88</v>
      </c>
      <c r="BK262" s="146">
        <f>ROUND(I262*H262,2)</f>
        <v>0</v>
      </c>
      <c r="BL262" s="18" t="s">
        <v>318</v>
      </c>
      <c r="BM262" s="145" t="s">
        <v>565</v>
      </c>
    </row>
    <row r="263" spans="2:65" s="1" customFormat="1" ht="11.25" x14ac:dyDescent="0.2">
      <c r="B263" s="34"/>
      <c r="D263" s="147" t="s">
        <v>320</v>
      </c>
      <c r="F263" s="148" t="s">
        <v>566</v>
      </c>
      <c r="I263" s="149"/>
      <c r="L263" s="34"/>
      <c r="M263" s="150"/>
      <c r="T263" s="55"/>
      <c r="AT263" s="18" t="s">
        <v>320</v>
      </c>
      <c r="AU263" s="18" t="s">
        <v>90</v>
      </c>
    </row>
    <row r="264" spans="2:65" s="14" customFormat="1" ht="11.25" x14ac:dyDescent="0.2">
      <c r="B264" s="166"/>
      <c r="D264" s="152" t="s">
        <v>322</v>
      </c>
      <c r="E264" s="167" t="s">
        <v>43</v>
      </c>
      <c r="F264" s="168" t="s">
        <v>409</v>
      </c>
      <c r="H264" s="167" t="s">
        <v>43</v>
      </c>
      <c r="I264" s="169"/>
      <c r="L264" s="166"/>
      <c r="M264" s="170"/>
      <c r="T264" s="171"/>
      <c r="AT264" s="167" t="s">
        <v>322</v>
      </c>
      <c r="AU264" s="167" t="s">
        <v>90</v>
      </c>
      <c r="AV264" s="14" t="s">
        <v>88</v>
      </c>
      <c r="AW264" s="14" t="s">
        <v>41</v>
      </c>
      <c r="AX264" s="14" t="s">
        <v>81</v>
      </c>
      <c r="AY264" s="167" t="s">
        <v>311</v>
      </c>
    </row>
    <row r="265" spans="2:65" s="12" customFormat="1" ht="11.25" x14ac:dyDescent="0.2">
      <c r="B265" s="151"/>
      <c r="D265" s="152" t="s">
        <v>322</v>
      </c>
      <c r="E265" s="153" t="s">
        <v>43</v>
      </c>
      <c r="F265" s="154" t="s">
        <v>567</v>
      </c>
      <c r="H265" s="155">
        <v>0.498</v>
      </c>
      <c r="I265" s="156"/>
      <c r="L265" s="151"/>
      <c r="M265" s="157"/>
      <c r="T265" s="158"/>
      <c r="AT265" s="153" t="s">
        <v>322</v>
      </c>
      <c r="AU265" s="153" t="s">
        <v>90</v>
      </c>
      <c r="AV265" s="12" t="s">
        <v>90</v>
      </c>
      <c r="AW265" s="12" t="s">
        <v>41</v>
      </c>
      <c r="AX265" s="12" t="s">
        <v>88</v>
      </c>
      <c r="AY265" s="153" t="s">
        <v>311</v>
      </c>
    </row>
    <row r="266" spans="2:65" s="11" customFormat="1" ht="22.9" customHeight="1" x14ac:dyDescent="0.2">
      <c r="B266" s="122"/>
      <c r="D266" s="123" t="s">
        <v>80</v>
      </c>
      <c r="E266" s="132" t="s">
        <v>350</v>
      </c>
      <c r="F266" s="132" t="s">
        <v>568</v>
      </c>
      <c r="I266" s="125"/>
      <c r="J266" s="133">
        <f>BK266</f>
        <v>0</v>
      </c>
      <c r="L266" s="122"/>
      <c r="M266" s="127"/>
      <c r="P266" s="128">
        <f>SUM(P267:P359)</f>
        <v>0</v>
      </c>
      <c r="R266" s="128">
        <f>SUM(R267:R359)</f>
        <v>97.769458839999984</v>
      </c>
      <c r="T266" s="129">
        <f>SUM(T267:T359)</f>
        <v>0</v>
      </c>
      <c r="AR266" s="123" t="s">
        <v>88</v>
      </c>
      <c r="AT266" s="130" t="s">
        <v>80</v>
      </c>
      <c r="AU266" s="130" t="s">
        <v>88</v>
      </c>
      <c r="AY266" s="123" t="s">
        <v>311</v>
      </c>
      <c r="BK266" s="131">
        <f>SUM(BK267:BK359)</f>
        <v>0</v>
      </c>
    </row>
    <row r="267" spans="2:65" s="1" customFormat="1" ht="21.75" customHeight="1" x14ac:dyDescent="0.2">
      <c r="B267" s="34"/>
      <c r="C267" s="134" t="s">
        <v>569</v>
      </c>
      <c r="D267" s="134" t="s">
        <v>313</v>
      </c>
      <c r="E267" s="135" t="s">
        <v>570</v>
      </c>
      <c r="F267" s="136" t="s">
        <v>571</v>
      </c>
      <c r="G267" s="137" t="s">
        <v>250</v>
      </c>
      <c r="H267" s="138">
        <v>194.54</v>
      </c>
      <c r="I267" s="139"/>
      <c r="J267" s="140">
        <f>ROUND(I267*H267,2)</f>
        <v>0</v>
      </c>
      <c r="K267" s="136" t="s">
        <v>317</v>
      </c>
      <c r="L267" s="34"/>
      <c r="M267" s="141" t="s">
        <v>43</v>
      </c>
      <c r="N267" s="142" t="s">
        <v>52</v>
      </c>
      <c r="P267" s="143">
        <f>O267*H267</f>
        <v>0</v>
      </c>
      <c r="Q267" s="143">
        <v>7.3499999999999998E-3</v>
      </c>
      <c r="R267" s="143">
        <f>Q267*H267</f>
        <v>1.4298689999999998</v>
      </c>
      <c r="S267" s="143">
        <v>0</v>
      </c>
      <c r="T267" s="144">
        <f>S267*H267</f>
        <v>0</v>
      </c>
      <c r="AR267" s="145" t="s">
        <v>318</v>
      </c>
      <c r="AT267" s="145" t="s">
        <v>313</v>
      </c>
      <c r="AU267" s="145" t="s">
        <v>90</v>
      </c>
      <c r="AY267" s="18" t="s">
        <v>311</v>
      </c>
      <c r="BE267" s="146">
        <f>IF(N267="základní",J267,0)</f>
        <v>0</v>
      </c>
      <c r="BF267" s="146">
        <f>IF(N267="snížená",J267,0)</f>
        <v>0</v>
      </c>
      <c r="BG267" s="146">
        <f>IF(N267="zákl. přenesená",J267,0)</f>
        <v>0</v>
      </c>
      <c r="BH267" s="146">
        <f>IF(N267="sníž. přenesená",J267,0)</f>
        <v>0</v>
      </c>
      <c r="BI267" s="146">
        <f>IF(N267="nulová",J267,0)</f>
        <v>0</v>
      </c>
      <c r="BJ267" s="18" t="s">
        <v>88</v>
      </c>
      <c r="BK267" s="146">
        <f>ROUND(I267*H267,2)</f>
        <v>0</v>
      </c>
      <c r="BL267" s="18" t="s">
        <v>318</v>
      </c>
      <c r="BM267" s="145" t="s">
        <v>572</v>
      </c>
    </row>
    <row r="268" spans="2:65" s="1" customFormat="1" ht="11.25" x14ac:dyDescent="0.2">
      <c r="B268" s="34"/>
      <c r="D268" s="147" t="s">
        <v>320</v>
      </c>
      <c r="F268" s="148" t="s">
        <v>573</v>
      </c>
      <c r="I268" s="149"/>
      <c r="L268" s="34"/>
      <c r="M268" s="150"/>
      <c r="T268" s="55"/>
      <c r="AT268" s="18" t="s">
        <v>320</v>
      </c>
      <c r="AU268" s="18" t="s">
        <v>90</v>
      </c>
    </row>
    <row r="269" spans="2:65" s="12" customFormat="1" ht="11.25" x14ac:dyDescent="0.2">
      <c r="B269" s="151"/>
      <c r="D269" s="152" t="s">
        <v>322</v>
      </c>
      <c r="E269" s="153" t="s">
        <v>43</v>
      </c>
      <c r="F269" s="154" t="s">
        <v>574</v>
      </c>
      <c r="H269" s="155">
        <v>194.54</v>
      </c>
      <c r="I269" s="156"/>
      <c r="L269" s="151"/>
      <c r="M269" s="157"/>
      <c r="T269" s="158"/>
      <c r="AT269" s="153" t="s">
        <v>322</v>
      </c>
      <c r="AU269" s="153" t="s">
        <v>90</v>
      </c>
      <c r="AV269" s="12" t="s">
        <v>90</v>
      </c>
      <c r="AW269" s="12" t="s">
        <v>41</v>
      </c>
      <c r="AX269" s="12" t="s">
        <v>88</v>
      </c>
      <c r="AY269" s="153" t="s">
        <v>311</v>
      </c>
    </row>
    <row r="270" spans="2:65" s="1" customFormat="1" ht="33" customHeight="1" x14ac:dyDescent="0.2">
      <c r="B270" s="34"/>
      <c r="C270" s="134" t="s">
        <v>575</v>
      </c>
      <c r="D270" s="134" t="s">
        <v>313</v>
      </c>
      <c r="E270" s="135" t="s">
        <v>576</v>
      </c>
      <c r="F270" s="136" t="s">
        <v>577</v>
      </c>
      <c r="G270" s="137" t="s">
        <v>250</v>
      </c>
      <c r="H270" s="138">
        <v>194.54</v>
      </c>
      <c r="I270" s="139"/>
      <c r="J270" s="140">
        <f>ROUND(I270*H270,2)</f>
        <v>0</v>
      </c>
      <c r="K270" s="136" t="s">
        <v>317</v>
      </c>
      <c r="L270" s="34"/>
      <c r="M270" s="141" t="s">
        <v>43</v>
      </c>
      <c r="N270" s="142" t="s">
        <v>52</v>
      </c>
      <c r="P270" s="143">
        <f>O270*H270</f>
        <v>0</v>
      </c>
      <c r="Q270" s="143">
        <v>1.8380000000000001E-2</v>
      </c>
      <c r="R270" s="143">
        <f>Q270*H270</f>
        <v>3.5756451999999999</v>
      </c>
      <c r="S270" s="143">
        <v>0</v>
      </c>
      <c r="T270" s="144">
        <f>S270*H270</f>
        <v>0</v>
      </c>
      <c r="AR270" s="145" t="s">
        <v>318</v>
      </c>
      <c r="AT270" s="145" t="s">
        <v>313</v>
      </c>
      <c r="AU270" s="145" t="s">
        <v>90</v>
      </c>
      <c r="AY270" s="18" t="s">
        <v>311</v>
      </c>
      <c r="BE270" s="146">
        <f>IF(N270="základní",J270,0)</f>
        <v>0</v>
      </c>
      <c r="BF270" s="146">
        <f>IF(N270="snížená",J270,0)</f>
        <v>0</v>
      </c>
      <c r="BG270" s="146">
        <f>IF(N270="zákl. přenesená",J270,0)</f>
        <v>0</v>
      </c>
      <c r="BH270" s="146">
        <f>IF(N270="sníž. přenesená",J270,0)</f>
        <v>0</v>
      </c>
      <c r="BI270" s="146">
        <f>IF(N270="nulová",J270,0)</f>
        <v>0</v>
      </c>
      <c r="BJ270" s="18" t="s">
        <v>88</v>
      </c>
      <c r="BK270" s="146">
        <f>ROUND(I270*H270,2)</f>
        <v>0</v>
      </c>
      <c r="BL270" s="18" t="s">
        <v>318</v>
      </c>
      <c r="BM270" s="145" t="s">
        <v>578</v>
      </c>
    </row>
    <row r="271" spans="2:65" s="1" customFormat="1" ht="11.25" x14ac:dyDescent="0.2">
      <c r="B271" s="34"/>
      <c r="D271" s="147" t="s">
        <v>320</v>
      </c>
      <c r="F271" s="148" t="s">
        <v>579</v>
      </c>
      <c r="I271" s="149"/>
      <c r="L271" s="34"/>
      <c r="M271" s="150"/>
      <c r="T271" s="55"/>
      <c r="AT271" s="18" t="s">
        <v>320</v>
      </c>
      <c r="AU271" s="18" t="s">
        <v>90</v>
      </c>
    </row>
    <row r="272" spans="2:65" s="12" customFormat="1" ht="11.25" x14ac:dyDescent="0.2">
      <c r="B272" s="151"/>
      <c r="D272" s="152" t="s">
        <v>322</v>
      </c>
      <c r="E272" s="153" t="s">
        <v>43</v>
      </c>
      <c r="F272" s="154" t="s">
        <v>574</v>
      </c>
      <c r="H272" s="155">
        <v>194.54</v>
      </c>
      <c r="I272" s="156"/>
      <c r="L272" s="151"/>
      <c r="M272" s="157"/>
      <c r="T272" s="158"/>
      <c r="AT272" s="153" t="s">
        <v>322</v>
      </c>
      <c r="AU272" s="153" t="s">
        <v>90</v>
      </c>
      <c r="AV272" s="12" t="s">
        <v>90</v>
      </c>
      <c r="AW272" s="12" t="s">
        <v>41</v>
      </c>
      <c r="AX272" s="12" t="s">
        <v>88</v>
      </c>
      <c r="AY272" s="153" t="s">
        <v>311</v>
      </c>
    </row>
    <row r="273" spans="2:65" s="1" customFormat="1" ht="21.75" customHeight="1" x14ac:dyDescent="0.2">
      <c r="B273" s="34"/>
      <c r="C273" s="134" t="s">
        <v>580</v>
      </c>
      <c r="D273" s="134" t="s">
        <v>313</v>
      </c>
      <c r="E273" s="135" t="s">
        <v>581</v>
      </c>
      <c r="F273" s="136" t="s">
        <v>582</v>
      </c>
      <c r="G273" s="137" t="s">
        <v>250</v>
      </c>
      <c r="H273" s="138">
        <v>443.28</v>
      </c>
      <c r="I273" s="139"/>
      <c r="J273" s="140">
        <f>ROUND(I273*H273,2)</f>
        <v>0</v>
      </c>
      <c r="K273" s="136" t="s">
        <v>317</v>
      </c>
      <c r="L273" s="34"/>
      <c r="M273" s="141" t="s">
        <v>43</v>
      </c>
      <c r="N273" s="142" t="s">
        <v>52</v>
      </c>
      <c r="P273" s="143">
        <f>O273*H273</f>
        <v>0</v>
      </c>
      <c r="Q273" s="143">
        <v>7.3499999999999998E-3</v>
      </c>
      <c r="R273" s="143">
        <f>Q273*H273</f>
        <v>3.2581079999999996</v>
      </c>
      <c r="S273" s="143">
        <v>0</v>
      </c>
      <c r="T273" s="144">
        <f>S273*H273</f>
        <v>0</v>
      </c>
      <c r="AR273" s="145" t="s">
        <v>318</v>
      </c>
      <c r="AT273" s="145" t="s">
        <v>313</v>
      </c>
      <c r="AU273" s="145" t="s">
        <v>90</v>
      </c>
      <c r="AY273" s="18" t="s">
        <v>311</v>
      </c>
      <c r="BE273" s="146">
        <f>IF(N273="základní",J273,0)</f>
        <v>0</v>
      </c>
      <c r="BF273" s="146">
        <f>IF(N273="snížená",J273,0)</f>
        <v>0</v>
      </c>
      <c r="BG273" s="146">
        <f>IF(N273="zákl. přenesená",J273,0)</f>
        <v>0</v>
      </c>
      <c r="BH273" s="146">
        <f>IF(N273="sníž. přenesená",J273,0)</f>
        <v>0</v>
      </c>
      <c r="BI273" s="146">
        <f>IF(N273="nulová",J273,0)</f>
        <v>0</v>
      </c>
      <c r="BJ273" s="18" t="s">
        <v>88</v>
      </c>
      <c r="BK273" s="146">
        <f>ROUND(I273*H273,2)</f>
        <v>0</v>
      </c>
      <c r="BL273" s="18" t="s">
        <v>318</v>
      </c>
      <c r="BM273" s="145" t="s">
        <v>583</v>
      </c>
    </row>
    <row r="274" spans="2:65" s="1" customFormat="1" ht="11.25" x14ac:dyDescent="0.2">
      <c r="B274" s="34"/>
      <c r="D274" s="147" t="s">
        <v>320</v>
      </c>
      <c r="F274" s="148" t="s">
        <v>584</v>
      </c>
      <c r="I274" s="149"/>
      <c r="L274" s="34"/>
      <c r="M274" s="150"/>
      <c r="T274" s="55"/>
      <c r="AT274" s="18" t="s">
        <v>320</v>
      </c>
      <c r="AU274" s="18" t="s">
        <v>90</v>
      </c>
    </row>
    <row r="275" spans="2:65" s="14" customFormat="1" ht="11.25" x14ac:dyDescent="0.2">
      <c r="B275" s="166"/>
      <c r="D275" s="152" t="s">
        <v>322</v>
      </c>
      <c r="E275" s="167" t="s">
        <v>43</v>
      </c>
      <c r="F275" s="168" t="s">
        <v>585</v>
      </c>
      <c r="H275" s="167" t="s">
        <v>43</v>
      </c>
      <c r="I275" s="169"/>
      <c r="L275" s="166"/>
      <c r="M275" s="170"/>
      <c r="T275" s="171"/>
      <c r="AT275" s="167" t="s">
        <v>322</v>
      </c>
      <c r="AU275" s="167" t="s">
        <v>90</v>
      </c>
      <c r="AV275" s="14" t="s">
        <v>88</v>
      </c>
      <c r="AW275" s="14" t="s">
        <v>41</v>
      </c>
      <c r="AX275" s="14" t="s">
        <v>81</v>
      </c>
      <c r="AY275" s="167" t="s">
        <v>311</v>
      </c>
    </row>
    <row r="276" spans="2:65" s="12" customFormat="1" ht="11.25" x14ac:dyDescent="0.2">
      <c r="B276" s="151"/>
      <c r="D276" s="152" t="s">
        <v>322</v>
      </c>
      <c r="E276" s="153" t="s">
        <v>43</v>
      </c>
      <c r="F276" s="154" t="s">
        <v>586</v>
      </c>
      <c r="H276" s="155">
        <v>456.66</v>
      </c>
      <c r="I276" s="156"/>
      <c r="L276" s="151"/>
      <c r="M276" s="157"/>
      <c r="T276" s="158"/>
      <c r="AT276" s="153" t="s">
        <v>322</v>
      </c>
      <c r="AU276" s="153" t="s">
        <v>90</v>
      </c>
      <c r="AV276" s="12" t="s">
        <v>90</v>
      </c>
      <c r="AW276" s="12" t="s">
        <v>41</v>
      </c>
      <c r="AX276" s="12" t="s">
        <v>81</v>
      </c>
      <c r="AY276" s="153" t="s">
        <v>311</v>
      </c>
    </row>
    <row r="277" spans="2:65" s="12" customFormat="1" ht="11.25" x14ac:dyDescent="0.2">
      <c r="B277" s="151"/>
      <c r="D277" s="152" t="s">
        <v>322</v>
      </c>
      <c r="E277" s="153" t="s">
        <v>43</v>
      </c>
      <c r="F277" s="154" t="s">
        <v>587</v>
      </c>
      <c r="H277" s="155">
        <v>10.82</v>
      </c>
      <c r="I277" s="156"/>
      <c r="L277" s="151"/>
      <c r="M277" s="157"/>
      <c r="T277" s="158"/>
      <c r="AT277" s="153" t="s">
        <v>322</v>
      </c>
      <c r="AU277" s="153" t="s">
        <v>90</v>
      </c>
      <c r="AV277" s="12" t="s">
        <v>90</v>
      </c>
      <c r="AW277" s="12" t="s">
        <v>41</v>
      </c>
      <c r="AX277" s="12" t="s">
        <v>81</v>
      </c>
      <c r="AY277" s="153" t="s">
        <v>311</v>
      </c>
    </row>
    <row r="278" spans="2:65" s="12" customFormat="1" ht="11.25" x14ac:dyDescent="0.2">
      <c r="B278" s="151"/>
      <c r="D278" s="152" t="s">
        <v>322</v>
      </c>
      <c r="E278" s="153" t="s">
        <v>43</v>
      </c>
      <c r="F278" s="154" t="s">
        <v>337</v>
      </c>
      <c r="H278" s="155">
        <v>-24.2</v>
      </c>
      <c r="I278" s="156"/>
      <c r="L278" s="151"/>
      <c r="M278" s="157"/>
      <c r="T278" s="158"/>
      <c r="AT278" s="153" t="s">
        <v>322</v>
      </c>
      <c r="AU278" s="153" t="s">
        <v>90</v>
      </c>
      <c r="AV278" s="12" t="s">
        <v>90</v>
      </c>
      <c r="AW278" s="12" t="s">
        <v>41</v>
      </c>
      <c r="AX278" s="12" t="s">
        <v>81</v>
      </c>
      <c r="AY278" s="153" t="s">
        <v>311</v>
      </c>
    </row>
    <row r="279" spans="2:65" s="13" customFormat="1" ht="11.25" x14ac:dyDescent="0.2">
      <c r="B279" s="159"/>
      <c r="D279" s="152" t="s">
        <v>322</v>
      </c>
      <c r="E279" s="160" t="s">
        <v>43</v>
      </c>
      <c r="F279" s="161" t="s">
        <v>331</v>
      </c>
      <c r="H279" s="162">
        <v>443.28</v>
      </c>
      <c r="I279" s="163"/>
      <c r="L279" s="159"/>
      <c r="M279" s="164"/>
      <c r="T279" s="165"/>
      <c r="AT279" s="160" t="s">
        <v>322</v>
      </c>
      <c r="AU279" s="160" t="s">
        <v>90</v>
      </c>
      <c r="AV279" s="13" t="s">
        <v>318</v>
      </c>
      <c r="AW279" s="13" t="s">
        <v>41</v>
      </c>
      <c r="AX279" s="13" t="s">
        <v>88</v>
      </c>
      <c r="AY279" s="160" t="s">
        <v>311</v>
      </c>
    </row>
    <row r="280" spans="2:65" s="1" customFormat="1" ht="16.5" customHeight="1" x14ac:dyDescent="0.2">
      <c r="B280" s="34"/>
      <c r="C280" s="134" t="s">
        <v>588</v>
      </c>
      <c r="D280" s="134" t="s">
        <v>313</v>
      </c>
      <c r="E280" s="135" t="s">
        <v>589</v>
      </c>
      <c r="F280" s="136" t="s">
        <v>590</v>
      </c>
      <c r="G280" s="137" t="s">
        <v>250</v>
      </c>
      <c r="H280" s="138">
        <v>47</v>
      </c>
      <c r="I280" s="139"/>
      <c r="J280" s="140">
        <f>ROUND(I280*H280,2)</f>
        <v>0</v>
      </c>
      <c r="K280" s="136" t="s">
        <v>317</v>
      </c>
      <c r="L280" s="34"/>
      <c r="M280" s="141" t="s">
        <v>43</v>
      </c>
      <c r="N280" s="142" t="s">
        <v>52</v>
      </c>
      <c r="P280" s="143">
        <f>O280*H280</f>
        <v>0</v>
      </c>
      <c r="Q280" s="143">
        <v>5.6000000000000001E-2</v>
      </c>
      <c r="R280" s="143">
        <f>Q280*H280</f>
        <v>2.6320000000000001</v>
      </c>
      <c r="S280" s="143">
        <v>0</v>
      </c>
      <c r="T280" s="144">
        <f>S280*H280</f>
        <v>0</v>
      </c>
      <c r="AR280" s="145" t="s">
        <v>318</v>
      </c>
      <c r="AT280" s="145" t="s">
        <v>313</v>
      </c>
      <c r="AU280" s="145" t="s">
        <v>90</v>
      </c>
      <c r="AY280" s="18" t="s">
        <v>311</v>
      </c>
      <c r="BE280" s="146">
        <f>IF(N280="základní",J280,0)</f>
        <v>0</v>
      </c>
      <c r="BF280" s="146">
        <f>IF(N280="snížená",J280,0)</f>
        <v>0</v>
      </c>
      <c r="BG280" s="146">
        <f>IF(N280="zákl. přenesená",J280,0)</f>
        <v>0</v>
      </c>
      <c r="BH280" s="146">
        <f>IF(N280="sníž. přenesená",J280,0)</f>
        <v>0</v>
      </c>
      <c r="BI280" s="146">
        <f>IF(N280="nulová",J280,0)</f>
        <v>0</v>
      </c>
      <c r="BJ280" s="18" t="s">
        <v>88</v>
      </c>
      <c r="BK280" s="146">
        <f>ROUND(I280*H280,2)</f>
        <v>0</v>
      </c>
      <c r="BL280" s="18" t="s">
        <v>318</v>
      </c>
      <c r="BM280" s="145" t="s">
        <v>591</v>
      </c>
    </row>
    <row r="281" spans="2:65" s="1" customFormat="1" ht="11.25" x14ac:dyDescent="0.2">
      <c r="B281" s="34"/>
      <c r="D281" s="147" t="s">
        <v>320</v>
      </c>
      <c r="F281" s="148" t="s">
        <v>592</v>
      </c>
      <c r="I281" s="149"/>
      <c r="L281" s="34"/>
      <c r="M281" s="150"/>
      <c r="T281" s="55"/>
      <c r="AT281" s="18" t="s">
        <v>320</v>
      </c>
      <c r="AU281" s="18" t="s">
        <v>90</v>
      </c>
    </row>
    <row r="282" spans="2:65" s="12" customFormat="1" ht="11.25" x14ac:dyDescent="0.2">
      <c r="B282" s="151"/>
      <c r="D282" s="152" t="s">
        <v>322</v>
      </c>
      <c r="E282" s="153" t="s">
        <v>43</v>
      </c>
      <c r="F282" s="154" t="s">
        <v>593</v>
      </c>
      <c r="H282" s="155">
        <v>47</v>
      </c>
      <c r="I282" s="156"/>
      <c r="L282" s="151"/>
      <c r="M282" s="157"/>
      <c r="T282" s="158"/>
      <c r="AT282" s="153" t="s">
        <v>322</v>
      </c>
      <c r="AU282" s="153" t="s">
        <v>90</v>
      </c>
      <c r="AV282" s="12" t="s">
        <v>90</v>
      </c>
      <c r="AW282" s="12" t="s">
        <v>41</v>
      </c>
      <c r="AX282" s="12" t="s">
        <v>88</v>
      </c>
      <c r="AY282" s="153" t="s">
        <v>311</v>
      </c>
    </row>
    <row r="283" spans="2:65" s="1" customFormat="1" ht="24.2" customHeight="1" x14ac:dyDescent="0.2">
      <c r="B283" s="34"/>
      <c r="C283" s="134" t="s">
        <v>594</v>
      </c>
      <c r="D283" s="134" t="s">
        <v>313</v>
      </c>
      <c r="E283" s="135" t="s">
        <v>595</v>
      </c>
      <c r="F283" s="136" t="s">
        <v>596</v>
      </c>
      <c r="G283" s="137" t="s">
        <v>250</v>
      </c>
      <c r="H283" s="138">
        <v>443.28</v>
      </c>
      <c r="I283" s="139"/>
      <c r="J283" s="140">
        <f>ROUND(I283*H283,2)</f>
        <v>0</v>
      </c>
      <c r="K283" s="136" t="s">
        <v>317</v>
      </c>
      <c r="L283" s="34"/>
      <c r="M283" s="141" t="s">
        <v>43</v>
      </c>
      <c r="N283" s="142" t="s">
        <v>52</v>
      </c>
      <c r="P283" s="143">
        <f>O283*H283</f>
        <v>0</v>
      </c>
      <c r="Q283" s="143">
        <v>4.3800000000000002E-3</v>
      </c>
      <c r="R283" s="143">
        <f>Q283*H283</f>
        <v>1.9415663999999999</v>
      </c>
      <c r="S283" s="143">
        <v>0</v>
      </c>
      <c r="T283" s="144">
        <f>S283*H283</f>
        <v>0</v>
      </c>
      <c r="AR283" s="145" t="s">
        <v>318</v>
      </c>
      <c r="AT283" s="145" t="s">
        <v>313</v>
      </c>
      <c r="AU283" s="145" t="s">
        <v>90</v>
      </c>
      <c r="AY283" s="18" t="s">
        <v>311</v>
      </c>
      <c r="BE283" s="146">
        <f>IF(N283="základní",J283,0)</f>
        <v>0</v>
      </c>
      <c r="BF283" s="146">
        <f>IF(N283="snížená",J283,0)</f>
        <v>0</v>
      </c>
      <c r="BG283" s="146">
        <f>IF(N283="zákl. přenesená",J283,0)</f>
        <v>0</v>
      </c>
      <c r="BH283" s="146">
        <f>IF(N283="sníž. přenesená",J283,0)</f>
        <v>0</v>
      </c>
      <c r="BI283" s="146">
        <f>IF(N283="nulová",J283,0)</f>
        <v>0</v>
      </c>
      <c r="BJ283" s="18" t="s">
        <v>88</v>
      </c>
      <c r="BK283" s="146">
        <f>ROUND(I283*H283,2)</f>
        <v>0</v>
      </c>
      <c r="BL283" s="18" t="s">
        <v>318</v>
      </c>
      <c r="BM283" s="145" t="s">
        <v>597</v>
      </c>
    </row>
    <row r="284" spans="2:65" s="1" customFormat="1" ht="11.25" x14ac:dyDescent="0.2">
      <c r="B284" s="34"/>
      <c r="D284" s="147" t="s">
        <v>320</v>
      </c>
      <c r="F284" s="148" t="s">
        <v>598</v>
      </c>
      <c r="I284" s="149"/>
      <c r="L284" s="34"/>
      <c r="M284" s="150"/>
      <c r="T284" s="55"/>
      <c r="AT284" s="18" t="s">
        <v>320</v>
      </c>
      <c r="AU284" s="18" t="s">
        <v>90</v>
      </c>
    </row>
    <row r="285" spans="2:65" s="14" customFormat="1" ht="11.25" x14ac:dyDescent="0.2">
      <c r="B285" s="166"/>
      <c r="D285" s="152" t="s">
        <v>322</v>
      </c>
      <c r="E285" s="167" t="s">
        <v>43</v>
      </c>
      <c r="F285" s="168" t="s">
        <v>585</v>
      </c>
      <c r="H285" s="167" t="s">
        <v>43</v>
      </c>
      <c r="I285" s="169"/>
      <c r="L285" s="166"/>
      <c r="M285" s="170"/>
      <c r="T285" s="171"/>
      <c r="AT285" s="167" t="s">
        <v>322</v>
      </c>
      <c r="AU285" s="167" t="s">
        <v>90</v>
      </c>
      <c r="AV285" s="14" t="s">
        <v>88</v>
      </c>
      <c r="AW285" s="14" t="s">
        <v>41</v>
      </c>
      <c r="AX285" s="14" t="s">
        <v>81</v>
      </c>
      <c r="AY285" s="167" t="s">
        <v>311</v>
      </c>
    </row>
    <row r="286" spans="2:65" s="12" customFormat="1" ht="11.25" x14ac:dyDescent="0.2">
      <c r="B286" s="151"/>
      <c r="D286" s="152" t="s">
        <v>322</v>
      </c>
      <c r="E286" s="153" t="s">
        <v>43</v>
      </c>
      <c r="F286" s="154" t="s">
        <v>586</v>
      </c>
      <c r="H286" s="155">
        <v>456.66</v>
      </c>
      <c r="I286" s="156"/>
      <c r="L286" s="151"/>
      <c r="M286" s="157"/>
      <c r="T286" s="158"/>
      <c r="AT286" s="153" t="s">
        <v>322</v>
      </c>
      <c r="AU286" s="153" t="s">
        <v>90</v>
      </c>
      <c r="AV286" s="12" t="s">
        <v>90</v>
      </c>
      <c r="AW286" s="12" t="s">
        <v>41</v>
      </c>
      <c r="AX286" s="12" t="s">
        <v>81</v>
      </c>
      <c r="AY286" s="153" t="s">
        <v>311</v>
      </c>
    </row>
    <row r="287" spans="2:65" s="12" customFormat="1" ht="11.25" x14ac:dyDescent="0.2">
      <c r="B287" s="151"/>
      <c r="D287" s="152" t="s">
        <v>322</v>
      </c>
      <c r="E287" s="153" t="s">
        <v>43</v>
      </c>
      <c r="F287" s="154" t="s">
        <v>587</v>
      </c>
      <c r="H287" s="155">
        <v>10.82</v>
      </c>
      <c r="I287" s="156"/>
      <c r="L287" s="151"/>
      <c r="M287" s="157"/>
      <c r="T287" s="158"/>
      <c r="AT287" s="153" t="s">
        <v>322</v>
      </c>
      <c r="AU287" s="153" t="s">
        <v>90</v>
      </c>
      <c r="AV287" s="12" t="s">
        <v>90</v>
      </c>
      <c r="AW287" s="12" t="s">
        <v>41</v>
      </c>
      <c r="AX287" s="12" t="s">
        <v>81</v>
      </c>
      <c r="AY287" s="153" t="s">
        <v>311</v>
      </c>
    </row>
    <row r="288" spans="2:65" s="12" customFormat="1" ht="11.25" x14ac:dyDescent="0.2">
      <c r="B288" s="151"/>
      <c r="D288" s="152" t="s">
        <v>322</v>
      </c>
      <c r="E288" s="153" t="s">
        <v>43</v>
      </c>
      <c r="F288" s="154" t="s">
        <v>337</v>
      </c>
      <c r="H288" s="155">
        <v>-24.2</v>
      </c>
      <c r="I288" s="156"/>
      <c r="L288" s="151"/>
      <c r="M288" s="157"/>
      <c r="T288" s="158"/>
      <c r="AT288" s="153" t="s">
        <v>322</v>
      </c>
      <c r="AU288" s="153" t="s">
        <v>90</v>
      </c>
      <c r="AV288" s="12" t="s">
        <v>90</v>
      </c>
      <c r="AW288" s="12" t="s">
        <v>41</v>
      </c>
      <c r="AX288" s="12" t="s">
        <v>81</v>
      </c>
      <c r="AY288" s="153" t="s">
        <v>311</v>
      </c>
    </row>
    <row r="289" spans="2:65" s="13" customFormat="1" ht="11.25" x14ac:dyDescent="0.2">
      <c r="B289" s="159"/>
      <c r="D289" s="152" t="s">
        <v>322</v>
      </c>
      <c r="E289" s="160" t="s">
        <v>43</v>
      </c>
      <c r="F289" s="161" t="s">
        <v>331</v>
      </c>
      <c r="H289" s="162">
        <v>443.28</v>
      </c>
      <c r="I289" s="163"/>
      <c r="L289" s="159"/>
      <c r="M289" s="164"/>
      <c r="T289" s="165"/>
      <c r="AT289" s="160" t="s">
        <v>322</v>
      </c>
      <c r="AU289" s="160" t="s">
        <v>90</v>
      </c>
      <c r="AV289" s="13" t="s">
        <v>318</v>
      </c>
      <c r="AW289" s="13" t="s">
        <v>41</v>
      </c>
      <c r="AX289" s="13" t="s">
        <v>88</v>
      </c>
      <c r="AY289" s="160" t="s">
        <v>311</v>
      </c>
    </row>
    <row r="290" spans="2:65" s="1" customFormat="1" ht="24.2" customHeight="1" x14ac:dyDescent="0.2">
      <c r="B290" s="34"/>
      <c r="C290" s="134" t="s">
        <v>599</v>
      </c>
      <c r="D290" s="134" t="s">
        <v>313</v>
      </c>
      <c r="E290" s="135" t="s">
        <v>600</v>
      </c>
      <c r="F290" s="136" t="s">
        <v>601</v>
      </c>
      <c r="G290" s="137" t="s">
        <v>250</v>
      </c>
      <c r="H290" s="138">
        <v>135.12</v>
      </c>
      <c r="I290" s="139"/>
      <c r="J290" s="140">
        <f>ROUND(I290*H290,2)</f>
        <v>0</v>
      </c>
      <c r="K290" s="136" t="s">
        <v>317</v>
      </c>
      <c r="L290" s="34"/>
      <c r="M290" s="141" t="s">
        <v>43</v>
      </c>
      <c r="N290" s="142" t="s">
        <v>52</v>
      </c>
      <c r="P290" s="143">
        <f>O290*H290</f>
        <v>0</v>
      </c>
      <c r="Q290" s="143">
        <v>1.575E-2</v>
      </c>
      <c r="R290" s="143">
        <f>Q290*H290</f>
        <v>2.1281400000000001</v>
      </c>
      <c r="S290" s="143">
        <v>0</v>
      </c>
      <c r="T290" s="144">
        <f>S290*H290</f>
        <v>0</v>
      </c>
      <c r="AR290" s="145" t="s">
        <v>318</v>
      </c>
      <c r="AT290" s="145" t="s">
        <v>313</v>
      </c>
      <c r="AU290" s="145" t="s">
        <v>90</v>
      </c>
      <c r="AY290" s="18" t="s">
        <v>311</v>
      </c>
      <c r="BE290" s="146">
        <f>IF(N290="základní",J290,0)</f>
        <v>0</v>
      </c>
      <c r="BF290" s="146">
        <f>IF(N290="snížená",J290,0)</f>
        <v>0</v>
      </c>
      <c r="BG290" s="146">
        <f>IF(N290="zákl. přenesená",J290,0)</f>
        <v>0</v>
      </c>
      <c r="BH290" s="146">
        <f>IF(N290="sníž. přenesená",J290,0)</f>
        <v>0</v>
      </c>
      <c r="BI290" s="146">
        <f>IF(N290="nulová",J290,0)</f>
        <v>0</v>
      </c>
      <c r="BJ290" s="18" t="s">
        <v>88</v>
      </c>
      <c r="BK290" s="146">
        <f>ROUND(I290*H290,2)</f>
        <v>0</v>
      </c>
      <c r="BL290" s="18" t="s">
        <v>318</v>
      </c>
      <c r="BM290" s="145" t="s">
        <v>602</v>
      </c>
    </row>
    <row r="291" spans="2:65" s="1" customFormat="1" ht="11.25" x14ac:dyDescent="0.2">
      <c r="B291" s="34"/>
      <c r="D291" s="147" t="s">
        <v>320</v>
      </c>
      <c r="F291" s="148" t="s">
        <v>603</v>
      </c>
      <c r="I291" s="149"/>
      <c r="L291" s="34"/>
      <c r="M291" s="150"/>
      <c r="T291" s="55"/>
      <c r="AT291" s="18" t="s">
        <v>320</v>
      </c>
      <c r="AU291" s="18" t="s">
        <v>90</v>
      </c>
    </row>
    <row r="292" spans="2:65" s="14" customFormat="1" ht="11.25" x14ac:dyDescent="0.2">
      <c r="B292" s="166"/>
      <c r="D292" s="152" t="s">
        <v>322</v>
      </c>
      <c r="E292" s="167" t="s">
        <v>43</v>
      </c>
      <c r="F292" s="168" t="s">
        <v>585</v>
      </c>
      <c r="H292" s="167" t="s">
        <v>43</v>
      </c>
      <c r="I292" s="169"/>
      <c r="L292" s="166"/>
      <c r="M292" s="170"/>
      <c r="T292" s="171"/>
      <c r="AT292" s="167" t="s">
        <v>322</v>
      </c>
      <c r="AU292" s="167" t="s">
        <v>90</v>
      </c>
      <c r="AV292" s="14" t="s">
        <v>88</v>
      </c>
      <c r="AW292" s="14" t="s">
        <v>41</v>
      </c>
      <c r="AX292" s="14" t="s">
        <v>81</v>
      </c>
      <c r="AY292" s="167" t="s">
        <v>311</v>
      </c>
    </row>
    <row r="293" spans="2:65" s="12" customFormat="1" ht="11.25" x14ac:dyDescent="0.2">
      <c r="B293" s="151"/>
      <c r="D293" s="152" t="s">
        <v>322</v>
      </c>
      <c r="E293" s="153" t="s">
        <v>43</v>
      </c>
      <c r="F293" s="154" t="s">
        <v>604</v>
      </c>
      <c r="H293" s="155">
        <v>135.12</v>
      </c>
      <c r="I293" s="156"/>
      <c r="L293" s="151"/>
      <c r="M293" s="157"/>
      <c r="T293" s="158"/>
      <c r="AT293" s="153" t="s">
        <v>322</v>
      </c>
      <c r="AU293" s="153" t="s">
        <v>90</v>
      </c>
      <c r="AV293" s="12" t="s">
        <v>90</v>
      </c>
      <c r="AW293" s="12" t="s">
        <v>41</v>
      </c>
      <c r="AX293" s="12" t="s">
        <v>88</v>
      </c>
      <c r="AY293" s="153" t="s">
        <v>311</v>
      </c>
    </row>
    <row r="294" spans="2:65" s="1" customFormat="1" ht="24.2" customHeight="1" x14ac:dyDescent="0.2">
      <c r="B294" s="34"/>
      <c r="C294" s="134" t="s">
        <v>605</v>
      </c>
      <c r="D294" s="134" t="s">
        <v>313</v>
      </c>
      <c r="E294" s="135" t="s">
        <v>606</v>
      </c>
      <c r="F294" s="136" t="s">
        <v>607</v>
      </c>
      <c r="G294" s="137" t="s">
        <v>250</v>
      </c>
      <c r="H294" s="138">
        <v>288.60000000000002</v>
      </c>
      <c r="I294" s="139"/>
      <c r="J294" s="140">
        <f>ROUND(I294*H294,2)</f>
        <v>0</v>
      </c>
      <c r="K294" s="136" t="s">
        <v>317</v>
      </c>
      <c r="L294" s="34"/>
      <c r="M294" s="141" t="s">
        <v>43</v>
      </c>
      <c r="N294" s="142" t="s">
        <v>52</v>
      </c>
      <c r="P294" s="143">
        <f>O294*H294</f>
        <v>0</v>
      </c>
      <c r="Q294" s="143">
        <v>1.8380000000000001E-2</v>
      </c>
      <c r="R294" s="143">
        <f>Q294*H294</f>
        <v>5.3044680000000008</v>
      </c>
      <c r="S294" s="143">
        <v>0</v>
      </c>
      <c r="T294" s="144">
        <f>S294*H294</f>
        <v>0</v>
      </c>
      <c r="AR294" s="145" t="s">
        <v>318</v>
      </c>
      <c r="AT294" s="145" t="s">
        <v>313</v>
      </c>
      <c r="AU294" s="145" t="s">
        <v>90</v>
      </c>
      <c r="AY294" s="18" t="s">
        <v>311</v>
      </c>
      <c r="BE294" s="146">
        <f>IF(N294="základní",J294,0)</f>
        <v>0</v>
      </c>
      <c r="BF294" s="146">
        <f>IF(N294="snížená",J294,0)</f>
        <v>0</v>
      </c>
      <c r="BG294" s="146">
        <f>IF(N294="zákl. přenesená",J294,0)</f>
        <v>0</v>
      </c>
      <c r="BH294" s="146">
        <f>IF(N294="sníž. přenesená",J294,0)</f>
        <v>0</v>
      </c>
      <c r="BI294" s="146">
        <f>IF(N294="nulová",J294,0)</f>
        <v>0</v>
      </c>
      <c r="BJ294" s="18" t="s">
        <v>88</v>
      </c>
      <c r="BK294" s="146">
        <f>ROUND(I294*H294,2)</f>
        <v>0</v>
      </c>
      <c r="BL294" s="18" t="s">
        <v>318</v>
      </c>
      <c r="BM294" s="145" t="s">
        <v>608</v>
      </c>
    </row>
    <row r="295" spans="2:65" s="1" customFormat="1" ht="11.25" x14ac:dyDescent="0.2">
      <c r="B295" s="34"/>
      <c r="D295" s="147" t="s">
        <v>320</v>
      </c>
      <c r="F295" s="148" t="s">
        <v>609</v>
      </c>
      <c r="I295" s="149"/>
      <c r="L295" s="34"/>
      <c r="M295" s="150"/>
      <c r="T295" s="55"/>
      <c r="AT295" s="18" t="s">
        <v>320</v>
      </c>
      <c r="AU295" s="18" t="s">
        <v>90</v>
      </c>
    </row>
    <row r="296" spans="2:65" s="14" customFormat="1" ht="11.25" x14ac:dyDescent="0.2">
      <c r="B296" s="166"/>
      <c r="D296" s="152" t="s">
        <v>322</v>
      </c>
      <c r="E296" s="167" t="s">
        <v>43</v>
      </c>
      <c r="F296" s="168" t="s">
        <v>585</v>
      </c>
      <c r="H296" s="167" t="s">
        <v>43</v>
      </c>
      <c r="I296" s="169"/>
      <c r="L296" s="166"/>
      <c r="M296" s="170"/>
      <c r="T296" s="171"/>
      <c r="AT296" s="167" t="s">
        <v>322</v>
      </c>
      <c r="AU296" s="167" t="s">
        <v>90</v>
      </c>
      <c r="AV296" s="14" t="s">
        <v>88</v>
      </c>
      <c r="AW296" s="14" t="s">
        <v>41</v>
      </c>
      <c r="AX296" s="14" t="s">
        <v>81</v>
      </c>
      <c r="AY296" s="167" t="s">
        <v>311</v>
      </c>
    </row>
    <row r="297" spans="2:65" s="12" customFormat="1" ht="11.25" x14ac:dyDescent="0.2">
      <c r="B297" s="151"/>
      <c r="D297" s="152" t="s">
        <v>322</v>
      </c>
      <c r="E297" s="153" t="s">
        <v>43</v>
      </c>
      <c r="F297" s="154" t="s">
        <v>586</v>
      </c>
      <c r="H297" s="155">
        <v>456.66</v>
      </c>
      <c r="I297" s="156"/>
      <c r="L297" s="151"/>
      <c r="M297" s="157"/>
      <c r="T297" s="158"/>
      <c r="AT297" s="153" t="s">
        <v>322</v>
      </c>
      <c r="AU297" s="153" t="s">
        <v>90</v>
      </c>
      <c r="AV297" s="12" t="s">
        <v>90</v>
      </c>
      <c r="AW297" s="12" t="s">
        <v>41</v>
      </c>
      <c r="AX297" s="12" t="s">
        <v>81</v>
      </c>
      <c r="AY297" s="153" t="s">
        <v>311</v>
      </c>
    </row>
    <row r="298" spans="2:65" s="12" customFormat="1" ht="11.25" x14ac:dyDescent="0.2">
      <c r="B298" s="151"/>
      <c r="D298" s="152" t="s">
        <v>322</v>
      </c>
      <c r="E298" s="153" t="s">
        <v>43</v>
      </c>
      <c r="F298" s="154" t="s">
        <v>587</v>
      </c>
      <c r="H298" s="155">
        <v>10.82</v>
      </c>
      <c r="I298" s="156"/>
      <c r="L298" s="151"/>
      <c r="M298" s="157"/>
      <c r="T298" s="158"/>
      <c r="AT298" s="153" t="s">
        <v>322</v>
      </c>
      <c r="AU298" s="153" t="s">
        <v>90</v>
      </c>
      <c r="AV298" s="12" t="s">
        <v>90</v>
      </c>
      <c r="AW298" s="12" t="s">
        <v>41</v>
      </c>
      <c r="AX298" s="12" t="s">
        <v>81</v>
      </c>
      <c r="AY298" s="153" t="s">
        <v>311</v>
      </c>
    </row>
    <row r="299" spans="2:65" s="12" customFormat="1" ht="11.25" x14ac:dyDescent="0.2">
      <c r="B299" s="151"/>
      <c r="D299" s="152" t="s">
        <v>322</v>
      </c>
      <c r="E299" s="153" t="s">
        <v>43</v>
      </c>
      <c r="F299" s="154" t="s">
        <v>337</v>
      </c>
      <c r="H299" s="155">
        <v>-24.2</v>
      </c>
      <c r="I299" s="156"/>
      <c r="L299" s="151"/>
      <c r="M299" s="157"/>
      <c r="T299" s="158"/>
      <c r="AT299" s="153" t="s">
        <v>322</v>
      </c>
      <c r="AU299" s="153" t="s">
        <v>90</v>
      </c>
      <c r="AV299" s="12" t="s">
        <v>90</v>
      </c>
      <c r="AW299" s="12" t="s">
        <v>41</v>
      </c>
      <c r="AX299" s="12" t="s">
        <v>81</v>
      </c>
      <c r="AY299" s="153" t="s">
        <v>311</v>
      </c>
    </row>
    <row r="300" spans="2:65" s="12" customFormat="1" ht="11.25" x14ac:dyDescent="0.2">
      <c r="B300" s="151"/>
      <c r="D300" s="152" t="s">
        <v>322</v>
      </c>
      <c r="E300" s="153" t="s">
        <v>43</v>
      </c>
      <c r="F300" s="154" t="s">
        <v>610</v>
      </c>
      <c r="H300" s="155">
        <v>-154.68</v>
      </c>
      <c r="I300" s="156"/>
      <c r="L300" s="151"/>
      <c r="M300" s="157"/>
      <c r="T300" s="158"/>
      <c r="AT300" s="153" t="s">
        <v>322</v>
      </c>
      <c r="AU300" s="153" t="s">
        <v>90</v>
      </c>
      <c r="AV300" s="12" t="s">
        <v>90</v>
      </c>
      <c r="AW300" s="12" t="s">
        <v>41</v>
      </c>
      <c r="AX300" s="12" t="s">
        <v>81</v>
      </c>
      <c r="AY300" s="153" t="s">
        <v>311</v>
      </c>
    </row>
    <row r="301" spans="2:65" s="13" customFormat="1" ht="11.25" x14ac:dyDescent="0.2">
      <c r="B301" s="159"/>
      <c r="D301" s="152" t="s">
        <v>322</v>
      </c>
      <c r="E301" s="160" t="s">
        <v>43</v>
      </c>
      <c r="F301" s="161" t="s">
        <v>331</v>
      </c>
      <c r="H301" s="162">
        <v>288.60000000000002</v>
      </c>
      <c r="I301" s="163"/>
      <c r="L301" s="159"/>
      <c r="M301" s="164"/>
      <c r="T301" s="165"/>
      <c r="AT301" s="160" t="s">
        <v>322</v>
      </c>
      <c r="AU301" s="160" t="s">
        <v>90</v>
      </c>
      <c r="AV301" s="13" t="s">
        <v>318</v>
      </c>
      <c r="AW301" s="13" t="s">
        <v>41</v>
      </c>
      <c r="AX301" s="13" t="s">
        <v>88</v>
      </c>
      <c r="AY301" s="160" t="s">
        <v>311</v>
      </c>
    </row>
    <row r="302" spans="2:65" s="1" customFormat="1" ht="24.2" customHeight="1" x14ac:dyDescent="0.2">
      <c r="B302" s="34"/>
      <c r="C302" s="134" t="s">
        <v>611</v>
      </c>
      <c r="D302" s="134" t="s">
        <v>313</v>
      </c>
      <c r="E302" s="135" t="s">
        <v>612</v>
      </c>
      <c r="F302" s="136" t="s">
        <v>613</v>
      </c>
      <c r="G302" s="137" t="s">
        <v>250</v>
      </c>
      <c r="H302" s="138">
        <v>18.239999999999998</v>
      </c>
      <c r="I302" s="139"/>
      <c r="J302" s="140">
        <f>ROUND(I302*H302,2)</f>
        <v>0</v>
      </c>
      <c r="K302" s="136" t="s">
        <v>317</v>
      </c>
      <c r="L302" s="34"/>
      <c r="M302" s="141" t="s">
        <v>43</v>
      </c>
      <c r="N302" s="142" t="s">
        <v>52</v>
      </c>
      <c r="P302" s="143">
        <f>O302*H302</f>
        <v>0</v>
      </c>
      <c r="Q302" s="143">
        <v>7.3499999999999998E-3</v>
      </c>
      <c r="R302" s="143">
        <f>Q302*H302</f>
        <v>0.13406399999999999</v>
      </c>
      <c r="S302" s="143">
        <v>0</v>
      </c>
      <c r="T302" s="144">
        <f>S302*H302</f>
        <v>0</v>
      </c>
      <c r="AR302" s="145" t="s">
        <v>318</v>
      </c>
      <c r="AT302" s="145" t="s">
        <v>313</v>
      </c>
      <c r="AU302" s="145" t="s">
        <v>90</v>
      </c>
      <c r="AY302" s="18" t="s">
        <v>311</v>
      </c>
      <c r="BE302" s="146">
        <f>IF(N302="základní",J302,0)</f>
        <v>0</v>
      </c>
      <c r="BF302" s="146">
        <f>IF(N302="snížená",J302,0)</f>
        <v>0</v>
      </c>
      <c r="BG302" s="146">
        <f>IF(N302="zákl. přenesená",J302,0)</f>
        <v>0</v>
      </c>
      <c r="BH302" s="146">
        <f>IF(N302="sníž. přenesená",J302,0)</f>
        <v>0</v>
      </c>
      <c r="BI302" s="146">
        <f>IF(N302="nulová",J302,0)</f>
        <v>0</v>
      </c>
      <c r="BJ302" s="18" t="s">
        <v>88</v>
      </c>
      <c r="BK302" s="146">
        <f>ROUND(I302*H302,2)</f>
        <v>0</v>
      </c>
      <c r="BL302" s="18" t="s">
        <v>318</v>
      </c>
      <c r="BM302" s="145" t="s">
        <v>614</v>
      </c>
    </row>
    <row r="303" spans="2:65" s="1" customFormat="1" ht="11.25" x14ac:dyDescent="0.2">
      <c r="B303" s="34"/>
      <c r="D303" s="147" t="s">
        <v>320</v>
      </c>
      <c r="F303" s="148" t="s">
        <v>615</v>
      </c>
      <c r="I303" s="149"/>
      <c r="L303" s="34"/>
      <c r="M303" s="150"/>
      <c r="T303" s="55"/>
      <c r="AT303" s="18" t="s">
        <v>320</v>
      </c>
      <c r="AU303" s="18" t="s">
        <v>90</v>
      </c>
    </row>
    <row r="304" spans="2:65" s="12" customFormat="1" ht="11.25" x14ac:dyDescent="0.2">
      <c r="B304" s="151"/>
      <c r="D304" s="152" t="s">
        <v>322</v>
      </c>
      <c r="E304" s="153" t="s">
        <v>43</v>
      </c>
      <c r="F304" s="154" t="s">
        <v>616</v>
      </c>
      <c r="H304" s="155">
        <v>18.239999999999998</v>
      </c>
      <c r="I304" s="156"/>
      <c r="L304" s="151"/>
      <c r="M304" s="157"/>
      <c r="T304" s="158"/>
      <c r="AT304" s="153" t="s">
        <v>322</v>
      </c>
      <c r="AU304" s="153" t="s">
        <v>90</v>
      </c>
      <c r="AV304" s="12" t="s">
        <v>90</v>
      </c>
      <c r="AW304" s="12" t="s">
        <v>41</v>
      </c>
      <c r="AX304" s="12" t="s">
        <v>88</v>
      </c>
      <c r="AY304" s="153" t="s">
        <v>311</v>
      </c>
    </row>
    <row r="305" spans="2:65" s="1" customFormat="1" ht="24.2" customHeight="1" x14ac:dyDescent="0.2">
      <c r="B305" s="34"/>
      <c r="C305" s="134" t="s">
        <v>617</v>
      </c>
      <c r="D305" s="134" t="s">
        <v>313</v>
      </c>
      <c r="E305" s="135" t="s">
        <v>618</v>
      </c>
      <c r="F305" s="136" t="s">
        <v>619</v>
      </c>
      <c r="G305" s="137" t="s">
        <v>250</v>
      </c>
      <c r="H305" s="138">
        <v>18.239999999999998</v>
      </c>
      <c r="I305" s="139"/>
      <c r="J305" s="140">
        <f>ROUND(I305*H305,2)</f>
        <v>0</v>
      </c>
      <c r="K305" s="136" t="s">
        <v>317</v>
      </c>
      <c r="L305" s="34"/>
      <c r="M305" s="141" t="s">
        <v>43</v>
      </c>
      <c r="N305" s="142" t="s">
        <v>52</v>
      </c>
      <c r="P305" s="143">
        <f>O305*H305</f>
        <v>0</v>
      </c>
      <c r="Q305" s="143">
        <v>1.8380000000000001E-2</v>
      </c>
      <c r="R305" s="143">
        <f>Q305*H305</f>
        <v>0.33525119999999997</v>
      </c>
      <c r="S305" s="143">
        <v>0</v>
      </c>
      <c r="T305" s="144">
        <f>S305*H305</f>
        <v>0</v>
      </c>
      <c r="AR305" s="145" t="s">
        <v>318</v>
      </c>
      <c r="AT305" s="145" t="s">
        <v>313</v>
      </c>
      <c r="AU305" s="145" t="s">
        <v>90</v>
      </c>
      <c r="AY305" s="18" t="s">
        <v>311</v>
      </c>
      <c r="BE305" s="146">
        <f>IF(N305="základní",J305,0)</f>
        <v>0</v>
      </c>
      <c r="BF305" s="146">
        <f>IF(N305="snížená",J305,0)</f>
        <v>0</v>
      </c>
      <c r="BG305" s="146">
        <f>IF(N305="zákl. přenesená",J305,0)</f>
        <v>0</v>
      </c>
      <c r="BH305" s="146">
        <f>IF(N305="sníž. přenesená",J305,0)</f>
        <v>0</v>
      </c>
      <c r="BI305" s="146">
        <f>IF(N305="nulová",J305,0)</f>
        <v>0</v>
      </c>
      <c r="BJ305" s="18" t="s">
        <v>88</v>
      </c>
      <c r="BK305" s="146">
        <f>ROUND(I305*H305,2)</f>
        <v>0</v>
      </c>
      <c r="BL305" s="18" t="s">
        <v>318</v>
      </c>
      <c r="BM305" s="145" t="s">
        <v>620</v>
      </c>
    </row>
    <row r="306" spans="2:65" s="1" customFormat="1" ht="11.25" x14ac:dyDescent="0.2">
      <c r="B306" s="34"/>
      <c r="D306" s="147" t="s">
        <v>320</v>
      </c>
      <c r="F306" s="148" t="s">
        <v>621</v>
      </c>
      <c r="I306" s="149"/>
      <c r="L306" s="34"/>
      <c r="M306" s="150"/>
      <c r="T306" s="55"/>
      <c r="AT306" s="18" t="s">
        <v>320</v>
      </c>
      <c r="AU306" s="18" t="s">
        <v>90</v>
      </c>
    </row>
    <row r="307" spans="2:65" s="12" customFormat="1" ht="11.25" x14ac:dyDescent="0.2">
      <c r="B307" s="151"/>
      <c r="D307" s="152" t="s">
        <v>322</v>
      </c>
      <c r="E307" s="153" t="s">
        <v>43</v>
      </c>
      <c r="F307" s="154" t="s">
        <v>616</v>
      </c>
      <c r="H307" s="155">
        <v>18.239999999999998</v>
      </c>
      <c r="I307" s="156"/>
      <c r="L307" s="151"/>
      <c r="M307" s="157"/>
      <c r="T307" s="158"/>
      <c r="AT307" s="153" t="s">
        <v>322</v>
      </c>
      <c r="AU307" s="153" t="s">
        <v>90</v>
      </c>
      <c r="AV307" s="12" t="s">
        <v>90</v>
      </c>
      <c r="AW307" s="12" t="s">
        <v>41</v>
      </c>
      <c r="AX307" s="12" t="s">
        <v>88</v>
      </c>
      <c r="AY307" s="153" t="s">
        <v>311</v>
      </c>
    </row>
    <row r="308" spans="2:65" s="1" customFormat="1" ht="21.75" customHeight="1" x14ac:dyDescent="0.2">
      <c r="B308" s="34"/>
      <c r="C308" s="134" t="s">
        <v>622</v>
      </c>
      <c r="D308" s="134" t="s">
        <v>313</v>
      </c>
      <c r="E308" s="135" t="s">
        <v>623</v>
      </c>
      <c r="F308" s="136" t="s">
        <v>624</v>
      </c>
      <c r="G308" s="137" t="s">
        <v>250</v>
      </c>
      <c r="H308" s="138">
        <v>317.8</v>
      </c>
      <c r="I308" s="139"/>
      <c r="J308" s="140">
        <f>ROUND(I308*H308,2)</f>
        <v>0</v>
      </c>
      <c r="K308" s="136" t="s">
        <v>317</v>
      </c>
      <c r="L308" s="34"/>
      <c r="M308" s="141" t="s">
        <v>43</v>
      </c>
      <c r="N308" s="142" t="s">
        <v>52</v>
      </c>
      <c r="P308" s="143">
        <f>O308*H308</f>
        <v>0</v>
      </c>
      <c r="Q308" s="143">
        <v>7.3499999999999998E-3</v>
      </c>
      <c r="R308" s="143">
        <f>Q308*H308</f>
        <v>2.3358300000000001</v>
      </c>
      <c r="S308" s="143">
        <v>0</v>
      </c>
      <c r="T308" s="144">
        <f>S308*H308</f>
        <v>0</v>
      </c>
      <c r="AR308" s="145" t="s">
        <v>318</v>
      </c>
      <c r="AT308" s="145" t="s">
        <v>313</v>
      </c>
      <c r="AU308" s="145" t="s">
        <v>90</v>
      </c>
      <c r="AY308" s="18" t="s">
        <v>311</v>
      </c>
      <c r="BE308" s="146">
        <f>IF(N308="základní",J308,0)</f>
        <v>0</v>
      </c>
      <c r="BF308" s="146">
        <f>IF(N308="snížená",J308,0)</f>
        <v>0</v>
      </c>
      <c r="BG308" s="146">
        <f>IF(N308="zákl. přenesená",J308,0)</f>
        <v>0</v>
      </c>
      <c r="BH308" s="146">
        <f>IF(N308="sníž. přenesená",J308,0)</f>
        <v>0</v>
      </c>
      <c r="BI308" s="146">
        <f>IF(N308="nulová",J308,0)</f>
        <v>0</v>
      </c>
      <c r="BJ308" s="18" t="s">
        <v>88</v>
      </c>
      <c r="BK308" s="146">
        <f>ROUND(I308*H308,2)</f>
        <v>0</v>
      </c>
      <c r="BL308" s="18" t="s">
        <v>318</v>
      </c>
      <c r="BM308" s="145" t="s">
        <v>625</v>
      </c>
    </row>
    <row r="309" spans="2:65" s="1" customFormat="1" ht="11.25" x14ac:dyDescent="0.2">
      <c r="B309" s="34"/>
      <c r="D309" s="147" t="s">
        <v>320</v>
      </c>
      <c r="F309" s="148" t="s">
        <v>626</v>
      </c>
      <c r="I309" s="149"/>
      <c r="L309" s="34"/>
      <c r="M309" s="150"/>
      <c r="T309" s="55"/>
      <c r="AT309" s="18" t="s">
        <v>320</v>
      </c>
      <c r="AU309" s="18" t="s">
        <v>90</v>
      </c>
    </row>
    <row r="310" spans="2:65" s="14" customFormat="1" ht="11.25" x14ac:dyDescent="0.2">
      <c r="B310" s="166"/>
      <c r="D310" s="152" t="s">
        <v>322</v>
      </c>
      <c r="E310" s="167" t="s">
        <v>43</v>
      </c>
      <c r="F310" s="168" t="s">
        <v>585</v>
      </c>
      <c r="H310" s="167" t="s">
        <v>43</v>
      </c>
      <c r="I310" s="169"/>
      <c r="L310" s="166"/>
      <c r="M310" s="170"/>
      <c r="T310" s="171"/>
      <c r="AT310" s="167" t="s">
        <v>322</v>
      </c>
      <c r="AU310" s="167" t="s">
        <v>90</v>
      </c>
      <c r="AV310" s="14" t="s">
        <v>88</v>
      </c>
      <c r="AW310" s="14" t="s">
        <v>41</v>
      </c>
      <c r="AX310" s="14" t="s">
        <v>81</v>
      </c>
      <c r="AY310" s="167" t="s">
        <v>311</v>
      </c>
    </row>
    <row r="311" spans="2:65" s="12" customFormat="1" ht="11.25" x14ac:dyDescent="0.2">
      <c r="B311" s="151"/>
      <c r="D311" s="152" t="s">
        <v>322</v>
      </c>
      <c r="E311" s="153" t="s">
        <v>43</v>
      </c>
      <c r="F311" s="154" t="s">
        <v>336</v>
      </c>
      <c r="H311" s="155">
        <v>342</v>
      </c>
      <c r="I311" s="156"/>
      <c r="L311" s="151"/>
      <c r="M311" s="157"/>
      <c r="T311" s="158"/>
      <c r="AT311" s="153" t="s">
        <v>322</v>
      </c>
      <c r="AU311" s="153" t="s">
        <v>90</v>
      </c>
      <c r="AV311" s="12" t="s">
        <v>90</v>
      </c>
      <c r="AW311" s="12" t="s">
        <v>41</v>
      </c>
      <c r="AX311" s="12" t="s">
        <v>81</v>
      </c>
      <c r="AY311" s="153" t="s">
        <v>311</v>
      </c>
    </row>
    <row r="312" spans="2:65" s="12" customFormat="1" ht="11.25" x14ac:dyDescent="0.2">
      <c r="B312" s="151"/>
      <c r="D312" s="152" t="s">
        <v>322</v>
      </c>
      <c r="E312" s="153" t="s">
        <v>43</v>
      </c>
      <c r="F312" s="154" t="s">
        <v>337</v>
      </c>
      <c r="H312" s="155">
        <v>-24.2</v>
      </c>
      <c r="I312" s="156"/>
      <c r="L312" s="151"/>
      <c r="M312" s="157"/>
      <c r="T312" s="158"/>
      <c r="AT312" s="153" t="s">
        <v>322</v>
      </c>
      <c r="AU312" s="153" t="s">
        <v>90</v>
      </c>
      <c r="AV312" s="12" t="s">
        <v>90</v>
      </c>
      <c r="AW312" s="12" t="s">
        <v>41</v>
      </c>
      <c r="AX312" s="12" t="s">
        <v>81</v>
      </c>
      <c r="AY312" s="153" t="s">
        <v>311</v>
      </c>
    </row>
    <row r="313" spans="2:65" s="13" customFormat="1" ht="11.25" x14ac:dyDescent="0.2">
      <c r="B313" s="159"/>
      <c r="D313" s="152" t="s">
        <v>322</v>
      </c>
      <c r="E313" s="160" t="s">
        <v>43</v>
      </c>
      <c r="F313" s="161" t="s">
        <v>331</v>
      </c>
      <c r="H313" s="162">
        <v>317.8</v>
      </c>
      <c r="I313" s="163"/>
      <c r="L313" s="159"/>
      <c r="M313" s="164"/>
      <c r="T313" s="165"/>
      <c r="AT313" s="160" t="s">
        <v>322</v>
      </c>
      <c r="AU313" s="160" t="s">
        <v>90</v>
      </c>
      <c r="AV313" s="13" t="s">
        <v>318</v>
      </c>
      <c r="AW313" s="13" t="s">
        <v>41</v>
      </c>
      <c r="AX313" s="13" t="s">
        <v>88</v>
      </c>
      <c r="AY313" s="160" t="s">
        <v>311</v>
      </c>
    </row>
    <row r="314" spans="2:65" s="1" customFormat="1" ht="37.9" customHeight="1" x14ac:dyDescent="0.2">
      <c r="B314" s="34"/>
      <c r="C314" s="134" t="s">
        <v>627</v>
      </c>
      <c r="D314" s="134" t="s">
        <v>313</v>
      </c>
      <c r="E314" s="135" t="s">
        <v>628</v>
      </c>
      <c r="F314" s="136" t="s">
        <v>629</v>
      </c>
      <c r="G314" s="137" t="s">
        <v>250</v>
      </c>
      <c r="H314" s="138">
        <v>41.69</v>
      </c>
      <c r="I314" s="139"/>
      <c r="J314" s="140">
        <f>ROUND(I314*H314,2)</f>
        <v>0</v>
      </c>
      <c r="K314" s="136" t="s">
        <v>317</v>
      </c>
      <c r="L314" s="34"/>
      <c r="M314" s="141" t="s">
        <v>43</v>
      </c>
      <c r="N314" s="142" t="s">
        <v>52</v>
      </c>
      <c r="P314" s="143">
        <f>O314*H314</f>
        <v>0</v>
      </c>
      <c r="Q314" s="143">
        <v>8.3499999999999998E-3</v>
      </c>
      <c r="R314" s="143">
        <f>Q314*H314</f>
        <v>0.34811149999999996</v>
      </c>
      <c r="S314" s="143">
        <v>0</v>
      </c>
      <c r="T314" s="144">
        <f>S314*H314</f>
        <v>0</v>
      </c>
      <c r="AR314" s="145" t="s">
        <v>318</v>
      </c>
      <c r="AT314" s="145" t="s">
        <v>313</v>
      </c>
      <c r="AU314" s="145" t="s">
        <v>90</v>
      </c>
      <c r="AY314" s="18" t="s">
        <v>311</v>
      </c>
      <c r="BE314" s="146">
        <f>IF(N314="základní",J314,0)</f>
        <v>0</v>
      </c>
      <c r="BF314" s="146">
        <f>IF(N314="snížená",J314,0)</f>
        <v>0</v>
      </c>
      <c r="BG314" s="146">
        <f>IF(N314="zákl. přenesená",J314,0)</f>
        <v>0</v>
      </c>
      <c r="BH314" s="146">
        <f>IF(N314="sníž. přenesená",J314,0)</f>
        <v>0</v>
      </c>
      <c r="BI314" s="146">
        <f>IF(N314="nulová",J314,0)</f>
        <v>0</v>
      </c>
      <c r="BJ314" s="18" t="s">
        <v>88</v>
      </c>
      <c r="BK314" s="146">
        <f>ROUND(I314*H314,2)</f>
        <v>0</v>
      </c>
      <c r="BL314" s="18" t="s">
        <v>318</v>
      </c>
      <c r="BM314" s="145" t="s">
        <v>630</v>
      </c>
    </row>
    <row r="315" spans="2:65" s="1" customFormat="1" ht="11.25" x14ac:dyDescent="0.2">
      <c r="B315" s="34"/>
      <c r="D315" s="147" t="s">
        <v>320</v>
      </c>
      <c r="F315" s="148" t="s">
        <v>631</v>
      </c>
      <c r="I315" s="149"/>
      <c r="L315" s="34"/>
      <c r="M315" s="150"/>
      <c r="T315" s="55"/>
      <c r="AT315" s="18" t="s">
        <v>320</v>
      </c>
      <c r="AU315" s="18" t="s">
        <v>90</v>
      </c>
    </row>
    <row r="316" spans="2:65" s="12" customFormat="1" ht="11.25" x14ac:dyDescent="0.2">
      <c r="B316" s="151"/>
      <c r="D316" s="152" t="s">
        <v>322</v>
      </c>
      <c r="E316" s="153" t="s">
        <v>43</v>
      </c>
      <c r="F316" s="154" t="s">
        <v>632</v>
      </c>
      <c r="H316" s="155">
        <v>41.69</v>
      </c>
      <c r="I316" s="156"/>
      <c r="L316" s="151"/>
      <c r="M316" s="157"/>
      <c r="T316" s="158"/>
      <c r="AT316" s="153" t="s">
        <v>322</v>
      </c>
      <c r="AU316" s="153" t="s">
        <v>90</v>
      </c>
      <c r="AV316" s="12" t="s">
        <v>90</v>
      </c>
      <c r="AW316" s="12" t="s">
        <v>41</v>
      </c>
      <c r="AX316" s="12" t="s">
        <v>88</v>
      </c>
      <c r="AY316" s="153" t="s">
        <v>311</v>
      </c>
    </row>
    <row r="317" spans="2:65" s="1" customFormat="1" ht="16.5" customHeight="1" x14ac:dyDescent="0.2">
      <c r="B317" s="34"/>
      <c r="C317" s="172" t="s">
        <v>633</v>
      </c>
      <c r="D317" s="172" t="s">
        <v>634</v>
      </c>
      <c r="E317" s="173" t="s">
        <v>635</v>
      </c>
      <c r="F317" s="174" t="s">
        <v>636</v>
      </c>
      <c r="G317" s="175" t="s">
        <v>250</v>
      </c>
      <c r="H317" s="176">
        <v>43.774999999999999</v>
      </c>
      <c r="I317" s="177"/>
      <c r="J317" s="178">
        <f>ROUND(I317*H317,2)</f>
        <v>0</v>
      </c>
      <c r="K317" s="174" t="s">
        <v>317</v>
      </c>
      <c r="L317" s="179"/>
      <c r="M317" s="180" t="s">
        <v>43</v>
      </c>
      <c r="N317" s="181" t="s">
        <v>52</v>
      </c>
      <c r="P317" s="143">
        <f>O317*H317</f>
        <v>0</v>
      </c>
      <c r="Q317" s="143">
        <v>9.2000000000000003E-4</v>
      </c>
      <c r="R317" s="143">
        <f>Q317*H317</f>
        <v>4.0273000000000003E-2</v>
      </c>
      <c r="S317" s="143">
        <v>0</v>
      </c>
      <c r="T317" s="144">
        <f>S317*H317</f>
        <v>0</v>
      </c>
      <c r="AR317" s="145" t="s">
        <v>362</v>
      </c>
      <c r="AT317" s="145" t="s">
        <v>634</v>
      </c>
      <c r="AU317" s="145" t="s">
        <v>90</v>
      </c>
      <c r="AY317" s="18" t="s">
        <v>311</v>
      </c>
      <c r="BE317" s="146">
        <f>IF(N317="základní",J317,0)</f>
        <v>0</v>
      </c>
      <c r="BF317" s="146">
        <f>IF(N317="snížená",J317,0)</f>
        <v>0</v>
      </c>
      <c r="BG317" s="146">
        <f>IF(N317="zákl. přenesená",J317,0)</f>
        <v>0</v>
      </c>
      <c r="BH317" s="146">
        <f>IF(N317="sníž. přenesená",J317,0)</f>
        <v>0</v>
      </c>
      <c r="BI317" s="146">
        <f>IF(N317="nulová",J317,0)</f>
        <v>0</v>
      </c>
      <c r="BJ317" s="18" t="s">
        <v>88</v>
      </c>
      <c r="BK317" s="146">
        <f>ROUND(I317*H317,2)</f>
        <v>0</v>
      </c>
      <c r="BL317" s="18" t="s">
        <v>318</v>
      </c>
      <c r="BM317" s="145" t="s">
        <v>637</v>
      </c>
    </row>
    <row r="318" spans="2:65" s="12" customFormat="1" ht="11.25" x14ac:dyDescent="0.2">
      <c r="B318" s="151"/>
      <c r="D318" s="152" t="s">
        <v>322</v>
      </c>
      <c r="F318" s="154" t="s">
        <v>638</v>
      </c>
      <c r="H318" s="155">
        <v>43.774999999999999</v>
      </c>
      <c r="I318" s="156"/>
      <c r="L318" s="151"/>
      <c r="M318" s="157"/>
      <c r="T318" s="158"/>
      <c r="AT318" s="153" t="s">
        <v>322</v>
      </c>
      <c r="AU318" s="153" t="s">
        <v>90</v>
      </c>
      <c r="AV318" s="12" t="s">
        <v>90</v>
      </c>
      <c r="AW318" s="12" t="s">
        <v>4</v>
      </c>
      <c r="AX318" s="12" t="s">
        <v>88</v>
      </c>
      <c r="AY318" s="153" t="s">
        <v>311</v>
      </c>
    </row>
    <row r="319" spans="2:65" s="1" customFormat="1" ht="24.2" customHeight="1" x14ac:dyDescent="0.2">
      <c r="B319" s="34"/>
      <c r="C319" s="134" t="s">
        <v>639</v>
      </c>
      <c r="D319" s="134" t="s">
        <v>313</v>
      </c>
      <c r="E319" s="135" t="s">
        <v>640</v>
      </c>
      <c r="F319" s="136" t="s">
        <v>641</v>
      </c>
      <c r="G319" s="137" t="s">
        <v>250</v>
      </c>
      <c r="H319" s="138">
        <v>324.22000000000003</v>
      </c>
      <c r="I319" s="139"/>
      <c r="J319" s="140">
        <f>ROUND(I319*H319,2)</f>
        <v>0</v>
      </c>
      <c r="K319" s="136" t="s">
        <v>317</v>
      </c>
      <c r="L319" s="34"/>
      <c r="M319" s="141" t="s">
        <v>43</v>
      </c>
      <c r="N319" s="142" t="s">
        <v>52</v>
      </c>
      <c r="P319" s="143">
        <f>O319*H319</f>
        <v>0</v>
      </c>
      <c r="Q319" s="143">
        <v>2.3230000000000001E-2</v>
      </c>
      <c r="R319" s="143">
        <f>Q319*H319</f>
        <v>7.5316306000000006</v>
      </c>
      <c r="S319" s="143">
        <v>0</v>
      </c>
      <c r="T319" s="144">
        <f>S319*H319</f>
        <v>0</v>
      </c>
      <c r="AR319" s="145" t="s">
        <v>318</v>
      </c>
      <c r="AT319" s="145" t="s">
        <v>313</v>
      </c>
      <c r="AU319" s="145" t="s">
        <v>90</v>
      </c>
      <c r="AY319" s="18" t="s">
        <v>311</v>
      </c>
      <c r="BE319" s="146">
        <f>IF(N319="základní",J319,0)</f>
        <v>0</v>
      </c>
      <c r="BF319" s="146">
        <f>IF(N319="snížená",J319,0)</f>
        <v>0</v>
      </c>
      <c r="BG319" s="146">
        <f>IF(N319="zákl. přenesená",J319,0)</f>
        <v>0</v>
      </c>
      <c r="BH319" s="146">
        <f>IF(N319="sníž. přenesená",J319,0)</f>
        <v>0</v>
      </c>
      <c r="BI319" s="146">
        <f>IF(N319="nulová",J319,0)</f>
        <v>0</v>
      </c>
      <c r="BJ319" s="18" t="s">
        <v>88</v>
      </c>
      <c r="BK319" s="146">
        <f>ROUND(I319*H319,2)</f>
        <v>0</v>
      </c>
      <c r="BL319" s="18" t="s">
        <v>318</v>
      </c>
      <c r="BM319" s="145" t="s">
        <v>642</v>
      </c>
    </row>
    <row r="320" spans="2:65" s="1" customFormat="1" ht="11.25" x14ac:dyDescent="0.2">
      <c r="B320" s="34"/>
      <c r="D320" s="147" t="s">
        <v>320</v>
      </c>
      <c r="F320" s="148" t="s">
        <v>643</v>
      </c>
      <c r="I320" s="149"/>
      <c r="L320" s="34"/>
      <c r="M320" s="150"/>
      <c r="T320" s="55"/>
      <c r="AT320" s="18" t="s">
        <v>320</v>
      </c>
      <c r="AU320" s="18" t="s">
        <v>90</v>
      </c>
    </row>
    <row r="321" spans="2:65" s="14" customFormat="1" ht="11.25" x14ac:dyDescent="0.2">
      <c r="B321" s="166"/>
      <c r="D321" s="152" t="s">
        <v>322</v>
      </c>
      <c r="E321" s="167" t="s">
        <v>43</v>
      </c>
      <c r="F321" s="168" t="s">
        <v>585</v>
      </c>
      <c r="H321" s="167" t="s">
        <v>43</v>
      </c>
      <c r="I321" s="169"/>
      <c r="L321" s="166"/>
      <c r="M321" s="170"/>
      <c r="T321" s="171"/>
      <c r="AT321" s="167" t="s">
        <v>322</v>
      </c>
      <c r="AU321" s="167" t="s">
        <v>90</v>
      </c>
      <c r="AV321" s="14" t="s">
        <v>88</v>
      </c>
      <c r="AW321" s="14" t="s">
        <v>41</v>
      </c>
      <c r="AX321" s="14" t="s">
        <v>81</v>
      </c>
      <c r="AY321" s="167" t="s">
        <v>311</v>
      </c>
    </row>
    <row r="322" spans="2:65" s="12" customFormat="1" ht="11.25" x14ac:dyDescent="0.2">
      <c r="B322" s="151"/>
      <c r="D322" s="152" t="s">
        <v>322</v>
      </c>
      <c r="E322" s="153" t="s">
        <v>43</v>
      </c>
      <c r="F322" s="154" t="s">
        <v>336</v>
      </c>
      <c r="H322" s="155">
        <v>342</v>
      </c>
      <c r="I322" s="156"/>
      <c r="L322" s="151"/>
      <c r="M322" s="157"/>
      <c r="T322" s="158"/>
      <c r="AT322" s="153" t="s">
        <v>322</v>
      </c>
      <c r="AU322" s="153" t="s">
        <v>90</v>
      </c>
      <c r="AV322" s="12" t="s">
        <v>90</v>
      </c>
      <c r="AW322" s="12" t="s">
        <v>41</v>
      </c>
      <c r="AX322" s="12" t="s">
        <v>81</v>
      </c>
      <c r="AY322" s="153" t="s">
        <v>311</v>
      </c>
    </row>
    <row r="323" spans="2:65" s="12" customFormat="1" ht="11.25" x14ac:dyDescent="0.2">
      <c r="B323" s="151"/>
      <c r="D323" s="152" t="s">
        <v>322</v>
      </c>
      <c r="E323" s="153" t="s">
        <v>43</v>
      </c>
      <c r="F323" s="154" t="s">
        <v>644</v>
      </c>
      <c r="H323" s="155">
        <v>6.42</v>
      </c>
      <c r="I323" s="156"/>
      <c r="L323" s="151"/>
      <c r="M323" s="157"/>
      <c r="T323" s="158"/>
      <c r="AT323" s="153" t="s">
        <v>322</v>
      </c>
      <c r="AU323" s="153" t="s">
        <v>90</v>
      </c>
      <c r="AV323" s="12" t="s">
        <v>90</v>
      </c>
      <c r="AW323" s="12" t="s">
        <v>41</v>
      </c>
      <c r="AX323" s="12" t="s">
        <v>81</v>
      </c>
      <c r="AY323" s="153" t="s">
        <v>311</v>
      </c>
    </row>
    <row r="324" spans="2:65" s="12" customFormat="1" ht="11.25" x14ac:dyDescent="0.2">
      <c r="B324" s="151"/>
      <c r="D324" s="152" t="s">
        <v>322</v>
      </c>
      <c r="E324" s="153" t="s">
        <v>43</v>
      </c>
      <c r="F324" s="154" t="s">
        <v>337</v>
      </c>
      <c r="H324" s="155">
        <v>-24.2</v>
      </c>
      <c r="I324" s="156"/>
      <c r="L324" s="151"/>
      <c r="M324" s="157"/>
      <c r="T324" s="158"/>
      <c r="AT324" s="153" t="s">
        <v>322</v>
      </c>
      <c r="AU324" s="153" t="s">
        <v>90</v>
      </c>
      <c r="AV324" s="12" t="s">
        <v>90</v>
      </c>
      <c r="AW324" s="12" t="s">
        <v>41</v>
      </c>
      <c r="AX324" s="12" t="s">
        <v>81</v>
      </c>
      <c r="AY324" s="153" t="s">
        <v>311</v>
      </c>
    </row>
    <row r="325" spans="2:65" s="13" customFormat="1" ht="11.25" x14ac:dyDescent="0.2">
      <c r="B325" s="159"/>
      <c r="D325" s="152" t="s">
        <v>322</v>
      </c>
      <c r="E325" s="160" t="s">
        <v>43</v>
      </c>
      <c r="F325" s="161" t="s">
        <v>331</v>
      </c>
      <c r="H325" s="162">
        <v>324.22000000000003</v>
      </c>
      <c r="I325" s="163"/>
      <c r="L325" s="159"/>
      <c r="M325" s="164"/>
      <c r="T325" s="165"/>
      <c r="AT325" s="160" t="s">
        <v>322</v>
      </c>
      <c r="AU325" s="160" t="s">
        <v>90</v>
      </c>
      <c r="AV325" s="13" t="s">
        <v>318</v>
      </c>
      <c r="AW325" s="13" t="s">
        <v>41</v>
      </c>
      <c r="AX325" s="13" t="s">
        <v>88</v>
      </c>
      <c r="AY325" s="160" t="s">
        <v>311</v>
      </c>
    </row>
    <row r="326" spans="2:65" s="1" customFormat="1" ht="21.75" customHeight="1" x14ac:dyDescent="0.2">
      <c r="B326" s="34"/>
      <c r="C326" s="134" t="s">
        <v>645</v>
      </c>
      <c r="D326" s="134" t="s">
        <v>313</v>
      </c>
      <c r="E326" s="135" t="s">
        <v>646</v>
      </c>
      <c r="F326" s="136" t="s">
        <v>647</v>
      </c>
      <c r="G326" s="137" t="s">
        <v>316</v>
      </c>
      <c r="H326" s="138">
        <v>10.146000000000001</v>
      </c>
      <c r="I326" s="139"/>
      <c r="J326" s="140">
        <f>ROUND(I326*H326,2)</f>
        <v>0</v>
      </c>
      <c r="K326" s="136" t="s">
        <v>317</v>
      </c>
      <c r="L326" s="34"/>
      <c r="M326" s="141" t="s">
        <v>43</v>
      </c>
      <c r="N326" s="142" t="s">
        <v>52</v>
      </c>
      <c r="P326" s="143">
        <f>O326*H326</f>
        <v>0</v>
      </c>
      <c r="Q326" s="143">
        <v>2.3010199999999998</v>
      </c>
      <c r="R326" s="143">
        <f>Q326*H326</f>
        <v>23.346148920000001</v>
      </c>
      <c r="S326" s="143">
        <v>0</v>
      </c>
      <c r="T326" s="144">
        <f>S326*H326</f>
        <v>0</v>
      </c>
      <c r="AR326" s="145" t="s">
        <v>318</v>
      </c>
      <c r="AT326" s="145" t="s">
        <v>313</v>
      </c>
      <c r="AU326" s="145" t="s">
        <v>90</v>
      </c>
      <c r="AY326" s="18" t="s">
        <v>311</v>
      </c>
      <c r="BE326" s="146">
        <f>IF(N326="základní",J326,0)</f>
        <v>0</v>
      </c>
      <c r="BF326" s="146">
        <f>IF(N326="snížená",J326,0)</f>
        <v>0</v>
      </c>
      <c r="BG326" s="146">
        <f>IF(N326="zákl. přenesená",J326,0)</f>
        <v>0</v>
      </c>
      <c r="BH326" s="146">
        <f>IF(N326="sníž. přenesená",J326,0)</f>
        <v>0</v>
      </c>
      <c r="BI326" s="146">
        <f>IF(N326="nulová",J326,0)</f>
        <v>0</v>
      </c>
      <c r="BJ326" s="18" t="s">
        <v>88</v>
      </c>
      <c r="BK326" s="146">
        <f>ROUND(I326*H326,2)</f>
        <v>0</v>
      </c>
      <c r="BL326" s="18" t="s">
        <v>318</v>
      </c>
      <c r="BM326" s="145" t="s">
        <v>648</v>
      </c>
    </row>
    <row r="327" spans="2:65" s="1" customFormat="1" ht="11.25" x14ac:dyDescent="0.2">
      <c r="B327" s="34"/>
      <c r="D327" s="147" t="s">
        <v>320</v>
      </c>
      <c r="F327" s="148" t="s">
        <v>649</v>
      </c>
      <c r="I327" s="149"/>
      <c r="L327" s="34"/>
      <c r="M327" s="150"/>
      <c r="T327" s="55"/>
      <c r="AT327" s="18" t="s">
        <v>320</v>
      </c>
      <c r="AU327" s="18" t="s">
        <v>90</v>
      </c>
    </row>
    <row r="328" spans="2:65" s="12" customFormat="1" ht="11.25" x14ac:dyDescent="0.2">
      <c r="B328" s="151"/>
      <c r="D328" s="152" t="s">
        <v>322</v>
      </c>
      <c r="E328" s="153" t="s">
        <v>43</v>
      </c>
      <c r="F328" s="154" t="s">
        <v>650</v>
      </c>
      <c r="H328" s="155">
        <v>10.146000000000001</v>
      </c>
      <c r="I328" s="156"/>
      <c r="L328" s="151"/>
      <c r="M328" s="157"/>
      <c r="T328" s="158"/>
      <c r="AT328" s="153" t="s">
        <v>322</v>
      </c>
      <c r="AU328" s="153" t="s">
        <v>90</v>
      </c>
      <c r="AV328" s="12" t="s">
        <v>90</v>
      </c>
      <c r="AW328" s="12" t="s">
        <v>41</v>
      </c>
      <c r="AX328" s="12" t="s">
        <v>88</v>
      </c>
      <c r="AY328" s="153" t="s">
        <v>311</v>
      </c>
    </row>
    <row r="329" spans="2:65" s="1" customFormat="1" ht="21.75" customHeight="1" x14ac:dyDescent="0.2">
      <c r="B329" s="34"/>
      <c r="C329" s="134" t="s">
        <v>651</v>
      </c>
      <c r="D329" s="134" t="s">
        <v>313</v>
      </c>
      <c r="E329" s="135" t="s">
        <v>652</v>
      </c>
      <c r="F329" s="136" t="s">
        <v>653</v>
      </c>
      <c r="G329" s="137" t="s">
        <v>316</v>
      </c>
      <c r="H329" s="138">
        <v>15.875999999999999</v>
      </c>
      <c r="I329" s="139"/>
      <c r="J329" s="140">
        <f>ROUND(I329*H329,2)</f>
        <v>0</v>
      </c>
      <c r="K329" s="136" t="s">
        <v>317</v>
      </c>
      <c r="L329" s="34"/>
      <c r="M329" s="141" t="s">
        <v>43</v>
      </c>
      <c r="N329" s="142" t="s">
        <v>52</v>
      </c>
      <c r="P329" s="143">
        <f>O329*H329</f>
        <v>0</v>
      </c>
      <c r="Q329" s="143">
        <v>2.3010199999999998</v>
      </c>
      <c r="R329" s="143">
        <f>Q329*H329</f>
        <v>36.530993519999996</v>
      </c>
      <c r="S329" s="143">
        <v>0</v>
      </c>
      <c r="T329" s="144">
        <f>S329*H329</f>
        <v>0</v>
      </c>
      <c r="AR329" s="145" t="s">
        <v>318</v>
      </c>
      <c r="AT329" s="145" t="s">
        <v>313</v>
      </c>
      <c r="AU329" s="145" t="s">
        <v>90</v>
      </c>
      <c r="AY329" s="18" t="s">
        <v>311</v>
      </c>
      <c r="BE329" s="146">
        <f>IF(N329="základní",J329,0)</f>
        <v>0</v>
      </c>
      <c r="BF329" s="146">
        <f>IF(N329="snížená",J329,0)</f>
        <v>0</v>
      </c>
      <c r="BG329" s="146">
        <f>IF(N329="zákl. přenesená",J329,0)</f>
        <v>0</v>
      </c>
      <c r="BH329" s="146">
        <f>IF(N329="sníž. přenesená",J329,0)</f>
        <v>0</v>
      </c>
      <c r="BI329" s="146">
        <f>IF(N329="nulová",J329,0)</f>
        <v>0</v>
      </c>
      <c r="BJ329" s="18" t="s">
        <v>88</v>
      </c>
      <c r="BK329" s="146">
        <f>ROUND(I329*H329,2)</f>
        <v>0</v>
      </c>
      <c r="BL329" s="18" t="s">
        <v>318</v>
      </c>
      <c r="BM329" s="145" t="s">
        <v>654</v>
      </c>
    </row>
    <row r="330" spans="2:65" s="1" customFormat="1" ht="11.25" x14ac:dyDescent="0.2">
      <c r="B330" s="34"/>
      <c r="D330" s="147" t="s">
        <v>320</v>
      </c>
      <c r="F330" s="148" t="s">
        <v>655</v>
      </c>
      <c r="I330" s="149"/>
      <c r="L330" s="34"/>
      <c r="M330" s="150"/>
      <c r="T330" s="55"/>
      <c r="AT330" s="18" t="s">
        <v>320</v>
      </c>
      <c r="AU330" s="18" t="s">
        <v>90</v>
      </c>
    </row>
    <row r="331" spans="2:65" s="12" customFormat="1" ht="11.25" x14ac:dyDescent="0.2">
      <c r="B331" s="151"/>
      <c r="D331" s="152" t="s">
        <v>322</v>
      </c>
      <c r="E331" s="153" t="s">
        <v>43</v>
      </c>
      <c r="F331" s="154" t="s">
        <v>656</v>
      </c>
      <c r="H331" s="155">
        <v>15.875999999999999</v>
      </c>
      <c r="I331" s="156"/>
      <c r="L331" s="151"/>
      <c r="M331" s="157"/>
      <c r="T331" s="158"/>
      <c r="AT331" s="153" t="s">
        <v>322</v>
      </c>
      <c r="AU331" s="153" t="s">
        <v>90</v>
      </c>
      <c r="AV331" s="12" t="s">
        <v>90</v>
      </c>
      <c r="AW331" s="12" t="s">
        <v>41</v>
      </c>
      <c r="AX331" s="12" t="s">
        <v>88</v>
      </c>
      <c r="AY331" s="153" t="s">
        <v>311</v>
      </c>
    </row>
    <row r="332" spans="2:65" s="1" customFormat="1" ht="21.75" customHeight="1" x14ac:dyDescent="0.2">
      <c r="B332" s="34"/>
      <c r="C332" s="134" t="s">
        <v>657</v>
      </c>
      <c r="D332" s="134" t="s">
        <v>313</v>
      </c>
      <c r="E332" s="135" t="s">
        <v>658</v>
      </c>
      <c r="F332" s="136" t="s">
        <v>659</v>
      </c>
      <c r="G332" s="137" t="s">
        <v>316</v>
      </c>
      <c r="H332" s="138">
        <v>2.2000000000000002</v>
      </c>
      <c r="I332" s="139"/>
      <c r="J332" s="140">
        <f>ROUND(I332*H332,2)</f>
        <v>0</v>
      </c>
      <c r="K332" s="136" t="s">
        <v>317</v>
      </c>
      <c r="L332" s="34"/>
      <c r="M332" s="141" t="s">
        <v>43</v>
      </c>
      <c r="N332" s="142" t="s">
        <v>52</v>
      </c>
      <c r="P332" s="143">
        <f>O332*H332</f>
        <v>0</v>
      </c>
      <c r="Q332" s="143">
        <v>2.3010199999999998</v>
      </c>
      <c r="R332" s="143">
        <f>Q332*H332</f>
        <v>5.0622439999999997</v>
      </c>
      <c r="S332" s="143">
        <v>0</v>
      </c>
      <c r="T332" s="144">
        <f>S332*H332</f>
        <v>0</v>
      </c>
      <c r="AR332" s="145" t="s">
        <v>318</v>
      </c>
      <c r="AT332" s="145" t="s">
        <v>313</v>
      </c>
      <c r="AU332" s="145" t="s">
        <v>90</v>
      </c>
      <c r="AY332" s="18" t="s">
        <v>311</v>
      </c>
      <c r="BE332" s="146">
        <f>IF(N332="základní",J332,0)</f>
        <v>0</v>
      </c>
      <c r="BF332" s="146">
        <f>IF(N332="snížená",J332,0)</f>
        <v>0</v>
      </c>
      <c r="BG332" s="146">
        <f>IF(N332="zákl. přenesená",J332,0)</f>
        <v>0</v>
      </c>
      <c r="BH332" s="146">
        <f>IF(N332="sníž. přenesená",J332,0)</f>
        <v>0</v>
      </c>
      <c r="BI332" s="146">
        <f>IF(N332="nulová",J332,0)</f>
        <v>0</v>
      </c>
      <c r="BJ332" s="18" t="s">
        <v>88</v>
      </c>
      <c r="BK332" s="146">
        <f>ROUND(I332*H332,2)</f>
        <v>0</v>
      </c>
      <c r="BL332" s="18" t="s">
        <v>318</v>
      </c>
      <c r="BM332" s="145" t="s">
        <v>660</v>
      </c>
    </row>
    <row r="333" spans="2:65" s="1" customFormat="1" ht="11.25" x14ac:dyDescent="0.2">
      <c r="B333" s="34"/>
      <c r="D333" s="147" t="s">
        <v>320</v>
      </c>
      <c r="F333" s="148" t="s">
        <v>661</v>
      </c>
      <c r="I333" s="149"/>
      <c r="L333" s="34"/>
      <c r="M333" s="150"/>
      <c r="T333" s="55"/>
      <c r="AT333" s="18" t="s">
        <v>320</v>
      </c>
      <c r="AU333" s="18" t="s">
        <v>90</v>
      </c>
    </row>
    <row r="334" spans="2:65" s="12" customFormat="1" ht="11.25" x14ac:dyDescent="0.2">
      <c r="B334" s="151"/>
      <c r="D334" s="152" t="s">
        <v>322</v>
      </c>
      <c r="E334" s="153" t="s">
        <v>43</v>
      </c>
      <c r="F334" s="154" t="s">
        <v>662</v>
      </c>
      <c r="H334" s="155">
        <v>2.2000000000000002</v>
      </c>
      <c r="I334" s="156"/>
      <c r="L334" s="151"/>
      <c r="M334" s="157"/>
      <c r="T334" s="158"/>
      <c r="AT334" s="153" t="s">
        <v>322</v>
      </c>
      <c r="AU334" s="153" t="s">
        <v>90</v>
      </c>
      <c r="AV334" s="12" t="s">
        <v>90</v>
      </c>
      <c r="AW334" s="12" t="s">
        <v>41</v>
      </c>
      <c r="AX334" s="12" t="s">
        <v>88</v>
      </c>
      <c r="AY334" s="153" t="s">
        <v>311</v>
      </c>
    </row>
    <row r="335" spans="2:65" s="1" customFormat="1" ht="16.5" customHeight="1" x14ac:dyDescent="0.2">
      <c r="B335" s="34"/>
      <c r="C335" s="134" t="s">
        <v>663</v>
      </c>
      <c r="D335" s="134" t="s">
        <v>313</v>
      </c>
      <c r="E335" s="135" t="s">
        <v>664</v>
      </c>
      <c r="F335" s="136" t="s">
        <v>665</v>
      </c>
      <c r="G335" s="137" t="s">
        <v>371</v>
      </c>
      <c r="H335" s="138">
        <v>1.65</v>
      </c>
      <c r="I335" s="139"/>
      <c r="J335" s="140">
        <f>ROUND(I335*H335,2)</f>
        <v>0</v>
      </c>
      <c r="K335" s="136" t="s">
        <v>317</v>
      </c>
      <c r="L335" s="34"/>
      <c r="M335" s="141" t="s">
        <v>43</v>
      </c>
      <c r="N335" s="142" t="s">
        <v>52</v>
      </c>
      <c r="P335" s="143">
        <f>O335*H335</f>
        <v>0</v>
      </c>
      <c r="Q335" s="143">
        <v>1.06277</v>
      </c>
      <c r="R335" s="143">
        <f>Q335*H335</f>
        <v>1.7535704999999999</v>
      </c>
      <c r="S335" s="143">
        <v>0</v>
      </c>
      <c r="T335" s="144">
        <f>S335*H335</f>
        <v>0</v>
      </c>
      <c r="AR335" s="145" t="s">
        <v>318</v>
      </c>
      <c r="AT335" s="145" t="s">
        <v>313</v>
      </c>
      <c r="AU335" s="145" t="s">
        <v>90</v>
      </c>
      <c r="AY335" s="18" t="s">
        <v>311</v>
      </c>
      <c r="BE335" s="146">
        <f>IF(N335="základní",J335,0)</f>
        <v>0</v>
      </c>
      <c r="BF335" s="146">
        <f>IF(N335="snížená",J335,0)</f>
        <v>0</v>
      </c>
      <c r="BG335" s="146">
        <f>IF(N335="zákl. přenesená",J335,0)</f>
        <v>0</v>
      </c>
      <c r="BH335" s="146">
        <f>IF(N335="sníž. přenesená",J335,0)</f>
        <v>0</v>
      </c>
      <c r="BI335" s="146">
        <f>IF(N335="nulová",J335,0)</f>
        <v>0</v>
      </c>
      <c r="BJ335" s="18" t="s">
        <v>88</v>
      </c>
      <c r="BK335" s="146">
        <f>ROUND(I335*H335,2)</f>
        <v>0</v>
      </c>
      <c r="BL335" s="18" t="s">
        <v>318</v>
      </c>
      <c r="BM335" s="145" t="s">
        <v>666</v>
      </c>
    </row>
    <row r="336" spans="2:65" s="1" customFormat="1" ht="11.25" x14ac:dyDescent="0.2">
      <c r="B336" s="34"/>
      <c r="D336" s="147" t="s">
        <v>320</v>
      </c>
      <c r="F336" s="148" t="s">
        <v>667</v>
      </c>
      <c r="I336" s="149"/>
      <c r="L336" s="34"/>
      <c r="M336" s="150"/>
      <c r="T336" s="55"/>
      <c r="AT336" s="18" t="s">
        <v>320</v>
      </c>
      <c r="AU336" s="18" t="s">
        <v>90</v>
      </c>
    </row>
    <row r="337" spans="2:65" s="1" customFormat="1" ht="19.5" x14ac:dyDescent="0.2">
      <c r="B337" s="34"/>
      <c r="D337" s="152" t="s">
        <v>668</v>
      </c>
      <c r="F337" s="182" t="s">
        <v>669</v>
      </c>
      <c r="I337" s="149"/>
      <c r="L337" s="34"/>
      <c r="M337" s="150"/>
      <c r="T337" s="55"/>
      <c r="AT337" s="18" t="s">
        <v>668</v>
      </c>
      <c r="AU337" s="18" t="s">
        <v>90</v>
      </c>
    </row>
    <row r="338" spans="2:65" s="12" customFormat="1" ht="11.25" x14ac:dyDescent="0.2">
      <c r="B338" s="151"/>
      <c r="D338" s="152" t="s">
        <v>322</v>
      </c>
      <c r="E338" s="153" t="s">
        <v>43</v>
      </c>
      <c r="F338" s="154" t="s">
        <v>670</v>
      </c>
      <c r="H338" s="155">
        <v>1.5</v>
      </c>
      <c r="I338" s="156"/>
      <c r="L338" s="151"/>
      <c r="M338" s="157"/>
      <c r="T338" s="158"/>
      <c r="AT338" s="153" t="s">
        <v>322</v>
      </c>
      <c r="AU338" s="153" t="s">
        <v>90</v>
      </c>
      <c r="AV338" s="12" t="s">
        <v>90</v>
      </c>
      <c r="AW338" s="12" t="s">
        <v>41</v>
      </c>
      <c r="AX338" s="12" t="s">
        <v>88</v>
      </c>
      <c r="AY338" s="153" t="s">
        <v>311</v>
      </c>
    </row>
    <row r="339" spans="2:65" s="12" customFormat="1" ht="11.25" x14ac:dyDescent="0.2">
      <c r="B339" s="151"/>
      <c r="D339" s="152" t="s">
        <v>322</v>
      </c>
      <c r="F339" s="154" t="s">
        <v>671</v>
      </c>
      <c r="H339" s="155">
        <v>1.65</v>
      </c>
      <c r="I339" s="156"/>
      <c r="L339" s="151"/>
      <c r="M339" s="157"/>
      <c r="T339" s="158"/>
      <c r="AT339" s="153" t="s">
        <v>322</v>
      </c>
      <c r="AU339" s="153" t="s">
        <v>90</v>
      </c>
      <c r="AV339" s="12" t="s">
        <v>90</v>
      </c>
      <c r="AW339" s="12" t="s">
        <v>4</v>
      </c>
      <c r="AX339" s="12" t="s">
        <v>88</v>
      </c>
      <c r="AY339" s="153" t="s">
        <v>311</v>
      </c>
    </row>
    <row r="340" spans="2:65" s="1" customFormat="1" ht="16.5" customHeight="1" x14ac:dyDescent="0.2">
      <c r="B340" s="34"/>
      <c r="C340" s="134" t="s">
        <v>672</v>
      </c>
      <c r="D340" s="134" t="s">
        <v>313</v>
      </c>
      <c r="E340" s="135" t="s">
        <v>673</v>
      </c>
      <c r="F340" s="136" t="s">
        <v>674</v>
      </c>
      <c r="G340" s="137" t="s">
        <v>250</v>
      </c>
      <c r="H340" s="138">
        <v>337.9</v>
      </c>
      <c r="I340" s="139"/>
      <c r="J340" s="140">
        <f>ROUND(I340*H340,2)</f>
        <v>0</v>
      </c>
      <c r="K340" s="136" t="s">
        <v>317</v>
      </c>
      <c r="L340" s="34"/>
      <c r="M340" s="141" t="s">
        <v>43</v>
      </c>
      <c r="N340" s="142" t="s">
        <v>52</v>
      </c>
      <c r="P340" s="143">
        <f>O340*H340</f>
        <v>0</v>
      </c>
      <c r="Q340" s="143">
        <v>1.2999999999999999E-4</v>
      </c>
      <c r="R340" s="143">
        <f>Q340*H340</f>
        <v>4.3926999999999994E-2</v>
      </c>
      <c r="S340" s="143">
        <v>0</v>
      </c>
      <c r="T340" s="144">
        <f>S340*H340</f>
        <v>0</v>
      </c>
      <c r="AR340" s="145" t="s">
        <v>318</v>
      </c>
      <c r="AT340" s="145" t="s">
        <v>313</v>
      </c>
      <c r="AU340" s="145" t="s">
        <v>90</v>
      </c>
      <c r="AY340" s="18" t="s">
        <v>311</v>
      </c>
      <c r="BE340" s="146">
        <f>IF(N340="základní",J340,0)</f>
        <v>0</v>
      </c>
      <c r="BF340" s="146">
        <f>IF(N340="snížená",J340,0)</f>
        <v>0</v>
      </c>
      <c r="BG340" s="146">
        <f>IF(N340="zákl. přenesená",J340,0)</f>
        <v>0</v>
      </c>
      <c r="BH340" s="146">
        <f>IF(N340="sníž. přenesená",J340,0)</f>
        <v>0</v>
      </c>
      <c r="BI340" s="146">
        <f>IF(N340="nulová",J340,0)</f>
        <v>0</v>
      </c>
      <c r="BJ340" s="18" t="s">
        <v>88</v>
      </c>
      <c r="BK340" s="146">
        <f>ROUND(I340*H340,2)</f>
        <v>0</v>
      </c>
      <c r="BL340" s="18" t="s">
        <v>318</v>
      </c>
      <c r="BM340" s="145" t="s">
        <v>675</v>
      </c>
    </row>
    <row r="341" spans="2:65" s="1" customFormat="1" ht="11.25" x14ac:dyDescent="0.2">
      <c r="B341" s="34"/>
      <c r="D341" s="147" t="s">
        <v>320</v>
      </c>
      <c r="F341" s="148" t="s">
        <v>676</v>
      </c>
      <c r="I341" s="149"/>
      <c r="L341" s="34"/>
      <c r="M341" s="150"/>
      <c r="T341" s="55"/>
      <c r="AT341" s="18" t="s">
        <v>320</v>
      </c>
      <c r="AU341" s="18" t="s">
        <v>90</v>
      </c>
    </row>
    <row r="342" spans="2:65" s="12" customFormat="1" ht="11.25" x14ac:dyDescent="0.2">
      <c r="B342" s="151"/>
      <c r="D342" s="152" t="s">
        <v>322</v>
      </c>
      <c r="E342" s="153" t="s">
        <v>43</v>
      </c>
      <c r="F342" s="154" t="s">
        <v>677</v>
      </c>
      <c r="H342" s="155">
        <v>169.1</v>
      </c>
      <c r="I342" s="156"/>
      <c r="L342" s="151"/>
      <c r="M342" s="157"/>
      <c r="T342" s="158"/>
      <c r="AT342" s="153" t="s">
        <v>322</v>
      </c>
      <c r="AU342" s="153" t="s">
        <v>90</v>
      </c>
      <c r="AV342" s="12" t="s">
        <v>90</v>
      </c>
      <c r="AW342" s="12" t="s">
        <v>41</v>
      </c>
      <c r="AX342" s="12" t="s">
        <v>81</v>
      </c>
      <c r="AY342" s="153" t="s">
        <v>311</v>
      </c>
    </row>
    <row r="343" spans="2:65" s="12" customFormat="1" ht="11.25" x14ac:dyDescent="0.2">
      <c r="B343" s="151"/>
      <c r="D343" s="152" t="s">
        <v>322</v>
      </c>
      <c r="E343" s="153" t="s">
        <v>43</v>
      </c>
      <c r="F343" s="154" t="s">
        <v>678</v>
      </c>
      <c r="H343" s="155">
        <v>151.19999999999999</v>
      </c>
      <c r="I343" s="156"/>
      <c r="L343" s="151"/>
      <c r="M343" s="157"/>
      <c r="T343" s="158"/>
      <c r="AT343" s="153" t="s">
        <v>322</v>
      </c>
      <c r="AU343" s="153" t="s">
        <v>90</v>
      </c>
      <c r="AV343" s="12" t="s">
        <v>90</v>
      </c>
      <c r="AW343" s="12" t="s">
        <v>41</v>
      </c>
      <c r="AX343" s="12" t="s">
        <v>81</v>
      </c>
      <c r="AY343" s="153" t="s">
        <v>311</v>
      </c>
    </row>
    <row r="344" spans="2:65" s="12" customFormat="1" ht="11.25" x14ac:dyDescent="0.2">
      <c r="B344" s="151"/>
      <c r="D344" s="152" t="s">
        <v>322</v>
      </c>
      <c r="E344" s="153" t="s">
        <v>43</v>
      </c>
      <c r="F344" s="154" t="s">
        <v>679</v>
      </c>
      <c r="H344" s="155">
        <v>17.600000000000001</v>
      </c>
      <c r="I344" s="156"/>
      <c r="L344" s="151"/>
      <c r="M344" s="157"/>
      <c r="T344" s="158"/>
      <c r="AT344" s="153" t="s">
        <v>322</v>
      </c>
      <c r="AU344" s="153" t="s">
        <v>90</v>
      </c>
      <c r="AV344" s="12" t="s">
        <v>90</v>
      </c>
      <c r="AW344" s="12" t="s">
        <v>41</v>
      </c>
      <c r="AX344" s="12" t="s">
        <v>81</v>
      </c>
      <c r="AY344" s="153" t="s">
        <v>311</v>
      </c>
    </row>
    <row r="345" spans="2:65" s="13" customFormat="1" ht="11.25" x14ac:dyDescent="0.2">
      <c r="B345" s="159"/>
      <c r="D345" s="152" t="s">
        <v>322</v>
      </c>
      <c r="E345" s="160" t="s">
        <v>43</v>
      </c>
      <c r="F345" s="161" t="s">
        <v>331</v>
      </c>
      <c r="H345" s="162">
        <v>337.9</v>
      </c>
      <c r="I345" s="163"/>
      <c r="L345" s="159"/>
      <c r="M345" s="164"/>
      <c r="T345" s="165"/>
      <c r="AT345" s="160" t="s">
        <v>322</v>
      </c>
      <c r="AU345" s="160" t="s">
        <v>90</v>
      </c>
      <c r="AV345" s="13" t="s">
        <v>318</v>
      </c>
      <c r="AW345" s="13" t="s">
        <v>41</v>
      </c>
      <c r="AX345" s="13" t="s">
        <v>88</v>
      </c>
      <c r="AY345" s="160" t="s">
        <v>311</v>
      </c>
    </row>
    <row r="346" spans="2:65" s="1" customFormat="1" ht="24.2" customHeight="1" x14ac:dyDescent="0.2">
      <c r="B346" s="34"/>
      <c r="C346" s="134" t="s">
        <v>680</v>
      </c>
      <c r="D346" s="134" t="s">
        <v>313</v>
      </c>
      <c r="E346" s="135" t="s">
        <v>681</v>
      </c>
      <c r="F346" s="136" t="s">
        <v>682</v>
      </c>
      <c r="G346" s="137" t="s">
        <v>379</v>
      </c>
      <c r="H346" s="138">
        <v>82.8</v>
      </c>
      <c r="I346" s="139"/>
      <c r="J346" s="140">
        <f>ROUND(I346*H346,2)</f>
        <v>0</v>
      </c>
      <c r="K346" s="136" t="s">
        <v>317</v>
      </c>
      <c r="L346" s="34"/>
      <c r="M346" s="141" t="s">
        <v>43</v>
      </c>
      <c r="N346" s="142" t="s">
        <v>52</v>
      </c>
      <c r="P346" s="143">
        <f>O346*H346</f>
        <v>0</v>
      </c>
      <c r="Q346" s="143">
        <v>2.0000000000000002E-5</v>
      </c>
      <c r="R346" s="143">
        <f>Q346*H346</f>
        <v>1.6560000000000001E-3</v>
      </c>
      <c r="S346" s="143">
        <v>0</v>
      </c>
      <c r="T346" s="144">
        <f>S346*H346</f>
        <v>0</v>
      </c>
      <c r="AR346" s="145" t="s">
        <v>318</v>
      </c>
      <c r="AT346" s="145" t="s">
        <v>313</v>
      </c>
      <c r="AU346" s="145" t="s">
        <v>90</v>
      </c>
      <c r="AY346" s="18" t="s">
        <v>311</v>
      </c>
      <c r="BE346" s="146">
        <f>IF(N346="základní",J346,0)</f>
        <v>0</v>
      </c>
      <c r="BF346" s="146">
        <f>IF(N346="snížená",J346,0)</f>
        <v>0</v>
      </c>
      <c r="BG346" s="146">
        <f>IF(N346="zákl. přenesená",J346,0)</f>
        <v>0</v>
      </c>
      <c r="BH346" s="146">
        <f>IF(N346="sníž. přenesená",J346,0)</f>
        <v>0</v>
      </c>
      <c r="BI346" s="146">
        <f>IF(N346="nulová",J346,0)</f>
        <v>0</v>
      </c>
      <c r="BJ346" s="18" t="s">
        <v>88</v>
      </c>
      <c r="BK346" s="146">
        <f>ROUND(I346*H346,2)</f>
        <v>0</v>
      </c>
      <c r="BL346" s="18" t="s">
        <v>318</v>
      </c>
      <c r="BM346" s="145" t="s">
        <v>683</v>
      </c>
    </row>
    <row r="347" spans="2:65" s="1" customFormat="1" ht="11.25" x14ac:dyDescent="0.2">
      <c r="B347" s="34"/>
      <c r="D347" s="147" t="s">
        <v>320</v>
      </c>
      <c r="F347" s="148" t="s">
        <v>684</v>
      </c>
      <c r="I347" s="149"/>
      <c r="L347" s="34"/>
      <c r="M347" s="150"/>
      <c r="T347" s="55"/>
      <c r="AT347" s="18" t="s">
        <v>320</v>
      </c>
      <c r="AU347" s="18" t="s">
        <v>90</v>
      </c>
    </row>
    <row r="348" spans="2:65" s="12" customFormat="1" ht="11.25" x14ac:dyDescent="0.2">
      <c r="B348" s="151"/>
      <c r="D348" s="152" t="s">
        <v>322</v>
      </c>
      <c r="E348" s="153" t="s">
        <v>43</v>
      </c>
      <c r="F348" s="154" t="s">
        <v>685</v>
      </c>
      <c r="H348" s="155">
        <v>82.8</v>
      </c>
      <c r="I348" s="156"/>
      <c r="L348" s="151"/>
      <c r="M348" s="157"/>
      <c r="T348" s="158"/>
      <c r="AT348" s="153" t="s">
        <v>322</v>
      </c>
      <c r="AU348" s="153" t="s">
        <v>90</v>
      </c>
      <c r="AV348" s="12" t="s">
        <v>90</v>
      </c>
      <c r="AW348" s="12" t="s">
        <v>41</v>
      </c>
      <c r="AX348" s="12" t="s">
        <v>88</v>
      </c>
      <c r="AY348" s="153" t="s">
        <v>311</v>
      </c>
    </row>
    <row r="349" spans="2:65" s="1" customFormat="1" ht="24.2" customHeight="1" x14ac:dyDescent="0.2">
      <c r="B349" s="34"/>
      <c r="C349" s="134" t="s">
        <v>686</v>
      </c>
      <c r="D349" s="134" t="s">
        <v>313</v>
      </c>
      <c r="E349" s="135" t="s">
        <v>687</v>
      </c>
      <c r="F349" s="136" t="s">
        <v>688</v>
      </c>
      <c r="G349" s="137" t="s">
        <v>379</v>
      </c>
      <c r="H349" s="138">
        <v>80.599999999999994</v>
      </c>
      <c r="I349" s="139"/>
      <c r="J349" s="140">
        <f>ROUND(I349*H349,2)</f>
        <v>0</v>
      </c>
      <c r="K349" s="136" t="s">
        <v>317</v>
      </c>
      <c r="L349" s="34"/>
      <c r="M349" s="141" t="s">
        <v>43</v>
      </c>
      <c r="N349" s="142" t="s">
        <v>52</v>
      </c>
      <c r="P349" s="143">
        <f>O349*H349</f>
        <v>0</v>
      </c>
      <c r="Q349" s="143">
        <v>2.0000000000000002E-5</v>
      </c>
      <c r="R349" s="143">
        <f>Q349*H349</f>
        <v>1.6119999999999999E-3</v>
      </c>
      <c r="S349" s="143">
        <v>0</v>
      </c>
      <c r="T349" s="144">
        <f>S349*H349</f>
        <v>0</v>
      </c>
      <c r="AR349" s="145" t="s">
        <v>318</v>
      </c>
      <c r="AT349" s="145" t="s">
        <v>313</v>
      </c>
      <c r="AU349" s="145" t="s">
        <v>90</v>
      </c>
      <c r="AY349" s="18" t="s">
        <v>311</v>
      </c>
      <c r="BE349" s="146">
        <f>IF(N349="základní",J349,0)</f>
        <v>0</v>
      </c>
      <c r="BF349" s="146">
        <f>IF(N349="snížená",J349,0)</f>
        <v>0</v>
      </c>
      <c r="BG349" s="146">
        <f>IF(N349="zákl. přenesená",J349,0)</f>
        <v>0</v>
      </c>
      <c r="BH349" s="146">
        <f>IF(N349="sníž. přenesená",J349,0)</f>
        <v>0</v>
      </c>
      <c r="BI349" s="146">
        <f>IF(N349="nulová",J349,0)</f>
        <v>0</v>
      </c>
      <c r="BJ349" s="18" t="s">
        <v>88</v>
      </c>
      <c r="BK349" s="146">
        <f>ROUND(I349*H349,2)</f>
        <v>0</v>
      </c>
      <c r="BL349" s="18" t="s">
        <v>318</v>
      </c>
      <c r="BM349" s="145" t="s">
        <v>689</v>
      </c>
    </row>
    <row r="350" spans="2:65" s="1" customFormat="1" ht="11.25" x14ac:dyDescent="0.2">
      <c r="B350" s="34"/>
      <c r="D350" s="147" t="s">
        <v>320</v>
      </c>
      <c r="F350" s="148" t="s">
        <v>690</v>
      </c>
      <c r="I350" s="149"/>
      <c r="L350" s="34"/>
      <c r="M350" s="150"/>
      <c r="T350" s="55"/>
      <c r="AT350" s="18" t="s">
        <v>320</v>
      </c>
      <c r="AU350" s="18" t="s">
        <v>90</v>
      </c>
    </row>
    <row r="351" spans="2:65" s="12" customFormat="1" ht="11.25" x14ac:dyDescent="0.2">
      <c r="B351" s="151"/>
      <c r="D351" s="152" t="s">
        <v>322</v>
      </c>
      <c r="E351" s="153" t="s">
        <v>43</v>
      </c>
      <c r="F351" s="154" t="s">
        <v>691</v>
      </c>
      <c r="H351" s="155">
        <v>63.8</v>
      </c>
      <c r="I351" s="156"/>
      <c r="L351" s="151"/>
      <c r="M351" s="157"/>
      <c r="T351" s="158"/>
      <c r="AT351" s="153" t="s">
        <v>322</v>
      </c>
      <c r="AU351" s="153" t="s">
        <v>90</v>
      </c>
      <c r="AV351" s="12" t="s">
        <v>90</v>
      </c>
      <c r="AW351" s="12" t="s">
        <v>41</v>
      </c>
      <c r="AX351" s="12" t="s">
        <v>81</v>
      </c>
      <c r="AY351" s="153" t="s">
        <v>311</v>
      </c>
    </row>
    <row r="352" spans="2:65" s="12" customFormat="1" ht="11.25" x14ac:dyDescent="0.2">
      <c r="B352" s="151"/>
      <c r="D352" s="152" t="s">
        <v>322</v>
      </c>
      <c r="E352" s="153" t="s">
        <v>43</v>
      </c>
      <c r="F352" s="154" t="s">
        <v>692</v>
      </c>
      <c r="H352" s="155">
        <v>16.8</v>
      </c>
      <c r="I352" s="156"/>
      <c r="L352" s="151"/>
      <c r="M352" s="157"/>
      <c r="T352" s="158"/>
      <c r="AT352" s="153" t="s">
        <v>322</v>
      </c>
      <c r="AU352" s="153" t="s">
        <v>90</v>
      </c>
      <c r="AV352" s="12" t="s">
        <v>90</v>
      </c>
      <c r="AW352" s="12" t="s">
        <v>41</v>
      </c>
      <c r="AX352" s="12" t="s">
        <v>81</v>
      </c>
      <c r="AY352" s="153" t="s">
        <v>311</v>
      </c>
    </row>
    <row r="353" spans="2:65" s="13" customFormat="1" ht="11.25" x14ac:dyDescent="0.2">
      <c r="B353" s="159"/>
      <c r="D353" s="152" t="s">
        <v>322</v>
      </c>
      <c r="E353" s="160" t="s">
        <v>43</v>
      </c>
      <c r="F353" s="161" t="s">
        <v>331</v>
      </c>
      <c r="H353" s="162">
        <v>80.599999999999994</v>
      </c>
      <c r="I353" s="163"/>
      <c r="L353" s="159"/>
      <c r="M353" s="164"/>
      <c r="T353" s="165"/>
      <c r="AT353" s="160" t="s">
        <v>322</v>
      </c>
      <c r="AU353" s="160" t="s">
        <v>90</v>
      </c>
      <c r="AV353" s="13" t="s">
        <v>318</v>
      </c>
      <c r="AW353" s="13" t="s">
        <v>41</v>
      </c>
      <c r="AX353" s="13" t="s">
        <v>88</v>
      </c>
      <c r="AY353" s="160" t="s">
        <v>311</v>
      </c>
    </row>
    <row r="354" spans="2:65" s="1" customFormat="1" ht="24.2" customHeight="1" x14ac:dyDescent="0.2">
      <c r="B354" s="34"/>
      <c r="C354" s="134" t="s">
        <v>693</v>
      </c>
      <c r="D354" s="134" t="s">
        <v>313</v>
      </c>
      <c r="E354" s="135" t="s">
        <v>694</v>
      </c>
      <c r="F354" s="136" t="s">
        <v>695</v>
      </c>
      <c r="G354" s="137" t="s">
        <v>340</v>
      </c>
      <c r="H354" s="138">
        <v>2</v>
      </c>
      <c r="I354" s="139"/>
      <c r="J354" s="140">
        <f>ROUND(I354*H354,2)</f>
        <v>0</v>
      </c>
      <c r="K354" s="136" t="s">
        <v>317</v>
      </c>
      <c r="L354" s="34"/>
      <c r="M354" s="141" t="s">
        <v>43</v>
      </c>
      <c r="N354" s="142" t="s">
        <v>52</v>
      </c>
      <c r="P354" s="143">
        <f>O354*H354</f>
        <v>0</v>
      </c>
      <c r="Q354" s="143">
        <v>4.8000000000000001E-4</v>
      </c>
      <c r="R354" s="143">
        <f>Q354*H354</f>
        <v>9.6000000000000002E-4</v>
      </c>
      <c r="S354" s="143">
        <v>0</v>
      </c>
      <c r="T354" s="144">
        <f>S354*H354</f>
        <v>0</v>
      </c>
      <c r="AR354" s="145" t="s">
        <v>318</v>
      </c>
      <c r="AT354" s="145" t="s">
        <v>313</v>
      </c>
      <c r="AU354" s="145" t="s">
        <v>90</v>
      </c>
      <c r="AY354" s="18" t="s">
        <v>311</v>
      </c>
      <c r="BE354" s="146">
        <f>IF(N354="základní",J354,0)</f>
        <v>0</v>
      </c>
      <c r="BF354" s="146">
        <f>IF(N354="snížená",J354,0)</f>
        <v>0</v>
      </c>
      <c r="BG354" s="146">
        <f>IF(N354="zákl. přenesená",J354,0)</f>
        <v>0</v>
      </c>
      <c r="BH354" s="146">
        <f>IF(N354="sníž. přenesená",J354,0)</f>
        <v>0</v>
      </c>
      <c r="BI354" s="146">
        <f>IF(N354="nulová",J354,0)</f>
        <v>0</v>
      </c>
      <c r="BJ354" s="18" t="s">
        <v>88</v>
      </c>
      <c r="BK354" s="146">
        <f>ROUND(I354*H354,2)</f>
        <v>0</v>
      </c>
      <c r="BL354" s="18" t="s">
        <v>318</v>
      </c>
      <c r="BM354" s="145" t="s">
        <v>696</v>
      </c>
    </row>
    <row r="355" spans="2:65" s="1" customFormat="1" ht="11.25" x14ac:dyDescent="0.2">
      <c r="B355" s="34"/>
      <c r="D355" s="147" t="s">
        <v>320</v>
      </c>
      <c r="F355" s="148" t="s">
        <v>697</v>
      </c>
      <c r="I355" s="149"/>
      <c r="L355" s="34"/>
      <c r="M355" s="150"/>
      <c r="T355" s="55"/>
      <c r="AT355" s="18" t="s">
        <v>320</v>
      </c>
      <c r="AU355" s="18" t="s">
        <v>90</v>
      </c>
    </row>
    <row r="356" spans="2:65" s="1" customFormat="1" ht="16.5" customHeight="1" x14ac:dyDescent="0.2">
      <c r="B356" s="34"/>
      <c r="C356" s="172" t="s">
        <v>698</v>
      </c>
      <c r="D356" s="172" t="s">
        <v>634</v>
      </c>
      <c r="E356" s="173" t="s">
        <v>699</v>
      </c>
      <c r="F356" s="174" t="s">
        <v>700</v>
      </c>
      <c r="G356" s="175" t="s">
        <v>340</v>
      </c>
      <c r="H356" s="176">
        <v>1</v>
      </c>
      <c r="I356" s="177"/>
      <c r="J356" s="178">
        <f>ROUND(I356*H356,2)</f>
        <v>0</v>
      </c>
      <c r="K356" s="174" t="s">
        <v>317</v>
      </c>
      <c r="L356" s="179"/>
      <c r="M356" s="180" t="s">
        <v>43</v>
      </c>
      <c r="N356" s="181" t="s">
        <v>52</v>
      </c>
      <c r="P356" s="143">
        <f>O356*H356</f>
        <v>0</v>
      </c>
      <c r="Q356" s="143">
        <v>1.553E-2</v>
      </c>
      <c r="R356" s="143">
        <f>Q356*H356</f>
        <v>1.553E-2</v>
      </c>
      <c r="S356" s="143">
        <v>0</v>
      </c>
      <c r="T356" s="144">
        <f>S356*H356</f>
        <v>0</v>
      </c>
      <c r="AR356" s="145" t="s">
        <v>362</v>
      </c>
      <c r="AT356" s="145" t="s">
        <v>634</v>
      </c>
      <c r="AU356" s="145" t="s">
        <v>90</v>
      </c>
      <c r="AY356" s="18" t="s">
        <v>311</v>
      </c>
      <c r="BE356" s="146">
        <f>IF(N356="základní",J356,0)</f>
        <v>0</v>
      </c>
      <c r="BF356" s="146">
        <f>IF(N356="snížená",J356,0)</f>
        <v>0</v>
      </c>
      <c r="BG356" s="146">
        <f>IF(N356="zákl. přenesená",J356,0)</f>
        <v>0</v>
      </c>
      <c r="BH356" s="146">
        <f>IF(N356="sníž. přenesená",J356,0)</f>
        <v>0</v>
      </c>
      <c r="BI356" s="146">
        <f>IF(N356="nulová",J356,0)</f>
        <v>0</v>
      </c>
      <c r="BJ356" s="18" t="s">
        <v>88</v>
      </c>
      <c r="BK356" s="146">
        <f>ROUND(I356*H356,2)</f>
        <v>0</v>
      </c>
      <c r="BL356" s="18" t="s">
        <v>318</v>
      </c>
      <c r="BM356" s="145" t="s">
        <v>701</v>
      </c>
    </row>
    <row r="357" spans="2:65" s="12" customFormat="1" ht="11.25" x14ac:dyDescent="0.2">
      <c r="B357" s="151"/>
      <c r="D357" s="152" t="s">
        <v>322</v>
      </c>
      <c r="E357" s="153" t="s">
        <v>43</v>
      </c>
      <c r="F357" s="154" t="s">
        <v>702</v>
      </c>
      <c r="H357" s="155">
        <v>1</v>
      </c>
      <c r="I357" s="156"/>
      <c r="L357" s="151"/>
      <c r="M357" s="157"/>
      <c r="T357" s="158"/>
      <c r="AT357" s="153" t="s">
        <v>322</v>
      </c>
      <c r="AU357" s="153" t="s">
        <v>90</v>
      </c>
      <c r="AV357" s="12" t="s">
        <v>90</v>
      </c>
      <c r="AW357" s="12" t="s">
        <v>41</v>
      </c>
      <c r="AX357" s="12" t="s">
        <v>88</v>
      </c>
      <c r="AY357" s="153" t="s">
        <v>311</v>
      </c>
    </row>
    <row r="358" spans="2:65" s="1" customFormat="1" ht="16.5" customHeight="1" x14ac:dyDescent="0.2">
      <c r="B358" s="34"/>
      <c r="C358" s="172" t="s">
        <v>703</v>
      </c>
      <c r="D358" s="172" t="s">
        <v>634</v>
      </c>
      <c r="E358" s="173" t="s">
        <v>704</v>
      </c>
      <c r="F358" s="174" t="s">
        <v>705</v>
      </c>
      <c r="G358" s="175" t="s">
        <v>340</v>
      </c>
      <c r="H358" s="176">
        <v>1</v>
      </c>
      <c r="I358" s="177"/>
      <c r="J358" s="178">
        <f>ROUND(I358*H358,2)</f>
        <v>0</v>
      </c>
      <c r="K358" s="174" t="s">
        <v>317</v>
      </c>
      <c r="L358" s="179"/>
      <c r="M358" s="180" t="s">
        <v>43</v>
      </c>
      <c r="N358" s="181" t="s">
        <v>52</v>
      </c>
      <c r="P358" s="143">
        <f>O358*H358</f>
        <v>0</v>
      </c>
      <c r="Q358" s="143">
        <v>1.7860000000000001E-2</v>
      </c>
      <c r="R358" s="143">
        <f>Q358*H358</f>
        <v>1.7860000000000001E-2</v>
      </c>
      <c r="S358" s="143">
        <v>0</v>
      </c>
      <c r="T358" s="144">
        <f>S358*H358</f>
        <v>0</v>
      </c>
      <c r="AR358" s="145" t="s">
        <v>362</v>
      </c>
      <c r="AT358" s="145" t="s">
        <v>634</v>
      </c>
      <c r="AU358" s="145" t="s">
        <v>90</v>
      </c>
      <c r="AY358" s="18" t="s">
        <v>311</v>
      </c>
      <c r="BE358" s="146">
        <f>IF(N358="základní",J358,0)</f>
        <v>0</v>
      </c>
      <c r="BF358" s="146">
        <f>IF(N358="snížená",J358,0)</f>
        <v>0</v>
      </c>
      <c r="BG358" s="146">
        <f>IF(N358="zákl. přenesená",J358,0)</f>
        <v>0</v>
      </c>
      <c r="BH358" s="146">
        <f>IF(N358="sníž. přenesená",J358,0)</f>
        <v>0</v>
      </c>
      <c r="BI358" s="146">
        <f>IF(N358="nulová",J358,0)</f>
        <v>0</v>
      </c>
      <c r="BJ358" s="18" t="s">
        <v>88</v>
      </c>
      <c r="BK358" s="146">
        <f>ROUND(I358*H358,2)</f>
        <v>0</v>
      </c>
      <c r="BL358" s="18" t="s">
        <v>318</v>
      </c>
      <c r="BM358" s="145" t="s">
        <v>706</v>
      </c>
    </row>
    <row r="359" spans="2:65" s="12" customFormat="1" ht="11.25" x14ac:dyDescent="0.2">
      <c r="B359" s="151"/>
      <c r="D359" s="152" t="s">
        <v>322</v>
      </c>
      <c r="E359" s="153" t="s">
        <v>43</v>
      </c>
      <c r="F359" s="154" t="s">
        <v>707</v>
      </c>
      <c r="H359" s="155">
        <v>1</v>
      </c>
      <c r="I359" s="156"/>
      <c r="L359" s="151"/>
      <c r="M359" s="157"/>
      <c r="T359" s="158"/>
      <c r="AT359" s="153" t="s">
        <v>322</v>
      </c>
      <c r="AU359" s="153" t="s">
        <v>90</v>
      </c>
      <c r="AV359" s="12" t="s">
        <v>90</v>
      </c>
      <c r="AW359" s="12" t="s">
        <v>41</v>
      </c>
      <c r="AX359" s="12" t="s">
        <v>88</v>
      </c>
      <c r="AY359" s="153" t="s">
        <v>311</v>
      </c>
    </row>
    <row r="360" spans="2:65" s="11" customFormat="1" ht="22.9" customHeight="1" x14ac:dyDescent="0.2">
      <c r="B360" s="122"/>
      <c r="D360" s="123" t="s">
        <v>80</v>
      </c>
      <c r="E360" s="132" t="s">
        <v>368</v>
      </c>
      <c r="F360" s="132" t="s">
        <v>708</v>
      </c>
      <c r="I360" s="125"/>
      <c r="J360" s="133">
        <f>BK360</f>
        <v>0</v>
      </c>
      <c r="L360" s="122"/>
      <c r="M360" s="127"/>
      <c r="P360" s="128">
        <f>SUM(P361:P452)</f>
        <v>0</v>
      </c>
      <c r="R360" s="128">
        <f>SUM(R361:R452)</f>
        <v>2.8639841000000006</v>
      </c>
      <c r="T360" s="129">
        <f>SUM(T361:T452)</f>
        <v>8.82</v>
      </c>
      <c r="AR360" s="123" t="s">
        <v>88</v>
      </c>
      <c r="AT360" s="130" t="s">
        <v>80</v>
      </c>
      <c r="AU360" s="130" t="s">
        <v>88</v>
      </c>
      <c r="AY360" s="123" t="s">
        <v>311</v>
      </c>
      <c r="BK360" s="131">
        <f>SUM(BK361:BK452)</f>
        <v>0</v>
      </c>
    </row>
    <row r="361" spans="2:65" s="1" customFormat="1" ht="24.2" customHeight="1" x14ac:dyDescent="0.2">
      <c r="B361" s="34"/>
      <c r="C361" s="134" t="s">
        <v>709</v>
      </c>
      <c r="D361" s="134" t="s">
        <v>313</v>
      </c>
      <c r="E361" s="135" t="s">
        <v>710</v>
      </c>
      <c r="F361" s="136" t="s">
        <v>711</v>
      </c>
      <c r="G361" s="137" t="s">
        <v>316</v>
      </c>
      <c r="H361" s="138">
        <v>764.1</v>
      </c>
      <c r="I361" s="139"/>
      <c r="J361" s="140">
        <f>ROUND(I361*H361,2)</f>
        <v>0</v>
      </c>
      <c r="K361" s="136" t="s">
        <v>317</v>
      </c>
      <c r="L361" s="34"/>
      <c r="M361" s="141" t="s">
        <v>43</v>
      </c>
      <c r="N361" s="142" t="s">
        <v>52</v>
      </c>
      <c r="P361" s="143">
        <f>O361*H361</f>
        <v>0</v>
      </c>
      <c r="Q361" s="143">
        <v>0</v>
      </c>
      <c r="R361" s="143">
        <f>Q361*H361</f>
        <v>0</v>
      </c>
      <c r="S361" s="143">
        <v>0</v>
      </c>
      <c r="T361" s="144">
        <f>S361*H361</f>
        <v>0</v>
      </c>
      <c r="AR361" s="145" t="s">
        <v>318</v>
      </c>
      <c r="AT361" s="145" t="s">
        <v>313</v>
      </c>
      <c r="AU361" s="145" t="s">
        <v>90</v>
      </c>
      <c r="AY361" s="18" t="s">
        <v>311</v>
      </c>
      <c r="BE361" s="146">
        <f>IF(N361="základní",J361,0)</f>
        <v>0</v>
      </c>
      <c r="BF361" s="146">
        <f>IF(N361="snížená",J361,0)</f>
        <v>0</v>
      </c>
      <c r="BG361" s="146">
        <f>IF(N361="zákl. přenesená",J361,0)</f>
        <v>0</v>
      </c>
      <c r="BH361" s="146">
        <f>IF(N361="sníž. přenesená",J361,0)</f>
        <v>0</v>
      </c>
      <c r="BI361" s="146">
        <f>IF(N361="nulová",J361,0)</f>
        <v>0</v>
      </c>
      <c r="BJ361" s="18" t="s">
        <v>88</v>
      </c>
      <c r="BK361" s="146">
        <f>ROUND(I361*H361,2)</f>
        <v>0</v>
      </c>
      <c r="BL361" s="18" t="s">
        <v>318</v>
      </c>
      <c r="BM361" s="145" t="s">
        <v>712</v>
      </c>
    </row>
    <row r="362" spans="2:65" s="1" customFormat="1" ht="11.25" x14ac:dyDescent="0.2">
      <c r="B362" s="34"/>
      <c r="D362" s="147" t="s">
        <v>320</v>
      </c>
      <c r="F362" s="148" t="s">
        <v>713</v>
      </c>
      <c r="I362" s="149"/>
      <c r="L362" s="34"/>
      <c r="M362" s="150"/>
      <c r="T362" s="55"/>
      <c r="AT362" s="18" t="s">
        <v>320</v>
      </c>
      <c r="AU362" s="18" t="s">
        <v>90</v>
      </c>
    </row>
    <row r="363" spans="2:65" s="12" customFormat="1" ht="11.25" x14ac:dyDescent="0.2">
      <c r="B363" s="151"/>
      <c r="D363" s="152" t="s">
        <v>322</v>
      </c>
      <c r="E363" s="153" t="s">
        <v>43</v>
      </c>
      <c r="F363" s="154" t="s">
        <v>714</v>
      </c>
      <c r="H363" s="155">
        <v>691.65</v>
      </c>
      <c r="I363" s="156"/>
      <c r="L363" s="151"/>
      <c r="M363" s="157"/>
      <c r="T363" s="158"/>
      <c r="AT363" s="153" t="s">
        <v>322</v>
      </c>
      <c r="AU363" s="153" t="s">
        <v>90</v>
      </c>
      <c r="AV363" s="12" t="s">
        <v>90</v>
      </c>
      <c r="AW363" s="12" t="s">
        <v>41</v>
      </c>
      <c r="AX363" s="12" t="s">
        <v>81</v>
      </c>
      <c r="AY363" s="153" t="s">
        <v>311</v>
      </c>
    </row>
    <row r="364" spans="2:65" s="12" customFormat="1" ht="11.25" x14ac:dyDescent="0.2">
      <c r="B364" s="151"/>
      <c r="D364" s="152" t="s">
        <v>322</v>
      </c>
      <c r="E364" s="153" t="s">
        <v>43</v>
      </c>
      <c r="F364" s="154" t="s">
        <v>715</v>
      </c>
      <c r="H364" s="155">
        <v>72.45</v>
      </c>
      <c r="I364" s="156"/>
      <c r="L364" s="151"/>
      <c r="M364" s="157"/>
      <c r="T364" s="158"/>
      <c r="AT364" s="153" t="s">
        <v>322</v>
      </c>
      <c r="AU364" s="153" t="s">
        <v>90</v>
      </c>
      <c r="AV364" s="12" t="s">
        <v>90</v>
      </c>
      <c r="AW364" s="12" t="s">
        <v>41</v>
      </c>
      <c r="AX364" s="12" t="s">
        <v>81</v>
      </c>
      <c r="AY364" s="153" t="s">
        <v>311</v>
      </c>
    </row>
    <row r="365" spans="2:65" s="13" customFormat="1" ht="11.25" x14ac:dyDescent="0.2">
      <c r="B365" s="159"/>
      <c r="D365" s="152" t="s">
        <v>322</v>
      </c>
      <c r="E365" s="160" t="s">
        <v>43</v>
      </c>
      <c r="F365" s="161" t="s">
        <v>331</v>
      </c>
      <c r="H365" s="162">
        <v>764.1</v>
      </c>
      <c r="I365" s="163"/>
      <c r="L365" s="159"/>
      <c r="M365" s="164"/>
      <c r="T365" s="165"/>
      <c r="AT365" s="160" t="s">
        <v>322</v>
      </c>
      <c r="AU365" s="160" t="s">
        <v>90</v>
      </c>
      <c r="AV365" s="13" t="s">
        <v>318</v>
      </c>
      <c r="AW365" s="13" t="s">
        <v>41</v>
      </c>
      <c r="AX365" s="13" t="s">
        <v>88</v>
      </c>
      <c r="AY365" s="160" t="s">
        <v>311</v>
      </c>
    </row>
    <row r="366" spans="2:65" s="1" customFormat="1" ht="16.5" customHeight="1" x14ac:dyDescent="0.2">
      <c r="B366" s="34"/>
      <c r="C366" s="172" t="s">
        <v>716</v>
      </c>
      <c r="D366" s="172" t="s">
        <v>634</v>
      </c>
      <c r="E366" s="173" t="s">
        <v>717</v>
      </c>
      <c r="F366" s="174" t="s">
        <v>718</v>
      </c>
      <c r="G366" s="175" t="s">
        <v>316</v>
      </c>
      <c r="H366" s="176">
        <v>764.1</v>
      </c>
      <c r="I366" s="177"/>
      <c r="J366" s="178">
        <f>ROUND(I366*H366,2)</f>
        <v>0</v>
      </c>
      <c r="K366" s="174" t="s">
        <v>317</v>
      </c>
      <c r="L366" s="179"/>
      <c r="M366" s="180" t="s">
        <v>43</v>
      </c>
      <c r="N366" s="181" t="s">
        <v>52</v>
      </c>
      <c r="P366" s="143">
        <f>O366*H366</f>
        <v>0</v>
      </c>
      <c r="Q366" s="143">
        <v>0</v>
      </c>
      <c r="R366" s="143">
        <f>Q366*H366</f>
        <v>0</v>
      </c>
      <c r="S366" s="143">
        <v>0</v>
      </c>
      <c r="T366" s="144">
        <f>S366*H366</f>
        <v>0</v>
      </c>
      <c r="AR366" s="145" t="s">
        <v>362</v>
      </c>
      <c r="AT366" s="145" t="s">
        <v>634</v>
      </c>
      <c r="AU366" s="145" t="s">
        <v>90</v>
      </c>
      <c r="AY366" s="18" t="s">
        <v>311</v>
      </c>
      <c r="BE366" s="146">
        <f>IF(N366="základní",J366,0)</f>
        <v>0</v>
      </c>
      <c r="BF366" s="146">
        <f>IF(N366="snížená",J366,0)</f>
        <v>0</v>
      </c>
      <c r="BG366" s="146">
        <f>IF(N366="zákl. přenesená",J366,0)</f>
        <v>0</v>
      </c>
      <c r="BH366" s="146">
        <f>IF(N366="sníž. přenesená",J366,0)</f>
        <v>0</v>
      </c>
      <c r="BI366" s="146">
        <f>IF(N366="nulová",J366,0)</f>
        <v>0</v>
      </c>
      <c r="BJ366" s="18" t="s">
        <v>88</v>
      </c>
      <c r="BK366" s="146">
        <f>ROUND(I366*H366,2)</f>
        <v>0</v>
      </c>
      <c r="BL366" s="18" t="s">
        <v>318</v>
      </c>
      <c r="BM366" s="145" t="s">
        <v>719</v>
      </c>
    </row>
    <row r="367" spans="2:65" s="1" customFormat="1" ht="24.2" customHeight="1" x14ac:dyDescent="0.2">
      <c r="B367" s="34"/>
      <c r="C367" s="134" t="s">
        <v>720</v>
      </c>
      <c r="D367" s="134" t="s">
        <v>313</v>
      </c>
      <c r="E367" s="135" t="s">
        <v>721</v>
      </c>
      <c r="F367" s="136" t="s">
        <v>722</v>
      </c>
      <c r="G367" s="137" t="s">
        <v>250</v>
      </c>
      <c r="H367" s="138">
        <v>404.7</v>
      </c>
      <c r="I367" s="139"/>
      <c r="J367" s="140">
        <f>ROUND(I367*H367,2)</f>
        <v>0</v>
      </c>
      <c r="K367" s="136" t="s">
        <v>317</v>
      </c>
      <c r="L367" s="34"/>
      <c r="M367" s="141" t="s">
        <v>43</v>
      </c>
      <c r="N367" s="142" t="s">
        <v>52</v>
      </c>
      <c r="P367" s="143">
        <f>O367*H367</f>
        <v>0</v>
      </c>
      <c r="Q367" s="143">
        <v>0</v>
      </c>
      <c r="R367" s="143">
        <f>Q367*H367</f>
        <v>0</v>
      </c>
      <c r="S367" s="143">
        <v>0</v>
      </c>
      <c r="T367" s="144">
        <f>S367*H367</f>
        <v>0</v>
      </c>
      <c r="AR367" s="145" t="s">
        <v>318</v>
      </c>
      <c r="AT367" s="145" t="s">
        <v>313</v>
      </c>
      <c r="AU367" s="145" t="s">
        <v>90</v>
      </c>
      <c r="AY367" s="18" t="s">
        <v>311</v>
      </c>
      <c r="BE367" s="146">
        <f>IF(N367="základní",J367,0)</f>
        <v>0</v>
      </c>
      <c r="BF367" s="146">
        <f>IF(N367="snížená",J367,0)</f>
        <v>0</v>
      </c>
      <c r="BG367" s="146">
        <f>IF(N367="zákl. přenesená",J367,0)</f>
        <v>0</v>
      </c>
      <c r="BH367" s="146">
        <f>IF(N367="sníž. přenesená",J367,0)</f>
        <v>0</v>
      </c>
      <c r="BI367" s="146">
        <f>IF(N367="nulová",J367,0)</f>
        <v>0</v>
      </c>
      <c r="BJ367" s="18" t="s">
        <v>88</v>
      </c>
      <c r="BK367" s="146">
        <f>ROUND(I367*H367,2)</f>
        <v>0</v>
      </c>
      <c r="BL367" s="18" t="s">
        <v>318</v>
      </c>
      <c r="BM367" s="145" t="s">
        <v>723</v>
      </c>
    </row>
    <row r="368" spans="2:65" s="1" customFormat="1" ht="11.25" x14ac:dyDescent="0.2">
      <c r="B368" s="34"/>
      <c r="D368" s="147" t="s">
        <v>320</v>
      </c>
      <c r="F368" s="148" t="s">
        <v>724</v>
      </c>
      <c r="I368" s="149"/>
      <c r="L368" s="34"/>
      <c r="M368" s="150"/>
      <c r="T368" s="55"/>
      <c r="AT368" s="18" t="s">
        <v>320</v>
      </c>
      <c r="AU368" s="18" t="s">
        <v>90</v>
      </c>
    </row>
    <row r="369" spans="2:65" s="12" customFormat="1" ht="11.25" x14ac:dyDescent="0.2">
      <c r="B369" s="151"/>
      <c r="D369" s="152" t="s">
        <v>322</v>
      </c>
      <c r="E369" s="153" t="s">
        <v>43</v>
      </c>
      <c r="F369" s="154" t="s">
        <v>725</v>
      </c>
      <c r="H369" s="155">
        <v>404.7</v>
      </c>
      <c r="I369" s="156"/>
      <c r="L369" s="151"/>
      <c r="M369" s="157"/>
      <c r="T369" s="158"/>
      <c r="AT369" s="153" t="s">
        <v>322</v>
      </c>
      <c r="AU369" s="153" t="s">
        <v>90</v>
      </c>
      <c r="AV369" s="12" t="s">
        <v>90</v>
      </c>
      <c r="AW369" s="12" t="s">
        <v>41</v>
      </c>
      <c r="AX369" s="12" t="s">
        <v>88</v>
      </c>
      <c r="AY369" s="153" t="s">
        <v>311</v>
      </c>
    </row>
    <row r="370" spans="2:65" s="1" customFormat="1" ht="24.2" customHeight="1" x14ac:dyDescent="0.2">
      <c r="B370" s="34"/>
      <c r="C370" s="134" t="s">
        <v>726</v>
      </c>
      <c r="D370" s="134" t="s">
        <v>313</v>
      </c>
      <c r="E370" s="135" t="s">
        <v>727</v>
      </c>
      <c r="F370" s="136" t="s">
        <v>728</v>
      </c>
      <c r="G370" s="137" t="s">
        <v>250</v>
      </c>
      <c r="H370" s="138">
        <v>12141</v>
      </c>
      <c r="I370" s="139"/>
      <c r="J370" s="140">
        <f>ROUND(I370*H370,2)</f>
        <v>0</v>
      </c>
      <c r="K370" s="136" t="s">
        <v>317</v>
      </c>
      <c r="L370" s="34"/>
      <c r="M370" s="141" t="s">
        <v>43</v>
      </c>
      <c r="N370" s="142" t="s">
        <v>52</v>
      </c>
      <c r="P370" s="143">
        <f>O370*H370</f>
        <v>0</v>
      </c>
      <c r="Q370" s="143">
        <v>0</v>
      </c>
      <c r="R370" s="143">
        <f>Q370*H370</f>
        <v>0</v>
      </c>
      <c r="S370" s="143">
        <v>0</v>
      </c>
      <c r="T370" s="144">
        <f>S370*H370</f>
        <v>0</v>
      </c>
      <c r="AR370" s="145" t="s">
        <v>318</v>
      </c>
      <c r="AT370" s="145" t="s">
        <v>313</v>
      </c>
      <c r="AU370" s="145" t="s">
        <v>90</v>
      </c>
      <c r="AY370" s="18" t="s">
        <v>311</v>
      </c>
      <c r="BE370" s="146">
        <f>IF(N370="základní",J370,0)</f>
        <v>0</v>
      </c>
      <c r="BF370" s="146">
        <f>IF(N370="snížená",J370,0)</f>
        <v>0</v>
      </c>
      <c r="BG370" s="146">
        <f>IF(N370="zákl. přenesená",J370,0)</f>
        <v>0</v>
      </c>
      <c r="BH370" s="146">
        <f>IF(N370="sníž. přenesená",J370,0)</f>
        <v>0</v>
      </c>
      <c r="BI370" s="146">
        <f>IF(N370="nulová",J370,0)</f>
        <v>0</v>
      </c>
      <c r="BJ370" s="18" t="s">
        <v>88</v>
      </c>
      <c r="BK370" s="146">
        <f>ROUND(I370*H370,2)</f>
        <v>0</v>
      </c>
      <c r="BL370" s="18" t="s">
        <v>318</v>
      </c>
      <c r="BM370" s="145" t="s">
        <v>729</v>
      </c>
    </row>
    <row r="371" spans="2:65" s="1" customFormat="1" ht="11.25" x14ac:dyDescent="0.2">
      <c r="B371" s="34"/>
      <c r="D371" s="147" t="s">
        <v>320</v>
      </c>
      <c r="F371" s="148" t="s">
        <v>730</v>
      </c>
      <c r="I371" s="149"/>
      <c r="L371" s="34"/>
      <c r="M371" s="150"/>
      <c r="T371" s="55"/>
      <c r="AT371" s="18" t="s">
        <v>320</v>
      </c>
      <c r="AU371" s="18" t="s">
        <v>90</v>
      </c>
    </row>
    <row r="372" spans="2:65" s="12" customFormat="1" ht="11.25" x14ac:dyDescent="0.2">
      <c r="B372" s="151"/>
      <c r="D372" s="152" t="s">
        <v>322</v>
      </c>
      <c r="F372" s="154" t="s">
        <v>731</v>
      </c>
      <c r="H372" s="155">
        <v>12141</v>
      </c>
      <c r="I372" s="156"/>
      <c r="L372" s="151"/>
      <c r="M372" s="157"/>
      <c r="T372" s="158"/>
      <c r="AT372" s="153" t="s">
        <v>322</v>
      </c>
      <c r="AU372" s="153" t="s">
        <v>90</v>
      </c>
      <c r="AV372" s="12" t="s">
        <v>90</v>
      </c>
      <c r="AW372" s="12" t="s">
        <v>4</v>
      </c>
      <c r="AX372" s="12" t="s">
        <v>88</v>
      </c>
      <c r="AY372" s="153" t="s">
        <v>311</v>
      </c>
    </row>
    <row r="373" spans="2:65" s="1" customFormat="1" ht="24.2" customHeight="1" x14ac:dyDescent="0.2">
      <c r="B373" s="34"/>
      <c r="C373" s="134" t="s">
        <v>732</v>
      </c>
      <c r="D373" s="134" t="s">
        <v>313</v>
      </c>
      <c r="E373" s="135" t="s">
        <v>733</v>
      </c>
      <c r="F373" s="136" t="s">
        <v>734</v>
      </c>
      <c r="G373" s="137" t="s">
        <v>250</v>
      </c>
      <c r="H373" s="138">
        <v>404.7</v>
      </c>
      <c r="I373" s="139"/>
      <c r="J373" s="140">
        <f>ROUND(I373*H373,2)</f>
        <v>0</v>
      </c>
      <c r="K373" s="136" t="s">
        <v>317</v>
      </c>
      <c r="L373" s="34"/>
      <c r="M373" s="141" t="s">
        <v>43</v>
      </c>
      <c r="N373" s="142" t="s">
        <v>52</v>
      </c>
      <c r="P373" s="143">
        <f>O373*H373</f>
        <v>0</v>
      </c>
      <c r="Q373" s="143">
        <v>0</v>
      </c>
      <c r="R373" s="143">
        <f>Q373*H373</f>
        <v>0</v>
      </c>
      <c r="S373" s="143">
        <v>0</v>
      </c>
      <c r="T373" s="144">
        <f>S373*H373</f>
        <v>0</v>
      </c>
      <c r="AR373" s="145" t="s">
        <v>318</v>
      </c>
      <c r="AT373" s="145" t="s">
        <v>313</v>
      </c>
      <c r="AU373" s="145" t="s">
        <v>90</v>
      </c>
      <c r="AY373" s="18" t="s">
        <v>311</v>
      </c>
      <c r="BE373" s="146">
        <f>IF(N373="základní",J373,0)</f>
        <v>0</v>
      </c>
      <c r="BF373" s="146">
        <f>IF(N373="snížená",J373,0)</f>
        <v>0</v>
      </c>
      <c r="BG373" s="146">
        <f>IF(N373="zákl. přenesená",J373,0)</f>
        <v>0</v>
      </c>
      <c r="BH373" s="146">
        <f>IF(N373="sníž. přenesená",J373,0)</f>
        <v>0</v>
      </c>
      <c r="BI373" s="146">
        <f>IF(N373="nulová",J373,0)</f>
        <v>0</v>
      </c>
      <c r="BJ373" s="18" t="s">
        <v>88</v>
      </c>
      <c r="BK373" s="146">
        <f>ROUND(I373*H373,2)</f>
        <v>0</v>
      </c>
      <c r="BL373" s="18" t="s">
        <v>318</v>
      </c>
      <c r="BM373" s="145" t="s">
        <v>735</v>
      </c>
    </row>
    <row r="374" spans="2:65" s="1" customFormat="1" ht="11.25" x14ac:dyDescent="0.2">
      <c r="B374" s="34"/>
      <c r="D374" s="147" t="s">
        <v>320</v>
      </c>
      <c r="F374" s="148" t="s">
        <v>736</v>
      </c>
      <c r="I374" s="149"/>
      <c r="L374" s="34"/>
      <c r="M374" s="150"/>
      <c r="T374" s="55"/>
      <c r="AT374" s="18" t="s">
        <v>320</v>
      </c>
      <c r="AU374" s="18" t="s">
        <v>90</v>
      </c>
    </row>
    <row r="375" spans="2:65" s="1" customFormat="1" ht="24.2" customHeight="1" x14ac:dyDescent="0.2">
      <c r="B375" s="34"/>
      <c r="C375" s="134" t="s">
        <v>737</v>
      </c>
      <c r="D375" s="134" t="s">
        <v>313</v>
      </c>
      <c r="E375" s="135" t="s">
        <v>738</v>
      </c>
      <c r="F375" s="136" t="s">
        <v>739</v>
      </c>
      <c r="G375" s="137" t="s">
        <v>250</v>
      </c>
      <c r="H375" s="138">
        <v>511</v>
      </c>
      <c r="I375" s="139"/>
      <c r="J375" s="140">
        <f>ROUND(I375*H375,2)</f>
        <v>0</v>
      </c>
      <c r="K375" s="136" t="s">
        <v>317</v>
      </c>
      <c r="L375" s="34"/>
      <c r="M375" s="141" t="s">
        <v>43</v>
      </c>
      <c r="N375" s="142" t="s">
        <v>52</v>
      </c>
      <c r="P375" s="143">
        <f>O375*H375</f>
        <v>0</v>
      </c>
      <c r="Q375" s="143">
        <v>0</v>
      </c>
      <c r="R375" s="143">
        <f>Q375*H375</f>
        <v>0</v>
      </c>
      <c r="S375" s="143">
        <v>0</v>
      </c>
      <c r="T375" s="144">
        <f>S375*H375</f>
        <v>0</v>
      </c>
      <c r="AR375" s="145" t="s">
        <v>318</v>
      </c>
      <c r="AT375" s="145" t="s">
        <v>313</v>
      </c>
      <c r="AU375" s="145" t="s">
        <v>90</v>
      </c>
      <c r="AY375" s="18" t="s">
        <v>311</v>
      </c>
      <c r="BE375" s="146">
        <f>IF(N375="základní",J375,0)</f>
        <v>0</v>
      </c>
      <c r="BF375" s="146">
        <f>IF(N375="snížená",J375,0)</f>
        <v>0</v>
      </c>
      <c r="BG375" s="146">
        <f>IF(N375="zákl. přenesená",J375,0)</f>
        <v>0</v>
      </c>
      <c r="BH375" s="146">
        <f>IF(N375="sníž. přenesená",J375,0)</f>
        <v>0</v>
      </c>
      <c r="BI375" s="146">
        <f>IF(N375="nulová",J375,0)</f>
        <v>0</v>
      </c>
      <c r="BJ375" s="18" t="s">
        <v>88</v>
      </c>
      <c r="BK375" s="146">
        <f>ROUND(I375*H375,2)</f>
        <v>0</v>
      </c>
      <c r="BL375" s="18" t="s">
        <v>318</v>
      </c>
      <c r="BM375" s="145" t="s">
        <v>740</v>
      </c>
    </row>
    <row r="376" spans="2:65" s="1" customFormat="1" ht="11.25" x14ac:dyDescent="0.2">
      <c r="B376" s="34"/>
      <c r="D376" s="147" t="s">
        <v>320</v>
      </c>
      <c r="F376" s="148" t="s">
        <v>741</v>
      </c>
      <c r="I376" s="149"/>
      <c r="L376" s="34"/>
      <c r="M376" s="150"/>
      <c r="T376" s="55"/>
      <c r="AT376" s="18" t="s">
        <v>320</v>
      </c>
      <c r="AU376" s="18" t="s">
        <v>90</v>
      </c>
    </row>
    <row r="377" spans="2:65" s="12" customFormat="1" ht="11.25" x14ac:dyDescent="0.2">
      <c r="B377" s="151"/>
      <c r="D377" s="152" t="s">
        <v>322</v>
      </c>
      <c r="E377" s="153" t="s">
        <v>43</v>
      </c>
      <c r="F377" s="154" t="s">
        <v>742</v>
      </c>
      <c r="H377" s="155">
        <v>511</v>
      </c>
      <c r="I377" s="156"/>
      <c r="L377" s="151"/>
      <c r="M377" s="157"/>
      <c r="T377" s="158"/>
      <c r="AT377" s="153" t="s">
        <v>322</v>
      </c>
      <c r="AU377" s="153" t="s">
        <v>90</v>
      </c>
      <c r="AV377" s="12" t="s">
        <v>90</v>
      </c>
      <c r="AW377" s="12" t="s">
        <v>41</v>
      </c>
      <c r="AX377" s="12" t="s">
        <v>88</v>
      </c>
      <c r="AY377" s="153" t="s">
        <v>311</v>
      </c>
    </row>
    <row r="378" spans="2:65" s="1" customFormat="1" ht="21.75" customHeight="1" x14ac:dyDescent="0.2">
      <c r="B378" s="34"/>
      <c r="C378" s="134" t="s">
        <v>743</v>
      </c>
      <c r="D378" s="134" t="s">
        <v>313</v>
      </c>
      <c r="E378" s="135" t="s">
        <v>744</v>
      </c>
      <c r="F378" s="136" t="s">
        <v>745</v>
      </c>
      <c r="G378" s="137" t="s">
        <v>340</v>
      </c>
      <c r="H378" s="138">
        <v>10</v>
      </c>
      <c r="I378" s="139"/>
      <c r="J378" s="140">
        <f>ROUND(I378*H378,2)</f>
        <v>0</v>
      </c>
      <c r="K378" s="136" t="s">
        <v>317</v>
      </c>
      <c r="L378" s="34"/>
      <c r="M378" s="141" t="s">
        <v>43</v>
      </c>
      <c r="N378" s="142" t="s">
        <v>52</v>
      </c>
      <c r="P378" s="143">
        <f>O378*H378</f>
        <v>0</v>
      </c>
      <c r="Q378" s="143">
        <v>6.8799999999999998E-3</v>
      </c>
      <c r="R378" s="143">
        <f>Q378*H378</f>
        <v>6.88E-2</v>
      </c>
      <c r="S378" s="143">
        <v>0</v>
      </c>
      <c r="T378" s="144">
        <f>S378*H378</f>
        <v>0</v>
      </c>
      <c r="AR378" s="145" t="s">
        <v>318</v>
      </c>
      <c r="AT378" s="145" t="s">
        <v>313</v>
      </c>
      <c r="AU378" s="145" t="s">
        <v>90</v>
      </c>
      <c r="AY378" s="18" t="s">
        <v>311</v>
      </c>
      <c r="BE378" s="146">
        <f>IF(N378="základní",J378,0)</f>
        <v>0</v>
      </c>
      <c r="BF378" s="146">
        <f>IF(N378="snížená",J378,0)</f>
        <v>0</v>
      </c>
      <c r="BG378" s="146">
        <f>IF(N378="zákl. přenesená",J378,0)</f>
        <v>0</v>
      </c>
      <c r="BH378" s="146">
        <f>IF(N378="sníž. přenesená",J378,0)</f>
        <v>0</v>
      </c>
      <c r="BI378" s="146">
        <f>IF(N378="nulová",J378,0)</f>
        <v>0</v>
      </c>
      <c r="BJ378" s="18" t="s">
        <v>88</v>
      </c>
      <c r="BK378" s="146">
        <f>ROUND(I378*H378,2)</f>
        <v>0</v>
      </c>
      <c r="BL378" s="18" t="s">
        <v>318</v>
      </c>
      <c r="BM378" s="145" t="s">
        <v>746</v>
      </c>
    </row>
    <row r="379" spans="2:65" s="1" customFormat="1" ht="11.25" x14ac:dyDescent="0.2">
      <c r="B379" s="34"/>
      <c r="D379" s="147" t="s">
        <v>320</v>
      </c>
      <c r="F379" s="148" t="s">
        <v>747</v>
      </c>
      <c r="I379" s="149"/>
      <c r="L379" s="34"/>
      <c r="M379" s="150"/>
      <c r="T379" s="55"/>
      <c r="AT379" s="18" t="s">
        <v>320</v>
      </c>
      <c r="AU379" s="18" t="s">
        <v>90</v>
      </c>
    </row>
    <row r="380" spans="2:65" s="14" customFormat="1" ht="11.25" x14ac:dyDescent="0.2">
      <c r="B380" s="166"/>
      <c r="D380" s="152" t="s">
        <v>322</v>
      </c>
      <c r="E380" s="167" t="s">
        <v>43</v>
      </c>
      <c r="F380" s="168" t="s">
        <v>748</v>
      </c>
      <c r="H380" s="167" t="s">
        <v>43</v>
      </c>
      <c r="I380" s="169"/>
      <c r="L380" s="166"/>
      <c r="M380" s="170"/>
      <c r="T380" s="171"/>
      <c r="AT380" s="167" t="s">
        <v>322</v>
      </c>
      <c r="AU380" s="167" t="s">
        <v>90</v>
      </c>
      <c r="AV380" s="14" t="s">
        <v>88</v>
      </c>
      <c r="AW380" s="14" t="s">
        <v>41</v>
      </c>
      <c r="AX380" s="14" t="s">
        <v>81</v>
      </c>
      <c r="AY380" s="167" t="s">
        <v>311</v>
      </c>
    </row>
    <row r="381" spans="2:65" s="12" customFormat="1" ht="11.25" x14ac:dyDescent="0.2">
      <c r="B381" s="151"/>
      <c r="D381" s="152" t="s">
        <v>322</v>
      </c>
      <c r="E381" s="153" t="s">
        <v>43</v>
      </c>
      <c r="F381" s="154" t="s">
        <v>749</v>
      </c>
      <c r="H381" s="155">
        <v>4</v>
      </c>
      <c r="I381" s="156"/>
      <c r="L381" s="151"/>
      <c r="M381" s="157"/>
      <c r="T381" s="158"/>
      <c r="AT381" s="153" t="s">
        <v>322</v>
      </c>
      <c r="AU381" s="153" t="s">
        <v>90</v>
      </c>
      <c r="AV381" s="12" t="s">
        <v>90</v>
      </c>
      <c r="AW381" s="12" t="s">
        <v>41</v>
      </c>
      <c r="AX381" s="12" t="s">
        <v>81</v>
      </c>
      <c r="AY381" s="153" t="s">
        <v>311</v>
      </c>
    </row>
    <row r="382" spans="2:65" s="12" customFormat="1" ht="11.25" x14ac:dyDescent="0.2">
      <c r="B382" s="151"/>
      <c r="D382" s="152" t="s">
        <v>322</v>
      </c>
      <c r="E382" s="153" t="s">
        <v>43</v>
      </c>
      <c r="F382" s="154" t="s">
        <v>750</v>
      </c>
      <c r="H382" s="155">
        <v>6</v>
      </c>
      <c r="I382" s="156"/>
      <c r="L382" s="151"/>
      <c r="M382" s="157"/>
      <c r="T382" s="158"/>
      <c r="AT382" s="153" t="s">
        <v>322</v>
      </c>
      <c r="AU382" s="153" t="s">
        <v>90</v>
      </c>
      <c r="AV382" s="12" t="s">
        <v>90</v>
      </c>
      <c r="AW382" s="12" t="s">
        <v>41</v>
      </c>
      <c r="AX382" s="12" t="s">
        <v>81</v>
      </c>
      <c r="AY382" s="153" t="s">
        <v>311</v>
      </c>
    </row>
    <row r="383" spans="2:65" s="13" customFormat="1" ht="11.25" x14ac:dyDescent="0.2">
      <c r="B383" s="159"/>
      <c r="D383" s="152" t="s">
        <v>322</v>
      </c>
      <c r="E383" s="160" t="s">
        <v>43</v>
      </c>
      <c r="F383" s="161" t="s">
        <v>331</v>
      </c>
      <c r="H383" s="162">
        <v>10</v>
      </c>
      <c r="I383" s="163"/>
      <c r="L383" s="159"/>
      <c r="M383" s="164"/>
      <c r="T383" s="165"/>
      <c r="AT383" s="160" t="s">
        <v>322</v>
      </c>
      <c r="AU383" s="160" t="s">
        <v>90</v>
      </c>
      <c r="AV383" s="13" t="s">
        <v>318</v>
      </c>
      <c r="AW383" s="13" t="s">
        <v>41</v>
      </c>
      <c r="AX383" s="13" t="s">
        <v>88</v>
      </c>
      <c r="AY383" s="160" t="s">
        <v>311</v>
      </c>
    </row>
    <row r="384" spans="2:65" s="1" customFormat="1" ht="21.75" customHeight="1" x14ac:dyDescent="0.2">
      <c r="B384" s="34"/>
      <c r="C384" s="134" t="s">
        <v>751</v>
      </c>
      <c r="D384" s="134" t="s">
        <v>313</v>
      </c>
      <c r="E384" s="135" t="s">
        <v>752</v>
      </c>
      <c r="F384" s="136" t="s">
        <v>753</v>
      </c>
      <c r="G384" s="137" t="s">
        <v>340</v>
      </c>
      <c r="H384" s="138">
        <v>3</v>
      </c>
      <c r="I384" s="139"/>
      <c r="J384" s="140">
        <f>ROUND(I384*H384,2)</f>
        <v>0</v>
      </c>
      <c r="K384" s="136" t="s">
        <v>317</v>
      </c>
      <c r="L384" s="34"/>
      <c r="M384" s="141" t="s">
        <v>43</v>
      </c>
      <c r="N384" s="142" t="s">
        <v>52</v>
      </c>
      <c r="P384" s="143">
        <f>O384*H384</f>
        <v>0</v>
      </c>
      <c r="Q384" s="143">
        <v>6.8799999999999998E-3</v>
      </c>
      <c r="R384" s="143">
        <f>Q384*H384</f>
        <v>2.0639999999999999E-2</v>
      </c>
      <c r="S384" s="143">
        <v>0</v>
      </c>
      <c r="T384" s="144">
        <f>S384*H384</f>
        <v>0</v>
      </c>
      <c r="AR384" s="145" t="s">
        <v>318</v>
      </c>
      <c r="AT384" s="145" t="s">
        <v>313</v>
      </c>
      <c r="AU384" s="145" t="s">
        <v>90</v>
      </c>
      <c r="AY384" s="18" t="s">
        <v>311</v>
      </c>
      <c r="BE384" s="146">
        <f>IF(N384="základní",J384,0)</f>
        <v>0</v>
      </c>
      <c r="BF384" s="146">
        <f>IF(N384="snížená",J384,0)</f>
        <v>0</v>
      </c>
      <c r="BG384" s="146">
        <f>IF(N384="zákl. přenesená",J384,0)</f>
        <v>0</v>
      </c>
      <c r="BH384" s="146">
        <f>IF(N384="sníž. přenesená",J384,0)</f>
        <v>0</v>
      </c>
      <c r="BI384" s="146">
        <f>IF(N384="nulová",J384,0)</f>
        <v>0</v>
      </c>
      <c r="BJ384" s="18" t="s">
        <v>88</v>
      </c>
      <c r="BK384" s="146">
        <f>ROUND(I384*H384,2)</f>
        <v>0</v>
      </c>
      <c r="BL384" s="18" t="s">
        <v>318</v>
      </c>
      <c r="BM384" s="145" t="s">
        <v>754</v>
      </c>
    </row>
    <row r="385" spans="2:65" s="1" customFormat="1" ht="11.25" x14ac:dyDescent="0.2">
      <c r="B385" s="34"/>
      <c r="D385" s="147" t="s">
        <v>320</v>
      </c>
      <c r="F385" s="148" t="s">
        <v>755</v>
      </c>
      <c r="I385" s="149"/>
      <c r="L385" s="34"/>
      <c r="M385" s="150"/>
      <c r="T385" s="55"/>
      <c r="AT385" s="18" t="s">
        <v>320</v>
      </c>
      <c r="AU385" s="18" t="s">
        <v>90</v>
      </c>
    </row>
    <row r="386" spans="2:65" s="12" customFormat="1" ht="11.25" x14ac:dyDescent="0.2">
      <c r="B386" s="151"/>
      <c r="D386" s="152" t="s">
        <v>322</v>
      </c>
      <c r="E386" s="153" t="s">
        <v>43</v>
      </c>
      <c r="F386" s="154" t="s">
        <v>756</v>
      </c>
      <c r="H386" s="155">
        <v>2</v>
      </c>
      <c r="I386" s="156"/>
      <c r="L386" s="151"/>
      <c r="M386" s="157"/>
      <c r="T386" s="158"/>
      <c r="AT386" s="153" t="s">
        <v>322</v>
      </c>
      <c r="AU386" s="153" t="s">
        <v>90</v>
      </c>
      <c r="AV386" s="12" t="s">
        <v>90</v>
      </c>
      <c r="AW386" s="12" t="s">
        <v>41</v>
      </c>
      <c r="AX386" s="12" t="s">
        <v>81</v>
      </c>
      <c r="AY386" s="153" t="s">
        <v>311</v>
      </c>
    </row>
    <row r="387" spans="2:65" s="12" customFormat="1" ht="11.25" x14ac:dyDescent="0.2">
      <c r="B387" s="151"/>
      <c r="D387" s="152" t="s">
        <v>322</v>
      </c>
      <c r="E387" s="153" t="s">
        <v>43</v>
      </c>
      <c r="F387" s="154" t="s">
        <v>757</v>
      </c>
      <c r="H387" s="155">
        <v>1</v>
      </c>
      <c r="I387" s="156"/>
      <c r="L387" s="151"/>
      <c r="M387" s="157"/>
      <c r="T387" s="158"/>
      <c r="AT387" s="153" t="s">
        <v>322</v>
      </c>
      <c r="AU387" s="153" t="s">
        <v>90</v>
      </c>
      <c r="AV387" s="12" t="s">
        <v>90</v>
      </c>
      <c r="AW387" s="12" t="s">
        <v>41</v>
      </c>
      <c r="AX387" s="12" t="s">
        <v>81</v>
      </c>
      <c r="AY387" s="153" t="s">
        <v>311</v>
      </c>
    </row>
    <row r="388" spans="2:65" s="13" customFormat="1" ht="11.25" x14ac:dyDescent="0.2">
      <c r="B388" s="159"/>
      <c r="D388" s="152" t="s">
        <v>322</v>
      </c>
      <c r="E388" s="160" t="s">
        <v>43</v>
      </c>
      <c r="F388" s="161" t="s">
        <v>331</v>
      </c>
      <c r="H388" s="162">
        <v>3</v>
      </c>
      <c r="I388" s="163"/>
      <c r="L388" s="159"/>
      <c r="M388" s="164"/>
      <c r="T388" s="165"/>
      <c r="AT388" s="160" t="s">
        <v>322</v>
      </c>
      <c r="AU388" s="160" t="s">
        <v>90</v>
      </c>
      <c r="AV388" s="13" t="s">
        <v>318</v>
      </c>
      <c r="AW388" s="13" t="s">
        <v>41</v>
      </c>
      <c r="AX388" s="13" t="s">
        <v>88</v>
      </c>
      <c r="AY388" s="160" t="s">
        <v>311</v>
      </c>
    </row>
    <row r="389" spans="2:65" s="1" customFormat="1" ht="21.75" customHeight="1" x14ac:dyDescent="0.2">
      <c r="B389" s="34"/>
      <c r="C389" s="134" t="s">
        <v>758</v>
      </c>
      <c r="D389" s="134" t="s">
        <v>313</v>
      </c>
      <c r="E389" s="135" t="s">
        <v>759</v>
      </c>
      <c r="F389" s="136" t="s">
        <v>760</v>
      </c>
      <c r="G389" s="137" t="s">
        <v>340</v>
      </c>
      <c r="H389" s="138">
        <v>2</v>
      </c>
      <c r="I389" s="139"/>
      <c r="J389" s="140">
        <f>ROUND(I389*H389,2)</f>
        <v>0</v>
      </c>
      <c r="K389" s="136" t="s">
        <v>317</v>
      </c>
      <c r="L389" s="34"/>
      <c r="M389" s="141" t="s">
        <v>43</v>
      </c>
      <c r="N389" s="142" t="s">
        <v>52</v>
      </c>
      <c r="P389" s="143">
        <f>O389*H389</f>
        <v>0</v>
      </c>
      <c r="Q389" s="143">
        <v>6.8799999999999998E-3</v>
      </c>
      <c r="R389" s="143">
        <f>Q389*H389</f>
        <v>1.376E-2</v>
      </c>
      <c r="S389" s="143">
        <v>0</v>
      </c>
      <c r="T389" s="144">
        <f>S389*H389</f>
        <v>0</v>
      </c>
      <c r="AR389" s="145" t="s">
        <v>318</v>
      </c>
      <c r="AT389" s="145" t="s">
        <v>313</v>
      </c>
      <c r="AU389" s="145" t="s">
        <v>90</v>
      </c>
      <c r="AY389" s="18" t="s">
        <v>311</v>
      </c>
      <c r="BE389" s="146">
        <f>IF(N389="základní",J389,0)</f>
        <v>0</v>
      </c>
      <c r="BF389" s="146">
        <f>IF(N389="snížená",J389,0)</f>
        <v>0</v>
      </c>
      <c r="BG389" s="146">
        <f>IF(N389="zákl. přenesená",J389,0)</f>
        <v>0</v>
      </c>
      <c r="BH389" s="146">
        <f>IF(N389="sníž. přenesená",J389,0)</f>
        <v>0</v>
      </c>
      <c r="BI389" s="146">
        <f>IF(N389="nulová",J389,0)</f>
        <v>0</v>
      </c>
      <c r="BJ389" s="18" t="s">
        <v>88</v>
      </c>
      <c r="BK389" s="146">
        <f>ROUND(I389*H389,2)</f>
        <v>0</v>
      </c>
      <c r="BL389" s="18" t="s">
        <v>318</v>
      </c>
      <c r="BM389" s="145" t="s">
        <v>761</v>
      </c>
    </row>
    <row r="390" spans="2:65" s="1" customFormat="1" ht="11.25" x14ac:dyDescent="0.2">
      <c r="B390" s="34"/>
      <c r="D390" s="147" t="s">
        <v>320</v>
      </c>
      <c r="F390" s="148" t="s">
        <v>762</v>
      </c>
      <c r="I390" s="149"/>
      <c r="L390" s="34"/>
      <c r="M390" s="150"/>
      <c r="T390" s="55"/>
      <c r="AT390" s="18" t="s">
        <v>320</v>
      </c>
      <c r="AU390" s="18" t="s">
        <v>90</v>
      </c>
    </row>
    <row r="391" spans="2:65" s="12" customFormat="1" ht="11.25" x14ac:dyDescent="0.2">
      <c r="B391" s="151"/>
      <c r="D391" s="152" t="s">
        <v>322</v>
      </c>
      <c r="E391" s="153" t="s">
        <v>43</v>
      </c>
      <c r="F391" s="154" t="s">
        <v>763</v>
      </c>
      <c r="H391" s="155">
        <v>2</v>
      </c>
      <c r="I391" s="156"/>
      <c r="L391" s="151"/>
      <c r="M391" s="157"/>
      <c r="T391" s="158"/>
      <c r="AT391" s="153" t="s">
        <v>322</v>
      </c>
      <c r="AU391" s="153" t="s">
        <v>90</v>
      </c>
      <c r="AV391" s="12" t="s">
        <v>90</v>
      </c>
      <c r="AW391" s="12" t="s">
        <v>41</v>
      </c>
      <c r="AX391" s="12" t="s">
        <v>88</v>
      </c>
      <c r="AY391" s="153" t="s">
        <v>311</v>
      </c>
    </row>
    <row r="392" spans="2:65" s="1" customFormat="1" ht="16.5" customHeight="1" x14ac:dyDescent="0.2">
      <c r="B392" s="34"/>
      <c r="C392" s="172" t="s">
        <v>764</v>
      </c>
      <c r="D392" s="172" t="s">
        <v>634</v>
      </c>
      <c r="E392" s="173" t="s">
        <v>765</v>
      </c>
      <c r="F392" s="174" t="s">
        <v>766</v>
      </c>
      <c r="G392" s="175" t="s">
        <v>767</v>
      </c>
      <c r="H392" s="176">
        <v>1908.72</v>
      </c>
      <c r="I392" s="177"/>
      <c r="J392" s="178">
        <f>ROUND(I392*H392,2)</f>
        <v>0</v>
      </c>
      <c r="K392" s="174" t="s">
        <v>43</v>
      </c>
      <c r="L392" s="179"/>
      <c r="M392" s="180" t="s">
        <v>43</v>
      </c>
      <c r="N392" s="181" t="s">
        <v>52</v>
      </c>
      <c r="P392" s="143">
        <f>O392*H392</f>
        <v>0</v>
      </c>
      <c r="Q392" s="143">
        <v>1E-3</v>
      </c>
      <c r="R392" s="143">
        <f>Q392*H392</f>
        <v>1.90872</v>
      </c>
      <c r="S392" s="143">
        <v>0</v>
      </c>
      <c r="T392" s="144">
        <f>S392*H392</f>
        <v>0</v>
      </c>
      <c r="AR392" s="145" t="s">
        <v>528</v>
      </c>
      <c r="AT392" s="145" t="s">
        <v>634</v>
      </c>
      <c r="AU392" s="145" t="s">
        <v>90</v>
      </c>
      <c r="AY392" s="18" t="s">
        <v>311</v>
      </c>
      <c r="BE392" s="146">
        <f>IF(N392="základní",J392,0)</f>
        <v>0</v>
      </c>
      <c r="BF392" s="146">
        <f>IF(N392="snížená",J392,0)</f>
        <v>0</v>
      </c>
      <c r="BG392" s="146">
        <f>IF(N392="zákl. přenesená",J392,0)</f>
        <v>0</v>
      </c>
      <c r="BH392" s="146">
        <f>IF(N392="sníž. přenesená",J392,0)</f>
        <v>0</v>
      </c>
      <c r="BI392" s="146">
        <f>IF(N392="nulová",J392,0)</f>
        <v>0</v>
      </c>
      <c r="BJ392" s="18" t="s">
        <v>88</v>
      </c>
      <c r="BK392" s="146">
        <f>ROUND(I392*H392,2)</f>
        <v>0</v>
      </c>
      <c r="BL392" s="18" t="s">
        <v>417</v>
      </c>
      <c r="BM392" s="145" t="s">
        <v>768</v>
      </c>
    </row>
    <row r="393" spans="2:65" s="1" customFormat="1" ht="19.5" x14ac:dyDescent="0.2">
      <c r="B393" s="34"/>
      <c r="D393" s="152" t="s">
        <v>668</v>
      </c>
      <c r="F393" s="182" t="s">
        <v>769</v>
      </c>
      <c r="I393" s="149"/>
      <c r="L393" s="34"/>
      <c r="M393" s="150"/>
      <c r="T393" s="55"/>
      <c r="AT393" s="18" t="s">
        <v>668</v>
      </c>
      <c r="AU393" s="18" t="s">
        <v>90</v>
      </c>
    </row>
    <row r="394" spans="2:65" s="12" customFormat="1" ht="11.25" x14ac:dyDescent="0.2">
      <c r="B394" s="151"/>
      <c r="D394" s="152" t="s">
        <v>322</v>
      </c>
      <c r="E394" s="153" t="s">
        <v>43</v>
      </c>
      <c r="F394" s="154" t="s">
        <v>770</v>
      </c>
      <c r="H394" s="155">
        <v>314.8</v>
      </c>
      <c r="I394" s="156"/>
      <c r="L394" s="151"/>
      <c r="M394" s="157"/>
      <c r="T394" s="158"/>
      <c r="AT394" s="153" t="s">
        <v>322</v>
      </c>
      <c r="AU394" s="153" t="s">
        <v>90</v>
      </c>
      <c r="AV394" s="12" t="s">
        <v>90</v>
      </c>
      <c r="AW394" s="12" t="s">
        <v>41</v>
      </c>
      <c r="AX394" s="12" t="s">
        <v>81</v>
      </c>
      <c r="AY394" s="153" t="s">
        <v>311</v>
      </c>
    </row>
    <row r="395" spans="2:65" s="12" customFormat="1" ht="11.25" x14ac:dyDescent="0.2">
      <c r="B395" s="151"/>
      <c r="D395" s="152" t="s">
        <v>322</v>
      </c>
      <c r="E395" s="153" t="s">
        <v>43</v>
      </c>
      <c r="F395" s="154" t="s">
        <v>771</v>
      </c>
      <c r="H395" s="155">
        <v>599</v>
      </c>
      <c r="I395" s="156"/>
      <c r="L395" s="151"/>
      <c r="M395" s="157"/>
      <c r="T395" s="158"/>
      <c r="AT395" s="153" t="s">
        <v>322</v>
      </c>
      <c r="AU395" s="153" t="s">
        <v>90</v>
      </c>
      <c r="AV395" s="12" t="s">
        <v>90</v>
      </c>
      <c r="AW395" s="12" t="s">
        <v>41</v>
      </c>
      <c r="AX395" s="12" t="s">
        <v>81</v>
      </c>
      <c r="AY395" s="153" t="s">
        <v>311</v>
      </c>
    </row>
    <row r="396" spans="2:65" s="12" customFormat="1" ht="11.25" x14ac:dyDescent="0.2">
      <c r="B396" s="151"/>
      <c r="D396" s="152" t="s">
        <v>322</v>
      </c>
      <c r="E396" s="153" t="s">
        <v>43</v>
      </c>
      <c r="F396" s="154" t="s">
        <v>772</v>
      </c>
      <c r="H396" s="155">
        <v>472.2</v>
      </c>
      <c r="I396" s="156"/>
      <c r="L396" s="151"/>
      <c r="M396" s="157"/>
      <c r="T396" s="158"/>
      <c r="AT396" s="153" t="s">
        <v>322</v>
      </c>
      <c r="AU396" s="153" t="s">
        <v>90</v>
      </c>
      <c r="AV396" s="12" t="s">
        <v>90</v>
      </c>
      <c r="AW396" s="12" t="s">
        <v>41</v>
      </c>
      <c r="AX396" s="12" t="s">
        <v>81</v>
      </c>
      <c r="AY396" s="153" t="s">
        <v>311</v>
      </c>
    </row>
    <row r="397" spans="2:65" s="12" customFormat="1" ht="11.25" x14ac:dyDescent="0.2">
      <c r="B397" s="151"/>
      <c r="D397" s="152" t="s">
        <v>322</v>
      </c>
      <c r="E397" s="153" t="s">
        <v>43</v>
      </c>
      <c r="F397" s="154" t="s">
        <v>773</v>
      </c>
      <c r="H397" s="155">
        <v>232.8</v>
      </c>
      <c r="I397" s="156"/>
      <c r="L397" s="151"/>
      <c r="M397" s="157"/>
      <c r="T397" s="158"/>
      <c r="AT397" s="153" t="s">
        <v>322</v>
      </c>
      <c r="AU397" s="153" t="s">
        <v>90</v>
      </c>
      <c r="AV397" s="12" t="s">
        <v>90</v>
      </c>
      <c r="AW397" s="12" t="s">
        <v>41</v>
      </c>
      <c r="AX397" s="12" t="s">
        <v>81</v>
      </c>
      <c r="AY397" s="153" t="s">
        <v>311</v>
      </c>
    </row>
    <row r="398" spans="2:65" s="12" customFormat="1" ht="11.25" x14ac:dyDescent="0.2">
      <c r="B398" s="151"/>
      <c r="D398" s="152" t="s">
        <v>322</v>
      </c>
      <c r="E398" s="153" t="s">
        <v>43</v>
      </c>
      <c r="F398" s="154" t="s">
        <v>774</v>
      </c>
      <c r="H398" s="155">
        <v>116.4</v>
      </c>
      <c r="I398" s="156"/>
      <c r="L398" s="151"/>
      <c r="M398" s="157"/>
      <c r="T398" s="158"/>
      <c r="AT398" s="153" t="s">
        <v>322</v>
      </c>
      <c r="AU398" s="153" t="s">
        <v>90</v>
      </c>
      <c r="AV398" s="12" t="s">
        <v>90</v>
      </c>
      <c r="AW398" s="12" t="s">
        <v>41</v>
      </c>
      <c r="AX398" s="12" t="s">
        <v>81</v>
      </c>
      <c r="AY398" s="153" t="s">
        <v>311</v>
      </c>
    </row>
    <row r="399" spans="2:65" s="13" customFormat="1" ht="11.25" x14ac:dyDescent="0.2">
      <c r="B399" s="159"/>
      <c r="D399" s="152" t="s">
        <v>322</v>
      </c>
      <c r="E399" s="160" t="s">
        <v>43</v>
      </c>
      <c r="F399" s="161" t="s">
        <v>331</v>
      </c>
      <c r="H399" s="162">
        <v>1735.2</v>
      </c>
      <c r="I399" s="163"/>
      <c r="L399" s="159"/>
      <c r="M399" s="164"/>
      <c r="T399" s="165"/>
      <c r="AT399" s="160" t="s">
        <v>322</v>
      </c>
      <c r="AU399" s="160" t="s">
        <v>90</v>
      </c>
      <c r="AV399" s="13" t="s">
        <v>318</v>
      </c>
      <c r="AW399" s="13" t="s">
        <v>41</v>
      </c>
      <c r="AX399" s="13" t="s">
        <v>88</v>
      </c>
      <c r="AY399" s="160" t="s">
        <v>311</v>
      </c>
    </row>
    <row r="400" spans="2:65" s="12" customFormat="1" ht="11.25" x14ac:dyDescent="0.2">
      <c r="B400" s="151"/>
      <c r="D400" s="152" t="s">
        <v>322</v>
      </c>
      <c r="F400" s="154" t="s">
        <v>775</v>
      </c>
      <c r="H400" s="155">
        <v>1908.72</v>
      </c>
      <c r="I400" s="156"/>
      <c r="L400" s="151"/>
      <c r="M400" s="157"/>
      <c r="T400" s="158"/>
      <c r="AT400" s="153" t="s">
        <v>322</v>
      </c>
      <c r="AU400" s="153" t="s">
        <v>90</v>
      </c>
      <c r="AV400" s="12" t="s">
        <v>90</v>
      </c>
      <c r="AW400" s="12" t="s">
        <v>4</v>
      </c>
      <c r="AX400" s="12" t="s">
        <v>88</v>
      </c>
      <c r="AY400" s="153" t="s">
        <v>311</v>
      </c>
    </row>
    <row r="401" spans="2:65" s="1" customFormat="1" ht="24.2" customHeight="1" x14ac:dyDescent="0.2">
      <c r="B401" s="34"/>
      <c r="C401" s="134" t="s">
        <v>776</v>
      </c>
      <c r="D401" s="134" t="s">
        <v>313</v>
      </c>
      <c r="E401" s="135" t="s">
        <v>777</v>
      </c>
      <c r="F401" s="136" t="s">
        <v>778</v>
      </c>
      <c r="G401" s="137" t="s">
        <v>379</v>
      </c>
      <c r="H401" s="138">
        <v>245</v>
      </c>
      <c r="I401" s="139"/>
      <c r="J401" s="140">
        <f>ROUND(I401*H401,2)</f>
        <v>0</v>
      </c>
      <c r="K401" s="136" t="s">
        <v>317</v>
      </c>
      <c r="L401" s="34"/>
      <c r="M401" s="141" t="s">
        <v>43</v>
      </c>
      <c r="N401" s="142" t="s">
        <v>52</v>
      </c>
      <c r="P401" s="143">
        <f>O401*H401</f>
        <v>0</v>
      </c>
      <c r="Q401" s="143">
        <v>1.3699999999999999E-3</v>
      </c>
      <c r="R401" s="143">
        <f>Q401*H401</f>
        <v>0.33565</v>
      </c>
      <c r="S401" s="143">
        <v>0</v>
      </c>
      <c r="T401" s="144">
        <f>S401*H401</f>
        <v>0</v>
      </c>
      <c r="AR401" s="145" t="s">
        <v>318</v>
      </c>
      <c r="AT401" s="145" t="s">
        <v>313</v>
      </c>
      <c r="AU401" s="145" t="s">
        <v>90</v>
      </c>
      <c r="AY401" s="18" t="s">
        <v>311</v>
      </c>
      <c r="BE401" s="146">
        <f>IF(N401="základní",J401,0)</f>
        <v>0</v>
      </c>
      <c r="BF401" s="146">
        <f>IF(N401="snížená",J401,0)</f>
        <v>0</v>
      </c>
      <c r="BG401" s="146">
        <f>IF(N401="zákl. přenesená",J401,0)</f>
        <v>0</v>
      </c>
      <c r="BH401" s="146">
        <f>IF(N401="sníž. přenesená",J401,0)</f>
        <v>0</v>
      </c>
      <c r="BI401" s="146">
        <f>IF(N401="nulová",J401,0)</f>
        <v>0</v>
      </c>
      <c r="BJ401" s="18" t="s">
        <v>88</v>
      </c>
      <c r="BK401" s="146">
        <f>ROUND(I401*H401,2)</f>
        <v>0</v>
      </c>
      <c r="BL401" s="18" t="s">
        <v>318</v>
      </c>
      <c r="BM401" s="145" t="s">
        <v>779</v>
      </c>
    </row>
    <row r="402" spans="2:65" s="1" customFormat="1" ht="11.25" x14ac:dyDescent="0.2">
      <c r="B402" s="34"/>
      <c r="D402" s="147" t="s">
        <v>320</v>
      </c>
      <c r="F402" s="148" t="s">
        <v>780</v>
      </c>
      <c r="I402" s="149"/>
      <c r="L402" s="34"/>
      <c r="M402" s="150"/>
      <c r="T402" s="55"/>
      <c r="AT402" s="18" t="s">
        <v>320</v>
      </c>
      <c r="AU402" s="18" t="s">
        <v>90</v>
      </c>
    </row>
    <row r="403" spans="2:65" s="14" customFormat="1" ht="11.25" x14ac:dyDescent="0.2">
      <c r="B403" s="166"/>
      <c r="D403" s="152" t="s">
        <v>322</v>
      </c>
      <c r="E403" s="167" t="s">
        <v>43</v>
      </c>
      <c r="F403" s="168" t="s">
        <v>781</v>
      </c>
      <c r="H403" s="167" t="s">
        <v>43</v>
      </c>
      <c r="I403" s="169"/>
      <c r="L403" s="166"/>
      <c r="M403" s="170"/>
      <c r="T403" s="171"/>
      <c r="AT403" s="167" t="s">
        <v>322</v>
      </c>
      <c r="AU403" s="167" t="s">
        <v>90</v>
      </c>
      <c r="AV403" s="14" t="s">
        <v>88</v>
      </c>
      <c r="AW403" s="14" t="s">
        <v>41</v>
      </c>
      <c r="AX403" s="14" t="s">
        <v>81</v>
      </c>
      <c r="AY403" s="167" t="s">
        <v>311</v>
      </c>
    </row>
    <row r="404" spans="2:65" s="12" customFormat="1" ht="11.25" x14ac:dyDescent="0.2">
      <c r="B404" s="151"/>
      <c r="D404" s="152" t="s">
        <v>322</v>
      </c>
      <c r="E404" s="153" t="s">
        <v>43</v>
      </c>
      <c r="F404" s="154" t="s">
        <v>782</v>
      </c>
      <c r="H404" s="155">
        <v>62.9</v>
      </c>
      <c r="I404" s="156"/>
      <c r="L404" s="151"/>
      <c r="M404" s="157"/>
      <c r="T404" s="158"/>
      <c r="AT404" s="153" t="s">
        <v>322</v>
      </c>
      <c r="AU404" s="153" t="s">
        <v>90</v>
      </c>
      <c r="AV404" s="12" t="s">
        <v>90</v>
      </c>
      <c r="AW404" s="12" t="s">
        <v>41</v>
      </c>
      <c r="AX404" s="12" t="s">
        <v>81</v>
      </c>
      <c r="AY404" s="153" t="s">
        <v>311</v>
      </c>
    </row>
    <row r="405" spans="2:65" s="12" customFormat="1" ht="11.25" x14ac:dyDescent="0.2">
      <c r="B405" s="151"/>
      <c r="D405" s="152" t="s">
        <v>322</v>
      </c>
      <c r="E405" s="153" t="s">
        <v>43</v>
      </c>
      <c r="F405" s="154" t="s">
        <v>783</v>
      </c>
      <c r="H405" s="155">
        <v>173.1</v>
      </c>
      <c r="I405" s="156"/>
      <c r="L405" s="151"/>
      <c r="M405" s="157"/>
      <c r="T405" s="158"/>
      <c r="AT405" s="153" t="s">
        <v>322</v>
      </c>
      <c r="AU405" s="153" t="s">
        <v>90</v>
      </c>
      <c r="AV405" s="12" t="s">
        <v>90</v>
      </c>
      <c r="AW405" s="12" t="s">
        <v>41</v>
      </c>
      <c r="AX405" s="12" t="s">
        <v>81</v>
      </c>
      <c r="AY405" s="153" t="s">
        <v>311</v>
      </c>
    </row>
    <row r="406" spans="2:65" s="12" customFormat="1" ht="11.25" x14ac:dyDescent="0.2">
      <c r="B406" s="151"/>
      <c r="D406" s="152" t="s">
        <v>322</v>
      </c>
      <c r="E406" s="153" t="s">
        <v>43</v>
      </c>
      <c r="F406" s="154" t="s">
        <v>784</v>
      </c>
      <c r="H406" s="155">
        <v>9</v>
      </c>
      <c r="I406" s="156"/>
      <c r="L406" s="151"/>
      <c r="M406" s="157"/>
      <c r="T406" s="158"/>
      <c r="AT406" s="153" t="s">
        <v>322</v>
      </c>
      <c r="AU406" s="153" t="s">
        <v>90</v>
      </c>
      <c r="AV406" s="12" t="s">
        <v>90</v>
      </c>
      <c r="AW406" s="12" t="s">
        <v>41</v>
      </c>
      <c r="AX406" s="12" t="s">
        <v>81</v>
      </c>
      <c r="AY406" s="153" t="s">
        <v>311</v>
      </c>
    </row>
    <row r="407" spans="2:65" s="13" customFormat="1" ht="11.25" x14ac:dyDescent="0.2">
      <c r="B407" s="159"/>
      <c r="D407" s="152" t="s">
        <v>322</v>
      </c>
      <c r="E407" s="160" t="s">
        <v>43</v>
      </c>
      <c r="F407" s="161" t="s">
        <v>331</v>
      </c>
      <c r="H407" s="162">
        <v>245</v>
      </c>
      <c r="I407" s="163"/>
      <c r="L407" s="159"/>
      <c r="M407" s="164"/>
      <c r="T407" s="165"/>
      <c r="AT407" s="160" t="s">
        <v>322</v>
      </c>
      <c r="AU407" s="160" t="s">
        <v>90</v>
      </c>
      <c r="AV407" s="13" t="s">
        <v>318</v>
      </c>
      <c r="AW407" s="13" t="s">
        <v>41</v>
      </c>
      <c r="AX407" s="13" t="s">
        <v>88</v>
      </c>
      <c r="AY407" s="160" t="s">
        <v>311</v>
      </c>
    </row>
    <row r="408" spans="2:65" s="1" customFormat="1" ht="33" customHeight="1" x14ac:dyDescent="0.2">
      <c r="B408" s="34"/>
      <c r="C408" s="134" t="s">
        <v>785</v>
      </c>
      <c r="D408" s="134" t="s">
        <v>313</v>
      </c>
      <c r="E408" s="135" t="s">
        <v>786</v>
      </c>
      <c r="F408" s="136" t="s">
        <v>787</v>
      </c>
      <c r="G408" s="137" t="s">
        <v>340</v>
      </c>
      <c r="H408" s="138">
        <v>2</v>
      </c>
      <c r="I408" s="139"/>
      <c r="J408" s="140">
        <f>ROUND(I408*H408,2)</f>
        <v>0</v>
      </c>
      <c r="K408" s="136" t="s">
        <v>317</v>
      </c>
      <c r="L408" s="34"/>
      <c r="M408" s="141" t="s">
        <v>43</v>
      </c>
      <c r="N408" s="142" t="s">
        <v>52</v>
      </c>
      <c r="P408" s="143">
        <f>O408*H408</f>
        <v>0</v>
      </c>
      <c r="Q408" s="143">
        <v>1.17E-2</v>
      </c>
      <c r="R408" s="143">
        <f>Q408*H408</f>
        <v>2.3400000000000001E-2</v>
      </c>
      <c r="S408" s="143">
        <v>0</v>
      </c>
      <c r="T408" s="144">
        <f>S408*H408</f>
        <v>0</v>
      </c>
      <c r="AR408" s="145" t="s">
        <v>318</v>
      </c>
      <c r="AT408" s="145" t="s">
        <v>313</v>
      </c>
      <c r="AU408" s="145" t="s">
        <v>90</v>
      </c>
      <c r="AY408" s="18" t="s">
        <v>311</v>
      </c>
      <c r="BE408" s="146">
        <f>IF(N408="základní",J408,0)</f>
        <v>0</v>
      </c>
      <c r="BF408" s="146">
        <f>IF(N408="snížená",J408,0)</f>
        <v>0</v>
      </c>
      <c r="BG408" s="146">
        <f>IF(N408="zákl. přenesená",J408,0)</f>
        <v>0</v>
      </c>
      <c r="BH408" s="146">
        <f>IF(N408="sníž. přenesená",J408,0)</f>
        <v>0</v>
      </c>
      <c r="BI408" s="146">
        <f>IF(N408="nulová",J408,0)</f>
        <v>0</v>
      </c>
      <c r="BJ408" s="18" t="s">
        <v>88</v>
      </c>
      <c r="BK408" s="146">
        <f>ROUND(I408*H408,2)</f>
        <v>0</v>
      </c>
      <c r="BL408" s="18" t="s">
        <v>318</v>
      </c>
      <c r="BM408" s="145" t="s">
        <v>788</v>
      </c>
    </row>
    <row r="409" spans="2:65" s="1" customFormat="1" ht="11.25" x14ac:dyDescent="0.2">
      <c r="B409" s="34"/>
      <c r="D409" s="147" t="s">
        <v>320</v>
      </c>
      <c r="F409" s="148" t="s">
        <v>789</v>
      </c>
      <c r="I409" s="149"/>
      <c r="L409" s="34"/>
      <c r="M409" s="150"/>
      <c r="T409" s="55"/>
      <c r="AT409" s="18" t="s">
        <v>320</v>
      </c>
      <c r="AU409" s="18" t="s">
        <v>90</v>
      </c>
    </row>
    <row r="410" spans="2:65" s="12" customFormat="1" ht="11.25" x14ac:dyDescent="0.2">
      <c r="B410" s="151"/>
      <c r="D410" s="152" t="s">
        <v>322</v>
      </c>
      <c r="E410" s="153" t="s">
        <v>43</v>
      </c>
      <c r="F410" s="154" t="s">
        <v>790</v>
      </c>
      <c r="H410" s="155">
        <v>2</v>
      </c>
      <c r="I410" s="156"/>
      <c r="L410" s="151"/>
      <c r="M410" s="157"/>
      <c r="T410" s="158"/>
      <c r="AT410" s="153" t="s">
        <v>322</v>
      </c>
      <c r="AU410" s="153" t="s">
        <v>90</v>
      </c>
      <c r="AV410" s="12" t="s">
        <v>90</v>
      </c>
      <c r="AW410" s="12" t="s">
        <v>41</v>
      </c>
      <c r="AX410" s="12" t="s">
        <v>88</v>
      </c>
      <c r="AY410" s="153" t="s">
        <v>311</v>
      </c>
    </row>
    <row r="411" spans="2:65" s="1" customFormat="1" ht="16.5" customHeight="1" x14ac:dyDescent="0.2">
      <c r="B411" s="34"/>
      <c r="C411" s="172" t="s">
        <v>791</v>
      </c>
      <c r="D411" s="172" t="s">
        <v>634</v>
      </c>
      <c r="E411" s="173" t="s">
        <v>792</v>
      </c>
      <c r="F411" s="174" t="s">
        <v>793</v>
      </c>
      <c r="G411" s="175" t="s">
        <v>340</v>
      </c>
      <c r="H411" s="176">
        <v>2</v>
      </c>
      <c r="I411" s="177"/>
      <c r="J411" s="178">
        <f>ROUND(I411*H411,2)</f>
        <v>0</v>
      </c>
      <c r="K411" s="174" t="s">
        <v>43</v>
      </c>
      <c r="L411" s="179"/>
      <c r="M411" s="180" t="s">
        <v>43</v>
      </c>
      <c r="N411" s="181" t="s">
        <v>52</v>
      </c>
      <c r="P411" s="143">
        <f>O411*H411</f>
        <v>0</v>
      </c>
      <c r="Q411" s="143">
        <v>0</v>
      </c>
      <c r="R411" s="143">
        <f>Q411*H411</f>
        <v>0</v>
      </c>
      <c r="S411" s="143">
        <v>0</v>
      </c>
      <c r="T411" s="144">
        <f>S411*H411</f>
        <v>0</v>
      </c>
      <c r="AR411" s="145" t="s">
        <v>362</v>
      </c>
      <c r="AT411" s="145" t="s">
        <v>634</v>
      </c>
      <c r="AU411" s="145" t="s">
        <v>90</v>
      </c>
      <c r="AY411" s="18" t="s">
        <v>311</v>
      </c>
      <c r="BE411" s="146">
        <f>IF(N411="základní",J411,0)</f>
        <v>0</v>
      </c>
      <c r="BF411" s="146">
        <f>IF(N411="snížená",J411,0)</f>
        <v>0</v>
      </c>
      <c r="BG411" s="146">
        <f>IF(N411="zákl. přenesená",J411,0)</f>
        <v>0</v>
      </c>
      <c r="BH411" s="146">
        <f>IF(N411="sníž. přenesená",J411,0)</f>
        <v>0</v>
      </c>
      <c r="BI411" s="146">
        <f>IF(N411="nulová",J411,0)</f>
        <v>0</v>
      </c>
      <c r="BJ411" s="18" t="s">
        <v>88</v>
      </c>
      <c r="BK411" s="146">
        <f>ROUND(I411*H411,2)</f>
        <v>0</v>
      </c>
      <c r="BL411" s="18" t="s">
        <v>318</v>
      </c>
      <c r="BM411" s="145" t="s">
        <v>794</v>
      </c>
    </row>
    <row r="412" spans="2:65" s="1" customFormat="1" ht="16.5" customHeight="1" x14ac:dyDescent="0.2">
      <c r="B412" s="34"/>
      <c r="C412" s="134" t="s">
        <v>795</v>
      </c>
      <c r="D412" s="134" t="s">
        <v>313</v>
      </c>
      <c r="E412" s="135" t="s">
        <v>796</v>
      </c>
      <c r="F412" s="136" t="s">
        <v>797</v>
      </c>
      <c r="G412" s="137" t="s">
        <v>340</v>
      </c>
      <c r="H412" s="138">
        <v>4</v>
      </c>
      <c r="I412" s="139"/>
      <c r="J412" s="140">
        <f>ROUND(I412*H412,2)</f>
        <v>0</v>
      </c>
      <c r="K412" s="136" t="s">
        <v>317</v>
      </c>
      <c r="L412" s="34"/>
      <c r="M412" s="141" t="s">
        <v>43</v>
      </c>
      <c r="N412" s="142" t="s">
        <v>52</v>
      </c>
      <c r="P412" s="143">
        <f>O412*H412</f>
        <v>0</v>
      </c>
      <c r="Q412" s="143">
        <v>1.1E-4</v>
      </c>
      <c r="R412" s="143">
        <f>Q412*H412</f>
        <v>4.4000000000000002E-4</v>
      </c>
      <c r="S412" s="143">
        <v>0</v>
      </c>
      <c r="T412" s="144">
        <f>S412*H412</f>
        <v>0</v>
      </c>
      <c r="AR412" s="145" t="s">
        <v>318</v>
      </c>
      <c r="AT412" s="145" t="s">
        <v>313</v>
      </c>
      <c r="AU412" s="145" t="s">
        <v>90</v>
      </c>
      <c r="AY412" s="18" t="s">
        <v>311</v>
      </c>
      <c r="BE412" s="146">
        <f>IF(N412="základní",J412,0)</f>
        <v>0</v>
      </c>
      <c r="BF412" s="146">
        <f>IF(N412="snížená",J412,0)</f>
        <v>0</v>
      </c>
      <c r="BG412" s="146">
        <f>IF(N412="zákl. přenesená",J412,0)</f>
        <v>0</v>
      </c>
      <c r="BH412" s="146">
        <f>IF(N412="sníž. přenesená",J412,0)</f>
        <v>0</v>
      </c>
      <c r="BI412" s="146">
        <f>IF(N412="nulová",J412,0)</f>
        <v>0</v>
      </c>
      <c r="BJ412" s="18" t="s">
        <v>88</v>
      </c>
      <c r="BK412" s="146">
        <f>ROUND(I412*H412,2)</f>
        <v>0</v>
      </c>
      <c r="BL412" s="18" t="s">
        <v>318</v>
      </c>
      <c r="BM412" s="145" t="s">
        <v>798</v>
      </c>
    </row>
    <row r="413" spans="2:65" s="1" customFormat="1" ht="11.25" x14ac:dyDescent="0.2">
      <c r="B413" s="34"/>
      <c r="D413" s="147" t="s">
        <v>320</v>
      </c>
      <c r="F413" s="148" t="s">
        <v>799</v>
      </c>
      <c r="I413" s="149"/>
      <c r="L413" s="34"/>
      <c r="M413" s="150"/>
      <c r="T413" s="55"/>
      <c r="AT413" s="18" t="s">
        <v>320</v>
      </c>
      <c r="AU413" s="18" t="s">
        <v>90</v>
      </c>
    </row>
    <row r="414" spans="2:65" s="1" customFormat="1" ht="16.5" customHeight="1" x14ac:dyDescent="0.2">
      <c r="B414" s="34"/>
      <c r="C414" s="172" t="s">
        <v>800</v>
      </c>
      <c r="D414" s="172" t="s">
        <v>634</v>
      </c>
      <c r="E414" s="173" t="s">
        <v>801</v>
      </c>
      <c r="F414" s="174" t="s">
        <v>802</v>
      </c>
      <c r="G414" s="175" t="s">
        <v>340</v>
      </c>
      <c r="H414" s="176">
        <v>4</v>
      </c>
      <c r="I414" s="177"/>
      <c r="J414" s="178">
        <f>ROUND(I414*H414,2)</f>
        <v>0</v>
      </c>
      <c r="K414" s="174" t="s">
        <v>317</v>
      </c>
      <c r="L414" s="179"/>
      <c r="M414" s="180" t="s">
        <v>43</v>
      </c>
      <c r="N414" s="181" t="s">
        <v>52</v>
      </c>
      <c r="P414" s="143">
        <f>O414*H414</f>
        <v>0</v>
      </c>
      <c r="Q414" s="143">
        <v>5.0000000000000001E-3</v>
      </c>
      <c r="R414" s="143">
        <f>Q414*H414</f>
        <v>0.02</v>
      </c>
      <c r="S414" s="143">
        <v>0</v>
      </c>
      <c r="T414" s="144">
        <f>S414*H414</f>
        <v>0</v>
      </c>
      <c r="AR414" s="145" t="s">
        <v>362</v>
      </c>
      <c r="AT414" s="145" t="s">
        <v>634</v>
      </c>
      <c r="AU414" s="145" t="s">
        <v>90</v>
      </c>
      <c r="AY414" s="18" t="s">
        <v>311</v>
      </c>
      <c r="BE414" s="146">
        <f>IF(N414="základní",J414,0)</f>
        <v>0</v>
      </c>
      <c r="BF414" s="146">
        <f>IF(N414="snížená",J414,0)</f>
        <v>0</v>
      </c>
      <c r="BG414" s="146">
        <f>IF(N414="zákl. přenesená",J414,0)</f>
        <v>0</v>
      </c>
      <c r="BH414" s="146">
        <f>IF(N414="sníž. přenesená",J414,0)</f>
        <v>0</v>
      </c>
      <c r="BI414" s="146">
        <f>IF(N414="nulová",J414,0)</f>
        <v>0</v>
      </c>
      <c r="BJ414" s="18" t="s">
        <v>88</v>
      </c>
      <c r="BK414" s="146">
        <f>ROUND(I414*H414,2)</f>
        <v>0</v>
      </c>
      <c r="BL414" s="18" t="s">
        <v>318</v>
      </c>
      <c r="BM414" s="145" t="s">
        <v>803</v>
      </c>
    </row>
    <row r="415" spans="2:65" s="1" customFormat="1" ht="16.5" customHeight="1" x14ac:dyDescent="0.2">
      <c r="B415" s="34"/>
      <c r="C415" s="172" t="s">
        <v>804</v>
      </c>
      <c r="D415" s="172" t="s">
        <v>634</v>
      </c>
      <c r="E415" s="173" t="s">
        <v>805</v>
      </c>
      <c r="F415" s="174" t="s">
        <v>806</v>
      </c>
      <c r="G415" s="175" t="s">
        <v>340</v>
      </c>
      <c r="H415" s="176">
        <v>2</v>
      </c>
      <c r="I415" s="177"/>
      <c r="J415" s="178">
        <f>ROUND(I415*H415,2)</f>
        <v>0</v>
      </c>
      <c r="K415" s="174" t="s">
        <v>317</v>
      </c>
      <c r="L415" s="179"/>
      <c r="M415" s="180" t="s">
        <v>43</v>
      </c>
      <c r="N415" s="181" t="s">
        <v>52</v>
      </c>
      <c r="P415" s="143">
        <f>O415*H415</f>
        <v>0</v>
      </c>
      <c r="Q415" s="143">
        <v>1.2E-2</v>
      </c>
      <c r="R415" s="143">
        <f>Q415*H415</f>
        <v>2.4E-2</v>
      </c>
      <c r="S415" s="143">
        <v>0</v>
      </c>
      <c r="T415" s="144">
        <f>S415*H415</f>
        <v>0</v>
      </c>
      <c r="AR415" s="145" t="s">
        <v>362</v>
      </c>
      <c r="AT415" s="145" t="s">
        <v>634</v>
      </c>
      <c r="AU415" s="145" t="s">
        <v>90</v>
      </c>
      <c r="AY415" s="18" t="s">
        <v>311</v>
      </c>
      <c r="BE415" s="146">
        <f>IF(N415="základní",J415,0)</f>
        <v>0</v>
      </c>
      <c r="BF415" s="146">
        <f>IF(N415="snížená",J415,0)</f>
        <v>0</v>
      </c>
      <c r="BG415" s="146">
        <f>IF(N415="zákl. přenesená",J415,0)</f>
        <v>0</v>
      </c>
      <c r="BH415" s="146">
        <f>IF(N415="sníž. přenesená",J415,0)</f>
        <v>0</v>
      </c>
      <c r="BI415" s="146">
        <f>IF(N415="nulová",J415,0)</f>
        <v>0</v>
      </c>
      <c r="BJ415" s="18" t="s">
        <v>88</v>
      </c>
      <c r="BK415" s="146">
        <f>ROUND(I415*H415,2)</f>
        <v>0</v>
      </c>
      <c r="BL415" s="18" t="s">
        <v>318</v>
      </c>
      <c r="BM415" s="145" t="s">
        <v>807</v>
      </c>
    </row>
    <row r="416" spans="2:65" s="12" customFormat="1" ht="11.25" x14ac:dyDescent="0.2">
      <c r="B416" s="151"/>
      <c r="D416" s="152" t="s">
        <v>322</v>
      </c>
      <c r="E416" s="153" t="s">
        <v>43</v>
      </c>
      <c r="F416" s="154" t="s">
        <v>808</v>
      </c>
      <c r="H416" s="155">
        <v>2</v>
      </c>
      <c r="I416" s="156"/>
      <c r="L416" s="151"/>
      <c r="M416" s="157"/>
      <c r="T416" s="158"/>
      <c r="AT416" s="153" t="s">
        <v>322</v>
      </c>
      <c r="AU416" s="153" t="s">
        <v>90</v>
      </c>
      <c r="AV416" s="12" t="s">
        <v>90</v>
      </c>
      <c r="AW416" s="12" t="s">
        <v>41</v>
      </c>
      <c r="AX416" s="12" t="s">
        <v>88</v>
      </c>
      <c r="AY416" s="153" t="s">
        <v>311</v>
      </c>
    </row>
    <row r="417" spans="2:65" s="1" customFormat="1" ht="16.5" customHeight="1" x14ac:dyDescent="0.2">
      <c r="B417" s="34"/>
      <c r="C417" s="172" t="s">
        <v>809</v>
      </c>
      <c r="D417" s="172" t="s">
        <v>634</v>
      </c>
      <c r="E417" s="173" t="s">
        <v>810</v>
      </c>
      <c r="F417" s="174" t="s">
        <v>811</v>
      </c>
      <c r="G417" s="175" t="s">
        <v>340</v>
      </c>
      <c r="H417" s="176">
        <v>2</v>
      </c>
      <c r="I417" s="177"/>
      <c r="J417" s="178">
        <f>ROUND(I417*H417,2)</f>
        <v>0</v>
      </c>
      <c r="K417" s="174" t="s">
        <v>317</v>
      </c>
      <c r="L417" s="179"/>
      <c r="M417" s="180" t="s">
        <v>43</v>
      </c>
      <c r="N417" s="181" t="s">
        <v>52</v>
      </c>
      <c r="P417" s="143">
        <f>O417*H417</f>
        <v>0</v>
      </c>
      <c r="Q417" s="143">
        <v>1.4E-2</v>
      </c>
      <c r="R417" s="143">
        <f>Q417*H417</f>
        <v>2.8000000000000001E-2</v>
      </c>
      <c r="S417" s="143">
        <v>0</v>
      </c>
      <c r="T417" s="144">
        <f>S417*H417</f>
        <v>0</v>
      </c>
      <c r="AR417" s="145" t="s">
        <v>362</v>
      </c>
      <c r="AT417" s="145" t="s">
        <v>634</v>
      </c>
      <c r="AU417" s="145" t="s">
        <v>90</v>
      </c>
      <c r="AY417" s="18" t="s">
        <v>311</v>
      </c>
      <c r="BE417" s="146">
        <f>IF(N417="základní",J417,0)</f>
        <v>0</v>
      </c>
      <c r="BF417" s="146">
        <f>IF(N417="snížená",J417,0)</f>
        <v>0</v>
      </c>
      <c r="BG417" s="146">
        <f>IF(N417="zákl. přenesená",J417,0)</f>
        <v>0</v>
      </c>
      <c r="BH417" s="146">
        <f>IF(N417="sníž. přenesená",J417,0)</f>
        <v>0</v>
      </c>
      <c r="BI417" s="146">
        <f>IF(N417="nulová",J417,0)</f>
        <v>0</v>
      </c>
      <c r="BJ417" s="18" t="s">
        <v>88</v>
      </c>
      <c r="BK417" s="146">
        <f>ROUND(I417*H417,2)</f>
        <v>0</v>
      </c>
      <c r="BL417" s="18" t="s">
        <v>318</v>
      </c>
      <c r="BM417" s="145" t="s">
        <v>812</v>
      </c>
    </row>
    <row r="418" spans="2:65" s="12" customFormat="1" ht="11.25" x14ac:dyDescent="0.2">
      <c r="B418" s="151"/>
      <c r="D418" s="152" t="s">
        <v>322</v>
      </c>
      <c r="E418" s="153" t="s">
        <v>43</v>
      </c>
      <c r="F418" s="154" t="s">
        <v>813</v>
      </c>
      <c r="H418" s="155">
        <v>2</v>
      </c>
      <c r="I418" s="156"/>
      <c r="L418" s="151"/>
      <c r="M418" s="157"/>
      <c r="T418" s="158"/>
      <c r="AT418" s="153" t="s">
        <v>322</v>
      </c>
      <c r="AU418" s="153" t="s">
        <v>90</v>
      </c>
      <c r="AV418" s="12" t="s">
        <v>90</v>
      </c>
      <c r="AW418" s="12" t="s">
        <v>41</v>
      </c>
      <c r="AX418" s="12" t="s">
        <v>88</v>
      </c>
      <c r="AY418" s="153" t="s">
        <v>311</v>
      </c>
    </row>
    <row r="419" spans="2:65" s="1" customFormat="1" ht="16.5" customHeight="1" x14ac:dyDescent="0.2">
      <c r="B419" s="34"/>
      <c r="C419" s="134" t="s">
        <v>814</v>
      </c>
      <c r="D419" s="134" t="s">
        <v>313</v>
      </c>
      <c r="E419" s="135" t="s">
        <v>815</v>
      </c>
      <c r="F419" s="136" t="s">
        <v>816</v>
      </c>
      <c r="G419" s="137" t="s">
        <v>340</v>
      </c>
      <c r="H419" s="138">
        <v>4</v>
      </c>
      <c r="I419" s="139"/>
      <c r="J419" s="140">
        <f>ROUND(I419*H419,2)</f>
        <v>0</v>
      </c>
      <c r="K419" s="136" t="s">
        <v>317</v>
      </c>
      <c r="L419" s="34"/>
      <c r="M419" s="141" t="s">
        <v>43</v>
      </c>
      <c r="N419" s="142" t="s">
        <v>52</v>
      </c>
      <c r="P419" s="143">
        <f>O419*H419</f>
        <v>0</v>
      </c>
      <c r="Q419" s="143">
        <v>0</v>
      </c>
      <c r="R419" s="143">
        <f>Q419*H419</f>
        <v>0</v>
      </c>
      <c r="S419" s="143">
        <v>0</v>
      </c>
      <c r="T419" s="144">
        <f>S419*H419</f>
        <v>0</v>
      </c>
      <c r="AR419" s="145" t="s">
        <v>318</v>
      </c>
      <c r="AT419" s="145" t="s">
        <v>313</v>
      </c>
      <c r="AU419" s="145" t="s">
        <v>90</v>
      </c>
      <c r="AY419" s="18" t="s">
        <v>311</v>
      </c>
      <c r="BE419" s="146">
        <f>IF(N419="základní",J419,0)</f>
        <v>0</v>
      </c>
      <c r="BF419" s="146">
        <f>IF(N419="snížená",J419,0)</f>
        <v>0</v>
      </c>
      <c r="BG419" s="146">
        <f>IF(N419="zákl. přenesená",J419,0)</f>
        <v>0</v>
      </c>
      <c r="BH419" s="146">
        <f>IF(N419="sníž. přenesená",J419,0)</f>
        <v>0</v>
      </c>
      <c r="BI419" s="146">
        <f>IF(N419="nulová",J419,0)</f>
        <v>0</v>
      </c>
      <c r="BJ419" s="18" t="s">
        <v>88</v>
      </c>
      <c r="BK419" s="146">
        <f>ROUND(I419*H419,2)</f>
        <v>0</v>
      </c>
      <c r="BL419" s="18" t="s">
        <v>318</v>
      </c>
      <c r="BM419" s="145" t="s">
        <v>817</v>
      </c>
    </row>
    <row r="420" spans="2:65" s="1" customFormat="1" ht="11.25" x14ac:dyDescent="0.2">
      <c r="B420" s="34"/>
      <c r="D420" s="147" t="s">
        <v>320</v>
      </c>
      <c r="F420" s="148" t="s">
        <v>818</v>
      </c>
      <c r="I420" s="149"/>
      <c r="L420" s="34"/>
      <c r="M420" s="150"/>
      <c r="T420" s="55"/>
      <c r="AT420" s="18" t="s">
        <v>320</v>
      </c>
      <c r="AU420" s="18" t="s">
        <v>90</v>
      </c>
    </row>
    <row r="421" spans="2:65" s="12" customFormat="1" ht="11.25" x14ac:dyDescent="0.2">
      <c r="B421" s="151"/>
      <c r="D421" s="152" t="s">
        <v>322</v>
      </c>
      <c r="E421" s="153" t="s">
        <v>43</v>
      </c>
      <c r="F421" s="154" t="s">
        <v>819</v>
      </c>
      <c r="H421" s="155">
        <v>4</v>
      </c>
      <c r="I421" s="156"/>
      <c r="L421" s="151"/>
      <c r="M421" s="157"/>
      <c r="T421" s="158"/>
      <c r="AT421" s="153" t="s">
        <v>322</v>
      </c>
      <c r="AU421" s="153" t="s">
        <v>90</v>
      </c>
      <c r="AV421" s="12" t="s">
        <v>90</v>
      </c>
      <c r="AW421" s="12" t="s">
        <v>41</v>
      </c>
      <c r="AX421" s="12" t="s">
        <v>88</v>
      </c>
      <c r="AY421" s="153" t="s">
        <v>311</v>
      </c>
    </row>
    <row r="422" spans="2:65" s="1" customFormat="1" ht="16.5" customHeight="1" x14ac:dyDescent="0.2">
      <c r="B422" s="34"/>
      <c r="C422" s="172" t="s">
        <v>820</v>
      </c>
      <c r="D422" s="172" t="s">
        <v>634</v>
      </c>
      <c r="E422" s="173" t="s">
        <v>821</v>
      </c>
      <c r="F422" s="174" t="s">
        <v>822</v>
      </c>
      <c r="G422" s="175" t="s">
        <v>340</v>
      </c>
      <c r="H422" s="176">
        <v>4</v>
      </c>
      <c r="I422" s="177"/>
      <c r="J422" s="178">
        <f>ROUND(I422*H422,2)</f>
        <v>0</v>
      </c>
      <c r="K422" s="174" t="s">
        <v>317</v>
      </c>
      <c r="L422" s="179"/>
      <c r="M422" s="180" t="s">
        <v>43</v>
      </c>
      <c r="N422" s="181" t="s">
        <v>52</v>
      </c>
      <c r="P422" s="143">
        <f>O422*H422</f>
        <v>0</v>
      </c>
      <c r="Q422" s="143">
        <v>6.0000000000000002E-5</v>
      </c>
      <c r="R422" s="143">
        <f>Q422*H422</f>
        <v>2.4000000000000001E-4</v>
      </c>
      <c r="S422" s="143">
        <v>0</v>
      </c>
      <c r="T422" s="144">
        <f>S422*H422</f>
        <v>0</v>
      </c>
      <c r="AR422" s="145" t="s">
        <v>362</v>
      </c>
      <c r="AT422" s="145" t="s">
        <v>634</v>
      </c>
      <c r="AU422" s="145" t="s">
        <v>90</v>
      </c>
      <c r="AY422" s="18" t="s">
        <v>311</v>
      </c>
      <c r="BE422" s="146">
        <f>IF(N422="základní",J422,0)</f>
        <v>0</v>
      </c>
      <c r="BF422" s="146">
        <f>IF(N422="snížená",J422,0)</f>
        <v>0</v>
      </c>
      <c r="BG422" s="146">
        <f>IF(N422="zákl. přenesená",J422,0)</f>
        <v>0</v>
      </c>
      <c r="BH422" s="146">
        <f>IF(N422="sníž. přenesená",J422,0)</f>
        <v>0</v>
      </c>
      <c r="BI422" s="146">
        <f>IF(N422="nulová",J422,0)</f>
        <v>0</v>
      </c>
      <c r="BJ422" s="18" t="s">
        <v>88</v>
      </c>
      <c r="BK422" s="146">
        <f>ROUND(I422*H422,2)</f>
        <v>0</v>
      </c>
      <c r="BL422" s="18" t="s">
        <v>318</v>
      </c>
      <c r="BM422" s="145" t="s">
        <v>823</v>
      </c>
    </row>
    <row r="423" spans="2:65" s="1" customFormat="1" ht="24.2" customHeight="1" x14ac:dyDescent="0.2">
      <c r="B423" s="34"/>
      <c r="C423" s="134" t="s">
        <v>824</v>
      </c>
      <c r="D423" s="134" t="s">
        <v>313</v>
      </c>
      <c r="E423" s="135" t="s">
        <v>825</v>
      </c>
      <c r="F423" s="136" t="s">
        <v>826</v>
      </c>
      <c r="G423" s="137" t="s">
        <v>379</v>
      </c>
      <c r="H423" s="138">
        <v>350</v>
      </c>
      <c r="I423" s="139"/>
      <c r="J423" s="140">
        <f>ROUND(I423*H423,2)</f>
        <v>0</v>
      </c>
      <c r="K423" s="136" t="s">
        <v>317</v>
      </c>
      <c r="L423" s="34"/>
      <c r="M423" s="141" t="s">
        <v>43</v>
      </c>
      <c r="N423" s="142" t="s">
        <v>52</v>
      </c>
      <c r="P423" s="143">
        <f>O423*H423</f>
        <v>0</v>
      </c>
      <c r="Q423" s="143">
        <v>0</v>
      </c>
      <c r="R423" s="143">
        <f>Q423*H423</f>
        <v>0</v>
      </c>
      <c r="S423" s="143">
        <v>1.7999999999999999E-2</v>
      </c>
      <c r="T423" s="144">
        <f>S423*H423</f>
        <v>6.3</v>
      </c>
      <c r="AR423" s="145" t="s">
        <v>318</v>
      </c>
      <c r="AT423" s="145" t="s">
        <v>313</v>
      </c>
      <c r="AU423" s="145" t="s">
        <v>90</v>
      </c>
      <c r="AY423" s="18" t="s">
        <v>311</v>
      </c>
      <c r="BE423" s="146">
        <f>IF(N423="základní",J423,0)</f>
        <v>0</v>
      </c>
      <c r="BF423" s="146">
        <f>IF(N423="snížená",J423,0)</f>
        <v>0</v>
      </c>
      <c r="BG423" s="146">
        <f>IF(N423="zákl. přenesená",J423,0)</f>
        <v>0</v>
      </c>
      <c r="BH423" s="146">
        <f>IF(N423="sníž. přenesená",J423,0)</f>
        <v>0</v>
      </c>
      <c r="BI423" s="146">
        <f>IF(N423="nulová",J423,0)</f>
        <v>0</v>
      </c>
      <c r="BJ423" s="18" t="s">
        <v>88</v>
      </c>
      <c r="BK423" s="146">
        <f>ROUND(I423*H423,2)</f>
        <v>0</v>
      </c>
      <c r="BL423" s="18" t="s">
        <v>318</v>
      </c>
      <c r="BM423" s="145" t="s">
        <v>827</v>
      </c>
    </row>
    <row r="424" spans="2:65" s="1" customFormat="1" ht="11.25" x14ac:dyDescent="0.2">
      <c r="B424" s="34"/>
      <c r="D424" s="147" t="s">
        <v>320</v>
      </c>
      <c r="F424" s="148" t="s">
        <v>828</v>
      </c>
      <c r="I424" s="149"/>
      <c r="L424" s="34"/>
      <c r="M424" s="150"/>
      <c r="T424" s="55"/>
      <c r="AT424" s="18" t="s">
        <v>320</v>
      </c>
      <c r="AU424" s="18" t="s">
        <v>90</v>
      </c>
    </row>
    <row r="425" spans="2:65" s="12" customFormat="1" ht="11.25" x14ac:dyDescent="0.2">
      <c r="B425" s="151"/>
      <c r="D425" s="152" t="s">
        <v>322</v>
      </c>
      <c r="E425" s="153" t="s">
        <v>43</v>
      </c>
      <c r="F425" s="154" t="s">
        <v>829</v>
      </c>
      <c r="H425" s="155">
        <v>350</v>
      </c>
      <c r="I425" s="156"/>
      <c r="L425" s="151"/>
      <c r="M425" s="157"/>
      <c r="T425" s="158"/>
      <c r="AT425" s="153" t="s">
        <v>322</v>
      </c>
      <c r="AU425" s="153" t="s">
        <v>90</v>
      </c>
      <c r="AV425" s="12" t="s">
        <v>90</v>
      </c>
      <c r="AW425" s="12" t="s">
        <v>41</v>
      </c>
      <c r="AX425" s="12" t="s">
        <v>88</v>
      </c>
      <c r="AY425" s="153" t="s">
        <v>311</v>
      </c>
    </row>
    <row r="426" spans="2:65" s="1" customFormat="1" ht="24.2" customHeight="1" x14ac:dyDescent="0.2">
      <c r="B426" s="34"/>
      <c r="C426" s="134" t="s">
        <v>830</v>
      </c>
      <c r="D426" s="134" t="s">
        <v>313</v>
      </c>
      <c r="E426" s="135" t="s">
        <v>831</v>
      </c>
      <c r="F426" s="136" t="s">
        <v>832</v>
      </c>
      <c r="G426" s="137" t="s">
        <v>379</v>
      </c>
      <c r="H426" s="138">
        <v>12</v>
      </c>
      <c r="I426" s="139"/>
      <c r="J426" s="140">
        <f>ROUND(I426*H426,2)</f>
        <v>0</v>
      </c>
      <c r="K426" s="136" t="s">
        <v>317</v>
      </c>
      <c r="L426" s="34"/>
      <c r="M426" s="141" t="s">
        <v>43</v>
      </c>
      <c r="N426" s="142" t="s">
        <v>52</v>
      </c>
      <c r="P426" s="143">
        <f>O426*H426</f>
        <v>0</v>
      </c>
      <c r="Q426" s="143">
        <v>3.5999999999999999E-3</v>
      </c>
      <c r="R426" s="143">
        <f>Q426*H426</f>
        <v>4.3200000000000002E-2</v>
      </c>
      <c r="S426" s="143">
        <v>0.16</v>
      </c>
      <c r="T426" s="144">
        <f>S426*H426</f>
        <v>1.92</v>
      </c>
      <c r="AR426" s="145" t="s">
        <v>318</v>
      </c>
      <c r="AT426" s="145" t="s">
        <v>313</v>
      </c>
      <c r="AU426" s="145" t="s">
        <v>90</v>
      </c>
      <c r="AY426" s="18" t="s">
        <v>311</v>
      </c>
      <c r="BE426" s="146">
        <f>IF(N426="základní",J426,0)</f>
        <v>0</v>
      </c>
      <c r="BF426" s="146">
        <f>IF(N426="snížená",J426,0)</f>
        <v>0</v>
      </c>
      <c r="BG426" s="146">
        <f>IF(N426="zákl. přenesená",J426,0)</f>
        <v>0</v>
      </c>
      <c r="BH426" s="146">
        <f>IF(N426="sníž. přenesená",J426,0)</f>
        <v>0</v>
      </c>
      <c r="BI426" s="146">
        <f>IF(N426="nulová",J426,0)</f>
        <v>0</v>
      </c>
      <c r="BJ426" s="18" t="s">
        <v>88</v>
      </c>
      <c r="BK426" s="146">
        <f>ROUND(I426*H426,2)</f>
        <v>0</v>
      </c>
      <c r="BL426" s="18" t="s">
        <v>318</v>
      </c>
      <c r="BM426" s="145" t="s">
        <v>833</v>
      </c>
    </row>
    <row r="427" spans="2:65" s="1" customFormat="1" ht="11.25" x14ac:dyDescent="0.2">
      <c r="B427" s="34"/>
      <c r="D427" s="147" t="s">
        <v>320</v>
      </c>
      <c r="F427" s="148" t="s">
        <v>834</v>
      </c>
      <c r="I427" s="149"/>
      <c r="L427" s="34"/>
      <c r="M427" s="150"/>
      <c r="T427" s="55"/>
      <c r="AT427" s="18" t="s">
        <v>320</v>
      </c>
      <c r="AU427" s="18" t="s">
        <v>90</v>
      </c>
    </row>
    <row r="428" spans="2:65" s="12" customFormat="1" ht="11.25" x14ac:dyDescent="0.2">
      <c r="B428" s="151"/>
      <c r="D428" s="152" t="s">
        <v>322</v>
      </c>
      <c r="E428" s="153" t="s">
        <v>43</v>
      </c>
      <c r="F428" s="154" t="s">
        <v>835</v>
      </c>
      <c r="H428" s="155">
        <v>12</v>
      </c>
      <c r="I428" s="156"/>
      <c r="L428" s="151"/>
      <c r="M428" s="157"/>
      <c r="T428" s="158"/>
      <c r="AT428" s="153" t="s">
        <v>322</v>
      </c>
      <c r="AU428" s="153" t="s">
        <v>90</v>
      </c>
      <c r="AV428" s="12" t="s">
        <v>90</v>
      </c>
      <c r="AW428" s="12" t="s">
        <v>41</v>
      </c>
      <c r="AX428" s="12" t="s">
        <v>88</v>
      </c>
      <c r="AY428" s="153" t="s">
        <v>311</v>
      </c>
    </row>
    <row r="429" spans="2:65" s="1" customFormat="1" ht="16.5" customHeight="1" x14ac:dyDescent="0.2">
      <c r="B429" s="34"/>
      <c r="C429" s="134" t="s">
        <v>836</v>
      </c>
      <c r="D429" s="134" t="s">
        <v>313</v>
      </c>
      <c r="E429" s="135" t="s">
        <v>837</v>
      </c>
      <c r="F429" s="136" t="s">
        <v>838</v>
      </c>
      <c r="G429" s="137" t="s">
        <v>379</v>
      </c>
      <c r="H429" s="138">
        <v>150</v>
      </c>
      <c r="I429" s="139"/>
      <c r="J429" s="140">
        <f>ROUND(I429*H429,2)</f>
        <v>0</v>
      </c>
      <c r="K429" s="136" t="s">
        <v>317</v>
      </c>
      <c r="L429" s="34"/>
      <c r="M429" s="141" t="s">
        <v>43</v>
      </c>
      <c r="N429" s="142" t="s">
        <v>52</v>
      </c>
      <c r="P429" s="143">
        <f>O429*H429</f>
        <v>0</v>
      </c>
      <c r="Q429" s="143">
        <v>2.0000000000000002E-5</v>
      </c>
      <c r="R429" s="143">
        <f>Q429*H429</f>
        <v>3.0000000000000001E-3</v>
      </c>
      <c r="S429" s="143">
        <v>2E-3</v>
      </c>
      <c r="T429" s="144">
        <f>S429*H429</f>
        <v>0.3</v>
      </c>
      <c r="AR429" s="145" t="s">
        <v>318</v>
      </c>
      <c r="AT429" s="145" t="s">
        <v>313</v>
      </c>
      <c r="AU429" s="145" t="s">
        <v>90</v>
      </c>
      <c r="AY429" s="18" t="s">
        <v>311</v>
      </c>
      <c r="BE429" s="146">
        <f>IF(N429="základní",J429,0)</f>
        <v>0</v>
      </c>
      <c r="BF429" s="146">
        <f>IF(N429="snížená",J429,0)</f>
        <v>0</v>
      </c>
      <c r="BG429" s="146">
        <f>IF(N429="zákl. přenesená",J429,0)</f>
        <v>0</v>
      </c>
      <c r="BH429" s="146">
        <f>IF(N429="sníž. přenesená",J429,0)</f>
        <v>0</v>
      </c>
      <c r="BI429" s="146">
        <f>IF(N429="nulová",J429,0)</f>
        <v>0</v>
      </c>
      <c r="BJ429" s="18" t="s">
        <v>88</v>
      </c>
      <c r="BK429" s="146">
        <f>ROUND(I429*H429,2)</f>
        <v>0</v>
      </c>
      <c r="BL429" s="18" t="s">
        <v>318</v>
      </c>
      <c r="BM429" s="145" t="s">
        <v>839</v>
      </c>
    </row>
    <row r="430" spans="2:65" s="1" customFormat="1" ht="11.25" x14ac:dyDescent="0.2">
      <c r="B430" s="34"/>
      <c r="D430" s="147" t="s">
        <v>320</v>
      </c>
      <c r="F430" s="148" t="s">
        <v>840</v>
      </c>
      <c r="I430" s="149"/>
      <c r="L430" s="34"/>
      <c r="M430" s="150"/>
      <c r="T430" s="55"/>
      <c r="AT430" s="18" t="s">
        <v>320</v>
      </c>
      <c r="AU430" s="18" t="s">
        <v>90</v>
      </c>
    </row>
    <row r="431" spans="2:65" s="12" customFormat="1" ht="11.25" x14ac:dyDescent="0.2">
      <c r="B431" s="151"/>
      <c r="D431" s="152" t="s">
        <v>322</v>
      </c>
      <c r="E431" s="153" t="s">
        <v>43</v>
      </c>
      <c r="F431" s="154" t="s">
        <v>841</v>
      </c>
      <c r="H431" s="155">
        <v>150</v>
      </c>
      <c r="I431" s="156"/>
      <c r="L431" s="151"/>
      <c r="M431" s="157"/>
      <c r="T431" s="158"/>
      <c r="AT431" s="153" t="s">
        <v>322</v>
      </c>
      <c r="AU431" s="153" t="s">
        <v>90</v>
      </c>
      <c r="AV431" s="12" t="s">
        <v>90</v>
      </c>
      <c r="AW431" s="12" t="s">
        <v>41</v>
      </c>
      <c r="AX431" s="12" t="s">
        <v>88</v>
      </c>
      <c r="AY431" s="153" t="s">
        <v>311</v>
      </c>
    </row>
    <row r="432" spans="2:65" s="1" customFormat="1" ht="16.5" customHeight="1" x14ac:dyDescent="0.2">
      <c r="B432" s="34"/>
      <c r="C432" s="134" t="s">
        <v>842</v>
      </c>
      <c r="D432" s="134" t="s">
        <v>313</v>
      </c>
      <c r="E432" s="135" t="s">
        <v>843</v>
      </c>
      <c r="F432" s="136" t="s">
        <v>844</v>
      </c>
      <c r="G432" s="137" t="s">
        <v>379</v>
      </c>
      <c r="H432" s="138">
        <v>150</v>
      </c>
      <c r="I432" s="139"/>
      <c r="J432" s="140">
        <f>ROUND(I432*H432,2)</f>
        <v>0</v>
      </c>
      <c r="K432" s="136" t="s">
        <v>317</v>
      </c>
      <c r="L432" s="34"/>
      <c r="M432" s="141" t="s">
        <v>43</v>
      </c>
      <c r="N432" s="142" t="s">
        <v>52</v>
      </c>
      <c r="P432" s="143">
        <f>O432*H432</f>
        <v>0</v>
      </c>
      <c r="Q432" s="143">
        <v>2.0000000000000002E-5</v>
      </c>
      <c r="R432" s="143">
        <f>Q432*H432</f>
        <v>3.0000000000000001E-3</v>
      </c>
      <c r="S432" s="143">
        <v>2E-3</v>
      </c>
      <c r="T432" s="144">
        <f>S432*H432</f>
        <v>0.3</v>
      </c>
      <c r="AR432" s="145" t="s">
        <v>318</v>
      </c>
      <c r="AT432" s="145" t="s">
        <v>313</v>
      </c>
      <c r="AU432" s="145" t="s">
        <v>90</v>
      </c>
      <c r="AY432" s="18" t="s">
        <v>311</v>
      </c>
      <c r="BE432" s="146">
        <f>IF(N432="základní",J432,0)</f>
        <v>0</v>
      </c>
      <c r="BF432" s="146">
        <f>IF(N432="snížená",J432,0)</f>
        <v>0</v>
      </c>
      <c r="BG432" s="146">
        <f>IF(N432="zákl. přenesená",J432,0)</f>
        <v>0</v>
      </c>
      <c r="BH432" s="146">
        <f>IF(N432="sníž. přenesená",J432,0)</f>
        <v>0</v>
      </c>
      <c r="BI432" s="146">
        <f>IF(N432="nulová",J432,0)</f>
        <v>0</v>
      </c>
      <c r="BJ432" s="18" t="s">
        <v>88</v>
      </c>
      <c r="BK432" s="146">
        <f>ROUND(I432*H432,2)</f>
        <v>0</v>
      </c>
      <c r="BL432" s="18" t="s">
        <v>318</v>
      </c>
      <c r="BM432" s="145" t="s">
        <v>845</v>
      </c>
    </row>
    <row r="433" spans="2:65" s="1" customFormat="1" ht="11.25" x14ac:dyDescent="0.2">
      <c r="B433" s="34"/>
      <c r="D433" s="147" t="s">
        <v>320</v>
      </c>
      <c r="F433" s="148" t="s">
        <v>846</v>
      </c>
      <c r="I433" s="149"/>
      <c r="L433" s="34"/>
      <c r="M433" s="150"/>
      <c r="T433" s="55"/>
      <c r="AT433" s="18" t="s">
        <v>320</v>
      </c>
      <c r="AU433" s="18" t="s">
        <v>90</v>
      </c>
    </row>
    <row r="434" spans="2:65" s="12" customFormat="1" ht="11.25" x14ac:dyDescent="0.2">
      <c r="B434" s="151"/>
      <c r="D434" s="152" t="s">
        <v>322</v>
      </c>
      <c r="E434" s="153" t="s">
        <v>43</v>
      </c>
      <c r="F434" s="154" t="s">
        <v>841</v>
      </c>
      <c r="H434" s="155">
        <v>150</v>
      </c>
      <c r="I434" s="156"/>
      <c r="L434" s="151"/>
      <c r="M434" s="157"/>
      <c r="T434" s="158"/>
      <c r="AT434" s="153" t="s">
        <v>322</v>
      </c>
      <c r="AU434" s="153" t="s">
        <v>90</v>
      </c>
      <c r="AV434" s="12" t="s">
        <v>90</v>
      </c>
      <c r="AW434" s="12" t="s">
        <v>41</v>
      </c>
      <c r="AX434" s="12" t="s">
        <v>88</v>
      </c>
      <c r="AY434" s="153" t="s">
        <v>311</v>
      </c>
    </row>
    <row r="435" spans="2:65" s="1" customFormat="1" ht="16.5" customHeight="1" x14ac:dyDescent="0.2">
      <c r="B435" s="34"/>
      <c r="C435" s="134" t="s">
        <v>847</v>
      </c>
      <c r="D435" s="134" t="s">
        <v>313</v>
      </c>
      <c r="E435" s="135" t="s">
        <v>848</v>
      </c>
      <c r="F435" s="136" t="s">
        <v>849</v>
      </c>
      <c r="G435" s="137" t="s">
        <v>250</v>
      </c>
      <c r="H435" s="138">
        <v>397.68</v>
      </c>
      <c r="I435" s="139"/>
      <c r="J435" s="140">
        <f>ROUND(I435*H435,2)</f>
        <v>0</v>
      </c>
      <c r="K435" s="136" t="s">
        <v>317</v>
      </c>
      <c r="L435" s="34"/>
      <c r="M435" s="141" t="s">
        <v>43</v>
      </c>
      <c r="N435" s="142" t="s">
        <v>52</v>
      </c>
      <c r="P435" s="143">
        <f>O435*H435</f>
        <v>0</v>
      </c>
      <c r="Q435" s="143">
        <v>0</v>
      </c>
      <c r="R435" s="143">
        <f>Q435*H435</f>
        <v>0</v>
      </c>
      <c r="S435" s="143">
        <v>0</v>
      </c>
      <c r="T435" s="144">
        <f>S435*H435</f>
        <v>0</v>
      </c>
      <c r="AR435" s="145" t="s">
        <v>318</v>
      </c>
      <c r="AT435" s="145" t="s">
        <v>313</v>
      </c>
      <c r="AU435" s="145" t="s">
        <v>90</v>
      </c>
      <c r="AY435" s="18" t="s">
        <v>311</v>
      </c>
      <c r="BE435" s="146">
        <f>IF(N435="základní",J435,0)</f>
        <v>0</v>
      </c>
      <c r="BF435" s="146">
        <f>IF(N435="snížená",J435,0)</f>
        <v>0</v>
      </c>
      <c r="BG435" s="146">
        <f>IF(N435="zákl. přenesená",J435,0)</f>
        <v>0</v>
      </c>
      <c r="BH435" s="146">
        <f>IF(N435="sníž. přenesená",J435,0)</f>
        <v>0</v>
      </c>
      <c r="BI435" s="146">
        <f>IF(N435="nulová",J435,0)</f>
        <v>0</v>
      </c>
      <c r="BJ435" s="18" t="s">
        <v>88</v>
      </c>
      <c r="BK435" s="146">
        <f>ROUND(I435*H435,2)</f>
        <v>0</v>
      </c>
      <c r="BL435" s="18" t="s">
        <v>318</v>
      </c>
      <c r="BM435" s="145" t="s">
        <v>850</v>
      </c>
    </row>
    <row r="436" spans="2:65" s="1" customFormat="1" ht="11.25" x14ac:dyDescent="0.2">
      <c r="B436" s="34"/>
      <c r="D436" s="147" t="s">
        <v>320</v>
      </c>
      <c r="F436" s="148" t="s">
        <v>851</v>
      </c>
      <c r="I436" s="149"/>
      <c r="L436" s="34"/>
      <c r="M436" s="150"/>
      <c r="T436" s="55"/>
      <c r="AT436" s="18" t="s">
        <v>320</v>
      </c>
      <c r="AU436" s="18" t="s">
        <v>90</v>
      </c>
    </row>
    <row r="437" spans="2:65" s="14" customFormat="1" ht="11.25" x14ac:dyDescent="0.2">
      <c r="B437" s="166"/>
      <c r="D437" s="152" t="s">
        <v>322</v>
      </c>
      <c r="E437" s="167" t="s">
        <v>43</v>
      </c>
      <c r="F437" s="168" t="s">
        <v>852</v>
      </c>
      <c r="H437" s="167" t="s">
        <v>43</v>
      </c>
      <c r="I437" s="169"/>
      <c r="L437" s="166"/>
      <c r="M437" s="170"/>
      <c r="T437" s="171"/>
      <c r="AT437" s="167" t="s">
        <v>322</v>
      </c>
      <c r="AU437" s="167" t="s">
        <v>90</v>
      </c>
      <c r="AV437" s="14" t="s">
        <v>88</v>
      </c>
      <c r="AW437" s="14" t="s">
        <v>41</v>
      </c>
      <c r="AX437" s="14" t="s">
        <v>81</v>
      </c>
      <c r="AY437" s="167" t="s">
        <v>311</v>
      </c>
    </row>
    <row r="438" spans="2:65" s="12" customFormat="1" ht="11.25" x14ac:dyDescent="0.2">
      <c r="B438" s="151"/>
      <c r="D438" s="152" t="s">
        <v>322</v>
      </c>
      <c r="E438" s="153" t="s">
        <v>43</v>
      </c>
      <c r="F438" s="154" t="s">
        <v>853</v>
      </c>
      <c r="H438" s="155">
        <v>174.75</v>
      </c>
      <c r="I438" s="156"/>
      <c r="L438" s="151"/>
      <c r="M438" s="157"/>
      <c r="T438" s="158"/>
      <c r="AT438" s="153" t="s">
        <v>322</v>
      </c>
      <c r="AU438" s="153" t="s">
        <v>90</v>
      </c>
      <c r="AV438" s="12" t="s">
        <v>90</v>
      </c>
      <c r="AW438" s="12" t="s">
        <v>41</v>
      </c>
      <c r="AX438" s="12" t="s">
        <v>81</v>
      </c>
      <c r="AY438" s="153" t="s">
        <v>311</v>
      </c>
    </row>
    <row r="439" spans="2:65" s="12" customFormat="1" ht="11.25" x14ac:dyDescent="0.2">
      <c r="B439" s="151"/>
      <c r="D439" s="152" t="s">
        <v>322</v>
      </c>
      <c r="E439" s="153" t="s">
        <v>43</v>
      </c>
      <c r="F439" s="154" t="s">
        <v>854</v>
      </c>
      <c r="H439" s="155">
        <v>165.74</v>
      </c>
      <c r="I439" s="156"/>
      <c r="L439" s="151"/>
      <c r="M439" s="157"/>
      <c r="T439" s="158"/>
      <c r="AT439" s="153" t="s">
        <v>322</v>
      </c>
      <c r="AU439" s="153" t="s">
        <v>90</v>
      </c>
      <c r="AV439" s="12" t="s">
        <v>90</v>
      </c>
      <c r="AW439" s="12" t="s">
        <v>41</v>
      </c>
      <c r="AX439" s="12" t="s">
        <v>81</v>
      </c>
      <c r="AY439" s="153" t="s">
        <v>311</v>
      </c>
    </row>
    <row r="440" spans="2:65" s="14" customFormat="1" ht="11.25" x14ac:dyDescent="0.2">
      <c r="B440" s="166"/>
      <c r="D440" s="152" t="s">
        <v>322</v>
      </c>
      <c r="E440" s="167" t="s">
        <v>43</v>
      </c>
      <c r="F440" s="168" t="s">
        <v>855</v>
      </c>
      <c r="H440" s="167" t="s">
        <v>43</v>
      </c>
      <c r="I440" s="169"/>
      <c r="L440" s="166"/>
      <c r="M440" s="170"/>
      <c r="T440" s="171"/>
      <c r="AT440" s="167" t="s">
        <v>322</v>
      </c>
      <c r="AU440" s="167" t="s">
        <v>90</v>
      </c>
      <c r="AV440" s="14" t="s">
        <v>88</v>
      </c>
      <c r="AW440" s="14" t="s">
        <v>41</v>
      </c>
      <c r="AX440" s="14" t="s">
        <v>81</v>
      </c>
      <c r="AY440" s="167" t="s">
        <v>311</v>
      </c>
    </row>
    <row r="441" spans="2:65" s="12" customFormat="1" ht="11.25" x14ac:dyDescent="0.2">
      <c r="B441" s="151"/>
      <c r="D441" s="152" t="s">
        <v>322</v>
      </c>
      <c r="E441" s="153" t="s">
        <v>43</v>
      </c>
      <c r="F441" s="154" t="s">
        <v>856</v>
      </c>
      <c r="H441" s="155">
        <v>57.19</v>
      </c>
      <c r="I441" s="156"/>
      <c r="L441" s="151"/>
      <c r="M441" s="157"/>
      <c r="T441" s="158"/>
      <c r="AT441" s="153" t="s">
        <v>322</v>
      </c>
      <c r="AU441" s="153" t="s">
        <v>90</v>
      </c>
      <c r="AV441" s="12" t="s">
        <v>90</v>
      </c>
      <c r="AW441" s="12" t="s">
        <v>41</v>
      </c>
      <c r="AX441" s="12" t="s">
        <v>81</v>
      </c>
      <c r="AY441" s="153" t="s">
        <v>311</v>
      </c>
    </row>
    <row r="442" spans="2:65" s="13" customFormat="1" ht="11.25" x14ac:dyDescent="0.2">
      <c r="B442" s="159"/>
      <c r="D442" s="152" t="s">
        <v>322</v>
      </c>
      <c r="E442" s="160" t="s">
        <v>43</v>
      </c>
      <c r="F442" s="161" t="s">
        <v>331</v>
      </c>
      <c r="H442" s="162">
        <v>397.68</v>
      </c>
      <c r="I442" s="163"/>
      <c r="L442" s="159"/>
      <c r="M442" s="164"/>
      <c r="T442" s="165"/>
      <c r="AT442" s="160" t="s">
        <v>322</v>
      </c>
      <c r="AU442" s="160" t="s">
        <v>90</v>
      </c>
      <c r="AV442" s="13" t="s">
        <v>318</v>
      </c>
      <c r="AW442" s="13" t="s">
        <v>41</v>
      </c>
      <c r="AX442" s="13" t="s">
        <v>88</v>
      </c>
      <c r="AY442" s="160" t="s">
        <v>311</v>
      </c>
    </row>
    <row r="443" spans="2:65" s="1" customFormat="1" ht="16.5" customHeight="1" x14ac:dyDescent="0.2">
      <c r="B443" s="34"/>
      <c r="C443" s="134" t="s">
        <v>857</v>
      </c>
      <c r="D443" s="134" t="s">
        <v>313</v>
      </c>
      <c r="E443" s="135" t="s">
        <v>858</v>
      </c>
      <c r="F443" s="136" t="s">
        <v>859</v>
      </c>
      <c r="G443" s="137" t="s">
        <v>250</v>
      </c>
      <c r="H443" s="138">
        <v>158.9</v>
      </c>
      <c r="I443" s="139"/>
      <c r="J443" s="140">
        <f>ROUND(I443*H443,2)</f>
        <v>0</v>
      </c>
      <c r="K443" s="136" t="s">
        <v>317</v>
      </c>
      <c r="L443" s="34"/>
      <c r="M443" s="141" t="s">
        <v>43</v>
      </c>
      <c r="N443" s="142" t="s">
        <v>52</v>
      </c>
      <c r="P443" s="143">
        <f>O443*H443</f>
        <v>0</v>
      </c>
      <c r="Q443" s="143">
        <v>0</v>
      </c>
      <c r="R443" s="143">
        <f>Q443*H443</f>
        <v>0</v>
      </c>
      <c r="S443" s="143">
        <v>0</v>
      </c>
      <c r="T443" s="144">
        <f>S443*H443</f>
        <v>0</v>
      </c>
      <c r="AR443" s="145" t="s">
        <v>318</v>
      </c>
      <c r="AT443" s="145" t="s">
        <v>313</v>
      </c>
      <c r="AU443" s="145" t="s">
        <v>90</v>
      </c>
      <c r="AY443" s="18" t="s">
        <v>311</v>
      </c>
      <c r="BE443" s="146">
        <f>IF(N443="základní",J443,0)</f>
        <v>0</v>
      </c>
      <c r="BF443" s="146">
        <f>IF(N443="snížená",J443,0)</f>
        <v>0</v>
      </c>
      <c r="BG443" s="146">
        <f>IF(N443="zákl. přenesená",J443,0)</f>
        <v>0</v>
      </c>
      <c r="BH443" s="146">
        <f>IF(N443="sníž. přenesená",J443,0)</f>
        <v>0</v>
      </c>
      <c r="BI443" s="146">
        <f>IF(N443="nulová",J443,0)</f>
        <v>0</v>
      </c>
      <c r="BJ443" s="18" t="s">
        <v>88</v>
      </c>
      <c r="BK443" s="146">
        <f>ROUND(I443*H443,2)</f>
        <v>0</v>
      </c>
      <c r="BL443" s="18" t="s">
        <v>318</v>
      </c>
      <c r="BM443" s="145" t="s">
        <v>860</v>
      </c>
    </row>
    <row r="444" spans="2:65" s="1" customFormat="1" ht="11.25" x14ac:dyDescent="0.2">
      <c r="B444" s="34"/>
      <c r="D444" s="147" t="s">
        <v>320</v>
      </c>
      <c r="F444" s="148" t="s">
        <v>861</v>
      </c>
      <c r="I444" s="149"/>
      <c r="L444" s="34"/>
      <c r="M444" s="150"/>
      <c r="T444" s="55"/>
      <c r="AT444" s="18" t="s">
        <v>320</v>
      </c>
      <c r="AU444" s="18" t="s">
        <v>90</v>
      </c>
    </row>
    <row r="445" spans="2:65" s="14" customFormat="1" ht="11.25" x14ac:dyDescent="0.2">
      <c r="B445" s="166"/>
      <c r="D445" s="152" t="s">
        <v>322</v>
      </c>
      <c r="E445" s="167" t="s">
        <v>43</v>
      </c>
      <c r="F445" s="168" t="s">
        <v>855</v>
      </c>
      <c r="H445" s="167" t="s">
        <v>43</v>
      </c>
      <c r="I445" s="169"/>
      <c r="L445" s="166"/>
      <c r="M445" s="170"/>
      <c r="T445" s="171"/>
      <c r="AT445" s="167" t="s">
        <v>322</v>
      </c>
      <c r="AU445" s="167" t="s">
        <v>90</v>
      </c>
      <c r="AV445" s="14" t="s">
        <v>88</v>
      </c>
      <c r="AW445" s="14" t="s">
        <v>41</v>
      </c>
      <c r="AX445" s="14" t="s">
        <v>81</v>
      </c>
      <c r="AY445" s="167" t="s">
        <v>311</v>
      </c>
    </row>
    <row r="446" spans="2:65" s="12" customFormat="1" ht="11.25" x14ac:dyDescent="0.2">
      <c r="B446" s="151"/>
      <c r="D446" s="152" t="s">
        <v>322</v>
      </c>
      <c r="E446" s="153" t="s">
        <v>43</v>
      </c>
      <c r="F446" s="154" t="s">
        <v>862</v>
      </c>
      <c r="H446" s="155">
        <v>158.9</v>
      </c>
      <c r="I446" s="156"/>
      <c r="L446" s="151"/>
      <c r="M446" s="157"/>
      <c r="T446" s="158"/>
      <c r="AT446" s="153" t="s">
        <v>322</v>
      </c>
      <c r="AU446" s="153" t="s">
        <v>90</v>
      </c>
      <c r="AV446" s="12" t="s">
        <v>90</v>
      </c>
      <c r="AW446" s="12" t="s">
        <v>41</v>
      </c>
      <c r="AX446" s="12" t="s">
        <v>88</v>
      </c>
      <c r="AY446" s="153" t="s">
        <v>311</v>
      </c>
    </row>
    <row r="447" spans="2:65" s="1" customFormat="1" ht="16.5" customHeight="1" x14ac:dyDescent="0.2">
      <c r="B447" s="34"/>
      <c r="C447" s="134" t="s">
        <v>863</v>
      </c>
      <c r="D447" s="134" t="s">
        <v>313</v>
      </c>
      <c r="E447" s="135" t="s">
        <v>864</v>
      </c>
      <c r="F447" s="136" t="s">
        <v>865</v>
      </c>
      <c r="G447" s="137" t="s">
        <v>250</v>
      </c>
      <c r="H447" s="138">
        <v>340.49</v>
      </c>
      <c r="I447" s="139"/>
      <c r="J447" s="140">
        <f>ROUND(I447*H447,2)</f>
        <v>0</v>
      </c>
      <c r="K447" s="136" t="s">
        <v>317</v>
      </c>
      <c r="L447" s="34"/>
      <c r="M447" s="141" t="s">
        <v>43</v>
      </c>
      <c r="N447" s="142" t="s">
        <v>52</v>
      </c>
      <c r="P447" s="143">
        <f>O447*H447</f>
        <v>0</v>
      </c>
      <c r="Q447" s="143">
        <v>1.09E-3</v>
      </c>
      <c r="R447" s="143">
        <f>Q447*H447</f>
        <v>0.37113410000000002</v>
      </c>
      <c r="S447" s="143">
        <v>0</v>
      </c>
      <c r="T447" s="144">
        <f>S447*H447</f>
        <v>0</v>
      </c>
      <c r="AR447" s="145" t="s">
        <v>318</v>
      </c>
      <c r="AT447" s="145" t="s">
        <v>313</v>
      </c>
      <c r="AU447" s="145" t="s">
        <v>90</v>
      </c>
      <c r="AY447" s="18" t="s">
        <v>311</v>
      </c>
      <c r="BE447" s="146">
        <f>IF(N447="základní",J447,0)</f>
        <v>0</v>
      </c>
      <c r="BF447" s="146">
        <f>IF(N447="snížená",J447,0)</f>
        <v>0</v>
      </c>
      <c r="BG447" s="146">
        <f>IF(N447="zákl. přenesená",J447,0)</f>
        <v>0</v>
      </c>
      <c r="BH447" s="146">
        <f>IF(N447="sníž. přenesená",J447,0)</f>
        <v>0</v>
      </c>
      <c r="BI447" s="146">
        <f>IF(N447="nulová",J447,0)</f>
        <v>0</v>
      </c>
      <c r="BJ447" s="18" t="s">
        <v>88</v>
      </c>
      <c r="BK447" s="146">
        <f>ROUND(I447*H447,2)</f>
        <v>0</v>
      </c>
      <c r="BL447" s="18" t="s">
        <v>318</v>
      </c>
      <c r="BM447" s="145" t="s">
        <v>866</v>
      </c>
    </row>
    <row r="448" spans="2:65" s="1" customFormat="1" ht="11.25" x14ac:dyDescent="0.2">
      <c r="B448" s="34"/>
      <c r="D448" s="147" t="s">
        <v>320</v>
      </c>
      <c r="F448" s="148" t="s">
        <v>867</v>
      </c>
      <c r="I448" s="149"/>
      <c r="L448" s="34"/>
      <c r="M448" s="150"/>
      <c r="T448" s="55"/>
      <c r="AT448" s="18" t="s">
        <v>320</v>
      </c>
      <c r="AU448" s="18" t="s">
        <v>90</v>
      </c>
    </row>
    <row r="449" spans="2:65" s="14" customFormat="1" ht="11.25" x14ac:dyDescent="0.2">
      <c r="B449" s="166"/>
      <c r="D449" s="152" t="s">
        <v>322</v>
      </c>
      <c r="E449" s="167" t="s">
        <v>43</v>
      </c>
      <c r="F449" s="168" t="s">
        <v>852</v>
      </c>
      <c r="H449" s="167" t="s">
        <v>43</v>
      </c>
      <c r="I449" s="169"/>
      <c r="L449" s="166"/>
      <c r="M449" s="170"/>
      <c r="T449" s="171"/>
      <c r="AT449" s="167" t="s">
        <v>322</v>
      </c>
      <c r="AU449" s="167" t="s">
        <v>90</v>
      </c>
      <c r="AV449" s="14" t="s">
        <v>88</v>
      </c>
      <c r="AW449" s="14" t="s">
        <v>41</v>
      </c>
      <c r="AX449" s="14" t="s">
        <v>81</v>
      </c>
      <c r="AY449" s="167" t="s">
        <v>311</v>
      </c>
    </row>
    <row r="450" spans="2:65" s="12" customFormat="1" ht="11.25" x14ac:dyDescent="0.2">
      <c r="B450" s="151"/>
      <c r="D450" s="152" t="s">
        <v>322</v>
      </c>
      <c r="E450" s="153" t="s">
        <v>43</v>
      </c>
      <c r="F450" s="154" t="s">
        <v>853</v>
      </c>
      <c r="H450" s="155">
        <v>174.75</v>
      </c>
      <c r="I450" s="156"/>
      <c r="L450" s="151"/>
      <c r="M450" s="157"/>
      <c r="T450" s="158"/>
      <c r="AT450" s="153" t="s">
        <v>322</v>
      </c>
      <c r="AU450" s="153" t="s">
        <v>90</v>
      </c>
      <c r="AV450" s="12" t="s">
        <v>90</v>
      </c>
      <c r="AW450" s="12" t="s">
        <v>41</v>
      </c>
      <c r="AX450" s="12" t="s">
        <v>81</v>
      </c>
      <c r="AY450" s="153" t="s">
        <v>311</v>
      </c>
    </row>
    <row r="451" spans="2:65" s="12" customFormat="1" ht="11.25" x14ac:dyDescent="0.2">
      <c r="B451" s="151"/>
      <c r="D451" s="152" t="s">
        <v>322</v>
      </c>
      <c r="E451" s="153" t="s">
        <v>43</v>
      </c>
      <c r="F451" s="154" t="s">
        <v>854</v>
      </c>
      <c r="H451" s="155">
        <v>165.74</v>
      </c>
      <c r="I451" s="156"/>
      <c r="L451" s="151"/>
      <c r="M451" s="157"/>
      <c r="T451" s="158"/>
      <c r="AT451" s="153" t="s">
        <v>322</v>
      </c>
      <c r="AU451" s="153" t="s">
        <v>90</v>
      </c>
      <c r="AV451" s="12" t="s">
        <v>90</v>
      </c>
      <c r="AW451" s="12" t="s">
        <v>41</v>
      </c>
      <c r="AX451" s="12" t="s">
        <v>81</v>
      </c>
      <c r="AY451" s="153" t="s">
        <v>311</v>
      </c>
    </row>
    <row r="452" spans="2:65" s="13" customFormat="1" ht="11.25" x14ac:dyDescent="0.2">
      <c r="B452" s="159"/>
      <c r="D452" s="152" t="s">
        <v>322</v>
      </c>
      <c r="E452" s="160" t="s">
        <v>43</v>
      </c>
      <c r="F452" s="161" t="s">
        <v>331</v>
      </c>
      <c r="H452" s="162">
        <v>340.49</v>
      </c>
      <c r="I452" s="163"/>
      <c r="L452" s="159"/>
      <c r="M452" s="164"/>
      <c r="T452" s="165"/>
      <c r="AT452" s="160" t="s">
        <v>322</v>
      </c>
      <c r="AU452" s="160" t="s">
        <v>90</v>
      </c>
      <c r="AV452" s="13" t="s">
        <v>318</v>
      </c>
      <c r="AW452" s="13" t="s">
        <v>41</v>
      </c>
      <c r="AX452" s="13" t="s">
        <v>88</v>
      </c>
      <c r="AY452" s="160" t="s">
        <v>311</v>
      </c>
    </row>
    <row r="453" spans="2:65" s="11" customFormat="1" ht="22.9" customHeight="1" x14ac:dyDescent="0.2">
      <c r="B453" s="122"/>
      <c r="D453" s="123" t="s">
        <v>80</v>
      </c>
      <c r="E453" s="132" t="s">
        <v>868</v>
      </c>
      <c r="F453" s="132" t="s">
        <v>869</v>
      </c>
      <c r="I453" s="125"/>
      <c r="J453" s="133">
        <f>BK453</f>
        <v>0</v>
      </c>
      <c r="L453" s="122"/>
      <c r="M453" s="127"/>
      <c r="P453" s="128">
        <f>SUM(P454:P460)</f>
        <v>0</v>
      </c>
      <c r="R453" s="128">
        <f>SUM(R454:R460)</f>
        <v>0</v>
      </c>
      <c r="T453" s="129">
        <f>SUM(T454:T460)</f>
        <v>0</v>
      </c>
      <c r="AR453" s="123" t="s">
        <v>88</v>
      </c>
      <c r="AT453" s="130" t="s">
        <v>80</v>
      </c>
      <c r="AU453" s="130" t="s">
        <v>88</v>
      </c>
      <c r="AY453" s="123" t="s">
        <v>311</v>
      </c>
      <c r="BK453" s="131">
        <f>SUM(BK454:BK460)</f>
        <v>0</v>
      </c>
    </row>
    <row r="454" spans="2:65" s="1" customFormat="1" ht="24.2" customHeight="1" x14ac:dyDescent="0.2">
      <c r="B454" s="34"/>
      <c r="C454" s="134" t="s">
        <v>870</v>
      </c>
      <c r="D454" s="134" t="s">
        <v>313</v>
      </c>
      <c r="E454" s="135" t="s">
        <v>871</v>
      </c>
      <c r="F454" s="136" t="s">
        <v>872</v>
      </c>
      <c r="G454" s="137" t="s">
        <v>371</v>
      </c>
      <c r="H454" s="138">
        <v>8.82</v>
      </c>
      <c r="I454" s="139"/>
      <c r="J454" s="140">
        <f>ROUND(I454*H454,2)</f>
        <v>0</v>
      </c>
      <c r="K454" s="136" t="s">
        <v>317</v>
      </c>
      <c r="L454" s="34"/>
      <c r="M454" s="141" t="s">
        <v>43</v>
      </c>
      <c r="N454" s="142" t="s">
        <v>52</v>
      </c>
      <c r="P454" s="143">
        <f>O454*H454</f>
        <v>0</v>
      </c>
      <c r="Q454" s="143">
        <v>0</v>
      </c>
      <c r="R454" s="143">
        <f>Q454*H454</f>
        <v>0</v>
      </c>
      <c r="S454" s="143">
        <v>0</v>
      </c>
      <c r="T454" s="144">
        <f>S454*H454</f>
        <v>0</v>
      </c>
      <c r="AR454" s="145" t="s">
        <v>318</v>
      </c>
      <c r="AT454" s="145" t="s">
        <v>313</v>
      </c>
      <c r="AU454" s="145" t="s">
        <v>90</v>
      </c>
      <c r="AY454" s="18" t="s">
        <v>311</v>
      </c>
      <c r="BE454" s="146">
        <f>IF(N454="základní",J454,0)</f>
        <v>0</v>
      </c>
      <c r="BF454" s="146">
        <f>IF(N454="snížená",J454,0)</f>
        <v>0</v>
      </c>
      <c r="BG454" s="146">
        <f>IF(N454="zákl. přenesená",J454,0)</f>
        <v>0</v>
      </c>
      <c r="BH454" s="146">
        <f>IF(N454="sníž. přenesená",J454,0)</f>
        <v>0</v>
      </c>
      <c r="BI454" s="146">
        <f>IF(N454="nulová",J454,0)</f>
        <v>0</v>
      </c>
      <c r="BJ454" s="18" t="s">
        <v>88</v>
      </c>
      <c r="BK454" s="146">
        <f>ROUND(I454*H454,2)</f>
        <v>0</v>
      </c>
      <c r="BL454" s="18" t="s">
        <v>318</v>
      </c>
      <c r="BM454" s="145" t="s">
        <v>873</v>
      </c>
    </row>
    <row r="455" spans="2:65" s="1" customFormat="1" ht="11.25" x14ac:dyDescent="0.2">
      <c r="B455" s="34"/>
      <c r="D455" s="147" t="s">
        <v>320</v>
      </c>
      <c r="F455" s="148" t="s">
        <v>874</v>
      </c>
      <c r="I455" s="149"/>
      <c r="L455" s="34"/>
      <c r="M455" s="150"/>
      <c r="T455" s="55"/>
      <c r="AT455" s="18" t="s">
        <v>320</v>
      </c>
      <c r="AU455" s="18" t="s">
        <v>90</v>
      </c>
    </row>
    <row r="456" spans="2:65" s="1" customFormat="1" ht="21.75" customHeight="1" x14ac:dyDescent="0.2">
      <c r="B456" s="34"/>
      <c r="C456" s="134" t="s">
        <v>875</v>
      </c>
      <c r="D456" s="134" t="s">
        <v>313</v>
      </c>
      <c r="E456" s="135" t="s">
        <v>876</v>
      </c>
      <c r="F456" s="136" t="s">
        <v>877</v>
      </c>
      <c r="G456" s="137" t="s">
        <v>371</v>
      </c>
      <c r="H456" s="138">
        <v>8.82</v>
      </c>
      <c r="I456" s="139"/>
      <c r="J456" s="140">
        <f>ROUND(I456*H456,2)</f>
        <v>0</v>
      </c>
      <c r="K456" s="136" t="s">
        <v>317</v>
      </c>
      <c r="L456" s="34"/>
      <c r="M456" s="141" t="s">
        <v>43</v>
      </c>
      <c r="N456" s="142" t="s">
        <v>52</v>
      </c>
      <c r="P456" s="143">
        <f>O456*H456</f>
        <v>0</v>
      </c>
      <c r="Q456" s="143">
        <v>0</v>
      </c>
      <c r="R456" s="143">
        <f>Q456*H456</f>
        <v>0</v>
      </c>
      <c r="S456" s="143">
        <v>0</v>
      </c>
      <c r="T456" s="144">
        <f>S456*H456</f>
        <v>0</v>
      </c>
      <c r="AR456" s="145" t="s">
        <v>318</v>
      </c>
      <c r="AT456" s="145" t="s">
        <v>313</v>
      </c>
      <c r="AU456" s="145" t="s">
        <v>90</v>
      </c>
      <c r="AY456" s="18" t="s">
        <v>311</v>
      </c>
      <c r="BE456" s="146">
        <f>IF(N456="základní",J456,0)</f>
        <v>0</v>
      </c>
      <c r="BF456" s="146">
        <f>IF(N456="snížená",J456,0)</f>
        <v>0</v>
      </c>
      <c r="BG456" s="146">
        <f>IF(N456="zákl. přenesená",J456,0)</f>
        <v>0</v>
      </c>
      <c r="BH456" s="146">
        <f>IF(N456="sníž. přenesená",J456,0)</f>
        <v>0</v>
      </c>
      <c r="BI456" s="146">
        <f>IF(N456="nulová",J456,0)</f>
        <v>0</v>
      </c>
      <c r="BJ456" s="18" t="s">
        <v>88</v>
      </c>
      <c r="BK456" s="146">
        <f>ROUND(I456*H456,2)</f>
        <v>0</v>
      </c>
      <c r="BL456" s="18" t="s">
        <v>318</v>
      </c>
      <c r="BM456" s="145" t="s">
        <v>878</v>
      </c>
    </row>
    <row r="457" spans="2:65" s="1" customFormat="1" ht="11.25" x14ac:dyDescent="0.2">
      <c r="B457" s="34"/>
      <c r="D457" s="147" t="s">
        <v>320</v>
      </c>
      <c r="F457" s="148" t="s">
        <v>879</v>
      </c>
      <c r="I457" s="149"/>
      <c r="L457" s="34"/>
      <c r="M457" s="150"/>
      <c r="T457" s="55"/>
      <c r="AT457" s="18" t="s">
        <v>320</v>
      </c>
      <c r="AU457" s="18" t="s">
        <v>90</v>
      </c>
    </row>
    <row r="458" spans="2:65" s="1" customFormat="1" ht="24.2" customHeight="1" x14ac:dyDescent="0.2">
      <c r="B458" s="34"/>
      <c r="C458" s="134" t="s">
        <v>880</v>
      </c>
      <c r="D458" s="134" t="s">
        <v>313</v>
      </c>
      <c r="E458" s="135" t="s">
        <v>881</v>
      </c>
      <c r="F458" s="136" t="s">
        <v>882</v>
      </c>
      <c r="G458" s="137" t="s">
        <v>371</v>
      </c>
      <c r="H458" s="138">
        <v>79.38</v>
      </c>
      <c r="I458" s="139"/>
      <c r="J458" s="140">
        <f>ROUND(I458*H458,2)</f>
        <v>0</v>
      </c>
      <c r="K458" s="136" t="s">
        <v>317</v>
      </c>
      <c r="L458" s="34"/>
      <c r="M458" s="141" t="s">
        <v>43</v>
      </c>
      <c r="N458" s="142" t="s">
        <v>52</v>
      </c>
      <c r="P458" s="143">
        <f>O458*H458</f>
        <v>0</v>
      </c>
      <c r="Q458" s="143">
        <v>0</v>
      </c>
      <c r="R458" s="143">
        <f>Q458*H458</f>
        <v>0</v>
      </c>
      <c r="S458" s="143">
        <v>0</v>
      </c>
      <c r="T458" s="144">
        <f>S458*H458</f>
        <v>0</v>
      </c>
      <c r="AR458" s="145" t="s">
        <v>318</v>
      </c>
      <c r="AT458" s="145" t="s">
        <v>313</v>
      </c>
      <c r="AU458" s="145" t="s">
        <v>90</v>
      </c>
      <c r="AY458" s="18" t="s">
        <v>311</v>
      </c>
      <c r="BE458" s="146">
        <f>IF(N458="základní",J458,0)</f>
        <v>0</v>
      </c>
      <c r="BF458" s="146">
        <f>IF(N458="snížená",J458,0)</f>
        <v>0</v>
      </c>
      <c r="BG458" s="146">
        <f>IF(N458="zákl. přenesená",J458,0)</f>
        <v>0</v>
      </c>
      <c r="BH458" s="146">
        <f>IF(N458="sníž. přenesená",J458,0)</f>
        <v>0</v>
      </c>
      <c r="BI458" s="146">
        <f>IF(N458="nulová",J458,0)</f>
        <v>0</v>
      </c>
      <c r="BJ458" s="18" t="s">
        <v>88</v>
      </c>
      <c r="BK458" s="146">
        <f>ROUND(I458*H458,2)</f>
        <v>0</v>
      </c>
      <c r="BL458" s="18" t="s">
        <v>318</v>
      </c>
      <c r="BM458" s="145" t="s">
        <v>883</v>
      </c>
    </row>
    <row r="459" spans="2:65" s="1" customFormat="1" ht="11.25" x14ac:dyDescent="0.2">
      <c r="B459" s="34"/>
      <c r="D459" s="147" t="s">
        <v>320</v>
      </c>
      <c r="F459" s="148" t="s">
        <v>884</v>
      </c>
      <c r="I459" s="149"/>
      <c r="L459" s="34"/>
      <c r="M459" s="150"/>
      <c r="T459" s="55"/>
      <c r="AT459" s="18" t="s">
        <v>320</v>
      </c>
      <c r="AU459" s="18" t="s">
        <v>90</v>
      </c>
    </row>
    <row r="460" spans="2:65" s="12" customFormat="1" ht="11.25" x14ac:dyDescent="0.2">
      <c r="B460" s="151"/>
      <c r="D460" s="152" t="s">
        <v>322</v>
      </c>
      <c r="F460" s="154" t="s">
        <v>885</v>
      </c>
      <c r="H460" s="155">
        <v>79.38</v>
      </c>
      <c r="I460" s="156"/>
      <c r="L460" s="151"/>
      <c r="M460" s="157"/>
      <c r="T460" s="158"/>
      <c r="AT460" s="153" t="s">
        <v>322</v>
      </c>
      <c r="AU460" s="153" t="s">
        <v>90</v>
      </c>
      <c r="AV460" s="12" t="s">
        <v>90</v>
      </c>
      <c r="AW460" s="12" t="s">
        <v>4</v>
      </c>
      <c r="AX460" s="12" t="s">
        <v>88</v>
      </c>
      <c r="AY460" s="153" t="s">
        <v>311</v>
      </c>
    </row>
    <row r="461" spans="2:65" s="11" customFormat="1" ht="22.9" customHeight="1" x14ac:dyDescent="0.2">
      <c r="B461" s="122"/>
      <c r="D461" s="123" t="s">
        <v>80</v>
      </c>
      <c r="E461" s="132" t="s">
        <v>886</v>
      </c>
      <c r="F461" s="132" t="s">
        <v>887</v>
      </c>
      <c r="I461" s="125"/>
      <c r="J461" s="133">
        <f>BK461</f>
        <v>0</v>
      </c>
      <c r="L461" s="122"/>
      <c r="M461" s="127"/>
      <c r="P461" s="128">
        <f>SUM(P462:P465)</f>
        <v>0</v>
      </c>
      <c r="R461" s="128">
        <f>SUM(R462:R465)</f>
        <v>0</v>
      </c>
      <c r="T461" s="129">
        <f>SUM(T462:T465)</f>
        <v>0</v>
      </c>
      <c r="AR461" s="123" t="s">
        <v>88</v>
      </c>
      <c r="AT461" s="130" t="s">
        <v>80</v>
      </c>
      <c r="AU461" s="130" t="s">
        <v>88</v>
      </c>
      <c r="AY461" s="123" t="s">
        <v>311</v>
      </c>
      <c r="BK461" s="131">
        <f>SUM(BK462:BK465)</f>
        <v>0</v>
      </c>
    </row>
    <row r="462" spans="2:65" s="1" customFormat="1" ht="24.2" customHeight="1" x14ac:dyDescent="0.2">
      <c r="B462" s="34"/>
      <c r="C462" s="134" t="s">
        <v>888</v>
      </c>
      <c r="D462" s="134" t="s">
        <v>313</v>
      </c>
      <c r="E462" s="135" t="s">
        <v>889</v>
      </c>
      <c r="F462" s="136" t="s">
        <v>890</v>
      </c>
      <c r="G462" s="137" t="s">
        <v>371</v>
      </c>
      <c r="H462" s="138">
        <v>6.3</v>
      </c>
      <c r="I462" s="139"/>
      <c r="J462" s="140">
        <f>ROUND(I462*H462,2)</f>
        <v>0</v>
      </c>
      <c r="K462" s="136" t="s">
        <v>317</v>
      </c>
      <c r="L462" s="34"/>
      <c r="M462" s="141" t="s">
        <v>43</v>
      </c>
      <c r="N462" s="142" t="s">
        <v>52</v>
      </c>
      <c r="P462" s="143">
        <f>O462*H462</f>
        <v>0</v>
      </c>
      <c r="Q462" s="143">
        <v>0</v>
      </c>
      <c r="R462" s="143">
        <f>Q462*H462</f>
        <v>0</v>
      </c>
      <c r="S462" s="143">
        <v>0</v>
      </c>
      <c r="T462" s="144">
        <f>S462*H462</f>
        <v>0</v>
      </c>
      <c r="AR462" s="145" t="s">
        <v>318</v>
      </c>
      <c r="AT462" s="145" t="s">
        <v>313</v>
      </c>
      <c r="AU462" s="145" t="s">
        <v>90</v>
      </c>
      <c r="AY462" s="18" t="s">
        <v>311</v>
      </c>
      <c r="BE462" s="146">
        <f>IF(N462="základní",J462,0)</f>
        <v>0</v>
      </c>
      <c r="BF462" s="146">
        <f>IF(N462="snížená",J462,0)</f>
        <v>0</v>
      </c>
      <c r="BG462" s="146">
        <f>IF(N462="zákl. přenesená",J462,0)</f>
        <v>0</v>
      </c>
      <c r="BH462" s="146">
        <f>IF(N462="sníž. přenesená",J462,0)</f>
        <v>0</v>
      </c>
      <c r="BI462" s="146">
        <f>IF(N462="nulová",J462,0)</f>
        <v>0</v>
      </c>
      <c r="BJ462" s="18" t="s">
        <v>88</v>
      </c>
      <c r="BK462" s="146">
        <f>ROUND(I462*H462,2)</f>
        <v>0</v>
      </c>
      <c r="BL462" s="18" t="s">
        <v>318</v>
      </c>
      <c r="BM462" s="145" t="s">
        <v>891</v>
      </c>
    </row>
    <row r="463" spans="2:65" s="1" customFormat="1" ht="11.25" x14ac:dyDescent="0.2">
      <c r="B463" s="34"/>
      <c r="D463" s="147" t="s">
        <v>320</v>
      </c>
      <c r="F463" s="148" t="s">
        <v>892</v>
      </c>
      <c r="I463" s="149"/>
      <c r="L463" s="34"/>
      <c r="M463" s="150"/>
      <c r="T463" s="55"/>
      <c r="AT463" s="18" t="s">
        <v>320</v>
      </c>
      <c r="AU463" s="18" t="s">
        <v>90</v>
      </c>
    </row>
    <row r="464" spans="2:65" s="1" customFormat="1" ht="24.2" customHeight="1" x14ac:dyDescent="0.2">
      <c r="B464" s="34"/>
      <c r="C464" s="134" t="s">
        <v>893</v>
      </c>
      <c r="D464" s="134" t="s">
        <v>313</v>
      </c>
      <c r="E464" s="135" t="s">
        <v>894</v>
      </c>
      <c r="F464" s="136" t="s">
        <v>895</v>
      </c>
      <c r="G464" s="137" t="s">
        <v>371</v>
      </c>
      <c r="H464" s="138">
        <v>2.52</v>
      </c>
      <c r="I464" s="139"/>
      <c r="J464" s="140">
        <f>ROUND(I464*H464,2)</f>
        <v>0</v>
      </c>
      <c r="K464" s="136" t="s">
        <v>317</v>
      </c>
      <c r="L464" s="34"/>
      <c r="M464" s="141" t="s">
        <v>43</v>
      </c>
      <c r="N464" s="142" t="s">
        <v>52</v>
      </c>
      <c r="P464" s="143">
        <f>O464*H464</f>
        <v>0</v>
      </c>
      <c r="Q464" s="143">
        <v>0</v>
      </c>
      <c r="R464" s="143">
        <f>Q464*H464</f>
        <v>0</v>
      </c>
      <c r="S464" s="143">
        <v>0</v>
      </c>
      <c r="T464" s="144">
        <f>S464*H464</f>
        <v>0</v>
      </c>
      <c r="AR464" s="145" t="s">
        <v>318</v>
      </c>
      <c r="AT464" s="145" t="s">
        <v>313</v>
      </c>
      <c r="AU464" s="145" t="s">
        <v>90</v>
      </c>
      <c r="AY464" s="18" t="s">
        <v>311</v>
      </c>
      <c r="BE464" s="146">
        <f>IF(N464="základní",J464,0)</f>
        <v>0</v>
      </c>
      <c r="BF464" s="146">
        <f>IF(N464="snížená",J464,0)</f>
        <v>0</v>
      </c>
      <c r="BG464" s="146">
        <f>IF(N464="zákl. přenesená",J464,0)</f>
        <v>0</v>
      </c>
      <c r="BH464" s="146">
        <f>IF(N464="sníž. přenesená",J464,0)</f>
        <v>0</v>
      </c>
      <c r="BI464" s="146">
        <f>IF(N464="nulová",J464,0)</f>
        <v>0</v>
      </c>
      <c r="BJ464" s="18" t="s">
        <v>88</v>
      </c>
      <c r="BK464" s="146">
        <f>ROUND(I464*H464,2)</f>
        <v>0</v>
      </c>
      <c r="BL464" s="18" t="s">
        <v>318</v>
      </c>
      <c r="BM464" s="145" t="s">
        <v>896</v>
      </c>
    </row>
    <row r="465" spans="2:65" s="1" customFormat="1" ht="11.25" x14ac:dyDescent="0.2">
      <c r="B465" s="34"/>
      <c r="D465" s="147" t="s">
        <v>320</v>
      </c>
      <c r="F465" s="148" t="s">
        <v>897</v>
      </c>
      <c r="I465" s="149"/>
      <c r="L465" s="34"/>
      <c r="M465" s="150"/>
      <c r="T465" s="55"/>
      <c r="AT465" s="18" t="s">
        <v>320</v>
      </c>
      <c r="AU465" s="18" t="s">
        <v>90</v>
      </c>
    </row>
    <row r="466" spans="2:65" s="11" customFormat="1" ht="22.9" customHeight="1" x14ac:dyDescent="0.2">
      <c r="B466" s="122"/>
      <c r="D466" s="123" t="s">
        <v>80</v>
      </c>
      <c r="E466" s="132" t="s">
        <v>898</v>
      </c>
      <c r="F466" s="132" t="s">
        <v>899</v>
      </c>
      <c r="I466" s="125"/>
      <c r="J466" s="133">
        <f>BK466</f>
        <v>0</v>
      </c>
      <c r="L466" s="122"/>
      <c r="M466" s="127"/>
      <c r="P466" s="128">
        <f>SUM(P467:P468)</f>
        <v>0</v>
      </c>
      <c r="R466" s="128">
        <f>SUM(R467:R468)</f>
        <v>0</v>
      </c>
      <c r="T466" s="129">
        <f>SUM(T467:T468)</f>
        <v>0</v>
      </c>
      <c r="AR466" s="123" t="s">
        <v>88</v>
      </c>
      <c r="AT466" s="130" t="s">
        <v>80</v>
      </c>
      <c r="AU466" s="130" t="s">
        <v>88</v>
      </c>
      <c r="AY466" s="123" t="s">
        <v>311</v>
      </c>
      <c r="BK466" s="131">
        <f>SUM(BK467:BK468)</f>
        <v>0</v>
      </c>
    </row>
    <row r="467" spans="2:65" s="1" customFormat="1" ht="33" customHeight="1" x14ac:dyDescent="0.2">
      <c r="B467" s="34"/>
      <c r="C467" s="134" t="s">
        <v>900</v>
      </c>
      <c r="D467" s="134" t="s">
        <v>313</v>
      </c>
      <c r="E467" s="135" t="s">
        <v>901</v>
      </c>
      <c r="F467" s="136" t="s">
        <v>902</v>
      </c>
      <c r="G467" s="137" t="s">
        <v>371</v>
      </c>
      <c r="H467" s="138">
        <v>1977.3710000000001</v>
      </c>
      <c r="I467" s="139"/>
      <c r="J467" s="140">
        <f>ROUND(I467*H467,2)</f>
        <v>0</v>
      </c>
      <c r="K467" s="136" t="s">
        <v>317</v>
      </c>
      <c r="L467" s="34"/>
      <c r="M467" s="141" t="s">
        <v>43</v>
      </c>
      <c r="N467" s="142" t="s">
        <v>52</v>
      </c>
      <c r="P467" s="143">
        <f>O467*H467</f>
        <v>0</v>
      </c>
      <c r="Q467" s="143">
        <v>0</v>
      </c>
      <c r="R467" s="143">
        <f>Q467*H467</f>
        <v>0</v>
      </c>
      <c r="S467" s="143">
        <v>0</v>
      </c>
      <c r="T467" s="144">
        <f>S467*H467</f>
        <v>0</v>
      </c>
      <c r="AR467" s="145" t="s">
        <v>318</v>
      </c>
      <c r="AT467" s="145" t="s">
        <v>313</v>
      </c>
      <c r="AU467" s="145" t="s">
        <v>90</v>
      </c>
      <c r="AY467" s="18" t="s">
        <v>311</v>
      </c>
      <c r="BE467" s="146">
        <f>IF(N467="základní",J467,0)</f>
        <v>0</v>
      </c>
      <c r="BF467" s="146">
        <f>IF(N467="snížená",J467,0)</f>
        <v>0</v>
      </c>
      <c r="BG467" s="146">
        <f>IF(N467="zákl. přenesená",J467,0)</f>
        <v>0</v>
      </c>
      <c r="BH467" s="146">
        <f>IF(N467="sníž. přenesená",J467,0)</f>
        <v>0</v>
      </c>
      <c r="BI467" s="146">
        <f>IF(N467="nulová",J467,0)</f>
        <v>0</v>
      </c>
      <c r="BJ467" s="18" t="s">
        <v>88</v>
      </c>
      <c r="BK467" s="146">
        <f>ROUND(I467*H467,2)</f>
        <v>0</v>
      </c>
      <c r="BL467" s="18" t="s">
        <v>318</v>
      </c>
      <c r="BM467" s="145" t="s">
        <v>903</v>
      </c>
    </row>
    <row r="468" spans="2:65" s="1" customFormat="1" ht="11.25" x14ac:dyDescent="0.2">
      <c r="B468" s="34"/>
      <c r="D468" s="147" t="s">
        <v>320</v>
      </c>
      <c r="F468" s="148" t="s">
        <v>904</v>
      </c>
      <c r="I468" s="149"/>
      <c r="L468" s="34"/>
      <c r="M468" s="150"/>
      <c r="T468" s="55"/>
      <c r="AT468" s="18" t="s">
        <v>320</v>
      </c>
      <c r="AU468" s="18" t="s">
        <v>90</v>
      </c>
    </row>
    <row r="469" spans="2:65" s="11" customFormat="1" ht="25.9" customHeight="1" x14ac:dyDescent="0.2">
      <c r="B469" s="122"/>
      <c r="D469" s="123" t="s">
        <v>80</v>
      </c>
      <c r="E469" s="124" t="s">
        <v>905</v>
      </c>
      <c r="F469" s="124" t="s">
        <v>906</v>
      </c>
      <c r="I469" s="125"/>
      <c r="J469" s="126">
        <f>BK469</f>
        <v>0</v>
      </c>
      <c r="L469" s="122"/>
      <c r="M469" s="127"/>
      <c r="P469" s="128">
        <f>P470+P497+P566+P598+P607+P614+P654+P684+P763+P809+P817+P848+P883</f>
        <v>0</v>
      </c>
      <c r="R469" s="128">
        <f>R470+R497+R566+R598+R607+R614+R654+R684+R763+R809+R817+R848+R883</f>
        <v>43.348428810000001</v>
      </c>
      <c r="T469" s="129">
        <f>T470+T497+T566+T598+T607+T614+T654+T684+T763+T809+T817+T848+T883</f>
        <v>0</v>
      </c>
      <c r="AR469" s="123" t="s">
        <v>90</v>
      </c>
      <c r="AT469" s="130" t="s">
        <v>80</v>
      </c>
      <c r="AU469" s="130" t="s">
        <v>81</v>
      </c>
      <c r="AY469" s="123" t="s">
        <v>311</v>
      </c>
      <c r="BK469" s="131">
        <f>BK470+BK497+BK566+BK598+BK607+BK614+BK654+BK684+BK763+BK809+BK817+BK848+BK883</f>
        <v>0</v>
      </c>
    </row>
    <row r="470" spans="2:65" s="11" customFormat="1" ht="22.9" customHeight="1" x14ac:dyDescent="0.2">
      <c r="B470" s="122"/>
      <c r="D470" s="123" t="s">
        <v>80</v>
      </c>
      <c r="E470" s="132" t="s">
        <v>907</v>
      </c>
      <c r="F470" s="132" t="s">
        <v>908</v>
      </c>
      <c r="I470" s="125"/>
      <c r="J470" s="133">
        <f>BK470</f>
        <v>0</v>
      </c>
      <c r="L470" s="122"/>
      <c r="M470" s="127"/>
      <c r="P470" s="128">
        <f>SUM(P471:P496)</f>
        <v>0</v>
      </c>
      <c r="R470" s="128">
        <f>SUM(R471:R496)</f>
        <v>0.77269300000000007</v>
      </c>
      <c r="T470" s="129">
        <f>SUM(T471:T496)</f>
        <v>0</v>
      </c>
      <c r="AR470" s="123" t="s">
        <v>90</v>
      </c>
      <c r="AT470" s="130" t="s">
        <v>80</v>
      </c>
      <c r="AU470" s="130" t="s">
        <v>88</v>
      </c>
      <c r="AY470" s="123" t="s">
        <v>311</v>
      </c>
      <c r="BK470" s="131">
        <f>SUM(BK471:BK496)</f>
        <v>0</v>
      </c>
    </row>
    <row r="471" spans="2:65" s="1" customFormat="1" ht="21.75" customHeight="1" x14ac:dyDescent="0.2">
      <c r="B471" s="34"/>
      <c r="C471" s="134" t="s">
        <v>909</v>
      </c>
      <c r="D471" s="134" t="s">
        <v>313</v>
      </c>
      <c r="E471" s="135" t="s">
        <v>910</v>
      </c>
      <c r="F471" s="136" t="s">
        <v>911</v>
      </c>
      <c r="G471" s="137" t="s">
        <v>250</v>
      </c>
      <c r="H471" s="138">
        <v>22.8</v>
      </c>
      <c r="I471" s="139"/>
      <c r="J471" s="140">
        <f>ROUND(I471*H471,2)</f>
        <v>0</v>
      </c>
      <c r="K471" s="136" t="s">
        <v>317</v>
      </c>
      <c r="L471" s="34"/>
      <c r="M471" s="141" t="s">
        <v>43</v>
      </c>
      <c r="N471" s="142" t="s">
        <v>52</v>
      </c>
      <c r="P471" s="143">
        <f>O471*H471</f>
        <v>0</v>
      </c>
      <c r="Q471" s="143">
        <v>0</v>
      </c>
      <c r="R471" s="143">
        <f>Q471*H471</f>
        <v>0</v>
      </c>
      <c r="S471" s="143">
        <v>0</v>
      </c>
      <c r="T471" s="144">
        <f>S471*H471</f>
        <v>0</v>
      </c>
      <c r="AR471" s="145" t="s">
        <v>417</v>
      </c>
      <c r="AT471" s="145" t="s">
        <v>313</v>
      </c>
      <c r="AU471" s="145" t="s">
        <v>90</v>
      </c>
      <c r="AY471" s="18" t="s">
        <v>311</v>
      </c>
      <c r="BE471" s="146">
        <f>IF(N471="základní",J471,0)</f>
        <v>0</v>
      </c>
      <c r="BF471" s="146">
        <f>IF(N471="snížená",J471,0)</f>
        <v>0</v>
      </c>
      <c r="BG471" s="146">
        <f>IF(N471="zákl. přenesená",J471,0)</f>
        <v>0</v>
      </c>
      <c r="BH471" s="146">
        <f>IF(N471="sníž. přenesená",J471,0)</f>
        <v>0</v>
      </c>
      <c r="BI471" s="146">
        <f>IF(N471="nulová",J471,0)</f>
        <v>0</v>
      </c>
      <c r="BJ471" s="18" t="s">
        <v>88</v>
      </c>
      <c r="BK471" s="146">
        <f>ROUND(I471*H471,2)</f>
        <v>0</v>
      </c>
      <c r="BL471" s="18" t="s">
        <v>417</v>
      </c>
      <c r="BM471" s="145" t="s">
        <v>912</v>
      </c>
    </row>
    <row r="472" spans="2:65" s="1" customFormat="1" ht="11.25" x14ac:dyDescent="0.2">
      <c r="B472" s="34"/>
      <c r="D472" s="147" t="s">
        <v>320</v>
      </c>
      <c r="F472" s="148" t="s">
        <v>913</v>
      </c>
      <c r="I472" s="149"/>
      <c r="L472" s="34"/>
      <c r="M472" s="150"/>
      <c r="T472" s="55"/>
      <c r="AT472" s="18" t="s">
        <v>320</v>
      </c>
      <c r="AU472" s="18" t="s">
        <v>90</v>
      </c>
    </row>
    <row r="473" spans="2:65" s="12" customFormat="1" ht="11.25" x14ac:dyDescent="0.2">
      <c r="B473" s="151"/>
      <c r="D473" s="152" t="s">
        <v>322</v>
      </c>
      <c r="E473" s="153" t="s">
        <v>43</v>
      </c>
      <c r="F473" s="154" t="s">
        <v>914</v>
      </c>
      <c r="H473" s="155">
        <v>22.8</v>
      </c>
      <c r="I473" s="156"/>
      <c r="L473" s="151"/>
      <c r="M473" s="157"/>
      <c r="T473" s="158"/>
      <c r="AT473" s="153" t="s">
        <v>322</v>
      </c>
      <c r="AU473" s="153" t="s">
        <v>90</v>
      </c>
      <c r="AV473" s="12" t="s">
        <v>90</v>
      </c>
      <c r="AW473" s="12" t="s">
        <v>41</v>
      </c>
      <c r="AX473" s="12" t="s">
        <v>88</v>
      </c>
      <c r="AY473" s="153" t="s">
        <v>311</v>
      </c>
    </row>
    <row r="474" spans="2:65" s="1" customFormat="1" ht="16.5" customHeight="1" x14ac:dyDescent="0.2">
      <c r="B474" s="34"/>
      <c r="C474" s="172" t="s">
        <v>915</v>
      </c>
      <c r="D474" s="172" t="s">
        <v>634</v>
      </c>
      <c r="E474" s="173" t="s">
        <v>916</v>
      </c>
      <c r="F474" s="174" t="s">
        <v>917</v>
      </c>
      <c r="G474" s="175" t="s">
        <v>371</v>
      </c>
      <c r="H474" s="176">
        <v>7.0000000000000001E-3</v>
      </c>
      <c r="I474" s="177"/>
      <c r="J474" s="178">
        <f>ROUND(I474*H474,2)</f>
        <v>0</v>
      </c>
      <c r="K474" s="174" t="s">
        <v>317</v>
      </c>
      <c r="L474" s="179"/>
      <c r="M474" s="180" t="s">
        <v>43</v>
      </c>
      <c r="N474" s="181" t="s">
        <v>52</v>
      </c>
      <c r="P474" s="143">
        <f>O474*H474</f>
        <v>0</v>
      </c>
      <c r="Q474" s="143">
        <v>1</v>
      </c>
      <c r="R474" s="143">
        <f>Q474*H474</f>
        <v>7.0000000000000001E-3</v>
      </c>
      <c r="S474" s="143">
        <v>0</v>
      </c>
      <c r="T474" s="144">
        <f>S474*H474</f>
        <v>0</v>
      </c>
      <c r="AR474" s="145" t="s">
        <v>528</v>
      </c>
      <c r="AT474" s="145" t="s">
        <v>634</v>
      </c>
      <c r="AU474" s="145" t="s">
        <v>90</v>
      </c>
      <c r="AY474" s="18" t="s">
        <v>311</v>
      </c>
      <c r="BE474" s="146">
        <f>IF(N474="základní",J474,0)</f>
        <v>0</v>
      </c>
      <c r="BF474" s="146">
        <f>IF(N474="snížená",J474,0)</f>
        <v>0</v>
      </c>
      <c r="BG474" s="146">
        <f>IF(N474="zákl. přenesená",J474,0)</f>
        <v>0</v>
      </c>
      <c r="BH474" s="146">
        <f>IF(N474="sníž. přenesená",J474,0)</f>
        <v>0</v>
      </c>
      <c r="BI474" s="146">
        <f>IF(N474="nulová",J474,0)</f>
        <v>0</v>
      </c>
      <c r="BJ474" s="18" t="s">
        <v>88</v>
      </c>
      <c r="BK474" s="146">
        <f>ROUND(I474*H474,2)</f>
        <v>0</v>
      </c>
      <c r="BL474" s="18" t="s">
        <v>417</v>
      </c>
      <c r="BM474" s="145" t="s">
        <v>918</v>
      </c>
    </row>
    <row r="475" spans="2:65" s="12" customFormat="1" ht="11.25" x14ac:dyDescent="0.2">
      <c r="B475" s="151"/>
      <c r="D475" s="152" t="s">
        <v>322</v>
      </c>
      <c r="F475" s="154" t="s">
        <v>919</v>
      </c>
      <c r="H475" s="155">
        <v>7.0000000000000001E-3</v>
      </c>
      <c r="I475" s="156"/>
      <c r="L475" s="151"/>
      <c r="M475" s="157"/>
      <c r="T475" s="158"/>
      <c r="AT475" s="153" t="s">
        <v>322</v>
      </c>
      <c r="AU475" s="153" t="s">
        <v>90</v>
      </c>
      <c r="AV475" s="12" t="s">
        <v>90</v>
      </c>
      <c r="AW475" s="12" t="s">
        <v>4</v>
      </c>
      <c r="AX475" s="12" t="s">
        <v>88</v>
      </c>
      <c r="AY475" s="153" t="s">
        <v>311</v>
      </c>
    </row>
    <row r="476" spans="2:65" s="1" customFormat="1" ht="21.75" customHeight="1" x14ac:dyDescent="0.2">
      <c r="B476" s="34"/>
      <c r="C476" s="134" t="s">
        <v>920</v>
      </c>
      <c r="D476" s="134" t="s">
        <v>313</v>
      </c>
      <c r="E476" s="135" t="s">
        <v>921</v>
      </c>
      <c r="F476" s="136" t="s">
        <v>922</v>
      </c>
      <c r="G476" s="137" t="s">
        <v>250</v>
      </c>
      <c r="H476" s="138">
        <v>51.3</v>
      </c>
      <c r="I476" s="139"/>
      <c r="J476" s="140">
        <f>ROUND(I476*H476,2)</f>
        <v>0</v>
      </c>
      <c r="K476" s="136" t="s">
        <v>317</v>
      </c>
      <c r="L476" s="34"/>
      <c r="M476" s="141" t="s">
        <v>43</v>
      </c>
      <c r="N476" s="142" t="s">
        <v>52</v>
      </c>
      <c r="P476" s="143">
        <f>O476*H476</f>
        <v>0</v>
      </c>
      <c r="Q476" s="143">
        <v>0</v>
      </c>
      <c r="R476" s="143">
        <f>Q476*H476</f>
        <v>0</v>
      </c>
      <c r="S476" s="143">
        <v>0</v>
      </c>
      <c r="T476" s="144">
        <f>S476*H476</f>
        <v>0</v>
      </c>
      <c r="AR476" s="145" t="s">
        <v>417</v>
      </c>
      <c r="AT476" s="145" t="s">
        <v>313</v>
      </c>
      <c r="AU476" s="145" t="s">
        <v>90</v>
      </c>
      <c r="AY476" s="18" t="s">
        <v>311</v>
      </c>
      <c r="BE476" s="146">
        <f>IF(N476="základní",J476,0)</f>
        <v>0</v>
      </c>
      <c r="BF476" s="146">
        <f>IF(N476="snížená",J476,0)</f>
        <v>0</v>
      </c>
      <c r="BG476" s="146">
        <f>IF(N476="zákl. přenesená",J476,0)</f>
        <v>0</v>
      </c>
      <c r="BH476" s="146">
        <f>IF(N476="sníž. přenesená",J476,0)</f>
        <v>0</v>
      </c>
      <c r="BI476" s="146">
        <f>IF(N476="nulová",J476,0)</f>
        <v>0</v>
      </c>
      <c r="BJ476" s="18" t="s">
        <v>88</v>
      </c>
      <c r="BK476" s="146">
        <f>ROUND(I476*H476,2)</f>
        <v>0</v>
      </c>
      <c r="BL476" s="18" t="s">
        <v>417</v>
      </c>
      <c r="BM476" s="145" t="s">
        <v>923</v>
      </c>
    </row>
    <row r="477" spans="2:65" s="1" customFormat="1" ht="11.25" x14ac:dyDescent="0.2">
      <c r="B477" s="34"/>
      <c r="D477" s="147" t="s">
        <v>320</v>
      </c>
      <c r="F477" s="148" t="s">
        <v>924</v>
      </c>
      <c r="I477" s="149"/>
      <c r="L477" s="34"/>
      <c r="M477" s="150"/>
      <c r="T477" s="55"/>
      <c r="AT477" s="18" t="s">
        <v>320</v>
      </c>
      <c r="AU477" s="18" t="s">
        <v>90</v>
      </c>
    </row>
    <row r="478" spans="2:65" s="12" customFormat="1" ht="11.25" x14ac:dyDescent="0.2">
      <c r="B478" s="151"/>
      <c r="D478" s="152" t="s">
        <v>322</v>
      </c>
      <c r="E478" s="153" t="s">
        <v>43</v>
      </c>
      <c r="F478" s="154" t="s">
        <v>925</v>
      </c>
      <c r="H478" s="155">
        <v>51.3</v>
      </c>
      <c r="I478" s="156"/>
      <c r="L478" s="151"/>
      <c r="M478" s="157"/>
      <c r="T478" s="158"/>
      <c r="AT478" s="153" t="s">
        <v>322</v>
      </c>
      <c r="AU478" s="153" t="s">
        <v>90</v>
      </c>
      <c r="AV478" s="12" t="s">
        <v>90</v>
      </c>
      <c r="AW478" s="12" t="s">
        <v>41</v>
      </c>
      <c r="AX478" s="12" t="s">
        <v>88</v>
      </c>
      <c r="AY478" s="153" t="s">
        <v>311</v>
      </c>
    </row>
    <row r="479" spans="2:65" s="1" customFormat="1" ht="16.5" customHeight="1" x14ac:dyDescent="0.2">
      <c r="B479" s="34"/>
      <c r="C479" s="172" t="s">
        <v>926</v>
      </c>
      <c r="D479" s="172" t="s">
        <v>634</v>
      </c>
      <c r="E479" s="173" t="s">
        <v>916</v>
      </c>
      <c r="F479" s="174" t="s">
        <v>917</v>
      </c>
      <c r="G479" s="175" t="s">
        <v>371</v>
      </c>
      <c r="H479" s="176">
        <v>1.7000000000000001E-2</v>
      </c>
      <c r="I479" s="177"/>
      <c r="J479" s="178">
        <f>ROUND(I479*H479,2)</f>
        <v>0</v>
      </c>
      <c r="K479" s="174" t="s">
        <v>317</v>
      </c>
      <c r="L479" s="179"/>
      <c r="M479" s="180" t="s">
        <v>43</v>
      </c>
      <c r="N479" s="181" t="s">
        <v>52</v>
      </c>
      <c r="P479" s="143">
        <f>O479*H479</f>
        <v>0</v>
      </c>
      <c r="Q479" s="143">
        <v>1</v>
      </c>
      <c r="R479" s="143">
        <f>Q479*H479</f>
        <v>1.7000000000000001E-2</v>
      </c>
      <c r="S479" s="143">
        <v>0</v>
      </c>
      <c r="T479" s="144">
        <f>S479*H479</f>
        <v>0</v>
      </c>
      <c r="AR479" s="145" t="s">
        <v>528</v>
      </c>
      <c r="AT479" s="145" t="s">
        <v>634</v>
      </c>
      <c r="AU479" s="145" t="s">
        <v>90</v>
      </c>
      <c r="AY479" s="18" t="s">
        <v>311</v>
      </c>
      <c r="BE479" s="146">
        <f>IF(N479="základní",J479,0)</f>
        <v>0</v>
      </c>
      <c r="BF479" s="146">
        <f>IF(N479="snížená",J479,0)</f>
        <v>0</v>
      </c>
      <c r="BG479" s="146">
        <f>IF(N479="zákl. přenesená",J479,0)</f>
        <v>0</v>
      </c>
      <c r="BH479" s="146">
        <f>IF(N479="sníž. přenesená",J479,0)</f>
        <v>0</v>
      </c>
      <c r="BI479" s="146">
        <f>IF(N479="nulová",J479,0)</f>
        <v>0</v>
      </c>
      <c r="BJ479" s="18" t="s">
        <v>88</v>
      </c>
      <c r="BK479" s="146">
        <f>ROUND(I479*H479,2)</f>
        <v>0</v>
      </c>
      <c r="BL479" s="18" t="s">
        <v>417</v>
      </c>
      <c r="BM479" s="145" t="s">
        <v>927</v>
      </c>
    </row>
    <row r="480" spans="2:65" s="12" customFormat="1" ht="11.25" x14ac:dyDescent="0.2">
      <c r="B480" s="151"/>
      <c r="D480" s="152" t="s">
        <v>322</v>
      </c>
      <c r="F480" s="154" t="s">
        <v>928</v>
      </c>
      <c r="H480" s="155">
        <v>1.7000000000000001E-2</v>
      </c>
      <c r="I480" s="156"/>
      <c r="L480" s="151"/>
      <c r="M480" s="157"/>
      <c r="T480" s="158"/>
      <c r="AT480" s="153" t="s">
        <v>322</v>
      </c>
      <c r="AU480" s="153" t="s">
        <v>90</v>
      </c>
      <c r="AV480" s="12" t="s">
        <v>90</v>
      </c>
      <c r="AW480" s="12" t="s">
        <v>4</v>
      </c>
      <c r="AX480" s="12" t="s">
        <v>88</v>
      </c>
      <c r="AY480" s="153" t="s">
        <v>311</v>
      </c>
    </row>
    <row r="481" spans="2:65" s="1" customFormat="1" ht="16.5" customHeight="1" x14ac:dyDescent="0.2">
      <c r="B481" s="34"/>
      <c r="C481" s="134" t="s">
        <v>929</v>
      </c>
      <c r="D481" s="134" t="s">
        <v>313</v>
      </c>
      <c r="E481" s="135" t="s">
        <v>930</v>
      </c>
      <c r="F481" s="136" t="s">
        <v>931</v>
      </c>
      <c r="G481" s="137" t="s">
        <v>250</v>
      </c>
      <c r="H481" s="138">
        <v>22.8</v>
      </c>
      <c r="I481" s="139"/>
      <c r="J481" s="140">
        <f>ROUND(I481*H481,2)</f>
        <v>0</v>
      </c>
      <c r="K481" s="136" t="s">
        <v>317</v>
      </c>
      <c r="L481" s="34"/>
      <c r="M481" s="141" t="s">
        <v>43</v>
      </c>
      <c r="N481" s="142" t="s">
        <v>52</v>
      </c>
      <c r="P481" s="143">
        <f>O481*H481</f>
        <v>0</v>
      </c>
      <c r="Q481" s="143">
        <v>4.0000000000000002E-4</v>
      </c>
      <c r="R481" s="143">
        <f>Q481*H481</f>
        <v>9.1200000000000014E-3</v>
      </c>
      <c r="S481" s="143">
        <v>0</v>
      </c>
      <c r="T481" s="144">
        <f>S481*H481</f>
        <v>0</v>
      </c>
      <c r="AR481" s="145" t="s">
        <v>417</v>
      </c>
      <c r="AT481" s="145" t="s">
        <v>313</v>
      </c>
      <c r="AU481" s="145" t="s">
        <v>90</v>
      </c>
      <c r="AY481" s="18" t="s">
        <v>311</v>
      </c>
      <c r="BE481" s="146">
        <f>IF(N481="základní",J481,0)</f>
        <v>0</v>
      </c>
      <c r="BF481" s="146">
        <f>IF(N481="snížená",J481,0)</f>
        <v>0</v>
      </c>
      <c r="BG481" s="146">
        <f>IF(N481="zákl. přenesená",J481,0)</f>
        <v>0</v>
      </c>
      <c r="BH481" s="146">
        <f>IF(N481="sníž. přenesená",J481,0)</f>
        <v>0</v>
      </c>
      <c r="BI481" s="146">
        <f>IF(N481="nulová",J481,0)</f>
        <v>0</v>
      </c>
      <c r="BJ481" s="18" t="s">
        <v>88</v>
      </c>
      <c r="BK481" s="146">
        <f>ROUND(I481*H481,2)</f>
        <v>0</v>
      </c>
      <c r="BL481" s="18" t="s">
        <v>417</v>
      </c>
      <c r="BM481" s="145" t="s">
        <v>932</v>
      </c>
    </row>
    <row r="482" spans="2:65" s="1" customFormat="1" ht="11.25" x14ac:dyDescent="0.2">
      <c r="B482" s="34"/>
      <c r="D482" s="147" t="s">
        <v>320</v>
      </c>
      <c r="F482" s="148" t="s">
        <v>933</v>
      </c>
      <c r="I482" s="149"/>
      <c r="L482" s="34"/>
      <c r="M482" s="150"/>
      <c r="T482" s="55"/>
      <c r="AT482" s="18" t="s">
        <v>320</v>
      </c>
      <c r="AU482" s="18" t="s">
        <v>90</v>
      </c>
    </row>
    <row r="483" spans="2:65" s="1" customFormat="1" ht="24.2" customHeight="1" x14ac:dyDescent="0.2">
      <c r="B483" s="34"/>
      <c r="C483" s="172" t="s">
        <v>934</v>
      </c>
      <c r="D483" s="172" t="s">
        <v>634</v>
      </c>
      <c r="E483" s="173" t="s">
        <v>935</v>
      </c>
      <c r="F483" s="174" t="s">
        <v>936</v>
      </c>
      <c r="G483" s="175" t="s">
        <v>250</v>
      </c>
      <c r="H483" s="176">
        <v>26.573</v>
      </c>
      <c r="I483" s="177"/>
      <c r="J483" s="178">
        <f>ROUND(I483*H483,2)</f>
        <v>0</v>
      </c>
      <c r="K483" s="174" t="s">
        <v>317</v>
      </c>
      <c r="L483" s="179"/>
      <c r="M483" s="180" t="s">
        <v>43</v>
      </c>
      <c r="N483" s="181" t="s">
        <v>52</v>
      </c>
      <c r="P483" s="143">
        <f>O483*H483</f>
        <v>0</v>
      </c>
      <c r="Q483" s="143">
        <v>5.3E-3</v>
      </c>
      <c r="R483" s="143">
        <f>Q483*H483</f>
        <v>0.14083690000000001</v>
      </c>
      <c r="S483" s="143">
        <v>0</v>
      </c>
      <c r="T483" s="144">
        <f>S483*H483</f>
        <v>0</v>
      </c>
      <c r="AR483" s="145" t="s">
        <v>528</v>
      </c>
      <c r="AT483" s="145" t="s">
        <v>634</v>
      </c>
      <c r="AU483" s="145" t="s">
        <v>90</v>
      </c>
      <c r="AY483" s="18" t="s">
        <v>311</v>
      </c>
      <c r="BE483" s="146">
        <f>IF(N483="základní",J483,0)</f>
        <v>0</v>
      </c>
      <c r="BF483" s="146">
        <f>IF(N483="snížená",J483,0)</f>
        <v>0</v>
      </c>
      <c r="BG483" s="146">
        <f>IF(N483="zákl. přenesená",J483,0)</f>
        <v>0</v>
      </c>
      <c r="BH483" s="146">
        <f>IF(N483="sníž. přenesená",J483,0)</f>
        <v>0</v>
      </c>
      <c r="BI483" s="146">
        <f>IF(N483="nulová",J483,0)</f>
        <v>0</v>
      </c>
      <c r="BJ483" s="18" t="s">
        <v>88</v>
      </c>
      <c r="BK483" s="146">
        <f>ROUND(I483*H483,2)</f>
        <v>0</v>
      </c>
      <c r="BL483" s="18" t="s">
        <v>417</v>
      </c>
      <c r="BM483" s="145" t="s">
        <v>937</v>
      </c>
    </row>
    <row r="484" spans="2:65" s="12" customFormat="1" ht="11.25" x14ac:dyDescent="0.2">
      <c r="B484" s="151"/>
      <c r="D484" s="152" t="s">
        <v>322</v>
      </c>
      <c r="F484" s="154" t="s">
        <v>938</v>
      </c>
      <c r="H484" s="155">
        <v>26.573</v>
      </c>
      <c r="I484" s="156"/>
      <c r="L484" s="151"/>
      <c r="M484" s="157"/>
      <c r="T484" s="158"/>
      <c r="AT484" s="153" t="s">
        <v>322</v>
      </c>
      <c r="AU484" s="153" t="s">
        <v>90</v>
      </c>
      <c r="AV484" s="12" t="s">
        <v>90</v>
      </c>
      <c r="AW484" s="12" t="s">
        <v>4</v>
      </c>
      <c r="AX484" s="12" t="s">
        <v>88</v>
      </c>
      <c r="AY484" s="153" t="s">
        <v>311</v>
      </c>
    </row>
    <row r="485" spans="2:65" s="1" customFormat="1" ht="16.5" customHeight="1" x14ac:dyDescent="0.2">
      <c r="B485" s="34"/>
      <c r="C485" s="134" t="s">
        <v>939</v>
      </c>
      <c r="D485" s="134" t="s">
        <v>313</v>
      </c>
      <c r="E485" s="135" t="s">
        <v>940</v>
      </c>
      <c r="F485" s="136" t="s">
        <v>941</v>
      </c>
      <c r="G485" s="137" t="s">
        <v>250</v>
      </c>
      <c r="H485" s="138">
        <v>51.3</v>
      </c>
      <c r="I485" s="139"/>
      <c r="J485" s="140">
        <f>ROUND(I485*H485,2)</f>
        <v>0</v>
      </c>
      <c r="K485" s="136" t="s">
        <v>317</v>
      </c>
      <c r="L485" s="34"/>
      <c r="M485" s="141" t="s">
        <v>43</v>
      </c>
      <c r="N485" s="142" t="s">
        <v>52</v>
      </c>
      <c r="P485" s="143">
        <f>O485*H485</f>
        <v>0</v>
      </c>
      <c r="Q485" s="143">
        <v>4.0000000000000002E-4</v>
      </c>
      <c r="R485" s="143">
        <f>Q485*H485</f>
        <v>2.052E-2</v>
      </c>
      <c r="S485" s="143">
        <v>0</v>
      </c>
      <c r="T485" s="144">
        <f>S485*H485</f>
        <v>0</v>
      </c>
      <c r="AR485" s="145" t="s">
        <v>417</v>
      </c>
      <c r="AT485" s="145" t="s">
        <v>313</v>
      </c>
      <c r="AU485" s="145" t="s">
        <v>90</v>
      </c>
      <c r="AY485" s="18" t="s">
        <v>311</v>
      </c>
      <c r="BE485" s="146">
        <f>IF(N485="základní",J485,0)</f>
        <v>0</v>
      </c>
      <c r="BF485" s="146">
        <f>IF(N485="snížená",J485,0)</f>
        <v>0</v>
      </c>
      <c r="BG485" s="146">
        <f>IF(N485="zákl. přenesená",J485,0)</f>
        <v>0</v>
      </c>
      <c r="BH485" s="146">
        <f>IF(N485="sníž. přenesená",J485,0)</f>
        <v>0</v>
      </c>
      <c r="BI485" s="146">
        <f>IF(N485="nulová",J485,0)</f>
        <v>0</v>
      </c>
      <c r="BJ485" s="18" t="s">
        <v>88</v>
      </c>
      <c r="BK485" s="146">
        <f>ROUND(I485*H485,2)</f>
        <v>0</v>
      </c>
      <c r="BL485" s="18" t="s">
        <v>417</v>
      </c>
      <c r="BM485" s="145" t="s">
        <v>942</v>
      </c>
    </row>
    <row r="486" spans="2:65" s="1" customFormat="1" ht="11.25" x14ac:dyDescent="0.2">
      <c r="B486" s="34"/>
      <c r="D486" s="147" t="s">
        <v>320</v>
      </c>
      <c r="F486" s="148" t="s">
        <v>943</v>
      </c>
      <c r="I486" s="149"/>
      <c r="L486" s="34"/>
      <c r="M486" s="150"/>
      <c r="T486" s="55"/>
      <c r="AT486" s="18" t="s">
        <v>320</v>
      </c>
      <c r="AU486" s="18" t="s">
        <v>90</v>
      </c>
    </row>
    <row r="487" spans="2:65" s="1" customFormat="1" ht="24.2" customHeight="1" x14ac:dyDescent="0.2">
      <c r="B487" s="34"/>
      <c r="C487" s="172" t="s">
        <v>944</v>
      </c>
      <c r="D487" s="172" t="s">
        <v>634</v>
      </c>
      <c r="E487" s="173" t="s">
        <v>935</v>
      </c>
      <c r="F487" s="174" t="s">
        <v>936</v>
      </c>
      <c r="G487" s="175" t="s">
        <v>250</v>
      </c>
      <c r="H487" s="176">
        <v>62.637</v>
      </c>
      <c r="I487" s="177"/>
      <c r="J487" s="178">
        <f>ROUND(I487*H487,2)</f>
        <v>0</v>
      </c>
      <c r="K487" s="174" t="s">
        <v>317</v>
      </c>
      <c r="L487" s="179"/>
      <c r="M487" s="180" t="s">
        <v>43</v>
      </c>
      <c r="N487" s="181" t="s">
        <v>52</v>
      </c>
      <c r="P487" s="143">
        <f>O487*H487</f>
        <v>0</v>
      </c>
      <c r="Q487" s="143">
        <v>5.3E-3</v>
      </c>
      <c r="R487" s="143">
        <f>Q487*H487</f>
        <v>0.3319761</v>
      </c>
      <c r="S487" s="143">
        <v>0</v>
      </c>
      <c r="T487" s="144">
        <f>S487*H487</f>
        <v>0</v>
      </c>
      <c r="AR487" s="145" t="s">
        <v>528</v>
      </c>
      <c r="AT487" s="145" t="s">
        <v>634</v>
      </c>
      <c r="AU487" s="145" t="s">
        <v>90</v>
      </c>
      <c r="AY487" s="18" t="s">
        <v>311</v>
      </c>
      <c r="BE487" s="146">
        <f>IF(N487="základní",J487,0)</f>
        <v>0</v>
      </c>
      <c r="BF487" s="146">
        <f>IF(N487="snížená",J487,0)</f>
        <v>0</v>
      </c>
      <c r="BG487" s="146">
        <f>IF(N487="zákl. přenesená",J487,0)</f>
        <v>0</v>
      </c>
      <c r="BH487" s="146">
        <f>IF(N487="sníž. přenesená",J487,0)</f>
        <v>0</v>
      </c>
      <c r="BI487" s="146">
        <f>IF(N487="nulová",J487,0)</f>
        <v>0</v>
      </c>
      <c r="BJ487" s="18" t="s">
        <v>88</v>
      </c>
      <c r="BK487" s="146">
        <f>ROUND(I487*H487,2)</f>
        <v>0</v>
      </c>
      <c r="BL487" s="18" t="s">
        <v>417</v>
      </c>
      <c r="BM487" s="145" t="s">
        <v>945</v>
      </c>
    </row>
    <row r="488" spans="2:65" s="12" customFormat="1" ht="11.25" x14ac:dyDescent="0.2">
      <c r="B488" s="151"/>
      <c r="D488" s="152" t="s">
        <v>322</v>
      </c>
      <c r="F488" s="154" t="s">
        <v>946</v>
      </c>
      <c r="H488" s="155">
        <v>62.637</v>
      </c>
      <c r="I488" s="156"/>
      <c r="L488" s="151"/>
      <c r="M488" s="157"/>
      <c r="T488" s="158"/>
      <c r="AT488" s="153" t="s">
        <v>322</v>
      </c>
      <c r="AU488" s="153" t="s">
        <v>90</v>
      </c>
      <c r="AV488" s="12" t="s">
        <v>90</v>
      </c>
      <c r="AW488" s="12" t="s">
        <v>4</v>
      </c>
      <c r="AX488" s="12" t="s">
        <v>88</v>
      </c>
      <c r="AY488" s="153" t="s">
        <v>311</v>
      </c>
    </row>
    <row r="489" spans="2:65" s="1" customFormat="1" ht="24.2" customHeight="1" x14ac:dyDescent="0.2">
      <c r="B489" s="34"/>
      <c r="C489" s="134" t="s">
        <v>947</v>
      </c>
      <c r="D489" s="134" t="s">
        <v>313</v>
      </c>
      <c r="E489" s="135" t="s">
        <v>948</v>
      </c>
      <c r="F489" s="136" t="s">
        <v>949</v>
      </c>
      <c r="G489" s="137" t="s">
        <v>250</v>
      </c>
      <c r="H489" s="138">
        <v>592.79999999999995</v>
      </c>
      <c r="I489" s="139"/>
      <c r="J489" s="140">
        <f>ROUND(I489*H489,2)</f>
        <v>0</v>
      </c>
      <c r="K489" s="136" t="s">
        <v>317</v>
      </c>
      <c r="L489" s="34"/>
      <c r="M489" s="141" t="s">
        <v>43</v>
      </c>
      <c r="N489" s="142" t="s">
        <v>52</v>
      </c>
      <c r="P489" s="143">
        <f>O489*H489</f>
        <v>0</v>
      </c>
      <c r="Q489" s="143">
        <v>4.0000000000000002E-4</v>
      </c>
      <c r="R489" s="143">
        <f>Q489*H489</f>
        <v>0.23712</v>
      </c>
      <c r="S489" s="143">
        <v>0</v>
      </c>
      <c r="T489" s="144">
        <f>S489*H489</f>
        <v>0</v>
      </c>
      <c r="AR489" s="145" t="s">
        <v>417</v>
      </c>
      <c r="AT489" s="145" t="s">
        <v>313</v>
      </c>
      <c r="AU489" s="145" t="s">
        <v>90</v>
      </c>
      <c r="AY489" s="18" t="s">
        <v>311</v>
      </c>
      <c r="BE489" s="146">
        <f>IF(N489="základní",J489,0)</f>
        <v>0</v>
      </c>
      <c r="BF489" s="146">
        <f>IF(N489="snížená",J489,0)</f>
        <v>0</v>
      </c>
      <c r="BG489" s="146">
        <f>IF(N489="zákl. přenesená",J489,0)</f>
        <v>0</v>
      </c>
      <c r="BH489" s="146">
        <f>IF(N489="sníž. přenesená",J489,0)</f>
        <v>0</v>
      </c>
      <c r="BI489" s="146">
        <f>IF(N489="nulová",J489,0)</f>
        <v>0</v>
      </c>
      <c r="BJ489" s="18" t="s">
        <v>88</v>
      </c>
      <c r="BK489" s="146">
        <f>ROUND(I489*H489,2)</f>
        <v>0</v>
      </c>
      <c r="BL489" s="18" t="s">
        <v>417</v>
      </c>
      <c r="BM489" s="145" t="s">
        <v>950</v>
      </c>
    </row>
    <row r="490" spans="2:65" s="1" customFormat="1" ht="11.25" x14ac:dyDescent="0.2">
      <c r="B490" s="34"/>
      <c r="D490" s="147" t="s">
        <v>320</v>
      </c>
      <c r="F490" s="148" t="s">
        <v>951</v>
      </c>
      <c r="I490" s="149"/>
      <c r="L490" s="34"/>
      <c r="M490" s="150"/>
      <c r="T490" s="55"/>
      <c r="AT490" s="18" t="s">
        <v>320</v>
      </c>
      <c r="AU490" s="18" t="s">
        <v>90</v>
      </c>
    </row>
    <row r="491" spans="2:65" s="12" customFormat="1" ht="11.25" x14ac:dyDescent="0.2">
      <c r="B491" s="151"/>
      <c r="D491" s="152" t="s">
        <v>322</v>
      </c>
      <c r="E491" s="153" t="s">
        <v>43</v>
      </c>
      <c r="F491" s="154" t="s">
        <v>952</v>
      </c>
      <c r="H491" s="155">
        <v>592.79999999999995</v>
      </c>
      <c r="I491" s="156"/>
      <c r="L491" s="151"/>
      <c r="M491" s="157"/>
      <c r="T491" s="158"/>
      <c r="AT491" s="153" t="s">
        <v>322</v>
      </c>
      <c r="AU491" s="153" t="s">
        <v>90</v>
      </c>
      <c r="AV491" s="12" t="s">
        <v>90</v>
      </c>
      <c r="AW491" s="12" t="s">
        <v>41</v>
      </c>
      <c r="AX491" s="12" t="s">
        <v>88</v>
      </c>
      <c r="AY491" s="153" t="s">
        <v>311</v>
      </c>
    </row>
    <row r="492" spans="2:65" s="1" customFormat="1" ht="21.75" customHeight="1" x14ac:dyDescent="0.2">
      <c r="B492" s="34"/>
      <c r="C492" s="134" t="s">
        <v>953</v>
      </c>
      <c r="D492" s="134" t="s">
        <v>313</v>
      </c>
      <c r="E492" s="135" t="s">
        <v>954</v>
      </c>
      <c r="F492" s="136" t="s">
        <v>955</v>
      </c>
      <c r="G492" s="137" t="s">
        <v>379</v>
      </c>
      <c r="H492" s="138">
        <v>57</v>
      </c>
      <c r="I492" s="139"/>
      <c r="J492" s="140">
        <f>ROUND(I492*H492,2)</f>
        <v>0</v>
      </c>
      <c r="K492" s="136" t="s">
        <v>317</v>
      </c>
      <c r="L492" s="34"/>
      <c r="M492" s="141" t="s">
        <v>43</v>
      </c>
      <c r="N492" s="142" t="s">
        <v>52</v>
      </c>
      <c r="P492" s="143">
        <f>O492*H492</f>
        <v>0</v>
      </c>
      <c r="Q492" s="143">
        <v>1.6000000000000001E-4</v>
      </c>
      <c r="R492" s="143">
        <f>Q492*H492</f>
        <v>9.1200000000000014E-3</v>
      </c>
      <c r="S492" s="143">
        <v>0</v>
      </c>
      <c r="T492" s="144">
        <f>S492*H492</f>
        <v>0</v>
      </c>
      <c r="AR492" s="145" t="s">
        <v>417</v>
      </c>
      <c r="AT492" s="145" t="s">
        <v>313</v>
      </c>
      <c r="AU492" s="145" t="s">
        <v>90</v>
      </c>
      <c r="AY492" s="18" t="s">
        <v>311</v>
      </c>
      <c r="BE492" s="146">
        <f>IF(N492="základní",J492,0)</f>
        <v>0</v>
      </c>
      <c r="BF492" s="146">
        <f>IF(N492="snížená",J492,0)</f>
        <v>0</v>
      </c>
      <c r="BG492" s="146">
        <f>IF(N492="zákl. přenesená",J492,0)</f>
        <v>0</v>
      </c>
      <c r="BH492" s="146">
        <f>IF(N492="sníž. přenesená",J492,0)</f>
        <v>0</v>
      </c>
      <c r="BI492" s="146">
        <f>IF(N492="nulová",J492,0)</f>
        <v>0</v>
      </c>
      <c r="BJ492" s="18" t="s">
        <v>88</v>
      </c>
      <c r="BK492" s="146">
        <f>ROUND(I492*H492,2)</f>
        <v>0</v>
      </c>
      <c r="BL492" s="18" t="s">
        <v>417</v>
      </c>
      <c r="BM492" s="145" t="s">
        <v>956</v>
      </c>
    </row>
    <row r="493" spans="2:65" s="1" customFormat="1" ht="11.25" x14ac:dyDescent="0.2">
      <c r="B493" s="34"/>
      <c r="D493" s="147" t="s">
        <v>320</v>
      </c>
      <c r="F493" s="148" t="s">
        <v>957</v>
      </c>
      <c r="I493" s="149"/>
      <c r="L493" s="34"/>
      <c r="M493" s="150"/>
      <c r="T493" s="55"/>
      <c r="AT493" s="18" t="s">
        <v>320</v>
      </c>
      <c r="AU493" s="18" t="s">
        <v>90</v>
      </c>
    </row>
    <row r="494" spans="2:65" s="12" customFormat="1" ht="11.25" x14ac:dyDescent="0.2">
      <c r="B494" s="151"/>
      <c r="D494" s="152" t="s">
        <v>322</v>
      </c>
      <c r="E494" s="153" t="s">
        <v>43</v>
      </c>
      <c r="F494" s="154" t="s">
        <v>958</v>
      </c>
      <c r="H494" s="155">
        <v>57</v>
      </c>
      <c r="I494" s="156"/>
      <c r="L494" s="151"/>
      <c r="M494" s="157"/>
      <c r="T494" s="158"/>
      <c r="AT494" s="153" t="s">
        <v>322</v>
      </c>
      <c r="AU494" s="153" t="s">
        <v>90</v>
      </c>
      <c r="AV494" s="12" t="s">
        <v>90</v>
      </c>
      <c r="AW494" s="12" t="s">
        <v>41</v>
      </c>
      <c r="AX494" s="12" t="s">
        <v>88</v>
      </c>
      <c r="AY494" s="153" t="s">
        <v>311</v>
      </c>
    </row>
    <row r="495" spans="2:65" s="1" customFormat="1" ht="24.2" customHeight="1" x14ac:dyDescent="0.2">
      <c r="B495" s="34"/>
      <c r="C495" s="134" t="s">
        <v>959</v>
      </c>
      <c r="D495" s="134" t="s">
        <v>313</v>
      </c>
      <c r="E495" s="135" t="s">
        <v>960</v>
      </c>
      <c r="F495" s="136" t="s">
        <v>961</v>
      </c>
      <c r="G495" s="137" t="s">
        <v>962</v>
      </c>
      <c r="H495" s="183"/>
      <c r="I495" s="139"/>
      <c r="J495" s="140">
        <f>ROUND(I495*H495,2)</f>
        <v>0</v>
      </c>
      <c r="K495" s="136" t="s">
        <v>317</v>
      </c>
      <c r="L495" s="34"/>
      <c r="M495" s="141" t="s">
        <v>43</v>
      </c>
      <c r="N495" s="142" t="s">
        <v>52</v>
      </c>
      <c r="P495" s="143">
        <f>O495*H495</f>
        <v>0</v>
      </c>
      <c r="Q495" s="143">
        <v>0</v>
      </c>
      <c r="R495" s="143">
        <f>Q495*H495</f>
        <v>0</v>
      </c>
      <c r="S495" s="143">
        <v>0</v>
      </c>
      <c r="T495" s="144">
        <f>S495*H495</f>
        <v>0</v>
      </c>
      <c r="AR495" s="145" t="s">
        <v>417</v>
      </c>
      <c r="AT495" s="145" t="s">
        <v>313</v>
      </c>
      <c r="AU495" s="145" t="s">
        <v>90</v>
      </c>
      <c r="AY495" s="18" t="s">
        <v>311</v>
      </c>
      <c r="BE495" s="146">
        <f>IF(N495="základní",J495,0)</f>
        <v>0</v>
      </c>
      <c r="BF495" s="146">
        <f>IF(N495="snížená",J495,0)</f>
        <v>0</v>
      </c>
      <c r="BG495" s="146">
        <f>IF(N495="zákl. přenesená",J495,0)</f>
        <v>0</v>
      </c>
      <c r="BH495" s="146">
        <f>IF(N495="sníž. přenesená",J495,0)</f>
        <v>0</v>
      </c>
      <c r="BI495" s="146">
        <f>IF(N495="nulová",J495,0)</f>
        <v>0</v>
      </c>
      <c r="BJ495" s="18" t="s">
        <v>88</v>
      </c>
      <c r="BK495" s="146">
        <f>ROUND(I495*H495,2)</f>
        <v>0</v>
      </c>
      <c r="BL495" s="18" t="s">
        <v>417</v>
      </c>
      <c r="BM495" s="145" t="s">
        <v>963</v>
      </c>
    </row>
    <row r="496" spans="2:65" s="1" customFormat="1" ht="11.25" x14ac:dyDescent="0.2">
      <c r="B496" s="34"/>
      <c r="D496" s="147" t="s">
        <v>320</v>
      </c>
      <c r="F496" s="148" t="s">
        <v>964</v>
      </c>
      <c r="I496" s="149"/>
      <c r="L496" s="34"/>
      <c r="M496" s="150"/>
      <c r="T496" s="55"/>
      <c r="AT496" s="18" t="s">
        <v>320</v>
      </c>
      <c r="AU496" s="18" t="s">
        <v>90</v>
      </c>
    </row>
    <row r="497" spans="2:65" s="11" customFormat="1" ht="22.9" customHeight="1" x14ac:dyDescent="0.2">
      <c r="B497" s="122"/>
      <c r="D497" s="123" t="s">
        <v>80</v>
      </c>
      <c r="E497" s="132" t="s">
        <v>965</v>
      </c>
      <c r="F497" s="132" t="s">
        <v>966</v>
      </c>
      <c r="I497" s="125"/>
      <c r="J497" s="133">
        <f>BK497</f>
        <v>0</v>
      </c>
      <c r="L497" s="122"/>
      <c r="M497" s="127"/>
      <c r="P497" s="128">
        <f>SUM(P498:P565)</f>
        <v>0</v>
      </c>
      <c r="R497" s="128">
        <f>SUM(R498:R565)</f>
        <v>5.5537745999999997</v>
      </c>
      <c r="T497" s="129">
        <f>SUM(T498:T565)</f>
        <v>0</v>
      </c>
      <c r="AR497" s="123" t="s">
        <v>90</v>
      </c>
      <c r="AT497" s="130" t="s">
        <v>80</v>
      </c>
      <c r="AU497" s="130" t="s">
        <v>88</v>
      </c>
      <c r="AY497" s="123" t="s">
        <v>311</v>
      </c>
      <c r="BK497" s="131">
        <f>SUM(BK498:BK565)</f>
        <v>0</v>
      </c>
    </row>
    <row r="498" spans="2:65" s="1" customFormat="1" ht="24.2" customHeight="1" x14ac:dyDescent="0.2">
      <c r="B498" s="34"/>
      <c r="C498" s="134" t="s">
        <v>967</v>
      </c>
      <c r="D498" s="134" t="s">
        <v>313</v>
      </c>
      <c r="E498" s="135" t="s">
        <v>968</v>
      </c>
      <c r="F498" s="136" t="s">
        <v>969</v>
      </c>
      <c r="G498" s="137" t="s">
        <v>250</v>
      </c>
      <c r="H498" s="138">
        <v>187.2</v>
      </c>
      <c r="I498" s="139"/>
      <c r="J498" s="140">
        <f>ROUND(I498*H498,2)</f>
        <v>0</v>
      </c>
      <c r="K498" s="136" t="s">
        <v>317</v>
      </c>
      <c r="L498" s="34"/>
      <c r="M498" s="141" t="s">
        <v>43</v>
      </c>
      <c r="N498" s="142" t="s">
        <v>52</v>
      </c>
      <c r="P498" s="143">
        <f>O498*H498</f>
        <v>0</v>
      </c>
      <c r="Q498" s="143">
        <v>0</v>
      </c>
      <c r="R498" s="143">
        <f>Q498*H498</f>
        <v>0</v>
      </c>
      <c r="S498" s="143">
        <v>0</v>
      </c>
      <c r="T498" s="144">
        <f>S498*H498</f>
        <v>0</v>
      </c>
      <c r="AR498" s="145" t="s">
        <v>417</v>
      </c>
      <c r="AT498" s="145" t="s">
        <v>313</v>
      </c>
      <c r="AU498" s="145" t="s">
        <v>90</v>
      </c>
      <c r="AY498" s="18" t="s">
        <v>311</v>
      </c>
      <c r="BE498" s="146">
        <f>IF(N498="základní",J498,0)</f>
        <v>0</v>
      </c>
      <c r="BF498" s="146">
        <f>IF(N498="snížená",J498,0)</f>
        <v>0</v>
      </c>
      <c r="BG498" s="146">
        <f>IF(N498="zákl. přenesená",J498,0)</f>
        <v>0</v>
      </c>
      <c r="BH498" s="146">
        <f>IF(N498="sníž. přenesená",J498,0)</f>
        <v>0</v>
      </c>
      <c r="BI498" s="146">
        <f>IF(N498="nulová",J498,0)</f>
        <v>0</v>
      </c>
      <c r="BJ498" s="18" t="s">
        <v>88</v>
      </c>
      <c r="BK498" s="146">
        <f>ROUND(I498*H498,2)</f>
        <v>0</v>
      </c>
      <c r="BL498" s="18" t="s">
        <v>417</v>
      </c>
      <c r="BM498" s="145" t="s">
        <v>970</v>
      </c>
    </row>
    <row r="499" spans="2:65" s="1" customFormat="1" ht="11.25" x14ac:dyDescent="0.2">
      <c r="B499" s="34"/>
      <c r="D499" s="147" t="s">
        <v>320</v>
      </c>
      <c r="F499" s="148" t="s">
        <v>971</v>
      </c>
      <c r="I499" s="149"/>
      <c r="L499" s="34"/>
      <c r="M499" s="150"/>
      <c r="T499" s="55"/>
      <c r="AT499" s="18" t="s">
        <v>320</v>
      </c>
      <c r="AU499" s="18" t="s">
        <v>90</v>
      </c>
    </row>
    <row r="500" spans="2:65" s="12" customFormat="1" ht="11.25" x14ac:dyDescent="0.2">
      <c r="B500" s="151"/>
      <c r="D500" s="152" t="s">
        <v>322</v>
      </c>
      <c r="E500" s="153" t="s">
        <v>43</v>
      </c>
      <c r="F500" s="154" t="s">
        <v>972</v>
      </c>
      <c r="H500" s="155">
        <v>187.2</v>
      </c>
      <c r="I500" s="156"/>
      <c r="L500" s="151"/>
      <c r="M500" s="157"/>
      <c r="T500" s="158"/>
      <c r="AT500" s="153" t="s">
        <v>322</v>
      </c>
      <c r="AU500" s="153" t="s">
        <v>90</v>
      </c>
      <c r="AV500" s="12" t="s">
        <v>90</v>
      </c>
      <c r="AW500" s="12" t="s">
        <v>41</v>
      </c>
      <c r="AX500" s="12" t="s">
        <v>81</v>
      </c>
      <c r="AY500" s="153" t="s">
        <v>311</v>
      </c>
    </row>
    <row r="501" spans="2:65" s="13" customFormat="1" ht="11.25" x14ac:dyDescent="0.2">
      <c r="B501" s="159"/>
      <c r="D501" s="152" t="s">
        <v>322</v>
      </c>
      <c r="E501" s="160" t="s">
        <v>262</v>
      </c>
      <c r="F501" s="161" t="s">
        <v>331</v>
      </c>
      <c r="H501" s="162">
        <v>187.2</v>
      </c>
      <c r="I501" s="163"/>
      <c r="L501" s="159"/>
      <c r="M501" s="164"/>
      <c r="T501" s="165"/>
      <c r="AT501" s="160" t="s">
        <v>322</v>
      </c>
      <c r="AU501" s="160" t="s">
        <v>90</v>
      </c>
      <c r="AV501" s="13" t="s">
        <v>318</v>
      </c>
      <c r="AW501" s="13" t="s">
        <v>41</v>
      </c>
      <c r="AX501" s="13" t="s">
        <v>88</v>
      </c>
      <c r="AY501" s="160" t="s">
        <v>311</v>
      </c>
    </row>
    <row r="502" spans="2:65" s="1" customFormat="1" ht="16.5" customHeight="1" x14ac:dyDescent="0.2">
      <c r="B502" s="34"/>
      <c r="C502" s="172" t="s">
        <v>973</v>
      </c>
      <c r="D502" s="172" t="s">
        <v>634</v>
      </c>
      <c r="E502" s="173" t="s">
        <v>916</v>
      </c>
      <c r="F502" s="174" t="s">
        <v>917</v>
      </c>
      <c r="G502" s="175" t="s">
        <v>371</v>
      </c>
      <c r="H502" s="176">
        <v>0.06</v>
      </c>
      <c r="I502" s="177"/>
      <c r="J502" s="178">
        <f>ROUND(I502*H502,2)</f>
        <v>0</v>
      </c>
      <c r="K502" s="174" t="s">
        <v>317</v>
      </c>
      <c r="L502" s="179"/>
      <c r="M502" s="180" t="s">
        <v>43</v>
      </c>
      <c r="N502" s="181" t="s">
        <v>52</v>
      </c>
      <c r="P502" s="143">
        <f>O502*H502</f>
        <v>0</v>
      </c>
      <c r="Q502" s="143">
        <v>1</v>
      </c>
      <c r="R502" s="143">
        <f>Q502*H502</f>
        <v>0.06</v>
      </c>
      <c r="S502" s="143">
        <v>0</v>
      </c>
      <c r="T502" s="144">
        <f>S502*H502</f>
        <v>0</v>
      </c>
      <c r="AR502" s="145" t="s">
        <v>528</v>
      </c>
      <c r="AT502" s="145" t="s">
        <v>634</v>
      </c>
      <c r="AU502" s="145" t="s">
        <v>90</v>
      </c>
      <c r="AY502" s="18" t="s">
        <v>311</v>
      </c>
      <c r="BE502" s="146">
        <f>IF(N502="základní",J502,0)</f>
        <v>0</v>
      </c>
      <c r="BF502" s="146">
        <f>IF(N502="snížená",J502,0)</f>
        <v>0</v>
      </c>
      <c r="BG502" s="146">
        <f>IF(N502="zákl. přenesená",J502,0)</f>
        <v>0</v>
      </c>
      <c r="BH502" s="146">
        <f>IF(N502="sníž. přenesená",J502,0)</f>
        <v>0</v>
      </c>
      <c r="BI502" s="146">
        <f>IF(N502="nulová",J502,0)</f>
        <v>0</v>
      </c>
      <c r="BJ502" s="18" t="s">
        <v>88</v>
      </c>
      <c r="BK502" s="146">
        <f>ROUND(I502*H502,2)</f>
        <v>0</v>
      </c>
      <c r="BL502" s="18" t="s">
        <v>417</v>
      </c>
      <c r="BM502" s="145" t="s">
        <v>974</v>
      </c>
    </row>
    <row r="503" spans="2:65" s="12" customFormat="1" ht="11.25" x14ac:dyDescent="0.2">
      <c r="B503" s="151"/>
      <c r="D503" s="152" t="s">
        <v>322</v>
      </c>
      <c r="F503" s="154" t="s">
        <v>975</v>
      </c>
      <c r="H503" s="155">
        <v>0.06</v>
      </c>
      <c r="I503" s="156"/>
      <c r="L503" s="151"/>
      <c r="M503" s="157"/>
      <c r="T503" s="158"/>
      <c r="AT503" s="153" t="s">
        <v>322</v>
      </c>
      <c r="AU503" s="153" t="s">
        <v>90</v>
      </c>
      <c r="AV503" s="12" t="s">
        <v>90</v>
      </c>
      <c r="AW503" s="12" t="s">
        <v>4</v>
      </c>
      <c r="AX503" s="12" t="s">
        <v>88</v>
      </c>
      <c r="AY503" s="153" t="s">
        <v>311</v>
      </c>
    </row>
    <row r="504" spans="2:65" s="1" customFormat="1" ht="16.5" customHeight="1" x14ac:dyDescent="0.2">
      <c r="B504" s="34"/>
      <c r="C504" s="134" t="s">
        <v>976</v>
      </c>
      <c r="D504" s="134" t="s">
        <v>313</v>
      </c>
      <c r="E504" s="135" t="s">
        <v>977</v>
      </c>
      <c r="F504" s="136" t="s">
        <v>978</v>
      </c>
      <c r="G504" s="137" t="s">
        <v>250</v>
      </c>
      <c r="H504" s="138">
        <v>187.2</v>
      </c>
      <c r="I504" s="139"/>
      <c r="J504" s="140">
        <f>ROUND(I504*H504,2)</f>
        <v>0</v>
      </c>
      <c r="K504" s="136" t="s">
        <v>317</v>
      </c>
      <c r="L504" s="34"/>
      <c r="M504" s="141" t="s">
        <v>43</v>
      </c>
      <c r="N504" s="142" t="s">
        <v>52</v>
      </c>
      <c r="P504" s="143">
        <f>O504*H504</f>
        <v>0</v>
      </c>
      <c r="Q504" s="143">
        <v>0</v>
      </c>
      <c r="R504" s="143">
        <f>Q504*H504</f>
        <v>0</v>
      </c>
      <c r="S504" s="143">
        <v>0</v>
      </c>
      <c r="T504" s="144">
        <f>S504*H504</f>
        <v>0</v>
      </c>
      <c r="AR504" s="145" t="s">
        <v>417</v>
      </c>
      <c r="AT504" s="145" t="s">
        <v>313</v>
      </c>
      <c r="AU504" s="145" t="s">
        <v>90</v>
      </c>
      <c r="AY504" s="18" t="s">
        <v>311</v>
      </c>
      <c r="BE504" s="146">
        <f>IF(N504="základní",J504,0)</f>
        <v>0</v>
      </c>
      <c r="BF504" s="146">
        <f>IF(N504="snížená",J504,0)</f>
        <v>0</v>
      </c>
      <c r="BG504" s="146">
        <f>IF(N504="zákl. přenesená",J504,0)</f>
        <v>0</v>
      </c>
      <c r="BH504" s="146">
        <f>IF(N504="sníž. přenesená",J504,0)</f>
        <v>0</v>
      </c>
      <c r="BI504" s="146">
        <f>IF(N504="nulová",J504,0)</f>
        <v>0</v>
      </c>
      <c r="BJ504" s="18" t="s">
        <v>88</v>
      </c>
      <c r="BK504" s="146">
        <f>ROUND(I504*H504,2)</f>
        <v>0</v>
      </c>
      <c r="BL504" s="18" t="s">
        <v>417</v>
      </c>
      <c r="BM504" s="145" t="s">
        <v>979</v>
      </c>
    </row>
    <row r="505" spans="2:65" s="1" customFormat="1" ht="11.25" x14ac:dyDescent="0.2">
      <c r="B505" s="34"/>
      <c r="D505" s="147" t="s">
        <v>320</v>
      </c>
      <c r="F505" s="148" t="s">
        <v>980</v>
      </c>
      <c r="I505" s="149"/>
      <c r="L505" s="34"/>
      <c r="M505" s="150"/>
      <c r="T505" s="55"/>
      <c r="AT505" s="18" t="s">
        <v>320</v>
      </c>
      <c r="AU505" s="18" t="s">
        <v>90</v>
      </c>
    </row>
    <row r="506" spans="2:65" s="12" customFormat="1" ht="11.25" x14ac:dyDescent="0.2">
      <c r="B506" s="151"/>
      <c r="D506" s="152" t="s">
        <v>322</v>
      </c>
      <c r="E506" s="153" t="s">
        <v>43</v>
      </c>
      <c r="F506" s="154" t="s">
        <v>981</v>
      </c>
      <c r="H506" s="155">
        <v>187.2</v>
      </c>
      <c r="I506" s="156"/>
      <c r="L506" s="151"/>
      <c r="M506" s="157"/>
      <c r="T506" s="158"/>
      <c r="AT506" s="153" t="s">
        <v>322</v>
      </c>
      <c r="AU506" s="153" t="s">
        <v>90</v>
      </c>
      <c r="AV506" s="12" t="s">
        <v>90</v>
      </c>
      <c r="AW506" s="12" t="s">
        <v>41</v>
      </c>
      <c r="AX506" s="12" t="s">
        <v>88</v>
      </c>
      <c r="AY506" s="153" t="s">
        <v>311</v>
      </c>
    </row>
    <row r="507" spans="2:65" s="1" customFormat="1" ht="24.2" customHeight="1" x14ac:dyDescent="0.2">
      <c r="B507" s="34"/>
      <c r="C507" s="172" t="s">
        <v>982</v>
      </c>
      <c r="D507" s="172" t="s">
        <v>634</v>
      </c>
      <c r="E507" s="173" t="s">
        <v>935</v>
      </c>
      <c r="F507" s="174" t="s">
        <v>936</v>
      </c>
      <c r="G507" s="175" t="s">
        <v>250</v>
      </c>
      <c r="H507" s="176">
        <v>218.18199999999999</v>
      </c>
      <c r="I507" s="177"/>
      <c r="J507" s="178">
        <f>ROUND(I507*H507,2)</f>
        <v>0</v>
      </c>
      <c r="K507" s="174" t="s">
        <v>317</v>
      </c>
      <c r="L507" s="179"/>
      <c r="M507" s="180" t="s">
        <v>43</v>
      </c>
      <c r="N507" s="181" t="s">
        <v>52</v>
      </c>
      <c r="P507" s="143">
        <f>O507*H507</f>
        <v>0</v>
      </c>
      <c r="Q507" s="143">
        <v>5.3E-3</v>
      </c>
      <c r="R507" s="143">
        <f>Q507*H507</f>
        <v>1.1563645999999999</v>
      </c>
      <c r="S507" s="143">
        <v>0</v>
      </c>
      <c r="T507" s="144">
        <f>S507*H507</f>
        <v>0</v>
      </c>
      <c r="AR507" s="145" t="s">
        <v>528</v>
      </c>
      <c r="AT507" s="145" t="s">
        <v>634</v>
      </c>
      <c r="AU507" s="145" t="s">
        <v>90</v>
      </c>
      <c r="AY507" s="18" t="s">
        <v>311</v>
      </c>
      <c r="BE507" s="146">
        <f>IF(N507="základní",J507,0)</f>
        <v>0</v>
      </c>
      <c r="BF507" s="146">
        <f>IF(N507="snížená",J507,0)</f>
        <v>0</v>
      </c>
      <c r="BG507" s="146">
        <f>IF(N507="zákl. přenesená",J507,0)</f>
        <v>0</v>
      </c>
      <c r="BH507" s="146">
        <f>IF(N507="sníž. přenesená",J507,0)</f>
        <v>0</v>
      </c>
      <c r="BI507" s="146">
        <f>IF(N507="nulová",J507,0)</f>
        <v>0</v>
      </c>
      <c r="BJ507" s="18" t="s">
        <v>88</v>
      </c>
      <c r="BK507" s="146">
        <f>ROUND(I507*H507,2)</f>
        <v>0</v>
      </c>
      <c r="BL507" s="18" t="s">
        <v>417</v>
      </c>
      <c r="BM507" s="145" t="s">
        <v>983</v>
      </c>
    </row>
    <row r="508" spans="2:65" s="12" customFormat="1" ht="11.25" x14ac:dyDescent="0.2">
      <c r="B508" s="151"/>
      <c r="D508" s="152" t="s">
        <v>322</v>
      </c>
      <c r="F508" s="154" t="s">
        <v>984</v>
      </c>
      <c r="H508" s="155">
        <v>218.18199999999999</v>
      </c>
      <c r="I508" s="156"/>
      <c r="L508" s="151"/>
      <c r="M508" s="157"/>
      <c r="T508" s="158"/>
      <c r="AT508" s="153" t="s">
        <v>322</v>
      </c>
      <c r="AU508" s="153" t="s">
        <v>90</v>
      </c>
      <c r="AV508" s="12" t="s">
        <v>90</v>
      </c>
      <c r="AW508" s="12" t="s">
        <v>4</v>
      </c>
      <c r="AX508" s="12" t="s">
        <v>88</v>
      </c>
      <c r="AY508" s="153" t="s">
        <v>311</v>
      </c>
    </row>
    <row r="509" spans="2:65" s="1" customFormat="1" ht="21.75" customHeight="1" x14ac:dyDescent="0.2">
      <c r="B509" s="34"/>
      <c r="C509" s="134" t="s">
        <v>985</v>
      </c>
      <c r="D509" s="134" t="s">
        <v>313</v>
      </c>
      <c r="E509" s="135" t="s">
        <v>986</v>
      </c>
      <c r="F509" s="136" t="s">
        <v>987</v>
      </c>
      <c r="G509" s="137" t="s">
        <v>250</v>
      </c>
      <c r="H509" s="138">
        <v>187.2</v>
      </c>
      <c r="I509" s="139"/>
      <c r="J509" s="140">
        <f>ROUND(I509*H509,2)</f>
        <v>0</v>
      </c>
      <c r="K509" s="136" t="s">
        <v>317</v>
      </c>
      <c r="L509" s="34"/>
      <c r="M509" s="141" t="s">
        <v>43</v>
      </c>
      <c r="N509" s="142" t="s">
        <v>52</v>
      </c>
      <c r="P509" s="143">
        <f>O509*H509</f>
        <v>0</v>
      </c>
      <c r="Q509" s="143">
        <v>0</v>
      </c>
      <c r="R509" s="143">
        <f>Q509*H509</f>
        <v>0</v>
      </c>
      <c r="S509" s="143">
        <v>0</v>
      </c>
      <c r="T509" s="144">
        <f>S509*H509</f>
        <v>0</v>
      </c>
      <c r="AR509" s="145" t="s">
        <v>417</v>
      </c>
      <c r="AT509" s="145" t="s">
        <v>313</v>
      </c>
      <c r="AU509" s="145" t="s">
        <v>90</v>
      </c>
      <c r="AY509" s="18" t="s">
        <v>311</v>
      </c>
      <c r="BE509" s="146">
        <f>IF(N509="základní",J509,0)</f>
        <v>0</v>
      </c>
      <c r="BF509" s="146">
        <f>IF(N509="snížená",J509,0)</f>
        <v>0</v>
      </c>
      <c r="BG509" s="146">
        <f>IF(N509="zákl. přenesená",J509,0)</f>
        <v>0</v>
      </c>
      <c r="BH509" s="146">
        <f>IF(N509="sníž. přenesená",J509,0)</f>
        <v>0</v>
      </c>
      <c r="BI509" s="146">
        <f>IF(N509="nulová",J509,0)</f>
        <v>0</v>
      </c>
      <c r="BJ509" s="18" t="s">
        <v>88</v>
      </c>
      <c r="BK509" s="146">
        <f>ROUND(I509*H509,2)</f>
        <v>0</v>
      </c>
      <c r="BL509" s="18" t="s">
        <v>417</v>
      </c>
      <c r="BM509" s="145" t="s">
        <v>988</v>
      </c>
    </row>
    <row r="510" spans="2:65" s="1" customFormat="1" ht="11.25" x14ac:dyDescent="0.2">
      <c r="B510" s="34"/>
      <c r="D510" s="147" t="s">
        <v>320</v>
      </c>
      <c r="F510" s="148" t="s">
        <v>989</v>
      </c>
      <c r="I510" s="149"/>
      <c r="L510" s="34"/>
      <c r="M510" s="150"/>
      <c r="T510" s="55"/>
      <c r="AT510" s="18" t="s">
        <v>320</v>
      </c>
      <c r="AU510" s="18" t="s">
        <v>90</v>
      </c>
    </row>
    <row r="511" spans="2:65" s="12" customFormat="1" ht="11.25" x14ac:dyDescent="0.2">
      <c r="B511" s="151"/>
      <c r="D511" s="152" t="s">
        <v>322</v>
      </c>
      <c r="E511" s="153" t="s">
        <v>43</v>
      </c>
      <c r="F511" s="154" t="s">
        <v>990</v>
      </c>
      <c r="H511" s="155">
        <v>187.2</v>
      </c>
      <c r="I511" s="156"/>
      <c r="L511" s="151"/>
      <c r="M511" s="157"/>
      <c r="T511" s="158"/>
      <c r="AT511" s="153" t="s">
        <v>322</v>
      </c>
      <c r="AU511" s="153" t="s">
        <v>90</v>
      </c>
      <c r="AV511" s="12" t="s">
        <v>90</v>
      </c>
      <c r="AW511" s="12" t="s">
        <v>41</v>
      </c>
      <c r="AX511" s="12" t="s">
        <v>88</v>
      </c>
      <c r="AY511" s="153" t="s">
        <v>311</v>
      </c>
    </row>
    <row r="512" spans="2:65" s="1" customFormat="1" ht="24.2" customHeight="1" x14ac:dyDescent="0.2">
      <c r="B512" s="34"/>
      <c r="C512" s="172" t="s">
        <v>991</v>
      </c>
      <c r="D512" s="172" t="s">
        <v>634</v>
      </c>
      <c r="E512" s="173" t="s">
        <v>992</v>
      </c>
      <c r="F512" s="174" t="s">
        <v>993</v>
      </c>
      <c r="G512" s="175" t="s">
        <v>250</v>
      </c>
      <c r="H512" s="176">
        <v>218.18199999999999</v>
      </c>
      <c r="I512" s="177"/>
      <c r="J512" s="178">
        <f>ROUND(I512*H512,2)</f>
        <v>0</v>
      </c>
      <c r="K512" s="174" t="s">
        <v>317</v>
      </c>
      <c r="L512" s="179"/>
      <c r="M512" s="180" t="s">
        <v>43</v>
      </c>
      <c r="N512" s="181" t="s">
        <v>52</v>
      </c>
      <c r="P512" s="143">
        <f>O512*H512</f>
        <v>0</v>
      </c>
      <c r="Q512" s="143">
        <v>4.0000000000000001E-3</v>
      </c>
      <c r="R512" s="143">
        <f>Q512*H512</f>
        <v>0.87272799999999995</v>
      </c>
      <c r="S512" s="143">
        <v>0</v>
      </c>
      <c r="T512" s="144">
        <f>S512*H512</f>
        <v>0</v>
      </c>
      <c r="AR512" s="145" t="s">
        <v>528</v>
      </c>
      <c r="AT512" s="145" t="s">
        <v>634</v>
      </c>
      <c r="AU512" s="145" t="s">
        <v>90</v>
      </c>
      <c r="AY512" s="18" t="s">
        <v>311</v>
      </c>
      <c r="BE512" s="146">
        <f>IF(N512="základní",J512,0)</f>
        <v>0</v>
      </c>
      <c r="BF512" s="146">
        <f>IF(N512="snížená",J512,0)</f>
        <v>0</v>
      </c>
      <c r="BG512" s="146">
        <f>IF(N512="zákl. přenesená",J512,0)</f>
        <v>0</v>
      </c>
      <c r="BH512" s="146">
        <f>IF(N512="sníž. přenesená",J512,0)</f>
        <v>0</v>
      </c>
      <c r="BI512" s="146">
        <f>IF(N512="nulová",J512,0)</f>
        <v>0</v>
      </c>
      <c r="BJ512" s="18" t="s">
        <v>88</v>
      </c>
      <c r="BK512" s="146">
        <f>ROUND(I512*H512,2)</f>
        <v>0</v>
      </c>
      <c r="BL512" s="18" t="s">
        <v>417</v>
      </c>
      <c r="BM512" s="145" t="s">
        <v>994</v>
      </c>
    </row>
    <row r="513" spans="2:65" s="12" customFormat="1" ht="11.25" x14ac:dyDescent="0.2">
      <c r="B513" s="151"/>
      <c r="D513" s="152" t="s">
        <v>322</v>
      </c>
      <c r="F513" s="154" t="s">
        <v>984</v>
      </c>
      <c r="H513" s="155">
        <v>218.18199999999999</v>
      </c>
      <c r="I513" s="156"/>
      <c r="L513" s="151"/>
      <c r="M513" s="157"/>
      <c r="T513" s="158"/>
      <c r="AT513" s="153" t="s">
        <v>322</v>
      </c>
      <c r="AU513" s="153" t="s">
        <v>90</v>
      </c>
      <c r="AV513" s="12" t="s">
        <v>90</v>
      </c>
      <c r="AW513" s="12" t="s">
        <v>4</v>
      </c>
      <c r="AX513" s="12" t="s">
        <v>88</v>
      </c>
      <c r="AY513" s="153" t="s">
        <v>311</v>
      </c>
    </row>
    <row r="514" spans="2:65" s="1" customFormat="1" ht="37.9" customHeight="1" x14ac:dyDescent="0.2">
      <c r="B514" s="34"/>
      <c r="C514" s="134" t="s">
        <v>995</v>
      </c>
      <c r="D514" s="134" t="s">
        <v>313</v>
      </c>
      <c r="E514" s="135" t="s">
        <v>996</v>
      </c>
      <c r="F514" s="136" t="s">
        <v>997</v>
      </c>
      <c r="G514" s="137" t="s">
        <v>250</v>
      </c>
      <c r="H514" s="138">
        <v>187.2</v>
      </c>
      <c r="I514" s="139"/>
      <c r="J514" s="140">
        <f>ROUND(I514*H514,2)</f>
        <v>0</v>
      </c>
      <c r="K514" s="136" t="s">
        <v>317</v>
      </c>
      <c r="L514" s="34"/>
      <c r="M514" s="141" t="s">
        <v>43</v>
      </c>
      <c r="N514" s="142" t="s">
        <v>52</v>
      </c>
      <c r="P514" s="143">
        <f>O514*H514</f>
        <v>0</v>
      </c>
      <c r="Q514" s="143">
        <v>3.1E-4</v>
      </c>
      <c r="R514" s="143">
        <f>Q514*H514</f>
        <v>5.8031999999999993E-2</v>
      </c>
      <c r="S514" s="143">
        <v>0</v>
      </c>
      <c r="T514" s="144">
        <f>S514*H514</f>
        <v>0</v>
      </c>
      <c r="AR514" s="145" t="s">
        <v>417</v>
      </c>
      <c r="AT514" s="145" t="s">
        <v>313</v>
      </c>
      <c r="AU514" s="145" t="s">
        <v>90</v>
      </c>
      <c r="AY514" s="18" t="s">
        <v>311</v>
      </c>
      <c r="BE514" s="146">
        <f>IF(N514="základní",J514,0)</f>
        <v>0</v>
      </c>
      <c r="BF514" s="146">
        <f>IF(N514="snížená",J514,0)</f>
        <v>0</v>
      </c>
      <c r="BG514" s="146">
        <f>IF(N514="zákl. přenesená",J514,0)</f>
        <v>0</v>
      </c>
      <c r="BH514" s="146">
        <f>IF(N514="sníž. přenesená",J514,0)</f>
        <v>0</v>
      </c>
      <c r="BI514" s="146">
        <f>IF(N514="nulová",J514,0)</f>
        <v>0</v>
      </c>
      <c r="BJ514" s="18" t="s">
        <v>88</v>
      </c>
      <c r="BK514" s="146">
        <f>ROUND(I514*H514,2)</f>
        <v>0</v>
      </c>
      <c r="BL514" s="18" t="s">
        <v>417</v>
      </c>
      <c r="BM514" s="145" t="s">
        <v>998</v>
      </c>
    </row>
    <row r="515" spans="2:65" s="1" customFormat="1" ht="11.25" x14ac:dyDescent="0.2">
      <c r="B515" s="34"/>
      <c r="D515" s="147" t="s">
        <v>320</v>
      </c>
      <c r="F515" s="148" t="s">
        <v>999</v>
      </c>
      <c r="I515" s="149"/>
      <c r="L515" s="34"/>
      <c r="M515" s="150"/>
      <c r="T515" s="55"/>
      <c r="AT515" s="18" t="s">
        <v>320</v>
      </c>
      <c r="AU515" s="18" t="s">
        <v>90</v>
      </c>
    </row>
    <row r="516" spans="2:65" s="12" customFormat="1" ht="11.25" x14ac:dyDescent="0.2">
      <c r="B516" s="151"/>
      <c r="D516" s="152" t="s">
        <v>322</v>
      </c>
      <c r="E516" s="153" t="s">
        <v>43</v>
      </c>
      <c r="F516" s="154" t="s">
        <v>1000</v>
      </c>
      <c r="H516" s="155">
        <v>187.2</v>
      </c>
      <c r="I516" s="156"/>
      <c r="L516" s="151"/>
      <c r="M516" s="157"/>
      <c r="T516" s="158"/>
      <c r="AT516" s="153" t="s">
        <v>322</v>
      </c>
      <c r="AU516" s="153" t="s">
        <v>90</v>
      </c>
      <c r="AV516" s="12" t="s">
        <v>90</v>
      </c>
      <c r="AW516" s="12" t="s">
        <v>41</v>
      </c>
      <c r="AX516" s="12" t="s">
        <v>88</v>
      </c>
      <c r="AY516" s="153" t="s">
        <v>311</v>
      </c>
    </row>
    <row r="517" spans="2:65" s="1" customFormat="1" ht="24.2" customHeight="1" x14ac:dyDescent="0.2">
      <c r="B517" s="34"/>
      <c r="C517" s="172" t="s">
        <v>1001</v>
      </c>
      <c r="D517" s="172" t="s">
        <v>634</v>
      </c>
      <c r="E517" s="173" t="s">
        <v>1002</v>
      </c>
      <c r="F517" s="174" t="s">
        <v>1003</v>
      </c>
      <c r="G517" s="175" t="s">
        <v>250</v>
      </c>
      <c r="H517" s="176">
        <v>218.18199999999999</v>
      </c>
      <c r="I517" s="177"/>
      <c r="J517" s="178">
        <f>ROUND(I517*H517,2)</f>
        <v>0</v>
      </c>
      <c r="K517" s="174" t="s">
        <v>317</v>
      </c>
      <c r="L517" s="179"/>
      <c r="M517" s="180" t="s">
        <v>43</v>
      </c>
      <c r="N517" s="181" t="s">
        <v>52</v>
      </c>
      <c r="P517" s="143">
        <f>O517*H517</f>
        <v>0</v>
      </c>
      <c r="Q517" s="143">
        <v>4.7999999999999996E-3</v>
      </c>
      <c r="R517" s="143">
        <f>Q517*H517</f>
        <v>1.0472735999999998</v>
      </c>
      <c r="S517" s="143">
        <v>0</v>
      </c>
      <c r="T517" s="144">
        <f>S517*H517</f>
        <v>0</v>
      </c>
      <c r="AR517" s="145" t="s">
        <v>528</v>
      </c>
      <c r="AT517" s="145" t="s">
        <v>634</v>
      </c>
      <c r="AU517" s="145" t="s">
        <v>90</v>
      </c>
      <c r="AY517" s="18" t="s">
        <v>311</v>
      </c>
      <c r="BE517" s="146">
        <f>IF(N517="základní",J517,0)</f>
        <v>0</v>
      </c>
      <c r="BF517" s="146">
        <f>IF(N517="snížená",J517,0)</f>
        <v>0</v>
      </c>
      <c r="BG517" s="146">
        <f>IF(N517="zákl. přenesená",J517,0)</f>
        <v>0</v>
      </c>
      <c r="BH517" s="146">
        <f>IF(N517="sníž. přenesená",J517,0)</f>
        <v>0</v>
      </c>
      <c r="BI517" s="146">
        <f>IF(N517="nulová",J517,0)</f>
        <v>0</v>
      </c>
      <c r="BJ517" s="18" t="s">
        <v>88</v>
      </c>
      <c r="BK517" s="146">
        <f>ROUND(I517*H517,2)</f>
        <v>0</v>
      </c>
      <c r="BL517" s="18" t="s">
        <v>417</v>
      </c>
      <c r="BM517" s="145" t="s">
        <v>1004</v>
      </c>
    </row>
    <row r="518" spans="2:65" s="12" customFormat="1" ht="11.25" x14ac:dyDescent="0.2">
      <c r="B518" s="151"/>
      <c r="D518" s="152" t="s">
        <v>322</v>
      </c>
      <c r="F518" s="154" t="s">
        <v>984</v>
      </c>
      <c r="H518" s="155">
        <v>218.18199999999999</v>
      </c>
      <c r="I518" s="156"/>
      <c r="L518" s="151"/>
      <c r="M518" s="157"/>
      <c r="T518" s="158"/>
      <c r="AT518" s="153" t="s">
        <v>322</v>
      </c>
      <c r="AU518" s="153" t="s">
        <v>90</v>
      </c>
      <c r="AV518" s="12" t="s">
        <v>90</v>
      </c>
      <c r="AW518" s="12" t="s">
        <v>4</v>
      </c>
      <c r="AX518" s="12" t="s">
        <v>88</v>
      </c>
      <c r="AY518" s="153" t="s">
        <v>311</v>
      </c>
    </row>
    <row r="519" spans="2:65" s="1" customFormat="1" ht="16.5" customHeight="1" x14ac:dyDescent="0.2">
      <c r="B519" s="34"/>
      <c r="C519" s="134" t="s">
        <v>1005</v>
      </c>
      <c r="D519" s="134" t="s">
        <v>313</v>
      </c>
      <c r="E519" s="135" t="s">
        <v>1006</v>
      </c>
      <c r="F519" s="136" t="s">
        <v>1007</v>
      </c>
      <c r="G519" s="137" t="s">
        <v>250</v>
      </c>
      <c r="H519" s="138">
        <v>187.2</v>
      </c>
      <c r="I519" s="139"/>
      <c r="J519" s="140">
        <f>ROUND(I519*H519,2)</f>
        <v>0</v>
      </c>
      <c r="K519" s="136" t="s">
        <v>317</v>
      </c>
      <c r="L519" s="34"/>
      <c r="M519" s="141" t="s">
        <v>43</v>
      </c>
      <c r="N519" s="142" t="s">
        <v>52</v>
      </c>
      <c r="P519" s="143">
        <f>O519*H519</f>
        <v>0</v>
      </c>
      <c r="Q519" s="143">
        <v>8.8000000000000003E-4</v>
      </c>
      <c r="R519" s="143">
        <f>Q519*H519</f>
        <v>0.16473599999999999</v>
      </c>
      <c r="S519" s="143">
        <v>0</v>
      </c>
      <c r="T519" s="144">
        <f>S519*H519</f>
        <v>0</v>
      </c>
      <c r="AR519" s="145" t="s">
        <v>417</v>
      </c>
      <c r="AT519" s="145" t="s">
        <v>313</v>
      </c>
      <c r="AU519" s="145" t="s">
        <v>90</v>
      </c>
      <c r="AY519" s="18" t="s">
        <v>311</v>
      </c>
      <c r="BE519" s="146">
        <f>IF(N519="základní",J519,0)</f>
        <v>0</v>
      </c>
      <c r="BF519" s="146">
        <f>IF(N519="snížená",J519,0)</f>
        <v>0</v>
      </c>
      <c r="BG519" s="146">
        <f>IF(N519="zákl. přenesená",J519,0)</f>
        <v>0</v>
      </c>
      <c r="BH519" s="146">
        <f>IF(N519="sníž. přenesená",J519,0)</f>
        <v>0</v>
      </c>
      <c r="BI519" s="146">
        <f>IF(N519="nulová",J519,0)</f>
        <v>0</v>
      </c>
      <c r="BJ519" s="18" t="s">
        <v>88</v>
      </c>
      <c r="BK519" s="146">
        <f>ROUND(I519*H519,2)</f>
        <v>0</v>
      </c>
      <c r="BL519" s="18" t="s">
        <v>417</v>
      </c>
      <c r="BM519" s="145" t="s">
        <v>1008</v>
      </c>
    </row>
    <row r="520" spans="2:65" s="1" customFormat="1" ht="11.25" x14ac:dyDescent="0.2">
      <c r="B520" s="34"/>
      <c r="D520" s="147" t="s">
        <v>320</v>
      </c>
      <c r="F520" s="148" t="s">
        <v>1009</v>
      </c>
      <c r="I520" s="149"/>
      <c r="L520" s="34"/>
      <c r="M520" s="150"/>
      <c r="T520" s="55"/>
      <c r="AT520" s="18" t="s">
        <v>320</v>
      </c>
      <c r="AU520" s="18" t="s">
        <v>90</v>
      </c>
    </row>
    <row r="521" spans="2:65" s="12" customFormat="1" ht="11.25" x14ac:dyDescent="0.2">
      <c r="B521" s="151"/>
      <c r="D521" s="152" t="s">
        <v>322</v>
      </c>
      <c r="E521" s="153" t="s">
        <v>43</v>
      </c>
      <c r="F521" s="154" t="s">
        <v>1010</v>
      </c>
      <c r="H521" s="155">
        <v>187.2</v>
      </c>
      <c r="I521" s="156"/>
      <c r="L521" s="151"/>
      <c r="M521" s="157"/>
      <c r="T521" s="158"/>
      <c r="AT521" s="153" t="s">
        <v>322</v>
      </c>
      <c r="AU521" s="153" t="s">
        <v>90</v>
      </c>
      <c r="AV521" s="12" t="s">
        <v>90</v>
      </c>
      <c r="AW521" s="12" t="s">
        <v>41</v>
      </c>
      <c r="AX521" s="12" t="s">
        <v>88</v>
      </c>
      <c r="AY521" s="153" t="s">
        <v>311</v>
      </c>
    </row>
    <row r="522" spans="2:65" s="1" customFormat="1" ht="24.2" customHeight="1" x14ac:dyDescent="0.2">
      <c r="B522" s="34"/>
      <c r="C522" s="172" t="s">
        <v>1011</v>
      </c>
      <c r="D522" s="172" t="s">
        <v>634</v>
      </c>
      <c r="E522" s="173" t="s">
        <v>1012</v>
      </c>
      <c r="F522" s="174" t="s">
        <v>1013</v>
      </c>
      <c r="G522" s="175" t="s">
        <v>250</v>
      </c>
      <c r="H522" s="176">
        <v>218.18199999999999</v>
      </c>
      <c r="I522" s="177"/>
      <c r="J522" s="178">
        <f>ROUND(I522*H522,2)</f>
        <v>0</v>
      </c>
      <c r="K522" s="174" t="s">
        <v>317</v>
      </c>
      <c r="L522" s="179"/>
      <c r="M522" s="180" t="s">
        <v>43</v>
      </c>
      <c r="N522" s="181" t="s">
        <v>52</v>
      </c>
      <c r="P522" s="143">
        <f>O522*H522</f>
        <v>0</v>
      </c>
      <c r="Q522" s="143">
        <v>5.4000000000000003E-3</v>
      </c>
      <c r="R522" s="143">
        <f>Q522*H522</f>
        <v>1.1781828000000001</v>
      </c>
      <c r="S522" s="143">
        <v>0</v>
      </c>
      <c r="T522" s="144">
        <f>S522*H522</f>
        <v>0</v>
      </c>
      <c r="AR522" s="145" t="s">
        <v>528</v>
      </c>
      <c r="AT522" s="145" t="s">
        <v>634</v>
      </c>
      <c r="AU522" s="145" t="s">
        <v>90</v>
      </c>
      <c r="AY522" s="18" t="s">
        <v>311</v>
      </c>
      <c r="BE522" s="146">
        <f>IF(N522="základní",J522,0)</f>
        <v>0</v>
      </c>
      <c r="BF522" s="146">
        <f>IF(N522="snížená",J522,0)</f>
        <v>0</v>
      </c>
      <c r="BG522" s="146">
        <f>IF(N522="zákl. přenesená",J522,0)</f>
        <v>0</v>
      </c>
      <c r="BH522" s="146">
        <f>IF(N522="sníž. přenesená",J522,0)</f>
        <v>0</v>
      </c>
      <c r="BI522" s="146">
        <f>IF(N522="nulová",J522,0)</f>
        <v>0</v>
      </c>
      <c r="BJ522" s="18" t="s">
        <v>88</v>
      </c>
      <c r="BK522" s="146">
        <f>ROUND(I522*H522,2)</f>
        <v>0</v>
      </c>
      <c r="BL522" s="18" t="s">
        <v>417</v>
      </c>
      <c r="BM522" s="145" t="s">
        <v>1014</v>
      </c>
    </row>
    <row r="523" spans="2:65" s="12" customFormat="1" ht="11.25" x14ac:dyDescent="0.2">
      <c r="B523" s="151"/>
      <c r="D523" s="152" t="s">
        <v>322</v>
      </c>
      <c r="F523" s="154" t="s">
        <v>984</v>
      </c>
      <c r="H523" s="155">
        <v>218.18199999999999</v>
      </c>
      <c r="I523" s="156"/>
      <c r="L523" s="151"/>
      <c r="M523" s="157"/>
      <c r="T523" s="158"/>
      <c r="AT523" s="153" t="s">
        <v>322</v>
      </c>
      <c r="AU523" s="153" t="s">
        <v>90</v>
      </c>
      <c r="AV523" s="12" t="s">
        <v>90</v>
      </c>
      <c r="AW523" s="12" t="s">
        <v>4</v>
      </c>
      <c r="AX523" s="12" t="s">
        <v>88</v>
      </c>
      <c r="AY523" s="153" t="s">
        <v>311</v>
      </c>
    </row>
    <row r="524" spans="2:65" s="1" customFormat="1" ht="33" customHeight="1" x14ac:dyDescent="0.2">
      <c r="B524" s="34"/>
      <c r="C524" s="134" t="s">
        <v>1015</v>
      </c>
      <c r="D524" s="134" t="s">
        <v>313</v>
      </c>
      <c r="E524" s="135" t="s">
        <v>1016</v>
      </c>
      <c r="F524" s="136" t="s">
        <v>1017</v>
      </c>
      <c r="G524" s="137" t="s">
        <v>340</v>
      </c>
      <c r="H524" s="138">
        <v>3</v>
      </c>
      <c r="I524" s="139"/>
      <c r="J524" s="140">
        <f>ROUND(I524*H524,2)</f>
        <v>0</v>
      </c>
      <c r="K524" s="136" t="s">
        <v>317</v>
      </c>
      <c r="L524" s="34"/>
      <c r="M524" s="141" t="s">
        <v>43</v>
      </c>
      <c r="N524" s="142" t="s">
        <v>52</v>
      </c>
      <c r="P524" s="143">
        <f>O524*H524</f>
        <v>0</v>
      </c>
      <c r="Q524" s="143">
        <v>3.1800000000000001E-3</v>
      </c>
      <c r="R524" s="143">
        <f>Q524*H524</f>
        <v>9.5399999999999999E-3</v>
      </c>
      <c r="S524" s="143">
        <v>0</v>
      </c>
      <c r="T524" s="144">
        <f>S524*H524</f>
        <v>0</v>
      </c>
      <c r="AR524" s="145" t="s">
        <v>417</v>
      </c>
      <c r="AT524" s="145" t="s">
        <v>313</v>
      </c>
      <c r="AU524" s="145" t="s">
        <v>90</v>
      </c>
      <c r="AY524" s="18" t="s">
        <v>311</v>
      </c>
      <c r="BE524" s="146">
        <f>IF(N524="základní",J524,0)</f>
        <v>0</v>
      </c>
      <c r="BF524" s="146">
        <f>IF(N524="snížená",J524,0)</f>
        <v>0</v>
      </c>
      <c r="BG524" s="146">
        <f>IF(N524="zákl. přenesená",J524,0)</f>
        <v>0</v>
      </c>
      <c r="BH524" s="146">
        <f>IF(N524="sníž. přenesená",J524,0)</f>
        <v>0</v>
      </c>
      <c r="BI524" s="146">
        <f>IF(N524="nulová",J524,0)</f>
        <v>0</v>
      </c>
      <c r="BJ524" s="18" t="s">
        <v>88</v>
      </c>
      <c r="BK524" s="146">
        <f>ROUND(I524*H524,2)</f>
        <v>0</v>
      </c>
      <c r="BL524" s="18" t="s">
        <v>417</v>
      </c>
      <c r="BM524" s="145" t="s">
        <v>1018</v>
      </c>
    </row>
    <row r="525" spans="2:65" s="1" customFormat="1" ht="11.25" x14ac:dyDescent="0.2">
      <c r="B525" s="34"/>
      <c r="D525" s="147" t="s">
        <v>320</v>
      </c>
      <c r="F525" s="148" t="s">
        <v>1019</v>
      </c>
      <c r="I525" s="149"/>
      <c r="L525" s="34"/>
      <c r="M525" s="150"/>
      <c r="T525" s="55"/>
      <c r="AT525" s="18" t="s">
        <v>320</v>
      </c>
      <c r="AU525" s="18" t="s">
        <v>90</v>
      </c>
    </row>
    <row r="526" spans="2:65" s="12" customFormat="1" ht="11.25" x14ac:dyDescent="0.2">
      <c r="B526" s="151"/>
      <c r="D526" s="152" t="s">
        <v>322</v>
      </c>
      <c r="E526" s="153" t="s">
        <v>43</v>
      </c>
      <c r="F526" s="154" t="s">
        <v>1020</v>
      </c>
      <c r="H526" s="155">
        <v>3</v>
      </c>
      <c r="I526" s="156"/>
      <c r="L526" s="151"/>
      <c r="M526" s="157"/>
      <c r="T526" s="158"/>
      <c r="AT526" s="153" t="s">
        <v>322</v>
      </c>
      <c r="AU526" s="153" t="s">
        <v>90</v>
      </c>
      <c r="AV526" s="12" t="s">
        <v>90</v>
      </c>
      <c r="AW526" s="12" t="s">
        <v>41</v>
      </c>
      <c r="AX526" s="12" t="s">
        <v>88</v>
      </c>
      <c r="AY526" s="153" t="s">
        <v>311</v>
      </c>
    </row>
    <row r="527" spans="2:65" s="1" customFormat="1" ht="24.2" customHeight="1" x14ac:dyDescent="0.2">
      <c r="B527" s="34"/>
      <c r="C527" s="172" t="s">
        <v>1021</v>
      </c>
      <c r="D527" s="172" t="s">
        <v>634</v>
      </c>
      <c r="E527" s="173" t="s">
        <v>1012</v>
      </c>
      <c r="F527" s="174" t="s">
        <v>1013</v>
      </c>
      <c r="G527" s="175" t="s">
        <v>250</v>
      </c>
      <c r="H527" s="176">
        <v>2.7</v>
      </c>
      <c r="I527" s="177"/>
      <c r="J527" s="178">
        <f>ROUND(I527*H527,2)</f>
        <v>0</v>
      </c>
      <c r="K527" s="174" t="s">
        <v>317</v>
      </c>
      <c r="L527" s="179"/>
      <c r="M527" s="180" t="s">
        <v>43</v>
      </c>
      <c r="N527" s="181" t="s">
        <v>52</v>
      </c>
      <c r="P527" s="143">
        <f>O527*H527</f>
        <v>0</v>
      </c>
      <c r="Q527" s="143">
        <v>5.4000000000000003E-3</v>
      </c>
      <c r="R527" s="143">
        <f>Q527*H527</f>
        <v>1.4580000000000001E-2</v>
      </c>
      <c r="S527" s="143">
        <v>0</v>
      </c>
      <c r="T527" s="144">
        <f>S527*H527</f>
        <v>0</v>
      </c>
      <c r="AR527" s="145" t="s">
        <v>528</v>
      </c>
      <c r="AT527" s="145" t="s">
        <v>634</v>
      </c>
      <c r="AU527" s="145" t="s">
        <v>90</v>
      </c>
      <c r="AY527" s="18" t="s">
        <v>311</v>
      </c>
      <c r="BE527" s="146">
        <f>IF(N527="základní",J527,0)</f>
        <v>0</v>
      </c>
      <c r="BF527" s="146">
        <f>IF(N527="snížená",J527,0)</f>
        <v>0</v>
      </c>
      <c r="BG527" s="146">
        <f>IF(N527="zákl. přenesená",J527,0)</f>
        <v>0</v>
      </c>
      <c r="BH527" s="146">
        <f>IF(N527="sníž. přenesená",J527,0)</f>
        <v>0</v>
      </c>
      <c r="BI527" s="146">
        <f>IF(N527="nulová",J527,0)</f>
        <v>0</v>
      </c>
      <c r="BJ527" s="18" t="s">
        <v>88</v>
      </c>
      <c r="BK527" s="146">
        <f>ROUND(I527*H527,2)</f>
        <v>0</v>
      </c>
      <c r="BL527" s="18" t="s">
        <v>417</v>
      </c>
      <c r="BM527" s="145" t="s">
        <v>1022</v>
      </c>
    </row>
    <row r="528" spans="2:65" s="12" customFormat="1" ht="11.25" x14ac:dyDescent="0.2">
      <c r="B528" s="151"/>
      <c r="D528" s="152" t="s">
        <v>322</v>
      </c>
      <c r="F528" s="154" t="s">
        <v>1023</v>
      </c>
      <c r="H528" s="155">
        <v>2.7</v>
      </c>
      <c r="I528" s="156"/>
      <c r="L528" s="151"/>
      <c r="M528" s="157"/>
      <c r="T528" s="158"/>
      <c r="AT528" s="153" t="s">
        <v>322</v>
      </c>
      <c r="AU528" s="153" t="s">
        <v>90</v>
      </c>
      <c r="AV528" s="12" t="s">
        <v>90</v>
      </c>
      <c r="AW528" s="12" t="s">
        <v>4</v>
      </c>
      <c r="AX528" s="12" t="s">
        <v>88</v>
      </c>
      <c r="AY528" s="153" t="s">
        <v>311</v>
      </c>
    </row>
    <row r="529" spans="2:65" s="1" customFormat="1" ht="37.9" customHeight="1" x14ac:dyDescent="0.2">
      <c r="B529" s="34"/>
      <c r="C529" s="134" t="s">
        <v>1024</v>
      </c>
      <c r="D529" s="134" t="s">
        <v>313</v>
      </c>
      <c r="E529" s="135" t="s">
        <v>1025</v>
      </c>
      <c r="F529" s="136" t="s">
        <v>1026</v>
      </c>
      <c r="G529" s="137" t="s">
        <v>340</v>
      </c>
      <c r="H529" s="138">
        <v>1</v>
      </c>
      <c r="I529" s="139"/>
      <c r="J529" s="140">
        <f>ROUND(I529*H529,2)</f>
        <v>0</v>
      </c>
      <c r="K529" s="136" t="s">
        <v>317</v>
      </c>
      <c r="L529" s="34"/>
      <c r="M529" s="141" t="s">
        <v>43</v>
      </c>
      <c r="N529" s="142" t="s">
        <v>52</v>
      </c>
      <c r="P529" s="143">
        <f>O529*H529</f>
        <v>0</v>
      </c>
      <c r="Q529" s="143">
        <v>3.65E-3</v>
      </c>
      <c r="R529" s="143">
        <f>Q529*H529</f>
        <v>3.65E-3</v>
      </c>
      <c r="S529" s="143">
        <v>0</v>
      </c>
      <c r="T529" s="144">
        <f>S529*H529</f>
        <v>0</v>
      </c>
      <c r="AR529" s="145" t="s">
        <v>417</v>
      </c>
      <c r="AT529" s="145" t="s">
        <v>313</v>
      </c>
      <c r="AU529" s="145" t="s">
        <v>90</v>
      </c>
      <c r="AY529" s="18" t="s">
        <v>311</v>
      </c>
      <c r="BE529" s="146">
        <f>IF(N529="základní",J529,0)</f>
        <v>0</v>
      </c>
      <c r="BF529" s="146">
        <f>IF(N529="snížená",J529,0)</f>
        <v>0</v>
      </c>
      <c r="BG529" s="146">
        <f>IF(N529="zákl. přenesená",J529,0)</f>
        <v>0</v>
      </c>
      <c r="BH529" s="146">
        <f>IF(N529="sníž. přenesená",J529,0)</f>
        <v>0</v>
      </c>
      <c r="BI529" s="146">
        <f>IF(N529="nulová",J529,0)</f>
        <v>0</v>
      </c>
      <c r="BJ529" s="18" t="s">
        <v>88</v>
      </c>
      <c r="BK529" s="146">
        <f>ROUND(I529*H529,2)</f>
        <v>0</v>
      </c>
      <c r="BL529" s="18" t="s">
        <v>417</v>
      </c>
      <c r="BM529" s="145" t="s">
        <v>1027</v>
      </c>
    </row>
    <row r="530" spans="2:65" s="1" customFormat="1" ht="11.25" x14ac:dyDescent="0.2">
      <c r="B530" s="34"/>
      <c r="D530" s="147" t="s">
        <v>320</v>
      </c>
      <c r="F530" s="148" t="s">
        <v>1028</v>
      </c>
      <c r="I530" s="149"/>
      <c r="L530" s="34"/>
      <c r="M530" s="150"/>
      <c r="T530" s="55"/>
      <c r="AT530" s="18" t="s">
        <v>320</v>
      </c>
      <c r="AU530" s="18" t="s">
        <v>90</v>
      </c>
    </row>
    <row r="531" spans="2:65" s="12" customFormat="1" ht="11.25" x14ac:dyDescent="0.2">
      <c r="B531" s="151"/>
      <c r="D531" s="152" t="s">
        <v>322</v>
      </c>
      <c r="E531" s="153" t="s">
        <v>43</v>
      </c>
      <c r="F531" s="154" t="s">
        <v>1029</v>
      </c>
      <c r="H531" s="155">
        <v>1</v>
      </c>
      <c r="I531" s="156"/>
      <c r="L531" s="151"/>
      <c r="M531" s="157"/>
      <c r="T531" s="158"/>
      <c r="AT531" s="153" t="s">
        <v>322</v>
      </c>
      <c r="AU531" s="153" t="s">
        <v>90</v>
      </c>
      <c r="AV531" s="12" t="s">
        <v>90</v>
      </c>
      <c r="AW531" s="12" t="s">
        <v>41</v>
      </c>
      <c r="AX531" s="12" t="s">
        <v>88</v>
      </c>
      <c r="AY531" s="153" t="s">
        <v>311</v>
      </c>
    </row>
    <row r="532" spans="2:65" s="1" customFormat="1" ht="24.2" customHeight="1" x14ac:dyDescent="0.2">
      <c r="B532" s="34"/>
      <c r="C532" s="172" t="s">
        <v>1030</v>
      </c>
      <c r="D532" s="172" t="s">
        <v>634</v>
      </c>
      <c r="E532" s="173" t="s">
        <v>1012</v>
      </c>
      <c r="F532" s="174" t="s">
        <v>1013</v>
      </c>
      <c r="G532" s="175" t="s">
        <v>250</v>
      </c>
      <c r="H532" s="176">
        <v>0.9</v>
      </c>
      <c r="I532" s="177"/>
      <c r="J532" s="178">
        <f>ROUND(I532*H532,2)</f>
        <v>0</v>
      </c>
      <c r="K532" s="174" t="s">
        <v>317</v>
      </c>
      <c r="L532" s="179"/>
      <c r="M532" s="180" t="s">
        <v>43</v>
      </c>
      <c r="N532" s="181" t="s">
        <v>52</v>
      </c>
      <c r="P532" s="143">
        <f>O532*H532</f>
        <v>0</v>
      </c>
      <c r="Q532" s="143">
        <v>5.4000000000000003E-3</v>
      </c>
      <c r="R532" s="143">
        <f>Q532*H532</f>
        <v>4.8600000000000006E-3</v>
      </c>
      <c r="S532" s="143">
        <v>0</v>
      </c>
      <c r="T532" s="144">
        <f>S532*H532</f>
        <v>0</v>
      </c>
      <c r="AR532" s="145" t="s">
        <v>528</v>
      </c>
      <c r="AT532" s="145" t="s">
        <v>634</v>
      </c>
      <c r="AU532" s="145" t="s">
        <v>90</v>
      </c>
      <c r="AY532" s="18" t="s">
        <v>311</v>
      </c>
      <c r="BE532" s="146">
        <f>IF(N532="základní",J532,0)</f>
        <v>0</v>
      </c>
      <c r="BF532" s="146">
        <f>IF(N532="snížená",J532,0)</f>
        <v>0</v>
      </c>
      <c r="BG532" s="146">
        <f>IF(N532="zákl. přenesená",J532,0)</f>
        <v>0</v>
      </c>
      <c r="BH532" s="146">
        <f>IF(N532="sníž. přenesená",J532,0)</f>
        <v>0</v>
      </c>
      <c r="BI532" s="146">
        <f>IF(N532="nulová",J532,0)</f>
        <v>0</v>
      </c>
      <c r="BJ532" s="18" t="s">
        <v>88</v>
      </c>
      <c r="BK532" s="146">
        <f>ROUND(I532*H532,2)</f>
        <v>0</v>
      </c>
      <c r="BL532" s="18" t="s">
        <v>417</v>
      </c>
      <c r="BM532" s="145" t="s">
        <v>1031</v>
      </c>
    </row>
    <row r="533" spans="2:65" s="12" customFormat="1" ht="11.25" x14ac:dyDescent="0.2">
      <c r="B533" s="151"/>
      <c r="D533" s="152" t="s">
        <v>322</v>
      </c>
      <c r="F533" s="154" t="s">
        <v>1032</v>
      </c>
      <c r="H533" s="155">
        <v>0.9</v>
      </c>
      <c r="I533" s="156"/>
      <c r="L533" s="151"/>
      <c r="M533" s="157"/>
      <c r="T533" s="158"/>
      <c r="AT533" s="153" t="s">
        <v>322</v>
      </c>
      <c r="AU533" s="153" t="s">
        <v>90</v>
      </c>
      <c r="AV533" s="12" t="s">
        <v>90</v>
      </c>
      <c r="AW533" s="12" t="s">
        <v>4</v>
      </c>
      <c r="AX533" s="12" t="s">
        <v>88</v>
      </c>
      <c r="AY533" s="153" t="s">
        <v>311</v>
      </c>
    </row>
    <row r="534" spans="2:65" s="1" customFormat="1" ht="21.75" customHeight="1" x14ac:dyDescent="0.2">
      <c r="B534" s="34"/>
      <c r="C534" s="134" t="s">
        <v>1033</v>
      </c>
      <c r="D534" s="134" t="s">
        <v>313</v>
      </c>
      <c r="E534" s="135" t="s">
        <v>1034</v>
      </c>
      <c r="F534" s="136" t="s">
        <v>1035</v>
      </c>
      <c r="G534" s="137" t="s">
        <v>250</v>
      </c>
      <c r="H534" s="138">
        <v>187.2</v>
      </c>
      <c r="I534" s="139"/>
      <c r="J534" s="140">
        <f>ROUND(I534*H534,2)</f>
        <v>0</v>
      </c>
      <c r="K534" s="136" t="s">
        <v>317</v>
      </c>
      <c r="L534" s="34"/>
      <c r="M534" s="141" t="s">
        <v>43</v>
      </c>
      <c r="N534" s="142" t="s">
        <v>52</v>
      </c>
      <c r="P534" s="143">
        <f>O534*H534</f>
        <v>0</v>
      </c>
      <c r="Q534" s="143">
        <v>0</v>
      </c>
      <c r="R534" s="143">
        <f>Q534*H534</f>
        <v>0</v>
      </c>
      <c r="S534" s="143">
        <v>0</v>
      </c>
      <c r="T534" s="144">
        <f>S534*H534</f>
        <v>0</v>
      </c>
      <c r="AR534" s="145" t="s">
        <v>417</v>
      </c>
      <c r="AT534" s="145" t="s">
        <v>313</v>
      </c>
      <c r="AU534" s="145" t="s">
        <v>90</v>
      </c>
      <c r="AY534" s="18" t="s">
        <v>311</v>
      </c>
      <c r="BE534" s="146">
        <f>IF(N534="základní",J534,0)</f>
        <v>0</v>
      </c>
      <c r="BF534" s="146">
        <f>IF(N534="snížená",J534,0)</f>
        <v>0</v>
      </c>
      <c r="BG534" s="146">
        <f>IF(N534="zákl. přenesená",J534,0)</f>
        <v>0</v>
      </c>
      <c r="BH534" s="146">
        <f>IF(N534="sníž. přenesená",J534,0)</f>
        <v>0</v>
      </c>
      <c r="BI534" s="146">
        <f>IF(N534="nulová",J534,0)</f>
        <v>0</v>
      </c>
      <c r="BJ534" s="18" t="s">
        <v>88</v>
      </c>
      <c r="BK534" s="146">
        <f>ROUND(I534*H534,2)</f>
        <v>0</v>
      </c>
      <c r="BL534" s="18" t="s">
        <v>417</v>
      </c>
      <c r="BM534" s="145" t="s">
        <v>1036</v>
      </c>
    </row>
    <row r="535" spans="2:65" s="1" customFormat="1" ht="11.25" x14ac:dyDescent="0.2">
      <c r="B535" s="34"/>
      <c r="D535" s="147" t="s">
        <v>320</v>
      </c>
      <c r="F535" s="148" t="s">
        <v>1037</v>
      </c>
      <c r="I535" s="149"/>
      <c r="L535" s="34"/>
      <c r="M535" s="150"/>
      <c r="T535" s="55"/>
      <c r="AT535" s="18" t="s">
        <v>320</v>
      </c>
      <c r="AU535" s="18" t="s">
        <v>90</v>
      </c>
    </row>
    <row r="536" spans="2:65" s="12" customFormat="1" ht="11.25" x14ac:dyDescent="0.2">
      <c r="B536" s="151"/>
      <c r="D536" s="152" t="s">
        <v>322</v>
      </c>
      <c r="E536" s="153" t="s">
        <v>43</v>
      </c>
      <c r="F536" s="154" t="s">
        <v>990</v>
      </c>
      <c r="H536" s="155">
        <v>187.2</v>
      </c>
      <c r="I536" s="156"/>
      <c r="L536" s="151"/>
      <c r="M536" s="157"/>
      <c r="T536" s="158"/>
      <c r="AT536" s="153" t="s">
        <v>322</v>
      </c>
      <c r="AU536" s="153" t="s">
        <v>90</v>
      </c>
      <c r="AV536" s="12" t="s">
        <v>90</v>
      </c>
      <c r="AW536" s="12" t="s">
        <v>41</v>
      </c>
      <c r="AX536" s="12" t="s">
        <v>88</v>
      </c>
      <c r="AY536" s="153" t="s">
        <v>311</v>
      </c>
    </row>
    <row r="537" spans="2:65" s="1" customFormat="1" ht="16.5" customHeight="1" x14ac:dyDescent="0.2">
      <c r="B537" s="34"/>
      <c r="C537" s="172" t="s">
        <v>1038</v>
      </c>
      <c r="D537" s="172" t="s">
        <v>634</v>
      </c>
      <c r="E537" s="173" t="s">
        <v>1039</v>
      </c>
      <c r="F537" s="174" t="s">
        <v>1040</v>
      </c>
      <c r="G537" s="175" t="s">
        <v>250</v>
      </c>
      <c r="H537" s="176">
        <v>216.21600000000001</v>
      </c>
      <c r="I537" s="177"/>
      <c r="J537" s="178">
        <f>ROUND(I537*H537,2)</f>
        <v>0</v>
      </c>
      <c r="K537" s="174" t="s">
        <v>317</v>
      </c>
      <c r="L537" s="179"/>
      <c r="M537" s="180" t="s">
        <v>43</v>
      </c>
      <c r="N537" s="181" t="s">
        <v>52</v>
      </c>
      <c r="P537" s="143">
        <f>O537*H537</f>
        <v>0</v>
      </c>
      <c r="Q537" s="143">
        <v>1E-4</v>
      </c>
      <c r="R537" s="143">
        <f>Q537*H537</f>
        <v>2.1621600000000001E-2</v>
      </c>
      <c r="S537" s="143">
        <v>0</v>
      </c>
      <c r="T537" s="144">
        <f>S537*H537</f>
        <v>0</v>
      </c>
      <c r="AR537" s="145" t="s">
        <v>528</v>
      </c>
      <c r="AT537" s="145" t="s">
        <v>634</v>
      </c>
      <c r="AU537" s="145" t="s">
        <v>90</v>
      </c>
      <c r="AY537" s="18" t="s">
        <v>311</v>
      </c>
      <c r="BE537" s="146">
        <f>IF(N537="základní",J537,0)</f>
        <v>0</v>
      </c>
      <c r="BF537" s="146">
        <f>IF(N537="snížená",J537,0)</f>
        <v>0</v>
      </c>
      <c r="BG537" s="146">
        <f>IF(N537="zákl. přenesená",J537,0)</f>
        <v>0</v>
      </c>
      <c r="BH537" s="146">
        <f>IF(N537="sníž. přenesená",J537,0)</f>
        <v>0</v>
      </c>
      <c r="BI537" s="146">
        <f>IF(N537="nulová",J537,0)</f>
        <v>0</v>
      </c>
      <c r="BJ537" s="18" t="s">
        <v>88</v>
      </c>
      <c r="BK537" s="146">
        <f>ROUND(I537*H537,2)</f>
        <v>0</v>
      </c>
      <c r="BL537" s="18" t="s">
        <v>417</v>
      </c>
      <c r="BM537" s="145" t="s">
        <v>1041</v>
      </c>
    </row>
    <row r="538" spans="2:65" s="12" customFormat="1" ht="11.25" x14ac:dyDescent="0.2">
      <c r="B538" s="151"/>
      <c r="D538" s="152" t="s">
        <v>322</v>
      </c>
      <c r="F538" s="154" t="s">
        <v>1042</v>
      </c>
      <c r="H538" s="155">
        <v>216.21600000000001</v>
      </c>
      <c r="I538" s="156"/>
      <c r="L538" s="151"/>
      <c r="M538" s="157"/>
      <c r="T538" s="158"/>
      <c r="AT538" s="153" t="s">
        <v>322</v>
      </c>
      <c r="AU538" s="153" t="s">
        <v>90</v>
      </c>
      <c r="AV538" s="12" t="s">
        <v>90</v>
      </c>
      <c r="AW538" s="12" t="s">
        <v>4</v>
      </c>
      <c r="AX538" s="12" t="s">
        <v>88</v>
      </c>
      <c r="AY538" s="153" t="s">
        <v>311</v>
      </c>
    </row>
    <row r="539" spans="2:65" s="1" customFormat="1" ht="16.5" customHeight="1" x14ac:dyDescent="0.2">
      <c r="B539" s="34"/>
      <c r="C539" s="134" t="s">
        <v>1043</v>
      </c>
      <c r="D539" s="134" t="s">
        <v>313</v>
      </c>
      <c r="E539" s="135" t="s">
        <v>1044</v>
      </c>
      <c r="F539" s="136" t="s">
        <v>1045</v>
      </c>
      <c r="G539" s="137" t="s">
        <v>379</v>
      </c>
      <c r="H539" s="138">
        <v>102</v>
      </c>
      <c r="I539" s="139"/>
      <c r="J539" s="140">
        <f>ROUND(I539*H539,2)</f>
        <v>0</v>
      </c>
      <c r="K539" s="136" t="s">
        <v>317</v>
      </c>
      <c r="L539" s="34"/>
      <c r="M539" s="141" t="s">
        <v>43</v>
      </c>
      <c r="N539" s="142" t="s">
        <v>52</v>
      </c>
      <c r="P539" s="143">
        <f>O539*H539</f>
        <v>0</v>
      </c>
      <c r="Q539" s="143">
        <v>4.6999999999999999E-4</v>
      </c>
      <c r="R539" s="143">
        <f>Q539*H539</f>
        <v>4.7939999999999997E-2</v>
      </c>
      <c r="S539" s="143">
        <v>0</v>
      </c>
      <c r="T539" s="144">
        <f>S539*H539</f>
        <v>0</v>
      </c>
      <c r="AR539" s="145" t="s">
        <v>417</v>
      </c>
      <c r="AT539" s="145" t="s">
        <v>313</v>
      </c>
      <c r="AU539" s="145" t="s">
        <v>90</v>
      </c>
      <c r="AY539" s="18" t="s">
        <v>311</v>
      </c>
      <c r="BE539" s="146">
        <f>IF(N539="základní",J539,0)</f>
        <v>0</v>
      </c>
      <c r="BF539" s="146">
        <f>IF(N539="snížená",J539,0)</f>
        <v>0</v>
      </c>
      <c r="BG539" s="146">
        <f>IF(N539="zákl. přenesená",J539,0)</f>
        <v>0</v>
      </c>
      <c r="BH539" s="146">
        <f>IF(N539="sníž. přenesená",J539,0)</f>
        <v>0</v>
      </c>
      <c r="BI539" s="146">
        <f>IF(N539="nulová",J539,0)</f>
        <v>0</v>
      </c>
      <c r="BJ539" s="18" t="s">
        <v>88</v>
      </c>
      <c r="BK539" s="146">
        <f>ROUND(I539*H539,2)</f>
        <v>0</v>
      </c>
      <c r="BL539" s="18" t="s">
        <v>417</v>
      </c>
      <c r="BM539" s="145" t="s">
        <v>1046</v>
      </c>
    </row>
    <row r="540" spans="2:65" s="1" customFormat="1" ht="11.25" x14ac:dyDescent="0.2">
      <c r="B540" s="34"/>
      <c r="D540" s="147" t="s">
        <v>320</v>
      </c>
      <c r="F540" s="148" t="s">
        <v>1047</v>
      </c>
      <c r="I540" s="149"/>
      <c r="L540" s="34"/>
      <c r="M540" s="150"/>
      <c r="T540" s="55"/>
      <c r="AT540" s="18" t="s">
        <v>320</v>
      </c>
      <c r="AU540" s="18" t="s">
        <v>90</v>
      </c>
    </row>
    <row r="541" spans="2:65" s="12" customFormat="1" ht="11.25" x14ac:dyDescent="0.2">
      <c r="B541" s="151"/>
      <c r="D541" s="152" t="s">
        <v>322</v>
      </c>
      <c r="E541" s="153" t="s">
        <v>43</v>
      </c>
      <c r="F541" s="154" t="s">
        <v>1048</v>
      </c>
      <c r="H541" s="155">
        <v>51</v>
      </c>
      <c r="I541" s="156"/>
      <c r="L541" s="151"/>
      <c r="M541" s="157"/>
      <c r="T541" s="158"/>
      <c r="AT541" s="153" t="s">
        <v>322</v>
      </c>
      <c r="AU541" s="153" t="s">
        <v>90</v>
      </c>
      <c r="AV541" s="12" t="s">
        <v>90</v>
      </c>
      <c r="AW541" s="12" t="s">
        <v>41</v>
      </c>
      <c r="AX541" s="12" t="s">
        <v>81</v>
      </c>
      <c r="AY541" s="153" t="s">
        <v>311</v>
      </c>
    </row>
    <row r="542" spans="2:65" s="12" customFormat="1" ht="11.25" x14ac:dyDescent="0.2">
      <c r="B542" s="151"/>
      <c r="D542" s="152" t="s">
        <v>322</v>
      </c>
      <c r="E542" s="153" t="s">
        <v>43</v>
      </c>
      <c r="F542" s="154" t="s">
        <v>1049</v>
      </c>
      <c r="H542" s="155">
        <v>51</v>
      </c>
      <c r="I542" s="156"/>
      <c r="L542" s="151"/>
      <c r="M542" s="157"/>
      <c r="T542" s="158"/>
      <c r="AT542" s="153" t="s">
        <v>322</v>
      </c>
      <c r="AU542" s="153" t="s">
        <v>90</v>
      </c>
      <c r="AV542" s="12" t="s">
        <v>90</v>
      </c>
      <c r="AW542" s="12" t="s">
        <v>41</v>
      </c>
      <c r="AX542" s="12" t="s">
        <v>81</v>
      </c>
      <c r="AY542" s="153" t="s">
        <v>311</v>
      </c>
    </row>
    <row r="543" spans="2:65" s="13" customFormat="1" ht="11.25" x14ac:dyDescent="0.2">
      <c r="B543" s="159"/>
      <c r="D543" s="152" t="s">
        <v>322</v>
      </c>
      <c r="E543" s="160" t="s">
        <v>43</v>
      </c>
      <c r="F543" s="161" t="s">
        <v>331</v>
      </c>
      <c r="H543" s="162">
        <v>102</v>
      </c>
      <c r="I543" s="163"/>
      <c r="L543" s="159"/>
      <c r="M543" s="164"/>
      <c r="T543" s="165"/>
      <c r="AT543" s="160" t="s">
        <v>322</v>
      </c>
      <c r="AU543" s="160" t="s">
        <v>90</v>
      </c>
      <c r="AV543" s="13" t="s">
        <v>318</v>
      </c>
      <c r="AW543" s="13" t="s">
        <v>41</v>
      </c>
      <c r="AX543" s="13" t="s">
        <v>88</v>
      </c>
      <c r="AY543" s="160" t="s">
        <v>311</v>
      </c>
    </row>
    <row r="544" spans="2:65" s="1" customFormat="1" ht="24.2" customHeight="1" x14ac:dyDescent="0.2">
      <c r="B544" s="34"/>
      <c r="C544" s="172" t="s">
        <v>1050</v>
      </c>
      <c r="D544" s="172" t="s">
        <v>634</v>
      </c>
      <c r="E544" s="173" t="s">
        <v>1012</v>
      </c>
      <c r="F544" s="174" t="s">
        <v>1013</v>
      </c>
      <c r="G544" s="175" t="s">
        <v>250</v>
      </c>
      <c r="H544" s="176">
        <v>56.1</v>
      </c>
      <c r="I544" s="177"/>
      <c r="J544" s="178">
        <f>ROUND(I544*H544,2)</f>
        <v>0</v>
      </c>
      <c r="K544" s="174" t="s">
        <v>317</v>
      </c>
      <c r="L544" s="179"/>
      <c r="M544" s="180" t="s">
        <v>43</v>
      </c>
      <c r="N544" s="181" t="s">
        <v>52</v>
      </c>
      <c r="P544" s="143">
        <f>O544*H544</f>
        <v>0</v>
      </c>
      <c r="Q544" s="143">
        <v>5.4000000000000003E-3</v>
      </c>
      <c r="R544" s="143">
        <f>Q544*H544</f>
        <v>0.30294000000000004</v>
      </c>
      <c r="S544" s="143">
        <v>0</v>
      </c>
      <c r="T544" s="144">
        <f>S544*H544</f>
        <v>0</v>
      </c>
      <c r="AR544" s="145" t="s">
        <v>528</v>
      </c>
      <c r="AT544" s="145" t="s">
        <v>634</v>
      </c>
      <c r="AU544" s="145" t="s">
        <v>90</v>
      </c>
      <c r="AY544" s="18" t="s">
        <v>311</v>
      </c>
      <c r="BE544" s="146">
        <f>IF(N544="základní",J544,0)</f>
        <v>0</v>
      </c>
      <c r="BF544" s="146">
        <f>IF(N544="snížená",J544,0)</f>
        <v>0</v>
      </c>
      <c r="BG544" s="146">
        <f>IF(N544="zákl. přenesená",J544,0)</f>
        <v>0</v>
      </c>
      <c r="BH544" s="146">
        <f>IF(N544="sníž. přenesená",J544,0)</f>
        <v>0</v>
      </c>
      <c r="BI544" s="146">
        <f>IF(N544="nulová",J544,0)</f>
        <v>0</v>
      </c>
      <c r="BJ544" s="18" t="s">
        <v>88</v>
      </c>
      <c r="BK544" s="146">
        <f>ROUND(I544*H544,2)</f>
        <v>0</v>
      </c>
      <c r="BL544" s="18" t="s">
        <v>417</v>
      </c>
      <c r="BM544" s="145" t="s">
        <v>1051</v>
      </c>
    </row>
    <row r="545" spans="2:65" s="12" customFormat="1" ht="11.25" x14ac:dyDescent="0.2">
      <c r="B545" s="151"/>
      <c r="D545" s="152" t="s">
        <v>322</v>
      </c>
      <c r="F545" s="154" t="s">
        <v>1052</v>
      </c>
      <c r="H545" s="155">
        <v>56.1</v>
      </c>
      <c r="I545" s="156"/>
      <c r="L545" s="151"/>
      <c r="M545" s="157"/>
      <c r="T545" s="158"/>
      <c r="AT545" s="153" t="s">
        <v>322</v>
      </c>
      <c r="AU545" s="153" t="s">
        <v>90</v>
      </c>
      <c r="AV545" s="12" t="s">
        <v>90</v>
      </c>
      <c r="AW545" s="12" t="s">
        <v>4</v>
      </c>
      <c r="AX545" s="12" t="s">
        <v>88</v>
      </c>
      <c r="AY545" s="153" t="s">
        <v>311</v>
      </c>
    </row>
    <row r="546" spans="2:65" s="1" customFormat="1" ht="24.2" customHeight="1" x14ac:dyDescent="0.2">
      <c r="B546" s="34"/>
      <c r="C546" s="134" t="s">
        <v>1053</v>
      </c>
      <c r="D546" s="134" t="s">
        <v>313</v>
      </c>
      <c r="E546" s="135" t="s">
        <v>1054</v>
      </c>
      <c r="F546" s="136" t="s">
        <v>1055</v>
      </c>
      <c r="G546" s="137" t="s">
        <v>250</v>
      </c>
      <c r="H546" s="138">
        <v>37.86</v>
      </c>
      <c r="I546" s="139"/>
      <c r="J546" s="140">
        <f>ROUND(I546*H546,2)</f>
        <v>0</v>
      </c>
      <c r="K546" s="136" t="s">
        <v>317</v>
      </c>
      <c r="L546" s="34"/>
      <c r="M546" s="141" t="s">
        <v>43</v>
      </c>
      <c r="N546" s="142" t="s">
        <v>52</v>
      </c>
      <c r="P546" s="143">
        <f>O546*H546</f>
        <v>0</v>
      </c>
      <c r="Q546" s="143">
        <v>0</v>
      </c>
      <c r="R546" s="143">
        <f>Q546*H546</f>
        <v>0</v>
      </c>
      <c r="S546" s="143">
        <v>0</v>
      </c>
      <c r="T546" s="144">
        <f>S546*H546</f>
        <v>0</v>
      </c>
      <c r="AR546" s="145" t="s">
        <v>417</v>
      </c>
      <c r="AT546" s="145" t="s">
        <v>313</v>
      </c>
      <c r="AU546" s="145" t="s">
        <v>90</v>
      </c>
      <c r="AY546" s="18" t="s">
        <v>311</v>
      </c>
      <c r="BE546" s="146">
        <f>IF(N546="základní",J546,0)</f>
        <v>0</v>
      </c>
      <c r="BF546" s="146">
        <f>IF(N546="snížená",J546,0)</f>
        <v>0</v>
      </c>
      <c r="BG546" s="146">
        <f>IF(N546="zákl. přenesená",J546,0)</f>
        <v>0</v>
      </c>
      <c r="BH546" s="146">
        <f>IF(N546="sníž. přenesená",J546,0)</f>
        <v>0</v>
      </c>
      <c r="BI546" s="146">
        <f>IF(N546="nulová",J546,0)</f>
        <v>0</v>
      </c>
      <c r="BJ546" s="18" t="s">
        <v>88</v>
      </c>
      <c r="BK546" s="146">
        <f>ROUND(I546*H546,2)</f>
        <v>0</v>
      </c>
      <c r="BL546" s="18" t="s">
        <v>417</v>
      </c>
      <c r="BM546" s="145" t="s">
        <v>1056</v>
      </c>
    </row>
    <row r="547" spans="2:65" s="1" customFormat="1" ht="11.25" x14ac:dyDescent="0.2">
      <c r="B547" s="34"/>
      <c r="D547" s="147" t="s">
        <v>320</v>
      </c>
      <c r="F547" s="148" t="s">
        <v>1057</v>
      </c>
      <c r="I547" s="149"/>
      <c r="L547" s="34"/>
      <c r="M547" s="150"/>
      <c r="T547" s="55"/>
      <c r="AT547" s="18" t="s">
        <v>320</v>
      </c>
      <c r="AU547" s="18" t="s">
        <v>90</v>
      </c>
    </row>
    <row r="548" spans="2:65" s="12" customFormat="1" ht="11.25" x14ac:dyDescent="0.2">
      <c r="B548" s="151"/>
      <c r="D548" s="152" t="s">
        <v>322</v>
      </c>
      <c r="E548" s="153" t="s">
        <v>43</v>
      </c>
      <c r="F548" s="154" t="s">
        <v>1058</v>
      </c>
      <c r="H548" s="155">
        <v>37.86</v>
      </c>
      <c r="I548" s="156"/>
      <c r="L548" s="151"/>
      <c r="M548" s="157"/>
      <c r="T548" s="158"/>
      <c r="AT548" s="153" t="s">
        <v>322</v>
      </c>
      <c r="AU548" s="153" t="s">
        <v>90</v>
      </c>
      <c r="AV548" s="12" t="s">
        <v>90</v>
      </c>
      <c r="AW548" s="12" t="s">
        <v>41</v>
      </c>
      <c r="AX548" s="12" t="s">
        <v>88</v>
      </c>
      <c r="AY548" s="153" t="s">
        <v>311</v>
      </c>
    </row>
    <row r="549" spans="2:65" s="1" customFormat="1" ht="16.5" customHeight="1" x14ac:dyDescent="0.2">
      <c r="B549" s="34"/>
      <c r="C549" s="172" t="s">
        <v>1059</v>
      </c>
      <c r="D549" s="172" t="s">
        <v>634</v>
      </c>
      <c r="E549" s="173" t="s">
        <v>916</v>
      </c>
      <c r="F549" s="174" t="s">
        <v>917</v>
      </c>
      <c r="G549" s="175" t="s">
        <v>371</v>
      </c>
      <c r="H549" s="176">
        <v>1.2999999999999999E-2</v>
      </c>
      <c r="I549" s="177"/>
      <c r="J549" s="178">
        <f>ROUND(I549*H549,2)</f>
        <v>0</v>
      </c>
      <c r="K549" s="174" t="s">
        <v>317</v>
      </c>
      <c r="L549" s="179"/>
      <c r="M549" s="180" t="s">
        <v>43</v>
      </c>
      <c r="N549" s="181" t="s">
        <v>52</v>
      </c>
      <c r="P549" s="143">
        <f>O549*H549</f>
        <v>0</v>
      </c>
      <c r="Q549" s="143">
        <v>1</v>
      </c>
      <c r="R549" s="143">
        <f>Q549*H549</f>
        <v>1.2999999999999999E-2</v>
      </c>
      <c r="S549" s="143">
        <v>0</v>
      </c>
      <c r="T549" s="144">
        <f>S549*H549</f>
        <v>0</v>
      </c>
      <c r="AR549" s="145" t="s">
        <v>528</v>
      </c>
      <c r="AT549" s="145" t="s">
        <v>634</v>
      </c>
      <c r="AU549" s="145" t="s">
        <v>90</v>
      </c>
      <c r="AY549" s="18" t="s">
        <v>311</v>
      </c>
      <c r="BE549" s="146">
        <f>IF(N549="základní",J549,0)</f>
        <v>0</v>
      </c>
      <c r="BF549" s="146">
        <f>IF(N549="snížená",J549,0)</f>
        <v>0</v>
      </c>
      <c r="BG549" s="146">
        <f>IF(N549="zákl. přenesená",J549,0)</f>
        <v>0</v>
      </c>
      <c r="BH549" s="146">
        <f>IF(N549="sníž. přenesená",J549,0)</f>
        <v>0</v>
      </c>
      <c r="BI549" s="146">
        <f>IF(N549="nulová",J549,0)</f>
        <v>0</v>
      </c>
      <c r="BJ549" s="18" t="s">
        <v>88</v>
      </c>
      <c r="BK549" s="146">
        <f>ROUND(I549*H549,2)</f>
        <v>0</v>
      </c>
      <c r="BL549" s="18" t="s">
        <v>417</v>
      </c>
      <c r="BM549" s="145" t="s">
        <v>1060</v>
      </c>
    </row>
    <row r="550" spans="2:65" s="12" customFormat="1" ht="11.25" x14ac:dyDescent="0.2">
      <c r="B550" s="151"/>
      <c r="D550" s="152" t="s">
        <v>322</v>
      </c>
      <c r="F550" s="154" t="s">
        <v>1061</v>
      </c>
      <c r="H550" s="155">
        <v>1.2999999999999999E-2</v>
      </c>
      <c r="I550" s="156"/>
      <c r="L550" s="151"/>
      <c r="M550" s="157"/>
      <c r="T550" s="158"/>
      <c r="AT550" s="153" t="s">
        <v>322</v>
      </c>
      <c r="AU550" s="153" t="s">
        <v>90</v>
      </c>
      <c r="AV550" s="12" t="s">
        <v>90</v>
      </c>
      <c r="AW550" s="12" t="s">
        <v>4</v>
      </c>
      <c r="AX550" s="12" t="s">
        <v>88</v>
      </c>
      <c r="AY550" s="153" t="s">
        <v>311</v>
      </c>
    </row>
    <row r="551" spans="2:65" s="1" customFormat="1" ht="24.2" customHeight="1" x14ac:dyDescent="0.2">
      <c r="B551" s="34"/>
      <c r="C551" s="134" t="s">
        <v>1062</v>
      </c>
      <c r="D551" s="134" t="s">
        <v>313</v>
      </c>
      <c r="E551" s="135" t="s">
        <v>1063</v>
      </c>
      <c r="F551" s="136" t="s">
        <v>1064</v>
      </c>
      <c r="G551" s="137" t="s">
        <v>250</v>
      </c>
      <c r="H551" s="138">
        <v>49.44</v>
      </c>
      <c r="I551" s="139"/>
      <c r="J551" s="140">
        <f>ROUND(I551*H551,2)</f>
        <v>0</v>
      </c>
      <c r="K551" s="136" t="s">
        <v>317</v>
      </c>
      <c r="L551" s="34"/>
      <c r="M551" s="141" t="s">
        <v>43</v>
      </c>
      <c r="N551" s="142" t="s">
        <v>52</v>
      </c>
      <c r="P551" s="143">
        <f>O551*H551</f>
        <v>0</v>
      </c>
      <c r="Q551" s="143">
        <v>0</v>
      </c>
      <c r="R551" s="143">
        <f>Q551*H551</f>
        <v>0</v>
      </c>
      <c r="S551" s="143">
        <v>0</v>
      </c>
      <c r="T551" s="144">
        <f>S551*H551</f>
        <v>0</v>
      </c>
      <c r="AR551" s="145" t="s">
        <v>417</v>
      </c>
      <c r="AT551" s="145" t="s">
        <v>313</v>
      </c>
      <c r="AU551" s="145" t="s">
        <v>90</v>
      </c>
      <c r="AY551" s="18" t="s">
        <v>311</v>
      </c>
      <c r="BE551" s="146">
        <f>IF(N551="základní",J551,0)</f>
        <v>0</v>
      </c>
      <c r="BF551" s="146">
        <f>IF(N551="snížená",J551,0)</f>
        <v>0</v>
      </c>
      <c r="BG551" s="146">
        <f>IF(N551="zákl. přenesená",J551,0)</f>
        <v>0</v>
      </c>
      <c r="BH551" s="146">
        <f>IF(N551="sníž. přenesená",J551,0)</f>
        <v>0</v>
      </c>
      <c r="BI551" s="146">
        <f>IF(N551="nulová",J551,0)</f>
        <v>0</v>
      </c>
      <c r="BJ551" s="18" t="s">
        <v>88</v>
      </c>
      <c r="BK551" s="146">
        <f>ROUND(I551*H551,2)</f>
        <v>0</v>
      </c>
      <c r="BL551" s="18" t="s">
        <v>417</v>
      </c>
      <c r="BM551" s="145" t="s">
        <v>1065</v>
      </c>
    </row>
    <row r="552" spans="2:65" s="1" customFormat="1" ht="11.25" x14ac:dyDescent="0.2">
      <c r="B552" s="34"/>
      <c r="D552" s="147" t="s">
        <v>320</v>
      </c>
      <c r="F552" s="148" t="s">
        <v>1066</v>
      </c>
      <c r="I552" s="149"/>
      <c r="L552" s="34"/>
      <c r="M552" s="150"/>
      <c r="T552" s="55"/>
      <c r="AT552" s="18" t="s">
        <v>320</v>
      </c>
      <c r="AU552" s="18" t="s">
        <v>90</v>
      </c>
    </row>
    <row r="553" spans="2:65" s="1" customFormat="1" ht="24.2" customHeight="1" x14ac:dyDescent="0.2">
      <c r="B553" s="34"/>
      <c r="C553" s="172" t="s">
        <v>1067</v>
      </c>
      <c r="D553" s="172" t="s">
        <v>634</v>
      </c>
      <c r="E553" s="173" t="s">
        <v>1012</v>
      </c>
      <c r="F553" s="174" t="s">
        <v>1013</v>
      </c>
      <c r="G553" s="175" t="s">
        <v>250</v>
      </c>
      <c r="H553" s="176">
        <v>29.664000000000001</v>
      </c>
      <c r="I553" s="177"/>
      <c r="J553" s="178">
        <f>ROUND(I553*H553,2)</f>
        <v>0</v>
      </c>
      <c r="K553" s="174" t="s">
        <v>317</v>
      </c>
      <c r="L553" s="179"/>
      <c r="M553" s="180" t="s">
        <v>43</v>
      </c>
      <c r="N553" s="181" t="s">
        <v>52</v>
      </c>
      <c r="P553" s="143">
        <f>O553*H553</f>
        <v>0</v>
      </c>
      <c r="Q553" s="143">
        <v>5.4000000000000003E-3</v>
      </c>
      <c r="R553" s="143">
        <f>Q553*H553</f>
        <v>0.16018560000000001</v>
      </c>
      <c r="S553" s="143">
        <v>0</v>
      </c>
      <c r="T553" s="144">
        <f>S553*H553</f>
        <v>0</v>
      </c>
      <c r="AR553" s="145" t="s">
        <v>528</v>
      </c>
      <c r="AT553" s="145" t="s">
        <v>634</v>
      </c>
      <c r="AU553" s="145" t="s">
        <v>90</v>
      </c>
      <c r="AY553" s="18" t="s">
        <v>311</v>
      </c>
      <c r="BE553" s="146">
        <f>IF(N553="základní",J553,0)</f>
        <v>0</v>
      </c>
      <c r="BF553" s="146">
        <f>IF(N553="snížená",J553,0)</f>
        <v>0</v>
      </c>
      <c r="BG553" s="146">
        <f>IF(N553="zákl. přenesená",J553,0)</f>
        <v>0</v>
      </c>
      <c r="BH553" s="146">
        <f>IF(N553="sníž. přenesená",J553,0)</f>
        <v>0</v>
      </c>
      <c r="BI553" s="146">
        <f>IF(N553="nulová",J553,0)</f>
        <v>0</v>
      </c>
      <c r="BJ553" s="18" t="s">
        <v>88</v>
      </c>
      <c r="BK553" s="146">
        <f>ROUND(I553*H553,2)</f>
        <v>0</v>
      </c>
      <c r="BL553" s="18" t="s">
        <v>417</v>
      </c>
      <c r="BM553" s="145" t="s">
        <v>1068</v>
      </c>
    </row>
    <row r="554" spans="2:65" s="12" customFormat="1" ht="11.25" x14ac:dyDescent="0.2">
      <c r="B554" s="151"/>
      <c r="D554" s="152" t="s">
        <v>322</v>
      </c>
      <c r="E554" s="153" t="s">
        <v>43</v>
      </c>
      <c r="F554" s="154" t="s">
        <v>1069</v>
      </c>
      <c r="H554" s="155">
        <v>24.72</v>
      </c>
      <c r="I554" s="156"/>
      <c r="L554" s="151"/>
      <c r="M554" s="157"/>
      <c r="T554" s="158"/>
      <c r="AT554" s="153" t="s">
        <v>322</v>
      </c>
      <c r="AU554" s="153" t="s">
        <v>90</v>
      </c>
      <c r="AV554" s="12" t="s">
        <v>90</v>
      </c>
      <c r="AW554" s="12" t="s">
        <v>41</v>
      </c>
      <c r="AX554" s="12" t="s">
        <v>88</v>
      </c>
      <c r="AY554" s="153" t="s">
        <v>311</v>
      </c>
    </row>
    <row r="555" spans="2:65" s="12" customFormat="1" ht="11.25" x14ac:dyDescent="0.2">
      <c r="B555" s="151"/>
      <c r="D555" s="152" t="s">
        <v>322</v>
      </c>
      <c r="F555" s="154" t="s">
        <v>1070</v>
      </c>
      <c r="H555" s="155">
        <v>29.664000000000001</v>
      </c>
      <c r="I555" s="156"/>
      <c r="L555" s="151"/>
      <c r="M555" s="157"/>
      <c r="T555" s="158"/>
      <c r="AT555" s="153" t="s">
        <v>322</v>
      </c>
      <c r="AU555" s="153" t="s">
        <v>90</v>
      </c>
      <c r="AV555" s="12" t="s">
        <v>90</v>
      </c>
      <c r="AW555" s="12" t="s">
        <v>4</v>
      </c>
      <c r="AX555" s="12" t="s">
        <v>88</v>
      </c>
      <c r="AY555" s="153" t="s">
        <v>311</v>
      </c>
    </row>
    <row r="556" spans="2:65" s="1" customFormat="1" ht="24.2" customHeight="1" x14ac:dyDescent="0.2">
      <c r="B556" s="34"/>
      <c r="C556" s="172" t="s">
        <v>1071</v>
      </c>
      <c r="D556" s="172" t="s">
        <v>634</v>
      </c>
      <c r="E556" s="173" t="s">
        <v>935</v>
      </c>
      <c r="F556" s="174" t="s">
        <v>936</v>
      </c>
      <c r="G556" s="175" t="s">
        <v>250</v>
      </c>
      <c r="H556" s="176">
        <v>29.664000000000001</v>
      </c>
      <c r="I556" s="177"/>
      <c r="J556" s="178">
        <f>ROUND(I556*H556,2)</f>
        <v>0</v>
      </c>
      <c r="K556" s="174" t="s">
        <v>317</v>
      </c>
      <c r="L556" s="179"/>
      <c r="M556" s="180" t="s">
        <v>43</v>
      </c>
      <c r="N556" s="181" t="s">
        <v>52</v>
      </c>
      <c r="P556" s="143">
        <f>O556*H556</f>
        <v>0</v>
      </c>
      <c r="Q556" s="143">
        <v>5.3E-3</v>
      </c>
      <c r="R556" s="143">
        <f>Q556*H556</f>
        <v>0.1572192</v>
      </c>
      <c r="S556" s="143">
        <v>0</v>
      </c>
      <c r="T556" s="144">
        <f>S556*H556</f>
        <v>0</v>
      </c>
      <c r="AR556" s="145" t="s">
        <v>528</v>
      </c>
      <c r="AT556" s="145" t="s">
        <v>634</v>
      </c>
      <c r="AU556" s="145" t="s">
        <v>90</v>
      </c>
      <c r="AY556" s="18" t="s">
        <v>311</v>
      </c>
      <c r="BE556" s="146">
        <f>IF(N556="základní",J556,0)</f>
        <v>0</v>
      </c>
      <c r="BF556" s="146">
        <f>IF(N556="snížená",J556,0)</f>
        <v>0</v>
      </c>
      <c r="BG556" s="146">
        <f>IF(N556="zákl. přenesená",J556,0)</f>
        <v>0</v>
      </c>
      <c r="BH556" s="146">
        <f>IF(N556="sníž. přenesená",J556,0)</f>
        <v>0</v>
      </c>
      <c r="BI556" s="146">
        <f>IF(N556="nulová",J556,0)</f>
        <v>0</v>
      </c>
      <c r="BJ556" s="18" t="s">
        <v>88</v>
      </c>
      <c r="BK556" s="146">
        <f>ROUND(I556*H556,2)</f>
        <v>0</v>
      </c>
      <c r="BL556" s="18" t="s">
        <v>417</v>
      </c>
      <c r="BM556" s="145" t="s">
        <v>1072</v>
      </c>
    </row>
    <row r="557" spans="2:65" s="12" customFormat="1" ht="11.25" x14ac:dyDescent="0.2">
      <c r="B557" s="151"/>
      <c r="D557" s="152" t="s">
        <v>322</v>
      </c>
      <c r="E557" s="153" t="s">
        <v>43</v>
      </c>
      <c r="F557" s="154" t="s">
        <v>1069</v>
      </c>
      <c r="H557" s="155">
        <v>24.72</v>
      </c>
      <c r="I557" s="156"/>
      <c r="L557" s="151"/>
      <c r="M557" s="157"/>
      <c r="T557" s="158"/>
      <c r="AT557" s="153" t="s">
        <v>322</v>
      </c>
      <c r="AU557" s="153" t="s">
        <v>90</v>
      </c>
      <c r="AV557" s="12" t="s">
        <v>90</v>
      </c>
      <c r="AW557" s="12" t="s">
        <v>41</v>
      </c>
      <c r="AX557" s="12" t="s">
        <v>88</v>
      </c>
      <c r="AY557" s="153" t="s">
        <v>311</v>
      </c>
    </row>
    <row r="558" spans="2:65" s="12" customFormat="1" ht="11.25" x14ac:dyDescent="0.2">
      <c r="B558" s="151"/>
      <c r="D558" s="152" t="s">
        <v>322</v>
      </c>
      <c r="F558" s="154" t="s">
        <v>1070</v>
      </c>
      <c r="H558" s="155">
        <v>29.664000000000001</v>
      </c>
      <c r="I558" s="156"/>
      <c r="L558" s="151"/>
      <c r="M558" s="157"/>
      <c r="T558" s="158"/>
      <c r="AT558" s="153" t="s">
        <v>322</v>
      </c>
      <c r="AU558" s="153" t="s">
        <v>90</v>
      </c>
      <c r="AV558" s="12" t="s">
        <v>90</v>
      </c>
      <c r="AW558" s="12" t="s">
        <v>4</v>
      </c>
      <c r="AX558" s="12" t="s">
        <v>88</v>
      </c>
      <c r="AY558" s="153" t="s">
        <v>311</v>
      </c>
    </row>
    <row r="559" spans="2:65" s="1" customFormat="1" ht="24.2" customHeight="1" x14ac:dyDescent="0.2">
      <c r="B559" s="34"/>
      <c r="C559" s="134" t="s">
        <v>1073</v>
      </c>
      <c r="D559" s="134" t="s">
        <v>313</v>
      </c>
      <c r="E559" s="135" t="s">
        <v>1074</v>
      </c>
      <c r="F559" s="136" t="s">
        <v>1075</v>
      </c>
      <c r="G559" s="137" t="s">
        <v>250</v>
      </c>
      <c r="H559" s="138">
        <v>37.86</v>
      </c>
      <c r="I559" s="139"/>
      <c r="J559" s="140">
        <f>ROUND(I559*H559,2)</f>
        <v>0</v>
      </c>
      <c r="K559" s="136" t="s">
        <v>317</v>
      </c>
      <c r="L559" s="34"/>
      <c r="M559" s="141" t="s">
        <v>43</v>
      </c>
      <c r="N559" s="142" t="s">
        <v>52</v>
      </c>
      <c r="P559" s="143">
        <f>O559*H559</f>
        <v>0</v>
      </c>
      <c r="Q559" s="143">
        <v>9.3999999999999997E-4</v>
      </c>
      <c r="R559" s="143">
        <f>Q559*H559</f>
        <v>3.5588399999999999E-2</v>
      </c>
      <c r="S559" s="143">
        <v>0</v>
      </c>
      <c r="T559" s="144">
        <f>S559*H559</f>
        <v>0</v>
      </c>
      <c r="AR559" s="145" t="s">
        <v>417</v>
      </c>
      <c r="AT559" s="145" t="s">
        <v>313</v>
      </c>
      <c r="AU559" s="145" t="s">
        <v>90</v>
      </c>
      <c r="AY559" s="18" t="s">
        <v>311</v>
      </c>
      <c r="BE559" s="146">
        <f>IF(N559="základní",J559,0)</f>
        <v>0</v>
      </c>
      <c r="BF559" s="146">
        <f>IF(N559="snížená",J559,0)</f>
        <v>0</v>
      </c>
      <c r="BG559" s="146">
        <f>IF(N559="zákl. přenesená",J559,0)</f>
        <v>0</v>
      </c>
      <c r="BH559" s="146">
        <f>IF(N559="sníž. přenesená",J559,0)</f>
        <v>0</v>
      </c>
      <c r="BI559" s="146">
        <f>IF(N559="nulová",J559,0)</f>
        <v>0</v>
      </c>
      <c r="BJ559" s="18" t="s">
        <v>88</v>
      </c>
      <c r="BK559" s="146">
        <f>ROUND(I559*H559,2)</f>
        <v>0</v>
      </c>
      <c r="BL559" s="18" t="s">
        <v>417</v>
      </c>
      <c r="BM559" s="145" t="s">
        <v>1076</v>
      </c>
    </row>
    <row r="560" spans="2:65" s="1" customFormat="1" ht="11.25" x14ac:dyDescent="0.2">
      <c r="B560" s="34"/>
      <c r="D560" s="147" t="s">
        <v>320</v>
      </c>
      <c r="F560" s="148" t="s">
        <v>1077</v>
      </c>
      <c r="I560" s="149"/>
      <c r="L560" s="34"/>
      <c r="M560" s="150"/>
      <c r="T560" s="55"/>
      <c r="AT560" s="18" t="s">
        <v>320</v>
      </c>
      <c r="AU560" s="18" t="s">
        <v>90</v>
      </c>
    </row>
    <row r="561" spans="2:65" s="12" customFormat="1" ht="11.25" x14ac:dyDescent="0.2">
      <c r="B561" s="151"/>
      <c r="D561" s="152" t="s">
        <v>322</v>
      </c>
      <c r="E561" s="153" t="s">
        <v>43</v>
      </c>
      <c r="F561" s="154" t="s">
        <v>1078</v>
      </c>
      <c r="H561" s="155">
        <v>37.86</v>
      </c>
      <c r="I561" s="156"/>
      <c r="L561" s="151"/>
      <c r="M561" s="157"/>
      <c r="T561" s="158"/>
      <c r="AT561" s="153" t="s">
        <v>322</v>
      </c>
      <c r="AU561" s="153" t="s">
        <v>90</v>
      </c>
      <c r="AV561" s="12" t="s">
        <v>90</v>
      </c>
      <c r="AW561" s="12" t="s">
        <v>41</v>
      </c>
      <c r="AX561" s="12" t="s">
        <v>88</v>
      </c>
      <c r="AY561" s="153" t="s">
        <v>311</v>
      </c>
    </row>
    <row r="562" spans="2:65" s="1" customFormat="1" ht="24.2" customHeight="1" x14ac:dyDescent="0.2">
      <c r="B562" s="34"/>
      <c r="C562" s="172" t="s">
        <v>1079</v>
      </c>
      <c r="D562" s="172" t="s">
        <v>634</v>
      </c>
      <c r="E562" s="173" t="s">
        <v>1012</v>
      </c>
      <c r="F562" s="174" t="s">
        <v>1013</v>
      </c>
      <c r="G562" s="175" t="s">
        <v>250</v>
      </c>
      <c r="H562" s="176">
        <v>45.432000000000002</v>
      </c>
      <c r="I562" s="177"/>
      <c r="J562" s="178">
        <f>ROUND(I562*H562,2)</f>
        <v>0</v>
      </c>
      <c r="K562" s="174" t="s">
        <v>317</v>
      </c>
      <c r="L562" s="179"/>
      <c r="M562" s="180" t="s">
        <v>43</v>
      </c>
      <c r="N562" s="181" t="s">
        <v>52</v>
      </c>
      <c r="P562" s="143">
        <f>O562*H562</f>
        <v>0</v>
      </c>
      <c r="Q562" s="143">
        <v>5.4000000000000003E-3</v>
      </c>
      <c r="R562" s="143">
        <f>Q562*H562</f>
        <v>0.24533280000000002</v>
      </c>
      <c r="S562" s="143">
        <v>0</v>
      </c>
      <c r="T562" s="144">
        <f>S562*H562</f>
        <v>0</v>
      </c>
      <c r="AR562" s="145" t="s">
        <v>528</v>
      </c>
      <c r="AT562" s="145" t="s">
        <v>634</v>
      </c>
      <c r="AU562" s="145" t="s">
        <v>90</v>
      </c>
      <c r="AY562" s="18" t="s">
        <v>311</v>
      </c>
      <c r="BE562" s="146">
        <f>IF(N562="základní",J562,0)</f>
        <v>0</v>
      </c>
      <c r="BF562" s="146">
        <f>IF(N562="snížená",J562,0)</f>
        <v>0</v>
      </c>
      <c r="BG562" s="146">
        <f>IF(N562="zákl. přenesená",J562,0)</f>
        <v>0</v>
      </c>
      <c r="BH562" s="146">
        <f>IF(N562="sníž. přenesená",J562,0)</f>
        <v>0</v>
      </c>
      <c r="BI562" s="146">
        <f>IF(N562="nulová",J562,0)</f>
        <v>0</v>
      </c>
      <c r="BJ562" s="18" t="s">
        <v>88</v>
      </c>
      <c r="BK562" s="146">
        <f>ROUND(I562*H562,2)</f>
        <v>0</v>
      </c>
      <c r="BL562" s="18" t="s">
        <v>417</v>
      </c>
      <c r="BM562" s="145" t="s">
        <v>1080</v>
      </c>
    </row>
    <row r="563" spans="2:65" s="12" customFormat="1" ht="11.25" x14ac:dyDescent="0.2">
      <c r="B563" s="151"/>
      <c r="D563" s="152" t="s">
        <v>322</v>
      </c>
      <c r="F563" s="154" t="s">
        <v>1081</v>
      </c>
      <c r="H563" s="155">
        <v>45.432000000000002</v>
      </c>
      <c r="I563" s="156"/>
      <c r="L563" s="151"/>
      <c r="M563" s="157"/>
      <c r="T563" s="158"/>
      <c r="AT563" s="153" t="s">
        <v>322</v>
      </c>
      <c r="AU563" s="153" t="s">
        <v>90</v>
      </c>
      <c r="AV563" s="12" t="s">
        <v>90</v>
      </c>
      <c r="AW563" s="12" t="s">
        <v>4</v>
      </c>
      <c r="AX563" s="12" t="s">
        <v>88</v>
      </c>
      <c r="AY563" s="153" t="s">
        <v>311</v>
      </c>
    </row>
    <row r="564" spans="2:65" s="1" customFormat="1" ht="24.2" customHeight="1" x14ac:dyDescent="0.2">
      <c r="B564" s="34"/>
      <c r="C564" s="134" t="s">
        <v>1082</v>
      </c>
      <c r="D564" s="134" t="s">
        <v>313</v>
      </c>
      <c r="E564" s="135" t="s">
        <v>1083</v>
      </c>
      <c r="F564" s="136" t="s">
        <v>1084</v>
      </c>
      <c r="G564" s="137" t="s">
        <v>962</v>
      </c>
      <c r="H564" s="183"/>
      <c r="I564" s="139"/>
      <c r="J564" s="140">
        <f>ROUND(I564*H564,2)</f>
        <v>0</v>
      </c>
      <c r="K564" s="136" t="s">
        <v>317</v>
      </c>
      <c r="L564" s="34"/>
      <c r="M564" s="141" t="s">
        <v>43</v>
      </c>
      <c r="N564" s="142" t="s">
        <v>52</v>
      </c>
      <c r="P564" s="143">
        <f>O564*H564</f>
        <v>0</v>
      </c>
      <c r="Q564" s="143">
        <v>0</v>
      </c>
      <c r="R564" s="143">
        <f>Q564*H564</f>
        <v>0</v>
      </c>
      <c r="S564" s="143">
        <v>0</v>
      </c>
      <c r="T564" s="144">
        <f>S564*H564</f>
        <v>0</v>
      </c>
      <c r="AR564" s="145" t="s">
        <v>417</v>
      </c>
      <c r="AT564" s="145" t="s">
        <v>313</v>
      </c>
      <c r="AU564" s="145" t="s">
        <v>90</v>
      </c>
      <c r="AY564" s="18" t="s">
        <v>311</v>
      </c>
      <c r="BE564" s="146">
        <f>IF(N564="základní",J564,0)</f>
        <v>0</v>
      </c>
      <c r="BF564" s="146">
        <f>IF(N564="snížená",J564,0)</f>
        <v>0</v>
      </c>
      <c r="BG564" s="146">
        <f>IF(N564="zákl. přenesená",J564,0)</f>
        <v>0</v>
      </c>
      <c r="BH564" s="146">
        <f>IF(N564="sníž. přenesená",J564,0)</f>
        <v>0</v>
      </c>
      <c r="BI564" s="146">
        <f>IF(N564="nulová",J564,0)</f>
        <v>0</v>
      </c>
      <c r="BJ564" s="18" t="s">
        <v>88</v>
      </c>
      <c r="BK564" s="146">
        <f>ROUND(I564*H564,2)</f>
        <v>0</v>
      </c>
      <c r="BL564" s="18" t="s">
        <v>417</v>
      </c>
      <c r="BM564" s="145" t="s">
        <v>1085</v>
      </c>
    </row>
    <row r="565" spans="2:65" s="1" customFormat="1" ht="11.25" x14ac:dyDescent="0.2">
      <c r="B565" s="34"/>
      <c r="D565" s="147" t="s">
        <v>320</v>
      </c>
      <c r="F565" s="148" t="s">
        <v>1086</v>
      </c>
      <c r="I565" s="149"/>
      <c r="L565" s="34"/>
      <c r="M565" s="150"/>
      <c r="T565" s="55"/>
      <c r="AT565" s="18" t="s">
        <v>320</v>
      </c>
      <c r="AU565" s="18" t="s">
        <v>90</v>
      </c>
    </row>
    <row r="566" spans="2:65" s="11" customFormat="1" ht="22.9" customHeight="1" x14ac:dyDescent="0.2">
      <c r="B566" s="122"/>
      <c r="D566" s="123" t="s">
        <v>80</v>
      </c>
      <c r="E566" s="132" t="s">
        <v>1087</v>
      </c>
      <c r="F566" s="132" t="s">
        <v>1088</v>
      </c>
      <c r="I566" s="125"/>
      <c r="J566" s="133">
        <f>BK566</f>
        <v>0</v>
      </c>
      <c r="L566" s="122"/>
      <c r="M566" s="127"/>
      <c r="P566" s="128">
        <f>SUM(P567:P597)</f>
        <v>0</v>
      </c>
      <c r="R566" s="128">
        <f>SUM(R567:R597)</f>
        <v>2.9269941000000004</v>
      </c>
      <c r="T566" s="129">
        <f>SUM(T567:T597)</f>
        <v>0</v>
      </c>
      <c r="AR566" s="123" t="s">
        <v>90</v>
      </c>
      <c r="AT566" s="130" t="s">
        <v>80</v>
      </c>
      <c r="AU566" s="130" t="s">
        <v>88</v>
      </c>
      <c r="AY566" s="123" t="s">
        <v>311</v>
      </c>
      <c r="BK566" s="131">
        <f>SUM(BK567:BK597)</f>
        <v>0</v>
      </c>
    </row>
    <row r="567" spans="2:65" s="1" customFormat="1" ht="24.2" customHeight="1" x14ac:dyDescent="0.2">
      <c r="B567" s="34"/>
      <c r="C567" s="134" t="s">
        <v>1089</v>
      </c>
      <c r="D567" s="134" t="s">
        <v>313</v>
      </c>
      <c r="E567" s="135" t="s">
        <v>1090</v>
      </c>
      <c r="F567" s="136" t="s">
        <v>1091</v>
      </c>
      <c r="G567" s="137" t="s">
        <v>250</v>
      </c>
      <c r="H567" s="138">
        <v>337.9</v>
      </c>
      <c r="I567" s="139"/>
      <c r="J567" s="140">
        <f>ROUND(I567*H567,2)</f>
        <v>0</v>
      </c>
      <c r="K567" s="136" t="s">
        <v>317</v>
      </c>
      <c r="L567" s="34"/>
      <c r="M567" s="141" t="s">
        <v>43</v>
      </c>
      <c r="N567" s="142" t="s">
        <v>52</v>
      </c>
      <c r="P567" s="143">
        <f>O567*H567</f>
        <v>0</v>
      </c>
      <c r="Q567" s="143">
        <v>0</v>
      </c>
      <c r="R567" s="143">
        <f>Q567*H567</f>
        <v>0</v>
      </c>
      <c r="S567" s="143">
        <v>0</v>
      </c>
      <c r="T567" s="144">
        <f>S567*H567</f>
        <v>0</v>
      </c>
      <c r="AR567" s="145" t="s">
        <v>417</v>
      </c>
      <c r="AT567" s="145" t="s">
        <v>313</v>
      </c>
      <c r="AU567" s="145" t="s">
        <v>90</v>
      </c>
      <c r="AY567" s="18" t="s">
        <v>311</v>
      </c>
      <c r="BE567" s="146">
        <f>IF(N567="základní",J567,0)</f>
        <v>0</v>
      </c>
      <c r="BF567" s="146">
        <f>IF(N567="snížená",J567,0)</f>
        <v>0</v>
      </c>
      <c r="BG567" s="146">
        <f>IF(N567="zákl. přenesená",J567,0)</f>
        <v>0</v>
      </c>
      <c r="BH567" s="146">
        <f>IF(N567="sníž. přenesená",J567,0)</f>
        <v>0</v>
      </c>
      <c r="BI567" s="146">
        <f>IF(N567="nulová",J567,0)</f>
        <v>0</v>
      </c>
      <c r="BJ567" s="18" t="s">
        <v>88</v>
      </c>
      <c r="BK567" s="146">
        <f>ROUND(I567*H567,2)</f>
        <v>0</v>
      </c>
      <c r="BL567" s="18" t="s">
        <v>417</v>
      </c>
      <c r="BM567" s="145" t="s">
        <v>1092</v>
      </c>
    </row>
    <row r="568" spans="2:65" s="1" customFormat="1" ht="11.25" x14ac:dyDescent="0.2">
      <c r="B568" s="34"/>
      <c r="D568" s="147" t="s">
        <v>320</v>
      </c>
      <c r="F568" s="148" t="s">
        <v>1093</v>
      </c>
      <c r="I568" s="149"/>
      <c r="L568" s="34"/>
      <c r="M568" s="150"/>
      <c r="T568" s="55"/>
      <c r="AT568" s="18" t="s">
        <v>320</v>
      </c>
      <c r="AU568" s="18" t="s">
        <v>90</v>
      </c>
    </row>
    <row r="569" spans="2:65" s="12" customFormat="1" ht="11.25" x14ac:dyDescent="0.2">
      <c r="B569" s="151"/>
      <c r="D569" s="152" t="s">
        <v>322</v>
      </c>
      <c r="E569" s="153" t="s">
        <v>43</v>
      </c>
      <c r="F569" s="154" t="s">
        <v>1094</v>
      </c>
      <c r="H569" s="155">
        <v>169.1</v>
      </c>
      <c r="I569" s="156"/>
      <c r="L569" s="151"/>
      <c r="M569" s="157"/>
      <c r="T569" s="158"/>
      <c r="AT569" s="153" t="s">
        <v>322</v>
      </c>
      <c r="AU569" s="153" t="s">
        <v>90</v>
      </c>
      <c r="AV569" s="12" t="s">
        <v>90</v>
      </c>
      <c r="AW569" s="12" t="s">
        <v>41</v>
      </c>
      <c r="AX569" s="12" t="s">
        <v>81</v>
      </c>
      <c r="AY569" s="153" t="s">
        <v>311</v>
      </c>
    </row>
    <row r="570" spans="2:65" s="15" customFormat="1" ht="11.25" x14ac:dyDescent="0.2">
      <c r="B570" s="184"/>
      <c r="D570" s="152" t="s">
        <v>322</v>
      </c>
      <c r="E570" s="185" t="s">
        <v>248</v>
      </c>
      <c r="F570" s="186" t="s">
        <v>1095</v>
      </c>
      <c r="H570" s="187">
        <v>169.1</v>
      </c>
      <c r="I570" s="188"/>
      <c r="L570" s="184"/>
      <c r="M570" s="189"/>
      <c r="T570" s="190"/>
      <c r="AT570" s="185" t="s">
        <v>322</v>
      </c>
      <c r="AU570" s="185" t="s">
        <v>90</v>
      </c>
      <c r="AV570" s="15" t="s">
        <v>96</v>
      </c>
      <c r="AW570" s="15" t="s">
        <v>41</v>
      </c>
      <c r="AX570" s="15" t="s">
        <v>81</v>
      </c>
      <c r="AY570" s="185" t="s">
        <v>311</v>
      </c>
    </row>
    <row r="571" spans="2:65" s="12" customFormat="1" ht="11.25" x14ac:dyDescent="0.2">
      <c r="B571" s="151"/>
      <c r="D571" s="152" t="s">
        <v>322</v>
      </c>
      <c r="E571" s="153" t="s">
        <v>43</v>
      </c>
      <c r="F571" s="154" t="s">
        <v>1096</v>
      </c>
      <c r="H571" s="155">
        <v>151.19999999999999</v>
      </c>
      <c r="I571" s="156"/>
      <c r="L571" s="151"/>
      <c r="M571" s="157"/>
      <c r="T571" s="158"/>
      <c r="AT571" s="153" t="s">
        <v>322</v>
      </c>
      <c r="AU571" s="153" t="s">
        <v>90</v>
      </c>
      <c r="AV571" s="12" t="s">
        <v>90</v>
      </c>
      <c r="AW571" s="12" t="s">
        <v>41</v>
      </c>
      <c r="AX571" s="12" t="s">
        <v>81</v>
      </c>
      <c r="AY571" s="153" t="s">
        <v>311</v>
      </c>
    </row>
    <row r="572" spans="2:65" s="15" customFormat="1" ht="11.25" x14ac:dyDescent="0.2">
      <c r="B572" s="184"/>
      <c r="D572" s="152" t="s">
        <v>322</v>
      </c>
      <c r="E572" s="185" t="s">
        <v>252</v>
      </c>
      <c r="F572" s="186" t="s">
        <v>1095</v>
      </c>
      <c r="H572" s="187">
        <v>151.19999999999999</v>
      </c>
      <c r="I572" s="188"/>
      <c r="L572" s="184"/>
      <c r="M572" s="189"/>
      <c r="T572" s="190"/>
      <c r="AT572" s="185" t="s">
        <v>322</v>
      </c>
      <c r="AU572" s="185" t="s">
        <v>90</v>
      </c>
      <c r="AV572" s="15" t="s">
        <v>96</v>
      </c>
      <c r="AW572" s="15" t="s">
        <v>41</v>
      </c>
      <c r="AX572" s="15" t="s">
        <v>81</v>
      </c>
      <c r="AY572" s="185" t="s">
        <v>311</v>
      </c>
    </row>
    <row r="573" spans="2:65" s="12" customFormat="1" ht="11.25" x14ac:dyDescent="0.2">
      <c r="B573" s="151"/>
      <c r="D573" s="152" t="s">
        <v>322</v>
      </c>
      <c r="E573" s="153" t="s">
        <v>43</v>
      </c>
      <c r="F573" s="154" t="s">
        <v>1097</v>
      </c>
      <c r="H573" s="155">
        <v>17.600000000000001</v>
      </c>
      <c r="I573" s="156"/>
      <c r="L573" s="151"/>
      <c r="M573" s="157"/>
      <c r="T573" s="158"/>
      <c r="AT573" s="153" t="s">
        <v>322</v>
      </c>
      <c r="AU573" s="153" t="s">
        <v>90</v>
      </c>
      <c r="AV573" s="12" t="s">
        <v>90</v>
      </c>
      <c r="AW573" s="12" t="s">
        <v>41</v>
      </c>
      <c r="AX573" s="12" t="s">
        <v>81</v>
      </c>
      <c r="AY573" s="153" t="s">
        <v>311</v>
      </c>
    </row>
    <row r="574" spans="2:65" s="15" customFormat="1" ht="11.25" x14ac:dyDescent="0.2">
      <c r="B574" s="184"/>
      <c r="D574" s="152" t="s">
        <v>322</v>
      </c>
      <c r="E574" s="185" t="s">
        <v>256</v>
      </c>
      <c r="F574" s="186" t="s">
        <v>1095</v>
      </c>
      <c r="H574" s="187">
        <v>17.600000000000001</v>
      </c>
      <c r="I574" s="188"/>
      <c r="L574" s="184"/>
      <c r="M574" s="189"/>
      <c r="T574" s="190"/>
      <c r="AT574" s="185" t="s">
        <v>322</v>
      </c>
      <c r="AU574" s="185" t="s">
        <v>90</v>
      </c>
      <c r="AV574" s="15" t="s">
        <v>96</v>
      </c>
      <c r="AW574" s="15" t="s">
        <v>41</v>
      </c>
      <c r="AX574" s="15" t="s">
        <v>81</v>
      </c>
      <c r="AY574" s="185" t="s">
        <v>311</v>
      </c>
    </row>
    <row r="575" spans="2:65" s="13" customFormat="1" ht="11.25" x14ac:dyDescent="0.2">
      <c r="B575" s="159"/>
      <c r="D575" s="152" t="s">
        <v>322</v>
      </c>
      <c r="E575" s="160" t="s">
        <v>43</v>
      </c>
      <c r="F575" s="161" t="s">
        <v>331</v>
      </c>
      <c r="H575" s="162">
        <v>337.9</v>
      </c>
      <c r="I575" s="163"/>
      <c r="L575" s="159"/>
      <c r="M575" s="164"/>
      <c r="T575" s="165"/>
      <c r="AT575" s="160" t="s">
        <v>322</v>
      </c>
      <c r="AU575" s="160" t="s">
        <v>90</v>
      </c>
      <c r="AV575" s="13" t="s">
        <v>318</v>
      </c>
      <c r="AW575" s="13" t="s">
        <v>41</v>
      </c>
      <c r="AX575" s="13" t="s">
        <v>88</v>
      </c>
      <c r="AY575" s="160" t="s">
        <v>311</v>
      </c>
    </row>
    <row r="576" spans="2:65" s="1" customFormat="1" ht="16.5" customHeight="1" x14ac:dyDescent="0.2">
      <c r="B576" s="34"/>
      <c r="C576" s="172" t="s">
        <v>1098</v>
      </c>
      <c r="D576" s="172" t="s">
        <v>634</v>
      </c>
      <c r="E576" s="173" t="s">
        <v>1099</v>
      </c>
      <c r="F576" s="174" t="s">
        <v>1100</v>
      </c>
      <c r="G576" s="175" t="s">
        <v>250</v>
      </c>
      <c r="H576" s="176">
        <v>354.79500000000002</v>
      </c>
      <c r="I576" s="177"/>
      <c r="J576" s="178">
        <f>ROUND(I576*H576,2)</f>
        <v>0</v>
      </c>
      <c r="K576" s="174" t="s">
        <v>317</v>
      </c>
      <c r="L576" s="179"/>
      <c r="M576" s="180" t="s">
        <v>43</v>
      </c>
      <c r="N576" s="181" t="s">
        <v>52</v>
      </c>
      <c r="P576" s="143">
        <f>O576*H576</f>
        <v>0</v>
      </c>
      <c r="Q576" s="143">
        <v>2E-3</v>
      </c>
      <c r="R576" s="143">
        <f>Q576*H576</f>
        <v>0.70959000000000005</v>
      </c>
      <c r="S576" s="143">
        <v>0</v>
      </c>
      <c r="T576" s="144">
        <f>S576*H576</f>
        <v>0</v>
      </c>
      <c r="AR576" s="145" t="s">
        <v>528</v>
      </c>
      <c r="AT576" s="145" t="s">
        <v>634</v>
      </c>
      <c r="AU576" s="145" t="s">
        <v>90</v>
      </c>
      <c r="AY576" s="18" t="s">
        <v>311</v>
      </c>
      <c r="BE576" s="146">
        <f>IF(N576="základní",J576,0)</f>
        <v>0</v>
      </c>
      <c r="BF576" s="146">
        <f>IF(N576="snížená",J576,0)</f>
        <v>0</v>
      </c>
      <c r="BG576" s="146">
        <f>IF(N576="zákl. přenesená",J576,0)</f>
        <v>0</v>
      </c>
      <c r="BH576" s="146">
        <f>IF(N576="sníž. přenesená",J576,0)</f>
        <v>0</v>
      </c>
      <c r="BI576" s="146">
        <f>IF(N576="nulová",J576,0)</f>
        <v>0</v>
      </c>
      <c r="BJ576" s="18" t="s">
        <v>88</v>
      </c>
      <c r="BK576" s="146">
        <f>ROUND(I576*H576,2)</f>
        <v>0</v>
      </c>
      <c r="BL576" s="18" t="s">
        <v>417</v>
      </c>
      <c r="BM576" s="145" t="s">
        <v>1101</v>
      </c>
    </row>
    <row r="577" spans="2:65" s="12" customFormat="1" ht="11.25" x14ac:dyDescent="0.2">
      <c r="B577" s="151"/>
      <c r="D577" s="152" t="s">
        <v>322</v>
      </c>
      <c r="F577" s="154" t="s">
        <v>1102</v>
      </c>
      <c r="H577" s="155">
        <v>354.79500000000002</v>
      </c>
      <c r="I577" s="156"/>
      <c r="L577" s="151"/>
      <c r="M577" s="157"/>
      <c r="T577" s="158"/>
      <c r="AT577" s="153" t="s">
        <v>322</v>
      </c>
      <c r="AU577" s="153" t="s">
        <v>90</v>
      </c>
      <c r="AV577" s="12" t="s">
        <v>90</v>
      </c>
      <c r="AW577" s="12" t="s">
        <v>4</v>
      </c>
      <c r="AX577" s="12" t="s">
        <v>88</v>
      </c>
      <c r="AY577" s="153" t="s">
        <v>311</v>
      </c>
    </row>
    <row r="578" spans="2:65" s="1" customFormat="1" ht="24.2" customHeight="1" x14ac:dyDescent="0.2">
      <c r="B578" s="34"/>
      <c r="C578" s="134" t="s">
        <v>1103</v>
      </c>
      <c r="D578" s="134" t="s">
        <v>313</v>
      </c>
      <c r="E578" s="135" t="s">
        <v>1104</v>
      </c>
      <c r="F578" s="136" t="s">
        <v>1105</v>
      </c>
      <c r="G578" s="137" t="s">
        <v>250</v>
      </c>
      <c r="H578" s="138">
        <v>187.2</v>
      </c>
      <c r="I578" s="139"/>
      <c r="J578" s="140">
        <f>ROUND(I578*H578,2)</f>
        <v>0</v>
      </c>
      <c r="K578" s="136" t="s">
        <v>317</v>
      </c>
      <c r="L578" s="34"/>
      <c r="M578" s="141" t="s">
        <v>43</v>
      </c>
      <c r="N578" s="142" t="s">
        <v>52</v>
      </c>
      <c r="P578" s="143">
        <f>O578*H578</f>
        <v>0</v>
      </c>
      <c r="Q578" s="143">
        <v>1.2E-4</v>
      </c>
      <c r="R578" s="143">
        <f>Q578*H578</f>
        <v>2.2463999999999998E-2</v>
      </c>
      <c r="S578" s="143">
        <v>0</v>
      </c>
      <c r="T578" s="144">
        <f>S578*H578</f>
        <v>0</v>
      </c>
      <c r="AR578" s="145" t="s">
        <v>417</v>
      </c>
      <c r="AT578" s="145" t="s">
        <v>313</v>
      </c>
      <c r="AU578" s="145" t="s">
        <v>90</v>
      </c>
      <c r="AY578" s="18" t="s">
        <v>311</v>
      </c>
      <c r="BE578" s="146">
        <f>IF(N578="základní",J578,0)</f>
        <v>0</v>
      </c>
      <c r="BF578" s="146">
        <f>IF(N578="snížená",J578,0)</f>
        <v>0</v>
      </c>
      <c r="BG578" s="146">
        <f>IF(N578="zákl. přenesená",J578,0)</f>
        <v>0</v>
      </c>
      <c r="BH578" s="146">
        <f>IF(N578="sníž. přenesená",J578,0)</f>
        <v>0</v>
      </c>
      <c r="BI578" s="146">
        <f>IF(N578="nulová",J578,0)</f>
        <v>0</v>
      </c>
      <c r="BJ578" s="18" t="s">
        <v>88</v>
      </c>
      <c r="BK578" s="146">
        <f>ROUND(I578*H578,2)</f>
        <v>0</v>
      </c>
      <c r="BL578" s="18" t="s">
        <v>417</v>
      </c>
      <c r="BM578" s="145" t="s">
        <v>1106</v>
      </c>
    </row>
    <row r="579" spans="2:65" s="1" customFormat="1" ht="11.25" x14ac:dyDescent="0.2">
      <c r="B579" s="34"/>
      <c r="D579" s="147" t="s">
        <v>320</v>
      </c>
      <c r="F579" s="148" t="s">
        <v>1107</v>
      </c>
      <c r="I579" s="149"/>
      <c r="L579" s="34"/>
      <c r="M579" s="150"/>
      <c r="T579" s="55"/>
      <c r="AT579" s="18" t="s">
        <v>320</v>
      </c>
      <c r="AU579" s="18" t="s">
        <v>90</v>
      </c>
    </row>
    <row r="580" spans="2:65" s="12" customFormat="1" ht="11.25" x14ac:dyDescent="0.2">
      <c r="B580" s="151"/>
      <c r="D580" s="152" t="s">
        <v>322</v>
      </c>
      <c r="E580" s="153" t="s">
        <v>43</v>
      </c>
      <c r="F580" s="154" t="s">
        <v>990</v>
      </c>
      <c r="H580" s="155">
        <v>187.2</v>
      </c>
      <c r="I580" s="156"/>
      <c r="L580" s="151"/>
      <c r="M580" s="157"/>
      <c r="T580" s="158"/>
      <c r="AT580" s="153" t="s">
        <v>322</v>
      </c>
      <c r="AU580" s="153" t="s">
        <v>90</v>
      </c>
      <c r="AV580" s="12" t="s">
        <v>90</v>
      </c>
      <c r="AW580" s="12" t="s">
        <v>41</v>
      </c>
      <c r="AX580" s="12" t="s">
        <v>88</v>
      </c>
      <c r="AY580" s="153" t="s">
        <v>311</v>
      </c>
    </row>
    <row r="581" spans="2:65" s="1" customFormat="1" ht="16.5" customHeight="1" x14ac:dyDescent="0.2">
      <c r="B581" s="34"/>
      <c r="C581" s="172" t="s">
        <v>1108</v>
      </c>
      <c r="D581" s="172" t="s">
        <v>634</v>
      </c>
      <c r="E581" s="173" t="s">
        <v>1109</v>
      </c>
      <c r="F581" s="174" t="s">
        <v>1110</v>
      </c>
      <c r="G581" s="175" t="s">
        <v>250</v>
      </c>
      <c r="H581" s="176">
        <v>196.56</v>
      </c>
      <c r="I581" s="177"/>
      <c r="J581" s="178">
        <f>ROUND(I581*H581,2)</f>
        <v>0</v>
      </c>
      <c r="K581" s="174" t="s">
        <v>317</v>
      </c>
      <c r="L581" s="179"/>
      <c r="M581" s="180" t="s">
        <v>43</v>
      </c>
      <c r="N581" s="181" t="s">
        <v>52</v>
      </c>
      <c r="P581" s="143">
        <f>O581*H581</f>
        <v>0</v>
      </c>
      <c r="Q581" s="143">
        <v>4.7999999999999996E-3</v>
      </c>
      <c r="R581" s="143">
        <f>Q581*H581</f>
        <v>0.94348799999999988</v>
      </c>
      <c r="S581" s="143">
        <v>0</v>
      </c>
      <c r="T581" s="144">
        <f>S581*H581</f>
        <v>0</v>
      </c>
      <c r="AR581" s="145" t="s">
        <v>528</v>
      </c>
      <c r="AT581" s="145" t="s">
        <v>634</v>
      </c>
      <c r="AU581" s="145" t="s">
        <v>90</v>
      </c>
      <c r="AY581" s="18" t="s">
        <v>311</v>
      </c>
      <c r="BE581" s="146">
        <f>IF(N581="základní",J581,0)</f>
        <v>0</v>
      </c>
      <c r="BF581" s="146">
        <f>IF(N581="snížená",J581,0)</f>
        <v>0</v>
      </c>
      <c r="BG581" s="146">
        <f>IF(N581="zákl. přenesená",J581,0)</f>
        <v>0</v>
      </c>
      <c r="BH581" s="146">
        <f>IF(N581="sníž. přenesená",J581,0)</f>
        <v>0</v>
      </c>
      <c r="BI581" s="146">
        <f>IF(N581="nulová",J581,0)</f>
        <v>0</v>
      </c>
      <c r="BJ581" s="18" t="s">
        <v>88</v>
      </c>
      <c r="BK581" s="146">
        <f>ROUND(I581*H581,2)</f>
        <v>0</v>
      </c>
      <c r="BL581" s="18" t="s">
        <v>417</v>
      </c>
      <c r="BM581" s="145" t="s">
        <v>1111</v>
      </c>
    </row>
    <row r="582" spans="2:65" s="12" customFormat="1" ht="11.25" x14ac:dyDescent="0.2">
      <c r="B582" s="151"/>
      <c r="D582" s="152" t="s">
        <v>322</v>
      </c>
      <c r="E582" s="153" t="s">
        <v>43</v>
      </c>
      <c r="F582" s="154" t="s">
        <v>990</v>
      </c>
      <c r="H582" s="155">
        <v>187.2</v>
      </c>
      <c r="I582" s="156"/>
      <c r="L582" s="151"/>
      <c r="M582" s="157"/>
      <c r="T582" s="158"/>
      <c r="AT582" s="153" t="s">
        <v>322</v>
      </c>
      <c r="AU582" s="153" t="s">
        <v>90</v>
      </c>
      <c r="AV582" s="12" t="s">
        <v>90</v>
      </c>
      <c r="AW582" s="12" t="s">
        <v>41</v>
      </c>
      <c r="AX582" s="12" t="s">
        <v>88</v>
      </c>
      <c r="AY582" s="153" t="s">
        <v>311</v>
      </c>
    </row>
    <row r="583" spans="2:65" s="12" customFormat="1" ht="11.25" x14ac:dyDescent="0.2">
      <c r="B583" s="151"/>
      <c r="D583" s="152" t="s">
        <v>322</v>
      </c>
      <c r="F583" s="154" t="s">
        <v>1112</v>
      </c>
      <c r="H583" s="155">
        <v>196.56</v>
      </c>
      <c r="I583" s="156"/>
      <c r="L583" s="151"/>
      <c r="M583" s="157"/>
      <c r="T583" s="158"/>
      <c r="AT583" s="153" t="s">
        <v>322</v>
      </c>
      <c r="AU583" s="153" t="s">
        <v>90</v>
      </c>
      <c r="AV583" s="12" t="s">
        <v>90</v>
      </c>
      <c r="AW583" s="12" t="s">
        <v>4</v>
      </c>
      <c r="AX583" s="12" t="s">
        <v>88</v>
      </c>
      <c r="AY583" s="153" t="s">
        <v>311</v>
      </c>
    </row>
    <row r="584" spans="2:65" s="1" customFormat="1" ht="24.2" customHeight="1" x14ac:dyDescent="0.2">
      <c r="B584" s="34"/>
      <c r="C584" s="134" t="s">
        <v>1113</v>
      </c>
      <c r="D584" s="134" t="s">
        <v>313</v>
      </c>
      <c r="E584" s="135" t="s">
        <v>1114</v>
      </c>
      <c r="F584" s="136" t="s">
        <v>1115</v>
      </c>
      <c r="G584" s="137" t="s">
        <v>250</v>
      </c>
      <c r="H584" s="138">
        <v>187.2</v>
      </c>
      <c r="I584" s="139"/>
      <c r="J584" s="140">
        <f>ROUND(I584*H584,2)</f>
        <v>0</v>
      </c>
      <c r="K584" s="136" t="s">
        <v>317</v>
      </c>
      <c r="L584" s="34"/>
      <c r="M584" s="141" t="s">
        <v>43</v>
      </c>
      <c r="N584" s="142" t="s">
        <v>52</v>
      </c>
      <c r="P584" s="143">
        <f>O584*H584</f>
        <v>0</v>
      </c>
      <c r="Q584" s="143">
        <v>1.2E-4</v>
      </c>
      <c r="R584" s="143">
        <f>Q584*H584</f>
        <v>2.2463999999999998E-2</v>
      </c>
      <c r="S584" s="143">
        <v>0</v>
      </c>
      <c r="T584" s="144">
        <f>S584*H584</f>
        <v>0</v>
      </c>
      <c r="AR584" s="145" t="s">
        <v>417</v>
      </c>
      <c r="AT584" s="145" t="s">
        <v>313</v>
      </c>
      <c r="AU584" s="145" t="s">
        <v>90</v>
      </c>
      <c r="AY584" s="18" t="s">
        <v>311</v>
      </c>
      <c r="BE584" s="146">
        <f>IF(N584="základní",J584,0)</f>
        <v>0</v>
      </c>
      <c r="BF584" s="146">
        <f>IF(N584="snížená",J584,0)</f>
        <v>0</v>
      </c>
      <c r="BG584" s="146">
        <f>IF(N584="zákl. přenesená",J584,0)</f>
        <v>0</v>
      </c>
      <c r="BH584" s="146">
        <f>IF(N584="sníž. přenesená",J584,0)</f>
        <v>0</v>
      </c>
      <c r="BI584" s="146">
        <f>IF(N584="nulová",J584,0)</f>
        <v>0</v>
      </c>
      <c r="BJ584" s="18" t="s">
        <v>88</v>
      </c>
      <c r="BK584" s="146">
        <f>ROUND(I584*H584,2)</f>
        <v>0</v>
      </c>
      <c r="BL584" s="18" t="s">
        <v>417</v>
      </c>
      <c r="BM584" s="145" t="s">
        <v>1116</v>
      </c>
    </row>
    <row r="585" spans="2:65" s="1" customFormat="1" ht="11.25" x14ac:dyDescent="0.2">
      <c r="B585" s="34"/>
      <c r="D585" s="147" t="s">
        <v>320</v>
      </c>
      <c r="F585" s="148" t="s">
        <v>1117</v>
      </c>
      <c r="I585" s="149"/>
      <c r="L585" s="34"/>
      <c r="M585" s="150"/>
      <c r="T585" s="55"/>
      <c r="AT585" s="18" t="s">
        <v>320</v>
      </c>
      <c r="AU585" s="18" t="s">
        <v>90</v>
      </c>
    </row>
    <row r="586" spans="2:65" s="12" customFormat="1" ht="11.25" x14ac:dyDescent="0.2">
      <c r="B586" s="151"/>
      <c r="D586" s="152" t="s">
        <v>322</v>
      </c>
      <c r="E586" s="153" t="s">
        <v>43</v>
      </c>
      <c r="F586" s="154" t="s">
        <v>990</v>
      </c>
      <c r="H586" s="155">
        <v>187.2</v>
      </c>
      <c r="I586" s="156"/>
      <c r="L586" s="151"/>
      <c r="M586" s="157"/>
      <c r="T586" s="158"/>
      <c r="AT586" s="153" t="s">
        <v>322</v>
      </c>
      <c r="AU586" s="153" t="s">
        <v>90</v>
      </c>
      <c r="AV586" s="12" t="s">
        <v>90</v>
      </c>
      <c r="AW586" s="12" t="s">
        <v>41</v>
      </c>
      <c r="AX586" s="12" t="s">
        <v>88</v>
      </c>
      <c r="AY586" s="153" t="s">
        <v>311</v>
      </c>
    </row>
    <row r="587" spans="2:65" s="1" customFormat="1" ht="16.5" customHeight="1" x14ac:dyDescent="0.2">
      <c r="B587" s="34"/>
      <c r="C587" s="172" t="s">
        <v>1118</v>
      </c>
      <c r="D587" s="172" t="s">
        <v>634</v>
      </c>
      <c r="E587" s="173" t="s">
        <v>1119</v>
      </c>
      <c r="F587" s="174" t="s">
        <v>1120</v>
      </c>
      <c r="G587" s="175" t="s">
        <v>316</v>
      </c>
      <c r="H587" s="176">
        <v>46.332000000000001</v>
      </c>
      <c r="I587" s="177"/>
      <c r="J587" s="178">
        <f>ROUND(I587*H587,2)</f>
        <v>0</v>
      </c>
      <c r="K587" s="174" t="s">
        <v>317</v>
      </c>
      <c r="L587" s="179"/>
      <c r="M587" s="180" t="s">
        <v>43</v>
      </c>
      <c r="N587" s="181" t="s">
        <v>52</v>
      </c>
      <c r="P587" s="143">
        <f>O587*H587</f>
        <v>0</v>
      </c>
      <c r="Q587" s="143">
        <v>2.5000000000000001E-2</v>
      </c>
      <c r="R587" s="143">
        <f>Q587*H587</f>
        <v>1.1583000000000001</v>
      </c>
      <c r="S587" s="143">
        <v>0</v>
      </c>
      <c r="T587" s="144">
        <f>S587*H587</f>
        <v>0</v>
      </c>
      <c r="AR587" s="145" t="s">
        <v>528</v>
      </c>
      <c r="AT587" s="145" t="s">
        <v>634</v>
      </c>
      <c r="AU587" s="145" t="s">
        <v>90</v>
      </c>
      <c r="AY587" s="18" t="s">
        <v>311</v>
      </c>
      <c r="BE587" s="146">
        <f>IF(N587="základní",J587,0)</f>
        <v>0</v>
      </c>
      <c r="BF587" s="146">
        <f>IF(N587="snížená",J587,0)</f>
        <v>0</v>
      </c>
      <c r="BG587" s="146">
        <f>IF(N587="zákl. přenesená",J587,0)</f>
        <v>0</v>
      </c>
      <c r="BH587" s="146">
        <f>IF(N587="sníž. přenesená",J587,0)</f>
        <v>0</v>
      </c>
      <c r="BI587" s="146">
        <f>IF(N587="nulová",J587,0)</f>
        <v>0</v>
      </c>
      <c r="BJ587" s="18" t="s">
        <v>88</v>
      </c>
      <c r="BK587" s="146">
        <f>ROUND(I587*H587,2)</f>
        <v>0</v>
      </c>
      <c r="BL587" s="18" t="s">
        <v>417</v>
      </c>
      <c r="BM587" s="145" t="s">
        <v>1121</v>
      </c>
    </row>
    <row r="588" spans="2:65" s="14" customFormat="1" ht="11.25" x14ac:dyDescent="0.2">
      <c r="B588" s="166"/>
      <c r="D588" s="152" t="s">
        <v>322</v>
      </c>
      <c r="E588" s="167" t="s">
        <v>43</v>
      </c>
      <c r="F588" s="168" t="s">
        <v>1122</v>
      </c>
      <c r="H588" s="167" t="s">
        <v>43</v>
      </c>
      <c r="I588" s="169"/>
      <c r="L588" s="166"/>
      <c r="M588" s="170"/>
      <c r="T588" s="171"/>
      <c r="AT588" s="167" t="s">
        <v>322</v>
      </c>
      <c r="AU588" s="167" t="s">
        <v>90</v>
      </c>
      <c r="AV588" s="14" t="s">
        <v>88</v>
      </c>
      <c r="AW588" s="14" t="s">
        <v>41</v>
      </c>
      <c r="AX588" s="14" t="s">
        <v>81</v>
      </c>
      <c r="AY588" s="167" t="s">
        <v>311</v>
      </c>
    </row>
    <row r="589" spans="2:65" s="12" customFormat="1" ht="11.25" x14ac:dyDescent="0.2">
      <c r="B589" s="151"/>
      <c r="D589" s="152" t="s">
        <v>322</v>
      </c>
      <c r="E589" s="153" t="s">
        <v>43</v>
      </c>
      <c r="F589" s="154" t="s">
        <v>1123</v>
      </c>
      <c r="H589" s="155">
        <v>42.12</v>
      </c>
      <c r="I589" s="156"/>
      <c r="L589" s="151"/>
      <c r="M589" s="157"/>
      <c r="T589" s="158"/>
      <c r="AT589" s="153" t="s">
        <v>322</v>
      </c>
      <c r="AU589" s="153" t="s">
        <v>90</v>
      </c>
      <c r="AV589" s="12" t="s">
        <v>90</v>
      </c>
      <c r="AW589" s="12" t="s">
        <v>41</v>
      </c>
      <c r="AX589" s="12" t="s">
        <v>88</v>
      </c>
      <c r="AY589" s="153" t="s">
        <v>311</v>
      </c>
    </row>
    <row r="590" spans="2:65" s="12" customFormat="1" ht="11.25" x14ac:dyDescent="0.2">
      <c r="B590" s="151"/>
      <c r="D590" s="152" t="s">
        <v>322</v>
      </c>
      <c r="F590" s="154" t="s">
        <v>1124</v>
      </c>
      <c r="H590" s="155">
        <v>46.332000000000001</v>
      </c>
      <c r="I590" s="156"/>
      <c r="L590" s="151"/>
      <c r="M590" s="157"/>
      <c r="T590" s="158"/>
      <c r="AT590" s="153" t="s">
        <v>322</v>
      </c>
      <c r="AU590" s="153" t="s">
        <v>90</v>
      </c>
      <c r="AV590" s="12" t="s">
        <v>90</v>
      </c>
      <c r="AW590" s="12" t="s">
        <v>4</v>
      </c>
      <c r="AX590" s="12" t="s">
        <v>88</v>
      </c>
      <c r="AY590" s="153" t="s">
        <v>311</v>
      </c>
    </row>
    <row r="591" spans="2:65" s="1" customFormat="1" ht="24.2" customHeight="1" x14ac:dyDescent="0.2">
      <c r="B591" s="34"/>
      <c r="C591" s="134" t="s">
        <v>1125</v>
      </c>
      <c r="D591" s="134" t="s">
        <v>313</v>
      </c>
      <c r="E591" s="135" t="s">
        <v>1126</v>
      </c>
      <c r="F591" s="136" t="s">
        <v>1127</v>
      </c>
      <c r="G591" s="137" t="s">
        <v>250</v>
      </c>
      <c r="H591" s="138">
        <v>48.75</v>
      </c>
      <c r="I591" s="139"/>
      <c r="J591" s="140">
        <f>ROUND(I591*H591,2)</f>
        <v>0</v>
      </c>
      <c r="K591" s="136" t="s">
        <v>317</v>
      </c>
      <c r="L591" s="34"/>
      <c r="M591" s="141" t="s">
        <v>43</v>
      </c>
      <c r="N591" s="142" t="s">
        <v>52</v>
      </c>
      <c r="P591" s="143">
        <f>O591*H591</f>
        <v>0</v>
      </c>
      <c r="Q591" s="143">
        <v>1.9000000000000001E-4</v>
      </c>
      <c r="R591" s="143">
        <f>Q591*H591</f>
        <v>9.2624999999999999E-3</v>
      </c>
      <c r="S591" s="143">
        <v>0</v>
      </c>
      <c r="T591" s="144">
        <f>S591*H591</f>
        <v>0</v>
      </c>
      <c r="AR591" s="145" t="s">
        <v>417</v>
      </c>
      <c r="AT591" s="145" t="s">
        <v>313</v>
      </c>
      <c r="AU591" s="145" t="s">
        <v>90</v>
      </c>
      <c r="AY591" s="18" t="s">
        <v>311</v>
      </c>
      <c r="BE591" s="146">
        <f>IF(N591="základní",J591,0)</f>
        <v>0</v>
      </c>
      <c r="BF591" s="146">
        <f>IF(N591="snížená",J591,0)</f>
        <v>0</v>
      </c>
      <c r="BG591" s="146">
        <f>IF(N591="zákl. přenesená",J591,0)</f>
        <v>0</v>
      </c>
      <c r="BH591" s="146">
        <f>IF(N591="sníž. přenesená",J591,0)</f>
        <v>0</v>
      </c>
      <c r="BI591" s="146">
        <f>IF(N591="nulová",J591,0)</f>
        <v>0</v>
      </c>
      <c r="BJ591" s="18" t="s">
        <v>88</v>
      </c>
      <c r="BK591" s="146">
        <f>ROUND(I591*H591,2)</f>
        <v>0</v>
      </c>
      <c r="BL591" s="18" t="s">
        <v>417</v>
      </c>
      <c r="BM591" s="145" t="s">
        <v>1128</v>
      </c>
    </row>
    <row r="592" spans="2:65" s="1" customFormat="1" ht="11.25" x14ac:dyDescent="0.2">
      <c r="B592" s="34"/>
      <c r="D592" s="147" t="s">
        <v>320</v>
      </c>
      <c r="F592" s="148" t="s">
        <v>1129</v>
      </c>
      <c r="I592" s="149"/>
      <c r="L592" s="34"/>
      <c r="M592" s="150"/>
      <c r="T592" s="55"/>
      <c r="AT592" s="18" t="s">
        <v>320</v>
      </c>
      <c r="AU592" s="18" t="s">
        <v>90</v>
      </c>
    </row>
    <row r="593" spans="2:65" s="12" customFormat="1" ht="11.25" x14ac:dyDescent="0.2">
      <c r="B593" s="151"/>
      <c r="D593" s="152" t="s">
        <v>322</v>
      </c>
      <c r="E593" s="153" t="s">
        <v>43</v>
      </c>
      <c r="F593" s="154" t="s">
        <v>1130</v>
      </c>
      <c r="H593" s="155">
        <v>48.75</v>
      </c>
      <c r="I593" s="156"/>
      <c r="L593" s="151"/>
      <c r="M593" s="157"/>
      <c r="T593" s="158"/>
      <c r="AT593" s="153" t="s">
        <v>322</v>
      </c>
      <c r="AU593" s="153" t="s">
        <v>90</v>
      </c>
      <c r="AV593" s="12" t="s">
        <v>90</v>
      </c>
      <c r="AW593" s="12" t="s">
        <v>41</v>
      </c>
      <c r="AX593" s="12" t="s">
        <v>88</v>
      </c>
      <c r="AY593" s="153" t="s">
        <v>311</v>
      </c>
    </row>
    <row r="594" spans="2:65" s="1" customFormat="1" ht="16.5" customHeight="1" x14ac:dyDescent="0.2">
      <c r="B594" s="34"/>
      <c r="C594" s="172" t="s">
        <v>1131</v>
      </c>
      <c r="D594" s="172" t="s">
        <v>634</v>
      </c>
      <c r="E594" s="173" t="s">
        <v>1132</v>
      </c>
      <c r="F594" s="174" t="s">
        <v>1133</v>
      </c>
      <c r="G594" s="175" t="s">
        <v>250</v>
      </c>
      <c r="H594" s="176">
        <v>51.188000000000002</v>
      </c>
      <c r="I594" s="177"/>
      <c r="J594" s="178">
        <f>ROUND(I594*H594,2)</f>
        <v>0</v>
      </c>
      <c r="K594" s="174" t="s">
        <v>317</v>
      </c>
      <c r="L594" s="179"/>
      <c r="M594" s="180" t="s">
        <v>43</v>
      </c>
      <c r="N594" s="181" t="s">
        <v>52</v>
      </c>
      <c r="P594" s="143">
        <f>O594*H594</f>
        <v>0</v>
      </c>
      <c r="Q594" s="143">
        <v>1.1999999999999999E-3</v>
      </c>
      <c r="R594" s="143">
        <f>Q594*H594</f>
        <v>6.1425599999999997E-2</v>
      </c>
      <c r="S594" s="143">
        <v>0</v>
      </c>
      <c r="T594" s="144">
        <f>S594*H594</f>
        <v>0</v>
      </c>
      <c r="AR594" s="145" t="s">
        <v>528</v>
      </c>
      <c r="AT594" s="145" t="s">
        <v>634</v>
      </c>
      <c r="AU594" s="145" t="s">
        <v>90</v>
      </c>
      <c r="AY594" s="18" t="s">
        <v>311</v>
      </c>
      <c r="BE594" s="146">
        <f>IF(N594="základní",J594,0)</f>
        <v>0</v>
      </c>
      <c r="BF594" s="146">
        <f>IF(N594="snížená",J594,0)</f>
        <v>0</v>
      </c>
      <c r="BG594" s="146">
        <f>IF(N594="zákl. přenesená",J594,0)</f>
        <v>0</v>
      </c>
      <c r="BH594" s="146">
        <f>IF(N594="sníž. přenesená",J594,0)</f>
        <v>0</v>
      </c>
      <c r="BI594" s="146">
        <f>IF(N594="nulová",J594,0)</f>
        <v>0</v>
      </c>
      <c r="BJ594" s="18" t="s">
        <v>88</v>
      </c>
      <c r="BK594" s="146">
        <f>ROUND(I594*H594,2)</f>
        <v>0</v>
      </c>
      <c r="BL594" s="18" t="s">
        <v>417</v>
      </c>
      <c r="BM594" s="145" t="s">
        <v>1134</v>
      </c>
    </row>
    <row r="595" spans="2:65" s="12" customFormat="1" ht="11.25" x14ac:dyDescent="0.2">
      <c r="B595" s="151"/>
      <c r="D595" s="152" t="s">
        <v>322</v>
      </c>
      <c r="F595" s="154" t="s">
        <v>1135</v>
      </c>
      <c r="H595" s="155">
        <v>51.188000000000002</v>
      </c>
      <c r="I595" s="156"/>
      <c r="L595" s="151"/>
      <c r="M595" s="157"/>
      <c r="T595" s="158"/>
      <c r="AT595" s="153" t="s">
        <v>322</v>
      </c>
      <c r="AU595" s="153" t="s">
        <v>90</v>
      </c>
      <c r="AV595" s="12" t="s">
        <v>90</v>
      </c>
      <c r="AW595" s="12" t="s">
        <v>4</v>
      </c>
      <c r="AX595" s="12" t="s">
        <v>88</v>
      </c>
      <c r="AY595" s="153" t="s">
        <v>311</v>
      </c>
    </row>
    <row r="596" spans="2:65" s="1" customFormat="1" ht="24.2" customHeight="1" x14ac:dyDescent="0.2">
      <c r="B596" s="34"/>
      <c r="C596" s="134" t="s">
        <v>1136</v>
      </c>
      <c r="D596" s="134" t="s">
        <v>313</v>
      </c>
      <c r="E596" s="135" t="s">
        <v>1137</v>
      </c>
      <c r="F596" s="136" t="s">
        <v>1138</v>
      </c>
      <c r="G596" s="137" t="s">
        <v>962</v>
      </c>
      <c r="H596" s="183"/>
      <c r="I596" s="139"/>
      <c r="J596" s="140">
        <f>ROUND(I596*H596,2)</f>
        <v>0</v>
      </c>
      <c r="K596" s="136" t="s">
        <v>317</v>
      </c>
      <c r="L596" s="34"/>
      <c r="M596" s="141" t="s">
        <v>43</v>
      </c>
      <c r="N596" s="142" t="s">
        <v>52</v>
      </c>
      <c r="P596" s="143">
        <f>O596*H596</f>
        <v>0</v>
      </c>
      <c r="Q596" s="143">
        <v>0</v>
      </c>
      <c r="R596" s="143">
        <f>Q596*H596</f>
        <v>0</v>
      </c>
      <c r="S596" s="143">
        <v>0</v>
      </c>
      <c r="T596" s="144">
        <f>S596*H596</f>
        <v>0</v>
      </c>
      <c r="AR596" s="145" t="s">
        <v>417</v>
      </c>
      <c r="AT596" s="145" t="s">
        <v>313</v>
      </c>
      <c r="AU596" s="145" t="s">
        <v>90</v>
      </c>
      <c r="AY596" s="18" t="s">
        <v>311</v>
      </c>
      <c r="BE596" s="146">
        <f>IF(N596="základní",J596,0)</f>
        <v>0</v>
      </c>
      <c r="BF596" s="146">
        <f>IF(N596="snížená",J596,0)</f>
        <v>0</v>
      </c>
      <c r="BG596" s="146">
        <f>IF(N596="zákl. přenesená",J596,0)</f>
        <v>0</v>
      </c>
      <c r="BH596" s="146">
        <f>IF(N596="sníž. přenesená",J596,0)</f>
        <v>0</v>
      </c>
      <c r="BI596" s="146">
        <f>IF(N596="nulová",J596,0)</f>
        <v>0</v>
      </c>
      <c r="BJ596" s="18" t="s">
        <v>88</v>
      </c>
      <c r="BK596" s="146">
        <f>ROUND(I596*H596,2)</f>
        <v>0</v>
      </c>
      <c r="BL596" s="18" t="s">
        <v>417</v>
      </c>
      <c r="BM596" s="145" t="s">
        <v>1139</v>
      </c>
    </row>
    <row r="597" spans="2:65" s="1" customFormat="1" ht="11.25" x14ac:dyDescent="0.2">
      <c r="B597" s="34"/>
      <c r="D597" s="147" t="s">
        <v>320</v>
      </c>
      <c r="F597" s="148" t="s">
        <v>1140</v>
      </c>
      <c r="I597" s="149"/>
      <c r="L597" s="34"/>
      <c r="M597" s="150"/>
      <c r="T597" s="55"/>
      <c r="AT597" s="18" t="s">
        <v>320</v>
      </c>
      <c r="AU597" s="18" t="s">
        <v>90</v>
      </c>
    </row>
    <row r="598" spans="2:65" s="11" customFormat="1" ht="22.9" customHeight="1" x14ac:dyDescent="0.2">
      <c r="B598" s="122"/>
      <c r="D598" s="123" t="s">
        <v>80</v>
      </c>
      <c r="E598" s="132" t="s">
        <v>1141</v>
      </c>
      <c r="F598" s="132" t="s">
        <v>1142</v>
      </c>
      <c r="I598" s="125"/>
      <c r="J598" s="133">
        <f>BK598</f>
        <v>0</v>
      </c>
      <c r="L598" s="122"/>
      <c r="M598" s="127"/>
      <c r="P598" s="128">
        <f>SUM(P599:P606)</f>
        <v>0</v>
      </c>
      <c r="R598" s="128">
        <f>SUM(R599:R606)</f>
        <v>0.17463600000000001</v>
      </c>
      <c r="T598" s="129">
        <f>SUM(T599:T606)</f>
        <v>0</v>
      </c>
      <c r="AR598" s="123" t="s">
        <v>90</v>
      </c>
      <c r="AT598" s="130" t="s">
        <v>80</v>
      </c>
      <c r="AU598" s="130" t="s">
        <v>88</v>
      </c>
      <c r="AY598" s="123" t="s">
        <v>311</v>
      </c>
      <c r="BK598" s="131">
        <f>SUM(BK599:BK606)</f>
        <v>0</v>
      </c>
    </row>
    <row r="599" spans="2:65" s="1" customFormat="1" ht="16.5" customHeight="1" x14ac:dyDescent="0.2">
      <c r="B599" s="34"/>
      <c r="C599" s="134" t="s">
        <v>1143</v>
      </c>
      <c r="D599" s="134" t="s">
        <v>313</v>
      </c>
      <c r="E599" s="135" t="s">
        <v>1144</v>
      </c>
      <c r="F599" s="136" t="s">
        <v>1145</v>
      </c>
      <c r="G599" s="137" t="s">
        <v>250</v>
      </c>
      <c r="H599" s="138">
        <v>151.19999999999999</v>
      </c>
      <c r="I599" s="139"/>
      <c r="J599" s="140">
        <f>ROUND(I599*H599,2)</f>
        <v>0</v>
      </c>
      <c r="K599" s="136" t="s">
        <v>317</v>
      </c>
      <c r="L599" s="34"/>
      <c r="M599" s="141" t="s">
        <v>43</v>
      </c>
      <c r="N599" s="142" t="s">
        <v>52</v>
      </c>
      <c r="P599" s="143">
        <f>O599*H599</f>
        <v>0</v>
      </c>
      <c r="Q599" s="143">
        <v>0</v>
      </c>
      <c r="R599" s="143">
        <f>Q599*H599</f>
        <v>0</v>
      </c>
      <c r="S599" s="143">
        <v>0</v>
      </c>
      <c r="T599" s="144">
        <f>S599*H599</f>
        <v>0</v>
      </c>
      <c r="AR599" s="145" t="s">
        <v>417</v>
      </c>
      <c r="AT599" s="145" t="s">
        <v>313</v>
      </c>
      <c r="AU599" s="145" t="s">
        <v>90</v>
      </c>
      <c r="AY599" s="18" t="s">
        <v>311</v>
      </c>
      <c r="BE599" s="146">
        <f>IF(N599="základní",J599,0)</f>
        <v>0</v>
      </c>
      <c r="BF599" s="146">
        <f>IF(N599="snížená",J599,0)</f>
        <v>0</v>
      </c>
      <c r="BG599" s="146">
        <f>IF(N599="zákl. přenesená",J599,0)</f>
        <v>0</v>
      </c>
      <c r="BH599" s="146">
        <f>IF(N599="sníž. přenesená",J599,0)</f>
        <v>0</v>
      </c>
      <c r="BI599" s="146">
        <f>IF(N599="nulová",J599,0)</f>
        <v>0</v>
      </c>
      <c r="BJ599" s="18" t="s">
        <v>88</v>
      </c>
      <c r="BK599" s="146">
        <f>ROUND(I599*H599,2)</f>
        <v>0</v>
      </c>
      <c r="BL599" s="18" t="s">
        <v>417</v>
      </c>
      <c r="BM599" s="145" t="s">
        <v>1146</v>
      </c>
    </row>
    <row r="600" spans="2:65" s="1" customFormat="1" ht="11.25" x14ac:dyDescent="0.2">
      <c r="B600" s="34"/>
      <c r="D600" s="147" t="s">
        <v>320</v>
      </c>
      <c r="F600" s="148" t="s">
        <v>1147</v>
      </c>
      <c r="I600" s="149"/>
      <c r="L600" s="34"/>
      <c r="M600" s="150"/>
      <c r="T600" s="55"/>
      <c r="AT600" s="18" t="s">
        <v>320</v>
      </c>
      <c r="AU600" s="18" t="s">
        <v>90</v>
      </c>
    </row>
    <row r="601" spans="2:65" s="14" customFormat="1" ht="11.25" x14ac:dyDescent="0.2">
      <c r="B601" s="166"/>
      <c r="D601" s="152" t="s">
        <v>322</v>
      </c>
      <c r="E601" s="167" t="s">
        <v>43</v>
      </c>
      <c r="F601" s="168" t="s">
        <v>1148</v>
      </c>
      <c r="H601" s="167" t="s">
        <v>43</v>
      </c>
      <c r="I601" s="169"/>
      <c r="L601" s="166"/>
      <c r="M601" s="170"/>
      <c r="T601" s="171"/>
      <c r="AT601" s="167" t="s">
        <v>322</v>
      </c>
      <c r="AU601" s="167" t="s">
        <v>90</v>
      </c>
      <c r="AV601" s="14" t="s">
        <v>88</v>
      </c>
      <c r="AW601" s="14" t="s">
        <v>41</v>
      </c>
      <c r="AX601" s="14" t="s">
        <v>81</v>
      </c>
      <c r="AY601" s="167" t="s">
        <v>311</v>
      </c>
    </row>
    <row r="602" spans="2:65" s="12" customFormat="1" ht="11.25" x14ac:dyDescent="0.2">
      <c r="B602" s="151"/>
      <c r="D602" s="152" t="s">
        <v>322</v>
      </c>
      <c r="E602" s="153" t="s">
        <v>43</v>
      </c>
      <c r="F602" s="154" t="s">
        <v>1149</v>
      </c>
      <c r="H602" s="155">
        <v>151.19999999999999</v>
      </c>
      <c r="I602" s="156"/>
      <c r="L602" s="151"/>
      <c r="M602" s="157"/>
      <c r="T602" s="158"/>
      <c r="AT602" s="153" t="s">
        <v>322</v>
      </c>
      <c r="AU602" s="153" t="s">
        <v>90</v>
      </c>
      <c r="AV602" s="12" t="s">
        <v>90</v>
      </c>
      <c r="AW602" s="12" t="s">
        <v>41</v>
      </c>
      <c r="AX602" s="12" t="s">
        <v>88</v>
      </c>
      <c r="AY602" s="153" t="s">
        <v>311</v>
      </c>
    </row>
    <row r="603" spans="2:65" s="1" customFormat="1" ht="16.5" customHeight="1" x14ac:dyDescent="0.2">
      <c r="B603" s="34"/>
      <c r="C603" s="172" t="s">
        <v>1150</v>
      </c>
      <c r="D603" s="172" t="s">
        <v>634</v>
      </c>
      <c r="E603" s="173" t="s">
        <v>1151</v>
      </c>
      <c r="F603" s="174" t="s">
        <v>1152</v>
      </c>
      <c r="G603" s="175" t="s">
        <v>250</v>
      </c>
      <c r="H603" s="176">
        <v>158.76</v>
      </c>
      <c r="I603" s="177"/>
      <c r="J603" s="178">
        <f>ROUND(I603*H603,2)</f>
        <v>0</v>
      </c>
      <c r="K603" s="174" t="s">
        <v>317</v>
      </c>
      <c r="L603" s="179"/>
      <c r="M603" s="180" t="s">
        <v>43</v>
      </c>
      <c r="N603" s="181" t="s">
        <v>52</v>
      </c>
      <c r="P603" s="143">
        <f>O603*H603</f>
        <v>0</v>
      </c>
      <c r="Q603" s="143">
        <v>1.1000000000000001E-3</v>
      </c>
      <c r="R603" s="143">
        <f>Q603*H603</f>
        <v>0.17463600000000001</v>
      </c>
      <c r="S603" s="143">
        <v>0</v>
      </c>
      <c r="T603" s="144">
        <f>S603*H603</f>
        <v>0</v>
      </c>
      <c r="AR603" s="145" t="s">
        <v>528</v>
      </c>
      <c r="AT603" s="145" t="s">
        <v>634</v>
      </c>
      <c r="AU603" s="145" t="s">
        <v>90</v>
      </c>
      <c r="AY603" s="18" t="s">
        <v>311</v>
      </c>
      <c r="BE603" s="146">
        <f>IF(N603="základní",J603,0)</f>
        <v>0</v>
      </c>
      <c r="BF603" s="146">
        <f>IF(N603="snížená",J603,0)</f>
        <v>0</v>
      </c>
      <c r="BG603" s="146">
        <f>IF(N603="zákl. přenesená",J603,0)</f>
        <v>0</v>
      </c>
      <c r="BH603" s="146">
        <f>IF(N603="sníž. přenesená",J603,0)</f>
        <v>0</v>
      </c>
      <c r="BI603" s="146">
        <f>IF(N603="nulová",J603,0)</f>
        <v>0</v>
      </c>
      <c r="BJ603" s="18" t="s">
        <v>88</v>
      </c>
      <c r="BK603" s="146">
        <f>ROUND(I603*H603,2)</f>
        <v>0</v>
      </c>
      <c r="BL603" s="18" t="s">
        <v>417</v>
      </c>
      <c r="BM603" s="145" t="s">
        <v>1153</v>
      </c>
    </row>
    <row r="604" spans="2:65" s="12" customFormat="1" ht="11.25" x14ac:dyDescent="0.2">
      <c r="B604" s="151"/>
      <c r="D604" s="152" t="s">
        <v>322</v>
      </c>
      <c r="F604" s="154" t="s">
        <v>1154</v>
      </c>
      <c r="H604" s="155">
        <v>158.76</v>
      </c>
      <c r="I604" s="156"/>
      <c r="L604" s="151"/>
      <c r="M604" s="157"/>
      <c r="T604" s="158"/>
      <c r="AT604" s="153" t="s">
        <v>322</v>
      </c>
      <c r="AU604" s="153" t="s">
        <v>90</v>
      </c>
      <c r="AV604" s="12" t="s">
        <v>90</v>
      </c>
      <c r="AW604" s="12" t="s">
        <v>4</v>
      </c>
      <c r="AX604" s="12" t="s">
        <v>88</v>
      </c>
      <c r="AY604" s="153" t="s">
        <v>311</v>
      </c>
    </row>
    <row r="605" spans="2:65" s="1" customFormat="1" ht="24.2" customHeight="1" x14ac:dyDescent="0.2">
      <c r="B605" s="34"/>
      <c r="C605" s="134" t="s">
        <v>1155</v>
      </c>
      <c r="D605" s="134" t="s">
        <v>313</v>
      </c>
      <c r="E605" s="135" t="s">
        <v>1156</v>
      </c>
      <c r="F605" s="136" t="s">
        <v>1157</v>
      </c>
      <c r="G605" s="137" t="s">
        <v>962</v>
      </c>
      <c r="H605" s="183"/>
      <c r="I605" s="139"/>
      <c r="J605" s="140">
        <f>ROUND(I605*H605,2)</f>
        <v>0</v>
      </c>
      <c r="K605" s="136" t="s">
        <v>317</v>
      </c>
      <c r="L605" s="34"/>
      <c r="M605" s="141" t="s">
        <v>43</v>
      </c>
      <c r="N605" s="142" t="s">
        <v>52</v>
      </c>
      <c r="P605" s="143">
        <f>O605*H605</f>
        <v>0</v>
      </c>
      <c r="Q605" s="143">
        <v>0</v>
      </c>
      <c r="R605" s="143">
        <f>Q605*H605</f>
        <v>0</v>
      </c>
      <c r="S605" s="143">
        <v>0</v>
      </c>
      <c r="T605" s="144">
        <f>S605*H605</f>
        <v>0</v>
      </c>
      <c r="AR605" s="145" t="s">
        <v>417</v>
      </c>
      <c r="AT605" s="145" t="s">
        <v>313</v>
      </c>
      <c r="AU605" s="145" t="s">
        <v>90</v>
      </c>
      <c r="AY605" s="18" t="s">
        <v>311</v>
      </c>
      <c r="BE605" s="146">
        <f>IF(N605="základní",J605,0)</f>
        <v>0</v>
      </c>
      <c r="BF605" s="146">
        <f>IF(N605="snížená",J605,0)</f>
        <v>0</v>
      </c>
      <c r="BG605" s="146">
        <f>IF(N605="zákl. přenesená",J605,0)</f>
        <v>0</v>
      </c>
      <c r="BH605" s="146">
        <f>IF(N605="sníž. přenesená",J605,0)</f>
        <v>0</v>
      </c>
      <c r="BI605" s="146">
        <f>IF(N605="nulová",J605,0)</f>
        <v>0</v>
      </c>
      <c r="BJ605" s="18" t="s">
        <v>88</v>
      </c>
      <c r="BK605" s="146">
        <f>ROUND(I605*H605,2)</f>
        <v>0</v>
      </c>
      <c r="BL605" s="18" t="s">
        <v>417</v>
      </c>
      <c r="BM605" s="145" t="s">
        <v>1158</v>
      </c>
    </row>
    <row r="606" spans="2:65" s="1" customFormat="1" ht="11.25" x14ac:dyDescent="0.2">
      <c r="B606" s="34"/>
      <c r="D606" s="147" t="s">
        <v>320</v>
      </c>
      <c r="F606" s="148" t="s">
        <v>1159</v>
      </c>
      <c r="I606" s="149"/>
      <c r="L606" s="34"/>
      <c r="M606" s="150"/>
      <c r="T606" s="55"/>
      <c r="AT606" s="18" t="s">
        <v>320</v>
      </c>
      <c r="AU606" s="18" t="s">
        <v>90</v>
      </c>
    </row>
    <row r="607" spans="2:65" s="11" customFormat="1" ht="22.9" customHeight="1" x14ac:dyDescent="0.2">
      <c r="B607" s="122"/>
      <c r="D607" s="123" t="s">
        <v>80</v>
      </c>
      <c r="E607" s="132" t="s">
        <v>1160</v>
      </c>
      <c r="F607" s="132" t="s">
        <v>1161</v>
      </c>
      <c r="I607" s="125"/>
      <c r="J607" s="133">
        <f>BK607</f>
        <v>0</v>
      </c>
      <c r="L607" s="122"/>
      <c r="M607" s="127"/>
      <c r="P607" s="128">
        <f>SUM(P608:P613)</f>
        <v>0</v>
      </c>
      <c r="R607" s="128">
        <f>SUM(R608:R613)</f>
        <v>1E-3</v>
      </c>
      <c r="T607" s="129">
        <f>SUM(T608:T613)</f>
        <v>0</v>
      </c>
      <c r="AR607" s="123" t="s">
        <v>90</v>
      </c>
      <c r="AT607" s="130" t="s">
        <v>80</v>
      </c>
      <c r="AU607" s="130" t="s">
        <v>88</v>
      </c>
      <c r="AY607" s="123" t="s">
        <v>311</v>
      </c>
      <c r="BK607" s="131">
        <f>SUM(BK608:BK613)</f>
        <v>0</v>
      </c>
    </row>
    <row r="608" spans="2:65" s="1" customFormat="1" ht="16.5" customHeight="1" x14ac:dyDescent="0.2">
      <c r="B608" s="34"/>
      <c r="C608" s="134" t="s">
        <v>1162</v>
      </c>
      <c r="D608" s="134" t="s">
        <v>313</v>
      </c>
      <c r="E608" s="135" t="s">
        <v>1163</v>
      </c>
      <c r="F608" s="136" t="s">
        <v>1164</v>
      </c>
      <c r="G608" s="137" t="s">
        <v>340</v>
      </c>
      <c r="H608" s="138">
        <v>2</v>
      </c>
      <c r="I608" s="139"/>
      <c r="J608" s="140">
        <f>ROUND(I608*H608,2)</f>
        <v>0</v>
      </c>
      <c r="K608" s="136" t="s">
        <v>317</v>
      </c>
      <c r="L608" s="34"/>
      <c r="M608" s="141" t="s">
        <v>43</v>
      </c>
      <c r="N608" s="142" t="s">
        <v>52</v>
      </c>
      <c r="P608" s="143">
        <f>O608*H608</f>
        <v>0</v>
      </c>
      <c r="Q608" s="143">
        <v>0</v>
      </c>
      <c r="R608" s="143">
        <f>Q608*H608</f>
        <v>0</v>
      </c>
      <c r="S608" s="143">
        <v>0</v>
      </c>
      <c r="T608" s="144">
        <f>S608*H608</f>
        <v>0</v>
      </c>
      <c r="AR608" s="145" t="s">
        <v>417</v>
      </c>
      <c r="AT608" s="145" t="s">
        <v>313</v>
      </c>
      <c r="AU608" s="145" t="s">
        <v>90</v>
      </c>
      <c r="AY608" s="18" t="s">
        <v>311</v>
      </c>
      <c r="BE608" s="146">
        <f>IF(N608="základní",J608,0)</f>
        <v>0</v>
      </c>
      <c r="BF608" s="146">
        <f>IF(N608="snížená",J608,0)</f>
        <v>0</v>
      </c>
      <c r="BG608" s="146">
        <f>IF(N608="zákl. přenesená",J608,0)</f>
        <v>0</v>
      </c>
      <c r="BH608" s="146">
        <f>IF(N608="sníž. přenesená",J608,0)</f>
        <v>0</v>
      </c>
      <c r="BI608" s="146">
        <f>IF(N608="nulová",J608,0)</f>
        <v>0</v>
      </c>
      <c r="BJ608" s="18" t="s">
        <v>88</v>
      </c>
      <c r="BK608" s="146">
        <f>ROUND(I608*H608,2)</f>
        <v>0</v>
      </c>
      <c r="BL608" s="18" t="s">
        <v>417</v>
      </c>
      <c r="BM608" s="145" t="s">
        <v>1165</v>
      </c>
    </row>
    <row r="609" spans="2:65" s="1" customFormat="1" ht="11.25" x14ac:dyDescent="0.2">
      <c r="B609" s="34"/>
      <c r="D609" s="147" t="s">
        <v>320</v>
      </c>
      <c r="F609" s="148" t="s">
        <v>1166</v>
      </c>
      <c r="I609" s="149"/>
      <c r="L609" s="34"/>
      <c r="M609" s="150"/>
      <c r="T609" s="55"/>
      <c r="AT609" s="18" t="s">
        <v>320</v>
      </c>
      <c r="AU609" s="18" t="s">
        <v>90</v>
      </c>
    </row>
    <row r="610" spans="2:65" s="12" customFormat="1" ht="11.25" x14ac:dyDescent="0.2">
      <c r="B610" s="151"/>
      <c r="D610" s="152" t="s">
        <v>322</v>
      </c>
      <c r="E610" s="153" t="s">
        <v>43</v>
      </c>
      <c r="F610" s="154" t="s">
        <v>1167</v>
      </c>
      <c r="H610" s="155">
        <v>2</v>
      </c>
      <c r="I610" s="156"/>
      <c r="L610" s="151"/>
      <c r="M610" s="157"/>
      <c r="T610" s="158"/>
      <c r="AT610" s="153" t="s">
        <v>322</v>
      </c>
      <c r="AU610" s="153" t="s">
        <v>90</v>
      </c>
      <c r="AV610" s="12" t="s">
        <v>90</v>
      </c>
      <c r="AW610" s="12" t="s">
        <v>41</v>
      </c>
      <c r="AX610" s="12" t="s">
        <v>88</v>
      </c>
      <c r="AY610" s="153" t="s">
        <v>311</v>
      </c>
    </row>
    <row r="611" spans="2:65" s="1" customFormat="1" ht="16.5" customHeight="1" x14ac:dyDescent="0.2">
      <c r="B611" s="34"/>
      <c r="C611" s="172" t="s">
        <v>1168</v>
      </c>
      <c r="D611" s="172" t="s">
        <v>634</v>
      </c>
      <c r="E611" s="173" t="s">
        <v>1169</v>
      </c>
      <c r="F611" s="174" t="s">
        <v>1170</v>
      </c>
      <c r="G611" s="175" t="s">
        <v>340</v>
      </c>
      <c r="H611" s="176">
        <v>2</v>
      </c>
      <c r="I611" s="177"/>
      <c r="J611" s="178">
        <f>ROUND(I611*H611,2)</f>
        <v>0</v>
      </c>
      <c r="K611" s="174" t="s">
        <v>317</v>
      </c>
      <c r="L611" s="179"/>
      <c r="M611" s="180" t="s">
        <v>43</v>
      </c>
      <c r="N611" s="181" t="s">
        <v>52</v>
      </c>
      <c r="P611" s="143">
        <f>O611*H611</f>
        <v>0</v>
      </c>
      <c r="Q611" s="143">
        <v>5.0000000000000001E-4</v>
      </c>
      <c r="R611" s="143">
        <f>Q611*H611</f>
        <v>1E-3</v>
      </c>
      <c r="S611" s="143">
        <v>0</v>
      </c>
      <c r="T611" s="144">
        <f>S611*H611</f>
        <v>0</v>
      </c>
      <c r="AR611" s="145" t="s">
        <v>528</v>
      </c>
      <c r="AT611" s="145" t="s">
        <v>634</v>
      </c>
      <c r="AU611" s="145" t="s">
        <v>90</v>
      </c>
      <c r="AY611" s="18" t="s">
        <v>311</v>
      </c>
      <c r="BE611" s="146">
        <f>IF(N611="základní",J611,0)</f>
        <v>0</v>
      </c>
      <c r="BF611" s="146">
        <f>IF(N611="snížená",J611,0)</f>
        <v>0</v>
      </c>
      <c r="BG611" s="146">
        <f>IF(N611="zákl. přenesená",J611,0)</f>
        <v>0</v>
      </c>
      <c r="BH611" s="146">
        <f>IF(N611="sníž. přenesená",J611,0)</f>
        <v>0</v>
      </c>
      <c r="BI611" s="146">
        <f>IF(N611="nulová",J611,0)</f>
        <v>0</v>
      </c>
      <c r="BJ611" s="18" t="s">
        <v>88</v>
      </c>
      <c r="BK611" s="146">
        <f>ROUND(I611*H611,2)</f>
        <v>0</v>
      </c>
      <c r="BL611" s="18" t="s">
        <v>417</v>
      </c>
      <c r="BM611" s="145" t="s">
        <v>1171</v>
      </c>
    </row>
    <row r="612" spans="2:65" s="1" customFormat="1" ht="24.2" customHeight="1" x14ac:dyDescent="0.2">
      <c r="B612" s="34"/>
      <c r="C612" s="134" t="s">
        <v>1172</v>
      </c>
      <c r="D612" s="134" t="s">
        <v>313</v>
      </c>
      <c r="E612" s="135" t="s">
        <v>1173</v>
      </c>
      <c r="F612" s="136" t="s">
        <v>1174</v>
      </c>
      <c r="G612" s="137" t="s">
        <v>962</v>
      </c>
      <c r="H612" s="183"/>
      <c r="I612" s="139"/>
      <c r="J612" s="140">
        <f>ROUND(I612*H612,2)</f>
        <v>0</v>
      </c>
      <c r="K612" s="136" t="s">
        <v>317</v>
      </c>
      <c r="L612" s="34"/>
      <c r="M612" s="141" t="s">
        <v>43</v>
      </c>
      <c r="N612" s="142" t="s">
        <v>52</v>
      </c>
      <c r="P612" s="143">
        <f>O612*H612</f>
        <v>0</v>
      </c>
      <c r="Q612" s="143">
        <v>0</v>
      </c>
      <c r="R612" s="143">
        <f>Q612*H612</f>
        <v>0</v>
      </c>
      <c r="S612" s="143">
        <v>0</v>
      </c>
      <c r="T612" s="144">
        <f>S612*H612</f>
        <v>0</v>
      </c>
      <c r="AR612" s="145" t="s">
        <v>417</v>
      </c>
      <c r="AT612" s="145" t="s">
        <v>313</v>
      </c>
      <c r="AU612" s="145" t="s">
        <v>90</v>
      </c>
      <c r="AY612" s="18" t="s">
        <v>311</v>
      </c>
      <c r="BE612" s="146">
        <f>IF(N612="základní",J612,0)</f>
        <v>0</v>
      </c>
      <c r="BF612" s="146">
        <f>IF(N612="snížená",J612,0)</f>
        <v>0</v>
      </c>
      <c r="BG612" s="146">
        <f>IF(N612="zákl. přenesená",J612,0)</f>
        <v>0</v>
      </c>
      <c r="BH612" s="146">
        <f>IF(N612="sníž. přenesená",J612,0)</f>
        <v>0</v>
      </c>
      <c r="BI612" s="146">
        <f>IF(N612="nulová",J612,0)</f>
        <v>0</v>
      </c>
      <c r="BJ612" s="18" t="s">
        <v>88</v>
      </c>
      <c r="BK612" s="146">
        <f>ROUND(I612*H612,2)</f>
        <v>0</v>
      </c>
      <c r="BL612" s="18" t="s">
        <v>417</v>
      </c>
      <c r="BM612" s="145" t="s">
        <v>1175</v>
      </c>
    </row>
    <row r="613" spans="2:65" s="1" customFormat="1" ht="11.25" x14ac:dyDescent="0.2">
      <c r="B613" s="34"/>
      <c r="D613" s="147" t="s">
        <v>320</v>
      </c>
      <c r="F613" s="148" t="s">
        <v>1176</v>
      </c>
      <c r="I613" s="149"/>
      <c r="L613" s="34"/>
      <c r="M613" s="150"/>
      <c r="T613" s="55"/>
      <c r="AT613" s="18" t="s">
        <v>320</v>
      </c>
      <c r="AU613" s="18" t="s">
        <v>90</v>
      </c>
    </row>
    <row r="614" spans="2:65" s="11" customFormat="1" ht="22.9" customHeight="1" x14ac:dyDescent="0.2">
      <c r="B614" s="122"/>
      <c r="D614" s="123" t="s">
        <v>80</v>
      </c>
      <c r="E614" s="132" t="s">
        <v>1177</v>
      </c>
      <c r="F614" s="132" t="s">
        <v>1178</v>
      </c>
      <c r="I614" s="125"/>
      <c r="J614" s="133">
        <f>BK614</f>
        <v>0</v>
      </c>
      <c r="L614" s="122"/>
      <c r="M614" s="127"/>
      <c r="P614" s="128">
        <f>SUM(P615:P653)</f>
        <v>0</v>
      </c>
      <c r="R614" s="128">
        <f>SUM(R615:R653)</f>
        <v>0.59829211000000004</v>
      </c>
      <c r="T614" s="129">
        <f>SUM(T615:T653)</f>
        <v>0</v>
      </c>
      <c r="AR614" s="123" t="s">
        <v>90</v>
      </c>
      <c r="AT614" s="130" t="s">
        <v>80</v>
      </c>
      <c r="AU614" s="130" t="s">
        <v>88</v>
      </c>
      <c r="AY614" s="123" t="s">
        <v>311</v>
      </c>
      <c r="BK614" s="131">
        <f>SUM(BK615:BK653)</f>
        <v>0</v>
      </c>
    </row>
    <row r="615" spans="2:65" s="1" customFormat="1" ht="21.75" customHeight="1" x14ac:dyDescent="0.2">
      <c r="B615" s="34"/>
      <c r="C615" s="134" t="s">
        <v>1179</v>
      </c>
      <c r="D615" s="134" t="s">
        <v>313</v>
      </c>
      <c r="E615" s="135" t="s">
        <v>1180</v>
      </c>
      <c r="F615" s="136" t="s">
        <v>1181</v>
      </c>
      <c r="G615" s="137" t="s">
        <v>379</v>
      </c>
      <c r="H615" s="138">
        <v>11.175000000000001</v>
      </c>
      <c r="I615" s="139"/>
      <c r="J615" s="140">
        <f>ROUND(I615*H615,2)</f>
        <v>0</v>
      </c>
      <c r="K615" s="136" t="s">
        <v>317</v>
      </c>
      <c r="L615" s="34"/>
      <c r="M615" s="141" t="s">
        <v>43</v>
      </c>
      <c r="N615" s="142" t="s">
        <v>52</v>
      </c>
      <c r="P615" s="143">
        <f>O615*H615</f>
        <v>0</v>
      </c>
      <c r="Q615" s="143">
        <v>6.9999999999999999E-4</v>
      </c>
      <c r="R615" s="143">
        <f>Q615*H615</f>
        <v>7.8224999999999996E-3</v>
      </c>
      <c r="S615" s="143">
        <v>0</v>
      </c>
      <c r="T615" s="144">
        <f>S615*H615</f>
        <v>0</v>
      </c>
      <c r="AR615" s="145" t="s">
        <v>417</v>
      </c>
      <c r="AT615" s="145" t="s">
        <v>313</v>
      </c>
      <c r="AU615" s="145" t="s">
        <v>90</v>
      </c>
      <c r="AY615" s="18" t="s">
        <v>311</v>
      </c>
      <c r="BE615" s="146">
        <f>IF(N615="základní",J615,0)</f>
        <v>0</v>
      </c>
      <c r="BF615" s="146">
        <f>IF(N615="snížená",J615,0)</f>
        <v>0</v>
      </c>
      <c r="BG615" s="146">
        <f>IF(N615="zákl. přenesená",J615,0)</f>
        <v>0</v>
      </c>
      <c r="BH615" s="146">
        <f>IF(N615="sníž. přenesená",J615,0)</f>
        <v>0</v>
      </c>
      <c r="BI615" s="146">
        <f>IF(N615="nulová",J615,0)</f>
        <v>0</v>
      </c>
      <c r="BJ615" s="18" t="s">
        <v>88</v>
      </c>
      <c r="BK615" s="146">
        <f>ROUND(I615*H615,2)</f>
        <v>0</v>
      </c>
      <c r="BL615" s="18" t="s">
        <v>417</v>
      </c>
      <c r="BM615" s="145" t="s">
        <v>1182</v>
      </c>
    </row>
    <row r="616" spans="2:65" s="1" customFormat="1" ht="11.25" x14ac:dyDescent="0.2">
      <c r="B616" s="34"/>
      <c r="D616" s="147" t="s">
        <v>320</v>
      </c>
      <c r="F616" s="148" t="s">
        <v>1183</v>
      </c>
      <c r="I616" s="149"/>
      <c r="L616" s="34"/>
      <c r="M616" s="150"/>
      <c r="T616" s="55"/>
      <c r="AT616" s="18" t="s">
        <v>320</v>
      </c>
      <c r="AU616" s="18" t="s">
        <v>90</v>
      </c>
    </row>
    <row r="617" spans="2:65" s="12" customFormat="1" ht="11.25" x14ac:dyDescent="0.2">
      <c r="B617" s="151"/>
      <c r="D617" s="152" t="s">
        <v>322</v>
      </c>
      <c r="E617" s="153" t="s">
        <v>43</v>
      </c>
      <c r="F617" s="154" t="s">
        <v>1184</v>
      </c>
      <c r="H617" s="155">
        <v>6.6920000000000002</v>
      </c>
      <c r="I617" s="156"/>
      <c r="L617" s="151"/>
      <c r="M617" s="157"/>
      <c r="T617" s="158"/>
      <c r="AT617" s="153" t="s">
        <v>322</v>
      </c>
      <c r="AU617" s="153" t="s">
        <v>90</v>
      </c>
      <c r="AV617" s="12" t="s">
        <v>90</v>
      </c>
      <c r="AW617" s="12" t="s">
        <v>41</v>
      </c>
      <c r="AX617" s="12" t="s">
        <v>81</v>
      </c>
      <c r="AY617" s="153" t="s">
        <v>311</v>
      </c>
    </row>
    <row r="618" spans="2:65" s="12" customFormat="1" ht="11.25" x14ac:dyDescent="0.2">
      <c r="B618" s="151"/>
      <c r="D618" s="152" t="s">
        <v>322</v>
      </c>
      <c r="E618" s="153" t="s">
        <v>43</v>
      </c>
      <c r="F618" s="154" t="s">
        <v>1185</v>
      </c>
      <c r="H618" s="155">
        <v>2.52</v>
      </c>
      <c r="I618" s="156"/>
      <c r="L618" s="151"/>
      <c r="M618" s="157"/>
      <c r="T618" s="158"/>
      <c r="AT618" s="153" t="s">
        <v>322</v>
      </c>
      <c r="AU618" s="153" t="s">
        <v>90</v>
      </c>
      <c r="AV618" s="12" t="s">
        <v>90</v>
      </c>
      <c r="AW618" s="12" t="s">
        <v>41</v>
      </c>
      <c r="AX618" s="12" t="s">
        <v>81</v>
      </c>
      <c r="AY618" s="153" t="s">
        <v>311</v>
      </c>
    </row>
    <row r="619" spans="2:65" s="12" customFormat="1" ht="11.25" x14ac:dyDescent="0.2">
      <c r="B619" s="151"/>
      <c r="D619" s="152" t="s">
        <v>322</v>
      </c>
      <c r="E619" s="153" t="s">
        <v>43</v>
      </c>
      <c r="F619" s="154" t="s">
        <v>1186</v>
      </c>
      <c r="H619" s="155">
        <v>1.9630000000000001</v>
      </c>
      <c r="I619" s="156"/>
      <c r="L619" s="151"/>
      <c r="M619" s="157"/>
      <c r="T619" s="158"/>
      <c r="AT619" s="153" t="s">
        <v>322</v>
      </c>
      <c r="AU619" s="153" t="s">
        <v>90</v>
      </c>
      <c r="AV619" s="12" t="s">
        <v>90</v>
      </c>
      <c r="AW619" s="12" t="s">
        <v>41</v>
      </c>
      <c r="AX619" s="12" t="s">
        <v>81</v>
      </c>
      <c r="AY619" s="153" t="s">
        <v>311</v>
      </c>
    </row>
    <row r="620" spans="2:65" s="13" customFormat="1" ht="11.25" x14ac:dyDescent="0.2">
      <c r="B620" s="159"/>
      <c r="D620" s="152" t="s">
        <v>322</v>
      </c>
      <c r="E620" s="160" t="s">
        <v>43</v>
      </c>
      <c r="F620" s="161" t="s">
        <v>331</v>
      </c>
      <c r="H620" s="162">
        <v>11.175000000000001</v>
      </c>
      <c r="I620" s="163"/>
      <c r="L620" s="159"/>
      <c r="M620" s="164"/>
      <c r="T620" s="165"/>
      <c r="AT620" s="160" t="s">
        <v>322</v>
      </c>
      <c r="AU620" s="160" t="s">
        <v>90</v>
      </c>
      <c r="AV620" s="13" t="s">
        <v>318</v>
      </c>
      <c r="AW620" s="13" t="s">
        <v>41</v>
      </c>
      <c r="AX620" s="13" t="s">
        <v>88</v>
      </c>
      <c r="AY620" s="160" t="s">
        <v>311</v>
      </c>
    </row>
    <row r="621" spans="2:65" s="1" customFormat="1" ht="24.2" customHeight="1" x14ac:dyDescent="0.2">
      <c r="B621" s="34"/>
      <c r="C621" s="134" t="s">
        <v>1187</v>
      </c>
      <c r="D621" s="134" t="s">
        <v>313</v>
      </c>
      <c r="E621" s="135" t="s">
        <v>1188</v>
      </c>
      <c r="F621" s="136" t="s">
        <v>1189</v>
      </c>
      <c r="G621" s="137" t="s">
        <v>379</v>
      </c>
      <c r="H621" s="138">
        <v>22.195</v>
      </c>
      <c r="I621" s="139"/>
      <c r="J621" s="140">
        <f>ROUND(I621*H621,2)</f>
        <v>0</v>
      </c>
      <c r="K621" s="136" t="s">
        <v>317</v>
      </c>
      <c r="L621" s="34"/>
      <c r="M621" s="141" t="s">
        <v>43</v>
      </c>
      <c r="N621" s="142" t="s">
        <v>52</v>
      </c>
      <c r="P621" s="143">
        <f>O621*H621</f>
        <v>0</v>
      </c>
      <c r="Q621" s="143">
        <v>4.5199999999999997E-3</v>
      </c>
      <c r="R621" s="143">
        <f>Q621*H621</f>
        <v>0.10032139999999999</v>
      </c>
      <c r="S621" s="143">
        <v>0</v>
      </c>
      <c r="T621" s="144">
        <f>S621*H621</f>
        <v>0</v>
      </c>
      <c r="AR621" s="145" t="s">
        <v>417</v>
      </c>
      <c r="AT621" s="145" t="s">
        <v>313</v>
      </c>
      <c r="AU621" s="145" t="s">
        <v>90</v>
      </c>
      <c r="AY621" s="18" t="s">
        <v>311</v>
      </c>
      <c r="BE621" s="146">
        <f>IF(N621="základní",J621,0)</f>
        <v>0</v>
      </c>
      <c r="BF621" s="146">
        <f>IF(N621="snížená",J621,0)</f>
        <v>0</v>
      </c>
      <c r="BG621" s="146">
        <f>IF(N621="zákl. přenesená",J621,0)</f>
        <v>0</v>
      </c>
      <c r="BH621" s="146">
        <f>IF(N621="sníž. přenesená",J621,0)</f>
        <v>0</v>
      </c>
      <c r="BI621" s="146">
        <f>IF(N621="nulová",J621,0)</f>
        <v>0</v>
      </c>
      <c r="BJ621" s="18" t="s">
        <v>88</v>
      </c>
      <c r="BK621" s="146">
        <f>ROUND(I621*H621,2)</f>
        <v>0</v>
      </c>
      <c r="BL621" s="18" t="s">
        <v>417</v>
      </c>
      <c r="BM621" s="145" t="s">
        <v>1190</v>
      </c>
    </row>
    <row r="622" spans="2:65" s="1" customFormat="1" ht="11.25" x14ac:dyDescent="0.2">
      <c r="B622" s="34"/>
      <c r="D622" s="147" t="s">
        <v>320</v>
      </c>
      <c r="F622" s="148" t="s">
        <v>1191</v>
      </c>
      <c r="I622" s="149"/>
      <c r="L622" s="34"/>
      <c r="M622" s="150"/>
      <c r="T622" s="55"/>
      <c r="AT622" s="18" t="s">
        <v>320</v>
      </c>
      <c r="AU622" s="18" t="s">
        <v>90</v>
      </c>
    </row>
    <row r="623" spans="2:65" s="12" customFormat="1" ht="11.25" x14ac:dyDescent="0.2">
      <c r="B623" s="151"/>
      <c r="D623" s="152" t="s">
        <v>322</v>
      </c>
      <c r="E623" s="153" t="s">
        <v>43</v>
      </c>
      <c r="F623" s="154" t="s">
        <v>1192</v>
      </c>
      <c r="H623" s="155">
        <v>19.3</v>
      </c>
      <c r="I623" s="156"/>
      <c r="L623" s="151"/>
      <c r="M623" s="157"/>
      <c r="T623" s="158"/>
      <c r="AT623" s="153" t="s">
        <v>322</v>
      </c>
      <c r="AU623" s="153" t="s">
        <v>90</v>
      </c>
      <c r="AV623" s="12" t="s">
        <v>90</v>
      </c>
      <c r="AW623" s="12" t="s">
        <v>41</v>
      </c>
      <c r="AX623" s="12" t="s">
        <v>88</v>
      </c>
      <c r="AY623" s="153" t="s">
        <v>311</v>
      </c>
    </row>
    <row r="624" spans="2:65" s="12" customFormat="1" ht="11.25" x14ac:dyDescent="0.2">
      <c r="B624" s="151"/>
      <c r="D624" s="152" t="s">
        <v>322</v>
      </c>
      <c r="F624" s="154" t="s">
        <v>1193</v>
      </c>
      <c r="H624" s="155">
        <v>22.195</v>
      </c>
      <c r="I624" s="156"/>
      <c r="L624" s="151"/>
      <c r="M624" s="157"/>
      <c r="T624" s="158"/>
      <c r="AT624" s="153" t="s">
        <v>322</v>
      </c>
      <c r="AU624" s="153" t="s">
        <v>90</v>
      </c>
      <c r="AV624" s="12" t="s">
        <v>90</v>
      </c>
      <c r="AW624" s="12" t="s">
        <v>4</v>
      </c>
      <c r="AX624" s="12" t="s">
        <v>88</v>
      </c>
      <c r="AY624" s="153" t="s">
        <v>311</v>
      </c>
    </row>
    <row r="625" spans="2:65" s="1" customFormat="1" ht="24.2" customHeight="1" x14ac:dyDescent="0.2">
      <c r="B625" s="34"/>
      <c r="C625" s="134" t="s">
        <v>1194</v>
      </c>
      <c r="D625" s="134" t="s">
        <v>313</v>
      </c>
      <c r="E625" s="135" t="s">
        <v>1195</v>
      </c>
      <c r="F625" s="136" t="s">
        <v>1196</v>
      </c>
      <c r="G625" s="137" t="s">
        <v>379</v>
      </c>
      <c r="H625" s="138">
        <v>43.125</v>
      </c>
      <c r="I625" s="139"/>
      <c r="J625" s="140">
        <f>ROUND(I625*H625,2)</f>
        <v>0</v>
      </c>
      <c r="K625" s="136" t="s">
        <v>317</v>
      </c>
      <c r="L625" s="34"/>
      <c r="M625" s="141" t="s">
        <v>43</v>
      </c>
      <c r="N625" s="142" t="s">
        <v>52</v>
      </c>
      <c r="P625" s="143">
        <f>O625*H625</f>
        <v>0</v>
      </c>
      <c r="Q625" s="143">
        <v>6.5300000000000002E-3</v>
      </c>
      <c r="R625" s="143">
        <f>Q625*H625</f>
        <v>0.28160625</v>
      </c>
      <c r="S625" s="143">
        <v>0</v>
      </c>
      <c r="T625" s="144">
        <f>S625*H625</f>
        <v>0</v>
      </c>
      <c r="AR625" s="145" t="s">
        <v>417</v>
      </c>
      <c r="AT625" s="145" t="s">
        <v>313</v>
      </c>
      <c r="AU625" s="145" t="s">
        <v>90</v>
      </c>
      <c r="AY625" s="18" t="s">
        <v>311</v>
      </c>
      <c r="BE625" s="146">
        <f>IF(N625="základní",J625,0)</f>
        <v>0</v>
      </c>
      <c r="BF625" s="146">
        <f>IF(N625="snížená",J625,0)</f>
        <v>0</v>
      </c>
      <c r="BG625" s="146">
        <f>IF(N625="zákl. přenesená",J625,0)</f>
        <v>0</v>
      </c>
      <c r="BH625" s="146">
        <f>IF(N625="sníž. přenesená",J625,0)</f>
        <v>0</v>
      </c>
      <c r="BI625" s="146">
        <f>IF(N625="nulová",J625,0)</f>
        <v>0</v>
      </c>
      <c r="BJ625" s="18" t="s">
        <v>88</v>
      </c>
      <c r="BK625" s="146">
        <f>ROUND(I625*H625,2)</f>
        <v>0</v>
      </c>
      <c r="BL625" s="18" t="s">
        <v>417</v>
      </c>
      <c r="BM625" s="145" t="s">
        <v>1197</v>
      </c>
    </row>
    <row r="626" spans="2:65" s="1" customFormat="1" ht="11.25" x14ac:dyDescent="0.2">
      <c r="B626" s="34"/>
      <c r="D626" s="147" t="s">
        <v>320</v>
      </c>
      <c r="F626" s="148" t="s">
        <v>1198</v>
      </c>
      <c r="I626" s="149"/>
      <c r="L626" s="34"/>
      <c r="M626" s="150"/>
      <c r="T626" s="55"/>
      <c r="AT626" s="18" t="s">
        <v>320</v>
      </c>
      <c r="AU626" s="18" t="s">
        <v>90</v>
      </c>
    </row>
    <row r="627" spans="2:65" s="12" customFormat="1" ht="11.25" x14ac:dyDescent="0.2">
      <c r="B627" s="151"/>
      <c r="D627" s="152" t="s">
        <v>322</v>
      </c>
      <c r="E627" s="153" t="s">
        <v>43</v>
      </c>
      <c r="F627" s="154" t="s">
        <v>1199</v>
      </c>
      <c r="H627" s="155">
        <v>37.5</v>
      </c>
      <c r="I627" s="156"/>
      <c r="L627" s="151"/>
      <c r="M627" s="157"/>
      <c r="T627" s="158"/>
      <c r="AT627" s="153" t="s">
        <v>322</v>
      </c>
      <c r="AU627" s="153" t="s">
        <v>90</v>
      </c>
      <c r="AV627" s="12" t="s">
        <v>90</v>
      </c>
      <c r="AW627" s="12" t="s">
        <v>41</v>
      </c>
      <c r="AX627" s="12" t="s">
        <v>88</v>
      </c>
      <c r="AY627" s="153" t="s">
        <v>311</v>
      </c>
    </row>
    <row r="628" spans="2:65" s="12" customFormat="1" ht="11.25" x14ac:dyDescent="0.2">
      <c r="B628" s="151"/>
      <c r="D628" s="152" t="s">
        <v>322</v>
      </c>
      <c r="F628" s="154" t="s">
        <v>1200</v>
      </c>
      <c r="H628" s="155">
        <v>43.125</v>
      </c>
      <c r="I628" s="156"/>
      <c r="L628" s="151"/>
      <c r="M628" s="157"/>
      <c r="T628" s="158"/>
      <c r="AT628" s="153" t="s">
        <v>322</v>
      </c>
      <c r="AU628" s="153" t="s">
        <v>90</v>
      </c>
      <c r="AV628" s="12" t="s">
        <v>90</v>
      </c>
      <c r="AW628" s="12" t="s">
        <v>4</v>
      </c>
      <c r="AX628" s="12" t="s">
        <v>88</v>
      </c>
      <c r="AY628" s="153" t="s">
        <v>311</v>
      </c>
    </row>
    <row r="629" spans="2:65" s="1" customFormat="1" ht="24.2" customHeight="1" x14ac:dyDescent="0.2">
      <c r="B629" s="34"/>
      <c r="C629" s="134" t="s">
        <v>1201</v>
      </c>
      <c r="D629" s="134" t="s">
        <v>313</v>
      </c>
      <c r="E629" s="135" t="s">
        <v>1202</v>
      </c>
      <c r="F629" s="136" t="s">
        <v>1203</v>
      </c>
      <c r="G629" s="137" t="s">
        <v>379</v>
      </c>
      <c r="H629" s="138">
        <v>65.55</v>
      </c>
      <c r="I629" s="139"/>
      <c r="J629" s="140">
        <f>ROUND(I629*H629,2)</f>
        <v>0</v>
      </c>
      <c r="K629" s="136" t="s">
        <v>317</v>
      </c>
      <c r="L629" s="34"/>
      <c r="M629" s="141" t="s">
        <v>43</v>
      </c>
      <c r="N629" s="142" t="s">
        <v>52</v>
      </c>
      <c r="P629" s="143">
        <f>O629*H629</f>
        <v>0</v>
      </c>
      <c r="Q629" s="143">
        <v>1.2600000000000001E-3</v>
      </c>
      <c r="R629" s="143">
        <f>Q629*H629</f>
        <v>8.2593E-2</v>
      </c>
      <c r="S629" s="143">
        <v>0</v>
      </c>
      <c r="T629" s="144">
        <f>S629*H629</f>
        <v>0</v>
      </c>
      <c r="AR629" s="145" t="s">
        <v>417</v>
      </c>
      <c r="AT629" s="145" t="s">
        <v>313</v>
      </c>
      <c r="AU629" s="145" t="s">
        <v>90</v>
      </c>
      <c r="AY629" s="18" t="s">
        <v>311</v>
      </c>
      <c r="BE629" s="146">
        <f>IF(N629="základní",J629,0)</f>
        <v>0</v>
      </c>
      <c r="BF629" s="146">
        <f>IF(N629="snížená",J629,0)</f>
        <v>0</v>
      </c>
      <c r="BG629" s="146">
        <f>IF(N629="zákl. přenesená",J629,0)</f>
        <v>0</v>
      </c>
      <c r="BH629" s="146">
        <f>IF(N629="sníž. přenesená",J629,0)</f>
        <v>0</v>
      </c>
      <c r="BI629" s="146">
        <f>IF(N629="nulová",J629,0)</f>
        <v>0</v>
      </c>
      <c r="BJ629" s="18" t="s">
        <v>88</v>
      </c>
      <c r="BK629" s="146">
        <f>ROUND(I629*H629,2)</f>
        <v>0</v>
      </c>
      <c r="BL629" s="18" t="s">
        <v>417</v>
      </c>
      <c r="BM629" s="145" t="s">
        <v>1204</v>
      </c>
    </row>
    <row r="630" spans="2:65" s="1" customFormat="1" ht="11.25" x14ac:dyDescent="0.2">
      <c r="B630" s="34"/>
      <c r="D630" s="147" t="s">
        <v>320</v>
      </c>
      <c r="F630" s="148" t="s">
        <v>1205</v>
      </c>
      <c r="I630" s="149"/>
      <c r="L630" s="34"/>
      <c r="M630" s="150"/>
      <c r="T630" s="55"/>
      <c r="AT630" s="18" t="s">
        <v>320</v>
      </c>
      <c r="AU630" s="18" t="s">
        <v>90</v>
      </c>
    </row>
    <row r="631" spans="2:65" s="12" customFormat="1" ht="11.25" x14ac:dyDescent="0.2">
      <c r="B631" s="151"/>
      <c r="D631" s="152" t="s">
        <v>322</v>
      </c>
      <c r="E631" s="153" t="s">
        <v>43</v>
      </c>
      <c r="F631" s="154" t="s">
        <v>1206</v>
      </c>
      <c r="H631" s="155">
        <v>57</v>
      </c>
      <c r="I631" s="156"/>
      <c r="L631" s="151"/>
      <c r="M631" s="157"/>
      <c r="T631" s="158"/>
      <c r="AT631" s="153" t="s">
        <v>322</v>
      </c>
      <c r="AU631" s="153" t="s">
        <v>90</v>
      </c>
      <c r="AV631" s="12" t="s">
        <v>90</v>
      </c>
      <c r="AW631" s="12" t="s">
        <v>41</v>
      </c>
      <c r="AX631" s="12" t="s">
        <v>88</v>
      </c>
      <c r="AY631" s="153" t="s">
        <v>311</v>
      </c>
    </row>
    <row r="632" spans="2:65" s="12" customFormat="1" ht="11.25" x14ac:dyDescent="0.2">
      <c r="B632" s="151"/>
      <c r="D632" s="152" t="s">
        <v>322</v>
      </c>
      <c r="F632" s="154" t="s">
        <v>1207</v>
      </c>
      <c r="H632" s="155">
        <v>65.55</v>
      </c>
      <c r="I632" s="156"/>
      <c r="L632" s="151"/>
      <c r="M632" s="157"/>
      <c r="T632" s="158"/>
      <c r="AT632" s="153" t="s">
        <v>322</v>
      </c>
      <c r="AU632" s="153" t="s">
        <v>90</v>
      </c>
      <c r="AV632" s="12" t="s">
        <v>90</v>
      </c>
      <c r="AW632" s="12" t="s">
        <v>4</v>
      </c>
      <c r="AX632" s="12" t="s">
        <v>88</v>
      </c>
      <c r="AY632" s="153" t="s">
        <v>311</v>
      </c>
    </row>
    <row r="633" spans="2:65" s="1" customFormat="1" ht="24.2" customHeight="1" x14ac:dyDescent="0.2">
      <c r="B633" s="34"/>
      <c r="C633" s="134" t="s">
        <v>1208</v>
      </c>
      <c r="D633" s="134" t="s">
        <v>313</v>
      </c>
      <c r="E633" s="135" t="s">
        <v>1209</v>
      </c>
      <c r="F633" s="136" t="s">
        <v>1210</v>
      </c>
      <c r="G633" s="137" t="s">
        <v>379</v>
      </c>
      <c r="H633" s="138">
        <v>5.9</v>
      </c>
      <c r="I633" s="139"/>
      <c r="J633" s="140">
        <f>ROUND(I633*H633,2)</f>
        <v>0</v>
      </c>
      <c r="K633" s="136" t="s">
        <v>317</v>
      </c>
      <c r="L633" s="34"/>
      <c r="M633" s="141" t="s">
        <v>43</v>
      </c>
      <c r="N633" s="142" t="s">
        <v>52</v>
      </c>
      <c r="P633" s="143">
        <f>O633*H633</f>
        <v>0</v>
      </c>
      <c r="Q633" s="143">
        <v>2.0100000000000001E-3</v>
      </c>
      <c r="R633" s="143">
        <f>Q633*H633</f>
        <v>1.1859000000000001E-2</v>
      </c>
      <c r="S633" s="143">
        <v>0</v>
      </c>
      <c r="T633" s="144">
        <f>S633*H633</f>
        <v>0</v>
      </c>
      <c r="AR633" s="145" t="s">
        <v>417</v>
      </c>
      <c r="AT633" s="145" t="s">
        <v>313</v>
      </c>
      <c r="AU633" s="145" t="s">
        <v>90</v>
      </c>
      <c r="AY633" s="18" t="s">
        <v>311</v>
      </c>
      <c r="BE633" s="146">
        <f>IF(N633="základní",J633,0)</f>
        <v>0</v>
      </c>
      <c r="BF633" s="146">
        <f>IF(N633="snížená",J633,0)</f>
        <v>0</v>
      </c>
      <c r="BG633" s="146">
        <f>IF(N633="zákl. přenesená",J633,0)</f>
        <v>0</v>
      </c>
      <c r="BH633" s="146">
        <f>IF(N633="sníž. přenesená",J633,0)</f>
        <v>0</v>
      </c>
      <c r="BI633" s="146">
        <f>IF(N633="nulová",J633,0)</f>
        <v>0</v>
      </c>
      <c r="BJ633" s="18" t="s">
        <v>88</v>
      </c>
      <c r="BK633" s="146">
        <f>ROUND(I633*H633,2)</f>
        <v>0</v>
      </c>
      <c r="BL633" s="18" t="s">
        <v>417</v>
      </c>
      <c r="BM633" s="145" t="s">
        <v>1211</v>
      </c>
    </row>
    <row r="634" spans="2:65" s="1" customFormat="1" ht="11.25" x14ac:dyDescent="0.2">
      <c r="B634" s="34"/>
      <c r="D634" s="147" t="s">
        <v>320</v>
      </c>
      <c r="F634" s="148" t="s">
        <v>1212</v>
      </c>
      <c r="I634" s="149"/>
      <c r="L634" s="34"/>
      <c r="M634" s="150"/>
      <c r="T634" s="55"/>
      <c r="AT634" s="18" t="s">
        <v>320</v>
      </c>
      <c r="AU634" s="18" t="s">
        <v>90</v>
      </c>
    </row>
    <row r="635" spans="2:65" s="12" customFormat="1" ht="11.25" x14ac:dyDescent="0.2">
      <c r="B635" s="151"/>
      <c r="D635" s="152" t="s">
        <v>322</v>
      </c>
      <c r="E635" s="153" t="s">
        <v>43</v>
      </c>
      <c r="F635" s="154" t="s">
        <v>1213</v>
      </c>
      <c r="H635" s="155">
        <v>3.9</v>
      </c>
      <c r="I635" s="156"/>
      <c r="L635" s="151"/>
      <c r="M635" s="157"/>
      <c r="T635" s="158"/>
      <c r="AT635" s="153" t="s">
        <v>322</v>
      </c>
      <c r="AU635" s="153" t="s">
        <v>90</v>
      </c>
      <c r="AV635" s="12" t="s">
        <v>90</v>
      </c>
      <c r="AW635" s="12" t="s">
        <v>41</v>
      </c>
      <c r="AX635" s="12" t="s">
        <v>81</v>
      </c>
      <c r="AY635" s="153" t="s">
        <v>311</v>
      </c>
    </row>
    <row r="636" spans="2:65" s="12" customFormat="1" ht="11.25" x14ac:dyDescent="0.2">
      <c r="B636" s="151"/>
      <c r="D636" s="152" t="s">
        <v>322</v>
      </c>
      <c r="E636" s="153" t="s">
        <v>43</v>
      </c>
      <c r="F636" s="154" t="s">
        <v>1214</v>
      </c>
      <c r="H636" s="155">
        <v>2</v>
      </c>
      <c r="I636" s="156"/>
      <c r="L636" s="151"/>
      <c r="M636" s="157"/>
      <c r="T636" s="158"/>
      <c r="AT636" s="153" t="s">
        <v>322</v>
      </c>
      <c r="AU636" s="153" t="s">
        <v>90</v>
      </c>
      <c r="AV636" s="12" t="s">
        <v>90</v>
      </c>
      <c r="AW636" s="12" t="s">
        <v>41</v>
      </c>
      <c r="AX636" s="12" t="s">
        <v>81</v>
      </c>
      <c r="AY636" s="153" t="s">
        <v>311</v>
      </c>
    </row>
    <row r="637" spans="2:65" s="13" customFormat="1" ht="11.25" x14ac:dyDescent="0.2">
      <c r="B637" s="159"/>
      <c r="D637" s="152" t="s">
        <v>322</v>
      </c>
      <c r="E637" s="160" t="s">
        <v>43</v>
      </c>
      <c r="F637" s="161" t="s">
        <v>331</v>
      </c>
      <c r="H637" s="162">
        <v>5.9</v>
      </c>
      <c r="I637" s="163"/>
      <c r="L637" s="159"/>
      <c r="M637" s="164"/>
      <c r="T637" s="165"/>
      <c r="AT637" s="160" t="s">
        <v>322</v>
      </c>
      <c r="AU637" s="160" t="s">
        <v>90</v>
      </c>
      <c r="AV637" s="13" t="s">
        <v>318</v>
      </c>
      <c r="AW637" s="13" t="s">
        <v>41</v>
      </c>
      <c r="AX637" s="13" t="s">
        <v>88</v>
      </c>
      <c r="AY637" s="160" t="s">
        <v>311</v>
      </c>
    </row>
    <row r="638" spans="2:65" s="1" customFormat="1" ht="24.2" customHeight="1" x14ac:dyDescent="0.2">
      <c r="B638" s="34"/>
      <c r="C638" s="134" t="s">
        <v>1215</v>
      </c>
      <c r="D638" s="134" t="s">
        <v>313</v>
      </c>
      <c r="E638" s="135" t="s">
        <v>1216</v>
      </c>
      <c r="F638" s="136" t="s">
        <v>1217</v>
      </c>
      <c r="G638" s="137" t="s">
        <v>250</v>
      </c>
      <c r="H638" s="138">
        <v>2.794</v>
      </c>
      <c r="I638" s="139"/>
      <c r="J638" s="140">
        <f>ROUND(I638*H638,2)</f>
        <v>0</v>
      </c>
      <c r="K638" s="136" t="s">
        <v>317</v>
      </c>
      <c r="L638" s="34"/>
      <c r="M638" s="141" t="s">
        <v>43</v>
      </c>
      <c r="N638" s="142" t="s">
        <v>52</v>
      </c>
      <c r="P638" s="143">
        <f>O638*H638</f>
        <v>0</v>
      </c>
      <c r="Q638" s="143">
        <v>5.8399999999999997E-3</v>
      </c>
      <c r="R638" s="143">
        <f>Q638*H638</f>
        <v>1.6316959999999998E-2</v>
      </c>
      <c r="S638" s="143">
        <v>0</v>
      </c>
      <c r="T638" s="144">
        <f>S638*H638</f>
        <v>0</v>
      </c>
      <c r="AR638" s="145" t="s">
        <v>417</v>
      </c>
      <c r="AT638" s="145" t="s">
        <v>313</v>
      </c>
      <c r="AU638" s="145" t="s">
        <v>90</v>
      </c>
      <c r="AY638" s="18" t="s">
        <v>311</v>
      </c>
      <c r="BE638" s="146">
        <f>IF(N638="základní",J638,0)</f>
        <v>0</v>
      </c>
      <c r="BF638" s="146">
        <f>IF(N638="snížená",J638,0)</f>
        <v>0</v>
      </c>
      <c r="BG638" s="146">
        <f>IF(N638="zákl. přenesená",J638,0)</f>
        <v>0</v>
      </c>
      <c r="BH638" s="146">
        <f>IF(N638="sníž. přenesená",J638,0)</f>
        <v>0</v>
      </c>
      <c r="BI638" s="146">
        <f>IF(N638="nulová",J638,0)</f>
        <v>0</v>
      </c>
      <c r="BJ638" s="18" t="s">
        <v>88</v>
      </c>
      <c r="BK638" s="146">
        <f>ROUND(I638*H638,2)</f>
        <v>0</v>
      </c>
      <c r="BL638" s="18" t="s">
        <v>417</v>
      </c>
      <c r="BM638" s="145" t="s">
        <v>1218</v>
      </c>
    </row>
    <row r="639" spans="2:65" s="1" customFormat="1" ht="11.25" x14ac:dyDescent="0.2">
      <c r="B639" s="34"/>
      <c r="D639" s="147" t="s">
        <v>320</v>
      </c>
      <c r="F639" s="148" t="s">
        <v>1219</v>
      </c>
      <c r="I639" s="149"/>
      <c r="L639" s="34"/>
      <c r="M639" s="150"/>
      <c r="T639" s="55"/>
      <c r="AT639" s="18" t="s">
        <v>320</v>
      </c>
      <c r="AU639" s="18" t="s">
        <v>90</v>
      </c>
    </row>
    <row r="640" spans="2:65" s="12" customFormat="1" ht="11.25" x14ac:dyDescent="0.2">
      <c r="B640" s="151"/>
      <c r="D640" s="152" t="s">
        <v>322</v>
      </c>
      <c r="E640" s="153" t="s">
        <v>43</v>
      </c>
      <c r="F640" s="154" t="s">
        <v>1220</v>
      </c>
      <c r="H640" s="155">
        <v>1.673</v>
      </c>
      <c r="I640" s="156"/>
      <c r="L640" s="151"/>
      <c r="M640" s="157"/>
      <c r="T640" s="158"/>
      <c r="AT640" s="153" t="s">
        <v>322</v>
      </c>
      <c r="AU640" s="153" t="s">
        <v>90</v>
      </c>
      <c r="AV640" s="12" t="s">
        <v>90</v>
      </c>
      <c r="AW640" s="12" t="s">
        <v>41</v>
      </c>
      <c r="AX640" s="12" t="s">
        <v>81</v>
      </c>
      <c r="AY640" s="153" t="s">
        <v>311</v>
      </c>
    </row>
    <row r="641" spans="2:65" s="12" customFormat="1" ht="11.25" x14ac:dyDescent="0.2">
      <c r="B641" s="151"/>
      <c r="D641" s="152" t="s">
        <v>322</v>
      </c>
      <c r="E641" s="153" t="s">
        <v>43</v>
      </c>
      <c r="F641" s="154" t="s">
        <v>1221</v>
      </c>
      <c r="H641" s="155">
        <v>0.63</v>
      </c>
      <c r="I641" s="156"/>
      <c r="L641" s="151"/>
      <c r="M641" s="157"/>
      <c r="T641" s="158"/>
      <c r="AT641" s="153" t="s">
        <v>322</v>
      </c>
      <c r="AU641" s="153" t="s">
        <v>90</v>
      </c>
      <c r="AV641" s="12" t="s">
        <v>90</v>
      </c>
      <c r="AW641" s="12" t="s">
        <v>41</v>
      </c>
      <c r="AX641" s="12" t="s">
        <v>81</v>
      </c>
      <c r="AY641" s="153" t="s">
        <v>311</v>
      </c>
    </row>
    <row r="642" spans="2:65" s="12" customFormat="1" ht="11.25" x14ac:dyDescent="0.2">
      <c r="B642" s="151"/>
      <c r="D642" s="152" t="s">
        <v>322</v>
      </c>
      <c r="E642" s="153" t="s">
        <v>43</v>
      </c>
      <c r="F642" s="154" t="s">
        <v>1222</v>
      </c>
      <c r="H642" s="155">
        <v>0.49099999999999999</v>
      </c>
      <c r="I642" s="156"/>
      <c r="L642" s="151"/>
      <c r="M642" s="157"/>
      <c r="T642" s="158"/>
      <c r="AT642" s="153" t="s">
        <v>322</v>
      </c>
      <c r="AU642" s="153" t="s">
        <v>90</v>
      </c>
      <c r="AV642" s="12" t="s">
        <v>90</v>
      </c>
      <c r="AW642" s="12" t="s">
        <v>41</v>
      </c>
      <c r="AX642" s="12" t="s">
        <v>81</v>
      </c>
      <c r="AY642" s="153" t="s">
        <v>311</v>
      </c>
    </row>
    <row r="643" spans="2:65" s="13" customFormat="1" ht="11.25" x14ac:dyDescent="0.2">
      <c r="B643" s="159"/>
      <c r="D643" s="152" t="s">
        <v>322</v>
      </c>
      <c r="E643" s="160" t="s">
        <v>43</v>
      </c>
      <c r="F643" s="161" t="s">
        <v>331</v>
      </c>
      <c r="H643" s="162">
        <v>2.794</v>
      </c>
      <c r="I643" s="163"/>
      <c r="L643" s="159"/>
      <c r="M643" s="164"/>
      <c r="T643" s="165"/>
      <c r="AT643" s="160" t="s">
        <v>322</v>
      </c>
      <c r="AU643" s="160" t="s">
        <v>90</v>
      </c>
      <c r="AV643" s="13" t="s">
        <v>318</v>
      </c>
      <c r="AW643" s="13" t="s">
        <v>41</v>
      </c>
      <c r="AX643" s="13" t="s">
        <v>88</v>
      </c>
      <c r="AY643" s="160" t="s">
        <v>311</v>
      </c>
    </row>
    <row r="644" spans="2:65" s="1" customFormat="1" ht="21.75" customHeight="1" x14ac:dyDescent="0.2">
      <c r="B644" s="34"/>
      <c r="C644" s="134" t="s">
        <v>1223</v>
      </c>
      <c r="D644" s="134" t="s">
        <v>313</v>
      </c>
      <c r="E644" s="135" t="s">
        <v>1224</v>
      </c>
      <c r="F644" s="136" t="s">
        <v>1225</v>
      </c>
      <c r="G644" s="137" t="s">
        <v>379</v>
      </c>
      <c r="H644" s="138">
        <v>22.195</v>
      </c>
      <c r="I644" s="139"/>
      <c r="J644" s="140">
        <f>ROUND(I644*H644,2)</f>
        <v>0</v>
      </c>
      <c r="K644" s="136" t="s">
        <v>317</v>
      </c>
      <c r="L644" s="34"/>
      <c r="M644" s="141" t="s">
        <v>43</v>
      </c>
      <c r="N644" s="142" t="s">
        <v>52</v>
      </c>
      <c r="P644" s="143">
        <f>O644*H644</f>
        <v>0</v>
      </c>
      <c r="Q644" s="143">
        <v>3.5999999999999999E-3</v>
      </c>
      <c r="R644" s="143">
        <f>Q644*H644</f>
        <v>7.9902000000000001E-2</v>
      </c>
      <c r="S644" s="143">
        <v>0</v>
      </c>
      <c r="T644" s="144">
        <f>S644*H644</f>
        <v>0</v>
      </c>
      <c r="AR644" s="145" t="s">
        <v>417</v>
      </c>
      <c r="AT644" s="145" t="s">
        <v>313</v>
      </c>
      <c r="AU644" s="145" t="s">
        <v>90</v>
      </c>
      <c r="AY644" s="18" t="s">
        <v>311</v>
      </c>
      <c r="BE644" s="146">
        <f>IF(N644="základní",J644,0)</f>
        <v>0</v>
      </c>
      <c r="BF644" s="146">
        <f>IF(N644="snížená",J644,0)</f>
        <v>0</v>
      </c>
      <c r="BG644" s="146">
        <f>IF(N644="zákl. přenesená",J644,0)</f>
        <v>0</v>
      </c>
      <c r="BH644" s="146">
        <f>IF(N644="sníž. přenesená",J644,0)</f>
        <v>0</v>
      </c>
      <c r="BI644" s="146">
        <f>IF(N644="nulová",J644,0)</f>
        <v>0</v>
      </c>
      <c r="BJ644" s="18" t="s">
        <v>88</v>
      </c>
      <c r="BK644" s="146">
        <f>ROUND(I644*H644,2)</f>
        <v>0</v>
      </c>
      <c r="BL644" s="18" t="s">
        <v>417</v>
      </c>
      <c r="BM644" s="145" t="s">
        <v>1226</v>
      </c>
    </row>
    <row r="645" spans="2:65" s="1" customFormat="1" ht="11.25" x14ac:dyDescent="0.2">
      <c r="B645" s="34"/>
      <c r="D645" s="147" t="s">
        <v>320</v>
      </c>
      <c r="F645" s="148" t="s">
        <v>1227</v>
      </c>
      <c r="I645" s="149"/>
      <c r="L645" s="34"/>
      <c r="M645" s="150"/>
      <c r="T645" s="55"/>
      <c r="AT645" s="18" t="s">
        <v>320</v>
      </c>
      <c r="AU645" s="18" t="s">
        <v>90</v>
      </c>
    </row>
    <row r="646" spans="2:65" s="12" customFormat="1" ht="11.25" x14ac:dyDescent="0.2">
      <c r="B646" s="151"/>
      <c r="D646" s="152" t="s">
        <v>322</v>
      </c>
      <c r="E646" s="153" t="s">
        <v>43</v>
      </c>
      <c r="F646" s="154" t="s">
        <v>1228</v>
      </c>
      <c r="H646" s="155">
        <v>19.3</v>
      </c>
      <c r="I646" s="156"/>
      <c r="L646" s="151"/>
      <c r="M646" s="157"/>
      <c r="T646" s="158"/>
      <c r="AT646" s="153" t="s">
        <v>322</v>
      </c>
      <c r="AU646" s="153" t="s">
        <v>90</v>
      </c>
      <c r="AV646" s="12" t="s">
        <v>90</v>
      </c>
      <c r="AW646" s="12" t="s">
        <v>41</v>
      </c>
      <c r="AX646" s="12" t="s">
        <v>88</v>
      </c>
      <c r="AY646" s="153" t="s">
        <v>311</v>
      </c>
    </row>
    <row r="647" spans="2:65" s="12" customFormat="1" ht="11.25" x14ac:dyDescent="0.2">
      <c r="B647" s="151"/>
      <c r="D647" s="152" t="s">
        <v>322</v>
      </c>
      <c r="F647" s="154" t="s">
        <v>1193</v>
      </c>
      <c r="H647" s="155">
        <v>22.195</v>
      </c>
      <c r="I647" s="156"/>
      <c r="L647" s="151"/>
      <c r="M647" s="157"/>
      <c r="T647" s="158"/>
      <c r="AT647" s="153" t="s">
        <v>322</v>
      </c>
      <c r="AU647" s="153" t="s">
        <v>90</v>
      </c>
      <c r="AV647" s="12" t="s">
        <v>90</v>
      </c>
      <c r="AW647" s="12" t="s">
        <v>4</v>
      </c>
      <c r="AX647" s="12" t="s">
        <v>88</v>
      </c>
      <c r="AY647" s="153" t="s">
        <v>311</v>
      </c>
    </row>
    <row r="648" spans="2:65" s="1" customFormat="1" ht="24.2" customHeight="1" x14ac:dyDescent="0.2">
      <c r="B648" s="34"/>
      <c r="C648" s="134" t="s">
        <v>1229</v>
      </c>
      <c r="D648" s="134" t="s">
        <v>313</v>
      </c>
      <c r="E648" s="135" t="s">
        <v>1230</v>
      </c>
      <c r="F648" s="136" t="s">
        <v>1231</v>
      </c>
      <c r="G648" s="137" t="s">
        <v>379</v>
      </c>
      <c r="H648" s="138">
        <v>16.100000000000001</v>
      </c>
      <c r="I648" s="139"/>
      <c r="J648" s="140">
        <f>ROUND(I648*H648,2)</f>
        <v>0</v>
      </c>
      <c r="K648" s="136" t="s">
        <v>317</v>
      </c>
      <c r="L648" s="34"/>
      <c r="M648" s="141" t="s">
        <v>43</v>
      </c>
      <c r="N648" s="142" t="s">
        <v>52</v>
      </c>
      <c r="P648" s="143">
        <f>O648*H648</f>
        <v>0</v>
      </c>
      <c r="Q648" s="143">
        <v>1.1100000000000001E-3</v>
      </c>
      <c r="R648" s="143">
        <f>Q648*H648</f>
        <v>1.7871000000000001E-2</v>
      </c>
      <c r="S648" s="143">
        <v>0</v>
      </c>
      <c r="T648" s="144">
        <f>S648*H648</f>
        <v>0</v>
      </c>
      <c r="AR648" s="145" t="s">
        <v>417</v>
      </c>
      <c r="AT648" s="145" t="s">
        <v>313</v>
      </c>
      <c r="AU648" s="145" t="s">
        <v>90</v>
      </c>
      <c r="AY648" s="18" t="s">
        <v>311</v>
      </c>
      <c r="BE648" s="146">
        <f>IF(N648="základní",J648,0)</f>
        <v>0</v>
      </c>
      <c r="BF648" s="146">
        <f>IF(N648="snížená",J648,0)</f>
        <v>0</v>
      </c>
      <c r="BG648" s="146">
        <f>IF(N648="zákl. přenesená",J648,0)</f>
        <v>0</v>
      </c>
      <c r="BH648" s="146">
        <f>IF(N648="sníž. přenesená",J648,0)</f>
        <v>0</v>
      </c>
      <c r="BI648" s="146">
        <f>IF(N648="nulová",J648,0)</f>
        <v>0</v>
      </c>
      <c r="BJ648" s="18" t="s">
        <v>88</v>
      </c>
      <c r="BK648" s="146">
        <f>ROUND(I648*H648,2)</f>
        <v>0</v>
      </c>
      <c r="BL648" s="18" t="s">
        <v>417</v>
      </c>
      <c r="BM648" s="145" t="s">
        <v>1232</v>
      </c>
    </row>
    <row r="649" spans="2:65" s="1" customFormat="1" ht="11.25" x14ac:dyDescent="0.2">
      <c r="B649" s="34"/>
      <c r="D649" s="147" t="s">
        <v>320</v>
      </c>
      <c r="F649" s="148" t="s">
        <v>1233</v>
      </c>
      <c r="I649" s="149"/>
      <c r="L649" s="34"/>
      <c r="M649" s="150"/>
      <c r="T649" s="55"/>
      <c r="AT649" s="18" t="s">
        <v>320</v>
      </c>
      <c r="AU649" s="18" t="s">
        <v>90</v>
      </c>
    </row>
    <row r="650" spans="2:65" s="12" customFormat="1" ht="11.25" x14ac:dyDescent="0.2">
      <c r="B650" s="151"/>
      <c r="D650" s="152" t="s">
        <v>322</v>
      </c>
      <c r="E650" s="153" t="s">
        <v>43</v>
      </c>
      <c r="F650" s="154" t="s">
        <v>1234</v>
      </c>
      <c r="H650" s="155">
        <v>14</v>
      </c>
      <c r="I650" s="156"/>
      <c r="L650" s="151"/>
      <c r="M650" s="157"/>
      <c r="T650" s="158"/>
      <c r="AT650" s="153" t="s">
        <v>322</v>
      </c>
      <c r="AU650" s="153" t="s">
        <v>90</v>
      </c>
      <c r="AV650" s="12" t="s">
        <v>90</v>
      </c>
      <c r="AW650" s="12" t="s">
        <v>41</v>
      </c>
      <c r="AX650" s="12" t="s">
        <v>88</v>
      </c>
      <c r="AY650" s="153" t="s">
        <v>311</v>
      </c>
    </row>
    <row r="651" spans="2:65" s="12" customFormat="1" ht="11.25" x14ac:dyDescent="0.2">
      <c r="B651" s="151"/>
      <c r="D651" s="152" t="s">
        <v>322</v>
      </c>
      <c r="F651" s="154" t="s">
        <v>1235</v>
      </c>
      <c r="H651" s="155">
        <v>16.100000000000001</v>
      </c>
      <c r="I651" s="156"/>
      <c r="L651" s="151"/>
      <c r="M651" s="157"/>
      <c r="T651" s="158"/>
      <c r="AT651" s="153" t="s">
        <v>322</v>
      </c>
      <c r="AU651" s="153" t="s">
        <v>90</v>
      </c>
      <c r="AV651" s="12" t="s">
        <v>90</v>
      </c>
      <c r="AW651" s="12" t="s">
        <v>4</v>
      </c>
      <c r="AX651" s="12" t="s">
        <v>88</v>
      </c>
      <c r="AY651" s="153" t="s">
        <v>311</v>
      </c>
    </row>
    <row r="652" spans="2:65" s="1" customFormat="1" ht="24.2" customHeight="1" x14ac:dyDescent="0.2">
      <c r="B652" s="34"/>
      <c r="C652" s="134" t="s">
        <v>1236</v>
      </c>
      <c r="D652" s="134" t="s">
        <v>313</v>
      </c>
      <c r="E652" s="135" t="s">
        <v>1237</v>
      </c>
      <c r="F652" s="136" t="s">
        <v>1238</v>
      </c>
      <c r="G652" s="137" t="s">
        <v>962</v>
      </c>
      <c r="H652" s="183"/>
      <c r="I652" s="139"/>
      <c r="J652" s="140">
        <f>ROUND(I652*H652,2)</f>
        <v>0</v>
      </c>
      <c r="K652" s="136" t="s">
        <v>317</v>
      </c>
      <c r="L652" s="34"/>
      <c r="M652" s="141" t="s">
        <v>43</v>
      </c>
      <c r="N652" s="142" t="s">
        <v>52</v>
      </c>
      <c r="P652" s="143">
        <f>O652*H652</f>
        <v>0</v>
      </c>
      <c r="Q652" s="143">
        <v>0</v>
      </c>
      <c r="R652" s="143">
        <f>Q652*H652</f>
        <v>0</v>
      </c>
      <c r="S652" s="143">
        <v>0</v>
      </c>
      <c r="T652" s="144">
        <f>S652*H652</f>
        <v>0</v>
      </c>
      <c r="AR652" s="145" t="s">
        <v>417</v>
      </c>
      <c r="AT652" s="145" t="s">
        <v>313</v>
      </c>
      <c r="AU652" s="145" t="s">
        <v>90</v>
      </c>
      <c r="AY652" s="18" t="s">
        <v>311</v>
      </c>
      <c r="BE652" s="146">
        <f>IF(N652="základní",J652,0)</f>
        <v>0</v>
      </c>
      <c r="BF652" s="146">
        <f>IF(N652="snížená",J652,0)</f>
        <v>0</v>
      </c>
      <c r="BG652" s="146">
        <f>IF(N652="zákl. přenesená",J652,0)</f>
        <v>0</v>
      </c>
      <c r="BH652" s="146">
        <f>IF(N652="sníž. přenesená",J652,0)</f>
        <v>0</v>
      </c>
      <c r="BI652" s="146">
        <f>IF(N652="nulová",J652,0)</f>
        <v>0</v>
      </c>
      <c r="BJ652" s="18" t="s">
        <v>88</v>
      </c>
      <c r="BK652" s="146">
        <f>ROUND(I652*H652,2)</f>
        <v>0</v>
      </c>
      <c r="BL652" s="18" t="s">
        <v>417</v>
      </c>
      <c r="BM652" s="145" t="s">
        <v>1239</v>
      </c>
    </row>
    <row r="653" spans="2:65" s="1" customFormat="1" ht="11.25" x14ac:dyDescent="0.2">
      <c r="B653" s="34"/>
      <c r="D653" s="147" t="s">
        <v>320</v>
      </c>
      <c r="F653" s="148" t="s">
        <v>1240</v>
      </c>
      <c r="I653" s="149"/>
      <c r="L653" s="34"/>
      <c r="M653" s="150"/>
      <c r="T653" s="55"/>
      <c r="AT653" s="18" t="s">
        <v>320</v>
      </c>
      <c r="AU653" s="18" t="s">
        <v>90</v>
      </c>
    </row>
    <row r="654" spans="2:65" s="11" customFormat="1" ht="22.9" customHeight="1" x14ac:dyDescent="0.2">
      <c r="B654" s="122"/>
      <c r="D654" s="123" t="s">
        <v>80</v>
      </c>
      <c r="E654" s="132" t="s">
        <v>1241</v>
      </c>
      <c r="F654" s="132" t="s">
        <v>1242</v>
      </c>
      <c r="I654" s="125"/>
      <c r="J654" s="133">
        <f>BK654</f>
        <v>0</v>
      </c>
      <c r="L654" s="122"/>
      <c r="M654" s="127"/>
      <c r="P654" s="128">
        <f>SUM(P655:P683)</f>
        <v>0</v>
      </c>
      <c r="R654" s="128">
        <f>SUM(R655:R683)</f>
        <v>0.36576700000000006</v>
      </c>
      <c r="T654" s="129">
        <f>SUM(T655:T683)</f>
        <v>0</v>
      </c>
      <c r="AR654" s="123" t="s">
        <v>90</v>
      </c>
      <c r="AT654" s="130" t="s">
        <v>80</v>
      </c>
      <c r="AU654" s="130" t="s">
        <v>88</v>
      </c>
      <c r="AY654" s="123" t="s">
        <v>311</v>
      </c>
      <c r="BK654" s="131">
        <f>SUM(BK655:BK683)</f>
        <v>0</v>
      </c>
    </row>
    <row r="655" spans="2:65" s="1" customFormat="1" ht="21.75" customHeight="1" x14ac:dyDescent="0.2">
      <c r="B655" s="34"/>
      <c r="C655" s="134" t="s">
        <v>1243</v>
      </c>
      <c r="D655" s="134" t="s">
        <v>313</v>
      </c>
      <c r="E655" s="135" t="s">
        <v>1244</v>
      </c>
      <c r="F655" s="136" t="s">
        <v>1245</v>
      </c>
      <c r="G655" s="137" t="s">
        <v>250</v>
      </c>
      <c r="H655" s="138">
        <v>8.1</v>
      </c>
      <c r="I655" s="139"/>
      <c r="J655" s="140">
        <f>ROUND(I655*H655,2)</f>
        <v>0</v>
      </c>
      <c r="K655" s="136" t="s">
        <v>317</v>
      </c>
      <c r="L655" s="34"/>
      <c r="M655" s="141" t="s">
        <v>43</v>
      </c>
      <c r="N655" s="142" t="s">
        <v>52</v>
      </c>
      <c r="P655" s="143">
        <f>O655*H655</f>
        <v>0</v>
      </c>
      <c r="Q655" s="143">
        <v>2.5999999999999998E-4</v>
      </c>
      <c r="R655" s="143">
        <f>Q655*H655</f>
        <v>2.1059999999999998E-3</v>
      </c>
      <c r="S655" s="143">
        <v>0</v>
      </c>
      <c r="T655" s="144">
        <f>S655*H655</f>
        <v>0</v>
      </c>
      <c r="AR655" s="145" t="s">
        <v>417</v>
      </c>
      <c r="AT655" s="145" t="s">
        <v>313</v>
      </c>
      <c r="AU655" s="145" t="s">
        <v>90</v>
      </c>
      <c r="AY655" s="18" t="s">
        <v>311</v>
      </c>
      <c r="BE655" s="146">
        <f>IF(N655="základní",J655,0)</f>
        <v>0</v>
      </c>
      <c r="BF655" s="146">
        <f>IF(N655="snížená",J655,0)</f>
        <v>0</v>
      </c>
      <c r="BG655" s="146">
        <f>IF(N655="zákl. přenesená",J655,0)</f>
        <v>0</v>
      </c>
      <c r="BH655" s="146">
        <f>IF(N655="sníž. přenesená",J655,0)</f>
        <v>0</v>
      </c>
      <c r="BI655" s="146">
        <f>IF(N655="nulová",J655,0)</f>
        <v>0</v>
      </c>
      <c r="BJ655" s="18" t="s">
        <v>88</v>
      </c>
      <c r="BK655" s="146">
        <f>ROUND(I655*H655,2)</f>
        <v>0</v>
      </c>
      <c r="BL655" s="18" t="s">
        <v>417</v>
      </c>
      <c r="BM655" s="145" t="s">
        <v>1246</v>
      </c>
    </row>
    <row r="656" spans="2:65" s="1" customFormat="1" ht="11.25" x14ac:dyDescent="0.2">
      <c r="B656" s="34"/>
      <c r="D656" s="147" t="s">
        <v>320</v>
      </c>
      <c r="F656" s="148" t="s">
        <v>1247</v>
      </c>
      <c r="I656" s="149"/>
      <c r="L656" s="34"/>
      <c r="M656" s="150"/>
      <c r="T656" s="55"/>
      <c r="AT656" s="18" t="s">
        <v>320</v>
      </c>
      <c r="AU656" s="18" t="s">
        <v>90</v>
      </c>
    </row>
    <row r="657" spans="2:65" s="12" customFormat="1" ht="11.25" x14ac:dyDescent="0.2">
      <c r="B657" s="151"/>
      <c r="D657" s="152" t="s">
        <v>322</v>
      </c>
      <c r="E657" s="153" t="s">
        <v>43</v>
      </c>
      <c r="F657" s="154" t="s">
        <v>1248</v>
      </c>
      <c r="H657" s="155">
        <v>5.4</v>
      </c>
      <c r="I657" s="156"/>
      <c r="L657" s="151"/>
      <c r="M657" s="157"/>
      <c r="T657" s="158"/>
      <c r="AT657" s="153" t="s">
        <v>322</v>
      </c>
      <c r="AU657" s="153" t="s">
        <v>90</v>
      </c>
      <c r="AV657" s="12" t="s">
        <v>90</v>
      </c>
      <c r="AW657" s="12" t="s">
        <v>41</v>
      </c>
      <c r="AX657" s="12" t="s">
        <v>81</v>
      </c>
      <c r="AY657" s="153" t="s">
        <v>311</v>
      </c>
    </row>
    <row r="658" spans="2:65" s="12" customFormat="1" ht="11.25" x14ac:dyDescent="0.2">
      <c r="B658" s="151"/>
      <c r="D658" s="152" t="s">
        <v>322</v>
      </c>
      <c r="E658" s="153" t="s">
        <v>43</v>
      </c>
      <c r="F658" s="154" t="s">
        <v>1249</v>
      </c>
      <c r="H658" s="155">
        <v>2.7</v>
      </c>
      <c r="I658" s="156"/>
      <c r="L658" s="151"/>
      <c r="M658" s="157"/>
      <c r="T658" s="158"/>
      <c r="AT658" s="153" t="s">
        <v>322</v>
      </c>
      <c r="AU658" s="153" t="s">
        <v>90</v>
      </c>
      <c r="AV658" s="12" t="s">
        <v>90</v>
      </c>
      <c r="AW658" s="12" t="s">
        <v>41</v>
      </c>
      <c r="AX658" s="12" t="s">
        <v>81</v>
      </c>
      <c r="AY658" s="153" t="s">
        <v>311</v>
      </c>
    </row>
    <row r="659" spans="2:65" s="13" customFormat="1" ht="11.25" x14ac:dyDescent="0.2">
      <c r="B659" s="159"/>
      <c r="D659" s="152" t="s">
        <v>322</v>
      </c>
      <c r="E659" s="160" t="s">
        <v>43</v>
      </c>
      <c r="F659" s="161" t="s">
        <v>331</v>
      </c>
      <c r="H659" s="162">
        <v>8.1</v>
      </c>
      <c r="I659" s="163"/>
      <c r="L659" s="159"/>
      <c r="M659" s="164"/>
      <c r="T659" s="165"/>
      <c r="AT659" s="160" t="s">
        <v>322</v>
      </c>
      <c r="AU659" s="160" t="s">
        <v>90</v>
      </c>
      <c r="AV659" s="13" t="s">
        <v>318</v>
      </c>
      <c r="AW659" s="13" t="s">
        <v>41</v>
      </c>
      <c r="AX659" s="13" t="s">
        <v>88</v>
      </c>
      <c r="AY659" s="160" t="s">
        <v>311</v>
      </c>
    </row>
    <row r="660" spans="2:65" s="1" customFormat="1" ht="16.5" customHeight="1" x14ac:dyDescent="0.2">
      <c r="B660" s="34"/>
      <c r="C660" s="172" t="s">
        <v>1250</v>
      </c>
      <c r="D660" s="172" t="s">
        <v>634</v>
      </c>
      <c r="E660" s="173" t="s">
        <v>1251</v>
      </c>
      <c r="F660" s="174" t="s">
        <v>1252</v>
      </c>
      <c r="G660" s="175" t="s">
        <v>250</v>
      </c>
      <c r="H660" s="176">
        <v>8.1</v>
      </c>
      <c r="I660" s="177"/>
      <c r="J660" s="178">
        <f>ROUND(I660*H660,2)</f>
        <v>0</v>
      </c>
      <c r="K660" s="174" t="s">
        <v>317</v>
      </c>
      <c r="L660" s="179"/>
      <c r="M660" s="180" t="s">
        <v>43</v>
      </c>
      <c r="N660" s="181" t="s">
        <v>52</v>
      </c>
      <c r="P660" s="143">
        <f>O660*H660</f>
        <v>0</v>
      </c>
      <c r="Q660" s="143">
        <v>3.6810000000000002E-2</v>
      </c>
      <c r="R660" s="143">
        <f>Q660*H660</f>
        <v>0.29816100000000001</v>
      </c>
      <c r="S660" s="143">
        <v>0</v>
      </c>
      <c r="T660" s="144">
        <f>S660*H660</f>
        <v>0</v>
      </c>
      <c r="AR660" s="145" t="s">
        <v>528</v>
      </c>
      <c r="AT660" s="145" t="s">
        <v>634</v>
      </c>
      <c r="AU660" s="145" t="s">
        <v>90</v>
      </c>
      <c r="AY660" s="18" t="s">
        <v>311</v>
      </c>
      <c r="BE660" s="146">
        <f>IF(N660="základní",J660,0)</f>
        <v>0</v>
      </c>
      <c r="BF660" s="146">
        <f>IF(N660="snížená",J660,0)</f>
        <v>0</v>
      </c>
      <c r="BG660" s="146">
        <f>IF(N660="zákl. přenesená",J660,0)</f>
        <v>0</v>
      </c>
      <c r="BH660" s="146">
        <f>IF(N660="sníž. přenesená",J660,0)</f>
        <v>0</v>
      </c>
      <c r="BI660" s="146">
        <f>IF(N660="nulová",J660,0)</f>
        <v>0</v>
      </c>
      <c r="BJ660" s="18" t="s">
        <v>88</v>
      </c>
      <c r="BK660" s="146">
        <f>ROUND(I660*H660,2)</f>
        <v>0</v>
      </c>
      <c r="BL660" s="18" t="s">
        <v>417</v>
      </c>
      <c r="BM660" s="145" t="s">
        <v>1253</v>
      </c>
    </row>
    <row r="661" spans="2:65" s="1" customFormat="1" ht="29.25" x14ac:dyDescent="0.2">
      <c r="B661" s="34"/>
      <c r="D661" s="152" t="s">
        <v>668</v>
      </c>
      <c r="F661" s="182" t="s">
        <v>1254</v>
      </c>
      <c r="I661" s="149"/>
      <c r="L661" s="34"/>
      <c r="M661" s="150"/>
      <c r="T661" s="55"/>
      <c r="AT661" s="18" t="s">
        <v>668</v>
      </c>
      <c r="AU661" s="18" t="s">
        <v>90</v>
      </c>
    </row>
    <row r="662" spans="2:65" s="1" customFormat="1" ht="24.2" customHeight="1" x14ac:dyDescent="0.2">
      <c r="B662" s="34"/>
      <c r="C662" s="134" t="s">
        <v>1255</v>
      </c>
      <c r="D662" s="134" t="s">
        <v>313</v>
      </c>
      <c r="E662" s="135" t="s">
        <v>1256</v>
      </c>
      <c r="F662" s="136" t="s">
        <v>1257</v>
      </c>
      <c r="G662" s="137" t="s">
        <v>379</v>
      </c>
      <c r="H662" s="138">
        <v>37.5</v>
      </c>
      <c r="I662" s="139"/>
      <c r="J662" s="140">
        <f>ROUND(I662*H662,2)</f>
        <v>0</v>
      </c>
      <c r="K662" s="136" t="s">
        <v>317</v>
      </c>
      <c r="L662" s="34"/>
      <c r="M662" s="141" t="s">
        <v>43</v>
      </c>
      <c r="N662" s="142" t="s">
        <v>52</v>
      </c>
      <c r="P662" s="143">
        <f>O662*H662</f>
        <v>0</v>
      </c>
      <c r="Q662" s="143">
        <v>1.6000000000000001E-4</v>
      </c>
      <c r="R662" s="143">
        <f>Q662*H662</f>
        <v>6.0000000000000001E-3</v>
      </c>
      <c r="S662" s="143">
        <v>0</v>
      </c>
      <c r="T662" s="144">
        <f>S662*H662</f>
        <v>0</v>
      </c>
      <c r="AR662" s="145" t="s">
        <v>417</v>
      </c>
      <c r="AT662" s="145" t="s">
        <v>313</v>
      </c>
      <c r="AU662" s="145" t="s">
        <v>90</v>
      </c>
      <c r="AY662" s="18" t="s">
        <v>311</v>
      </c>
      <c r="BE662" s="146">
        <f>IF(N662="základní",J662,0)</f>
        <v>0</v>
      </c>
      <c r="BF662" s="146">
        <f>IF(N662="snížená",J662,0)</f>
        <v>0</v>
      </c>
      <c r="BG662" s="146">
        <f>IF(N662="zákl. přenesená",J662,0)</f>
        <v>0</v>
      </c>
      <c r="BH662" s="146">
        <f>IF(N662="sníž. přenesená",J662,0)</f>
        <v>0</v>
      </c>
      <c r="BI662" s="146">
        <f>IF(N662="nulová",J662,0)</f>
        <v>0</v>
      </c>
      <c r="BJ662" s="18" t="s">
        <v>88</v>
      </c>
      <c r="BK662" s="146">
        <f>ROUND(I662*H662,2)</f>
        <v>0</v>
      </c>
      <c r="BL662" s="18" t="s">
        <v>417</v>
      </c>
      <c r="BM662" s="145" t="s">
        <v>1258</v>
      </c>
    </row>
    <row r="663" spans="2:65" s="1" customFormat="1" ht="11.25" x14ac:dyDescent="0.2">
      <c r="B663" s="34"/>
      <c r="D663" s="147" t="s">
        <v>320</v>
      </c>
      <c r="F663" s="148" t="s">
        <v>1259</v>
      </c>
      <c r="I663" s="149"/>
      <c r="L663" s="34"/>
      <c r="M663" s="150"/>
      <c r="T663" s="55"/>
      <c r="AT663" s="18" t="s">
        <v>320</v>
      </c>
      <c r="AU663" s="18" t="s">
        <v>90</v>
      </c>
    </row>
    <row r="664" spans="2:65" s="12" customFormat="1" ht="11.25" x14ac:dyDescent="0.2">
      <c r="B664" s="151"/>
      <c r="D664" s="152" t="s">
        <v>322</v>
      </c>
      <c r="E664" s="153" t="s">
        <v>43</v>
      </c>
      <c r="F664" s="154" t="s">
        <v>1260</v>
      </c>
      <c r="H664" s="155">
        <v>25.8</v>
      </c>
      <c r="I664" s="156"/>
      <c r="L664" s="151"/>
      <c r="M664" s="157"/>
      <c r="T664" s="158"/>
      <c r="AT664" s="153" t="s">
        <v>322</v>
      </c>
      <c r="AU664" s="153" t="s">
        <v>90</v>
      </c>
      <c r="AV664" s="12" t="s">
        <v>90</v>
      </c>
      <c r="AW664" s="12" t="s">
        <v>41</v>
      </c>
      <c r="AX664" s="12" t="s">
        <v>81</v>
      </c>
      <c r="AY664" s="153" t="s">
        <v>311</v>
      </c>
    </row>
    <row r="665" spans="2:65" s="12" customFormat="1" ht="11.25" x14ac:dyDescent="0.2">
      <c r="B665" s="151"/>
      <c r="D665" s="152" t="s">
        <v>322</v>
      </c>
      <c r="E665" s="153" t="s">
        <v>43</v>
      </c>
      <c r="F665" s="154" t="s">
        <v>1261</v>
      </c>
      <c r="H665" s="155">
        <v>11.7</v>
      </c>
      <c r="I665" s="156"/>
      <c r="L665" s="151"/>
      <c r="M665" s="157"/>
      <c r="T665" s="158"/>
      <c r="AT665" s="153" t="s">
        <v>322</v>
      </c>
      <c r="AU665" s="153" t="s">
        <v>90</v>
      </c>
      <c r="AV665" s="12" t="s">
        <v>90</v>
      </c>
      <c r="AW665" s="12" t="s">
        <v>41</v>
      </c>
      <c r="AX665" s="12" t="s">
        <v>81</v>
      </c>
      <c r="AY665" s="153" t="s">
        <v>311</v>
      </c>
    </row>
    <row r="666" spans="2:65" s="13" customFormat="1" ht="11.25" x14ac:dyDescent="0.2">
      <c r="B666" s="159"/>
      <c r="D666" s="152" t="s">
        <v>322</v>
      </c>
      <c r="E666" s="160" t="s">
        <v>43</v>
      </c>
      <c r="F666" s="161" t="s">
        <v>331</v>
      </c>
      <c r="H666" s="162">
        <v>37.5</v>
      </c>
      <c r="I666" s="163"/>
      <c r="L666" s="159"/>
      <c r="M666" s="164"/>
      <c r="T666" s="165"/>
      <c r="AT666" s="160" t="s">
        <v>322</v>
      </c>
      <c r="AU666" s="160" t="s">
        <v>90</v>
      </c>
      <c r="AV666" s="13" t="s">
        <v>318</v>
      </c>
      <c r="AW666" s="13" t="s">
        <v>41</v>
      </c>
      <c r="AX666" s="13" t="s">
        <v>88</v>
      </c>
      <c r="AY666" s="160" t="s">
        <v>311</v>
      </c>
    </row>
    <row r="667" spans="2:65" s="1" customFormat="1" ht="24.2" customHeight="1" x14ac:dyDescent="0.2">
      <c r="B667" s="34"/>
      <c r="C667" s="134" t="s">
        <v>1262</v>
      </c>
      <c r="D667" s="134" t="s">
        <v>313</v>
      </c>
      <c r="E667" s="135" t="s">
        <v>1263</v>
      </c>
      <c r="F667" s="136" t="s">
        <v>1264</v>
      </c>
      <c r="G667" s="137" t="s">
        <v>340</v>
      </c>
      <c r="H667" s="138">
        <v>1</v>
      </c>
      <c r="I667" s="139"/>
      <c r="J667" s="140">
        <f>ROUND(I667*H667,2)</f>
        <v>0</v>
      </c>
      <c r="K667" s="136" t="s">
        <v>317</v>
      </c>
      <c r="L667" s="34"/>
      <c r="M667" s="141" t="s">
        <v>43</v>
      </c>
      <c r="N667" s="142" t="s">
        <v>52</v>
      </c>
      <c r="P667" s="143">
        <f>O667*H667</f>
        <v>0</v>
      </c>
      <c r="Q667" s="143">
        <v>0</v>
      </c>
      <c r="R667" s="143">
        <f>Q667*H667</f>
        <v>0</v>
      </c>
      <c r="S667" s="143">
        <v>0</v>
      </c>
      <c r="T667" s="144">
        <f>S667*H667</f>
        <v>0</v>
      </c>
      <c r="AR667" s="145" t="s">
        <v>417</v>
      </c>
      <c r="AT667" s="145" t="s">
        <v>313</v>
      </c>
      <c r="AU667" s="145" t="s">
        <v>90</v>
      </c>
      <c r="AY667" s="18" t="s">
        <v>311</v>
      </c>
      <c r="BE667" s="146">
        <f>IF(N667="základní",J667,0)</f>
        <v>0</v>
      </c>
      <c r="BF667" s="146">
        <f>IF(N667="snížená",J667,0)</f>
        <v>0</v>
      </c>
      <c r="BG667" s="146">
        <f>IF(N667="zákl. přenesená",J667,0)</f>
        <v>0</v>
      </c>
      <c r="BH667" s="146">
        <f>IF(N667="sníž. přenesená",J667,0)</f>
        <v>0</v>
      </c>
      <c r="BI667" s="146">
        <f>IF(N667="nulová",J667,0)</f>
        <v>0</v>
      </c>
      <c r="BJ667" s="18" t="s">
        <v>88</v>
      </c>
      <c r="BK667" s="146">
        <f>ROUND(I667*H667,2)</f>
        <v>0</v>
      </c>
      <c r="BL667" s="18" t="s">
        <v>417</v>
      </c>
      <c r="BM667" s="145" t="s">
        <v>1265</v>
      </c>
    </row>
    <row r="668" spans="2:65" s="1" customFormat="1" ht="11.25" x14ac:dyDescent="0.2">
      <c r="B668" s="34"/>
      <c r="D668" s="147" t="s">
        <v>320</v>
      </c>
      <c r="F668" s="148" t="s">
        <v>1266</v>
      </c>
      <c r="I668" s="149"/>
      <c r="L668" s="34"/>
      <c r="M668" s="150"/>
      <c r="T668" s="55"/>
      <c r="AT668" s="18" t="s">
        <v>320</v>
      </c>
      <c r="AU668" s="18" t="s">
        <v>90</v>
      </c>
    </row>
    <row r="669" spans="2:65" s="12" customFormat="1" ht="11.25" x14ac:dyDescent="0.2">
      <c r="B669" s="151"/>
      <c r="D669" s="152" t="s">
        <v>322</v>
      </c>
      <c r="E669" s="153" t="s">
        <v>43</v>
      </c>
      <c r="F669" s="154" t="s">
        <v>702</v>
      </c>
      <c r="H669" s="155">
        <v>1</v>
      </c>
      <c r="I669" s="156"/>
      <c r="L669" s="151"/>
      <c r="M669" s="157"/>
      <c r="T669" s="158"/>
      <c r="AT669" s="153" t="s">
        <v>322</v>
      </c>
      <c r="AU669" s="153" t="s">
        <v>90</v>
      </c>
      <c r="AV669" s="12" t="s">
        <v>90</v>
      </c>
      <c r="AW669" s="12" t="s">
        <v>41</v>
      </c>
      <c r="AX669" s="12" t="s">
        <v>88</v>
      </c>
      <c r="AY669" s="153" t="s">
        <v>311</v>
      </c>
    </row>
    <row r="670" spans="2:65" s="1" customFormat="1" ht="16.5" customHeight="1" x14ac:dyDescent="0.2">
      <c r="B670" s="34"/>
      <c r="C670" s="172" t="s">
        <v>1267</v>
      </c>
      <c r="D670" s="172" t="s">
        <v>634</v>
      </c>
      <c r="E670" s="173" t="s">
        <v>1268</v>
      </c>
      <c r="F670" s="174" t="s">
        <v>1269</v>
      </c>
      <c r="G670" s="175" t="s">
        <v>340</v>
      </c>
      <c r="H670" s="176">
        <v>1</v>
      </c>
      <c r="I670" s="177"/>
      <c r="J670" s="178">
        <f>ROUND(I670*H670,2)</f>
        <v>0</v>
      </c>
      <c r="K670" s="174" t="s">
        <v>43</v>
      </c>
      <c r="L670" s="179"/>
      <c r="M670" s="180" t="s">
        <v>43</v>
      </c>
      <c r="N670" s="181" t="s">
        <v>52</v>
      </c>
      <c r="P670" s="143">
        <f>O670*H670</f>
        <v>0</v>
      </c>
      <c r="Q670" s="143">
        <v>2.0500000000000001E-2</v>
      </c>
      <c r="R670" s="143">
        <f>Q670*H670</f>
        <v>2.0500000000000001E-2</v>
      </c>
      <c r="S670" s="143">
        <v>0</v>
      </c>
      <c r="T670" s="144">
        <f>S670*H670</f>
        <v>0</v>
      </c>
      <c r="AR670" s="145" t="s">
        <v>528</v>
      </c>
      <c r="AT670" s="145" t="s">
        <v>634</v>
      </c>
      <c r="AU670" s="145" t="s">
        <v>90</v>
      </c>
      <c r="AY670" s="18" t="s">
        <v>311</v>
      </c>
      <c r="BE670" s="146">
        <f>IF(N670="základní",J670,0)</f>
        <v>0</v>
      </c>
      <c r="BF670" s="146">
        <f>IF(N670="snížená",J670,0)</f>
        <v>0</v>
      </c>
      <c r="BG670" s="146">
        <f>IF(N670="zákl. přenesená",J670,0)</f>
        <v>0</v>
      </c>
      <c r="BH670" s="146">
        <f>IF(N670="sníž. přenesená",J670,0)</f>
        <v>0</v>
      </c>
      <c r="BI670" s="146">
        <f>IF(N670="nulová",J670,0)</f>
        <v>0</v>
      </c>
      <c r="BJ670" s="18" t="s">
        <v>88</v>
      </c>
      <c r="BK670" s="146">
        <f>ROUND(I670*H670,2)</f>
        <v>0</v>
      </c>
      <c r="BL670" s="18" t="s">
        <v>417</v>
      </c>
      <c r="BM670" s="145" t="s">
        <v>1270</v>
      </c>
    </row>
    <row r="671" spans="2:65" s="1" customFormat="1" ht="29.25" x14ac:dyDescent="0.2">
      <c r="B671" s="34"/>
      <c r="D671" s="152" t="s">
        <v>668</v>
      </c>
      <c r="F671" s="182" t="s">
        <v>1271</v>
      </c>
      <c r="I671" s="149"/>
      <c r="L671" s="34"/>
      <c r="M671" s="150"/>
      <c r="T671" s="55"/>
      <c r="AT671" s="18" t="s">
        <v>668</v>
      </c>
      <c r="AU671" s="18" t="s">
        <v>90</v>
      </c>
    </row>
    <row r="672" spans="2:65" s="1" customFormat="1" ht="24.2" customHeight="1" x14ac:dyDescent="0.2">
      <c r="B672" s="34"/>
      <c r="C672" s="134" t="s">
        <v>1272</v>
      </c>
      <c r="D672" s="134" t="s">
        <v>313</v>
      </c>
      <c r="E672" s="135" t="s">
        <v>1273</v>
      </c>
      <c r="F672" s="136" t="s">
        <v>1274</v>
      </c>
      <c r="G672" s="137" t="s">
        <v>340</v>
      </c>
      <c r="H672" s="138">
        <v>1</v>
      </c>
      <c r="I672" s="139"/>
      <c r="J672" s="140">
        <f>ROUND(I672*H672,2)</f>
        <v>0</v>
      </c>
      <c r="K672" s="136" t="s">
        <v>317</v>
      </c>
      <c r="L672" s="34"/>
      <c r="M672" s="141" t="s">
        <v>43</v>
      </c>
      <c r="N672" s="142" t="s">
        <v>52</v>
      </c>
      <c r="P672" s="143">
        <f>O672*H672</f>
        <v>0</v>
      </c>
      <c r="Q672" s="143">
        <v>0</v>
      </c>
      <c r="R672" s="143">
        <f>Q672*H672</f>
        <v>0</v>
      </c>
      <c r="S672" s="143">
        <v>0</v>
      </c>
      <c r="T672" s="144">
        <f>S672*H672</f>
        <v>0</v>
      </c>
      <c r="AR672" s="145" t="s">
        <v>417</v>
      </c>
      <c r="AT672" s="145" t="s">
        <v>313</v>
      </c>
      <c r="AU672" s="145" t="s">
        <v>90</v>
      </c>
      <c r="AY672" s="18" t="s">
        <v>311</v>
      </c>
      <c r="BE672" s="146">
        <f>IF(N672="základní",J672,0)</f>
        <v>0</v>
      </c>
      <c r="BF672" s="146">
        <f>IF(N672="snížená",J672,0)</f>
        <v>0</v>
      </c>
      <c r="BG672" s="146">
        <f>IF(N672="zákl. přenesená",J672,0)</f>
        <v>0</v>
      </c>
      <c r="BH672" s="146">
        <f>IF(N672="sníž. přenesená",J672,0)</f>
        <v>0</v>
      </c>
      <c r="BI672" s="146">
        <f>IF(N672="nulová",J672,0)</f>
        <v>0</v>
      </c>
      <c r="BJ672" s="18" t="s">
        <v>88</v>
      </c>
      <c r="BK672" s="146">
        <f>ROUND(I672*H672,2)</f>
        <v>0</v>
      </c>
      <c r="BL672" s="18" t="s">
        <v>417</v>
      </c>
      <c r="BM672" s="145" t="s">
        <v>1275</v>
      </c>
    </row>
    <row r="673" spans="2:65" s="1" customFormat="1" ht="11.25" x14ac:dyDescent="0.2">
      <c r="B673" s="34"/>
      <c r="D673" s="147" t="s">
        <v>320</v>
      </c>
      <c r="F673" s="148" t="s">
        <v>1276</v>
      </c>
      <c r="I673" s="149"/>
      <c r="L673" s="34"/>
      <c r="M673" s="150"/>
      <c r="T673" s="55"/>
      <c r="AT673" s="18" t="s">
        <v>320</v>
      </c>
      <c r="AU673" s="18" t="s">
        <v>90</v>
      </c>
    </row>
    <row r="674" spans="2:65" s="12" customFormat="1" ht="11.25" x14ac:dyDescent="0.2">
      <c r="B674" s="151"/>
      <c r="D674" s="152" t="s">
        <v>322</v>
      </c>
      <c r="E674" s="153" t="s">
        <v>43</v>
      </c>
      <c r="F674" s="154" t="s">
        <v>707</v>
      </c>
      <c r="H674" s="155">
        <v>1</v>
      </c>
      <c r="I674" s="156"/>
      <c r="L674" s="151"/>
      <c r="M674" s="157"/>
      <c r="T674" s="158"/>
      <c r="AT674" s="153" t="s">
        <v>322</v>
      </c>
      <c r="AU674" s="153" t="s">
        <v>90</v>
      </c>
      <c r="AV674" s="12" t="s">
        <v>90</v>
      </c>
      <c r="AW674" s="12" t="s">
        <v>41</v>
      </c>
      <c r="AX674" s="12" t="s">
        <v>88</v>
      </c>
      <c r="AY674" s="153" t="s">
        <v>311</v>
      </c>
    </row>
    <row r="675" spans="2:65" s="1" customFormat="1" ht="16.5" customHeight="1" x14ac:dyDescent="0.2">
      <c r="B675" s="34"/>
      <c r="C675" s="172" t="s">
        <v>1277</v>
      </c>
      <c r="D675" s="172" t="s">
        <v>634</v>
      </c>
      <c r="E675" s="173" t="s">
        <v>1278</v>
      </c>
      <c r="F675" s="174" t="s">
        <v>1279</v>
      </c>
      <c r="G675" s="175" t="s">
        <v>340</v>
      </c>
      <c r="H675" s="176">
        <v>1</v>
      </c>
      <c r="I675" s="177"/>
      <c r="J675" s="178">
        <f>ROUND(I675*H675,2)</f>
        <v>0</v>
      </c>
      <c r="K675" s="174" t="s">
        <v>43</v>
      </c>
      <c r="L675" s="179"/>
      <c r="M675" s="180" t="s">
        <v>43</v>
      </c>
      <c r="N675" s="181" t="s">
        <v>52</v>
      </c>
      <c r="P675" s="143">
        <f>O675*H675</f>
        <v>0</v>
      </c>
      <c r="Q675" s="143">
        <v>3.2000000000000001E-2</v>
      </c>
      <c r="R675" s="143">
        <f>Q675*H675</f>
        <v>3.2000000000000001E-2</v>
      </c>
      <c r="S675" s="143">
        <v>0</v>
      </c>
      <c r="T675" s="144">
        <f>S675*H675</f>
        <v>0</v>
      </c>
      <c r="AR675" s="145" t="s">
        <v>528</v>
      </c>
      <c r="AT675" s="145" t="s">
        <v>634</v>
      </c>
      <c r="AU675" s="145" t="s">
        <v>90</v>
      </c>
      <c r="AY675" s="18" t="s">
        <v>311</v>
      </c>
      <c r="BE675" s="146">
        <f>IF(N675="základní",J675,0)</f>
        <v>0</v>
      </c>
      <c r="BF675" s="146">
        <f>IF(N675="snížená",J675,0)</f>
        <v>0</v>
      </c>
      <c r="BG675" s="146">
        <f>IF(N675="zákl. přenesená",J675,0)</f>
        <v>0</v>
      </c>
      <c r="BH675" s="146">
        <f>IF(N675="sníž. přenesená",J675,0)</f>
        <v>0</v>
      </c>
      <c r="BI675" s="146">
        <f>IF(N675="nulová",J675,0)</f>
        <v>0</v>
      </c>
      <c r="BJ675" s="18" t="s">
        <v>88</v>
      </c>
      <c r="BK675" s="146">
        <f>ROUND(I675*H675,2)</f>
        <v>0</v>
      </c>
      <c r="BL675" s="18" t="s">
        <v>417</v>
      </c>
      <c r="BM675" s="145" t="s">
        <v>1280</v>
      </c>
    </row>
    <row r="676" spans="2:65" s="1" customFormat="1" ht="29.25" x14ac:dyDescent="0.2">
      <c r="B676" s="34"/>
      <c r="D676" s="152" t="s">
        <v>668</v>
      </c>
      <c r="F676" s="182" t="s">
        <v>1271</v>
      </c>
      <c r="I676" s="149"/>
      <c r="L676" s="34"/>
      <c r="M676" s="150"/>
      <c r="T676" s="55"/>
      <c r="AT676" s="18" t="s">
        <v>668</v>
      </c>
      <c r="AU676" s="18" t="s">
        <v>90</v>
      </c>
    </row>
    <row r="677" spans="2:65" s="1" customFormat="1" ht="21.75" customHeight="1" x14ac:dyDescent="0.2">
      <c r="B677" s="34"/>
      <c r="C677" s="134" t="s">
        <v>1281</v>
      </c>
      <c r="D677" s="134" t="s">
        <v>313</v>
      </c>
      <c r="E677" s="135" t="s">
        <v>1282</v>
      </c>
      <c r="F677" s="136" t="s">
        <v>1283</v>
      </c>
      <c r="G677" s="137" t="s">
        <v>379</v>
      </c>
      <c r="H677" s="138">
        <v>6</v>
      </c>
      <c r="I677" s="139"/>
      <c r="J677" s="140">
        <f>ROUND(I677*H677,2)</f>
        <v>0</v>
      </c>
      <c r="K677" s="136" t="s">
        <v>317</v>
      </c>
      <c r="L677" s="34"/>
      <c r="M677" s="141" t="s">
        <v>43</v>
      </c>
      <c r="N677" s="142" t="s">
        <v>52</v>
      </c>
      <c r="P677" s="143">
        <f>O677*H677</f>
        <v>0</v>
      </c>
      <c r="Q677" s="143">
        <v>0</v>
      </c>
      <c r="R677" s="143">
        <f>Q677*H677</f>
        <v>0</v>
      </c>
      <c r="S677" s="143">
        <v>0</v>
      </c>
      <c r="T677" s="144">
        <f>S677*H677</f>
        <v>0</v>
      </c>
      <c r="AR677" s="145" t="s">
        <v>417</v>
      </c>
      <c r="AT677" s="145" t="s">
        <v>313</v>
      </c>
      <c r="AU677" s="145" t="s">
        <v>90</v>
      </c>
      <c r="AY677" s="18" t="s">
        <v>311</v>
      </c>
      <c r="BE677" s="146">
        <f>IF(N677="základní",J677,0)</f>
        <v>0</v>
      </c>
      <c r="BF677" s="146">
        <f>IF(N677="snížená",J677,0)</f>
        <v>0</v>
      </c>
      <c r="BG677" s="146">
        <f>IF(N677="zákl. přenesená",J677,0)</f>
        <v>0</v>
      </c>
      <c r="BH677" s="146">
        <f>IF(N677="sníž. přenesená",J677,0)</f>
        <v>0</v>
      </c>
      <c r="BI677" s="146">
        <f>IF(N677="nulová",J677,0)</f>
        <v>0</v>
      </c>
      <c r="BJ677" s="18" t="s">
        <v>88</v>
      </c>
      <c r="BK677" s="146">
        <f>ROUND(I677*H677,2)</f>
        <v>0</v>
      </c>
      <c r="BL677" s="18" t="s">
        <v>417</v>
      </c>
      <c r="BM677" s="145" t="s">
        <v>1284</v>
      </c>
    </row>
    <row r="678" spans="2:65" s="1" customFormat="1" ht="11.25" x14ac:dyDescent="0.2">
      <c r="B678" s="34"/>
      <c r="D678" s="147" t="s">
        <v>320</v>
      </c>
      <c r="F678" s="148" t="s">
        <v>1285</v>
      </c>
      <c r="I678" s="149"/>
      <c r="L678" s="34"/>
      <c r="M678" s="150"/>
      <c r="T678" s="55"/>
      <c r="AT678" s="18" t="s">
        <v>320</v>
      </c>
      <c r="AU678" s="18" t="s">
        <v>90</v>
      </c>
    </row>
    <row r="679" spans="2:65" s="12" customFormat="1" ht="11.25" x14ac:dyDescent="0.2">
      <c r="B679" s="151"/>
      <c r="D679" s="152" t="s">
        <v>322</v>
      </c>
      <c r="E679" s="153" t="s">
        <v>43</v>
      </c>
      <c r="F679" s="154" t="s">
        <v>1286</v>
      </c>
      <c r="H679" s="155">
        <v>6</v>
      </c>
      <c r="I679" s="156"/>
      <c r="L679" s="151"/>
      <c r="M679" s="157"/>
      <c r="T679" s="158"/>
      <c r="AT679" s="153" t="s">
        <v>322</v>
      </c>
      <c r="AU679" s="153" t="s">
        <v>90</v>
      </c>
      <c r="AV679" s="12" t="s">
        <v>90</v>
      </c>
      <c r="AW679" s="12" t="s">
        <v>41</v>
      </c>
      <c r="AX679" s="12" t="s">
        <v>88</v>
      </c>
      <c r="AY679" s="153" t="s">
        <v>311</v>
      </c>
    </row>
    <row r="680" spans="2:65" s="1" customFormat="1" ht="16.5" customHeight="1" x14ac:dyDescent="0.2">
      <c r="B680" s="34"/>
      <c r="C680" s="172" t="s">
        <v>1287</v>
      </c>
      <c r="D680" s="172" t="s">
        <v>634</v>
      </c>
      <c r="E680" s="173" t="s">
        <v>1288</v>
      </c>
      <c r="F680" s="174" t="s">
        <v>1289</v>
      </c>
      <c r="G680" s="175" t="s">
        <v>379</v>
      </c>
      <c r="H680" s="176">
        <v>6</v>
      </c>
      <c r="I680" s="177"/>
      <c r="J680" s="178">
        <f>ROUND(I680*H680,2)</f>
        <v>0</v>
      </c>
      <c r="K680" s="174" t="s">
        <v>317</v>
      </c>
      <c r="L680" s="179"/>
      <c r="M680" s="180" t="s">
        <v>43</v>
      </c>
      <c r="N680" s="181" t="s">
        <v>52</v>
      </c>
      <c r="P680" s="143">
        <f>O680*H680</f>
        <v>0</v>
      </c>
      <c r="Q680" s="143">
        <v>1E-3</v>
      </c>
      <c r="R680" s="143">
        <f>Q680*H680</f>
        <v>6.0000000000000001E-3</v>
      </c>
      <c r="S680" s="143">
        <v>0</v>
      </c>
      <c r="T680" s="144">
        <f>S680*H680</f>
        <v>0</v>
      </c>
      <c r="AR680" s="145" t="s">
        <v>528</v>
      </c>
      <c r="AT680" s="145" t="s">
        <v>634</v>
      </c>
      <c r="AU680" s="145" t="s">
        <v>90</v>
      </c>
      <c r="AY680" s="18" t="s">
        <v>311</v>
      </c>
      <c r="BE680" s="146">
        <f>IF(N680="základní",J680,0)</f>
        <v>0</v>
      </c>
      <c r="BF680" s="146">
        <f>IF(N680="snížená",J680,0)</f>
        <v>0</v>
      </c>
      <c r="BG680" s="146">
        <f>IF(N680="zákl. přenesená",J680,0)</f>
        <v>0</v>
      </c>
      <c r="BH680" s="146">
        <f>IF(N680="sníž. přenesená",J680,0)</f>
        <v>0</v>
      </c>
      <c r="BI680" s="146">
        <f>IF(N680="nulová",J680,0)</f>
        <v>0</v>
      </c>
      <c r="BJ680" s="18" t="s">
        <v>88</v>
      </c>
      <c r="BK680" s="146">
        <f>ROUND(I680*H680,2)</f>
        <v>0</v>
      </c>
      <c r="BL680" s="18" t="s">
        <v>417</v>
      </c>
      <c r="BM680" s="145" t="s">
        <v>1290</v>
      </c>
    </row>
    <row r="681" spans="2:65" s="1" customFormat="1" ht="16.5" customHeight="1" x14ac:dyDescent="0.2">
      <c r="B681" s="34"/>
      <c r="C681" s="172" t="s">
        <v>1291</v>
      </c>
      <c r="D681" s="172" t="s">
        <v>634</v>
      </c>
      <c r="E681" s="173" t="s">
        <v>1292</v>
      </c>
      <c r="F681" s="174" t="s">
        <v>1293</v>
      </c>
      <c r="G681" s="175" t="s">
        <v>1294</v>
      </c>
      <c r="H681" s="176">
        <v>5</v>
      </c>
      <c r="I681" s="177"/>
      <c r="J681" s="178">
        <f>ROUND(I681*H681,2)</f>
        <v>0</v>
      </c>
      <c r="K681" s="174" t="s">
        <v>317</v>
      </c>
      <c r="L681" s="179"/>
      <c r="M681" s="180" t="s">
        <v>43</v>
      </c>
      <c r="N681" s="181" t="s">
        <v>52</v>
      </c>
      <c r="P681" s="143">
        <f>O681*H681</f>
        <v>0</v>
      </c>
      <c r="Q681" s="143">
        <v>2.0000000000000001E-4</v>
      </c>
      <c r="R681" s="143">
        <f>Q681*H681</f>
        <v>1E-3</v>
      </c>
      <c r="S681" s="143">
        <v>0</v>
      </c>
      <c r="T681" s="144">
        <f>S681*H681</f>
        <v>0</v>
      </c>
      <c r="AR681" s="145" t="s">
        <v>528</v>
      </c>
      <c r="AT681" s="145" t="s">
        <v>634</v>
      </c>
      <c r="AU681" s="145" t="s">
        <v>90</v>
      </c>
      <c r="AY681" s="18" t="s">
        <v>311</v>
      </c>
      <c r="BE681" s="146">
        <f>IF(N681="základní",J681,0)</f>
        <v>0</v>
      </c>
      <c r="BF681" s="146">
        <f>IF(N681="snížená",J681,0)</f>
        <v>0</v>
      </c>
      <c r="BG681" s="146">
        <f>IF(N681="zákl. přenesená",J681,0)</f>
        <v>0</v>
      </c>
      <c r="BH681" s="146">
        <f>IF(N681="sníž. přenesená",J681,0)</f>
        <v>0</v>
      </c>
      <c r="BI681" s="146">
        <f>IF(N681="nulová",J681,0)</f>
        <v>0</v>
      </c>
      <c r="BJ681" s="18" t="s">
        <v>88</v>
      </c>
      <c r="BK681" s="146">
        <f>ROUND(I681*H681,2)</f>
        <v>0</v>
      </c>
      <c r="BL681" s="18" t="s">
        <v>417</v>
      </c>
      <c r="BM681" s="145" t="s">
        <v>1295</v>
      </c>
    </row>
    <row r="682" spans="2:65" s="1" customFormat="1" ht="24.2" customHeight="1" x14ac:dyDescent="0.2">
      <c r="B682" s="34"/>
      <c r="C682" s="134" t="s">
        <v>1296</v>
      </c>
      <c r="D682" s="134" t="s">
        <v>313</v>
      </c>
      <c r="E682" s="135" t="s">
        <v>1297</v>
      </c>
      <c r="F682" s="136" t="s">
        <v>1298</v>
      </c>
      <c r="G682" s="137" t="s">
        <v>962</v>
      </c>
      <c r="H682" s="183"/>
      <c r="I682" s="139"/>
      <c r="J682" s="140">
        <f>ROUND(I682*H682,2)</f>
        <v>0</v>
      </c>
      <c r="K682" s="136" t="s">
        <v>317</v>
      </c>
      <c r="L682" s="34"/>
      <c r="M682" s="141" t="s">
        <v>43</v>
      </c>
      <c r="N682" s="142" t="s">
        <v>52</v>
      </c>
      <c r="P682" s="143">
        <f>O682*H682</f>
        <v>0</v>
      </c>
      <c r="Q682" s="143">
        <v>0</v>
      </c>
      <c r="R682" s="143">
        <f>Q682*H682</f>
        <v>0</v>
      </c>
      <c r="S682" s="143">
        <v>0</v>
      </c>
      <c r="T682" s="144">
        <f>S682*H682</f>
        <v>0</v>
      </c>
      <c r="AR682" s="145" t="s">
        <v>417</v>
      </c>
      <c r="AT682" s="145" t="s">
        <v>313</v>
      </c>
      <c r="AU682" s="145" t="s">
        <v>90</v>
      </c>
      <c r="AY682" s="18" t="s">
        <v>311</v>
      </c>
      <c r="BE682" s="146">
        <f>IF(N682="základní",J682,0)</f>
        <v>0</v>
      </c>
      <c r="BF682" s="146">
        <f>IF(N682="snížená",J682,0)</f>
        <v>0</v>
      </c>
      <c r="BG682" s="146">
        <f>IF(N682="zákl. přenesená",J682,0)</f>
        <v>0</v>
      </c>
      <c r="BH682" s="146">
        <f>IF(N682="sníž. přenesená",J682,0)</f>
        <v>0</v>
      </c>
      <c r="BI682" s="146">
        <f>IF(N682="nulová",J682,0)</f>
        <v>0</v>
      </c>
      <c r="BJ682" s="18" t="s">
        <v>88</v>
      </c>
      <c r="BK682" s="146">
        <f>ROUND(I682*H682,2)</f>
        <v>0</v>
      </c>
      <c r="BL682" s="18" t="s">
        <v>417</v>
      </c>
      <c r="BM682" s="145" t="s">
        <v>1299</v>
      </c>
    </row>
    <row r="683" spans="2:65" s="1" customFormat="1" ht="11.25" x14ac:dyDescent="0.2">
      <c r="B683" s="34"/>
      <c r="D683" s="147" t="s">
        <v>320</v>
      </c>
      <c r="F683" s="148" t="s">
        <v>1300</v>
      </c>
      <c r="I683" s="149"/>
      <c r="L683" s="34"/>
      <c r="M683" s="150"/>
      <c r="T683" s="55"/>
      <c r="AT683" s="18" t="s">
        <v>320</v>
      </c>
      <c r="AU683" s="18" t="s">
        <v>90</v>
      </c>
    </row>
    <row r="684" spans="2:65" s="11" customFormat="1" ht="22.9" customHeight="1" x14ac:dyDescent="0.2">
      <c r="B684" s="122"/>
      <c r="D684" s="123" t="s">
        <v>80</v>
      </c>
      <c r="E684" s="132" t="s">
        <v>1301</v>
      </c>
      <c r="F684" s="132" t="s">
        <v>1302</v>
      </c>
      <c r="I684" s="125"/>
      <c r="J684" s="133">
        <f>BK684</f>
        <v>0</v>
      </c>
      <c r="L684" s="122"/>
      <c r="M684" s="127"/>
      <c r="P684" s="128">
        <f>SUM(P685:P762)</f>
        <v>0</v>
      </c>
      <c r="R684" s="128">
        <f>SUM(R685:R762)</f>
        <v>9.8266029999999986</v>
      </c>
      <c r="T684" s="129">
        <f>SUM(T685:T762)</f>
        <v>0</v>
      </c>
      <c r="AR684" s="123" t="s">
        <v>90</v>
      </c>
      <c r="AT684" s="130" t="s">
        <v>80</v>
      </c>
      <c r="AU684" s="130" t="s">
        <v>88</v>
      </c>
      <c r="AY684" s="123" t="s">
        <v>311</v>
      </c>
      <c r="BK684" s="131">
        <f>SUM(BK685:BK762)</f>
        <v>0</v>
      </c>
    </row>
    <row r="685" spans="2:65" s="1" customFormat="1" ht="16.5" customHeight="1" x14ac:dyDescent="0.2">
      <c r="B685" s="34"/>
      <c r="C685" s="134" t="s">
        <v>1303</v>
      </c>
      <c r="D685" s="134" t="s">
        <v>313</v>
      </c>
      <c r="E685" s="135" t="s">
        <v>1304</v>
      </c>
      <c r="F685" s="136" t="s">
        <v>1305</v>
      </c>
      <c r="G685" s="137" t="s">
        <v>379</v>
      </c>
      <c r="H685" s="138">
        <v>6</v>
      </c>
      <c r="I685" s="139"/>
      <c r="J685" s="140">
        <f>ROUND(I685*H685,2)</f>
        <v>0</v>
      </c>
      <c r="K685" s="136" t="s">
        <v>43</v>
      </c>
      <c r="L685" s="34"/>
      <c r="M685" s="141" t="s">
        <v>43</v>
      </c>
      <c r="N685" s="142" t="s">
        <v>52</v>
      </c>
      <c r="P685" s="143">
        <f>O685*H685</f>
        <v>0</v>
      </c>
      <c r="Q685" s="143">
        <v>0</v>
      </c>
      <c r="R685" s="143">
        <f>Q685*H685</f>
        <v>0</v>
      </c>
      <c r="S685" s="143">
        <v>0</v>
      </c>
      <c r="T685" s="144">
        <f>S685*H685</f>
        <v>0</v>
      </c>
      <c r="AR685" s="145" t="s">
        <v>417</v>
      </c>
      <c r="AT685" s="145" t="s">
        <v>313</v>
      </c>
      <c r="AU685" s="145" t="s">
        <v>90</v>
      </c>
      <c r="AY685" s="18" t="s">
        <v>311</v>
      </c>
      <c r="BE685" s="146">
        <f>IF(N685="základní",J685,0)</f>
        <v>0</v>
      </c>
      <c r="BF685" s="146">
        <f>IF(N685="snížená",J685,0)</f>
        <v>0</v>
      </c>
      <c r="BG685" s="146">
        <f>IF(N685="zákl. přenesená",J685,0)</f>
        <v>0</v>
      </c>
      <c r="BH685" s="146">
        <f>IF(N685="sníž. přenesená",J685,0)</f>
        <v>0</v>
      </c>
      <c r="BI685" s="146">
        <f>IF(N685="nulová",J685,0)</f>
        <v>0</v>
      </c>
      <c r="BJ685" s="18" t="s">
        <v>88</v>
      </c>
      <c r="BK685" s="146">
        <f>ROUND(I685*H685,2)</f>
        <v>0</v>
      </c>
      <c r="BL685" s="18" t="s">
        <v>417</v>
      </c>
      <c r="BM685" s="145" t="s">
        <v>1306</v>
      </c>
    </row>
    <row r="686" spans="2:65" s="12" customFormat="1" ht="11.25" x14ac:dyDescent="0.2">
      <c r="B686" s="151"/>
      <c r="D686" s="152" t="s">
        <v>322</v>
      </c>
      <c r="E686" s="153" t="s">
        <v>43</v>
      </c>
      <c r="F686" s="154" t="s">
        <v>1307</v>
      </c>
      <c r="H686" s="155">
        <v>6</v>
      </c>
      <c r="I686" s="156"/>
      <c r="L686" s="151"/>
      <c r="M686" s="157"/>
      <c r="T686" s="158"/>
      <c r="AT686" s="153" t="s">
        <v>322</v>
      </c>
      <c r="AU686" s="153" t="s">
        <v>90</v>
      </c>
      <c r="AV686" s="12" t="s">
        <v>90</v>
      </c>
      <c r="AW686" s="12" t="s">
        <v>41</v>
      </c>
      <c r="AX686" s="12" t="s">
        <v>88</v>
      </c>
      <c r="AY686" s="153" t="s">
        <v>311</v>
      </c>
    </row>
    <row r="687" spans="2:65" s="1" customFormat="1" ht="16.5" customHeight="1" x14ac:dyDescent="0.2">
      <c r="B687" s="34"/>
      <c r="C687" s="172" t="s">
        <v>1308</v>
      </c>
      <c r="D687" s="172" t="s">
        <v>634</v>
      </c>
      <c r="E687" s="173" t="s">
        <v>765</v>
      </c>
      <c r="F687" s="174" t="s">
        <v>766</v>
      </c>
      <c r="G687" s="175" t="s">
        <v>767</v>
      </c>
      <c r="H687" s="176">
        <v>3201</v>
      </c>
      <c r="I687" s="177"/>
      <c r="J687" s="178">
        <f>ROUND(I687*H687,2)</f>
        <v>0</v>
      </c>
      <c r="K687" s="174" t="s">
        <v>43</v>
      </c>
      <c r="L687" s="179"/>
      <c r="M687" s="180" t="s">
        <v>43</v>
      </c>
      <c r="N687" s="181" t="s">
        <v>52</v>
      </c>
      <c r="P687" s="143">
        <f>O687*H687</f>
        <v>0</v>
      </c>
      <c r="Q687" s="143">
        <v>1E-3</v>
      </c>
      <c r="R687" s="143">
        <f>Q687*H687</f>
        <v>3.2010000000000001</v>
      </c>
      <c r="S687" s="143">
        <v>0</v>
      </c>
      <c r="T687" s="144">
        <f>S687*H687</f>
        <v>0</v>
      </c>
      <c r="AR687" s="145" t="s">
        <v>528</v>
      </c>
      <c r="AT687" s="145" t="s">
        <v>634</v>
      </c>
      <c r="AU687" s="145" t="s">
        <v>90</v>
      </c>
      <c r="AY687" s="18" t="s">
        <v>311</v>
      </c>
      <c r="BE687" s="146">
        <f>IF(N687="základní",J687,0)</f>
        <v>0</v>
      </c>
      <c r="BF687" s="146">
        <f>IF(N687="snížená",J687,0)</f>
        <v>0</v>
      </c>
      <c r="BG687" s="146">
        <f>IF(N687="zákl. přenesená",J687,0)</f>
        <v>0</v>
      </c>
      <c r="BH687" s="146">
        <f>IF(N687="sníž. přenesená",J687,0)</f>
        <v>0</v>
      </c>
      <c r="BI687" s="146">
        <f>IF(N687="nulová",J687,0)</f>
        <v>0</v>
      </c>
      <c r="BJ687" s="18" t="s">
        <v>88</v>
      </c>
      <c r="BK687" s="146">
        <f>ROUND(I687*H687,2)</f>
        <v>0</v>
      </c>
      <c r="BL687" s="18" t="s">
        <v>417</v>
      </c>
      <c r="BM687" s="145" t="s">
        <v>1309</v>
      </c>
    </row>
    <row r="688" spans="2:65" s="1" customFormat="1" ht="19.5" x14ac:dyDescent="0.2">
      <c r="B688" s="34"/>
      <c r="D688" s="152" t="s">
        <v>668</v>
      </c>
      <c r="F688" s="182" t="s">
        <v>769</v>
      </c>
      <c r="I688" s="149"/>
      <c r="L688" s="34"/>
      <c r="M688" s="150"/>
      <c r="T688" s="55"/>
      <c r="AT688" s="18" t="s">
        <v>668</v>
      </c>
      <c r="AU688" s="18" t="s">
        <v>90</v>
      </c>
    </row>
    <row r="689" spans="2:65" s="12" customFormat="1" ht="11.25" x14ac:dyDescent="0.2">
      <c r="B689" s="151"/>
      <c r="D689" s="152" t="s">
        <v>322</v>
      </c>
      <c r="E689" s="153" t="s">
        <v>43</v>
      </c>
      <c r="F689" s="154" t="s">
        <v>1310</v>
      </c>
      <c r="H689" s="155">
        <v>2910</v>
      </c>
      <c r="I689" s="156"/>
      <c r="L689" s="151"/>
      <c r="M689" s="157"/>
      <c r="T689" s="158"/>
      <c r="AT689" s="153" t="s">
        <v>322</v>
      </c>
      <c r="AU689" s="153" t="s">
        <v>90</v>
      </c>
      <c r="AV689" s="12" t="s">
        <v>90</v>
      </c>
      <c r="AW689" s="12" t="s">
        <v>41</v>
      </c>
      <c r="AX689" s="12" t="s">
        <v>88</v>
      </c>
      <c r="AY689" s="153" t="s">
        <v>311</v>
      </c>
    </row>
    <row r="690" spans="2:65" s="12" customFormat="1" ht="11.25" x14ac:dyDescent="0.2">
      <c r="B690" s="151"/>
      <c r="D690" s="152" t="s">
        <v>322</v>
      </c>
      <c r="F690" s="154" t="s">
        <v>1311</v>
      </c>
      <c r="H690" s="155">
        <v>3201</v>
      </c>
      <c r="I690" s="156"/>
      <c r="L690" s="151"/>
      <c r="M690" s="157"/>
      <c r="T690" s="158"/>
      <c r="AT690" s="153" t="s">
        <v>322</v>
      </c>
      <c r="AU690" s="153" t="s">
        <v>90</v>
      </c>
      <c r="AV690" s="12" t="s">
        <v>90</v>
      </c>
      <c r="AW690" s="12" t="s">
        <v>4</v>
      </c>
      <c r="AX690" s="12" t="s">
        <v>88</v>
      </c>
      <c r="AY690" s="153" t="s">
        <v>311</v>
      </c>
    </row>
    <row r="691" spans="2:65" s="1" customFormat="1" ht="16.5" customHeight="1" x14ac:dyDescent="0.2">
      <c r="B691" s="34"/>
      <c r="C691" s="134" t="s">
        <v>1312</v>
      </c>
      <c r="D691" s="134" t="s">
        <v>313</v>
      </c>
      <c r="E691" s="135" t="s">
        <v>1313</v>
      </c>
      <c r="F691" s="136" t="s">
        <v>1314</v>
      </c>
      <c r="G691" s="137" t="s">
        <v>250</v>
      </c>
      <c r="H691" s="138">
        <v>151.19999999999999</v>
      </c>
      <c r="I691" s="139"/>
      <c r="J691" s="140">
        <f>ROUND(I691*H691,2)</f>
        <v>0</v>
      </c>
      <c r="K691" s="136" t="s">
        <v>317</v>
      </c>
      <c r="L691" s="34"/>
      <c r="M691" s="141" t="s">
        <v>43</v>
      </c>
      <c r="N691" s="142" t="s">
        <v>52</v>
      </c>
      <c r="P691" s="143">
        <f>O691*H691</f>
        <v>0</v>
      </c>
      <c r="Q691" s="143">
        <v>6.0000000000000002E-5</v>
      </c>
      <c r="R691" s="143">
        <f>Q691*H691</f>
        <v>9.0720000000000002E-3</v>
      </c>
      <c r="S691" s="143">
        <v>0</v>
      </c>
      <c r="T691" s="144">
        <f>S691*H691</f>
        <v>0</v>
      </c>
      <c r="AR691" s="145" t="s">
        <v>417</v>
      </c>
      <c r="AT691" s="145" t="s">
        <v>313</v>
      </c>
      <c r="AU691" s="145" t="s">
        <v>90</v>
      </c>
      <c r="AY691" s="18" t="s">
        <v>311</v>
      </c>
      <c r="BE691" s="146">
        <f>IF(N691="základní",J691,0)</f>
        <v>0</v>
      </c>
      <c r="BF691" s="146">
        <f>IF(N691="snížená",J691,0)</f>
        <v>0</v>
      </c>
      <c r="BG691" s="146">
        <f>IF(N691="zákl. přenesená",J691,0)</f>
        <v>0</v>
      </c>
      <c r="BH691" s="146">
        <f>IF(N691="sníž. přenesená",J691,0)</f>
        <v>0</v>
      </c>
      <c r="BI691" s="146">
        <f>IF(N691="nulová",J691,0)</f>
        <v>0</v>
      </c>
      <c r="BJ691" s="18" t="s">
        <v>88</v>
      </c>
      <c r="BK691" s="146">
        <f>ROUND(I691*H691,2)</f>
        <v>0</v>
      </c>
      <c r="BL691" s="18" t="s">
        <v>417</v>
      </c>
      <c r="BM691" s="145" t="s">
        <v>1315</v>
      </c>
    </row>
    <row r="692" spans="2:65" s="1" customFormat="1" ht="11.25" x14ac:dyDescent="0.2">
      <c r="B692" s="34"/>
      <c r="D692" s="147" t="s">
        <v>320</v>
      </c>
      <c r="F692" s="148" t="s">
        <v>1316</v>
      </c>
      <c r="I692" s="149"/>
      <c r="L692" s="34"/>
      <c r="M692" s="150"/>
      <c r="T692" s="55"/>
      <c r="AT692" s="18" t="s">
        <v>320</v>
      </c>
      <c r="AU692" s="18" t="s">
        <v>90</v>
      </c>
    </row>
    <row r="693" spans="2:65" s="14" customFormat="1" ht="11.25" x14ac:dyDescent="0.2">
      <c r="B693" s="166"/>
      <c r="D693" s="152" t="s">
        <v>322</v>
      </c>
      <c r="E693" s="167" t="s">
        <v>43</v>
      </c>
      <c r="F693" s="168" t="s">
        <v>1148</v>
      </c>
      <c r="H693" s="167" t="s">
        <v>43</v>
      </c>
      <c r="I693" s="169"/>
      <c r="L693" s="166"/>
      <c r="M693" s="170"/>
      <c r="T693" s="171"/>
      <c r="AT693" s="167" t="s">
        <v>322</v>
      </c>
      <c r="AU693" s="167" t="s">
        <v>90</v>
      </c>
      <c r="AV693" s="14" t="s">
        <v>88</v>
      </c>
      <c r="AW693" s="14" t="s">
        <v>41</v>
      </c>
      <c r="AX693" s="14" t="s">
        <v>81</v>
      </c>
      <c r="AY693" s="167" t="s">
        <v>311</v>
      </c>
    </row>
    <row r="694" spans="2:65" s="12" customFormat="1" ht="11.25" x14ac:dyDescent="0.2">
      <c r="B694" s="151"/>
      <c r="D694" s="152" t="s">
        <v>322</v>
      </c>
      <c r="E694" s="153" t="s">
        <v>43</v>
      </c>
      <c r="F694" s="154" t="s">
        <v>1149</v>
      </c>
      <c r="H694" s="155">
        <v>151.19999999999999</v>
      </c>
      <c r="I694" s="156"/>
      <c r="L694" s="151"/>
      <c r="M694" s="157"/>
      <c r="T694" s="158"/>
      <c r="AT694" s="153" t="s">
        <v>322</v>
      </c>
      <c r="AU694" s="153" t="s">
        <v>90</v>
      </c>
      <c r="AV694" s="12" t="s">
        <v>90</v>
      </c>
      <c r="AW694" s="12" t="s">
        <v>41</v>
      </c>
      <c r="AX694" s="12" t="s">
        <v>88</v>
      </c>
      <c r="AY694" s="153" t="s">
        <v>311</v>
      </c>
    </row>
    <row r="695" spans="2:65" s="1" customFormat="1" ht="16.5" customHeight="1" x14ac:dyDescent="0.2">
      <c r="B695" s="34"/>
      <c r="C695" s="172" t="s">
        <v>1317</v>
      </c>
      <c r="D695" s="172" t="s">
        <v>634</v>
      </c>
      <c r="E695" s="173" t="s">
        <v>1318</v>
      </c>
      <c r="F695" s="174" t="s">
        <v>1319</v>
      </c>
      <c r="G695" s="175" t="s">
        <v>250</v>
      </c>
      <c r="H695" s="176">
        <v>166.32</v>
      </c>
      <c r="I695" s="177"/>
      <c r="J695" s="178">
        <f>ROUND(I695*H695,2)</f>
        <v>0</v>
      </c>
      <c r="K695" s="174" t="s">
        <v>43</v>
      </c>
      <c r="L695" s="179"/>
      <c r="M695" s="180" t="s">
        <v>43</v>
      </c>
      <c r="N695" s="181" t="s">
        <v>52</v>
      </c>
      <c r="P695" s="143">
        <f>O695*H695</f>
        <v>0</v>
      </c>
      <c r="Q695" s="143">
        <v>1.6E-2</v>
      </c>
      <c r="R695" s="143">
        <f>Q695*H695</f>
        <v>2.6611199999999999</v>
      </c>
      <c r="S695" s="143">
        <v>0</v>
      </c>
      <c r="T695" s="144">
        <f>S695*H695</f>
        <v>0</v>
      </c>
      <c r="AR695" s="145" t="s">
        <v>528</v>
      </c>
      <c r="AT695" s="145" t="s">
        <v>634</v>
      </c>
      <c r="AU695" s="145" t="s">
        <v>90</v>
      </c>
      <c r="AY695" s="18" t="s">
        <v>311</v>
      </c>
      <c r="BE695" s="146">
        <f>IF(N695="základní",J695,0)</f>
        <v>0</v>
      </c>
      <c r="BF695" s="146">
        <f>IF(N695="snížená",J695,0)</f>
        <v>0</v>
      </c>
      <c r="BG695" s="146">
        <f>IF(N695="zákl. přenesená",J695,0)</f>
        <v>0</v>
      </c>
      <c r="BH695" s="146">
        <f>IF(N695="sníž. přenesená",J695,0)</f>
        <v>0</v>
      </c>
      <c r="BI695" s="146">
        <f>IF(N695="nulová",J695,0)</f>
        <v>0</v>
      </c>
      <c r="BJ695" s="18" t="s">
        <v>88</v>
      </c>
      <c r="BK695" s="146">
        <f>ROUND(I695*H695,2)</f>
        <v>0</v>
      </c>
      <c r="BL695" s="18" t="s">
        <v>417</v>
      </c>
      <c r="BM695" s="145" t="s">
        <v>1320</v>
      </c>
    </row>
    <row r="696" spans="2:65" s="12" customFormat="1" ht="11.25" x14ac:dyDescent="0.2">
      <c r="B696" s="151"/>
      <c r="D696" s="152" t="s">
        <v>322</v>
      </c>
      <c r="F696" s="154" t="s">
        <v>1321</v>
      </c>
      <c r="H696" s="155">
        <v>166.32</v>
      </c>
      <c r="I696" s="156"/>
      <c r="L696" s="151"/>
      <c r="M696" s="157"/>
      <c r="T696" s="158"/>
      <c r="AT696" s="153" t="s">
        <v>322</v>
      </c>
      <c r="AU696" s="153" t="s">
        <v>90</v>
      </c>
      <c r="AV696" s="12" t="s">
        <v>90</v>
      </c>
      <c r="AW696" s="12" t="s">
        <v>4</v>
      </c>
      <c r="AX696" s="12" t="s">
        <v>88</v>
      </c>
      <c r="AY696" s="153" t="s">
        <v>311</v>
      </c>
    </row>
    <row r="697" spans="2:65" s="1" customFormat="1" ht="16.5" customHeight="1" x14ac:dyDescent="0.2">
      <c r="B697" s="34"/>
      <c r="C697" s="134" t="s">
        <v>1322</v>
      </c>
      <c r="D697" s="134" t="s">
        <v>313</v>
      </c>
      <c r="E697" s="135" t="s">
        <v>1323</v>
      </c>
      <c r="F697" s="136" t="s">
        <v>1324</v>
      </c>
      <c r="G697" s="137" t="s">
        <v>379</v>
      </c>
      <c r="H697" s="138">
        <v>135.69999999999999</v>
      </c>
      <c r="I697" s="139"/>
      <c r="J697" s="140">
        <f>ROUND(I697*H697,2)</f>
        <v>0</v>
      </c>
      <c r="K697" s="136" t="s">
        <v>317</v>
      </c>
      <c r="L697" s="34"/>
      <c r="M697" s="141" t="s">
        <v>43</v>
      </c>
      <c r="N697" s="142" t="s">
        <v>52</v>
      </c>
      <c r="P697" s="143">
        <f>O697*H697</f>
        <v>0</v>
      </c>
      <c r="Q697" s="143">
        <v>3.0000000000000001E-5</v>
      </c>
      <c r="R697" s="143">
        <f>Q697*H697</f>
        <v>4.071E-3</v>
      </c>
      <c r="S697" s="143">
        <v>0</v>
      </c>
      <c r="T697" s="144">
        <f>S697*H697</f>
        <v>0</v>
      </c>
      <c r="AR697" s="145" t="s">
        <v>417</v>
      </c>
      <c r="AT697" s="145" t="s">
        <v>313</v>
      </c>
      <c r="AU697" s="145" t="s">
        <v>90</v>
      </c>
      <c r="AY697" s="18" t="s">
        <v>311</v>
      </c>
      <c r="BE697" s="146">
        <f>IF(N697="základní",J697,0)</f>
        <v>0</v>
      </c>
      <c r="BF697" s="146">
        <f>IF(N697="snížená",J697,0)</f>
        <v>0</v>
      </c>
      <c r="BG697" s="146">
        <f>IF(N697="zákl. přenesená",J697,0)</f>
        <v>0</v>
      </c>
      <c r="BH697" s="146">
        <f>IF(N697="sníž. přenesená",J697,0)</f>
        <v>0</v>
      </c>
      <c r="BI697" s="146">
        <f>IF(N697="nulová",J697,0)</f>
        <v>0</v>
      </c>
      <c r="BJ697" s="18" t="s">
        <v>88</v>
      </c>
      <c r="BK697" s="146">
        <f>ROUND(I697*H697,2)</f>
        <v>0</v>
      </c>
      <c r="BL697" s="18" t="s">
        <v>417</v>
      </c>
      <c r="BM697" s="145" t="s">
        <v>1325</v>
      </c>
    </row>
    <row r="698" spans="2:65" s="1" customFormat="1" ht="11.25" x14ac:dyDescent="0.2">
      <c r="B698" s="34"/>
      <c r="D698" s="147" t="s">
        <v>320</v>
      </c>
      <c r="F698" s="148" t="s">
        <v>1326</v>
      </c>
      <c r="I698" s="149"/>
      <c r="L698" s="34"/>
      <c r="M698" s="150"/>
      <c r="T698" s="55"/>
      <c r="AT698" s="18" t="s">
        <v>320</v>
      </c>
      <c r="AU698" s="18" t="s">
        <v>90</v>
      </c>
    </row>
    <row r="699" spans="2:65" s="14" customFormat="1" ht="11.25" x14ac:dyDescent="0.2">
      <c r="B699" s="166"/>
      <c r="D699" s="152" t="s">
        <v>322</v>
      </c>
      <c r="E699" s="167" t="s">
        <v>43</v>
      </c>
      <c r="F699" s="168" t="s">
        <v>1148</v>
      </c>
      <c r="H699" s="167" t="s">
        <v>43</v>
      </c>
      <c r="I699" s="169"/>
      <c r="L699" s="166"/>
      <c r="M699" s="170"/>
      <c r="T699" s="171"/>
      <c r="AT699" s="167" t="s">
        <v>322</v>
      </c>
      <c r="AU699" s="167" t="s">
        <v>90</v>
      </c>
      <c r="AV699" s="14" t="s">
        <v>88</v>
      </c>
      <c r="AW699" s="14" t="s">
        <v>41</v>
      </c>
      <c r="AX699" s="14" t="s">
        <v>81</v>
      </c>
      <c r="AY699" s="167" t="s">
        <v>311</v>
      </c>
    </row>
    <row r="700" spans="2:65" s="12" customFormat="1" ht="11.25" x14ac:dyDescent="0.2">
      <c r="B700" s="151"/>
      <c r="D700" s="152" t="s">
        <v>322</v>
      </c>
      <c r="E700" s="153" t="s">
        <v>43</v>
      </c>
      <c r="F700" s="154" t="s">
        <v>1327</v>
      </c>
      <c r="H700" s="155">
        <v>75.8</v>
      </c>
      <c r="I700" s="156"/>
      <c r="L700" s="151"/>
      <c r="M700" s="157"/>
      <c r="T700" s="158"/>
      <c r="AT700" s="153" t="s">
        <v>322</v>
      </c>
      <c r="AU700" s="153" t="s">
        <v>90</v>
      </c>
      <c r="AV700" s="12" t="s">
        <v>90</v>
      </c>
      <c r="AW700" s="12" t="s">
        <v>41</v>
      </c>
      <c r="AX700" s="12" t="s">
        <v>81</v>
      </c>
      <c r="AY700" s="153" t="s">
        <v>311</v>
      </c>
    </row>
    <row r="701" spans="2:65" s="12" customFormat="1" ht="11.25" x14ac:dyDescent="0.2">
      <c r="B701" s="151"/>
      <c r="D701" s="152" t="s">
        <v>322</v>
      </c>
      <c r="E701" s="153" t="s">
        <v>43</v>
      </c>
      <c r="F701" s="154" t="s">
        <v>1328</v>
      </c>
      <c r="H701" s="155">
        <v>59.9</v>
      </c>
      <c r="I701" s="156"/>
      <c r="L701" s="151"/>
      <c r="M701" s="157"/>
      <c r="T701" s="158"/>
      <c r="AT701" s="153" t="s">
        <v>322</v>
      </c>
      <c r="AU701" s="153" t="s">
        <v>90</v>
      </c>
      <c r="AV701" s="12" t="s">
        <v>90</v>
      </c>
      <c r="AW701" s="12" t="s">
        <v>41</v>
      </c>
      <c r="AX701" s="12" t="s">
        <v>81</v>
      </c>
      <c r="AY701" s="153" t="s">
        <v>311</v>
      </c>
    </row>
    <row r="702" spans="2:65" s="13" customFormat="1" ht="11.25" x14ac:dyDescent="0.2">
      <c r="B702" s="159"/>
      <c r="D702" s="152" t="s">
        <v>322</v>
      </c>
      <c r="E702" s="160" t="s">
        <v>43</v>
      </c>
      <c r="F702" s="161" t="s">
        <v>331</v>
      </c>
      <c r="H702" s="162">
        <v>135.69999999999999</v>
      </c>
      <c r="I702" s="163"/>
      <c r="L702" s="159"/>
      <c r="M702" s="164"/>
      <c r="T702" s="165"/>
      <c r="AT702" s="160" t="s">
        <v>322</v>
      </c>
      <c r="AU702" s="160" t="s">
        <v>90</v>
      </c>
      <c r="AV702" s="13" t="s">
        <v>318</v>
      </c>
      <c r="AW702" s="13" t="s">
        <v>41</v>
      </c>
      <c r="AX702" s="13" t="s">
        <v>88</v>
      </c>
      <c r="AY702" s="160" t="s">
        <v>311</v>
      </c>
    </row>
    <row r="703" spans="2:65" s="1" customFormat="1" ht="16.5" customHeight="1" x14ac:dyDescent="0.2">
      <c r="B703" s="34"/>
      <c r="C703" s="172" t="s">
        <v>1329</v>
      </c>
      <c r="D703" s="172" t="s">
        <v>634</v>
      </c>
      <c r="E703" s="173" t="s">
        <v>1330</v>
      </c>
      <c r="F703" s="174" t="s">
        <v>1331</v>
      </c>
      <c r="G703" s="175" t="s">
        <v>379</v>
      </c>
      <c r="H703" s="176">
        <v>149.27000000000001</v>
      </c>
      <c r="I703" s="177"/>
      <c r="J703" s="178">
        <f>ROUND(I703*H703,2)</f>
        <v>0</v>
      </c>
      <c r="K703" s="174" t="s">
        <v>43</v>
      </c>
      <c r="L703" s="179"/>
      <c r="M703" s="180" t="s">
        <v>43</v>
      </c>
      <c r="N703" s="181" t="s">
        <v>52</v>
      </c>
      <c r="P703" s="143">
        <f>O703*H703</f>
        <v>0</v>
      </c>
      <c r="Q703" s="143">
        <v>0</v>
      </c>
      <c r="R703" s="143">
        <f>Q703*H703</f>
        <v>0</v>
      </c>
      <c r="S703" s="143">
        <v>0</v>
      </c>
      <c r="T703" s="144">
        <f>S703*H703</f>
        <v>0</v>
      </c>
      <c r="AR703" s="145" t="s">
        <v>528</v>
      </c>
      <c r="AT703" s="145" t="s">
        <v>634</v>
      </c>
      <c r="AU703" s="145" t="s">
        <v>90</v>
      </c>
      <c r="AY703" s="18" t="s">
        <v>311</v>
      </c>
      <c r="BE703" s="146">
        <f>IF(N703="základní",J703,0)</f>
        <v>0</v>
      </c>
      <c r="BF703" s="146">
        <f>IF(N703="snížená",J703,0)</f>
        <v>0</v>
      </c>
      <c r="BG703" s="146">
        <f>IF(N703="zákl. přenesená",J703,0)</f>
        <v>0</v>
      </c>
      <c r="BH703" s="146">
        <f>IF(N703="sníž. přenesená",J703,0)</f>
        <v>0</v>
      </c>
      <c r="BI703" s="146">
        <f>IF(N703="nulová",J703,0)</f>
        <v>0</v>
      </c>
      <c r="BJ703" s="18" t="s">
        <v>88</v>
      </c>
      <c r="BK703" s="146">
        <f>ROUND(I703*H703,2)</f>
        <v>0</v>
      </c>
      <c r="BL703" s="18" t="s">
        <v>417</v>
      </c>
      <c r="BM703" s="145" t="s">
        <v>1332</v>
      </c>
    </row>
    <row r="704" spans="2:65" s="12" customFormat="1" ht="11.25" x14ac:dyDescent="0.2">
      <c r="B704" s="151"/>
      <c r="D704" s="152" t="s">
        <v>322</v>
      </c>
      <c r="F704" s="154" t="s">
        <v>1333</v>
      </c>
      <c r="H704" s="155">
        <v>149.27000000000001</v>
      </c>
      <c r="I704" s="156"/>
      <c r="L704" s="151"/>
      <c r="M704" s="157"/>
      <c r="T704" s="158"/>
      <c r="AT704" s="153" t="s">
        <v>322</v>
      </c>
      <c r="AU704" s="153" t="s">
        <v>90</v>
      </c>
      <c r="AV704" s="12" t="s">
        <v>90</v>
      </c>
      <c r="AW704" s="12" t="s">
        <v>4</v>
      </c>
      <c r="AX704" s="12" t="s">
        <v>88</v>
      </c>
      <c r="AY704" s="153" t="s">
        <v>311</v>
      </c>
    </row>
    <row r="705" spans="2:65" s="1" customFormat="1" ht="21.75" customHeight="1" x14ac:dyDescent="0.2">
      <c r="B705" s="34"/>
      <c r="C705" s="134" t="s">
        <v>1334</v>
      </c>
      <c r="D705" s="134" t="s">
        <v>313</v>
      </c>
      <c r="E705" s="135" t="s">
        <v>1335</v>
      </c>
      <c r="F705" s="136" t="s">
        <v>1336</v>
      </c>
      <c r="G705" s="137" t="s">
        <v>340</v>
      </c>
      <c r="H705" s="138">
        <v>1</v>
      </c>
      <c r="I705" s="139"/>
      <c r="J705" s="140">
        <f>ROUND(I705*H705,2)</f>
        <v>0</v>
      </c>
      <c r="K705" s="136" t="s">
        <v>317</v>
      </c>
      <c r="L705" s="34"/>
      <c r="M705" s="141" t="s">
        <v>43</v>
      </c>
      <c r="N705" s="142" t="s">
        <v>52</v>
      </c>
      <c r="P705" s="143">
        <f>O705*H705</f>
        <v>0</v>
      </c>
      <c r="Q705" s="143">
        <v>5.9000000000000003E-4</v>
      </c>
      <c r="R705" s="143">
        <f>Q705*H705</f>
        <v>5.9000000000000003E-4</v>
      </c>
      <c r="S705" s="143">
        <v>0</v>
      </c>
      <c r="T705" s="144">
        <f>S705*H705</f>
        <v>0</v>
      </c>
      <c r="AR705" s="145" t="s">
        <v>417</v>
      </c>
      <c r="AT705" s="145" t="s">
        <v>313</v>
      </c>
      <c r="AU705" s="145" t="s">
        <v>90</v>
      </c>
      <c r="AY705" s="18" t="s">
        <v>311</v>
      </c>
      <c r="BE705" s="146">
        <f>IF(N705="základní",J705,0)</f>
        <v>0</v>
      </c>
      <c r="BF705" s="146">
        <f>IF(N705="snížená",J705,0)</f>
        <v>0</v>
      </c>
      <c r="BG705" s="146">
        <f>IF(N705="zákl. přenesená",J705,0)</f>
        <v>0</v>
      </c>
      <c r="BH705" s="146">
        <f>IF(N705="sníž. přenesená",J705,0)</f>
        <v>0</v>
      </c>
      <c r="BI705" s="146">
        <f>IF(N705="nulová",J705,0)</f>
        <v>0</v>
      </c>
      <c r="BJ705" s="18" t="s">
        <v>88</v>
      </c>
      <c r="BK705" s="146">
        <f>ROUND(I705*H705,2)</f>
        <v>0</v>
      </c>
      <c r="BL705" s="18" t="s">
        <v>417</v>
      </c>
      <c r="BM705" s="145" t="s">
        <v>1337</v>
      </c>
    </row>
    <row r="706" spans="2:65" s="1" customFormat="1" ht="11.25" x14ac:dyDescent="0.2">
      <c r="B706" s="34"/>
      <c r="D706" s="147" t="s">
        <v>320</v>
      </c>
      <c r="F706" s="148" t="s">
        <v>1338</v>
      </c>
      <c r="I706" s="149"/>
      <c r="L706" s="34"/>
      <c r="M706" s="150"/>
      <c r="T706" s="55"/>
      <c r="AT706" s="18" t="s">
        <v>320</v>
      </c>
      <c r="AU706" s="18" t="s">
        <v>90</v>
      </c>
    </row>
    <row r="707" spans="2:65" s="12" customFormat="1" ht="11.25" x14ac:dyDescent="0.2">
      <c r="B707" s="151"/>
      <c r="D707" s="152" t="s">
        <v>322</v>
      </c>
      <c r="E707" s="153" t="s">
        <v>43</v>
      </c>
      <c r="F707" s="154" t="s">
        <v>1339</v>
      </c>
      <c r="H707" s="155">
        <v>1</v>
      </c>
      <c r="I707" s="156"/>
      <c r="L707" s="151"/>
      <c r="M707" s="157"/>
      <c r="T707" s="158"/>
      <c r="AT707" s="153" t="s">
        <v>322</v>
      </c>
      <c r="AU707" s="153" t="s">
        <v>90</v>
      </c>
      <c r="AV707" s="12" t="s">
        <v>90</v>
      </c>
      <c r="AW707" s="12" t="s">
        <v>41</v>
      </c>
      <c r="AX707" s="12" t="s">
        <v>88</v>
      </c>
      <c r="AY707" s="153" t="s">
        <v>311</v>
      </c>
    </row>
    <row r="708" spans="2:65" s="1" customFormat="1" ht="16.5" customHeight="1" x14ac:dyDescent="0.2">
      <c r="B708" s="34"/>
      <c r="C708" s="172" t="s">
        <v>1340</v>
      </c>
      <c r="D708" s="172" t="s">
        <v>634</v>
      </c>
      <c r="E708" s="173" t="s">
        <v>1341</v>
      </c>
      <c r="F708" s="174" t="s">
        <v>1342</v>
      </c>
      <c r="G708" s="175" t="s">
        <v>250</v>
      </c>
      <c r="H708" s="176">
        <v>14.35</v>
      </c>
      <c r="I708" s="177"/>
      <c r="J708" s="178">
        <f>ROUND(I708*H708,2)</f>
        <v>0</v>
      </c>
      <c r="K708" s="174" t="s">
        <v>43</v>
      </c>
      <c r="L708" s="179"/>
      <c r="M708" s="180" t="s">
        <v>43</v>
      </c>
      <c r="N708" s="181" t="s">
        <v>52</v>
      </c>
      <c r="P708" s="143">
        <f>O708*H708</f>
        <v>0</v>
      </c>
      <c r="Q708" s="143">
        <v>4.4999999999999998E-2</v>
      </c>
      <c r="R708" s="143">
        <f>Q708*H708</f>
        <v>0.64574999999999994</v>
      </c>
      <c r="S708" s="143">
        <v>0</v>
      </c>
      <c r="T708" s="144">
        <f>S708*H708</f>
        <v>0</v>
      </c>
      <c r="AR708" s="145" t="s">
        <v>528</v>
      </c>
      <c r="AT708" s="145" t="s">
        <v>634</v>
      </c>
      <c r="AU708" s="145" t="s">
        <v>90</v>
      </c>
      <c r="AY708" s="18" t="s">
        <v>311</v>
      </c>
      <c r="BE708" s="146">
        <f>IF(N708="základní",J708,0)</f>
        <v>0</v>
      </c>
      <c r="BF708" s="146">
        <f>IF(N708="snížená",J708,0)</f>
        <v>0</v>
      </c>
      <c r="BG708" s="146">
        <f>IF(N708="zákl. přenesená",J708,0)</f>
        <v>0</v>
      </c>
      <c r="BH708" s="146">
        <f>IF(N708="sníž. přenesená",J708,0)</f>
        <v>0</v>
      </c>
      <c r="BI708" s="146">
        <f>IF(N708="nulová",J708,0)</f>
        <v>0</v>
      </c>
      <c r="BJ708" s="18" t="s">
        <v>88</v>
      </c>
      <c r="BK708" s="146">
        <f>ROUND(I708*H708,2)</f>
        <v>0</v>
      </c>
      <c r="BL708" s="18" t="s">
        <v>417</v>
      </c>
      <c r="BM708" s="145" t="s">
        <v>1343</v>
      </c>
    </row>
    <row r="709" spans="2:65" s="1" customFormat="1" ht="29.25" x14ac:dyDescent="0.2">
      <c r="B709" s="34"/>
      <c r="D709" s="152" t="s">
        <v>668</v>
      </c>
      <c r="F709" s="182" t="s">
        <v>1344</v>
      </c>
      <c r="I709" s="149"/>
      <c r="L709" s="34"/>
      <c r="M709" s="150"/>
      <c r="T709" s="55"/>
      <c r="AT709" s="18" t="s">
        <v>668</v>
      </c>
      <c r="AU709" s="18" t="s">
        <v>90</v>
      </c>
    </row>
    <row r="710" spans="2:65" s="12" customFormat="1" ht="11.25" x14ac:dyDescent="0.2">
      <c r="B710" s="151"/>
      <c r="D710" s="152" t="s">
        <v>322</v>
      </c>
      <c r="E710" s="153" t="s">
        <v>43</v>
      </c>
      <c r="F710" s="154" t="s">
        <v>1345</v>
      </c>
      <c r="H710" s="155">
        <v>14.35</v>
      </c>
      <c r="I710" s="156"/>
      <c r="L710" s="151"/>
      <c r="M710" s="157"/>
      <c r="T710" s="158"/>
      <c r="AT710" s="153" t="s">
        <v>322</v>
      </c>
      <c r="AU710" s="153" t="s">
        <v>90</v>
      </c>
      <c r="AV710" s="12" t="s">
        <v>90</v>
      </c>
      <c r="AW710" s="12" t="s">
        <v>41</v>
      </c>
      <c r="AX710" s="12" t="s">
        <v>88</v>
      </c>
      <c r="AY710" s="153" t="s">
        <v>311</v>
      </c>
    </row>
    <row r="711" spans="2:65" s="1" customFormat="1" ht="16.5" customHeight="1" x14ac:dyDescent="0.2">
      <c r="B711" s="34"/>
      <c r="C711" s="134" t="s">
        <v>1346</v>
      </c>
      <c r="D711" s="134" t="s">
        <v>313</v>
      </c>
      <c r="E711" s="135" t="s">
        <v>1347</v>
      </c>
      <c r="F711" s="136" t="s">
        <v>1348</v>
      </c>
      <c r="G711" s="137" t="s">
        <v>379</v>
      </c>
      <c r="H711" s="138">
        <v>21.8</v>
      </c>
      <c r="I711" s="139"/>
      <c r="J711" s="140">
        <f>ROUND(I711*H711,2)</f>
        <v>0</v>
      </c>
      <c r="K711" s="136" t="s">
        <v>317</v>
      </c>
      <c r="L711" s="34"/>
      <c r="M711" s="141" t="s">
        <v>43</v>
      </c>
      <c r="N711" s="142" t="s">
        <v>52</v>
      </c>
      <c r="P711" s="143">
        <f>O711*H711</f>
        <v>0</v>
      </c>
      <c r="Q711" s="143">
        <v>0</v>
      </c>
      <c r="R711" s="143">
        <f>Q711*H711</f>
        <v>0</v>
      </c>
      <c r="S711" s="143">
        <v>0</v>
      </c>
      <c r="T711" s="144">
        <f>S711*H711</f>
        <v>0</v>
      </c>
      <c r="AR711" s="145" t="s">
        <v>417</v>
      </c>
      <c r="AT711" s="145" t="s">
        <v>313</v>
      </c>
      <c r="AU711" s="145" t="s">
        <v>90</v>
      </c>
      <c r="AY711" s="18" t="s">
        <v>311</v>
      </c>
      <c r="BE711" s="146">
        <f>IF(N711="základní",J711,0)</f>
        <v>0</v>
      </c>
      <c r="BF711" s="146">
        <f>IF(N711="snížená",J711,0)</f>
        <v>0</v>
      </c>
      <c r="BG711" s="146">
        <f>IF(N711="zákl. přenesená",J711,0)</f>
        <v>0</v>
      </c>
      <c r="BH711" s="146">
        <f>IF(N711="sníž. přenesená",J711,0)</f>
        <v>0</v>
      </c>
      <c r="BI711" s="146">
        <f>IF(N711="nulová",J711,0)</f>
        <v>0</v>
      </c>
      <c r="BJ711" s="18" t="s">
        <v>88</v>
      </c>
      <c r="BK711" s="146">
        <f>ROUND(I711*H711,2)</f>
        <v>0</v>
      </c>
      <c r="BL711" s="18" t="s">
        <v>417</v>
      </c>
      <c r="BM711" s="145" t="s">
        <v>1349</v>
      </c>
    </row>
    <row r="712" spans="2:65" s="1" customFormat="1" ht="11.25" x14ac:dyDescent="0.2">
      <c r="B712" s="34"/>
      <c r="D712" s="147" t="s">
        <v>320</v>
      </c>
      <c r="F712" s="148" t="s">
        <v>1350</v>
      </c>
      <c r="I712" s="149"/>
      <c r="L712" s="34"/>
      <c r="M712" s="150"/>
      <c r="T712" s="55"/>
      <c r="AT712" s="18" t="s">
        <v>320</v>
      </c>
      <c r="AU712" s="18" t="s">
        <v>90</v>
      </c>
    </row>
    <row r="713" spans="2:65" s="12" customFormat="1" ht="11.25" x14ac:dyDescent="0.2">
      <c r="B713" s="151"/>
      <c r="D713" s="152" t="s">
        <v>322</v>
      </c>
      <c r="E713" s="153" t="s">
        <v>43</v>
      </c>
      <c r="F713" s="154" t="s">
        <v>1351</v>
      </c>
      <c r="H713" s="155">
        <v>4</v>
      </c>
      <c r="I713" s="156"/>
      <c r="L713" s="151"/>
      <c r="M713" s="157"/>
      <c r="T713" s="158"/>
      <c r="AT713" s="153" t="s">
        <v>322</v>
      </c>
      <c r="AU713" s="153" t="s">
        <v>90</v>
      </c>
      <c r="AV713" s="12" t="s">
        <v>90</v>
      </c>
      <c r="AW713" s="12" t="s">
        <v>41</v>
      </c>
      <c r="AX713" s="12" t="s">
        <v>81</v>
      </c>
      <c r="AY713" s="153" t="s">
        <v>311</v>
      </c>
    </row>
    <row r="714" spans="2:65" s="12" customFormat="1" ht="11.25" x14ac:dyDescent="0.2">
      <c r="B714" s="151"/>
      <c r="D714" s="152" t="s">
        <v>322</v>
      </c>
      <c r="E714" s="153" t="s">
        <v>43</v>
      </c>
      <c r="F714" s="154" t="s">
        <v>1352</v>
      </c>
      <c r="H714" s="155">
        <v>17.8</v>
      </c>
      <c r="I714" s="156"/>
      <c r="L714" s="151"/>
      <c r="M714" s="157"/>
      <c r="T714" s="158"/>
      <c r="AT714" s="153" t="s">
        <v>322</v>
      </c>
      <c r="AU714" s="153" t="s">
        <v>90</v>
      </c>
      <c r="AV714" s="12" t="s">
        <v>90</v>
      </c>
      <c r="AW714" s="12" t="s">
        <v>41</v>
      </c>
      <c r="AX714" s="12" t="s">
        <v>81</v>
      </c>
      <c r="AY714" s="153" t="s">
        <v>311</v>
      </c>
    </row>
    <row r="715" spans="2:65" s="13" customFormat="1" ht="11.25" x14ac:dyDescent="0.2">
      <c r="B715" s="159"/>
      <c r="D715" s="152" t="s">
        <v>322</v>
      </c>
      <c r="E715" s="160" t="s">
        <v>43</v>
      </c>
      <c r="F715" s="161" t="s">
        <v>331</v>
      </c>
      <c r="H715" s="162">
        <v>21.8</v>
      </c>
      <c r="I715" s="163"/>
      <c r="L715" s="159"/>
      <c r="M715" s="164"/>
      <c r="T715" s="165"/>
      <c r="AT715" s="160" t="s">
        <v>322</v>
      </c>
      <c r="AU715" s="160" t="s">
        <v>90</v>
      </c>
      <c r="AV715" s="13" t="s">
        <v>318</v>
      </c>
      <c r="AW715" s="13" t="s">
        <v>41</v>
      </c>
      <c r="AX715" s="13" t="s">
        <v>88</v>
      </c>
      <c r="AY715" s="160" t="s">
        <v>311</v>
      </c>
    </row>
    <row r="716" spans="2:65" s="1" customFormat="1" ht="16.5" customHeight="1" x14ac:dyDescent="0.2">
      <c r="B716" s="34"/>
      <c r="C716" s="134" t="s">
        <v>1353</v>
      </c>
      <c r="D716" s="134" t="s">
        <v>313</v>
      </c>
      <c r="E716" s="135" t="s">
        <v>1354</v>
      </c>
      <c r="F716" s="136" t="s">
        <v>1355</v>
      </c>
      <c r="G716" s="137" t="s">
        <v>379</v>
      </c>
      <c r="H716" s="138">
        <v>8.1</v>
      </c>
      <c r="I716" s="139"/>
      <c r="J716" s="140">
        <f>ROUND(I716*H716,2)</f>
        <v>0</v>
      </c>
      <c r="K716" s="136" t="s">
        <v>317</v>
      </c>
      <c r="L716" s="34"/>
      <c r="M716" s="141" t="s">
        <v>43</v>
      </c>
      <c r="N716" s="142" t="s">
        <v>52</v>
      </c>
      <c r="P716" s="143">
        <f>O716*H716</f>
        <v>0</v>
      </c>
      <c r="Q716" s="143">
        <v>0</v>
      </c>
      <c r="R716" s="143">
        <f>Q716*H716</f>
        <v>0</v>
      </c>
      <c r="S716" s="143">
        <v>0</v>
      </c>
      <c r="T716" s="144">
        <f>S716*H716</f>
        <v>0</v>
      </c>
      <c r="AR716" s="145" t="s">
        <v>417</v>
      </c>
      <c r="AT716" s="145" t="s">
        <v>313</v>
      </c>
      <c r="AU716" s="145" t="s">
        <v>90</v>
      </c>
      <c r="AY716" s="18" t="s">
        <v>311</v>
      </c>
      <c r="BE716" s="146">
        <f>IF(N716="základní",J716,0)</f>
        <v>0</v>
      </c>
      <c r="BF716" s="146">
        <f>IF(N716="snížená",J716,0)</f>
        <v>0</v>
      </c>
      <c r="BG716" s="146">
        <f>IF(N716="zákl. přenesená",J716,0)</f>
        <v>0</v>
      </c>
      <c r="BH716" s="146">
        <f>IF(N716="sníž. přenesená",J716,0)</f>
        <v>0</v>
      </c>
      <c r="BI716" s="146">
        <f>IF(N716="nulová",J716,0)</f>
        <v>0</v>
      </c>
      <c r="BJ716" s="18" t="s">
        <v>88</v>
      </c>
      <c r="BK716" s="146">
        <f>ROUND(I716*H716,2)</f>
        <v>0</v>
      </c>
      <c r="BL716" s="18" t="s">
        <v>417</v>
      </c>
      <c r="BM716" s="145" t="s">
        <v>1356</v>
      </c>
    </row>
    <row r="717" spans="2:65" s="1" customFormat="1" ht="11.25" x14ac:dyDescent="0.2">
      <c r="B717" s="34"/>
      <c r="D717" s="147" t="s">
        <v>320</v>
      </c>
      <c r="F717" s="148" t="s">
        <v>1357</v>
      </c>
      <c r="I717" s="149"/>
      <c r="L717" s="34"/>
      <c r="M717" s="150"/>
      <c r="T717" s="55"/>
      <c r="AT717" s="18" t="s">
        <v>320</v>
      </c>
      <c r="AU717" s="18" t="s">
        <v>90</v>
      </c>
    </row>
    <row r="718" spans="2:65" s="12" customFormat="1" ht="11.25" x14ac:dyDescent="0.2">
      <c r="B718" s="151"/>
      <c r="D718" s="152" t="s">
        <v>322</v>
      </c>
      <c r="E718" s="153" t="s">
        <v>43</v>
      </c>
      <c r="F718" s="154" t="s">
        <v>1358</v>
      </c>
      <c r="H718" s="155">
        <v>8.1</v>
      </c>
      <c r="I718" s="156"/>
      <c r="L718" s="151"/>
      <c r="M718" s="157"/>
      <c r="T718" s="158"/>
      <c r="AT718" s="153" t="s">
        <v>322</v>
      </c>
      <c r="AU718" s="153" t="s">
        <v>90</v>
      </c>
      <c r="AV718" s="12" t="s">
        <v>90</v>
      </c>
      <c r="AW718" s="12" t="s">
        <v>41</v>
      </c>
      <c r="AX718" s="12" t="s">
        <v>88</v>
      </c>
      <c r="AY718" s="153" t="s">
        <v>311</v>
      </c>
    </row>
    <row r="719" spans="2:65" s="1" customFormat="1" ht="24.2" customHeight="1" x14ac:dyDescent="0.2">
      <c r="B719" s="34"/>
      <c r="C719" s="134" t="s">
        <v>1359</v>
      </c>
      <c r="D719" s="134" t="s">
        <v>313</v>
      </c>
      <c r="E719" s="135" t="s">
        <v>1360</v>
      </c>
      <c r="F719" s="136" t="s">
        <v>1361</v>
      </c>
      <c r="G719" s="137" t="s">
        <v>379</v>
      </c>
      <c r="H719" s="138">
        <v>6.6</v>
      </c>
      <c r="I719" s="139"/>
      <c r="J719" s="140">
        <f>ROUND(I719*H719,2)</f>
        <v>0</v>
      </c>
      <c r="K719" s="136" t="s">
        <v>317</v>
      </c>
      <c r="L719" s="34"/>
      <c r="M719" s="141" t="s">
        <v>43</v>
      </c>
      <c r="N719" s="142" t="s">
        <v>52</v>
      </c>
      <c r="P719" s="143">
        <f>O719*H719</f>
        <v>0</v>
      </c>
      <c r="Q719" s="143">
        <v>0</v>
      </c>
      <c r="R719" s="143">
        <f>Q719*H719</f>
        <v>0</v>
      </c>
      <c r="S719" s="143">
        <v>0</v>
      </c>
      <c r="T719" s="144">
        <f>S719*H719</f>
        <v>0</v>
      </c>
      <c r="AR719" s="145" t="s">
        <v>417</v>
      </c>
      <c r="AT719" s="145" t="s">
        <v>313</v>
      </c>
      <c r="AU719" s="145" t="s">
        <v>90</v>
      </c>
      <c r="AY719" s="18" t="s">
        <v>311</v>
      </c>
      <c r="BE719" s="146">
        <f>IF(N719="základní",J719,0)</f>
        <v>0</v>
      </c>
      <c r="BF719" s="146">
        <f>IF(N719="snížená",J719,0)</f>
        <v>0</v>
      </c>
      <c r="BG719" s="146">
        <f>IF(N719="zákl. přenesená",J719,0)</f>
        <v>0</v>
      </c>
      <c r="BH719" s="146">
        <f>IF(N719="sníž. přenesená",J719,0)</f>
        <v>0</v>
      </c>
      <c r="BI719" s="146">
        <f>IF(N719="nulová",J719,0)</f>
        <v>0</v>
      </c>
      <c r="BJ719" s="18" t="s">
        <v>88</v>
      </c>
      <c r="BK719" s="146">
        <f>ROUND(I719*H719,2)</f>
        <v>0</v>
      </c>
      <c r="BL719" s="18" t="s">
        <v>417</v>
      </c>
      <c r="BM719" s="145" t="s">
        <v>1362</v>
      </c>
    </row>
    <row r="720" spans="2:65" s="1" customFormat="1" ht="11.25" x14ac:dyDescent="0.2">
      <c r="B720" s="34"/>
      <c r="D720" s="147" t="s">
        <v>320</v>
      </c>
      <c r="F720" s="148" t="s">
        <v>1363</v>
      </c>
      <c r="I720" s="149"/>
      <c r="L720" s="34"/>
      <c r="M720" s="150"/>
      <c r="T720" s="55"/>
      <c r="AT720" s="18" t="s">
        <v>320</v>
      </c>
      <c r="AU720" s="18" t="s">
        <v>90</v>
      </c>
    </row>
    <row r="721" spans="2:65" s="12" customFormat="1" ht="11.25" x14ac:dyDescent="0.2">
      <c r="B721" s="151"/>
      <c r="D721" s="152" t="s">
        <v>322</v>
      </c>
      <c r="E721" s="153" t="s">
        <v>43</v>
      </c>
      <c r="F721" s="154" t="s">
        <v>1364</v>
      </c>
      <c r="H721" s="155">
        <v>5.2</v>
      </c>
      <c r="I721" s="156"/>
      <c r="L721" s="151"/>
      <c r="M721" s="157"/>
      <c r="T721" s="158"/>
      <c r="AT721" s="153" t="s">
        <v>322</v>
      </c>
      <c r="AU721" s="153" t="s">
        <v>90</v>
      </c>
      <c r="AV721" s="12" t="s">
        <v>90</v>
      </c>
      <c r="AW721" s="12" t="s">
        <v>41</v>
      </c>
      <c r="AX721" s="12" t="s">
        <v>81</v>
      </c>
      <c r="AY721" s="153" t="s">
        <v>311</v>
      </c>
    </row>
    <row r="722" spans="2:65" s="12" customFormat="1" ht="11.25" x14ac:dyDescent="0.2">
      <c r="B722" s="151"/>
      <c r="D722" s="152" t="s">
        <v>322</v>
      </c>
      <c r="E722" s="153" t="s">
        <v>43</v>
      </c>
      <c r="F722" s="154" t="s">
        <v>1365</v>
      </c>
      <c r="H722" s="155">
        <v>1.4</v>
      </c>
      <c r="I722" s="156"/>
      <c r="L722" s="151"/>
      <c r="M722" s="157"/>
      <c r="T722" s="158"/>
      <c r="AT722" s="153" t="s">
        <v>322</v>
      </c>
      <c r="AU722" s="153" t="s">
        <v>90</v>
      </c>
      <c r="AV722" s="12" t="s">
        <v>90</v>
      </c>
      <c r="AW722" s="12" t="s">
        <v>41</v>
      </c>
      <c r="AX722" s="12" t="s">
        <v>81</v>
      </c>
      <c r="AY722" s="153" t="s">
        <v>311</v>
      </c>
    </row>
    <row r="723" spans="2:65" s="13" customFormat="1" ht="11.25" x14ac:dyDescent="0.2">
      <c r="B723" s="159"/>
      <c r="D723" s="152" t="s">
        <v>322</v>
      </c>
      <c r="E723" s="160" t="s">
        <v>43</v>
      </c>
      <c r="F723" s="161" t="s">
        <v>331</v>
      </c>
      <c r="H723" s="162">
        <v>6.6</v>
      </c>
      <c r="I723" s="163"/>
      <c r="L723" s="159"/>
      <c r="M723" s="164"/>
      <c r="T723" s="165"/>
      <c r="AT723" s="160" t="s">
        <v>322</v>
      </c>
      <c r="AU723" s="160" t="s">
        <v>90</v>
      </c>
      <c r="AV723" s="13" t="s">
        <v>318</v>
      </c>
      <c r="AW723" s="13" t="s">
        <v>41</v>
      </c>
      <c r="AX723" s="13" t="s">
        <v>88</v>
      </c>
      <c r="AY723" s="160" t="s">
        <v>311</v>
      </c>
    </row>
    <row r="724" spans="2:65" s="1" customFormat="1" ht="24.2" customHeight="1" x14ac:dyDescent="0.2">
      <c r="B724" s="34"/>
      <c r="C724" s="134" t="s">
        <v>1366</v>
      </c>
      <c r="D724" s="134" t="s">
        <v>313</v>
      </c>
      <c r="E724" s="135" t="s">
        <v>1367</v>
      </c>
      <c r="F724" s="136" t="s">
        <v>1368</v>
      </c>
      <c r="G724" s="137" t="s">
        <v>340</v>
      </c>
      <c r="H724" s="138">
        <v>7</v>
      </c>
      <c r="I724" s="139"/>
      <c r="J724" s="140">
        <f>ROUND(I724*H724,2)</f>
        <v>0</v>
      </c>
      <c r="K724" s="136" t="s">
        <v>317</v>
      </c>
      <c r="L724" s="34"/>
      <c r="M724" s="141" t="s">
        <v>43</v>
      </c>
      <c r="N724" s="142" t="s">
        <v>52</v>
      </c>
      <c r="P724" s="143">
        <f>O724*H724</f>
        <v>0</v>
      </c>
      <c r="Q724" s="143">
        <v>1.7000000000000001E-4</v>
      </c>
      <c r="R724" s="143">
        <f>Q724*H724</f>
        <v>1.1900000000000001E-3</v>
      </c>
      <c r="S724" s="143">
        <v>0</v>
      </c>
      <c r="T724" s="144">
        <f>S724*H724</f>
        <v>0</v>
      </c>
      <c r="AR724" s="145" t="s">
        <v>417</v>
      </c>
      <c r="AT724" s="145" t="s">
        <v>313</v>
      </c>
      <c r="AU724" s="145" t="s">
        <v>90</v>
      </c>
      <c r="AY724" s="18" t="s">
        <v>311</v>
      </c>
      <c r="BE724" s="146">
        <f>IF(N724="základní",J724,0)</f>
        <v>0</v>
      </c>
      <c r="BF724" s="146">
        <f>IF(N724="snížená",J724,0)</f>
        <v>0</v>
      </c>
      <c r="BG724" s="146">
        <f>IF(N724="zákl. přenesená",J724,0)</f>
        <v>0</v>
      </c>
      <c r="BH724" s="146">
        <f>IF(N724="sníž. přenesená",J724,0)</f>
        <v>0</v>
      </c>
      <c r="BI724" s="146">
        <f>IF(N724="nulová",J724,0)</f>
        <v>0</v>
      </c>
      <c r="BJ724" s="18" t="s">
        <v>88</v>
      </c>
      <c r="BK724" s="146">
        <f>ROUND(I724*H724,2)</f>
        <v>0</v>
      </c>
      <c r="BL724" s="18" t="s">
        <v>417</v>
      </c>
      <c r="BM724" s="145" t="s">
        <v>1369</v>
      </c>
    </row>
    <row r="725" spans="2:65" s="1" customFormat="1" ht="11.25" x14ac:dyDescent="0.2">
      <c r="B725" s="34"/>
      <c r="D725" s="147" t="s">
        <v>320</v>
      </c>
      <c r="F725" s="148" t="s">
        <v>1370</v>
      </c>
      <c r="I725" s="149"/>
      <c r="L725" s="34"/>
      <c r="M725" s="150"/>
      <c r="T725" s="55"/>
      <c r="AT725" s="18" t="s">
        <v>320</v>
      </c>
      <c r="AU725" s="18" t="s">
        <v>90</v>
      </c>
    </row>
    <row r="726" spans="2:65" s="1" customFormat="1" ht="16.5" customHeight="1" x14ac:dyDescent="0.2">
      <c r="B726" s="34"/>
      <c r="C726" s="172" t="s">
        <v>1371</v>
      </c>
      <c r="D726" s="172" t="s">
        <v>634</v>
      </c>
      <c r="E726" s="173" t="s">
        <v>1372</v>
      </c>
      <c r="F726" s="174" t="s">
        <v>1373</v>
      </c>
      <c r="G726" s="175" t="s">
        <v>340</v>
      </c>
      <c r="H726" s="176">
        <v>7</v>
      </c>
      <c r="I726" s="177"/>
      <c r="J726" s="178">
        <f>ROUND(I726*H726,2)</f>
        <v>0</v>
      </c>
      <c r="K726" s="174" t="s">
        <v>317</v>
      </c>
      <c r="L726" s="179"/>
      <c r="M726" s="180" t="s">
        <v>43</v>
      </c>
      <c r="N726" s="181" t="s">
        <v>52</v>
      </c>
      <c r="P726" s="143">
        <f>O726*H726</f>
        <v>0</v>
      </c>
      <c r="Q726" s="143">
        <v>3.49E-3</v>
      </c>
      <c r="R726" s="143">
        <f>Q726*H726</f>
        <v>2.443E-2</v>
      </c>
      <c r="S726" s="143">
        <v>0</v>
      </c>
      <c r="T726" s="144">
        <f>S726*H726</f>
        <v>0</v>
      </c>
      <c r="AR726" s="145" t="s">
        <v>528</v>
      </c>
      <c r="AT726" s="145" t="s">
        <v>634</v>
      </c>
      <c r="AU726" s="145" t="s">
        <v>90</v>
      </c>
      <c r="AY726" s="18" t="s">
        <v>311</v>
      </c>
      <c r="BE726" s="146">
        <f>IF(N726="základní",J726,0)</f>
        <v>0</v>
      </c>
      <c r="BF726" s="146">
        <f>IF(N726="snížená",J726,0)</f>
        <v>0</v>
      </c>
      <c r="BG726" s="146">
        <f>IF(N726="zákl. přenesená",J726,0)</f>
        <v>0</v>
      </c>
      <c r="BH726" s="146">
        <f>IF(N726="sníž. přenesená",J726,0)</f>
        <v>0</v>
      </c>
      <c r="BI726" s="146">
        <f>IF(N726="nulová",J726,0)</f>
        <v>0</v>
      </c>
      <c r="BJ726" s="18" t="s">
        <v>88</v>
      </c>
      <c r="BK726" s="146">
        <f>ROUND(I726*H726,2)</f>
        <v>0</v>
      </c>
      <c r="BL726" s="18" t="s">
        <v>417</v>
      </c>
      <c r="BM726" s="145" t="s">
        <v>1374</v>
      </c>
    </row>
    <row r="727" spans="2:65" s="1" customFormat="1" ht="24.2" customHeight="1" x14ac:dyDescent="0.2">
      <c r="B727" s="34"/>
      <c r="C727" s="134" t="s">
        <v>1375</v>
      </c>
      <c r="D727" s="134" t="s">
        <v>313</v>
      </c>
      <c r="E727" s="135" t="s">
        <v>1376</v>
      </c>
      <c r="F727" s="136" t="s">
        <v>1377</v>
      </c>
      <c r="G727" s="137" t="s">
        <v>1378</v>
      </c>
      <c r="H727" s="138">
        <v>1</v>
      </c>
      <c r="I727" s="139"/>
      <c r="J727" s="140">
        <f>ROUND(I727*H727,2)</f>
        <v>0</v>
      </c>
      <c r="K727" s="136" t="s">
        <v>317</v>
      </c>
      <c r="L727" s="34"/>
      <c r="M727" s="141" t="s">
        <v>43</v>
      </c>
      <c r="N727" s="142" t="s">
        <v>52</v>
      </c>
      <c r="P727" s="143">
        <f>O727*H727</f>
        <v>0</v>
      </c>
      <c r="Q727" s="143">
        <v>0</v>
      </c>
      <c r="R727" s="143">
        <f>Q727*H727</f>
        <v>0</v>
      </c>
      <c r="S727" s="143">
        <v>0</v>
      </c>
      <c r="T727" s="144">
        <f>S727*H727</f>
        <v>0</v>
      </c>
      <c r="AR727" s="145" t="s">
        <v>417</v>
      </c>
      <c r="AT727" s="145" t="s">
        <v>313</v>
      </c>
      <c r="AU727" s="145" t="s">
        <v>90</v>
      </c>
      <c r="AY727" s="18" t="s">
        <v>311</v>
      </c>
      <c r="BE727" s="146">
        <f>IF(N727="základní",J727,0)</f>
        <v>0</v>
      </c>
      <c r="BF727" s="146">
        <f>IF(N727="snížená",J727,0)</f>
        <v>0</v>
      </c>
      <c r="BG727" s="146">
        <f>IF(N727="zákl. přenesená",J727,0)</f>
        <v>0</v>
      </c>
      <c r="BH727" s="146">
        <f>IF(N727="sníž. přenesená",J727,0)</f>
        <v>0</v>
      </c>
      <c r="BI727" s="146">
        <f>IF(N727="nulová",J727,0)</f>
        <v>0</v>
      </c>
      <c r="BJ727" s="18" t="s">
        <v>88</v>
      </c>
      <c r="BK727" s="146">
        <f>ROUND(I727*H727,2)</f>
        <v>0</v>
      </c>
      <c r="BL727" s="18" t="s">
        <v>417</v>
      </c>
      <c r="BM727" s="145" t="s">
        <v>1379</v>
      </c>
    </row>
    <row r="728" spans="2:65" s="1" customFormat="1" ht="11.25" x14ac:dyDescent="0.2">
      <c r="B728" s="34"/>
      <c r="D728" s="147" t="s">
        <v>320</v>
      </c>
      <c r="F728" s="148" t="s">
        <v>1380</v>
      </c>
      <c r="I728" s="149"/>
      <c r="L728" s="34"/>
      <c r="M728" s="150"/>
      <c r="T728" s="55"/>
      <c r="AT728" s="18" t="s">
        <v>320</v>
      </c>
      <c r="AU728" s="18" t="s">
        <v>90</v>
      </c>
    </row>
    <row r="729" spans="2:65" s="1" customFormat="1" ht="16.5" customHeight="1" x14ac:dyDescent="0.2">
      <c r="B729" s="34"/>
      <c r="C729" s="172" t="s">
        <v>1381</v>
      </c>
      <c r="D729" s="172" t="s">
        <v>634</v>
      </c>
      <c r="E729" s="173" t="s">
        <v>1382</v>
      </c>
      <c r="F729" s="174" t="s">
        <v>1383</v>
      </c>
      <c r="G729" s="175" t="s">
        <v>340</v>
      </c>
      <c r="H729" s="176">
        <v>1</v>
      </c>
      <c r="I729" s="177"/>
      <c r="J729" s="178">
        <f>ROUND(I729*H729,2)</f>
        <v>0</v>
      </c>
      <c r="K729" s="174" t="s">
        <v>43</v>
      </c>
      <c r="L729" s="179"/>
      <c r="M729" s="180" t="s">
        <v>43</v>
      </c>
      <c r="N729" s="181" t="s">
        <v>52</v>
      </c>
      <c r="P729" s="143">
        <f>O729*H729</f>
        <v>0</v>
      </c>
      <c r="Q729" s="143">
        <v>0</v>
      </c>
      <c r="R729" s="143">
        <f>Q729*H729</f>
        <v>0</v>
      </c>
      <c r="S729" s="143">
        <v>0</v>
      </c>
      <c r="T729" s="144">
        <f>S729*H729</f>
        <v>0</v>
      </c>
      <c r="AR729" s="145" t="s">
        <v>528</v>
      </c>
      <c r="AT729" s="145" t="s">
        <v>634</v>
      </c>
      <c r="AU729" s="145" t="s">
        <v>90</v>
      </c>
      <c r="AY729" s="18" t="s">
        <v>311</v>
      </c>
      <c r="BE729" s="146">
        <f>IF(N729="základní",J729,0)</f>
        <v>0</v>
      </c>
      <c r="BF729" s="146">
        <f>IF(N729="snížená",J729,0)</f>
        <v>0</v>
      </c>
      <c r="BG729" s="146">
        <f>IF(N729="zákl. přenesená",J729,0)</f>
        <v>0</v>
      </c>
      <c r="BH729" s="146">
        <f>IF(N729="sníž. přenesená",J729,0)</f>
        <v>0</v>
      </c>
      <c r="BI729" s="146">
        <f>IF(N729="nulová",J729,0)</f>
        <v>0</v>
      </c>
      <c r="BJ729" s="18" t="s">
        <v>88</v>
      </c>
      <c r="BK729" s="146">
        <f>ROUND(I729*H729,2)</f>
        <v>0</v>
      </c>
      <c r="BL729" s="18" t="s">
        <v>417</v>
      </c>
      <c r="BM729" s="145" t="s">
        <v>1384</v>
      </c>
    </row>
    <row r="730" spans="2:65" s="1" customFormat="1" ht="16.5" customHeight="1" x14ac:dyDescent="0.2">
      <c r="B730" s="34"/>
      <c r="C730" s="172" t="s">
        <v>1385</v>
      </c>
      <c r="D730" s="172" t="s">
        <v>634</v>
      </c>
      <c r="E730" s="173" t="s">
        <v>1386</v>
      </c>
      <c r="F730" s="174" t="s">
        <v>1387</v>
      </c>
      <c r="G730" s="175" t="s">
        <v>340</v>
      </c>
      <c r="H730" s="176">
        <v>2</v>
      </c>
      <c r="I730" s="177"/>
      <c r="J730" s="178">
        <f>ROUND(I730*H730,2)</f>
        <v>0</v>
      </c>
      <c r="K730" s="174" t="s">
        <v>43</v>
      </c>
      <c r="L730" s="179"/>
      <c r="M730" s="180" t="s">
        <v>43</v>
      </c>
      <c r="N730" s="181" t="s">
        <v>52</v>
      </c>
      <c r="P730" s="143">
        <f>O730*H730</f>
        <v>0</v>
      </c>
      <c r="Q730" s="143">
        <v>0</v>
      </c>
      <c r="R730" s="143">
        <f>Q730*H730</f>
        <v>0</v>
      </c>
      <c r="S730" s="143">
        <v>0</v>
      </c>
      <c r="T730" s="144">
        <f>S730*H730</f>
        <v>0</v>
      </c>
      <c r="AR730" s="145" t="s">
        <v>528</v>
      </c>
      <c r="AT730" s="145" t="s">
        <v>634</v>
      </c>
      <c r="AU730" s="145" t="s">
        <v>90</v>
      </c>
      <c r="AY730" s="18" t="s">
        <v>311</v>
      </c>
      <c r="BE730" s="146">
        <f>IF(N730="základní",J730,0)</f>
        <v>0</v>
      </c>
      <c r="BF730" s="146">
        <f>IF(N730="snížená",J730,0)</f>
        <v>0</v>
      </c>
      <c r="BG730" s="146">
        <f>IF(N730="zákl. přenesená",J730,0)</f>
        <v>0</v>
      </c>
      <c r="BH730" s="146">
        <f>IF(N730="sníž. přenesená",J730,0)</f>
        <v>0</v>
      </c>
      <c r="BI730" s="146">
        <f>IF(N730="nulová",J730,0)</f>
        <v>0</v>
      </c>
      <c r="BJ730" s="18" t="s">
        <v>88</v>
      </c>
      <c r="BK730" s="146">
        <f>ROUND(I730*H730,2)</f>
        <v>0</v>
      </c>
      <c r="BL730" s="18" t="s">
        <v>417</v>
      </c>
      <c r="BM730" s="145" t="s">
        <v>1388</v>
      </c>
    </row>
    <row r="731" spans="2:65" s="1" customFormat="1" ht="16.5" customHeight="1" x14ac:dyDescent="0.2">
      <c r="B731" s="34"/>
      <c r="C731" s="172" t="s">
        <v>1389</v>
      </c>
      <c r="D731" s="172" t="s">
        <v>634</v>
      </c>
      <c r="E731" s="173" t="s">
        <v>1390</v>
      </c>
      <c r="F731" s="174" t="s">
        <v>1391</v>
      </c>
      <c r="G731" s="175" t="s">
        <v>340</v>
      </c>
      <c r="H731" s="176">
        <v>4</v>
      </c>
      <c r="I731" s="177"/>
      <c r="J731" s="178">
        <f>ROUND(I731*H731,2)</f>
        <v>0</v>
      </c>
      <c r="K731" s="174" t="s">
        <v>43</v>
      </c>
      <c r="L731" s="179"/>
      <c r="M731" s="180" t="s">
        <v>43</v>
      </c>
      <c r="N731" s="181" t="s">
        <v>52</v>
      </c>
      <c r="P731" s="143">
        <f>O731*H731</f>
        <v>0</v>
      </c>
      <c r="Q731" s="143">
        <v>0</v>
      </c>
      <c r="R731" s="143">
        <f>Q731*H731</f>
        <v>0</v>
      </c>
      <c r="S731" s="143">
        <v>0</v>
      </c>
      <c r="T731" s="144">
        <f>S731*H731</f>
        <v>0</v>
      </c>
      <c r="AR731" s="145" t="s">
        <v>528</v>
      </c>
      <c r="AT731" s="145" t="s">
        <v>634</v>
      </c>
      <c r="AU731" s="145" t="s">
        <v>90</v>
      </c>
      <c r="AY731" s="18" t="s">
        <v>311</v>
      </c>
      <c r="BE731" s="146">
        <f>IF(N731="základní",J731,0)</f>
        <v>0</v>
      </c>
      <c r="BF731" s="146">
        <f>IF(N731="snížená",J731,0)</f>
        <v>0</v>
      </c>
      <c r="BG731" s="146">
        <f>IF(N731="zákl. přenesená",J731,0)</f>
        <v>0</v>
      </c>
      <c r="BH731" s="146">
        <f>IF(N731="sníž. přenesená",J731,0)</f>
        <v>0</v>
      </c>
      <c r="BI731" s="146">
        <f>IF(N731="nulová",J731,0)</f>
        <v>0</v>
      </c>
      <c r="BJ731" s="18" t="s">
        <v>88</v>
      </c>
      <c r="BK731" s="146">
        <f>ROUND(I731*H731,2)</f>
        <v>0</v>
      </c>
      <c r="BL731" s="18" t="s">
        <v>417</v>
      </c>
      <c r="BM731" s="145" t="s">
        <v>1392</v>
      </c>
    </row>
    <row r="732" spans="2:65" s="1" customFormat="1" ht="24.2" customHeight="1" x14ac:dyDescent="0.2">
      <c r="B732" s="34"/>
      <c r="C732" s="134" t="s">
        <v>1393</v>
      </c>
      <c r="D732" s="134" t="s">
        <v>313</v>
      </c>
      <c r="E732" s="135" t="s">
        <v>1394</v>
      </c>
      <c r="F732" s="136" t="s">
        <v>1395</v>
      </c>
      <c r="G732" s="137" t="s">
        <v>340</v>
      </c>
      <c r="H732" s="138">
        <v>7</v>
      </c>
      <c r="I732" s="139"/>
      <c r="J732" s="140">
        <f>ROUND(I732*H732,2)</f>
        <v>0</v>
      </c>
      <c r="K732" s="136" t="s">
        <v>317</v>
      </c>
      <c r="L732" s="34"/>
      <c r="M732" s="141" t="s">
        <v>43</v>
      </c>
      <c r="N732" s="142" t="s">
        <v>52</v>
      </c>
      <c r="P732" s="143">
        <f>O732*H732</f>
        <v>0</v>
      </c>
      <c r="Q732" s="143">
        <v>0</v>
      </c>
      <c r="R732" s="143">
        <f>Q732*H732</f>
        <v>0</v>
      </c>
      <c r="S732" s="143">
        <v>0</v>
      </c>
      <c r="T732" s="144">
        <f>S732*H732</f>
        <v>0</v>
      </c>
      <c r="AR732" s="145" t="s">
        <v>417</v>
      </c>
      <c r="AT732" s="145" t="s">
        <v>313</v>
      </c>
      <c r="AU732" s="145" t="s">
        <v>90</v>
      </c>
      <c r="AY732" s="18" t="s">
        <v>311</v>
      </c>
      <c r="BE732" s="146">
        <f>IF(N732="základní",J732,0)</f>
        <v>0</v>
      </c>
      <c r="BF732" s="146">
        <f>IF(N732="snížená",J732,0)</f>
        <v>0</v>
      </c>
      <c r="BG732" s="146">
        <f>IF(N732="zákl. přenesená",J732,0)</f>
        <v>0</v>
      </c>
      <c r="BH732" s="146">
        <f>IF(N732="sníž. přenesená",J732,0)</f>
        <v>0</v>
      </c>
      <c r="BI732" s="146">
        <f>IF(N732="nulová",J732,0)</f>
        <v>0</v>
      </c>
      <c r="BJ732" s="18" t="s">
        <v>88</v>
      </c>
      <c r="BK732" s="146">
        <f>ROUND(I732*H732,2)</f>
        <v>0</v>
      </c>
      <c r="BL732" s="18" t="s">
        <v>417</v>
      </c>
      <c r="BM732" s="145" t="s">
        <v>1396</v>
      </c>
    </row>
    <row r="733" spans="2:65" s="1" customFormat="1" ht="11.25" x14ac:dyDescent="0.2">
      <c r="B733" s="34"/>
      <c r="D733" s="147" t="s">
        <v>320</v>
      </c>
      <c r="F733" s="148" t="s">
        <v>1397</v>
      </c>
      <c r="I733" s="149"/>
      <c r="L733" s="34"/>
      <c r="M733" s="150"/>
      <c r="T733" s="55"/>
      <c r="AT733" s="18" t="s">
        <v>320</v>
      </c>
      <c r="AU733" s="18" t="s">
        <v>90</v>
      </c>
    </row>
    <row r="734" spans="2:65" s="1" customFormat="1" ht="16.5" customHeight="1" x14ac:dyDescent="0.2">
      <c r="B734" s="34"/>
      <c r="C734" s="172" t="s">
        <v>1398</v>
      </c>
      <c r="D734" s="172" t="s">
        <v>634</v>
      </c>
      <c r="E734" s="173" t="s">
        <v>1399</v>
      </c>
      <c r="F734" s="174" t="s">
        <v>1400</v>
      </c>
      <c r="G734" s="175" t="s">
        <v>379</v>
      </c>
      <c r="H734" s="176">
        <v>39</v>
      </c>
      <c r="I734" s="177"/>
      <c r="J734" s="178">
        <f>ROUND(I734*H734,2)</f>
        <v>0</v>
      </c>
      <c r="K734" s="174" t="s">
        <v>317</v>
      </c>
      <c r="L734" s="179"/>
      <c r="M734" s="180" t="s">
        <v>43</v>
      </c>
      <c r="N734" s="181" t="s">
        <v>52</v>
      </c>
      <c r="P734" s="143">
        <f>O734*H734</f>
        <v>0</v>
      </c>
      <c r="Q734" s="143">
        <v>1.4999999999999999E-4</v>
      </c>
      <c r="R734" s="143">
        <f>Q734*H734</f>
        <v>5.8499999999999993E-3</v>
      </c>
      <c r="S734" s="143">
        <v>0</v>
      </c>
      <c r="T734" s="144">
        <f>S734*H734</f>
        <v>0</v>
      </c>
      <c r="AR734" s="145" t="s">
        <v>528</v>
      </c>
      <c r="AT734" s="145" t="s">
        <v>634</v>
      </c>
      <c r="AU734" s="145" t="s">
        <v>90</v>
      </c>
      <c r="AY734" s="18" t="s">
        <v>311</v>
      </c>
      <c r="BE734" s="146">
        <f>IF(N734="základní",J734,0)</f>
        <v>0</v>
      </c>
      <c r="BF734" s="146">
        <f>IF(N734="snížená",J734,0)</f>
        <v>0</v>
      </c>
      <c r="BG734" s="146">
        <f>IF(N734="zákl. přenesená",J734,0)</f>
        <v>0</v>
      </c>
      <c r="BH734" s="146">
        <f>IF(N734="sníž. přenesená",J734,0)</f>
        <v>0</v>
      </c>
      <c r="BI734" s="146">
        <f>IF(N734="nulová",J734,0)</f>
        <v>0</v>
      </c>
      <c r="BJ734" s="18" t="s">
        <v>88</v>
      </c>
      <c r="BK734" s="146">
        <f>ROUND(I734*H734,2)</f>
        <v>0</v>
      </c>
      <c r="BL734" s="18" t="s">
        <v>417</v>
      </c>
      <c r="BM734" s="145" t="s">
        <v>1401</v>
      </c>
    </row>
    <row r="735" spans="2:65" s="1" customFormat="1" ht="16.5" customHeight="1" x14ac:dyDescent="0.2">
      <c r="B735" s="34"/>
      <c r="C735" s="134" t="s">
        <v>1402</v>
      </c>
      <c r="D735" s="134" t="s">
        <v>313</v>
      </c>
      <c r="E735" s="135" t="s">
        <v>1403</v>
      </c>
      <c r="F735" s="136" t="s">
        <v>1404</v>
      </c>
      <c r="G735" s="137" t="s">
        <v>767</v>
      </c>
      <c r="H735" s="138">
        <v>161</v>
      </c>
      <c r="I735" s="139"/>
      <c r="J735" s="140">
        <f>ROUND(I735*H735,2)</f>
        <v>0</v>
      </c>
      <c r="K735" s="136" t="s">
        <v>317</v>
      </c>
      <c r="L735" s="34"/>
      <c r="M735" s="141" t="s">
        <v>43</v>
      </c>
      <c r="N735" s="142" t="s">
        <v>52</v>
      </c>
      <c r="P735" s="143">
        <f>O735*H735</f>
        <v>0</v>
      </c>
      <c r="Q735" s="143">
        <v>5.0000000000000002E-5</v>
      </c>
      <c r="R735" s="143">
        <f>Q735*H735</f>
        <v>8.0499999999999999E-3</v>
      </c>
      <c r="S735" s="143">
        <v>0</v>
      </c>
      <c r="T735" s="144">
        <f>S735*H735</f>
        <v>0</v>
      </c>
      <c r="AR735" s="145" t="s">
        <v>417</v>
      </c>
      <c r="AT735" s="145" t="s">
        <v>313</v>
      </c>
      <c r="AU735" s="145" t="s">
        <v>90</v>
      </c>
      <c r="AY735" s="18" t="s">
        <v>311</v>
      </c>
      <c r="BE735" s="146">
        <f>IF(N735="základní",J735,0)</f>
        <v>0</v>
      </c>
      <c r="BF735" s="146">
        <f>IF(N735="snížená",J735,0)</f>
        <v>0</v>
      </c>
      <c r="BG735" s="146">
        <f>IF(N735="zákl. přenesená",J735,0)</f>
        <v>0</v>
      </c>
      <c r="BH735" s="146">
        <f>IF(N735="sníž. přenesená",J735,0)</f>
        <v>0</v>
      </c>
      <c r="BI735" s="146">
        <f>IF(N735="nulová",J735,0)</f>
        <v>0</v>
      </c>
      <c r="BJ735" s="18" t="s">
        <v>88</v>
      </c>
      <c r="BK735" s="146">
        <f>ROUND(I735*H735,2)</f>
        <v>0</v>
      </c>
      <c r="BL735" s="18" t="s">
        <v>417</v>
      </c>
      <c r="BM735" s="145" t="s">
        <v>1405</v>
      </c>
    </row>
    <row r="736" spans="2:65" s="1" customFormat="1" ht="11.25" x14ac:dyDescent="0.2">
      <c r="B736" s="34"/>
      <c r="D736" s="147" t="s">
        <v>320</v>
      </c>
      <c r="F736" s="148" t="s">
        <v>1406</v>
      </c>
      <c r="I736" s="149"/>
      <c r="L736" s="34"/>
      <c r="M736" s="150"/>
      <c r="T736" s="55"/>
      <c r="AT736" s="18" t="s">
        <v>320</v>
      </c>
      <c r="AU736" s="18" t="s">
        <v>90</v>
      </c>
    </row>
    <row r="737" spans="2:65" s="12" customFormat="1" ht="11.25" x14ac:dyDescent="0.2">
      <c r="B737" s="151"/>
      <c r="D737" s="152" t="s">
        <v>322</v>
      </c>
      <c r="E737" s="153" t="s">
        <v>43</v>
      </c>
      <c r="F737" s="154" t="s">
        <v>1407</v>
      </c>
      <c r="H737" s="155">
        <v>75.8</v>
      </c>
      <c r="I737" s="156"/>
      <c r="L737" s="151"/>
      <c r="M737" s="157"/>
      <c r="T737" s="158"/>
      <c r="AT737" s="153" t="s">
        <v>322</v>
      </c>
      <c r="AU737" s="153" t="s">
        <v>90</v>
      </c>
      <c r="AV737" s="12" t="s">
        <v>90</v>
      </c>
      <c r="AW737" s="12" t="s">
        <v>41</v>
      </c>
      <c r="AX737" s="12" t="s">
        <v>81</v>
      </c>
      <c r="AY737" s="153" t="s">
        <v>311</v>
      </c>
    </row>
    <row r="738" spans="2:65" s="12" customFormat="1" ht="11.25" x14ac:dyDescent="0.2">
      <c r="B738" s="151"/>
      <c r="D738" s="152" t="s">
        <v>322</v>
      </c>
      <c r="E738" s="153" t="s">
        <v>43</v>
      </c>
      <c r="F738" s="154" t="s">
        <v>1408</v>
      </c>
      <c r="H738" s="155">
        <v>85.2</v>
      </c>
      <c r="I738" s="156"/>
      <c r="L738" s="151"/>
      <c r="M738" s="157"/>
      <c r="T738" s="158"/>
      <c r="AT738" s="153" t="s">
        <v>322</v>
      </c>
      <c r="AU738" s="153" t="s">
        <v>90</v>
      </c>
      <c r="AV738" s="12" t="s">
        <v>90</v>
      </c>
      <c r="AW738" s="12" t="s">
        <v>41</v>
      </c>
      <c r="AX738" s="12" t="s">
        <v>81</v>
      </c>
      <c r="AY738" s="153" t="s">
        <v>311</v>
      </c>
    </row>
    <row r="739" spans="2:65" s="13" customFormat="1" ht="11.25" x14ac:dyDescent="0.2">
      <c r="B739" s="159"/>
      <c r="D739" s="152" t="s">
        <v>322</v>
      </c>
      <c r="E739" s="160" t="s">
        <v>43</v>
      </c>
      <c r="F739" s="161" t="s">
        <v>331</v>
      </c>
      <c r="H739" s="162">
        <v>161</v>
      </c>
      <c r="I739" s="163"/>
      <c r="L739" s="159"/>
      <c r="M739" s="164"/>
      <c r="T739" s="165"/>
      <c r="AT739" s="160" t="s">
        <v>322</v>
      </c>
      <c r="AU739" s="160" t="s">
        <v>90</v>
      </c>
      <c r="AV739" s="13" t="s">
        <v>318</v>
      </c>
      <c r="AW739" s="13" t="s">
        <v>41</v>
      </c>
      <c r="AX739" s="13" t="s">
        <v>88</v>
      </c>
      <c r="AY739" s="160" t="s">
        <v>311</v>
      </c>
    </row>
    <row r="740" spans="2:65" s="1" customFormat="1" ht="16.5" customHeight="1" x14ac:dyDescent="0.2">
      <c r="B740" s="34"/>
      <c r="C740" s="134" t="s">
        <v>1409</v>
      </c>
      <c r="D740" s="134" t="s">
        <v>313</v>
      </c>
      <c r="E740" s="135" t="s">
        <v>1410</v>
      </c>
      <c r="F740" s="136" t="s">
        <v>1411</v>
      </c>
      <c r="G740" s="137" t="s">
        <v>767</v>
      </c>
      <c r="H740" s="138">
        <v>1781.3</v>
      </c>
      <c r="I740" s="139"/>
      <c r="J740" s="140">
        <f>ROUND(I740*H740,2)</f>
        <v>0</v>
      </c>
      <c r="K740" s="136" t="s">
        <v>317</v>
      </c>
      <c r="L740" s="34"/>
      <c r="M740" s="141" t="s">
        <v>43</v>
      </c>
      <c r="N740" s="142" t="s">
        <v>52</v>
      </c>
      <c r="P740" s="143">
        <f>O740*H740</f>
        <v>0</v>
      </c>
      <c r="Q740" s="143">
        <v>5.0000000000000002E-5</v>
      </c>
      <c r="R740" s="143">
        <f>Q740*H740</f>
        <v>8.9065000000000005E-2</v>
      </c>
      <c r="S740" s="143">
        <v>0</v>
      </c>
      <c r="T740" s="144">
        <f>S740*H740</f>
        <v>0</v>
      </c>
      <c r="AR740" s="145" t="s">
        <v>417</v>
      </c>
      <c r="AT740" s="145" t="s">
        <v>313</v>
      </c>
      <c r="AU740" s="145" t="s">
        <v>90</v>
      </c>
      <c r="AY740" s="18" t="s">
        <v>311</v>
      </c>
      <c r="BE740" s="146">
        <f>IF(N740="základní",J740,0)</f>
        <v>0</v>
      </c>
      <c r="BF740" s="146">
        <f>IF(N740="snížená",J740,0)</f>
        <v>0</v>
      </c>
      <c r="BG740" s="146">
        <f>IF(N740="zákl. přenesená",J740,0)</f>
        <v>0</v>
      </c>
      <c r="BH740" s="146">
        <f>IF(N740="sníž. přenesená",J740,0)</f>
        <v>0</v>
      </c>
      <c r="BI740" s="146">
        <f>IF(N740="nulová",J740,0)</f>
        <v>0</v>
      </c>
      <c r="BJ740" s="18" t="s">
        <v>88</v>
      </c>
      <c r="BK740" s="146">
        <f>ROUND(I740*H740,2)</f>
        <v>0</v>
      </c>
      <c r="BL740" s="18" t="s">
        <v>417</v>
      </c>
      <c r="BM740" s="145" t="s">
        <v>1412</v>
      </c>
    </row>
    <row r="741" spans="2:65" s="1" customFormat="1" ht="11.25" x14ac:dyDescent="0.2">
      <c r="B741" s="34"/>
      <c r="D741" s="147" t="s">
        <v>320</v>
      </c>
      <c r="F741" s="148" t="s">
        <v>1413</v>
      </c>
      <c r="I741" s="149"/>
      <c r="L741" s="34"/>
      <c r="M741" s="150"/>
      <c r="T741" s="55"/>
      <c r="AT741" s="18" t="s">
        <v>320</v>
      </c>
      <c r="AU741" s="18" t="s">
        <v>90</v>
      </c>
    </row>
    <row r="742" spans="2:65" s="14" customFormat="1" ht="11.25" x14ac:dyDescent="0.2">
      <c r="B742" s="166"/>
      <c r="D742" s="152" t="s">
        <v>322</v>
      </c>
      <c r="E742" s="167" t="s">
        <v>43</v>
      </c>
      <c r="F742" s="168" t="s">
        <v>1414</v>
      </c>
      <c r="H742" s="167" t="s">
        <v>43</v>
      </c>
      <c r="I742" s="169"/>
      <c r="L742" s="166"/>
      <c r="M742" s="170"/>
      <c r="T742" s="171"/>
      <c r="AT742" s="167" t="s">
        <v>322</v>
      </c>
      <c r="AU742" s="167" t="s">
        <v>90</v>
      </c>
      <c r="AV742" s="14" t="s">
        <v>88</v>
      </c>
      <c r="AW742" s="14" t="s">
        <v>41</v>
      </c>
      <c r="AX742" s="14" t="s">
        <v>81</v>
      </c>
      <c r="AY742" s="167" t="s">
        <v>311</v>
      </c>
    </row>
    <row r="743" spans="2:65" s="12" customFormat="1" ht="11.25" x14ac:dyDescent="0.2">
      <c r="B743" s="151"/>
      <c r="D743" s="152" t="s">
        <v>322</v>
      </c>
      <c r="E743" s="153" t="s">
        <v>43</v>
      </c>
      <c r="F743" s="154" t="s">
        <v>1415</v>
      </c>
      <c r="H743" s="155">
        <v>761.2</v>
      </c>
      <c r="I743" s="156"/>
      <c r="L743" s="151"/>
      <c r="M743" s="157"/>
      <c r="T743" s="158"/>
      <c r="AT743" s="153" t="s">
        <v>322</v>
      </c>
      <c r="AU743" s="153" t="s">
        <v>90</v>
      </c>
      <c r="AV743" s="12" t="s">
        <v>90</v>
      </c>
      <c r="AW743" s="12" t="s">
        <v>41</v>
      </c>
      <c r="AX743" s="12" t="s">
        <v>81</v>
      </c>
      <c r="AY743" s="153" t="s">
        <v>311</v>
      </c>
    </row>
    <row r="744" spans="2:65" s="12" customFormat="1" ht="11.25" x14ac:dyDescent="0.2">
      <c r="B744" s="151"/>
      <c r="D744" s="152" t="s">
        <v>322</v>
      </c>
      <c r="E744" s="153" t="s">
        <v>43</v>
      </c>
      <c r="F744" s="154" t="s">
        <v>1416</v>
      </c>
      <c r="H744" s="155">
        <v>372.5</v>
      </c>
      <c r="I744" s="156"/>
      <c r="L744" s="151"/>
      <c r="M744" s="157"/>
      <c r="T744" s="158"/>
      <c r="AT744" s="153" t="s">
        <v>322</v>
      </c>
      <c r="AU744" s="153" t="s">
        <v>90</v>
      </c>
      <c r="AV744" s="12" t="s">
        <v>90</v>
      </c>
      <c r="AW744" s="12" t="s">
        <v>41</v>
      </c>
      <c r="AX744" s="12" t="s">
        <v>81</v>
      </c>
      <c r="AY744" s="153" t="s">
        <v>311</v>
      </c>
    </row>
    <row r="745" spans="2:65" s="12" customFormat="1" ht="11.25" x14ac:dyDescent="0.2">
      <c r="B745" s="151"/>
      <c r="D745" s="152" t="s">
        <v>322</v>
      </c>
      <c r="E745" s="153" t="s">
        <v>43</v>
      </c>
      <c r="F745" s="154" t="s">
        <v>1417</v>
      </c>
      <c r="H745" s="155">
        <v>300.10000000000002</v>
      </c>
      <c r="I745" s="156"/>
      <c r="L745" s="151"/>
      <c r="M745" s="157"/>
      <c r="T745" s="158"/>
      <c r="AT745" s="153" t="s">
        <v>322</v>
      </c>
      <c r="AU745" s="153" t="s">
        <v>90</v>
      </c>
      <c r="AV745" s="12" t="s">
        <v>90</v>
      </c>
      <c r="AW745" s="12" t="s">
        <v>41</v>
      </c>
      <c r="AX745" s="12" t="s">
        <v>81</v>
      </c>
      <c r="AY745" s="153" t="s">
        <v>311</v>
      </c>
    </row>
    <row r="746" spans="2:65" s="12" customFormat="1" ht="11.25" x14ac:dyDescent="0.2">
      <c r="B746" s="151"/>
      <c r="D746" s="152" t="s">
        <v>322</v>
      </c>
      <c r="E746" s="153" t="s">
        <v>43</v>
      </c>
      <c r="F746" s="154" t="s">
        <v>1418</v>
      </c>
      <c r="H746" s="155">
        <v>347.5</v>
      </c>
      <c r="I746" s="156"/>
      <c r="L746" s="151"/>
      <c r="M746" s="157"/>
      <c r="T746" s="158"/>
      <c r="AT746" s="153" t="s">
        <v>322</v>
      </c>
      <c r="AU746" s="153" t="s">
        <v>90</v>
      </c>
      <c r="AV746" s="12" t="s">
        <v>90</v>
      </c>
      <c r="AW746" s="12" t="s">
        <v>41</v>
      </c>
      <c r="AX746" s="12" t="s">
        <v>81</v>
      </c>
      <c r="AY746" s="153" t="s">
        <v>311</v>
      </c>
    </row>
    <row r="747" spans="2:65" s="13" customFormat="1" ht="11.25" x14ac:dyDescent="0.2">
      <c r="B747" s="159"/>
      <c r="D747" s="152" t="s">
        <v>322</v>
      </c>
      <c r="E747" s="160" t="s">
        <v>43</v>
      </c>
      <c r="F747" s="161" t="s">
        <v>331</v>
      </c>
      <c r="H747" s="162">
        <v>1781.3</v>
      </c>
      <c r="I747" s="163"/>
      <c r="L747" s="159"/>
      <c r="M747" s="164"/>
      <c r="T747" s="165"/>
      <c r="AT747" s="160" t="s">
        <v>322</v>
      </c>
      <c r="AU747" s="160" t="s">
        <v>90</v>
      </c>
      <c r="AV747" s="13" t="s">
        <v>318</v>
      </c>
      <c r="AW747" s="13" t="s">
        <v>41</v>
      </c>
      <c r="AX747" s="13" t="s">
        <v>88</v>
      </c>
      <c r="AY747" s="160" t="s">
        <v>311</v>
      </c>
    </row>
    <row r="748" spans="2:65" s="1" customFormat="1" ht="16.5" customHeight="1" x14ac:dyDescent="0.2">
      <c r="B748" s="34"/>
      <c r="C748" s="172" t="s">
        <v>1419</v>
      </c>
      <c r="D748" s="172" t="s">
        <v>634</v>
      </c>
      <c r="E748" s="173" t="s">
        <v>765</v>
      </c>
      <c r="F748" s="174" t="s">
        <v>766</v>
      </c>
      <c r="G748" s="175" t="s">
        <v>767</v>
      </c>
      <c r="H748" s="176">
        <v>3176.415</v>
      </c>
      <c r="I748" s="177"/>
      <c r="J748" s="178">
        <f>ROUND(I748*H748,2)</f>
        <v>0</v>
      </c>
      <c r="K748" s="174" t="s">
        <v>43</v>
      </c>
      <c r="L748" s="179"/>
      <c r="M748" s="180" t="s">
        <v>43</v>
      </c>
      <c r="N748" s="181" t="s">
        <v>52</v>
      </c>
      <c r="P748" s="143">
        <f>O748*H748</f>
        <v>0</v>
      </c>
      <c r="Q748" s="143">
        <v>1E-3</v>
      </c>
      <c r="R748" s="143">
        <f>Q748*H748</f>
        <v>3.176415</v>
      </c>
      <c r="S748" s="143">
        <v>0</v>
      </c>
      <c r="T748" s="144">
        <f>S748*H748</f>
        <v>0</v>
      </c>
      <c r="AR748" s="145" t="s">
        <v>528</v>
      </c>
      <c r="AT748" s="145" t="s">
        <v>634</v>
      </c>
      <c r="AU748" s="145" t="s">
        <v>90</v>
      </c>
      <c r="AY748" s="18" t="s">
        <v>311</v>
      </c>
      <c r="BE748" s="146">
        <f>IF(N748="základní",J748,0)</f>
        <v>0</v>
      </c>
      <c r="BF748" s="146">
        <f>IF(N748="snížená",J748,0)</f>
        <v>0</v>
      </c>
      <c r="BG748" s="146">
        <f>IF(N748="zákl. přenesená",J748,0)</f>
        <v>0</v>
      </c>
      <c r="BH748" s="146">
        <f>IF(N748="sníž. přenesená",J748,0)</f>
        <v>0</v>
      </c>
      <c r="BI748" s="146">
        <f>IF(N748="nulová",J748,0)</f>
        <v>0</v>
      </c>
      <c r="BJ748" s="18" t="s">
        <v>88</v>
      </c>
      <c r="BK748" s="146">
        <f>ROUND(I748*H748,2)</f>
        <v>0</v>
      </c>
      <c r="BL748" s="18" t="s">
        <v>417</v>
      </c>
      <c r="BM748" s="145" t="s">
        <v>1420</v>
      </c>
    </row>
    <row r="749" spans="2:65" s="1" customFormat="1" ht="19.5" x14ac:dyDescent="0.2">
      <c r="B749" s="34"/>
      <c r="D749" s="152" t="s">
        <v>668</v>
      </c>
      <c r="F749" s="182" t="s">
        <v>769</v>
      </c>
      <c r="I749" s="149"/>
      <c r="L749" s="34"/>
      <c r="M749" s="150"/>
      <c r="T749" s="55"/>
      <c r="AT749" s="18" t="s">
        <v>668</v>
      </c>
      <c r="AU749" s="18" t="s">
        <v>90</v>
      </c>
    </row>
    <row r="750" spans="2:65" s="12" customFormat="1" ht="11.25" x14ac:dyDescent="0.2">
      <c r="B750" s="151"/>
      <c r="D750" s="152" t="s">
        <v>322</v>
      </c>
      <c r="E750" s="153" t="s">
        <v>43</v>
      </c>
      <c r="F750" s="154" t="s">
        <v>1421</v>
      </c>
      <c r="H750" s="155">
        <v>75.8</v>
      </c>
      <c r="I750" s="156"/>
      <c r="L750" s="151"/>
      <c r="M750" s="157"/>
      <c r="T750" s="158"/>
      <c r="AT750" s="153" t="s">
        <v>322</v>
      </c>
      <c r="AU750" s="153" t="s">
        <v>90</v>
      </c>
      <c r="AV750" s="12" t="s">
        <v>90</v>
      </c>
      <c r="AW750" s="12" t="s">
        <v>41</v>
      </c>
      <c r="AX750" s="12" t="s">
        <v>81</v>
      </c>
      <c r="AY750" s="153" t="s">
        <v>311</v>
      </c>
    </row>
    <row r="751" spans="2:65" s="12" customFormat="1" ht="11.25" x14ac:dyDescent="0.2">
      <c r="B751" s="151"/>
      <c r="D751" s="152" t="s">
        <v>322</v>
      </c>
      <c r="E751" s="153" t="s">
        <v>43</v>
      </c>
      <c r="F751" s="154" t="s">
        <v>1415</v>
      </c>
      <c r="H751" s="155">
        <v>761.2</v>
      </c>
      <c r="I751" s="156"/>
      <c r="L751" s="151"/>
      <c r="M751" s="157"/>
      <c r="T751" s="158"/>
      <c r="AT751" s="153" t="s">
        <v>322</v>
      </c>
      <c r="AU751" s="153" t="s">
        <v>90</v>
      </c>
      <c r="AV751" s="12" t="s">
        <v>90</v>
      </c>
      <c r="AW751" s="12" t="s">
        <v>41</v>
      </c>
      <c r="AX751" s="12" t="s">
        <v>81</v>
      </c>
      <c r="AY751" s="153" t="s">
        <v>311</v>
      </c>
    </row>
    <row r="752" spans="2:65" s="12" customFormat="1" ht="11.25" x14ac:dyDescent="0.2">
      <c r="B752" s="151"/>
      <c r="D752" s="152" t="s">
        <v>322</v>
      </c>
      <c r="E752" s="153" t="s">
        <v>43</v>
      </c>
      <c r="F752" s="154" t="s">
        <v>1416</v>
      </c>
      <c r="H752" s="155">
        <v>372.5</v>
      </c>
      <c r="I752" s="156"/>
      <c r="L752" s="151"/>
      <c r="M752" s="157"/>
      <c r="T752" s="158"/>
      <c r="AT752" s="153" t="s">
        <v>322</v>
      </c>
      <c r="AU752" s="153" t="s">
        <v>90</v>
      </c>
      <c r="AV752" s="12" t="s">
        <v>90</v>
      </c>
      <c r="AW752" s="12" t="s">
        <v>41</v>
      </c>
      <c r="AX752" s="12" t="s">
        <v>81</v>
      </c>
      <c r="AY752" s="153" t="s">
        <v>311</v>
      </c>
    </row>
    <row r="753" spans="2:65" s="12" customFormat="1" ht="11.25" x14ac:dyDescent="0.2">
      <c r="B753" s="151"/>
      <c r="D753" s="152" t="s">
        <v>322</v>
      </c>
      <c r="E753" s="153" t="s">
        <v>43</v>
      </c>
      <c r="F753" s="154" t="s">
        <v>1417</v>
      </c>
      <c r="H753" s="155">
        <v>300.10000000000002</v>
      </c>
      <c r="I753" s="156"/>
      <c r="L753" s="151"/>
      <c r="M753" s="157"/>
      <c r="T753" s="158"/>
      <c r="AT753" s="153" t="s">
        <v>322</v>
      </c>
      <c r="AU753" s="153" t="s">
        <v>90</v>
      </c>
      <c r="AV753" s="12" t="s">
        <v>90</v>
      </c>
      <c r="AW753" s="12" t="s">
        <v>41</v>
      </c>
      <c r="AX753" s="12" t="s">
        <v>81</v>
      </c>
      <c r="AY753" s="153" t="s">
        <v>311</v>
      </c>
    </row>
    <row r="754" spans="2:65" s="12" customFormat="1" ht="11.25" x14ac:dyDescent="0.2">
      <c r="B754" s="151"/>
      <c r="D754" s="152" t="s">
        <v>322</v>
      </c>
      <c r="E754" s="153" t="s">
        <v>43</v>
      </c>
      <c r="F754" s="154" t="s">
        <v>1418</v>
      </c>
      <c r="H754" s="155">
        <v>347.5</v>
      </c>
      <c r="I754" s="156"/>
      <c r="L754" s="151"/>
      <c r="M754" s="157"/>
      <c r="T754" s="158"/>
      <c r="AT754" s="153" t="s">
        <v>322</v>
      </c>
      <c r="AU754" s="153" t="s">
        <v>90</v>
      </c>
      <c r="AV754" s="12" t="s">
        <v>90</v>
      </c>
      <c r="AW754" s="12" t="s">
        <v>41</v>
      </c>
      <c r="AX754" s="12" t="s">
        <v>81</v>
      </c>
      <c r="AY754" s="153" t="s">
        <v>311</v>
      </c>
    </row>
    <row r="755" spans="2:65" s="12" customFormat="1" ht="11.25" x14ac:dyDescent="0.2">
      <c r="B755" s="151"/>
      <c r="D755" s="152" t="s">
        <v>322</v>
      </c>
      <c r="E755" s="153" t="s">
        <v>43</v>
      </c>
      <c r="F755" s="154" t="s">
        <v>1422</v>
      </c>
      <c r="H755" s="155">
        <v>186.1</v>
      </c>
      <c r="I755" s="156"/>
      <c r="L755" s="151"/>
      <c r="M755" s="157"/>
      <c r="T755" s="158"/>
      <c r="AT755" s="153" t="s">
        <v>322</v>
      </c>
      <c r="AU755" s="153" t="s">
        <v>90</v>
      </c>
      <c r="AV755" s="12" t="s">
        <v>90</v>
      </c>
      <c r="AW755" s="12" t="s">
        <v>41</v>
      </c>
      <c r="AX755" s="12" t="s">
        <v>81</v>
      </c>
      <c r="AY755" s="153" t="s">
        <v>311</v>
      </c>
    </row>
    <row r="756" spans="2:65" s="12" customFormat="1" ht="11.25" x14ac:dyDescent="0.2">
      <c r="B756" s="151"/>
      <c r="D756" s="152" t="s">
        <v>322</v>
      </c>
      <c r="E756" s="153" t="s">
        <v>43</v>
      </c>
      <c r="F756" s="154" t="s">
        <v>1423</v>
      </c>
      <c r="H756" s="155">
        <v>140.1</v>
      </c>
      <c r="I756" s="156"/>
      <c r="L756" s="151"/>
      <c r="M756" s="157"/>
      <c r="T756" s="158"/>
      <c r="AT756" s="153" t="s">
        <v>322</v>
      </c>
      <c r="AU756" s="153" t="s">
        <v>90</v>
      </c>
      <c r="AV756" s="12" t="s">
        <v>90</v>
      </c>
      <c r="AW756" s="12" t="s">
        <v>41</v>
      </c>
      <c r="AX756" s="12" t="s">
        <v>81</v>
      </c>
      <c r="AY756" s="153" t="s">
        <v>311</v>
      </c>
    </row>
    <row r="757" spans="2:65" s="12" customFormat="1" ht="11.25" x14ac:dyDescent="0.2">
      <c r="B757" s="151"/>
      <c r="D757" s="152" t="s">
        <v>322</v>
      </c>
      <c r="E757" s="153" t="s">
        <v>43</v>
      </c>
      <c r="F757" s="154" t="s">
        <v>1424</v>
      </c>
      <c r="H757" s="155">
        <v>493.6</v>
      </c>
      <c r="I757" s="156"/>
      <c r="L757" s="151"/>
      <c r="M757" s="157"/>
      <c r="T757" s="158"/>
      <c r="AT757" s="153" t="s">
        <v>322</v>
      </c>
      <c r="AU757" s="153" t="s">
        <v>90</v>
      </c>
      <c r="AV757" s="12" t="s">
        <v>90</v>
      </c>
      <c r="AW757" s="12" t="s">
        <v>41</v>
      </c>
      <c r="AX757" s="12" t="s">
        <v>81</v>
      </c>
      <c r="AY757" s="153" t="s">
        <v>311</v>
      </c>
    </row>
    <row r="758" spans="2:65" s="12" customFormat="1" ht="11.25" x14ac:dyDescent="0.2">
      <c r="B758" s="151"/>
      <c r="D758" s="152" t="s">
        <v>322</v>
      </c>
      <c r="E758" s="153" t="s">
        <v>43</v>
      </c>
      <c r="F758" s="154" t="s">
        <v>1425</v>
      </c>
      <c r="H758" s="155">
        <v>85.2</v>
      </c>
      <c r="I758" s="156"/>
      <c r="L758" s="151"/>
      <c r="M758" s="157"/>
      <c r="T758" s="158"/>
      <c r="AT758" s="153" t="s">
        <v>322</v>
      </c>
      <c r="AU758" s="153" t="s">
        <v>90</v>
      </c>
      <c r="AV758" s="12" t="s">
        <v>90</v>
      </c>
      <c r="AW758" s="12" t="s">
        <v>41</v>
      </c>
      <c r="AX758" s="12" t="s">
        <v>81</v>
      </c>
      <c r="AY758" s="153" t="s">
        <v>311</v>
      </c>
    </row>
    <row r="759" spans="2:65" s="13" customFormat="1" ht="11.25" x14ac:dyDescent="0.2">
      <c r="B759" s="159"/>
      <c r="D759" s="152" t="s">
        <v>322</v>
      </c>
      <c r="E759" s="160" t="s">
        <v>43</v>
      </c>
      <c r="F759" s="161" t="s">
        <v>331</v>
      </c>
      <c r="H759" s="162">
        <v>2762.1</v>
      </c>
      <c r="I759" s="163"/>
      <c r="L759" s="159"/>
      <c r="M759" s="164"/>
      <c r="T759" s="165"/>
      <c r="AT759" s="160" t="s">
        <v>322</v>
      </c>
      <c r="AU759" s="160" t="s">
        <v>90</v>
      </c>
      <c r="AV759" s="13" t="s">
        <v>318</v>
      </c>
      <c r="AW759" s="13" t="s">
        <v>41</v>
      </c>
      <c r="AX759" s="13" t="s">
        <v>88</v>
      </c>
      <c r="AY759" s="160" t="s">
        <v>311</v>
      </c>
    </row>
    <row r="760" spans="2:65" s="12" customFormat="1" ht="11.25" x14ac:dyDescent="0.2">
      <c r="B760" s="151"/>
      <c r="D760" s="152" t="s">
        <v>322</v>
      </c>
      <c r="F760" s="154" t="s">
        <v>1426</v>
      </c>
      <c r="H760" s="155">
        <v>3176.415</v>
      </c>
      <c r="I760" s="156"/>
      <c r="L760" s="151"/>
      <c r="M760" s="157"/>
      <c r="T760" s="158"/>
      <c r="AT760" s="153" t="s">
        <v>322</v>
      </c>
      <c r="AU760" s="153" t="s">
        <v>90</v>
      </c>
      <c r="AV760" s="12" t="s">
        <v>90</v>
      </c>
      <c r="AW760" s="12" t="s">
        <v>4</v>
      </c>
      <c r="AX760" s="12" t="s">
        <v>88</v>
      </c>
      <c r="AY760" s="153" t="s">
        <v>311</v>
      </c>
    </row>
    <row r="761" spans="2:65" s="1" customFormat="1" ht="24.2" customHeight="1" x14ac:dyDescent="0.2">
      <c r="B761" s="34"/>
      <c r="C761" s="134" t="s">
        <v>1427</v>
      </c>
      <c r="D761" s="134" t="s">
        <v>313</v>
      </c>
      <c r="E761" s="135" t="s">
        <v>1428</v>
      </c>
      <c r="F761" s="136" t="s">
        <v>1429</v>
      </c>
      <c r="G761" s="137" t="s">
        <v>962</v>
      </c>
      <c r="H761" s="183"/>
      <c r="I761" s="139"/>
      <c r="J761" s="140">
        <f>ROUND(I761*H761,2)</f>
        <v>0</v>
      </c>
      <c r="K761" s="136" t="s">
        <v>317</v>
      </c>
      <c r="L761" s="34"/>
      <c r="M761" s="141" t="s">
        <v>43</v>
      </c>
      <c r="N761" s="142" t="s">
        <v>52</v>
      </c>
      <c r="P761" s="143">
        <f>O761*H761</f>
        <v>0</v>
      </c>
      <c r="Q761" s="143">
        <v>0</v>
      </c>
      <c r="R761" s="143">
        <f>Q761*H761</f>
        <v>0</v>
      </c>
      <c r="S761" s="143">
        <v>0</v>
      </c>
      <c r="T761" s="144">
        <f>S761*H761</f>
        <v>0</v>
      </c>
      <c r="AR761" s="145" t="s">
        <v>417</v>
      </c>
      <c r="AT761" s="145" t="s">
        <v>313</v>
      </c>
      <c r="AU761" s="145" t="s">
        <v>90</v>
      </c>
      <c r="AY761" s="18" t="s">
        <v>311</v>
      </c>
      <c r="BE761" s="146">
        <f>IF(N761="základní",J761,0)</f>
        <v>0</v>
      </c>
      <c r="BF761" s="146">
        <f>IF(N761="snížená",J761,0)</f>
        <v>0</v>
      </c>
      <c r="BG761" s="146">
        <f>IF(N761="zákl. přenesená",J761,0)</f>
        <v>0</v>
      </c>
      <c r="BH761" s="146">
        <f>IF(N761="sníž. přenesená",J761,0)</f>
        <v>0</v>
      </c>
      <c r="BI761" s="146">
        <f>IF(N761="nulová",J761,0)</f>
        <v>0</v>
      </c>
      <c r="BJ761" s="18" t="s">
        <v>88</v>
      </c>
      <c r="BK761" s="146">
        <f>ROUND(I761*H761,2)</f>
        <v>0</v>
      </c>
      <c r="BL761" s="18" t="s">
        <v>417</v>
      </c>
      <c r="BM761" s="145" t="s">
        <v>1430</v>
      </c>
    </row>
    <row r="762" spans="2:65" s="1" customFormat="1" ht="11.25" x14ac:dyDescent="0.2">
      <c r="B762" s="34"/>
      <c r="D762" s="147" t="s">
        <v>320</v>
      </c>
      <c r="F762" s="148" t="s">
        <v>1431</v>
      </c>
      <c r="I762" s="149"/>
      <c r="L762" s="34"/>
      <c r="M762" s="150"/>
      <c r="T762" s="55"/>
      <c r="AT762" s="18" t="s">
        <v>320</v>
      </c>
      <c r="AU762" s="18" t="s">
        <v>90</v>
      </c>
    </row>
    <row r="763" spans="2:65" s="11" customFormat="1" ht="22.9" customHeight="1" x14ac:dyDescent="0.2">
      <c r="B763" s="122"/>
      <c r="D763" s="123" t="s">
        <v>80</v>
      </c>
      <c r="E763" s="132" t="s">
        <v>1432</v>
      </c>
      <c r="F763" s="132" t="s">
        <v>1433</v>
      </c>
      <c r="I763" s="125"/>
      <c r="J763" s="133">
        <f>BK763</f>
        <v>0</v>
      </c>
      <c r="L763" s="122"/>
      <c r="M763" s="127"/>
      <c r="P763" s="128">
        <f>SUM(P764:P808)</f>
        <v>0</v>
      </c>
      <c r="R763" s="128">
        <f>SUM(R764:R808)</f>
        <v>14.353917799999998</v>
      </c>
      <c r="T763" s="129">
        <f>SUM(T764:T808)</f>
        <v>0</v>
      </c>
      <c r="AR763" s="123" t="s">
        <v>90</v>
      </c>
      <c r="AT763" s="130" t="s">
        <v>80</v>
      </c>
      <c r="AU763" s="130" t="s">
        <v>88</v>
      </c>
      <c r="AY763" s="123" t="s">
        <v>311</v>
      </c>
      <c r="BK763" s="131">
        <f>SUM(BK764:BK808)</f>
        <v>0</v>
      </c>
    </row>
    <row r="764" spans="2:65" s="1" customFormat="1" ht="16.5" customHeight="1" x14ac:dyDescent="0.2">
      <c r="B764" s="34"/>
      <c r="C764" s="134" t="s">
        <v>1434</v>
      </c>
      <c r="D764" s="134" t="s">
        <v>313</v>
      </c>
      <c r="E764" s="135" t="s">
        <v>1435</v>
      </c>
      <c r="F764" s="136" t="s">
        <v>1436</v>
      </c>
      <c r="G764" s="137" t="s">
        <v>250</v>
      </c>
      <c r="H764" s="138">
        <v>320.3</v>
      </c>
      <c r="I764" s="139"/>
      <c r="J764" s="140">
        <f>ROUND(I764*H764,2)</f>
        <v>0</v>
      </c>
      <c r="K764" s="136" t="s">
        <v>317</v>
      </c>
      <c r="L764" s="34"/>
      <c r="M764" s="141" t="s">
        <v>43</v>
      </c>
      <c r="N764" s="142" t="s">
        <v>52</v>
      </c>
      <c r="P764" s="143">
        <f>O764*H764</f>
        <v>0</v>
      </c>
      <c r="Q764" s="143">
        <v>0</v>
      </c>
      <c r="R764" s="143">
        <f>Q764*H764</f>
        <v>0</v>
      </c>
      <c r="S764" s="143">
        <v>0</v>
      </c>
      <c r="T764" s="144">
        <f>S764*H764</f>
        <v>0</v>
      </c>
      <c r="AR764" s="145" t="s">
        <v>417</v>
      </c>
      <c r="AT764" s="145" t="s">
        <v>313</v>
      </c>
      <c r="AU764" s="145" t="s">
        <v>90</v>
      </c>
      <c r="AY764" s="18" t="s">
        <v>311</v>
      </c>
      <c r="BE764" s="146">
        <f>IF(N764="základní",J764,0)</f>
        <v>0</v>
      </c>
      <c r="BF764" s="146">
        <f>IF(N764="snížená",J764,0)</f>
        <v>0</v>
      </c>
      <c r="BG764" s="146">
        <f>IF(N764="zákl. přenesená",J764,0)</f>
        <v>0</v>
      </c>
      <c r="BH764" s="146">
        <f>IF(N764="sníž. přenesená",J764,0)</f>
        <v>0</v>
      </c>
      <c r="BI764" s="146">
        <f>IF(N764="nulová",J764,0)</f>
        <v>0</v>
      </c>
      <c r="BJ764" s="18" t="s">
        <v>88</v>
      </c>
      <c r="BK764" s="146">
        <f>ROUND(I764*H764,2)</f>
        <v>0</v>
      </c>
      <c r="BL764" s="18" t="s">
        <v>417</v>
      </c>
      <c r="BM764" s="145" t="s">
        <v>1437</v>
      </c>
    </row>
    <row r="765" spans="2:65" s="1" customFormat="1" ht="11.25" x14ac:dyDescent="0.2">
      <c r="B765" s="34"/>
      <c r="D765" s="147" t="s">
        <v>320</v>
      </c>
      <c r="F765" s="148" t="s">
        <v>1438</v>
      </c>
      <c r="I765" s="149"/>
      <c r="L765" s="34"/>
      <c r="M765" s="150"/>
      <c r="T765" s="55"/>
      <c r="AT765" s="18" t="s">
        <v>320</v>
      </c>
      <c r="AU765" s="18" t="s">
        <v>90</v>
      </c>
    </row>
    <row r="766" spans="2:65" s="12" customFormat="1" ht="11.25" x14ac:dyDescent="0.2">
      <c r="B766" s="151"/>
      <c r="D766" s="152" t="s">
        <v>322</v>
      </c>
      <c r="E766" s="153" t="s">
        <v>43</v>
      </c>
      <c r="F766" s="154" t="s">
        <v>677</v>
      </c>
      <c r="H766" s="155">
        <v>169.1</v>
      </c>
      <c r="I766" s="156"/>
      <c r="L766" s="151"/>
      <c r="M766" s="157"/>
      <c r="T766" s="158"/>
      <c r="AT766" s="153" t="s">
        <v>322</v>
      </c>
      <c r="AU766" s="153" t="s">
        <v>90</v>
      </c>
      <c r="AV766" s="12" t="s">
        <v>90</v>
      </c>
      <c r="AW766" s="12" t="s">
        <v>41</v>
      </c>
      <c r="AX766" s="12" t="s">
        <v>81</v>
      </c>
      <c r="AY766" s="153" t="s">
        <v>311</v>
      </c>
    </row>
    <row r="767" spans="2:65" s="12" customFormat="1" ht="11.25" x14ac:dyDescent="0.2">
      <c r="B767" s="151"/>
      <c r="D767" s="152" t="s">
        <v>322</v>
      </c>
      <c r="E767" s="153" t="s">
        <v>43</v>
      </c>
      <c r="F767" s="154" t="s">
        <v>678</v>
      </c>
      <c r="H767" s="155">
        <v>151.19999999999999</v>
      </c>
      <c r="I767" s="156"/>
      <c r="L767" s="151"/>
      <c r="M767" s="157"/>
      <c r="T767" s="158"/>
      <c r="AT767" s="153" t="s">
        <v>322</v>
      </c>
      <c r="AU767" s="153" t="s">
        <v>90</v>
      </c>
      <c r="AV767" s="12" t="s">
        <v>90</v>
      </c>
      <c r="AW767" s="12" t="s">
        <v>41</v>
      </c>
      <c r="AX767" s="12" t="s">
        <v>81</v>
      </c>
      <c r="AY767" s="153" t="s">
        <v>311</v>
      </c>
    </row>
    <row r="768" spans="2:65" s="13" customFormat="1" ht="11.25" x14ac:dyDescent="0.2">
      <c r="B768" s="159"/>
      <c r="D768" s="152" t="s">
        <v>322</v>
      </c>
      <c r="E768" s="160" t="s">
        <v>43</v>
      </c>
      <c r="F768" s="161" t="s">
        <v>331</v>
      </c>
      <c r="H768" s="162">
        <v>320.3</v>
      </c>
      <c r="I768" s="163"/>
      <c r="L768" s="159"/>
      <c r="M768" s="164"/>
      <c r="T768" s="165"/>
      <c r="AT768" s="160" t="s">
        <v>322</v>
      </c>
      <c r="AU768" s="160" t="s">
        <v>90</v>
      </c>
      <c r="AV768" s="13" t="s">
        <v>318</v>
      </c>
      <c r="AW768" s="13" t="s">
        <v>41</v>
      </c>
      <c r="AX768" s="13" t="s">
        <v>88</v>
      </c>
      <c r="AY768" s="160" t="s">
        <v>311</v>
      </c>
    </row>
    <row r="769" spans="2:65" s="1" customFormat="1" ht="16.5" customHeight="1" x14ac:dyDescent="0.2">
      <c r="B769" s="34"/>
      <c r="C769" s="134" t="s">
        <v>1439</v>
      </c>
      <c r="D769" s="134" t="s">
        <v>313</v>
      </c>
      <c r="E769" s="135" t="s">
        <v>1440</v>
      </c>
      <c r="F769" s="136" t="s">
        <v>1441</v>
      </c>
      <c r="G769" s="137" t="s">
        <v>250</v>
      </c>
      <c r="H769" s="138">
        <v>320.3</v>
      </c>
      <c r="I769" s="139"/>
      <c r="J769" s="140">
        <f>ROUND(I769*H769,2)</f>
        <v>0</v>
      </c>
      <c r="K769" s="136" t="s">
        <v>317</v>
      </c>
      <c r="L769" s="34"/>
      <c r="M769" s="141" t="s">
        <v>43</v>
      </c>
      <c r="N769" s="142" t="s">
        <v>52</v>
      </c>
      <c r="P769" s="143">
        <f>O769*H769</f>
        <v>0</v>
      </c>
      <c r="Q769" s="143">
        <v>2.9999999999999997E-4</v>
      </c>
      <c r="R769" s="143">
        <f>Q769*H769</f>
        <v>9.6089999999999995E-2</v>
      </c>
      <c r="S769" s="143">
        <v>0</v>
      </c>
      <c r="T769" s="144">
        <f>S769*H769</f>
        <v>0</v>
      </c>
      <c r="AR769" s="145" t="s">
        <v>417</v>
      </c>
      <c r="AT769" s="145" t="s">
        <v>313</v>
      </c>
      <c r="AU769" s="145" t="s">
        <v>90</v>
      </c>
      <c r="AY769" s="18" t="s">
        <v>311</v>
      </c>
      <c r="BE769" s="146">
        <f>IF(N769="základní",J769,0)</f>
        <v>0</v>
      </c>
      <c r="BF769" s="146">
        <f>IF(N769="snížená",J769,0)</f>
        <v>0</v>
      </c>
      <c r="BG769" s="146">
        <f>IF(N769="zákl. přenesená",J769,0)</f>
        <v>0</v>
      </c>
      <c r="BH769" s="146">
        <f>IF(N769="sníž. přenesená",J769,0)</f>
        <v>0</v>
      </c>
      <c r="BI769" s="146">
        <f>IF(N769="nulová",J769,0)</f>
        <v>0</v>
      </c>
      <c r="BJ769" s="18" t="s">
        <v>88</v>
      </c>
      <c r="BK769" s="146">
        <f>ROUND(I769*H769,2)</f>
        <v>0</v>
      </c>
      <c r="BL769" s="18" t="s">
        <v>417</v>
      </c>
      <c r="BM769" s="145" t="s">
        <v>1442</v>
      </c>
    </row>
    <row r="770" spans="2:65" s="1" customFormat="1" ht="11.25" x14ac:dyDescent="0.2">
      <c r="B770" s="34"/>
      <c r="D770" s="147" t="s">
        <v>320</v>
      </c>
      <c r="F770" s="148" t="s">
        <v>1443</v>
      </c>
      <c r="I770" s="149"/>
      <c r="L770" s="34"/>
      <c r="M770" s="150"/>
      <c r="T770" s="55"/>
      <c r="AT770" s="18" t="s">
        <v>320</v>
      </c>
      <c r="AU770" s="18" t="s">
        <v>90</v>
      </c>
    </row>
    <row r="771" spans="2:65" s="12" customFormat="1" ht="11.25" x14ac:dyDescent="0.2">
      <c r="B771" s="151"/>
      <c r="D771" s="152" t="s">
        <v>322</v>
      </c>
      <c r="E771" s="153" t="s">
        <v>43</v>
      </c>
      <c r="F771" s="154" t="s">
        <v>677</v>
      </c>
      <c r="H771" s="155">
        <v>169.1</v>
      </c>
      <c r="I771" s="156"/>
      <c r="L771" s="151"/>
      <c r="M771" s="157"/>
      <c r="T771" s="158"/>
      <c r="AT771" s="153" t="s">
        <v>322</v>
      </c>
      <c r="AU771" s="153" t="s">
        <v>90</v>
      </c>
      <c r="AV771" s="12" t="s">
        <v>90</v>
      </c>
      <c r="AW771" s="12" t="s">
        <v>41</v>
      </c>
      <c r="AX771" s="12" t="s">
        <v>81</v>
      </c>
      <c r="AY771" s="153" t="s">
        <v>311</v>
      </c>
    </row>
    <row r="772" spans="2:65" s="12" customFormat="1" ht="11.25" x14ac:dyDescent="0.2">
      <c r="B772" s="151"/>
      <c r="D772" s="152" t="s">
        <v>322</v>
      </c>
      <c r="E772" s="153" t="s">
        <v>43</v>
      </c>
      <c r="F772" s="154" t="s">
        <v>678</v>
      </c>
      <c r="H772" s="155">
        <v>151.19999999999999</v>
      </c>
      <c r="I772" s="156"/>
      <c r="L772" s="151"/>
      <c r="M772" s="157"/>
      <c r="T772" s="158"/>
      <c r="AT772" s="153" t="s">
        <v>322</v>
      </c>
      <c r="AU772" s="153" t="s">
        <v>90</v>
      </c>
      <c r="AV772" s="12" t="s">
        <v>90</v>
      </c>
      <c r="AW772" s="12" t="s">
        <v>41</v>
      </c>
      <c r="AX772" s="12" t="s">
        <v>81</v>
      </c>
      <c r="AY772" s="153" t="s">
        <v>311</v>
      </c>
    </row>
    <row r="773" spans="2:65" s="13" customFormat="1" ht="11.25" x14ac:dyDescent="0.2">
      <c r="B773" s="159"/>
      <c r="D773" s="152" t="s">
        <v>322</v>
      </c>
      <c r="E773" s="160" t="s">
        <v>43</v>
      </c>
      <c r="F773" s="161" t="s">
        <v>331</v>
      </c>
      <c r="H773" s="162">
        <v>320.3</v>
      </c>
      <c r="I773" s="163"/>
      <c r="L773" s="159"/>
      <c r="M773" s="164"/>
      <c r="T773" s="165"/>
      <c r="AT773" s="160" t="s">
        <v>322</v>
      </c>
      <c r="AU773" s="160" t="s">
        <v>90</v>
      </c>
      <c r="AV773" s="13" t="s">
        <v>318</v>
      </c>
      <c r="AW773" s="13" t="s">
        <v>41</v>
      </c>
      <c r="AX773" s="13" t="s">
        <v>88</v>
      </c>
      <c r="AY773" s="160" t="s">
        <v>311</v>
      </c>
    </row>
    <row r="774" spans="2:65" s="1" customFormat="1" ht="24.2" customHeight="1" x14ac:dyDescent="0.2">
      <c r="B774" s="34"/>
      <c r="C774" s="134" t="s">
        <v>1444</v>
      </c>
      <c r="D774" s="134" t="s">
        <v>313</v>
      </c>
      <c r="E774" s="135" t="s">
        <v>1445</v>
      </c>
      <c r="F774" s="136" t="s">
        <v>1446</v>
      </c>
      <c r="G774" s="137" t="s">
        <v>379</v>
      </c>
      <c r="H774" s="138">
        <v>26.7</v>
      </c>
      <c r="I774" s="139"/>
      <c r="J774" s="140">
        <f>ROUND(I774*H774,2)</f>
        <v>0</v>
      </c>
      <c r="K774" s="136" t="s">
        <v>317</v>
      </c>
      <c r="L774" s="34"/>
      <c r="M774" s="141" t="s">
        <v>43</v>
      </c>
      <c r="N774" s="142" t="s">
        <v>52</v>
      </c>
      <c r="P774" s="143">
        <f>O774*H774</f>
        <v>0</v>
      </c>
      <c r="Q774" s="143">
        <v>5.8E-4</v>
      </c>
      <c r="R774" s="143">
        <f>Q774*H774</f>
        <v>1.5486E-2</v>
      </c>
      <c r="S774" s="143">
        <v>0</v>
      </c>
      <c r="T774" s="144">
        <f>S774*H774</f>
        <v>0</v>
      </c>
      <c r="AR774" s="145" t="s">
        <v>417</v>
      </c>
      <c r="AT774" s="145" t="s">
        <v>313</v>
      </c>
      <c r="AU774" s="145" t="s">
        <v>90</v>
      </c>
      <c r="AY774" s="18" t="s">
        <v>311</v>
      </c>
      <c r="BE774" s="146">
        <f>IF(N774="základní",J774,0)</f>
        <v>0</v>
      </c>
      <c r="BF774" s="146">
        <f>IF(N774="snížená",J774,0)</f>
        <v>0</v>
      </c>
      <c r="BG774" s="146">
        <f>IF(N774="zákl. přenesená",J774,0)</f>
        <v>0</v>
      </c>
      <c r="BH774" s="146">
        <f>IF(N774="sníž. přenesená",J774,0)</f>
        <v>0</v>
      </c>
      <c r="BI774" s="146">
        <f>IF(N774="nulová",J774,0)</f>
        <v>0</v>
      </c>
      <c r="BJ774" s="18" t="s">
        <v>88</v>
      </c>
      <c r="BK774" s="146">
        <f>ROUND(I774*H774,2)</f>
        <v>0</v>
      </c>
      <c r="BL774" s="18" t="s">
        <v>417</v>
      </c>
      <c r="BM774" s="145" t="s">
        <v>1447</v>
      </c>
    </row>
    <row r="775" spans="2:65" s="1" customFormat="1" ht="11.25" x14ac:dyDescent="0.2">
      <c r="B775" s="34"/>
      <c r="D775" s="147" t="s">
        <v>320</v>
      </c>
      <c r="F775" s="148" t="s">
        <v>1448</v>
      </c>
      <c r="I775" s="149"/>
      <c r="L775" s="34"/>
      <c r="M775" s="150"/>
      <c r="T775" s="55"/>
      <c r="AT775" s="18" t="s">
        <v>320</v>
      </c>
      <c r="AU775" s="18" t="s">
        <v>90</v>
      </c>
    </row>
    <row r="776" spans="2:65" s="12" customFormat="1" ht="11.25" x14ac:dyDescent="0.2">
      <c r="B776" s="151"/>
      <c r="D776" s="152" t="s">
        <v>322</v>
      </c>
      <c r="E776" s="153" t="s">
        <v>43</v>
      </c>
      <c r="F776" s="154" t="s">
        <v>1449</v>
      </c>
      <c r="H776" s="155">
        <v>11.2</v>
      </c>
      <c r="I776" s="156"/>
      <c r="L776" s="151"/>
      <c r="M776" s="157"/>
      <c r="T776" s="158"/>
      <c r="AT776" s="153" t="s">
        <v>322</v>
      </c>
      <c r="AU776" s="153" t="s">
        <v>90</v>
      </c>
      <c r="AV776" s="12" t="s">
        <v>90</v>
      </c>
      <c r="AW776" s="12" t="s">
        <v>41</v>
      </c>
      <c r="AX776" s="12" t="s">
        <v>81</v>
      </c>
      <c r="AY776" s="153" t="s">
        <v>311</v>
      </c>
    </row>
    <row r="777" spans="2:65" s="12" customFormat="1" ht="11.25" x14ac:dyDescent="0.2">
      <c r="B777" s="151"/>
      <c r="D777" s="152" t="s">
        <v>322</v>
      </c>
      <c r="E777" s="153" t="s">
        <v>43</v>
      </c>
      <c r="F777" s="154" t="s">
        <v>1450</v>
      </c>
      <c r="H777" s="155">
        <v>15.5</v>
      </c>
      <c r="I777" s="156"/>
      <c r="L777" s="151"/>
      <c r="M777" s="157"/>
      <c r="T777" s="158"/>
      <c r="AT777" s="153" t="s">
        <v>322</v>
      </c>
      <c r="AU777" s="153" t="s">
        <v>90</v>
      </c>
      <c r="AV777" s="12" t="s">
        <v>90</v>
      </c>
      <c r="AW777" s="12" t="s">
        <v>41</v>
      </c>
      <c r="AX777" s="12" t="s">
        <v>81</v>
      </c>
      <c r="AY777" s="153" t="s">
        <v>311</v>
      </c>
    </row>
    <row r="778" spans="2:65" s="13" customFormat="1" ht="11.25" x14ac:dyDescent="0.2">
      <c r="B778" s="159"/>
      <c r="D778" s="152" t="s">
        <v>322</v>
      </c>
      <c r="E778" s="160" t="s">
        <v>43</v>
      </c>
      <c r="F778" s="161" t="s">
        <v>331</v>
      </c>
      <c r="H778" s="162">
        <v>26.7</v>
      </c>
      <c r="I778" s="163"/>
      <c r="L778" s="159"/>
      <c r="M778" s="164"/>
      <c r="T778" s="165"/>
      <c r="AT778" s="160" t="s">
        <v>322</v>
      </c>
      <c r="AU778" s="160" t="s">
        <v>90</v>
      </c>
      <c r="AV778" s="13" t="s">
        <v>318</v>
      </c>
      <c r="AW778" s="13" t="s">
        <v>41</v>
      </c>
      <c r="AX778" s="13" t="s">
        <v>88</v>
      </c>
      <c r="AY778" s="160" t="s">
        <v>311</v>
      </c>
    </row>
    <row r="779" spans="2:65" s="1" customFormat="1" ht="16.5" customHeight="1" x14ac:dyDescent="0.2">
      <c r="B779" s="34"/>
      <c r="C779" s="172" t="s">
        <v>1451</v>
      </c>
      <c r="D779" s="172" t="s">
        <v>634</v>
      </c>
      <c r="E779" s="173" t="s">
        <v>1452</v>
      </c>
      <c r="F779" s="174" t="s">
        <v>1453</v>
      </c>
      <c r="G779" s="175" t="s">
        <v>379</v>
      </c>
      <c r="H779" s="176">
        <v>29.37</v>
      </c>
      <c r="I779" s="177"/>
      <c r="J779" s="178">
        <f>ROUND(I779*H779,2)</f>
        <v>0</v>
      </c>
      <c r="K779" s="174" t="s">
        <v>317</v>
      </c>
      <c r="L779" s="179"/>
      <c r="M779" s="180" t="s">
        <v>43</v>
      </c>
      <c r="N779" s="181" t="s">
        <v>52</v>
      </c>
      <c r="P779" s="143">
        <f>O779*H779</f>
        <v>0</v>
      </c>
      <c r="Q779" s="143">
        <v>1.98E-3</v>
      </c>
      <c r="R779" s="143">
        <f>Q779*H779</f>
        <v>5.8152599999999999E-2</v>
      </c>
      <c r="S779" s="143">
        <v>0</v>
      </c>
      <c r="T779" s="144">
        <f>S779*H779</f>
        <v>0</v>
      </c>
      <c r="AR779" s="145" t="s">
        <v>528</v>
      </c>
      <c r="AT779" s="145" t="s">
        <v>634</v>
      </c>
      <c r="AU779" s="145" t="s">
        <v>90</v>
      </c>
      <c r="AY779" s="18" t="s">
        <v>311</v>
      </c>
      <c r="BE779" s="146">
        <f>IF(N779="základní",J779,0)</f>
        <v>0</v>
      </c>
      <c r="BF779" s="146">
        <f>IF(N779="snížená",J779,0)</f>
        <v>0</v>
      </c>
      <c r="BG779" s="146">
        <f>IF(N779="zákl. přenesená",J779,0)</f>
        <v>0</v>
      </c>
      <c r="BH779" s="146">
        <f>IF(N779="sníž. přenesená",J779,0)</f>
        <v>0</v>
      </c>
      <c r="BI779" s="146">
        <f>IF(N779="nulová",J779,0)</f>
        <v>0</v>
      </c>
      <c r="BJ779" s="18" t="s">
        <v>88</v>
      </c>
      <c r="BK779" s="146">
        <f>ROUND(I779*H779,2)</f>
        <v>0</v>
      </c>
      <c r="BL779" s="18" t="s">
        <v>417</v>
      </c>
      <c r="BM779" s="145" t="s">
        <v>1454</v>
      </c>
    </row>
    <row r="780" spans="2:65" s="12" customFormat="1" ht="11.25" x14ac:dyDescent="0.2">
      <c r="B780" s="151"/>
      <c r="D780" s="152" t="s">
        <v>322</v>
      </c>
      <c r="F780" s="154" t="s">
        <v>1455</v>
      </c>
      <c r="H780" s="155">
        <v>29.37</v>
      </c>
      <c r="I780" s="156"/>
      <c r="L780" s="151"/>
      <c r="M780" s="157"/>
      <c r="T780" s="158"/>
      <c r="AT780" s="153" t="s">
        <v>322</v>
      </c>
      <c r="AU780" s="153" t="s">
        <v>90</v>
      </c>
      <c r="AV780" s="12" t="s">
        <v>90</v>
      </c>
      <c r="AW780" s="12" t="s">
        <v>4</v>
      </c>
      <c r="AX780" s="12" t="s">
        <v>88</v>
      </c>
      <c r="AY780" s="153" t="s">
        <v>311</v>
      </c>
    </row>
    <row r="781" spans="2:65" s="1" customFormat="1" ht="24.2" customHeight="1" x14ac:dyDescent="0.2">
      <c r="B781" s="34"/>
      <c r="C781" s="134" t="s">
        <v>1456</v>
      </c>
      <c r="D781" s="134" t="s">
        <v>313</v>
      </c>
      <c r="E781" s="135" t="s">
        <v>1457</v>
      </c>
      <c r="F781" s="136" t="s">
        <v>1458</v>
      </c>
      <c r="G781" s="137" t="s">
        <v>250</v>
      </c>
      <c r="H781" s="138">
        <v>320.3</v>
      </c>
      <c r="I781" s="139"/>
      <c r="J781" s="140">
        <f>ROUND(I781*H781,2)</f>
        <v>0</v>
      </c>
      <c r="K781" s="136" t="s">
        <v>317</v>
      </c>
      <c r="L781" s="34"/>
      <c r="M781" s="141" t="s">
        <v>43</v>
      </c>
      <c r="N781" s="142" t="s">
        <v>52</v>
      </c>
      <c r="P781" s="143">
        <f>O781*H781</f>
        <v>0</v>
      </c>
      <c r="Q781" s="143">
        <v>5.64E-3</v>
      </c>
      <c r="R781" s="143">
        <f>Q781*H781</f>
        <v>1.806492</v>
      </c>
      <c r="S781" s="143">
        <v>0</v>
      </c>
      <c r="T781" s="144">
        <f>S781*H781</f>
        <v>0</v>
      </c>
      <c r="AR781" s="145" t="s">
        <v>417</v>
      </c>
      <c r="AT781" s="145" t="s">
        <v>313</v>
      </c>
      <c r="AU781" s="145" t="s">
        <v>90</v>
      </c>
      <c r="AY781" s="18" t="s">
        <v>311</v>
      </c>
      <c r="BE781" s="146">
        <f>IF(N781="základní",J781,0)</f>
        <v>0</v>
      </c>
      <c r="BF781" s="146">
        <f>IF(N781="snížená",J781,0)</f>
        <v>0</v>
      </c>
      <c r="BG781" s="146">
        <f>IF(N781="zákl. přenesená",J781,0)</f>
        <v>0</v>
      </c>
      <c r="BH781" s="146">
        <f>IF(N781="sníž. přenesená",J781,0)</f>
        <v>0</v>
      </c>
      <c r="BI781" s="146">
        <f>IF(N781="nulová",J781,0)</f>
        <v>0</v>
      </c>
      <c r="BJ781" s="18" t="s">
        <v>88</v>
      </c>
      <c r="BK781" s="146">
        <f>ROUND(I781*H781,2)</f>
        <v>0</v>
      </c>
      <c r="BL781" s="18" t="s">
        <v>417</v>
      </c>
      <c r="BM781" s="145" t="s">
        <v>1459</v>
      </c>
    </row>
    <row r="782" spans="2:65" s="1" customFormat="1" ht="11.25" x14ac:dyDescent="0.2">
      <c r="B782" s="34"/>
      <c r="D782" s="147" t="s">
        <v>320</v>
      </c>
      <c r="F782" s="148" t="s">
        <v>1460</v>
      </c>
      <c r="I782" s="149"/>
      <c r="L782" s="34"/>
      <c r="M782" s="150"/>
      <c r="T782" s="55"/>
      <c r="AT782" s="18" t="s">
        <v>320</v>
      </c>
      <c r="AU782" s="18" t="s">
        <v>90</v>
      </c>
    </row>
    <row r="783" spans="2:65" s="12" customFormat="1" ht="11.25" x14ac:dyDescent="0.2">
      <c r="B783" s="151"/>
      <c r="D783" s="152" t="s">
        <v>322</v>
      </c>
      <c r="E783" s="153" t="s">
        <v>43</v>
      </c>
      <c r="F783" s="154" t="s">
        <v>677</v>
      </c>
      <c r="H783" s="155">
        <v>169.1</v>
      </c>
      <c r="I783" s="156"/>
      <c r="L783" s="151"/>
      <c r="M783" s="157"/>
      <c r="T783" s="158"/>
      <c r="AT783" s="153" t="s">
        <v>322</v>
      </c>
      <c r="AU783" s="153" t="s">
        <v>90</v>
      </c>
      <c r="AV783" s="12" t="s">
        <v>90</v>
      </c>
      <c r="AW783" s="12" t="s">
        <v>41</v>
      </c>
      <c r="AX783" s="12" t="s">
        <v>81</v>
      </c>
      <c r="AY783" s="153" t="s">
        <v>311</v>
      </c>
    </row>
    <row r="784" spans="2:65" s="12" customFormat="1" ht="11.25" x14ac:dyDescent="0.2">
      <c r="B784" s="151"/>
      <c r="D784" s="152" t="s">
        <v>322</v>
      </c>
      <c r="E784" s="153" t="s">
        <v>43</v>
      </c>
      <c r="F784" s="154" t="s">
        <v>678</v>
      </c>
      <c r="H784" s="155">
        <v>151.19999999999999</v>
      </c>
      <c r="I784" s="156"/>
      <c r="L784" s="151"/>
      <c r="M784" s="157"/>
      <c r="T784" s="158"/>
      <c r="AT784" s="153" t="s">
        <v>322</v>
      </c>
      <c r="AU784" s="153" t="s">
        <v>90</v>
      </c>
      <c r="AV784" s="12" t="s">
        <v>90</v>
      </c>
      <c r="AW784" s="12" t="s">
        <v>41</v>
      </c>
      <c r="AX784" s="12" t="s">
        <v>81</v>
      </c>
      <c r="AY784" s="153" t="s">
        <v>311</v>
      </c>
    </row>
    <row r="785" spans="2:65" s="13" customFormat="1" ht="11.25" x14ac:dyDescent="0.2">
      <c r="B785" s="159"/>
      <c r="D785" s="152" t="s">
        <v>322</v>
      </c>
      <c r="E785" s="160" t="s">
        <v>43</v>
      </c>
      <c r="F785" s="161" t="s">
        <v>331</v>
      </c>
      <c r="H785" s="162">
        <v>320.3</v>
      </c>
      <c r="I785" s="163"/>
      <c r="L785" s="159"/>
      <c r="M785" s="164"/>
      <c r="T785" s="165"/>
      <c r="AT785" s="160" t="s">
        <v>322</v>
      </c>
      <c r="AU785" s="160" t="s">
        <v>90</v>
      </c>
      <c r="AV785" s="13" t="s">
        <v>318</v>
      </c>
      <c r="AW785" s="13" t="s">
        <v>41</v>
      </c>
      <c r="AX785" s="13" t="s">
        <v>88</v>
      </c>
      <c r="AY785" s="160" t="s">
        <v>311</v>
      </c>
    </row>
    <row r="786" spans="2:65" s="1" customFormat="1" ht="21.75" customHeight="1" x14ac:dyDescent="0.2">
      <c r="B786" s="34"/>
      <c r="C786" s="172" t="s">
        <v>1461</v>
      </c>
      <c r="D786" s="172" t="s">
        <v>634</v>
      </c>
      <c r="E786" s="173" t="s">
        <v>1462</v>
      </c>
      <c r="F786" s="174" t="s">
        <v>1463</v>
      </c>
      <c r="G786" s="175" t="s">
        <v>250</v>
      </c>
      <c r="H786" s="176">
        <v>352.33</v>
      </c>
      <c r="I786" s="177"/>
      <c r="J786" s="178">
        <f>ROUND(I786*H786,2)</f>
        <v>0</v>
      </c>
      <c r="K786" s="174" t="s">
        <v>317</v>
      </c>
      <c r="L786" s="179"/>
      <c r="M786" s="180" t="s">
        <v>43</v>
      </c>
      <c r="N786" s="181" t="s">
        <v>52</v>
      </c>
      <c r="P786" s="143">
        <f>O786*H786</f>
        <v>0</v>
      </c>
      <c r="Q786" s="143">
        <v>3.3000000000000002E-2</v>
      </c>
      <c r="R786" s="143">
        <f>Q786*H786</f>
        <v>11.62689</v>
      </c>
      <c r="S786" s="143">
        <v>0</v>
      </c>
      <c r="T786" s="144">
        <f>S786*H786</f>
        <v>0</v>
      </c>
      <c r="AR786" s="145" t="s">
        <v>528</v>
      </c>
      <c r="AT786" s="145" t="s">
        <v>634</v>
      </c>
      <c r="AU786" s="145" t="s">
        <v>90</v>
      </c>
      <c r="AY786" s="18" t="s">
        <v>311</v>
      </c>
      <c r="BE786" s="146">
        <f>IF(N786="základní",J786,0)</f>
        <v>0</v>
      </c>
      <c r="BF786" s="146">
        <f>IF(N786="snížená",J786,0)</f>
        <v>0</v>
      </c>
      <c r="BG786" s="146">
        <f>IF(N786="zákl. přenesená",J786,0)</f>
        <v>0</v>
      </c>
      <c r="BH786" s="146">
        <f>IF(N786="sníž. přenesená",J786,0)</f>
        <v>0</v>
      </c>
      <c r="BI786" s="146">
        <f>IF(N786="nulová",J786,0)</f>
        <v>0</v>
      </c>
      <c r="BJ786" s="18" t="s">
        <v>88</v>
      </c>
      <c r="BK786" s="146">
        <f>ROUND(I786*H786,2)</f>
        <v>0</v>
      </c>
      <c r="BL786" s="18" t="s">
        <v>417</v>
      </c>
      <c r="BM786" s="145" t="s">
        <v>1464</v>
      </c>
    </row>
    <row r="787" spans="2:65" s="12" customFormat="1" ht="11.25" x14ac:dyDescent="0.2">
      <c r="B787" s="151"/>
      <c r="D787" s="152" t="s">
        <v>322</v>
      </c>
      <c r="F787" s="154" t="s">
        <v>1465</v>
      </c>
      <c r="H787" s="155">
        <v>352.33</v>
      </c>
      <c r="I787" s="156"/>
      <c r="L787" s="151"/>
      <c r="M787" s="157"/>
      <c r="T787" s="158"/>
      <c r="AT787" s="153" t="s">
        <v>322</v>
      </c>
      <c r="AU787" s="153" t="s">
        <v>90</v>
      </c>
      <c r="AV787" s="12" t="s">
        <v>90</v>
      </c>
      <c r="AW787" s="12" t="s">
        <v>4</v>
      </c>
      <c r="AX787" s="12" t="s">
        <v>88</v>
      </c>
      <c r="AY787" s="153" t="s">
        <v>311</v>
      </c>
    </row>
    <row r="788" spans="2:65" s="1" customFormat="1" ht="16.5" customHeight="1" x14ac:dyDescent="0.2">
      <c r="B788" s="34"/>
      <c r="C788" s="134" t="s">
        <v>1466</v>
      </c>
      <c r="D788" s="134" t="s">
        <v>313</v>
      </c>
      <c r="E788" s="135" t="s">
        <v>1467</v>
      </c>
      <c r="F788" s="136" t="s">
        <v>1468</v>
      </c>
      <c r="G788" s="137" t="s">
        <v>250</v>
      </c>
      <c r="H788" s="138">
        <v>334.96</v>
      </c>
      <c r="I788" s="139"/>
      <c r="J788" s="140">
        <f>ROUND(I788*H788,2)</f>
        <v>0</v>
      </c>
      <c r="K788" s="136" t="s">
        <v>317</v>
      </c>
      <c r="L788" s="34"/>
      <c r="M788" s="141" t="s">
        <v>43</v>
      </c>
      <c r="N788" s="142" t="s">
        <v>52</v>
      </c>
      <c r="P788" s="143">
        <f>O788*H788</f>
        <v>0</v>
      </c>
      <c r="Q788" s="143">
        <v>1.5E-3</v>
      </c>
      <c r="R788" s="143">
        <f>Q788*H788</f>
        <v>0.50244</v>
      </c>
      <c r="S788" s="143">
        <v>0</v>
      </c>
      <c r="T788" s="144">
        <f>S788*H788</f>
        <v>0</v>
      </c>
      <c r="AR788" s="145" t="s">
        <v>417</v>
      </c>
      <c r="AT788" s="145" t="s">
        <v>313</v>
      </c>
      <c r="AU788" s="145" t="s">
        <v>90</v>
      </c>
      <c r="AY788" s="18" t="s">
        <v>311</v>
      </c>
      <c r="BE788" s="146">
        <f>IF(N788="základní",J788,0)</f>
        <v>0</v>
      </c>
      <c r="BF788" s="146">
        <f>IF(N788="snížená",J788,0)</f>
        <v>0</v>
      </c>
      <c r="BG788" s="146">
        <f>IF(N788="zákl. přenesená",J788,0)</f>
        <v>0</v>
      </c>
      <c r="BH788" s="146">
        <f>IF(N788="sníž. přenesená",J788,0)</f>
        <v>0</v>
      </c>
      <c r="BI788" s="146">
        <f>IF(N788="nulová",J788,0)</f>
        <v>0</v>
      </c>
      <c r="BJ788" s="18" t="s">
        <v>88</v>
      </c>
      <c r="BK788" s="146">
        <f>ROUND(I788*H788,2)</f>
        <v>0</v>
      </c>
      <c r="BL788" s="18" t="s">
        <v>417</v>
      </c>
      <c r="BM788" s="145" t="s">
        <v>1469</v>
      </c>
    </row>
    <row r="789" spans="2:65" s="1" customFormat="1" ht="11.25" x14ac:dyDescent="0.2">
      <c r="B789" s="34"/>
      <c r="D789" s="147" t="s">
        <v>320</v>
      </c>
      <c r="F789" s="148" t="s">
        <v>1470</v>
      </c>
      <c r="I789" s="149"/>
      <c r="L789" s="34"/>
      <c r="M789" s="150"/>
      <c r="T789" s="55"/>
      <c r="AT789" s="18" t="s">
        <v>320</v>
      </c>
      <c r="AU789" s="18" t="s">
        <v>90</v>
      </c>
    </row>
    <row r="790" spans="2:65" s="12" customFormat="1" ht="11.25" x14ac:dyDescent="0.2">
      <c r="B790" s="151"/>
      <c r="D790" s="152" t="s">
        <v>322</v>
      </c>
      <c r="E790" s="153" t="s">
        <v>43</v>
      </c>
      <c r="F790" s="154" t="s">
        <v>677</v>
      </c>
      <c r="H790" s="155">
        <v>169.1</v>
      </c>
      <c r="I790" s="156"/>
      <c r="L790" s="151"/>
      <c r="M790" s="157"/>
      <c r="T790" s="158"/>
      <c r="AT790" s="153" t="s">
        <v>322</v>
      </c>
      <c r="AU790" s="153" t="s">
        <v>90</v>
      </c>
      <c r="AV790" s="12" t="s">
        <v>90</v>
      </c>
      <c r="AW790" s="12" t="s">
        <v>41</v>
      </c>
      <c r="AX790" s="12" t="s">
        <v>81</v>
      </c>
      <c r="AY790" s="153" t="s">
        <v>311</v>
      </c>
    </row>
    <row r="791" spans="2:65" s="12" customFormat="1" ht="11.25" x14ac:dyDescent="0.2">
      <c r="B791" s="151"/>
      <c r="D791" s="152" t="s">
        <v>322</v>
      </c>
      <c r="E791" s="153" t="s">
        <v>43</v>
      </c>
      <c r="F791" s="154" t="s">
        <v>1471</v>
      </c>
      <c r="H791" s="155">
        <v>8.2799999999999994</v>
      </c>
      <c r="I791" s="156"/>
      <c r="L791" s="151"/>
      <c r="M791" s="157"/>
      <c r="T791" s="158"/>
      <c r="AT791" s="153" t="s">
        <v>322</v>
      </c>
      <c r="AU791" s="153" t="s">
        <v>90</v>
      </c>
      <c r="AV791" s="12" t="s">
        <v>90</v>
      </c>
      <c r="AW791" s="12" t="s">
        <v>41</v>
      </c>
      <c r="AX791" s="12" t="s">
        <v>81</v>
      </c>
      <c r="AY791" s="153" t="s">
        <v>311</v>
      </c>
    </row>
    <row r="792" spans="2:65" s="12" customFormat="1" ht="11.25" x14ac:dyDescent="0.2">
      <c r="B792" s="151"/>
      <c r="D792" s="152" t="s">
        <v>322</v>
      </c>
      <c r="E792" s="153" t="s">
        <v>43</v>
      </c>
      <c r="F792" s="154" t="s">
        <v>678</v>
      </c>
      <c r="H792" s="155">
        <v>151.19999999999999</v>
      </c>
      <c r="I792" s="156"/>
      <c r="L792" s="151"/>
      <c r="M792" s="157"/>
      <c r="T792" s="158"/>
      <c r="AT792" s="153" t="s">
        <v>322</v>
      </c>
      <c r="AU792" s="153" t="s">
        <v>90</v>
      </c>
      <c r="AV792" s="12" t="s">
        <v>90</v>
      </c>
      <c r="AW792" s="12" t="s">
        <v>41</v>
      </c>
      <c r="AX792" s="12" t="s">
        <v>81</v>
      </c>
      <c r="AY792" s="153" t="s">
        <v>311</v>
      </c>
    </row>
    <row r="793" spans="2:65" s="12" customFormat="1" ht="11.25" x14ac:dyDescent="0.2">
      <c r="B793" s="151"/>
      <c r="D793" s="152" t="s">
        <v>322</v>
      </c>
      <c r="E793" s="153" t="s">
        <v>43</v>
      </c>
      <c r="F793" s="154" t="s">
        <v>1472</v>
      </c>
      <c r="H793" s="155">
        <v>6.38</v>
      </c>
      <c r="I793" s="156"/>
      <c r="L793" s="151"/>
      <c r="M793" s="157"/>
      <c r="T793" s="158"/>
      <c r="AT793" s="153" t="s">
        <v>322</v>
      </c>
      <c r="AU793" s="153" t="s">
        <v>90</v>
      </c>
      <c r="AV793" s="12" t="s">
        <v>90</v>
      </c>
      <c r="AW793" s="12" t="s">
        <v>41</v>
      </c>
      <c r="AX793" s="12" t="s">
        <v>81</v>
      </c>
      <c r="AY793" s="153" t="s">
        <v>311</v>
      </c>
    </row>
    <row r="794" spans="2:65" s="13" customFormat="1" ht="11.25" x14ac:dyDescent="0.2">
      <c r="B794" s="159"/>
      <c r="D794" s="152" t="s">
        <v>322</v>
      </c>
      <c r="E794" s="160" t="s">
        <v>43</v>
      </c>
      <c r="F794" s="161" t="s">
        <v>331</v>
      </c>
      <c r="H794" s="162">
        <v>334.96</v>
      </c>
      <c r="I794" s="163"/>
      <c r="L794" s="159"/>
      <c r="M794" s="164"/>
      <c r="T794" s="165"/>
      <c r="AT794" s="160" t="s">
        <v>322</v>
      </c>
      <c r="AU794" s="160" t="s">
        <v>90</v>
      </c>
      <c r="AV794" s="13" t="s">
        <v>318</v>
      </c>
      <c r="AW794" s="13" t="s">
        <v>41</v>
      </c>
      <c r="AX794" s="13" t="s">
        <v>88</v>
      </c>
      <c r="AY794" s="160" t="s">
        <v>311</v>
      </c>
    </row>
    <row r="795" spans="2:65" s="1" customFormat="1" ht="16.5" customHeight="1" x14ac:dyDescent="0.2">
      <c r="B795" s="34"/>
      <c r="C795" s="134" t="s">
        <v>1473</v>
      </c>
      <c r="D795" s="134" t="s">
        <v>313</v>
      </c>
      <c r="E795" s="135" t="s">
        <v>1474</v>
      </c>
      <c r="F795" s="136" t="s">
        <v>1475</v>
      </c>
      <c r="G795" s="137" t="s">
        <v>379</v>
      </c>
      <c r="H795" s="138">
        <v>146.6</v>
      </c>
      <c r="I795" s="139"/>
      <c r="J795" s="140">
        <f>ROUND(I795*H795,2)</f>
        <v>0</v>
      </c>
      <c r="K795" s="136" t="s">
        <v>317</v>
      </c>
      <c r="L795" s="34"/>
      <c r="M795" s="141" t="s">
        <v>43</v>
      </c>
      <c r="N795" s="142" t="s">
        <v>52</v>
      </c>
      <c r="P795" s="143">
        <f>O795*H795</f>
        <v>0</v>
      </c>
      <c r="Q795" s="143">
        <v>1.42E-3</v>
      </c>
      <c r="R795" s="143">
        <f>Q795*H795</f>
        <v>0.208172</v>
      </c>
      <c r="S795" s="143">
        <v>0</v>
      </c>
      <c r="T795" s="144">
        <f>S795*H795</f>
        <v>0</v>
      </c>
      <c r="AR795" s="145" t="s">
        <v>417</v>
      </c>
      <c r="AT795" s="145" t="s">
        <v>313</v>
      </c>
      <c r="AU795" s="145" t="s">
        <v>90</v>
      </c>
      <c r="AY795" s="18" t="s">
        <v>311</v>
      </c>
      <c r="BE795" s="146">
        <f>IF(N795="základní",J795,0)</f>
        <v>0</v>
      </c>
      <c r="BF795" s="146">
        <f>IF(N795="snížená",J795,0)</f>
        <v>0</v>
      </c>
      <c r="BG795" s="146">
        <f>IF(N795="zákl. přenesená",J795,0)</f>
        <v>0</v>
      </c>
      <c r="BH795" s="146">
        <f>IF(N795="sníž. přenesená",J795,0)</f>
        <v>0</v>
      </c>
      <c r="BI795" s="146">
        <f>IF(N795="nulová",J795,0)</f>
        <v>0</v>
      </c>
      <c r="BJ795" s="18" t="s">
        <v>88</v>
      </c>
      <c r="BK795" s="146">
        <f>ROUND(I795*H795,2)</f>
        <v>0</v>
      </c>
      <c r="BL795" s="18" t="s">
        <v>417</v>
      </c>
      <c r="BM795" s="145" t="s">
        <v>1476</v>
      </c>
    </row>
    <row r="796" spans="2:65" s="1" customFormat="1" ht="11.25" x14ac:dyDescent="0.2">
      <c r="B796" s="34"/>
      <c r="D796" s="147" t="s">
        <v>320</v>
      </c>
      <c r="F796" s="148" t="s">
        <v>1477</v>
      </c>
      <c r="I796" s="149"/>
      <c r="L796" s="34"/>
      <c r="M796" s="150"/>
      <c r="T796" s="55"/>
      <c r="AT796" s="18" t="s">
        <v>320</v>
      </c>
      <c r="AU796" s="18" t="s">
        <v>90</v>
      </c>
    </row>
    <row r="797" spans="2:65" s="12" customFormat="1" ht="11.25" x14ac:dyDescent="0.2">
      <c r="B797" s="151"/>
      <c r="D797" s="152" t="s">
        <v>322</v>
      </c>
      <c r="E797" s="153" t="s">
        <v>43</v>
      </c>
      <c r="F797" s="154" t="s">
        <v>1478</v>
      </c>
      <c r="H797" s="155">
        <v>82.8</v>
      </c>
      <c r="I797" s="156"/>
      <c r="L797" s="151"/>
      <c r="M797" s="157"/>
      <c r="T797" s="158"/>
      <c r="AT797" s="153" t="s">
        <v>322</v>
      </c>
      <c r="AU797" s="153" t="s">
        <v>90</v>
      </c>
      <c r="AV797" s="12" t="s">
        <v>90</v>
      </c>
      <c r="AW797" s="12" t="s">
        <v>41</v>
      </c>
      <c r="AX797" s="12" t="s">
        <v>81</v>
      </c>
      <c r="AY797" s="153" t="s">
        <v>311</v>
      </c>
    </row>
    <row r="798" spans="2:65" s="12" customFormat="1" ht="11.25" x14ac:dyDescent="0.2">
      <c r="B798" s="151"/>
      <c r="D798" s="152" t="s">
        <v>322</v>
      </c>
      <c r="E798" s="153" t="s">
        <v>43</v>
      </c>
      <c r="F798" s="154" t="s">
        <v>1479</v>
      </c>
      <c r="H798" s="155">
        <v>63.8</v>
      </c>
      <c r="I798" s="156"/>
      <c r="L798" s="151"/>
      <c r="M798" s="157"/>
      <c r="T798" s="158"/>
      <c r="AT798" s="153" t="s">
        <v>322</v>
      </c>
      <c r="AU798" s="153" t="s">
        <v>90</v>
      </c>
      <c r="AV798" s="12" t="s">
        <v>90</v>
      </c>
      <c r="AW798" s="12" t="s">
        <v>41</v>
      </c>
      <c r="AX798" s="12" t="s">
        <v>81</v>
      </c>
      <c r="AY798" s="153" t="s">
        <v>311</v>
      </c>
    </row>
    <row r="799" spans="2:65" s="13" customFormat="1" ht="11.25" x14ac:dyDescent="0.2">
      <c r="B799" s="159"/>
      <c r="D799" s="152" t="s">
        <v>322</v>
      </c>
      <c r="E799" s="160" t="s">
        <v>43</v>
      </c>
      <c r="F799" s="161" t="s">
        <v>331</v>
      </c>
      <c r="H799" s="162">
        <v>146.6</v>
      </c>
      <c r="I799" s="163"/>
      <c r="L799" s="159"/>
      <c r="M799" s="164"/>
      <c r="T799" s="165"/>
      <c r="AT799" s="160" t="s">
        <v>322</v>
      </c>
      <c r="AU799" s="160" t="s">
        <v>90</v>
      </c>
      <c r="AV799" s="13" t="s">
        <v>318</v>
      </c>
      <c r="AW799" s="13" t="s">
        <v>41</v>
      </c>
      <c r="AX799" s="13" t="s">
        <v>88</v>
      </c>
      <c r="AY799" s="160" t="s">
        <v>311</v>
      </c>
    </row>
    <row r="800" spans="2:65" s="1" customFormat="1" ht="21.75" customHeight="1" x14ac:dyDescent="0.2">
      <c r="B800" s="34"/>
      <c r="C800" s="134" t="s">
        <v>1480</v>
      </c>
      <c r="D800" s="134" t="s">
        <v>313</v>
      </c>
      <c r="E800" s="135" t="s">
        <v>1481</v>
      </c>
      <c r="F800" s="136" t="s">
        <v>1482</v>
      </c>
      <c r="G800" s="137" t="s">
        <v>250</v>
      </c>
      <c r="H800" s="138">
        <v>334.96</v>
      </c>
      <c r="I800" s="139"/>
      <c r="J800" s="140">
        <f>ROUND(I800*H800,2)</f>
        <v>0</v>
      </c>
      <c r="K800" s="136" t="s">
        <v>317</v>
      </c>
      <c r="L800" s="34"/>
      <c r="M800" s="141" t="s">
        <v>43</v>
      </c>
      <c r="N800" s="142" t="s">
        <v>52</v>
      </c>
      <c r="P800" s="143">
        <f>O800*H800</f>
        <v>0</v>
      </c>
      <c r="Q800" s="143">
        <v>1.2E-4</v>
      </c>
      <c r="R800" s="143">
        <f>Q800*H800</f>
        <v>4.01952E-2</v>
      </c>
      <c r="S800" s="143">
        <v>0</v>
      </c>
      <c r="T800" s="144">
        <f>S800*H800</f>
        <v>0</v>
      </c>
      <c r="AR800" s="145" t="s">
        <v>417</v>
      </c>
      <c r="AT800" s="145" t="s">
        <v>313</v>
      </c>
      <c r="AU800" s="145" t="s">
        <v>90</v>
      </c>
      <c r="AY800" s="18" t="s">
        <v>311</v>
      </c>
      <c r="BE800" s="146">
        <f>IF(N800="základní",J800,0)</f>
        <v>0</v>
      </c>
      <c r="BF800" s="146">
        <f>IF(N800="snížená",J800,0)</f>
        <v>0</v>
      </c>
      <c r="BG800" s="146">
        <f>IF(N800="zákl. přenesená",J800,0)</f>
        <v>0</v>
      </c>
      <c r="BH800" s="146">
        <f>IF(N800="sníž. přenesená",J800,0)</f>
        <v>0</v>
      </c>
      <c r="BI800" s="146">
        <f>IF(N800="nulová",J800,0)</f>
        <v>0</v>
      </c>
      <c r="BJ800" s="18" t="s">
        <v>88</v>
      </c>
      <c r="BK800" s="146">
        <f>ROUND(I800*H800,2)</f>
        <v>0</v>
      </c>
      <c r="BL800" s="18" t="s">
        <v>417</v>
      </c>
      <c r="BM800" s="145" t="s">
        <v>1483</v>
      </c>
    </row>
    <row r="801" spans="2:65" s="1" customFormat="1" ht="11.25" x14ac:dyDescent="0.2">
      <c r="B801" s="34"/>
      <c r="D801" s="147" t="s">
        <v>320</v>
      </c>
      <c r="F801" s="148" t="s">
        <v>1484</v>
      </c>
      <c r="I801" s="149"/>
      <c r="L801" s="34"/>
      <c r="M801" s="150"/>
      <c r="T801" s="55"/>
      <c r="AT801" s="18" t="s">
        <v>320</v>
      </c>
      <c r="AU801" s="18" t="s">
        <v>90</v>
      </c>
    </row>
    <row r="802" spans="2:65" s="12" customFormat="1" ht="11.25" x14ac:dyDescent="0.2">
      <c r="B802" s="151"/>
      <c r="D802" s="152" t="s">
        <v>322</v>
      </c>
      <c r="E802" s="153" t="s">
        <v>43</v>
      </c>
      <c r="F802" s="154" t="s">
        <v>677</v>
      </c>
      <c r="H802" s="155">
        <v>169.1</v>
      </c>
      <c r="I802" s="156"/>
      <c r="L802" s="151"/>
      <c r="M802" s="157"/>
      <c r="T802" s="158"/>
      <c r="AT802" s="153" t="s">
        <v>322</v>
      </c>
      <c r="AU802" s="153" t="s">
        <v>90</v>
      </c>
      <c r="AV802" s="12" t="s">
        <v>90</v>
      </c>
      <c r="AW802" s="12" t="s">
        <v>41</v>
      </c>
      <c r="AX802" s="12" t="s">
        <v>81</v>
      </c>
      <c r="AY802" s="153" t="s">
        <v>311</v>
      </c>
    </row>
    <row r="803" spans="2:65" s="12" customFormat="1" ht="11.25" x14ac:dyDescent="0.2">
      <c r="B803" s="151"/>
      <c r="D803" s="152" t="s">
        <v>322</v>
      </c>
      <c r="E803" s="153" t="s">
        <v>43</v>
      </c>
      <c r="F803" s="154" t="s">
        <v>1471</v>
      </c>
      <c r="H803" s="155">
        <v>8.2799999999999994</v>
      </c>
      <c r="I803" s="156"/>
      <c r="L803" s="151"/>
      <c r="M803" s="157"/>
      <c r="T803" s="158"/>
      <c r="AT803" s="153" t="s">
        <v>322</v>
      </c>
      <c r="AU803" s="153" t="s">
        <v>90</v>
      </c>
      <c r="AV803" s="12" t="s">
        <v>90</v>
      </c>
      <c r="AW803" s="12" t="s">
        <v>41</v>
      </c>
      <c r="AX803" s="12" t="s">
        <v>81</v>
      </c>
      <c r="AY803" s="153" t="s">
        <v>311</v>
      </c>
    </row>
    <row r="804" spans="2:65" s="12" customFormat="1" ht="11.25" x14ac:dyDescent="0.2">
      <c r="B804" s="151"/>
      <c r="D804" s="152" t="s">
        <v>322</v>
      </c>
      <c r="E804" s="153" t="s">
        <v>43</v>
      </c>
      <c r="F804" s="154" t="s">
        <v>678</v>
      </c>
      <c r="H804" s="155">
        <v>151.19999999999999</v>
      </c>
      <c r="I804" s="156"/>
      <c r="L804" s="151"/>
      <c r="M804" s="157"/>
      <c r="T804" s="158"/>
      <c r="AT804" s="153" t="s">
        <v>322</v>
      </c>
      <c r="AU804" s="153" t="s">
        <v>90</v>
      </c>
      <c r="AV804" s="12" t="s">
        <v>90</v>
      </c>
      <c r="AW804" s="12" t="s">
        <v>41</v>
      </c>
      <c r="AX804" s="12" t="s">
        <v>81</v>
      </c>
      <c r="AY804" s="153" t="s">
        <v>311</v>
      </c>
    </row>
    <row r="805" spans="2:65" s="12" customFormat="1" ht="11.25" x14ac:dyDescent="0.2">
      <c r="B805" s="151"/>
      <c r="D805" s="152" t="s">
        <v>322</v>
      </c>
      <c r="E805" s="153" t="s">
        <v>43</v>
      </c>
      <c r="F805" s="154" t="s">
        <v>1472</v>
      </c>
      <c r="H805" s="155">
        <v>6.38</v>
      </c>
      <c r="I805" s="156"/>
      <c r="L805" s="151"/>
      <c r="M805" s="157"/>
      <c r="T805" s="158"/>
      <c r="AT805" s="153" t="s">
        <v>322</v>
      </c>
      <c r="AU805" s="153" t="s">
        <v>90</v>
      </c>
      <c r="AV805" s="12" t="s">
        <v>90</v>
      </c>
      <c r="AW805" s="12" t="s">
        <v>41</v>
      </c>
      <c r="AX805" s="12" t="s">
        <v>81</v>
      </c>
      <c r="AY805" s="153" t="s">
        <v>311</v>
      </c>
    </row>
    <row r="806" spans="2:65" s="13" customFormat="1" ht="11.25" x14ac:dyDescent="0.2">
      <c r="B806" s="159"/>
      <c r="D806" s="152" t="s">
        <v>322</v>
      </c>
      <c r="E806" s="160" t="s">
        <v>43</v>
      </c>
      <c r="F806" s="161" t="s">
        <v>331</v>
      </c>
      <c r="H806" s="162">
        <v>334.96</v>
      </c>
      <c r="I806" s="163"/>
      <c r="L806" s="159"/>
      <c r="M806" s="164"/>
      <c r="T806" s="165"/>
      <c r="AT806" s="160" t="s">
        <v>322</v>
      </c>
      <c r="AU806" s="160" t="s">
        <v>90</v>
      </c>
      <c r="AV806" s="13" t="s">
        <v>318</v>
      </c>
      <c r="AW806" s="13" t="s">
        <v>41</v>
      </c>
      <c r="AX806" s="13" t="s">
        <v>88</v>
      </c>
      <c r="AY806" s="160" t="s">
        <v>311</v>
      </c>
    </row>
    <row r="807" spans="2:65" s="1" customFormat="1" ht="24.2" customHeight="1" x14ac:dyDescent="0.2">
      <c r="B807" s="34"/>
      <c r="C807" s="134" t="s">
        <v>1485</v>
      </c>
      <c r="D807" s="134" t="s">
        <v>313</v>
      </c>
      <c r="E807" s="135" t="s">
        <v>1486</v>
      </c>
      <c r="F807" s="136" t="s">
        <v>1487</v>
      </c>
      <c r="G807" s="137" t="s">
        <v>962</v>
      </c>
      <c r="H807" s="183"/>
      <c r="I807" s="139"/>
      <c r="J807" s="140">
        <f>ROUND(I807*H807,2)</f>
        <v>0</v>
      </c>
      <c r="K807" s="136" t="s">
        <v>317</v>
      </c>
      <c r="L807" s="34"/>
      <c r="M807" s="141" t="s">
        <v>43</v>
      </c>
      <c r="N807" s="142" t="s">
        <v>52</v>
      </c>
      <c r="P807" s="143">
        <f>O807*H807</f>
        <v>0</v>
      </c>
      <c r="Q807" s="143">
        <v>0</v>
      </c>
      <c r="R807" s="143">
        <f>Q807*H807</f>
        <v>0</v>
      </c>
      <c r="S807" s="143">
        <v>0</v>
      </c>
      <c r="T807" s="144">
        <f>S807*H807</f>
        <v>0</v>
      </c>
      <c r="AR807" s="145" t="s">
        <v>417</v>
      </c>
      <c r="AT807" s="145" t="s">
        <v>313</v>
      </c>
      <c r="AU807" s="145" t="s">
        <v>90</v>
      </c>
      <c r="AY807" s="18" t="s">
        <v>311</v>
      </c>
      <c r="BE807" s="146">
        <f>IF(N807="základní",J807,0)</f>
        <v>0</v>
      </c>
      <c r="BF807" s="146">
        <f>IF(N807="snížená",J807,0)</f>
        <v>0</v>
      </c>
      <c r="BG807" s="146">
        <f>IF(N807="zákl. přenesená",J807,0)</f>
        <v>0</v>
      </c>
      <c r="BH807" s="146">
        <f>IF(N807="sníž. přenesená",J807,0)</f>
        <v>0</v>
      </c>
      <c r="BI807" s="146">
        <f>IF(N807="nulová",J807,0)</f>
        <v>0</v>
      </c>
      <c r="BJ807" s="18" t="s">
        <v>88</v>
      </c>
      <c r="BK807" s="146">
        <f>ROUND(I807*H807,2)</f>
        <v>0</v>
      </c>
      <c r="BL807" s="18" t="s">
        <v>417</v>
      </c>
      <c r="BM807" s="145" t="s">
        <v>1488</v>
      </c>
    </row>
    <row r="808" spans="2:65" s="1" customFormat="1" ht="11.25" x14ac:dyDescent="0.2">
      <c r="B808" s="34"/>
      <c r="D808" s="147" t="s">
        <v>320</v>
      </c>
      <c r="F808" s="148" t="s">
        <v>1489</v>
      </c>
      <c r="I808" s="149"/>
      <c r="L808" s="34"/>
      <c r="M808" s="150"/>
      <c r="T808" s="55"/>
      <c r="AT808" s="18" t="s">
        <v>320</v>
      </c>
      <c r="AU808" s="18" t="s">
        <v>90</v>
      </c>
    </row>
    <row r="809" spans="2:65" s="11" customFormat="1" ht="22.9" customHeight="1" x14ac:dyDescent="0.2">
      <c r="B809" s="122"/>
      <c r="D809" s="123" t="s">
        <v>80</v>
      </c>
      <c r="E809" s="132" t="s">
        <v>1490</v>
      </c>
      <c r="F809" s="132" t="s">
        <v>1491</v>
      </c>
      <c r="I809" s="125"/>
      <c r="J809" s="133">
        <f>BK809</f>
        <v>0</v>
      </c>
      <c r="L809" s="122"/>
      <c r="M809" s="127"/>
      <c r="P809" s="128">
        <f>SUM(P810:P816)</f>
        <v>0</v>
      </c>
      <c r="R809" s="128">
        <f>SUM(R810:R816)</f>
        <v>0.12177439999999999</v>
      </c>
      <c r="T809" s="129">
        <f>SUM(T810:T816)</f>
        <v>0</v>
      </c>
      <c r="AR809" s="123" t="s">
        <v>90</v>
      </c>
      <c r="AT809" s="130" t="s">
        <v>80</v>
      </c>
      <c r="AU809" s="130" t="s">
        <v>88</v>
      </c>
      <c r="AY809" s="123" t="s">
        <v>311</v>
      </c>
      <c r="BK809" s="131">
        <f>SUM(BK810:BK816)</f>
        <v>0</v>
      </c>
    </row>
    <row r="810" spans="2:65" s="1" customFormat="1" ht="16.5" customHeight="1" x14ac:dyDescent="0.2">
      <c r="B810" s="34"/>
      <c r="C810" s="134" t="s">
        <v>1492</v>
      </c>
      <c r="D810" s="134" t="s">
        <v>313</v>
      </c>
      <c r="E810" s="135" t="s">
        <v>1493</v>
      </c>
      <c r="F810" s="136" t="s">
        <v>1494</v>
      </c>
      <c r="G810" s="137" t="s">
        <v>250</v>
      </c>
      <c r="H810" s="138">
        <v>17.600000000000001</v>
      </c>
      <c r="I810" s="139"/>
      <c r="J810" s="140">
        <f>ROUND(I810*H810,2)</f>
        <v>0</v>
      </c>
      <c r="K810" s="136" t="s">
        <v>317</v>
      </c>
      <c r="L810" s="34"/>
      <c r="M810" s="141" t="s">
        <v>43</v>
      </c>
      <c r="N810" s="142" t="s">
        <v>52</v>
      </c>
      <c r="P810" s="143">
        <f>O810*H810</f>
        <v>0</v>
      </c>
      <c r="Q810" s="143">
        <v>0</v>
      </c>
      <c r="R810" s="143">
        <f>Q810*H810</f>
        <v>0</v>
      </c>
      <c r="S810" s="143">
        <v>0</v>
      </c>
      <c r="T810" s="144">
        <f>S810*H810</f>
        <v>0</v>
      </c>
      <c r="AR810" s="145" t="s">
        <v>417</v>
      </c>
      <c r="AT810" s="145" t="s">
        <v>313</v>
      </c>
      <c r="AU810" s="145" t="s">
        <v>90</v>
      </c>
      <c r="AY810" s="18" t="s">
        <v>311</v>
      </c>
      <c r="BE810" s="146">
        <f>IF(N810="základní",J810,0)</f>
        <v>0</v>
      </c>
      <c r="BF810" s="146">
        <f>IF(N810="snížená",J810,0)</f>
        <v>0</v>
      </c>
      <c r="BG810" s="146">
        <f>IF(N810="zákl. přenesená",J810,0)</f>
        <v>0</v>
      </c>
      <c r="BH810" s="146">
        <f>IF(N810="sníž. přenesená",J810,0)</f>
        <v>0</v>
      </c>
      <c r="BI810" s="146">
        <f>IF(N810="nulová",J810,0)</f>
        <v>0</v>
      </c>
      <c r="BJ810" s="18" t="s">
        <v>88</v>
      </c>
      <c r="BK810" s="146">
        <f>ROUND(I810*H810,2)</f>
        <v>0</v>
      </c>
      <c r="BL810" s="18" t="s">
        <v>417</v>
      </c>
      <c r="BM810" s="145" t="s">
        <v>1495</v>
      </c>
    </row>
    <row r="811" spans="2:65" s="1" customFormat="1" ht="11.25" x14ac:dyDescent="0.2">
      <c r="B811" s="34"/>
      <c r="D811" s="147" t="s">
        <v>320</v>
      </c>
      <c r="F811" s="148" t="s">
        <v>1496</v>
      </c>
      <c r="I811" s="149"/>
      <c r="L811" s="34"/>
      <c r="M811" s="150"/>
      <c r="T811" s="55"/>
      <c r="AT811" s="18" t="s">
        <v>320</v>
      </c>
      <c r="AU811" s="18" t="s">
        <v>90</v>
      </c>
    </row>
    <row r="812" spans="2:65" s="12" customFormat="1" ht="11.25" x14ac:dyDescent="0.2">
      <c r="B812" s="151"/>
      <c r="D812" s="152" t="s">
        <v>322</v>
      </c>
      <c r="E812" s="153" t="s">
        <v>43</v>
      </c>
      <c r="F812" s="154" t="s">
        <v>679</v>
      </c>
      <c r="H812" s="155">
        <v>17.600000000000001</v>
      </c>
      <c r="I812" s="156"/>
      <c r="L812" s="151"/>
      <c r="M812" s="157"/>
      <c r="T812" s="158"/>
      <c r="AT812" s="153" t="s">
        <v>322</v>
      </c>
      <c r="AU812" s="153" t="s">
        <v>90</v>
      </c>
      <c r="AV812" s="12" t="s">
        <v>90</v>
      </c>
      <c r="AW812" s="12" t="s">
        <v>41</v>
      </c>
      <c r="AX812" s="12" t="s">
        <v>88</v>
      </c>
      <c r="AY812" s="153" t="s">
        <v>311</v>
      </c>
    </row>
    <row r="813" spans="2:65" s="1" customFormat="1" ht="16.5" customHeight="1" x14ac:dyDescent="0.2">
      <c r="B813" s="34"/>
      <c r="C813" s="172" t="s">
        <v>1497</v>
      </c>
      <c r="D813" s="172" t="s">
        <v>634</v>
      </c>
      <c r="E813" s="173" t="s">
        <v>1498</v>
      </c>
      <c r="F813" s="174" t="s">
        <v>1499</v>
      </c>
      <c r="G813" s="175" t="s">
        <v>250</v>
      </c>
      <c r="H813" s="176">
        <v>19.36</v>
      </c>
      <c r="I813" s="177"/>
      <c r="J813" s="178">
        <f>ROUND(I813*H813,2)</f>
        <v>0</v>
      </c>
      <c r="K813" s="174" t="s">
        <v>317</v>
      </c>
      <c r="L813" s="179"/>
      <c r="M813" s="180" t="s">
        <v>43</v>
      </c>
      <c r="N813" s="181" t="s">
        <v>52</v>
      </c>
      <c r="P813" s="143">
        <f>O813*H813</f>
        <v>0</v>
      </c>
      <c r="Q813" s="143">
        <v>6.2899999999999996E-3</v>
      </c>
      <c r="R813" s="143">
        <f>Q813*H813</f>
        <v>0.12177439999999999</v>
      </c>
      <c r="S813" s="143">
        <v>0</v>
      </c>
      <c r="T813" s="144">
        <f>S813*H813</f>
        <v>0</v>
      </c>
      <c r="AR813" s="145" t="s">
        <v>528</v>
      </c>
      <c r="AT813" s="145" t="s">
        <v>634</v>
      </c>
      <c r="AU813" s="145" t="s">
        <v>90</v>
      </c>
      <c r="AY813" s="18" t="s">
        <v>311</v>
      </c>
      <c r="BE813" s="146">
        <f>IF(N813="základní",J813,0)</f>
        <v>0</v>
      </c>
      <c r="BF813" s="146">
        <f>IF(N813="snížená",J813,0)</f>
        <v>0</v>
      </c>
      <c r="BG813" s="146">
        <f>IF(N813="zákl. přenesená",J813,0)</f>
        <v>0</v>
      </c>
      <c r="BH813" s="146">
        <f>IF(N813="sníž. přenesená",J813,0)</f>
        <v>0</v>
      </c>
      <c r="BI813" s="146">
        <f>IF(N813="nulová",J813,0)</f>
        <v>0</v>
      </c>
      <c r="BJ813" s="18" t="s">
        <v>88</v>
      </c>
      <c r="BK813" s="146">
        <f>ROUND(I813*H813,2)</f>
        <v>0</v>
      </c>
      <c r="BL813" s="18" t="s">
        <v>417</v>
      </c>
      <c r="BM813" s="145" t="s">
        <v>1500</v>
      </c>
    </row>
    <row r="814" spans="2:65" s="12" customFormat="1" ht="11.25" x14ac:dyDescent="0.2">
      <c r="B814" s="151"/>
      <c r="D814" s="152" t="s">
        <v>322</v>
      </c>
      <c r="F814" s="154" t="s">
        <v>1501</v>
      </c>
      <c r="H814" s="155">
        <v>19.36</v>
      </c>
      <c r="I814" s="156"/>
      <c r="L814" s="151"/>
      <c r="M814" s="157"/>
      <c r="T814" s="158"/>
      <c r="AT814" s="153" t="s">
        <v>322</v>
      </c>
      <c r="AU814" s="153" t="s">
        <v>90</v>
      </c>
      <c r="AV814" s="12" t="s">
        <v>90</v>
      </c>
      <c r="AW814" s="12" t="s">
        <v>4</v>
      </c>
      <c r="AX814" s="12" t="s">
        <v>88</v>
      </c>
      <c r="AY814" s="153" t="s">
        <v>311</v>
      </c>
    </row>
    <row r="815" spans="2:65" s="1" customFormat="1" ht="24.2" customHeight="1" x14ac:dyDescent="0.2">
      <c r="B815" s="34"/>
      <c r="C815" s="134" t="s">
        <v>1502</v>
      </c>
      <c r="D815" s="134" t="s">
        <v>313</v>
      </c>
      <c r="E815" s="135" t="s">
        <v>1503</v>
      </c>
      <c r="F815" s="136" t="s">
        <v>1504</v>
      </c>
      <c r="G815" s="137" t="s">
        <v>962</v>
      </c>
      <c r="H815" s="183"/>
      <c r="I815" s="139"/>
      <c r="J815" s="140">
        <f>ROUND(I815*H815,2)</f>
        <v>0</v>
      </c>
      <c r="K815" s="136" t="s">
        <v>317</v>
      </c>
      <c r="L815" s="34"/>
      <c r="M815" s="141" t="s">
        <v>43</v>
      </c>
      <c r="N815" s="142" t="s">
        <v>52</v>
      </c>
      <c r="P815" s="143">
        <f>O815*H815</f>
        <v>0</v>
      </c>
      <c r="Q815" s="143">
        <v>0</v>
      </c>
      <c r="R815" s="143">
        <f>Q815*H815</f>
        <v>0</v>
      </c>
      <c r="S815" s="143">
        <v>0</v>
      </c>
      <c r="T815" s="144">
        <f>S815*H815</f>
        <v>0</v>
      </c>
      <c r="AR815" s="145" t="s">
        <v>417</v>
      </c>
      <c r="AT815" s="145" t="s">
        <v>313</v>
      </c>
      <c r="AU815" s="145" t="s">
        <v>90</v>
      </c>
      <c r="AY815" s="18" t="s">
        <v>311</v>
      </c>
      <c r="BE815" s="146">
        <f>IF(N815="základní",J815,0)</f>
        <v>0</v>
      </c>
      <c r="BF815" s="146">
        <f>IF(N815="snížená",J815,0)</f>
        <v>0</v>
      </c>
      <c r="BG815" s="146">
        <f>IF(N815="zákl. přenesená",J815,0)</f>
        <v>0</v>
      </c>
      <c r="BH815" s="146">
        <f>IF(N815="sníž. přenesená",J815,0)</f>
        <v>0</v>
      </c>
      <c r="BI815" s="146">
        <f>IF(N815="nulová",J815,0)</f>
        <v>0</v>
      </c>
      <c r="BJ815" s="18" t="s">
        <v>88</v>
      </c>
      <c r="BK815" s="146">
        <f>ROUND(I815*H815,2)</f>
        <v>0</v>
      </c>
      <c r="BL815" s="18" t="s">
        <v>417</v>
      </c>
      <c r="BM815" s="145" t="s">
        <v>1505</v>
      </c>
    </row>
    <row r="816" spans="2:65" s="1" customFormat="1" ht="11.25" x14ac:dyDescent="0.2">
      <c r="B816" s="34"/>
      <c r="D816" s="147" t="s">
        <v>320</v>
      </c>
      <c r="F816" s="148" t="s">
        <v>1506</v>
      </c>
      <c r="I816" s="149"/>
      <c r="L816" s="34"/>
      <c r="M816" s="150"/>
      <c r="T816" s="55"/>
      <c r="AT816" s="18" t="s">
        <v>320</v>
      </c>
      <c r="AU816" s="18" t="s">
        <v>90</v>
      </c>
    </row>
    <row r="817" spans="2:65" s="11" customFormat="1" ht="22.9" customHeight="1" x14ac:dyDescent="0.2">
      <c r="B817" s="122"/>
      <c r="D817" s="123" t="s">
        <v>80</v>
      </c>
      <c r="E817" s="132" t="s">
        <v>1507</v>
      </c>
      <c r="F817" s="132" t="s">
        <v>1508</v>
      </c>
      <c r="I817" s="125"/>
      <c r="J817" s="133">
        <f>BK817</f>
        <v>0</v>
      </c>
      <c r="L817" s="122"/>
      <c r="M817" s="127"/>
      <c r="P817" s="128">
        <f>SUM(P818:P847)</f>
        <v>0</v>
      </c>
      <c r="R817" s="128">
        <f>SUM(R818:R847)</f>
        <v>8.1123593200000013</v>
      </c>
      <c r="T817" s="129">
        <f>SUM(T818:T847)</f>
        <v>0</v>
      </c>
      <c r="AR817" s="123" t="s">
        <v>90</v>
      </c>
      <c r="AT817" s="130" t="s">
        <v>80</v>
      </c>
      <c r="AU817" s="130" t="s">
        <v>88</v>
      </c>
      <c r="AY817" s="123" t="s">
        <v>311</v>
      </c>
      <c r="BK817" s="131">
        <f>SUM(BK818:BK847)</f>
        <v>0</v>
      </c>
    </row>
    <row r="818" spans="2:65" s="1" customFormat="1" ht="16.5" customHeight="1" x14ac:dyDescent="0.2">
      <c r="B818" s="34"/>
      <c r="C818" s="134" t="s">
        <v>1509</v>
      </c>
      <c r="D818" s="134" t="s">
        <v>313</v>
      </c>
      <c r="E818" s="135" t="s">
        <v>1510</v>
      </c>
      <c r="F818" s="136" t="s">
        <v>1511</v>
      </c>
      <c r="G818" s="137" t="s">
        <v>250</v>
      </c>
      <c r="H818" s="138">
        <v>318.72000000000003</v>
      </c>
      <c r="I818" s="139"/>
      <c r="J818" s="140">
        <f>ROUND(I818*H818,2)</f>
        <v>0</v>
      </c>
      <c r="K818" s="136" t="s">
        <v>317</v>
      </c>
      <c r="L818" s="34"/>
      <c r="M818" s="141" t="s">
        <v>43</v>
      </c>
      <c r="N818" s="142" t="s">
        <v>52</v>
      </c>
      <c r="P818" s="143">
        <f>O818*H818</f>
        <v>0</v>
      </c>
      <c r="Q818" s="143">
        <v>0</v>
      </c>
      <c r="R818" s="143">
        <f>Q818*H818</f>
        <v>0</v>
      </c>
      <c r="S818" s="143">
        <v>0</v>
      </c>
      <c r="T818" s="144">
        <f>S818*H818</f>
        <v>0</v>
      </c>
      <c r="AR818" s="145" t="s">
        <v>417</v>
      </c>
      <c r="AT818" s="145" t="s">
        <v>313</v>
      </c>
      <c r="AU818" s="145" t="s">
        <v>90</v>
      </c>
      <c r="AY818" s="18" t="s">
        <v>311</v>
      </c>
      <c r="BE818" s="146">
        <f>IF(N818="základní",J818,0)</f>
        <v>0</v>
      </c>
      <c r="BF818" s="146">
        <f>IF(N818="snížená",J818,0)</f>
        <v>0</v>
      </c>
      <c r="BG818" s="146">
        <f>IF(N818="zákl. přenesená",J818,0)</f>
        <v>0</v>
      </c>
      <c r="BH818" s="146">
        <f>IF(N818="sníž. přenesená",J818,0)</f>
        <v>0</v>
      </c>
      <c r="BI818" s="146">
        <f>IF(N818="nulová",J818,0)</f>
        <v>0</v>
      </c>
      <c r="BJ818" s="18" t="s">
        <v>88</v>
      </c>
      <c r="BK818" s="146">
        <f>ROUND(I818*H818,2)</f>
        <v>0</v>
      </c>
      <c r="BL818" s="18" t="s">
        <v>417</v>
      </c>
      <c r="BM818" s="145" t="s">
        <v>1512</v>
      </c>
    </row>
    <row r="819" spans="2:65" s="1" customFormat="1" ht="11.25" x14ac:dyDescent="0.2">
      <c r="B819" s="34"/>
      <c r="D819" s="147" t="s">
        <v>320</v>
      </c>
      <c r="F819" s="148" t="s">
        <v>1513</v>
      </c>
      <c r="I819" s="149"/>
      <c r="L819" s="34"/>
      <c r="M819" s="150"/>
      <c r="T819" s="55"/>
      <c r="AT819" s="18" t="s">
        <v>320</v>
      </c>
      <c r="AU819" s="18" t="s">
        <v>90</v>
      </c>
    </row>
    <row r="820" spans="2:65" s="12" customFormat="1" ht="11.25" x14ac:dyDescent="0.2">
      <c r="B820" s="151"/>
      <c r="D820" s="152" t="s">
        <v>322</v>
      </c>
      <c r="E820" s="153" t="s">
        <v>43</v>
      </c>
      <c r="F820" s="154" t="s">
        <v>1514</v>
      </c>
      <c r="H820" s="155">
        <v>183.6</v>
      </c>
      <c r="I820" s="156"/>
      <c r="L820" s="151"/>
      <c r="M820" s="157"/>
      <c r="T820" s="158"/>
      <c r="AT820" s="153" t="s">
        <v>322</v>
      </c>
      <c r="AU820" s="153" t="s">
        <v>90</v>
      </c>
      <c r="AV820" s="12" t="s">
        <v>90</v>
      </c>
      <c r="AW820" s="12" t="s">
        <v>41</v>
      </c>
      <c r="AX820" s="12" t="s">
        <v>81</v>
      </c>
      <c r="AY820" s="153" t="s">
        <v>311</v>
      </c>
    </row>
    <row r="821" spans="2:65" s="12" customFormat="1" ht="11.25" x14ac:dyDescent="0.2">
      <c r="B821" s="151"/>
      <c r="D821" s="152" t="s">
        <v>322</v>
      </c>
      <c r="E821" s="153" t="s">
        <v>43</v>
      </c>
      <c r="F821" s="154" t="s">
        <v>1515</v>
      </c>
      <c r="H821" s="155">
        <v>135.12</v>
      </c>
      <c r="I821" s="156"/>
      <c r="L821" s="151"/>
      <c r="M821" s="157"/>
      <c r="T821" s="158"/>
      <c r="AT821" s="153" t="s">
        <v>322</v>
      </c>
      <c r="AU821" s="153" t="s">
        <v>90</v>
      </c>
      <c r="AV821" s="12" t="s">
        <v>90</v>
      </c>
      <c r="AW821" s="12" t="s">
        <v>41</v>
      </c>
      <c r="AX821" s="12" t="s">
        <v>81</v>
      </c>
      <c r="AY821" s="153" t="s">
        <v>311</v>
      </c>
    </row>
    <row r="822" spans="2:65" s="13" customFormat="1" ht="11.25" x14ac:dyDescent="0.2">
      <c r="B822" s="159"/>
      <c r="D822" s="152" t="s">
        <v>322</v>
      </c>
      <c r="E822" s="160" t="s">
        <v>259</v>
      </c>
      <c r="F822" s="161" t="s">
        <v>331</v>
      </c>
      <c r="H822" s="162">
        <v>318.72000000000003</v>
      </c>
      <c r="I822" s="163"/>
      <c r="L822" s="159"/>
      <c r="M822" s="164"/>
      <c r="T822" s="165"/>
      <c r="AT822" s="160" t="s">
        <v>322</v>
      </c>
      <c r="AU822" s="160" t="s">
        <v>90</v>
      </c>
      <c r="AV822" s="13" t="s">
        <v>318</v>
      </c>
      <c r="AW822" s="13" t="s">
        <v>41</v>
      </c>
      <c r="AX822" s="13" t="s">
        <v>88</v>
      </c>
      <c r="AY822" s="160" t="s">
        <v>311</v>
      </c>
    </row>
    <row r="823" spans="2:65" s="1" customFormat="1" ht="24.2" customHeight="1" x14ac:dyDescent="0.2">
      <c r="B823" s="34"/>
      <c r="C823" s="134" t="s">
        <v>1516</v>
      </c>
      <c r="D823" s="134" t="s">
        <v>313</v>
      </c>
      <c r="E823" s="135" t="s">
        <v>1517</v>
      </c>
      <c r="F823" s="136" t="s">
        <v>1518</v>
      </c>
      <c r="G823" s="137" t="s">
        <v>340</v>
      </c>
      <c r="H823" s="138">
        <v>91.8</v>
      </c>
      <c r="I823" s="139"/>
      <c r="J823" s="140">
        <f>ROUND(I823*H823,2)</f>
        <v>0</v>
      </c>
      <c r="K823" s="136" t="s">
        <v>317</v>
      </c>
      <c r="L823" s="34"/>
      <c r="M823" s="141" t="s">
        <v>43</v>
      </c>
      <c r="N823" s="142" t="s">
        <v>52</v>
      </c>
      <c r="P823" s="143">
        <f>O823*H823</f>
        <v>0</v>
      </c>
      <c r="Q823" s="143">
        <v>1.09E-3</v>
      </c>
      <c r="R823" s="143">
        <f>Q823*H823</f>
        <v>0.100062</v>
      </c>
      <c r="S823" s="143">
        <v>0</v>
      </c>
      <c r="T823" s="144">
        <f>S823*H823</f>
        <v>0</v>
      </c>
      <c r="AR823" s="145" t="s">
        <v>417</v>
      </c>
      <c r="AT823" s="145" t="s">
        <v>313</v>
      </c>
      <c r="AU823" s="145" t="s">
        <v>90</v>
      </c>
      <c r="AY823" s="18" t="s">
        <v>311</v>
      </c>
      <c r="BE823" s="146">
        <f>IF(N823="základní",J823,0)</f>
        <v>0</v>
      </c>
      <c r="BF823" s="146">
        <f>IF(N823="snížená",J823,0)</f>
        <v>0</v>
      </c>
      <c r="BG823" s="146">
        <f>IF(N823="zákl. přenesená",J823,0)</f>
        <v>0</v>
      </c>
      <c r="BH823" s="146">
        <f>IF(N823="sníž. přenesená",J823,0)</f>
        <v>0</v>
      </c>
      <c r="BI823" s="146">
        <f>IF(N823="nulová",J823,0)</f>
        <v>0</v>
      </c>
      <c r="BJ823" s="18" t="s">
        <v>88</v>
      </c>
      <c r="BK823" s="146">
        <f>ROUND(I823*H823,2)</f>
        <v>0</v>
      </c>
      <c r="BL823" s="18" t="s">
        <v>417</v>
      </c>
      <c r="BM823" s="145" t="s">
        <v>1519</v>
      </c>
    </row>
    <row r="824" spans="2:65" s="1" customFormat="1" ht="11.25" x14ac:dyDescent="0.2">
      <c r="B824" s="34"/>
      <c r="D824" s="147" t="s">
        <v>320</v>
      </c>
      <c r="F824" s="148" t="s">
        <v>1520</v>
      </c>
      <c r="I824" s="149"/>
      <c r="L824" s="34"/>
      <c r="M824" s="150"/>
      <c r="T824" s="55"/>
      <c r="AT824" s="18" t="s">
        <v>320</v>
      </c>
      <c r="AU824" s="18" t="s">
        <v>90</v>
      </c>
    </row>
    <row r="825" spans="2:65" s="14" customFormat="1" ht="11.25" x14ac:dyDescent="0.2">
      <c r="B825" s="166"/>
      <c r="D825" s="152" t="s">
        <v>322</v>
      </c>
      <c r="E825" s="167" t="s">
        <v>43</v>
      </c>
      <c r="F825" s="168" t="s">
        <v>1521</v>
      </c>
      <c r="H825" s="167" t="s">
        <v>43</v>
      </c>
      <c r="I825" s="169"/>
      <c r="L825" s="166"/>
      <c r="M825" s="170"/>
      <c r="T825" s="171"/>
      <c r="AT825" s="167" t="s">
        <v>322</v>
      </c>
      <c r="AU825" s="167" t="s">
        <v>90</v>
      </c>
      <c r="AV825" s="14" t="s">
        <v>88</v>
      </c>
      <c r="AW825" s="14" t="s">
        <v>41</v>
      </c>
      <c r="AX825" s="14" t="s">
        <v>81</v>
      </c>
      <c r="AY825" s="167" t="s">
        <v>311</v>
      </c>
    </row>
    <row r="826" spans="2:65" s="12" customFormat="1" ht="11.25" x14ac:dyDescent="0.2">
      <c r="B826" s="151"/>
      <c r="D826" s="152" t="s">
        <v>322</v>
      </c>
      <c r="E826" s="153" t="s">
        <v>43</v>
      </c>
      <c r="F826" s="154" t="s">
        <v>1522</v>
      </c>
      <c r="H826" s="155">
        <v>91.8</v>
      </c>
      <c r="I826" s="156"/>
      <c r="L826" s="151"/>
      <c r="M826" s="157"/>
      <c r="T826" s="158"/>
      <c r="AT826" s="153" t="s">
        <v>322</v>
      </c>
      <c r="AU826" s="153" t="s">
        <v>90</v>
      </c>
      <c r="AV826" s="12" t="s">
        <v>90</v>
      </c>
      <c r="AW826" s="12" t="s">
        <v>41</v>
      </c>
      <c r="AX826" s="12" t="s">
        <v>88</v>
      </c>
      <c r="AY826" s="153" t="s">
        <v>311</v>
      </c>
    </row>
    <row r="827" spans="2:65" s="1" customFormat="1" ht="21.75" customHeight="1" x14ac:dyDescent="0.2">
      <c r="B827" s="34"/>
      <c r="C827" s="134" t="s">
        <v>1523</v>
      </c>
      <c r="D827" s="134" t="s">
        <v>313</v>
      </c>
      <c r="E827" s="135" t="s">
        <v>1524</v>
      </c>
      <c r="F827" s="136" t="s">
        <v>1525</v>
      </c>
      <c r="G827" s="137" t="s">
        <v>250</v>
      </c>
      <c r="H827" s="138">
        <v>318.72000000000003</v>
      </c>
      <c r="I827" s="139"/>
      <c r="J827" s="140">
        <f>ROUND(I827*H827,2)</f>
        <v>0</v>
      </c>
      <c r="K827" s="136" t="s">
        <v>317</v>
      </c>
      <c r="L827" s="34"/>
      <c r="M827" s="141" t="s">
        <v>43</v>
      </c>
      <c r="N827" s="142" t="s">
        <v>52</v>
      </c>
      <c r="P827" s="143">
        <f>O827*H827</f>
        <v>0</v>
      </c>
      <c r="Q827" s="143">
        <v>5.3E-3</v>
      </c>
      <c r="R827" s="143">
        <f>Q827*H827</f>
        <v>1.6892160000000001</v>
      </c>
      <c r="S827" s="143">
        <v>0</v>
      </c>
      <c r="T827" s="144">
        <f>S827*H827</f>
        <v>0</v>
      </c>
      <c r="AR827" s="145" t="s">
        <v>417</v>
      </c>
      <c r="AT827" s="145" t="s">
        <v>313</v>
      </c>
      <c r="AU827" s="145" t="s">
        <v>90</v>
      </c>
      <c r="AY827" s="18" t="s">
        <v>311</v>
      </c>
      <c r="BE827" s="146">
        <f>IF(N827="základní",J827,0)</f>
        <v>0</v>
      </c>
      <c r="BF827" s="146">
        <f>IF(N827="snížená",J827,0)</f>
        <v>0</v>
      </c>
      <c r="BG827" s="146">
        <f>IF(N827="zákl. přenesená",J827,0)</f>
        <v>0</v>
      </c>
      <c r="BH827" s="146">
        <f>IF(N827="sníž. přenesená",J827,0)</f>
        <v>0</v>
      </c>
      <c r="BI827" s="146">
        <f>IF(N827="nulová",J827,0)</f>
        <v>0</v>
      </c>
      <c r="BJ827" s="18" t="s">
        <v>88</v>
      </c>
      <c r="BK827" s="146">
        <f>ROUND(I827*H827,2)</f>
        <v>0</v>
      </c>
      <c r="BL827" s="18" t="s">
        <v>417</v>
      </c>
      <c r="BM827" s="145" t="s">
        <v>1526</v>
      </c>
    </row>
    <row r="828" spans="2:65" s="1" customFormat="1" ht="11.25" x14ac:dyDescent="0.2">
      <c r="B828" s="34"/>
      <c r="D828" s="147" t="s">
        <v>320</v>
      </c>
      <c r="F828" s="148" t="s">
        <v>1527</v>
      </c>
      <c r="I828" s="149"/>
      <c r="L828" s="34"/>
      <c r="M828" s="150"/>
      <c r="T828" s="55"/>
      <c r="AT828" s="18" t="s">
        <v>320</v>
      </c>
      <c r="AU828" s="18" t="s">
        <v>90</v>
      </c>
    </row>
    <row r="829" spans="2:65" s="12" customFormat="1" ht="11.25" x14ac:dyDescent="0.2">
      <c r="B829" s="151"/>
      <c r="D829" s="152" t="s">
        <v>322</v>
      </c>
      <c r="E829" s="153" t="s">
        <v>43</v>
      </c>
      <c r="F829" s="154" t="s">
        <v>259</v>
      </c>
      <c r="H829" s="155">
        <v>318.72000000000003</v>
      </c>
      <c r="I829" s="156"/>
      <c r="L829" s="151"/>
      <c r="M829" s="157"/>
      <c r="T829" s="158"/>
      <c r="AT829" s="153" t="s">
        <v>322</v>
      </c>
      <c r="AU829" s="153" t="s">
        <v>90</v>
      </c>
      <c r="AV829" s="12" t="s">
        <v>90</v>
      </c>
      <c r="AW829" s="12" t="s">
        <v>41</v>
      </c>
      <c r="AX829" s="12" t="s">
        <v>88</v>
      </c>
      <c r="AY829" s="153" t="s">
        <v>311</v>
      </c>
    </row>
    <row r="830" spans="2:65" s="1" customFormat="1" ht="16.5" customHeight="1" x14ac:dyDescent="0.2">
      <c r="B830" s="34"/>
      <c r="C830" s="172" t="s">
        <v>1528</v>
      </c>
      <c r="D830" s="172" t="s">
        <v>634</v>
      </c>
      <c r="E830" s="173" t="s">
        <v>1529</v>
      </c>
      <c r="F830" s="174" t="s">
        <v>1530</v>
      </c>
      <c r="G830" s="175" t="s">
        <v>250</v>
      </c>
      <c r="H830" s="176">
        <v>350.59199999999998</v>
      </c>
      <c r="I830" s="177"/>
      <c r="J830" s="178">
        <f>ROUND(I830*H830,2)</f>
        <v>0</v>
      </c>
      <c r="K830" s="174" t="s">
        <v>317</v>
      </c>
      <c r="L830" s="179"/>
      <c r="M830" s="180" t="s">
        <v>43</v>
      </c>
      <c r="N830" s="181" t="s">
        <v>52</v>
      </c>
      <c r="P830" s="143">
        <f>O830*H830</f>
        <v>0</v>
      </c>
      <c r="Q830" s="143">
        <v>1.771E-2</v>
      </c>
      <c r="R830" s="143">
        <f>Q830*H830</f>
        <v>6.2089843199999999</v>
      </c>
      <c r="S830" s="143">
        <v>0</v>
      </c>
      <c r="T830" s="144">
        <f>S830*H830</f>
        <v>0</v>
      </c>
      <c r="AR830" s="145" t="s">
        <v>528</v>
      </c>
      <c r="AT830" s="145" t="s">
        <v>634</v>
      </c>
      <c r="AU830" s="145" t="s">
        <v>90</v>
      </c>
      <c r="AY830" s="18" t="s">
        <v>311</v>
      </c>
      <c r="BE830" s="146">
        <f>IF(N830="základní",J830,0)</f>
        <v>0</v>
      </c>
      <c r="BF830" s="146">
        <f>IF(N830="snížená",J830,0)</f>
        <v>0</v>
      </c>
      <c r="BG830" s="146">
        <f>IF(N830="zákl. přenesená",J830,0)</f>
        <v>0</v>
      </c>
      <c r="BH830" s="146">
        <f>IF(N830="sníž. přenesená",J830,0)</f>
        <v>0</v>
      </c>
      <c r="BI830" s="146">
        <f>IF(N830="nulová",J830,0)</f>
        <v>0</v>
      </c>
      <c r="BJ830" s="18" t="s">
        <v>88</v>
      </c>
      <c r="BK830" s="146">
        <f>ROUND(I830*H830,2)</f>
        <v>0</v>
      </c>
      <c r="BL830" s="18" t="s">
        <v>417</v>
      </c>
      <c r="BM830" s="145" t="s">
        <v>1531</v>
      </c>
    </row>
    <row r="831" spans="2:65" s="12" customFormat="1" ht="11.25" x14ac:dyDescent="0.2">
      <c r="B831" s="151"/>
      <c r="D831" s="152" t="s">
        <v>322</v>
      </c>
      <c r="F831" s="154" t="s">
        <v>1532</v>
      </c>
      <c r="H831" s="155">
        <v>350.59199999999998</v>
      </c>
      <c r="I831" s="156"/>
      <c r="L831" s="151"/>
      <c r="M831" s="157"/>
      <c r="T831" s="158"/>
      <c r="AT831" s="153" t="s">
        <v>322</v>
      </c>
      <c r="AU831" s="153" t="s">
        <v>90</v>
      </c>
      <c r="AV831" s="12" t="s">
        <v>90</v>
      </c>
      <c r="AW831" s="12" t="s">
        <v>4</v>
      </c>
      <c r="AX831" s="12" t="s">
        <v>88</v>
      </c>
      <c r="AY831" s="153" t="s">
        <v>311</v>
      </c>
    </row>
    <row r="832" spans="2:65" s="1" customFormat="1" ht="16.5" customHeight="1" x14ac:dyDescent="0.2">
      <c r="B832" s="34"/>
      <c r="C832" s="134" t="s">
        <v>1533</v>
      </c>
      <c r="D832" s="134" t="s">
        <v>313</v>
      </c>
      <c r="E832" s="135" t="s">
        <v>1534</v>
      </c>
      <c r="F832" s="136" t="s">
        <v>1535</v>
      </c>
      <c r="G832" s="137" t="s">
        <v>379</v>
      </c>
      <c r="H832" s="138">
        <v>116.3</v>
      </c>
      <c r="I832" s="139"/>
      <c r="J832" s="140">
        <f>ROUND(I832*H832,2)</f>
        <v>0</v>
      </c>
      <c r="K832" s="136" t="s">
        <v>317</v>
      </c>
      <c r="L832" s="34"/>
      <c r="M832" s="141" t="s">
        <v>43</v>
      </c>
      <c r="N832" s="142" t="s">
        <v>52</v>
      </c>
      <c r="P832" s="143">
        <f>O832*H832</f>
        <v>0</v>
      </c>
      <c r="Q832" s="143">
        <v>2.0000000000000001E-4</v>
      </c>
      <c r="R832" s="143">
        <f>Q832*H832</f>
        <v>2.3259999999999999E-2</v>
      </c>
      <c r="S832" s="143">
        <v>0</v>
      </c>
      <c r="T832" s="144">
        <f>S832*H832</f>
        <v>0</v>
      </c>
      <c r="AR832" s="145" t="s">
        <v>417</v>
      </c>
      <c r="AT832" s="145" t="s">
        <v>313</v>
      </c>
      <c r="AU832" s="145" t="s">
        <v>90</v>
      </c>
      <c r="AY832" s="18" t="s">
        <v>311</v>
      </c>
      <c r="BE832" s="146">
        <f>IF(N832="základní",J832,0)</f>
        <v>0</v>
      </c>
      <c r="BF832" s="146">
        <f>IF(N832="snížená",J832,0)</f>
        <v>0</v>
      </c>
      <c r="BG832" s="146">
        <f>IF(N832="zákl. přenesená",J832,0)</f>
        <v>0</v>
      </c>
      <c r="BH832" s="146">
        <f>IF(N832="sníž. přenesená",J832,0)</f>
        <v>0</v>
      </c>
      <c r="BI832" s="146">
        <f>IF(N832="nulová",J832,0)</f>
        <v>0</v>
      </c>
      <c r="BJ832" s="18" t="s">
        <v>88</v>
      </c>
      <c r="BK832" s="146">
        <f>ROUND(I832*H832,2)</f>
        <v>0</v>
      </c>
      <c r="BL832" s="18" t="s">
        <v>417</v>
      </c>
      <c r="BM832" s="145" t="s">
        <v>1536</v>
      </c>
    </row>
    <row r="833" spans="2:65" s="1" customFormat="1" ht="11.25" x14ac:dyDescent="0.2">
      <c r="B833" s="34"/>
      <c r="D833" s="147" t="s">
        <v>320</v>
      </c>
      <c r="F833" s="148" t="s">
        <v>1537</v>
      </c>
      <c r="I833" s="149"/>
      <c r="L833" s="34"/>
      <c r="M833" s="150"/>
      <c r="T833" s="55"/>
      <c r="AT833" s="18" t="s">
        <v>320</v>
      </c>
      <c r="AU833" s="18" t="s">
        <v>90</v>
      </c>
    </row>
    <row r="834" spans="2:65" s="12" customFormat="1" ht="11.25" x14ac:dyDescent="0.2">
      <c r="B834" s="151"/>
      <c r="D834" s="152" t="s">
        <v>322</v>
      </c>
      <c r="E834" s="153" t="s">
        <v>43</v>
      </c>
      <c r="F834" s="154" t="s">
        <v>1538</v>
      </c>
      <c r="H834" s="155">
        <v>60</v>
      </c>
      <c r="I834" s="156"/>
      <c r="L834" s="151"/>
      <c r="M834" s="157"/>
      <c r="T834" s="158"/>
      <c r="AT834" s="153" t="s">
        <v>322</v>
      </c>
      <c r="AU834" s="153" t="s">
        <v>90</v>
      </c>
      <c r="AV834" s="12" t="s">
        <v>90</v>
      </c>
      <c r="AW834" s="12" t="s">
        <v>41</v>
      </c>
      <c r="AX834" s="12" t="s">
        <v>81</v>
      </c>
      <c r="AY834" s="153" t="s">
        <v>311</v>
      </c>
    </row>
    <row r="835" spans="2:65" s="12" customFormat="1" ht="11.25" x14ac:dyDescent="0.2">
      <c r="B835" s="151"/>
      <c r="D835" s="152" t="s">
        <v>322</v>
      </c>
      <c r="E835" s="153" t="s">
        <v>43</v>
      </c>
      <c r="F835" s="154" t="s">
        <v>1539</v>
      </c>
      <c r="H835" s="155">
        <v>56.3</v>
      </c>
      <c r="I835" s="156"/>
      <c r="L835" s="151"/>
      <c r="M835" s="157"/>
      <c r="T835" s="158"/>
      <c r="AT835" s="153" t="s">
        <v>322</v>
      </c>
      <c r="AU835" s="153" t="s">
        <v>90</v>
      </c>
      <c r="AV835" s="12" t="s">
        <v>90</v>
      </c>
      <c r="AW835" s="12" t="s">
        <v>41</v>
      </c>
      <c r="AX835" s="12" t="s">
        <v>81</v>
      </c>
      <c r="AY835" s="153" t="s">
        <v>311</v>
      </c>
    </row>
    <row r="836" spans="2:65" s="13" customFormat="1" ht="11.25" x14ac:dyDescent="0.2">
      <c r="B836" s="159"/>
      <c r="D836" s="152" t="s">
        <v>322</v>
      </c>
      <c r="E836" s="160" t="s">
        <v>43</v>
      </c>
      <c r="F836" s="161" t="s">
        <v>331</v>
      </c>
      <c r="H836" s="162">
        <v>116.3</v>
      </c>
      <c r="I836" s="163"/>
      <c r="L836" s="159"/>
      <c r="M836" s="164"/>
      <c r="T836" s="165"/>
      <c r="AT836" s="160" t="s">
        <v>322</v>
      </c>
      <c r="AU836" s="160" t="s">
        <v>90</v>
      </c>
      <c r="AV836" s="13" t="s">
        <v>318</v>
      </c>
      <c r="AW836" s="13" t="s">
        <v>41</v>
      </c>
      <c r="AX836" s="13" t="s">
        <v>88</v>
      </c>
      <c r="AY836" s="160" t="s">
        <v>311</v>
      </c>
    </row>
    <row r="837" spans="2:65" s="1" customFormat="1" ht="16.5" customHeight="1" x14ac:dyDescent="0.2">
      <c r="B837" s="34"/>
      <c r="C837" s="172" t="s">
        <v>1540</v>
      </c>
      <c r="D837" s="172" t="s">
        <v>634</v>
      </c>
      <c r="E837" s="173" t="s">
        <v>1541</v>
      </c>
      <c r="F837" s="174" t="s">
        <v>1542</v>
      </c>
      <c r="G837" s="175" t="s">
        <v>379</v>
      </c>
      <c r="H837" s="176">
        <v>122.11499999999999</v>
      </c>
      <c r="I837" s="177"/>
      <c r="J837" s="178">
        <f>ROUND(I837*H837,2)</f>
        <v>0</v>
      </c>
      <c r="K837" s="174" t="s">
        <v>317</v>
      </c>
      <c r="L837" s="179"/>
      <c r="M837" s="180" t="s">
        <v>43</v>
      </c>
      <c r="N837" s="181" t="s">
        <v>52</v>
      </c>
      <c r="P837" s="143">
        <f>O837*H837</f>
        <v>0</v>
      </c>
      <c r="Q837" s="143">
        <v>2.9999999999999997E-4</v>
      </c>
      <c r="R837" s="143">
        <f>Q837*H837</f>
        <v>3.6634499999999993E-2</v>
      </c>
      <c r="S837" s="143">
        <v>0</v>
      </c>
      <c r="T837" s="144">
        <f>S837*H837</f>
        <v>0</v>
      </c>
      <c r="AR837" s="145" t="s">
        <v>528</v>
      </c>
      <c r="AT837" s="145" t="s">
        <v>634</v>
      </c>
      <c r="AU837" s="145" t="s">
        <v>90</v>
      </c>
      <c r="AY837" s="18" t="s">
        <v>311</v>
      </c>
      <c r="BE837" s="146">
        <f>IF(N837="základní",J837,0)</f>
        <v>0</v>
      </c>
      <c r="BF837" s="146">
        <f>IF(N837="snížená",J837,0)</f>
        <v>0</v>
      </c>
      <c r="BG837" s="146">
        <f>IF(N837="zákl. přenesená",J837,0)</f>
        <v>0</v>
      </c>
      <c r="BH837" s="146">
        <f>IF(N837="sníž. přenesená",J837,0)</f>
        <v>0</v>
      </c>
      <c r="BI837" s="146">
        <f>IF(N837="nulová",J837,0)</f>
        <v>0</v>
      </c>
      <c r="BJ837" s="18" t="s">
        <v>88</v>
      </c>
      <c r="BK837" s="146">
        <f>ROUND(I837*H837,2)</f>
        <v>0</v>
      </c>
      <c r="BL837" s="18" t="s">
        <v>417</v>
      </c>
      <c r="BM837" s="145" t="s">
        <v>1543</v>
      </c>
    </row>
    <row r="838" spans="2:65" s="12" customFormat="1" ht="11.25" x14ac:dyDescent="0.2">
      <c r="B838" s="151"/>
      <c r="D838" s="152" t="s">
        <v>322</v>
      </c>
      <c r="F838" s="154" t="s">
        <v>1544</v>
      </c>
      <c r="H838" s="155">
        <v>122.11499999999999</v>
      </c>
      <c r="I838" s="156"/>
      <c r="L838" s="151"/>
      <c r="M838" s="157"/>
      <c r="T838" s="158"/>
      <c r="AT838" s="153" t="s">
        <v>322</v>
      </c>
      <c r="AU838" s="153" t="s">
        <v>90</v>
      </c>
      <c r="AV838" s="12" t="s">
        <v>90</v>
      </c>
      <c r="AW838" s="12" t="s">
        <v>4</v>
      </c>
      <c r="AX838" s="12" t="s">
        <v>88</v>
      </c>
      <c r="AY838" s="153" t="s">
        <v>311</v>
      </c>
    </row>
    <row r="839" spans="2:65" s="1" customFormat="1" ht="16.5" customHeight="1" x14ac:dyDescent="0.2">
      <c r="B839" s="34"/>
      <c r="C839" s="134" t="s">
        <v>1545</v>
      </c>
      <c r="D839" s="134" t="s">
        <v>313</v>
      </c>
      <c r="E839" s="135" t="s">
        <v>1546</v>
      </c>
      <c r="F839" s="136" t="s">
        <v>1547</v>
      </c>
      <c r="G839" s="137" t="s">
        <v>379</v>
      </c>
      <c r="H839" s="138">
        <v>109.5</v>
      </c>
      <c r="I839" s="139"/>
      <c r="J839" s="140">
        <f>ROUND(I839*H839,2)</f>
        <v>0</v>
      </c>
      <c r="K839" s="136" t="s">
        <v>317</v>
      </c>
      <c r="L839" s="34"/>
      <c r="M839" s="141" t="s">
        <v>43</v>
      </c>
      <c r="N839" s="142" t="s">
        <v>52</v>
      </c>
      <c r="P839" s="143">
        <f>O839*H839</f>
        <v>0</v>
      </c>
      <c r="Q839" s="143">
        <v>1.8000000000000001E-4</v>
      </c>
      <c r="R839" s="143">
        <f>Q839*H839</f>
        <v>1.9710000000000002E-2</v>
      </c>
      <c r="S839" s="143">
        <v>0</v>
      </c>
      <c r="T839" s="144">
        <f>S839*H839</f>
        <v>0</v>
      </c>
      <c r="AR839" s="145" t="s">
        <v>417</v>
      </c>
      <c r="AT839" s="145" t="s">
        <v>313</v>
      </c>
      <c r="AU839" s="145" t="s">
        <v>90</v>
      </c>
      <c r="AY839" s="18" t="s">
        <v>311</v>
      </c>
      <c r="BE839" s="146">
        <f>IF(N839="základní",J839,0)</f>
        <v>0</v>
      </c>
      <c r="BF839" s="146">
        <f>IF(N839="snížená",J839,0)</f>
        <v>0</v>
      </c>
      <c r="BG839" s="146">
        <f>IF(N839="zákl. přenesená",J839,0)</f>
        <v>0</v>
      </c>
      <c r="BH839" s="146">
        <f>IF(N839="sníž. přenesená",J839,0)</f>
        <v>0</v>
      </c>
      <c r="BI839" s="146">
        <f>IF(N839="nulová",J839,0)</f>
        <v>0</v>
      </c>
      <c r="BJ839" s="18" t="s">
        <v>88</v>
      </c>
      <c r="BK839" s="146">
        <f>ROUND(I839*H839,2)</f>
        <v>0</v>
      </c>
      <c r="BL839" s="18" t="s">
        <v>417</v>
      </c>
      <c r="BM839" s="145" t="s">
        <v>1548</v>
      </c>
    </row>
    <row r="840" spans="2:65" s="1" customFormat="1" ht="11.25" x14ac:dyDescent="0.2">
      <c r="B840" s="34"/>
      <c r="D840" s="147" t="s">
        <v>320</v>
      </c>
      <c r="F840" s="148" t="s">
        <v>1549</v>
      </c>
      <c r="I840" s="149"/>
      <c r="L840" s="34"/>
      <c r="M840" s="150"/>
      <c r="T840" s="55"/>
      <c r="AT840" s="18" t="s">
        <v>320</v>
      </c>
      <c r="AU840" s="18" t="s">
        <v>90</v>
      </c>
    </row>
    <row r="841" spans="2:65" s="12" customFormat="1" ht="11.25" x14ac:dyDescent="0.2">
      <c r="B841" s="151"/>
      <c r="D841" s="152" t="s">
        <v>322</v>
      </c>
      <c r="E841" s="153" t="s">
        <v>43</v>
      </c>
      <c r="F841" s="154" t="s">
        <v>1550</v>
      </c>
      <c r="H841" s="155">
        <v>61.2</v>
      </c>
      <c r="I841" s="156"/>
      <c r="L841" s="151"/>
      <c r="M841" s="157"/>
      <c r="T841" s="158"/>
      <c r="AT841" s="153" t="s">
        <v>322</v>
      </c>
      <c r="AU841" s="153" t="s">
        <v>90</v>
      </c>
      <c r="AV841" s="12" t="s">
        <v>90</v>
      </c>
      <c r="AW841" s="12" t="s">
        <v>41</v>
      </c>
      <c r="AX841" s="12" t="s">
        <v>81</v>
      </c>
      <c r="AY841" s="153" t="s">
        <v>311</v>
      </c>
    </row>
    <row r="842" spans="2:65" s="12" customFormat="1" ht="11.25" x14ac:dyDescent="0.2">
      <c r="B842" s="151"/>
      <c r="D842" s="152" t="s">
        <v>322</v>
      </c>
      <c r="E842" s="153" t="s">
        <v>43</v>
      </c>
      <c r="F842" s="154" t="s">
        <v>1551</v>
      </c>
      <c r="H842" s="155">
        <v>48.3</v>
      </c>
      <c r="I842" s="156"/>
      <c r="L842" s="151"/>
      <c r="M842" s="157"/>
      <c r="T842" s="158"/>
      <c r="AT842" s="153" t="s">
        <v>322</v>
      </c>
      <c r="AU842" s="153" t="s">
        <v>90</v>
      </c>
      <c r="AV842" s="12" t="s">
        <v>90</v>
      </c>
      <c r="AW842" s="12" t="s">
        <v>41</v>
      </c>
      <c r="AX842" s="12" t="s">
        <v>81</v>
      </c>
      <c r="AY842" s="153" t="s">
        <v>311</v>
      </c>
    </row>
    <row r="843" spans="2:65" s="13" customFormat="1" ht="11.25" x14ac:dyDescent="0.2">
      <c r="B843" s="159"/>
      <c r="D843" s="152" t="s">
        <v>322</v>
      </c>
      <c r="E843" s="160" t="s">
        <v>43</v>
      </c>
      <c r="F843" s="161" t="s">
        <v>331</v>
      </c>
      <c r="H843" s="162">
        <v>109.5</v>
      </c>
      <c r="I843" s="163"/>
      <c r="L843" s="159"/>
      <c r="M843" s="164"/>
      <c r="T843" s="165"/>
      <c r="AT843" s="160" t="s">
        <v>322</v>
      </c>
      <c r="AU843" s="160" t="s">
        <v>90</v>
      </c>
      <c r="AV843" s="13" t="s">
        <v>318</v>
      </c>
      <c r="AW843" s="13" t="s">
        <v>41</v>
      </c>
      <c r="AX843" s="13" t="s">
        <v>88</v>
      </c>
      <c r="AY843" s="160" t="s">
        <v>311</v>
      </c>
    </row>
    <row r="844" spans="2:65" s="1" customFormat="1" ht="16.5" customHeight="1" x14ac:dyDescent="0.2">
      <c r="B844" s="34"/>
      <c r="C844" s="172" t="s">
        <v>1552</v>
      </c>
      <c r="D844" s="172" t="s">
        <v>634</v>
      </c>
      <c r="E844" s="173" t="s">
        <v>1541</v>
      </c>
      <c r="F844" s="174" t="s">
        <v>1542</v>
      </c>
      <c r="G844" s="175" t="s">
        <v>379</v>
      </c>
      <c r="H844" s="176">
        <v>114.97499999999999</v>
      </c>
      <c r="I844" s="177"/>
      <c r="J844" s="178">
        <f>ROUND(I844*H844,2)</f>
        <v>0</v>
      </c>
      <c r="K844" s="174" t="s">
        <v>317</v>
      </c>
      <c r="L844" s="179"/>
      <c r="M844" s="180" t="s">
        <v>43</v>
      </c>
      <c r="N844" s="181" t="s">
        <v>52</v>
      </c>
      <c r="P844" s="143">
        <f>O844*H844</f>
        <v>0</v>
      </c>
      <c r="Q844" s="143">
        <v>2.9999999999999997E-4</v>
      </c>
      <c r="R844" s="143">
        <f>Q844*H844</f>
        <v>3.4492499999999995E-2</v>
      </c>
      <c r="S844" s="143">
        <v>0</v>
      </c>
      <c r="T844" s="144">
        <f>S844*H844</f>
        <v>0</v>
      </c>
      <c r="AR844" s="145" t="s">
        <v>528</v>
      </c>
      <c r="AT844" s="145" t="s">
        <v>634</v>
      </c>
      <c r="AU844" s="145" t="s">
        <v>90</v>
      </c>
      <c r="AY844" s="18" t="s">
        <v>311</v>
      </c>
      <c r="BE844" s="146">
        <f>IF(N844="základní",J844,0)</f>
        <v>0</v>
      </c>
      <c r="BF844" s="146">
        <f>IF(N844="snížená",J844,0)</f>
        <v>0</v>
      </c>
      <c r="BG844" s="146">
        <f>IF(N844="zákl. přenesená",J844,0)</f>
        <v>0</v>
      </c>
      <c r="BH844" s="146">
        <f>IF(N844="sníž. přenesená",J844,0)</f>
        <v>0</v>
      </c>
      <c r="BI844" s="146">
        <f>IF(N844="nulová",J844,0)</f>
        <v>0</v>
      </c>
      <c r="BJ844" s="18" t="s">
        <v>88</v>
      </c>
      <c r="BK844" s="146">
        <f>ROUND(I844*H844,2)</f>
        <v>0</v>
      </c>
      <c r="BL844" s="18" t="s">
        <v>417</v>
      </c>
      <c r="BM844" s="145" t="s">
        <v>1553</v>
      </c>
    </row>
    <row r="845" spans="2:65" s="12" customFormat="1" ht="11.25" x14ac:dyDescent="0.2">
      <c r="B845" s="151"/>
      <c r="D845" s="152" t="s">
        <v>322</v>
      </c>
      <c r="F845" s="154" t="s">
        <v>1554</v>
      </c>
      <c r="H845" s="155">
        <v>114.97499999999999</v>
      </c>
      <c r="I845" s="156"/>
      <c r="L845" s="151"/>
      <c r="M845" s="157"/>
      <c r="T845" s="158"/>
      <c r="AT845" s="153" t="s">
        <v>322</v>
      </c>
      <c r="AU845" s="153" t="s">
        <v>90</v>
      </c>
      <c r="AV845" s="12" t="s">
        <v>90</v>
      </c>
      <c r="AW845" s="12" t="s">
        <v>4</v>
      </c>
      <c r="AX845" s="12" t="s">
        <v>88</v>
      </c>
      <c r="AY845" s="153" t="s">
        <v>311</v>
      </c>
    </row>
    <row r="846" spans="2:65" s="1" customFormat="1" ht="24.2" customHeight="1" x14ac:dyDescent="0.2">
      <c r="B846" s="34"/>
      <c r="C846" s="134" t="s">
        <v>1555</v>
      </c>
      <c r="D846" s="134" t="s">
        <v>313</v>
      </c>
      <c r="E846" s="135" t="s">
        <v>1556</v>
      </c>
      <c r="F846" s="136" t="s">
        <v>1557</v>
      </c>
      <c r="G846" s="137" t="s">
        <v>962</v>
      </c>
      <c r="H846" s="183"/>
      <c r="I846" s="139"/>
      <c r="J846" s="140">
        <f>ROUND(I846*H846,2)</f>
        <v>0</v>
      </c>
      <c r="K846" s="136" t="s">
        <v>317</v>
      </c>
      <c r="L846" s="34"/>
      <c r="M846" s="141" t="s">
        <v>43</v>
      </c>
      <c r="N846" s="142" t="s">
        <v>52</v>
      </c>
      <c r="P846" s="143">
        <f>O846*H846</f>
        <v>0</v>
      </c>
      <c r="Q846" s="143">
        <v>0</v>
      </c>
      <c r="R846" s="143">
        <f>Q846*H846</f>
        <v>0</v>
      </c>
      <c r="S846" s="143">
        <v>0</v>
      </c>
      <c r="T846" s="144">
        <f>S846*H846</f>
        <v>0</v>
      </c>
      <c r="AR846" s="145" t="s">
        <v>417</v>
      </c>
      <c r="AT846" s="145" t="s">
        <v>313</v>
      </c>
      <c r="AU846" s="145" t="s">
        <v>90</v>
      </c>
      <c r="AY846" s="18" t="s">
        <v>311</v>
      </c>
      <c r="BE846" s="146">
        <f>IF(N846="základní",J846,0)</f>
        <v>0</v>
      </c>
      <c r="BF846" s="146">
        <f>IF(N846="snížená",J846,0)</f>
        <v>0</v>
      </c>
      <c r="BG846" s="146">
        <f>IF(N846="zákl. přenesená",J846,0)</f>
        <v>0</v>
      </c>
      <c r="BH846" s="146">
        <f>IF(N846="sníž. přenesená",J846,0)</f>
        <v>0</v>
      </c>
      <c r="BI846" s="146">
        <f>IF(N846="nulová",J846,0)</f>
        <v>0</v>
      </c>
      <c r="BJ846" s="18" t="s">
        <v>88</v>
      </c>
      <c r="BK846" s="146">
        <f>ROUND(I846*H846,2)</f>
        <v>0</v>
      </c>
      <c r="BL846" s="18" t="s">
        <v>417</v>
      </c>
      <c r="BM846" s="145" t="s">
        <v>1558</v>
      </c>
    </row>
    <row r="847" spans="2:65" s="1" customFormat="1" ht="11.25" x14ac:dyDescent="0.2">
      <c r="B847" s="34"/>
      <c r="D847" s="147" t="s">
        <v>320</v>
      </c>
      <c r="F847" s="148" t="s">
        <v>1559</v>
      </c>
      <c r="I847" s="149"/>
      <c r="L847" s="34"/>
      <c r="M847" s="150"/>
      <c r="T847" s="55"/>
      <c r="AT847" s="18" t="s">
        <v>320</v>
      </c>
      <c r="AU847" s="18" t="s">
        <v>90</v>
      </c>
    </row>
    <row r="848" spans="2:65" s="11" customFormat="1" ht="22.9" customHeight="1" x14ac:dyDescent="0.2">
      <c r="B848" s="122"/>
      <c r="D848" s="123" t="s">
        <v>80</v>
      </c>
      <c r="E848" s="132" t="s">
        <v>1560</v>
      </c>
      <c r="F848" s="132" t="s">
        <v>1561</v>
      </c>
      <c r="I848" s="125"/>
      <c r="J848" s="133">
        <f>BK848</f>
        <v>0</v>
      </c>
      <c r="L848" s="122"/>
      <c r="M848" s="127"/>
      <c r="P848" s="128">
        <f>SUM(P849:P882)</f>
        <v>0</v>
      </c>
      <c r="R848" s="128">
        <f>SUM(R849:R882)</f>
        <v>0.26987228000000008</v>
      </c>
      <c r="T848" s="129">
        <f>SUM(T849:T882)</f>
        <v>0</v>
      </c>
      <c r="AR848" s="123" t="s">
        <v>90</v>
      </c>
      <c r="AT848" s="130" t="s">
        <v>80</v>
      </c>
      <c r="AU848" s="130" t="s">
        <v>88</v>
      </c>
      <c r="AY848" s="123" t="s">
        <v>311</v>
      </c>
      <c r="BK848" s="131">
        <f>SUM(BK849:BK882)</f>
        <v>0</v>
      </c>
    </row>
    <row r="849" spans="2:65" s="1" customFormat="1" ht="16.5" customHeight="1" x14ac:dyDescent="0.2">
      <c r="B849" s="34"/>
      <c r="C849" s="134" t="s">
        <v>1562</v>
      </c>
      <c r="D849" s="134" t="s">
        <v>313</v>
      </c>
      <c r="E849" s="135" t="s">
        <v>1563</v>
      </c>
      <c r="F849" s="136" t="s">
        <v>1564</v>
      </c>
      <c r="G849" s="137" t="s">
        <v>250</v>
      </c>
      <c r="H849" s="138">
        <v>17.423999999999999</v>
      </c>
      <c r="I849" s="139"/>
      <c r="J849" s="140">
        <f>ROUND(I849*H849,2)</f>
        <v>0</v>
      </c>
      <c r="K849" s="136" t="s">
        <v>317</v>
      </c>
      <c r="L849" s="34"/>
      <c r="M849" s="141" t="s">
        <v>43</v>
      </c>
      <c r="N849" s="142" t="s">
        <v>52</v>
      </c>
      <c r="P849" s="143">
        <f>O849*H849</f>
        <v>0</v>
      </c>
      <c r="Q849" s="143">
        <v>1.7000000000000001E-4</v>
      </c>
      <c r="R849" s="143">
        <f>Q849*H849</f>
        <v>2.9620800000000002E-3</v>
      </c>
      <c r="S849" s="143">
        <v>0</v>
      </c>
      <c r="T849" s="144">
        <f>S849*H849</f>
        <v>0</v>
      </c>
      <c r="AR849" s="145" t="s">
        <v>417</v>
      </c>
      <c r="AT849" s="145" t="s">
        <v>313</v>
      </c>
      <c r="AU849" s="145" t="s">
        <v>90</v>
      </c>
      <c r="AY849" s="18" t="s">
        <v>311</v>
      </c>
      <c r="BE849" s="146">
        <f>IF(N849="základní",J849,0)</f>
        <v>0</v>
      </c>
      <c r="BF849" s="146">
        <f>IF(N849="snížená",J849,0)</f>
        <v>0</v>
      </c>
      <c r="BG849" s="146">
        <f>IF(N849="zákl. přenesená",J849,0)</f>
        <v>0</v>
      </c>
      <c r="BH849" s="146">
        <f>IF(N849="sníž. přenesená",J849,0)</f>
        <v>0</v>
      </c>
      <c r="BI849" s="146">
        <f>IF(N849="nulová",J849,0)</f>
        <v>0</v>
      </c>
      <c r="BJ849" s="18" t="s">
        <v>88</v>
      </c>
      <c r="BK849" s="146">
        <f>ROUND(I849*H849,2)</f>
        <v>0</v>
      </c>
      <c r="BL849" s="18" t="s">
        <v>417</v>
      </c>
      <c r="BM849" s="145" t="s">
        <v>1565</v>
      </c>
    </row>
    <row r="850" spans="2:65" s="1" customFormat="1" ht="11.25" x14ac:dyDescent="0.2">
      <c r="B850" s="34"/>
      <c r="D850" s="147" t="s">
        <v>320</v>
      </c>
      <c r="F850" s="148" t="s">
        <v>1566</v>
      </c>
      <c r="I850" s="149"/>
      <c r="L850" s="34"/>
      <c r="M850" s="150"/>
      <c r="T850" s="55"/>
      <c r="AT850" s="18" t="s">
        <v>320</v>
      </c>
      <c r="AU850" s="18" t="s">
        <v>90</v>
      </c>
    </row>
    <row r="851" spans="2:65" s="12" customFormat="1" ht="11.25" x14ac:dyDescent="0.2">
      <c r="B851" s="151"/>
      <c r="D851" s="152" t="s">
        <v>322</v>
      </c>
      <c r="E851" s="153" t="s">
        <v>43</v>
      </c>
      <c r="F851" s="154" t="s">
        <v>1567</v>
      </c>
      <c r="H851" s="155">
        <v>5.8079999999999998</v>
      </c>
      <c r="I851" s="156"/>
      <c r="L851" s="151"/>
      <c r="M851" s="157"/>
      <c r="T851" s="158"/>
      <c r="AT851" s="153" t="s">
        <v>322</v>
      </c>
      <c r="AU851" s="153" t="s">
        <v>90</v>
      </c>
      <c r="AV851" s="12" t="s">
        <v>90</v>
      </c>
      <c r="AW851" s="12" t="s">
        <v>41</v>
      </c>
      <c r="AX851" s="12" t="s">
        <v>88</v>
      </c>
      <c r="AY851" s="153" t="s">
        <v>311</v>
      </c>
    </row>
    <row r="852" spans="2:65" s="12" customFormat="1" ht="11.25" x14ac:dyDescent="0.2">
      <c r="B852" s="151"/>
      <c r="D852" s="152" t="s">
        <v>322</v>
      </c>
      <c r="F852" s="154" t="s">
        <v>1568</v>
      </c>
      <c r="H852" s="155">
        <v>17.423999999999999</v>
      </c>
      <c r="I852" s="156"/>
      <c r="L852" s="151"/>
      <c r="M852" s="157"/>
      <c r="T852" s="158"/>
      <c r="AT852" s="153" t="s">
        <v>322</v>
      </c>
      <c r="AU852" s="153" t="s">
        <v>90</v>
      </c>
      <c r="AV852" s="12" t="s">
        <v>90</v>
      </c>
      <c r="AW852" s="12" t="s">
        <v>4</v>
      </c>
      <c r="AX852" s="12" t="s">
        <v>88</v>
      </c>
      <c r="AY852" s="153" t="s">
        <v>311</v>
      </c>
    </row>
    <row r="853" spans="2:65" s="1" customFormat="1" ht="16.5" customHeight="1" x14ac:dyDescent="0.2">
      <c r="B853" s="34"/>
      <c r="C853" s="134" t="s">
        <v>1569</v>
      </c>
      <c r="D853" s="134" t="s">
        <v>313</v>
      </c>
      <c r="E853" s="135" t="s">
        <v>1570</v>
      </c>
      <c r="F853" s="136" t="s">
        <v>1571</v>
      </c>
      <c r="G853" s="137" t="s">
        <v>250</v>
      </c>
      <c r="H853" s="138">
        <v>4.04</v>
      </c>
      <c r="I853" s="139"/>
      <c r="J853" s="140">
        <f>ROUND(I853*H853,2)</f>
        <v>0</v>
      </c>
      <c r="K853" s="136" t="s">
        <v>317</v>
      </c>
      <c r="L853" s="34"/>
      <c r="M853" s="141" t="s">
        <v>43</v>
      </c>
      <c r="N853" s="142" t="s">
        <v>52</v>
      </c>
      <c r="P853" s="143">
        <f>O853*H853</f>
        <v>0</v>
      </c>
      <c r="Q853" s="143">
        <v>9.0000000000000006E-5</v>
      </c>
      <c r="R853" s="143">
        <f>Q853*H853</f>
        <v>3.636E-4</v>
      </c>
      <c r="S853" s="143">
        <v>0</v>
      </c>
      <c r="T853" s="144">
        <f>S853*H853</f>
        <v>0</v>
      </c>
      <c r="AR853" s="145" t="s">
        <v>417</v>
      </c>
      <c r="AT853" s="145" t="s">
        <v>313</v>
      </c>
      <c r="AU853" s="145" t="s">
        <v>90</v>
      </c>
      <c r="AY853" s="18" t="s">
        <v>311</v>
      </c>
      <c r="BE853" s="146">
        <f>IF(N853="základní",J853,0)</f>
        <v>0</v>
      </c>
      <c r="BF853" s="146">
        <f>IF(N853="snížená",J853,0)</f>
        <v>0</v>
      </c>
      <c r="BG853" s="146">
        <f>IF(N853="zákl. přenesená",J853,0)</f>
        <v>0</v>
      </c>
      <c r="BH853" s="146">
        <f>IF(N853="sníž. přenesená",J853,0)</f>
        <v>0</v>
      </c>
      <c r="BI853" s="146">
        <f>IF(N853="nulová",J853,0)</f>
        <v>0</v>
      </c>
      <c r="BJ853" s="18" t="s">
        <v>88</v>
      </c>
      <c r="BK853" s="146">
        <f>ROUND(I853*H853,2)</f>
        <v>0</v>
      </c>
      <c r="BL853" s="18" t="s">
        <v>417</v>
      </c>
      <c r="BM853" s="145" t="s">
        <v>1572</v>
      </c>
    </row>
    <row r="854" spans="2:65" s="1" customFormat="1" ht="11.25" x14ac:dyDescent="0.2">
      <c r="B854" s="34"/>
      <c r="D854" s="147" t="s">
        <v>320</v>
      </c>
      <c r="F854" s="148" t="s">
        <v>1573</v>
      </c>
      <c r="I854" s="149"/>
      <c r="L854" s="34"/>
      <c r="M854" s="150"/>
      <c r="T854" s="55"/>
      <c r="AT854" s="18" t="s">
        <v>320</v>
      </c>
      <c r="AU854" s="18" t="s">
        <v>90</v>
      </c>
    </row>
    <row r="855" spans="2:65" s="14" customFormat="1" ht="11.25" x14ac:dyDescent="0.2">
      <c r="B855" s="166"/>
      <c r="D855" s="152" t="s">
        <v>322</v>
      </c>
      <c r="E855" s="167" t="s">
        <v>43</v>
      </c>
      <c r="F855" s="168" t="s">
        <v>1574</v>
      </c>
      <c r="H855" s="167" t="s">
        <v>43</v>
      </c>
      <c r="I855" s="169"/>
      <c r="L855" s="166"/>
      <c r="M855" s="170"/>
      <c r="T855" s="171"/>
      <c r="AT855" s="167" t="s">
        <v>322</v>
      </c>
      <c r="AU855" s="167" t="s">
        <v>90</v>
      </c>
      <c r="AV855" s="14" t="s">
        <v>88</v>
      </c>
      <c r="AW855" s="14" t="s">
        <v>41</v>
      </c>
      <c r="AX855" s="14" t="s">
        <v>81</v>
      </c>
      <c r="AY855" s="167" t="s">
        <v>311</v>
      </c>
    </row>
    <row r="856" spans="2:65" s="12" customFormat="1" ht="11.25" x14ac:dyDescent="0.2">
      <c r="B856" s="151"/>
      <c r="D856" s="152" t="s">
        <v>322</v>
      </c>
      <c r="E856" s="153" t="s">
        <v>43</v>
      </c>
      <c r="F856" s="154" t="s">
        <v>1575</v>
      </c>
      <c r="H856" s="155">
        <v>0.98</v>
      </c>
      <c r="I856" s="156"/>
      <c r="L856" s="151"/>
      <c r="M856" s="157"/>
      <c r="T856" s="158"/>
      <c r="AT856" s="153" t="s">
        <v>322</v>
      </c>
      <c r="AU856" s="153" t="s">
        <v>90</v>
      </c>
      <c r="AV856" s="12" t="s">
        <v>90</v>
      </c>
      <c r="AW856" s="12" t="s">
        <v>41</v>
      </c>
      <c r="AX856" s="12" t="s">
        <v>81</v>
      </c>
      <c r="AY856" s="153" t="s">
        <v>311</v>
      </c>
    </row>
    <row r="857" spans="2:65" s="12" customFormat="1" ht="11.25" x14ac:dyDescent="0.2">
      <c r="B857" s="151"/>
      <c r="D857" s="152" t="s">
        <v>322</v>
      </c>
      <c r="E857" s="153" t="s">
        <v>43</v>
      </c>
      <c r="F857" s="154" t="s">
        <v>1576</v>
      </c>
      <c r="H857" s="155">
        <v>1.04</v>
      </c>
      <c r="I857" s="156"/>
      <c r="L857" s="151"/>
      <c r="M857" s="157"/>
      <c r="T857" s="158"/>
      <c r="AT857" s="153" t="s">
        <v>322</v>
      </c>
      <c r="AU857" s="153" t="s">
        <v>90</v>
      </c>
      <c r="AV857" s="12" t="s">
        <v>90</v>
      </c>
      <c r="AW857" s="12" t="s">
        <v>41</v>
      </c>
      <c r="AX857" s="12" t="s">
        <v>81</v>
      </c>
      <c r="AY857" s="153" t="s">
        <v>311</v>
      </c>
    </row>
    <row r="858" spans="2:65" s="13" customFormat="1" ht="11.25" x14ac:dyDescent="0.2">
      <c r="B858" s="159"/>
      <c r="D858" s="152" t="s">
        <v>322</v>
      </c>
      <c r="E858" s="160" t="s">
        <v>43</v>
      </c>
      <c r="F858" s="161" t="s">
        <v>331</v>
      </c>
      <c r="H858" s="162">
        <v>2.02</v>
      </c>
      <c r="I858" s="163"/>
      <c r="L858" s="159"/>
      <c r="M858" s="164"/>
      <c r="T858" s="165"/>
      <c r="AT858" s="160" t="s">
        <v>322</v>
      </c>
      <c r="AU858" s="160" t="s">
        <v>90</v>
      </c>
      <c r="AV858" s="13" t="s">
        <v>318</v>
      </c>
      <c r="AW858" s="13" t="s">
        <v>41</v>
      </c>
      <c r="AX858" s="13" t="s">
        <v>88</v>
      </c>
      <c r="AY858" s="160" t="s">
        <v>311</v>
      </c>
    </row>
    <row r="859" spans="2:65" s="12" customFormat="1" ht="11.25" x14ac:dyDescent="0.2">
      <c r="B859" s="151"/>
      <c r="D859" s="152" t="s">
        <v>322</v>
      </c>
      <c r="F859" s="154" t="s">
        <v>1577</v>
      </c>
      <c r="H859" s="155">
        <v>4.04</v>
      </c>
      <c r="I859" s="156"/>
      <c r="L859" s="151"/>
      <c r="M859" s="157"/>
      <c r="T859" s="158"/>
      <c r="AT859" s="153" t="s">
        <v>322</v>
      </c>
      <c r="AU859" s="153" t="s">
        <v>90</v>
      </c>
      <c r="AV859" s="12" t="s">
        <v>90</v>
      </c>
      <c r="AW859" s="12" t="s">
        <v>4</v>
      </c>
      <c r="AX859" s="12" t="s">
        <v>88</v>
      </c>
      <c r="AY859" s="153" t="s">
        <v>311</v>
      </c>
    </row>
    <row r="860" spans="2:65" s="1" customFormat="1" ht="24.2" customHeight="1" x14ac:dyDescent="0.2">
      <c r="B860" s="34"/>
      <c r="C860" s="134" t="s">
        <v>1578</v>
      </c>
      <c r="D860" s="134" t="s">
        <v>313</v>
      </c>
      <c r="E860" s="135" t="s">
        <v>1579</v>
      </c>
      <c r="F860" s="136" t="s">
        <v>1580</v>
      </c>
      <c r="G860" s="137" t="s">
        <v>250</v>
      </c>
      <c r="H860" s="138">
        <v>365.91</v>
      </c>
      <c r="I860" s="139"/>
      <c r="J860" s="140">
        <f>ROUND(I860*H860,2)</f>
        <v>0</v>
      </c>
      <c r="K860" s="136" t="s">
        <v>317</v>
      </c>
      <c r="L860" s="34"/>
      <c r="M860" s="141" t="s">
        <v>43</v>
      </c>
      <c r="N860" s="142" t="s">
        <v>52</v>
      </c>
      <c r="P860" s="143">
        <f>O860*H860</f>
        <v>0</v>
      </c>
      <c r="Q860" s="143">
        <v>1.1E-4</v>
      </c>
      <c r="R860" s="143">
        <f>Q860*H860</f>
        <v>4.0250100000000004E-2</v>
      </c>
      <c r="S860" s="143">
        <v>0</v>
      </c>
      <c r="T860" s="144">
        <f>S860*H860</f>
        <v>0</v>
      </c>
      <c r="AR860" s="145" t="s">
        <v>417</v>
      </c>
      <c r="AT860" s="145" t="s">
        <v>313</v>
      </c>
      <c r="AU860" s="145" t="s">
        <v>90</v>
      </c>
      <c r="AY860" s="18" t="s">
        <v>311</v>
      </c>
      <c r="BE860" s="146">
        <f>IF(N860="základní",J860,0)</f>
        <v>0</v>
      </c>
      <c r="BF860" s="146">
        <f>IF(N860="snížená",J860,0)</f>
        <v>0</v>
      </c>
      <c r="BG860" s="146">
        <f>IF(N860="zákl. přenesená",J860,0)</f>
        <v>0</v>
      </c>
      <c r="BH860" s="146">
        <f>IF(N860="sníž. přenesená",J860,0)</f>
        <v>0</v>
      </c>
      <c r="BI860" s="146">
        <f>IF(N860="nulová",J860,0)</f>
        <v>0</v>
      </c>
      <c r="BJ860" s="18" t="s">
        <v>88</v>
      </c>
      <c r="BK860" s="146">
        <f>ROUND(I860*H860,2)</f>
        <v>0</v>
      </c>
      <c r="BL860" s="18" t="s">
        <v>417</v>
      </c>
      <c r="BM860" s="145" t="s">
        <v>1581</v>
      </c>
    </row>
    <row r="861" spans="2:65" s="1" customFormat="1" ht="11.25" x14ac:dyDescent="0.2">
      <c r="B861" s="34"/>
      <c r="D861" s="147" t="s">
        <v>320</v>
      </c>
      <c r="F861" s="148" t="s">
        <v>1582</v>
      </c>
      <c r="I861" s="149"/>
      <c r="L861" s="34"/>
      <c r="M861" s="150"/>
      <c r="T861" s="55"/>
      <c r="AT861" s="18" t="s">
        <v>320</v>
      </c>
      <c r="AU861" s="18" t="s">
        <v>90</v>
      </c>
    </row>
    <row r="862" spans="2:65" s="14" customFormat="1" ht="11.25" x14ac:dyDescent="0.2">
      <c r="B862" s="166"/>
      <c r="D862" s="152" t="s">
        <v>322</v>
      </c>
      <c r="E862" s="167" t="s">
        <v>43</v>
      </c>
      <c r="F862" s="168" t="s">
        <v>585</v>
      </c>
      <c r="H862" s="167" t="s">
        <v>43</v>
      </c>
      <c r="I862" s="169"/>
      <c r="L862" s="166"/>
      <c r="M862" s="170"/>
      <c r="T862" s="171"/>
      <c r="AT862" s="167" t="s">
        <v>322</v>
      </c>
      <c r="AU862" s="167" t="s">
        <v>90</v>
      </c>
      <c r="AV862" s="14" t="s">
        <v>88</v>
      </c>
      <c r="AW862" s="14" t="s">
        <v>41</v>
      </c>
      <c r="AX862" s="14" t="s">
        <v>81</v>
      </c>
      <c r="AY862" s="167" t="s">
        <v>311</v>
      </c>
    </row>
    <row r="863" spans="2:65" s="12" customFormat="1" ht="11.25" x14ac:dyDescent="0.2">
      <c r="B863" s="151"/>
      <c r="D863" s="152" t="s">
        <v>322</v>
      </c>
      <c r="E863" s="153" t="s">
        <v>43</v>
      </c>
      <c r="F863" s="154" t="s">
        <v>336</v>
      </c>
      <c r="H863" s="155">
        <v>342</v>
      </c>
      <c r="I863" s="156"/>
      <c r="L863" s="151"/>
      <c r="M863" s="157"/>
      <c r="T863" s="158"/>
      <c r="AT863" s="153" t="s">
        <v>322</v>
      </c>
      <c r="AU863" s="153" t="s">
        <v>90</v>
      </c>
      <c r="AV863" s="12" t="s">
        <v>90</v>
      </c>
      <c r="AW863" s="12" t="s">
        <v>41</v>
      </c>
      <c r="AX863" s="12" t="s">
        <v>81</v>
      </c>
      <c r="AY863" s="153" t="s">
        <v>311</v>
      </c>
    </row>
    <row r="864" spans="2:65" s="12" customFormat="1" ht="11.25" x14ac:dyDescent="0.2">
      <c r="B864" s="151"/>
      <c r="D864" s="152" t="s">
        <v>322</v>
      </c>
      <c r="E864" s="153" t="s">
        <v>43</v>
      </c>
      <c r="F864" s="154" t="s">
        <v>644</v>
      </c>
      <c r="H864" s="155">
        <v>6.42</v>
      </c>
      <c r="I864" s="156"/>
      <c r="L864" s="151"/>
      <c r="M864" s="157"/>
      <c r="T864" s="158"/>
      <c r="AT864" s="153" t="s">
        <v>322</v>
      </c>
      <c r="AU864" s="153" t="s">
        <v>90</v>
      </c>
      <c r="AV864" s="12" t="s">
        <v>90</v>
      </c>
      <c r="AW864" s="12" t="s">
        <v>41</v>
      </c>
      <c r="AX864" s="12" t="s">
        <v>81</v>
      </c>
      <c r="AY864" s="153" t="s">
        <v>311</v>
      </c>
    </row>
    <row r="865" spans="2:65" s="12" customFormat="1" ht="11.25" x14ac:dyDescent="0.2">
      <c r="B865" s="151"/>
      <c r="D865" s="152" t="s">
        <v>322</v>
      </c>
      <c r="E865" s="153" t="s">
        <v>43</v>
      </c>
      <c r="F865" s="154" t="s">
        <v>337</v>
      </c>
      <c r="H865" s="155">
        <v>-24.2</v>
      </c>
      <c r="I865" s="156"/>
      <c r="L865" s="151"/>
      <c r="M865" s="157"/>
      <c r="T865" s="158"/>
      <c r="AT865" s="153" t="s">
        <v>322</v>
      </c>
      <c r="AU865" s="153" t="s">
        <v>90</v>
      </c>
      <c r="AV865" s="12" t="s">
        <v>90</v>
      </c>
      <c r="AW865" s="12" t="s">
        <v>41</v>
      </c>
      <c r="AX865" s="12" t="s">
        <v>81</v>
      </c>
      <c r="AY865" s="153" t="s">
        <v>311</v>
      </c>
    </row>
    <row r="866" spans="2:65" s="12" customFormat="1" ht="11.25" x14ac:dyDescent="0.2">
      <c r="B866" s="151"/>
      <c r="D866" s="152" t="s">
        <v>322</v>
      </c>
      <c r="E866" s="153" t="s">
        <v>43</v>
      </c>
      <c r="F866" s="154" t="s">
        <v>632</v>
      </c>
      <c r="H866" s="155">
        <v>41.69</v>
      </c>
      <c r="I866" s="156"/>
      <c r="L866" s="151"/>
      <c r="M866" s="157"/>
      <c r="T866" s="158"/>
      <c r="AT866" s="153" t="s">
        <v>322</v>
      </c>
      <c r="AU866" s="153" t="s">
        <v>90</v>
      </c>
      <c r="AV866" s="12" t="s">
        <v>90</v>
      </c>
      <c r="AW866" s="12" t="s">
        <v>41</v>
      </c>
      <c r="AX866" s="12" t="s">
        <v>81</v>
      </c>
      <c r="AY866" s="153" t="s">
        <v>311</v>
      </c>
    </row>
    <row r="867" spans="2:65" s="13" customFormat="1" ht="11.25" x14ac:dyDescent="0.2">
      <c r="B867" s="159"/>
      <c r="D867" s="152" t="s">
        <v>322</v>
      </c>
      <c r="E867" s="160" t="s">
        <v>43</v>
      </c>
      <c r="F867" s="161" t="s">
        <v>331</v>
      </c>
      <c r="H867" s="162">
        <v>365.91</v>
      </c>
      <c r="I867" s="163"/>
      <c r="L867" s="159"/>
      <c r="M867" s="164"/>
      <c r="T867" s="165"/>
      <c r="AT867" s="160" t="s">
        <v>322</v>
      </c>
      <c r="AU867" s="160" t="s">
        <v>90</v>
      </c>
      <c r="AV867" s="13" t="s">
        <v>318</v>
      </c>
      <c r="AW867" s="13" t="s">
        <v>41</v>
      </c>
      <c r="AX867" s="13" t="s">
        <v>88</v>
      </c>
      <c r="AY867" s="160" t="s">
        <v>311</v>
      </c>
    </row>
    <row r="868" spans="2:65" s="1" customFormat="1" ht="24.2" customHeight="1" x14ac:dyDescent="0.2">
      <c r="B868" s="34"/>
      <c r="C868" s="134" t="s">
        <v>1583</v>
      </c>
      <c r="D868" s="134" t="s">
        <v>313</v>
      </c>
      <c r="E868" s="135" t="s">
        <v>1584</v>
      </c>
      <c r="F868" s="136" t="s">
        <v>1585</v>
      </c>
      <c r="G868" s="137" t="s">
        <v>250</v>
      </c>
      <c r="H868" s="138">
        <v>337.87</v>
      </c>
      <c r="I868" s="139"/>
      <c r="J868" s="140">
        <f>ROUND(I868*H868,2)</f>
        <v>0</v>
      </c>
      <c r="K868" s="136" t="s">
        <v>317</v>
      </c>
      <c r="L868" s="34"/>
      <c r="M868" s="141" t="s">
        <v>43</v>
      </c>
      <c r="N868" s="142" t="s">
        <v>52</v>
      </c>
      <c r="P868" s="143">
        <f>O868*H868</f>
        <v>0</v>
      </c>
      <c r="Q868" s="143">
        <v>2.7E-4</v>
      </c>
      <c r="R868" s="143">
        <f>Q868*H868</f>
        <v>9.1224899999999998E-2</v>
      </c>
      <c r="S868" s="143">
        <v>0</v>
      </c>
      <c r="T868" s="144">
        <f>S868*H868</f>
        <v>0</v>
      </c>
      <c r="AR868" s="145" t="s">
        <v>417</v>
      </c>
      <c r="AT868" s="145" t="s">
        <v>313</v>
      </c>
      <c r="AU868" s="145" t="s">
        <v>90</v>
      </c>
      <c r="AY868" s="18" t="s">
        <v>311</v>
      </c>
      <c r="BE868" s="146">
        <f>IF(N868="základní",J868,0)</f>
        <v>0</v>
      </c>
      <c r="BF868" s="146">
        <f>IF(N868="snížená",J868,0)</f>
        <v>0</v>
      </c>
      <c r="BG868" s="146">
        <f>IF(N868="zákl. přenesená",J868,0)</f>
        <v>0</v>
      </c>
      <c r="BH868" s="146">
        <f>IF(N868="sníž. přenesená",J868,0)</f>
        <v>0</v>
      </c>
      <c r="BI868" s="146">
        <f>IF(N868="nulová",J868,0)</f>
        <v>0</v>
      </c>
      <c r="BJ868" s="18" t="s">
        <v>88</v>
      </c>
      <c r="BK868" s="146">
        <f>ROUND(I868*H868,2)</f>
        <v>0</v>
      </c>
      <c r="BL868" s="18" t="s">
        <v>417</v>
      </c>
      <c r="BM868" s="145" t="s">
        <v>1586</v>
      </c>
    </row>
    <row r="869" spans="2:65" s="1" customFormat="1" ht="11.25" x14ac:dyDescent="0.2">
      <c r="B869" s="34"/>
      <c r="D869" s="147" t="s">
        <v>320</v>
      </c>
      <c r="F869" s="148" t="s">
        <v>1587</v>
      </c>
      <c r="I869" s="149"/>
      <c r="L869" s="34"/>
      <c r="M869" s="150"/>
      <c r="T869" s="55"/>
      <c r="AT869" s="18" t="s">
        <v>320</v>
      </c>
      <c r="AU869" s="18" t="s">
        <v>90</v>
      </c>
    </row>
    <row r="870" spans="2:65" s="14" customFormat="1" ht="11.25" x14ac:dyDescent="0.2">
      <c r="B870" s="166"/>
      <c r="D870" s="152" t="s">
        <v>322</v>
      </c>
      <c r="E870" s="167" t="s">
        <v>43</v>
      </c>
      <c r="F870" s="168" t="s">
        <v>855</v>
      </c>
      <c r="H870" s="167" t="s">
        <v>43</v>
      </c>
      <c r="I870" s="169"/>
      <c r="L870" s="166"/>
      <c r="M870" s="170"/>
      <c r="T870" s="171"/>
      <c r="AT870" s="167" t="s">
        <v>322</v>
      </c>
      <c r="AU870" s="167" t="s">
        <v>90</v>
      </c>
      <c r="AV870" s="14" t="s">
        <v>88</v>
      </c>
      <c r="AW870" s="14" t="s">
        <v>41</v>
      </c>
      <c r="AX870" s="14" t="s">
        <v>81</v>
      </c>
      <c r="AY870" s="167" t="s">
        <v>311</v>
      </c>
    </row>
    <row r="871" spans="2:65" s="12" customFormat="1" ht="11.25" x14ac:dyDescent="0.2">
      <c r="B871" s="151"/>
      <c r="D871" s="152" t="s">
        <v>322</v>
      </c>
      <c r="E871" s="153" t="s">
        <v>43</v>
      </c>
      <c r="F871" s="154" t="s">
        <v>856</v>
      </c>
      <c r="H871" s="155">
        <v>57.19</v>
      </c>
      <c r="I871" s="156"/>
      <c r="L871" s="151"/>
      <c r="M871" s="157"/>
      <c r="T871" s="158"/>
      <c r="AT871" s="153" t="s">
        <v>322</v>
      </c>
      <c r="AU871" s="153" t="s">
        <v>90</v>
      </c>
      <c r="AV871" s="12" t="s">
        <v>90</v>
      </c>
      <c r="AW871" s="12" t="s">
        <v>41</v>
      </c>
      <c r="AX871" s="12" t="s">
        <v>81</v>
      </c>
      <c r="AY871" s="153" t="s">
        <v>311</v>
      </c>
    </row>
    <row r="872" spans="2:65" s="12" customFormat="1" ht="11.25" x14ac:dyDescent="0.2">
      <c r="B872" s="151"/>
      <c r="D872" s="152" t="s">
        <v>322</v>
      </c>
      <c r="E872" s="153" t="s">
        <v>43</v>
      </c>
      <c r="F872" s="154" t="s">
        <v>862</v>
      </c>
      <c r="H872" s="155">
        <v>158.9</v>
      </c>
      <c r="I872" s="156"/>
      <c r="L872" s="151"/>
      <c r="M872" s="157"/>
      <c r="T872" s="158"/>
      <c r="AT872" s="153" t="s">
        <v>322</v>
      </c>
      <c r="AU872" s="153" t="s">
        <v>90</v>
      </c>
      <c r="AV872" s="12" t="s">
        <v>90</v>
      </c>
      <c r="AW872" s="12" t="s">
        <v>41</v>
      </c>
      <c r="AX872" s="12" t="s">
        <v>81</v>
      </c>
      <c r="AY872" s="153" t="s">
        <v>311</v>
      </c>
    </row>
    <row r="873" spans="2:65" s="12" customFormat="1" ht="11.25" x14ac:dyDescent="0.2">
      <c r="B873" s="151"/>
      <c r="D873" s="152" t="s">
        <v>322</v>
      </c>
      <c r="E873" s="153" t="s">
        <v>43</v>
      </c>
      <c r="F873" s="154" t="s">
        <v>1588</v>
      </c>
      <c r="H873" s="155">
        <v>121.78</v>
      </c>
      <c r="I873" s="156"/>
      <c r="L873" s="151"/>
      <c r="M873" s="157"/>
      <c r="T873" s="158"/>
      <c r="AT873" s="153" t="s">
        <v>322</v>
      </c>
      <c r="AU873" s="153" t="s">
        <v>90</v>
      </c>
      <c r="AV873" s="12" t="s">
        <v>90</v>
      </c>
      <c r="AW873" s="12" t="s">
        <v>41</v>
      </c>
      <c r="AX873" s="12" t="s">
        <v>81</v>
      </c>
      <c r="AY873" s="153" t="s">
        <v>311</v>
      </c>
    </row>
    <row r="874" spans="2:65" s="13" customFormat="1" ht="11.25" x14ac:dyDescent="0.2">
      <c r="B874" s="159"/>
      <c r="D874" s="152" t="s">
        <v>322</v>
      </c>
      <c r="E874" s="160" t="s">
        <v>43</v>
      </c>
      <c r="F874" s="161" t="s">
        <v>331</v>
      </c>
      <c r="H874" s="162">
        <v>337.87</v>
      </c>
      <c r="I874" s="163"/>
      <c r="L874" s="159"/>
      <c r="M874" s="164"/>
      <c r="T874" s="165"/>
      <c r="AT874" s="160" t="s">
        <v>322</v>
      </c>
      <c r="AU874" s="160" t="s">
        <v>90</v>
      </c>
      <c r="AV874" s="13" t="s">
        <v>318</v>
      </c>
      <c r="AW874" s="13" t="s">
        <v>41</v>
      </c>
      <c r="AX874" s="13" t="s">
        <v>88</v>
      </c>
      <c r="AY874" s="160" t="s">
        <v>311</v>
      </c>
    </row>
    <row r="875" spans="2:65" s="1" customFormat="1" ht="24.2" customHeight="1" x14ac:dyDescent="0.2">
      <c r="B875" s="34"/>
      <c r="C875" s="134" t="s">
        <v>1589</v>
      </c>
      <c r="D875" s="134" t="s">
        <v>313</v>
      </c>
      <c r="E875" s="135" t="s">
        <v>1590</v>
      </c>
      <c r="F875" s="136" t="s">
        <v>1591</v>
      </c>
      <c r="G875" s="137" t="s">
        <v>250</v>
      </c>
      <c r="H875" s="138">
        <v>365.91</v>
      </c>
      <c r="I875" s="139"/>
      <c r="J875" s="140">
        <f>ROUND(I875*H875,2)</f>
        <v>0</v>
      </c>
      <c r="K875" s="136" t="s">
        <v>317</v>
      </c>
      <c r="L875" s="34"/>
      <c r="M875" s="141" t="s">
        <v>43</v>
      </c>
      <c r="N875" s="142" t="s">
        <v>52</v>
      </c>
      <c r="P875" s="143">
        <f>O875*H875</f>
        <v>0</v>
      </c>
      <c r="Q875" s="143">
        <v>3.6000000000000002E-4</v>
      </c>
      <c r="R875" s="143">
        <f>Q875*H875</f>
        <v>0.13172760000000003</v>
      </c>
      <c r="S875" s="143">
        <v>0</v>
      </c>
      <c r="T875" s="144">
        <f>S875*H875</f>
        <v>0</v>
      </c>
      <c r="AR875" s="145" t="s">
        <v>417</v>
      </c>
      <c r="AT875" s="145" t="s">
        <v>313</v>
      </c>
      <c r="AU875" s="145" t="s">
        <v>90</v>
      </c>
      <c r="AY875" s="18" t="s">
        <v>311</v>
      </c>
      <c r="BE875" s="146">
        <f>IF(N875="základní",J875,0)</f>
        <v>0</v>
      </c>
      <c r="BF875" s="146">
        <f>IF(N875="snížená",J875,0)</f>
        <v>0</v>
      </c>
      <c r="BG875" s="146">
        <f>IF(N875="zákl. přenesená",J875,0)</f>
        <v>0</v>
      </c>
      <c r="BH875" s="146">
        <f>IF(N875="sníž. přenesená",J875,0)</f>
        <v>0</v>
      </c>
      <c r="BI875" s="146">
        <f>IF(N875="nulová",J875,0)</f>
        <v>0</v>
      </c>
      <c r="BJ875" s="18" t="s">
        <v>88</v>
      </c>
      <c r="BK875" s="146">
        <f>ROUND(I875*H875,2)</f>
        <v>0</v>
      </c>
      <c r="BL875" s="18" t="s">
        <v>417</v>
      </c>
      <c r="BM875" s="145" t="s">
        <v>1592</v>
      </c>
    </row>
    <row r="876" spans="2:65" s="1" customFormat="1" ht="11.25" x14ac:dyDescent="0.2">
      <c r="B876" s="34"/>
      <c r="D876" s="147" t="s">
        <v>320</v>
      </c>
      <c r="F876" s="148" t="s">
        <v>1593</v>
      </c>
      <c r="I876" s="149"/>
      <c r="L876" s="34"/>
      <c r="M876" s="150"/>
      <c r="T876" s="55"/>
      <c r="AT876" s="18" t="s">
        <v>320</v>
      </c>
      <c r="AU876" s="18" t="s">
        <v>90</v>
      </c>
    </row>
    <row r="877" spans="2:65" s="1" customFormat="1" ht="16.5" customHeight="1" x14ac:dyDescent="0.2">
      <c r="B877" s="34"/>
      <c r="C877" s="134" t="s">
        <v>1594</v>
      </c>
      <c r="D877" s="134" t="s">
        <v>313</v>
      </c>
      <c r="E877" s="135" t="s">
        <v>1595</v>
      </c>
      <c r="F877" s="136" t="s">
        <v>1596</v>
      </c>
      <c r="G877" s="137" t="s">
        <v>250</v>
      </c>
      <c r="H877" s="138">
        <v>17.600000000000001</v>
      </c>
      <c r="I877" s="139"/>
      <c r="J877" s="140">
        <f>ROUND(I877*H877,2)</f>
        <v>0</v>
      </c>
      <c r="K877" s="136" t="s">
        <v>317</v>
      </c>
      <c r="L877" s="34"/>
      <c r="M877" s="141" t="s">
        <v>43</v>
      </c>
      <c r="N877" s="142" t="s">
        <v>52</v>
      </c>
      <c r="P877" s="143">
        <f>O877*H877</f>
        <v>0</v>
      </c>
      <c r="Q877" s="143">
        <v>0</v>
      </c>
      <c r="R877" s="143">
        <f>Q877*H877</f>
        <v>0</v>
      </c>
      <c r="S877" s="143">
        <v>0</v>
      </c>
      <c r="T877" s="144">
        <f>S877*H877</f>
        <v>0</v>
      </c>
      <c r="AR877" s="145" t="s">
        <v>417</v>
      </c>
      <c r="AT877" s="145" t="s">
        <v>313</v>
      </c>
      <c r="AU877" s="145" t="s">
        <v>90</v>
      </c>
      <c r="AY877" s="18" t="s">
        <v>311</v>
      </c>
      <c r="BE877" s="146">
        <f>IF(N877="základní",J877,0)</f>
        <v>0</v>
      </c>
      <c r="BF877" s="146">
        <f>IF(N877="snížená",J877,0)</f>
        <v>0</v>
      </c>
      <c r="BG877" s="146">
        <f>IF(N877="zákl. přenesená",J877,0)</f>
        <v>0</v>
      </c>
      <c r="BH877" s="146">
        <f>IF(N877="sníž. přenesená",J877,0)</f>
        <v>0</v>
      </c>
      <c r="BI877" s="146">
        <f>IF(N877="nulová",J877,0)</f>
        <v>0</v>
      </c>
      <c r="BJ877" s="18" t="s">
        <v>88</v>
      </c>
      <c r="BK877" s="146">
        <f>ROUND(I877*H877,2)</f>
        <v>0</v>
      </c>
      <c r="BL877" s="18" t="s">
        <v>417</v>
      </c>
      <c r="BM877" s="145" t="s">
        <v>1597</v>
      </c>
    </row>
    <row r="878" spans="2:65" s="1" customFormat="1" ht="11.25" x14ac:dyDescent="0.2">
      <c r="B878" s="34"/>
      <c r="D878" s="147" t="s">
        <v>320</v>
      </c>
      <c r="F878" s="148" t="s">
        <v>1598</v>
      </c>
      <c r="I878" s="149"/>
      <c r="L878" s="34"/>
      <c r="M878" s="150"/>
      <c r="T878" s="55"/>
      <c r="AT878" s="18" t="s">
        <v>320</v>
      </c>
      <c r="AU878" s="18" t="s">
        <v>90</v>
      </c>
    </row>
    <row r="879" spans="2:65" s="12" customFormat="1" ht="11.25" x14ac:dyDescent="0.2">
      <c r="B879" s="151"/>
      <c r="D879" s="152" t="s">
        <v>322</v>
      </c>
      <c r="E879" s="153" t="s">
        <v>43</v>
      </c>
      <c r="F879" s="154" t="s">
        <v>679</v>
      </c>
      <c r="H879" s="155">
        <v>17.600000000000001</v>
      </c>
      <c r="I879" s="156"/>
      <c r="L879" s="151"/>
      <c r="M879" s="157"/>
      <c r="T879" s="158"/>
      <c r="AT879" s="153" t="s">
        <v>322</v>
      </c>
      <c r="AU879" s="153" t="s">
        <v>90</v>
      </c>
      <c r="AV879" s="12" t="s">
        <v>90</v>
      </c>
      <c r="AW879" s="12" t="s">
        <v>41</v>
      </c>
      <c r="AX879" s="12" t="s">
        <v>88</v>
      </c>
      <c r="AY879" s="153" t="s">
        <v>311</v>
      </c>
    </row>
    <row r="880" spans="2:65" s="1" customFormat="1" ht="16.5" customHeight="1" x14ac:dyDescent="0.2">
      <c r="B880" s="34"/>
      <c r="C880" s="134" t="s">
        <v>1599</v>
      </c>
      <c r="D880" s="134" t="s">
        <v>313</v>
      </c>
      <c r="E880" s="135" t="s">
        <v>1600</v>
      </c>
      <c r="F880" s="136" t="s">
        <v>1601</v>
      </c>
      <c r="G880" s="137" t="s">
        <v>250</v>
      </c>
      <c r="H880" s="138">
        <v>17.600000000000001</v>
      </c>
      <c r="I880" s="139"/>
      <c r="J880" s="140">
        <f>ROUND(I880*H880,2)</f>
        <v>0</v>
      </c>
      <c r="K880" s="136" t="s">
        <v>317</v>
      </c>
      <c r="L880" s="34"/>
      <c r="M880" s="141" t="s">
        <v>43</v>
      </c>
      <c r="N880" s="142" t="s">
        <v>52</v>
      </c>
      <c r="P880" s="143">
        <f>O880*H880</f>
        <v>0</v>
      </c>
      <c r="Q880" s="143">
        <v>1.9000000000000001E-4</v>
      </c>
      <c r="R880" s="143">
        <f>Q880*H880</f>
        <v>3.3440000000000006E-3</v>
      </c>
      <c r="S880" s="143">
        <v>0</v>
      </c>
      <c r="T880" s="144">
        <f>S880*H880</f>
        <v>0</v>
      </c>
      <c r="AR880" s="145" t="s">
        <v>417</v>
      </c>
      <c r="AT880" s="145" t="s">
        <v>313</v>
      </c>
      <c r="AU880" s="145" t="s">
        <v>90</v>
      </c>
      <c r="AY880" s="18" t="s">
        <v>311</v>
      </c>
      <c r="BE880" s="146">
        <f>IF(N880="základní",J880,0)</f>
        <v>0</v>
      </c>
      <c r="BF880" s="146">
        <f>IF(N880="snížená",J880,0)</f>
        <v>0</v>
      </c>
      <c r="BG880" s="146">
        <f>IF(N880="zákl. přenesená",J880,0)</f>
        <v>0</v>
      </c>
      <c r="BH880" s="146">
        <f>IF(N880="sníž. přenesená",J880,0)</f>
        <v>0</v>
      </c>
      <c r="BI880" s="146">
        <f>IF(N880="nulová",J880,0)</f>
        <v>0</v>
      </c>
      <c r="BJ880" s="18" t="s">
        <v>88</v>
      </c>
      <c r="BK880" s="146">
        <f>ROUND(I880*H880,2)</f>
        <v>0</v>
      </c>
      <c r="BL880" s="18" t="s">
        <v>417</v>
      </c>
      <c r="BM880" s="145" t="s">
        <v>1602</v>
      </c>
    </row>
    <row r="881" spans="2:65" s="1" customFormat="1" ht="11.25" x14ac:dyDescent="0.2">
      <c r="B881" s="34"/>
      <c r="D881" s="147" t="s">
        <v>320</v>
      </c>
      <c r="F881" s="148" t="s">
        <v>1603</v>
      </c>
      <c r="I881" s="149"/>
      <c r="L881" s="34"/>
      <c r="M881" s="150"/>
      <c r="T881" s="55"/>
      <c r="AT881" s="18" t="s">
        <v>320</v>
      </c>
      <c r="AU881" s="18" t="s">
        <v>90</v>
      </c>
    </row>
    <row r="882" spans="2:65" s="12" customFormat="1" ht="11.25" x14ac:dyDescent="0.2">
      <c r="B882" s="151"/>
      <c r="D882" s="152" t="s">
        <v>322</v>
      </c>
      <c r="E882" s="153" t="s">
        <v>43</v>
      </c>
      <c r="F882" s="154" t="s">
        <v>679</v>
      </c>
      <c r="H882" s="155">
        <v>17.600000000000001</v>
      </c>
      <c r="I882" s="156"/>
      <c r="L882" s="151"/>
      <c r="M882" s="157"/>
      <c r="T882" s="158"/>
      <c r="AT882" s="153" t="s">
        <v>322</v>
      </c>
      <c r="AU882" s="153" t="s">
        <v>90</v>
      </c>
      <c r="AV882" s="12" t="s">
        <v>90</v>
      </c>
      <c r="AW882" s="12" t="s">
        <v>41</v>
      </c>
      <c r="AX882" s="12" t="s">
        <v>88</v>
      </c>
      <c r="AY882" s="153" t="s">
        <v>311</v>
      </c>
    </row>
    <row r="883" spans="2:65" s="11" customFormat="1" ht="22.9" customHeight="1" x14ac:dyDescent="0.2">
      <c r="B883" s="122"/>
      <c r="D883" s="123" t="s">
        <v>80</v>
      </c>
      <c r="E883" s="132" t="s">
        <v>1604</v>
      </c>
      <c r="F883" s="132" t="s">
        <v>1605</v>
      </c>
      <c r="I883" s="125"/>
      <c r="J883" s="133">
        <f>BK883</f>
        <v>0</v>
      </c>
      <c r="L883" s="122"/>
      <c r="M883" s="127"/>
      <c r="P883" s="128">
        <f>SUM(P884:P901)</f>
        <v>0</v>
      </c>
      <c r="R883" s="128">
        <f>SUM(R884:R901)</f>
        <v>0.27074520000000002</v>
      </c>
      <c r="T883" s="129">
        <f>SUM(T884:T901)</f>
        <v>0</v>
      </c>
      <c r="AR883" s="123" t="s">
        <v>90</v>
      </c>
      <c r="AT883" s="130" t="s">
        <v>80</v>
      </c>
      <c r="AU883" s="130" t="s">
        <v>88</v>
      </c>
      <c r="AY883" s="123" t="s">
        <v>311</v>
      </c>
      <c r="BK883" s="131">
        <f>SUM(BK884:BK901)</f>
        <v>0</v>
      </c>
    </row>
    <row r="884" spans="2:65" s="1" customFormat="1" ht="16.5" customHeight="1" x14ac:dyDescent="0.2">
      <c r="B884" s="34"/>
      <c r="C884" s="134" t="s">
        <v>1606</v>
      </c>
      <c r="D884" s="134" t="s">
        <v>313</v>
      </c>
      <c r="E884" s="135" t="s">
        <v>1607</v>
      </c>
      <c r="F884" s="136" t="s">
        <v>1608</v>
      </c>
      <c r="G884" s="137" t="s">
        <v>250</v>
      </c>
      <c r="H884" s="138">
        <v>501.38</v>
      </c>
      <c r="I884" s="139"/>
      <c r="J884" s="140">
        <f>ROUND(I884*H884,2)</f>
        <v>0</v>
      </c>
      <c r="K884" s="136" t="s">
        <v>317</v>
      </c>
      <c r="L884" s="34"/>
      <c r="M884" s="141" t="s">
        <v>43</v>
      </c>
      <c r="N884" s="142" t="s">
        <v>52</v>
      </c>
      <c r="P884" s="143">
        <f>O884*H884</f>
        <v>0</v>
      </c>
      <c r="Q884" s="143">
        <v>2.1000000000000001E-4</v>
      </c>
      <c r="R884" s="143">
        <f>Q884*H884</f>
        <v>0.1052898</v>
      </c>
      <c r="S884" s="143">
        <v>0</v>
      </c>
      <c r="T884" s="144">
        <f>S884*H884</f>
        <v>0</v>
      </c>
      <c r="AR884" s="145" t="s">
        <v>417</v>
      </c>
      <c r="AT884" s="145" t="s">
        <v>313</v>
      </c>
      <c r="AU884" s="145" t="s">
        <v>90</v>
      </c>
      <c r="AY884" s="18" t="s">
        <v>311</v>
      </c>
      <c r="BE884" s="146">
        <f>IF(N884="základní",J884,0)</f>
        <v>0</v>
      </c>
      <c r="BF884" s="146">
        <f>IF(N884="snížená",J884,0)</f>
        <v>0</v>
      </c>
      <c r="BG884" s="146">
        <f>IF(N884="zákl. přenesená",J884,0)</f>
        <v>0</v>
      </c>
      <c r="BH884" s="146">
        <f>IF(N884="sníž. přenesená",J884,0)</f>
        <v>0</v>
      </c>
      <c r="BI884" s="146">
        <f>IF(N884="nulová",J884,0)</f>
        <v>0</v>
      </c>
      <c r="BJ884" s="18" t="s">
        <v>88</v>
      </c>
      <c r="BK884" s="146">
        <f>ROUND(I884*H884,2)</f>
        <v>0</v>
      </c>
      <c r="BL884" s="18" t="s">
        <v>417</v>
      </c>
      <c r="BM884" s="145" t="s">
        <v>1609</v>
      </c>
    </row>
    <row r="885" spans="2:65" s="1" customFormat="1" ht="11.25" x14ac:dyDescent="0.2">
      <c r="B885" s="34"/>
      <c r="D885" s="147" t="s">
        <v>320</v>
      </c>
      <c r="F885" s="148" t="s">
        <v>1610</v>
      </c>
      <c r="I885" s="149"/>
      <c r="L885" s="34"/>
      <c r="M885" s="150"/>
      <c r="T885" s="55"/>
      <c r="AT885" s="18" t="s">
        <v>320</v>
      </c>
      <c r="AU885" s="18" t="s">
        <v>90</v>
      </c>
    </row>
    <row r="886" spans="2:65" s="12" customFormat="1" ht="11.25" x14ac:dyDescent="0.2">
      <c r="B886" s="151"/>
      <c r="D886" s="152" t="s">
        <v>322</v>
      </c>
      <c r="E886" s="153" t="s">
        <v>43</v>
      </c>
      <c r="F886" s="154" t="s">
        <v>574</v>
      </c>
      <c r="H886" s="155">
        <v>194.54</v>
      </c>
      <c r="I886" s="156"/>
      <c r="L886" s="151"/>
      <c r="M886" s="157"/>
      <c r="T886" s="158"/>
      <c r="AT886" s="153" t="s">
        <v>322</v>
      </c>
      <c r="AU886" s="153" t="s">
        <v>90</v>
      </c>
      <c r="AV886" s="12" t="s">
        <v>90</v>
      </c>
      <c r="AW886" s="12" t="s">
        <v>41</v>
      </c>
      <c r="AX886" s="12" t="s">
        <v>81</v>
      </c>
      <c r="AY886" s="153" t="s">
        <v>311</v>
      </c>
    </row>
    <row r="887" spans="2:65" s="12" customFormat="1" ht="11.25" x14ac:dyDescent="0.2">
      <c r="B887" s="151"/>
      <c r="D887" s="152" t="s">
        <v>322</v>
      </c>
      <c r="E887" s="153" t="s">
        <v>43</v>
      </c>
      <c r="F887" s="154" t="s">
        <v>586</v>
      </c>
      <c r="H887" s="155">
        <v>456.66</v>
      </c>
      <c r="I887" s="156"/>
      <c r="L887" s="151"/>
      <c r="M887" s="157"/>
      <c r="T887" s="158"/>
      <c r="AT887" s="153" t="s">
        <v>322</v>
      </c>
      <c r="AU887" s="153" t="s">
        <v>90</v>
      </c>
      <c r="AV887" s="12" t="s">
        <v>90</v>
      </c>
      <c r="AW887" s="12" t="s">
        <v>41</v>
      </c>
      <c r="AX887" s="12" t="s">
        <v>81</v>
      </c>
      <c r="AY887" s="153" t="s">
        <v>311</v>
      </c>
    </row>
    <row r="888" spans="2:65" s="12" customFormat="1" ht="11.25" x14ac:dyDescent="0.2">
      <c r="B888" s="151"/>
      <c r="D888" s="152" t="s">
        <v>322</v>
      </c>
      <c r="E888" s="153" t="s">
        <v>43</v>
      </c>
      <c r="F888" s="154" t="s">
        <v>587</v>
      </c>
      <c r="H888" s="155">
        <v>10.82</v>
      </c>
      <c r="I888" s="156"/>
      <c r="L888" s="151"/>
      <c r="M888" s="157"/>
      <c r="T888" s="158"/>
      <c r="AT888" s="153" t="s">
        <v>322</v>
      </c>
      <c r="AU888" s="153" t="s">
        <v>90</v>
      </c>
      <c r="AV888" s="12" t="s">
        <v>90</v>
      </c>
      <c r="AW888" s="12" t="s">
        <v>41</v>
      </c>
      <c r="AX888" s="12" t="s">
        <v>81</v>
      </c>
      <c r="AY888" s="153" t="s">
        <v>311</v>
      </c>
    </row>
    <row r="889" spans="2:65" s="12" customFormat="1" ht="11.25" x14ac:dyDescent="0.2">
      <c r="B889" s="151"/>
      <c r="D889" s="152" t="s">
        <v>322</v>
      </c>
      <c r="E889" s="153" t="s">
        <v>43</v>
      </c>
      <c r="F889" s="154" t="s">
        <v>337</v>
      </c>
      <c r="H889" s="155">
        <v>-24.2</v>
      </c>
      <c r="I889" s="156"/>
      <c r="L889" s="151"/>
      <c r="M889" s="157"/>
      <c r="T889" s="158"/>
      <c r="AT889" s="153" t="s">
        <v>322</v>
      </c>
      <c r="AU889" s="153" t="s">
        <v>90</v>
      </c>
      <c r="AV889" s="12" t="s">
        <v>90</v>
      </c>
      <c r="AW889" s="12" t="s">
        <v>41</v>
      </c>
      <c r="AX889" s="12" t="s">
        <v>81</v>
      </c>
      <c r="AY889" s="153" t="s">
        <v>311</v>
      </c>
    </row>
    <row r="890" spans="2:65" s="12" customFormat="1" ht="11.25" x14ac:dyDescent="0.2">
      <c r="B890" s="151"/>
      <c r="D890" s="152" t="s">
        <v>322</v>
      </c>
      <c r="E890" s="153" t="s">
        <v>43</v>
      </c>
      <c r="F890" s="154" t="s">
        <v>610</v>
      </c>
      <c r="H890" s="155">
        <v>-154.68</v>
      </c>
      <c r="I890" s="156"/>
      <c r="L890" s="151"/>
      <c r="M890" s="157"/>
      <c r="T890" s="158"/>
      <c r="AT890" s="153" t="s">
        <v>322</v>
      </c>
      <c r="AU890" s="153" t="s">
        <v>90</v>
      </c>
      <c r="AV890" s="12" t="s">
        <v>90</v>
      </c>
      <c r="AW890" s="12" t="s">
        <v>41</v>
      </c>
      <c r="AX890" s="12" t="s">
        <v>81</v>
      </c>
      <c r="AY890" s="153" t="s">
        <v>311</v>
      </c>
    </row>
    <row r="891" spans="2:65" s="12" customFormat="1" ht="11.25" x14ac:dyDescent="0.2">
      <c r="B891" s="151"/>
      <c r="D891" s="152" t="s">
        <v>322</v>
      </c>
      <c r="E891" s="153" t="s">
        <v>43</v>
      </c>
      <c r="F891" s="154" t="s">
        <v>1611</v>
      </c>
      <c r="H891" s="155">
        <v>18.239999999999998</v>
      </c>
      <c r="I891" s="156"/>
      <c r="L891" s="151"/>
      <c r="M891" s="157"/>
      <c r="T891" s="158"/>
      <c r="AT891" s="153" t="s">
        <v>322</v>
      </c>
      <c r="AU891" s="153" t="s">
        <v>90</v>
      </c>
      <c r="AV891" s="12" t="s">
        <v>90</v>
      </c>
      <c r="AW891" s="12" t="s">
        <v>41</v>
      </c>
      <c r="AX891" s="12" t="s">
        <v>81</v>
      </c>
      <c r="AY891" s="153" t="s">
        <v>311</v>
      </c>
    </row>
    <row r="892" spans="2:65" s="13" customFormat="1" ht="11.25" x14ac:dyDescent="0.2">
      <c r="B892" s="159"/>
      <c r="D892" s="152" t="s">
        <v>322</v>
      </c>
      <c r="E892" s="160" t="s">
        <v>43</v>
      </c>
      <c r="F892" s="161" t="s">
        <v>331</v>
      </c>
      <c r="H892" s="162">
        <v>501.38</v>
      </c>
      <c r="I892" s="163"/>
      <c r="L892" s="159"/>
      <c r="M892" s="164"/>
      <c r="T892" s="165"/>
      <c r="AT892" s="160" t="s">
        <v>322</v>
      </c>
      <c r="AU892" s="160" t="s">
        <v>90</v>
      </c>
      <c r="AV892" s="13" t="s">
        <v>318</v>
      </c>
      <c r="AW892" s="13" t="s">
        <v>41</v>
      </c>
      <c r="AX892" s="13" t="s">
        <v>88</v>
      </c>
      <c r="AY892" s="160" t="s">
        <v>311</v>
      </c>
    </row>
    <row r="893" spans="2:65" s="1" customFormat="1" ht="16.5" customHeight="1" x14ac:dyDescent="0.2">
      <c r="B893" s="34"/>
      <c r="C893" s="134" t="s">
        <v>1612</v>
      </c>
      <c r="D893" s="134" t="s">
        <v>313</v>
      </c>
      <c r="E893" s="135" t="s">
        <v>1613</v>
      </c>
      <c r="F893" s="136" t="s">
        <v>1614</v>
      </c>
      <c r="G893" s="137" t="s">
        <v>250</v>
      </c>
      <c r="H893" s="138">
        <v>501.38</v>
      </c>
      <c r="I893" s="139"/>
      <c r="J893" s="140">
        <f>ROUND(I893*H893,2)</f>
        <v>0</v>
      </c>
      <c r="K893" s="136" t="s">
        <v>317</v>
      </c>
      <c r="L893" s="34"/>
      <c r="M893" s="141" t="s">
        <v>43</v>
      </c>
      <c r="N893" s="142" t="s">
        <v>52</v>
      </c>
      <c r="P893" s="143">
        <f>O893*H893</f>
        <v>0</v>
      </c>
      <c r="Q893" s="143">
        <v>3.3E-4</v>
      </c>
      <c r="R893" s="143">
        <f>Q893*H893</f>
        <v>0.1654554</v>
      </c>
      <c r="S893" s="143">
        <v>0</v>
      </c>
      <c r="T893" s="144">
        <f>S893*H893</f>
        <v>0</v>
      </c>
      <c r="AR893" s="145" t="s">
        <v>417</v>
      </c>
      <c r="AT893" s="145" t="s">
        <v>313</v>
      </c>
      <c r="AU893" s="145" t="s">
        <v>90</v>
      </c>
      <c r="AY893" s="18" t="s">
        <v>311</v>
      </c>
      <c r="BE893" s="146">
        <f>IF(N893="základní",J893,0)</f>
        <v>0</v>
      </c>
      <c r="BF893" s="146">
        <f>IF(N893="snížená",J893,0)</f>
        <v>0</v>
      </c>
      <c r="BG893" s="146">
        <f>IF(N893="zákl. přenesená",J893,0)</f>
        <v>0</v>
      </c>
      <c r="BH893" s="146">
        <f>IF(N893="sníž. přenesená",J893,0)</f>
        <v>0</v>
      </c>
      <c r="BI893" s="146">
        <f>IF(N893="nulová",J893,0)</f>
        <v>0</v>
      </c>
      <c r="BJ893" s="18" t="s">
        <v>88</v>
      </c>
      <c r="BK893" s="146">
        <f>ROUND(I893*H893,2)</f>
        <v>0</v>
      </c>
      <c r="BL893" s="18" t="s">
        <v>417</v>
      </c>
      <c r="BM893" s="145" t="s">
        <v>1615</v>
      </c>
    </row>
    <row r="894" spans="2:65" s="1" customFormat="1" ht="11.25" x14ac:dyDescent="0.2">
      <c r="B894" s="34"/>
      <c r="D894" s="147" t="s">
        <v>320</v>
      </c>
      <c r="F894" s="148" t="s">
        <v>1616</v>
      </c>
      <c r="I894" s="149"/>
      <c r="L894" s="34"/>
      <c r="M894" s="150"/>
      <c r="T894" s="55"/>
      <c r="AT894" s="18" t="s">
        <v>320</v>
      </c>
      <c r="AU894" s="18" t="s">
        <v>90</v>
      </c>
    </row>
    <row r="895" spans="2:65" s="12" customFormat="1" ht="11.25" x14ac:dyDescent="0.2">
      <c r="B895" s="151"/>
      <c r="D895" s="152" t="s">
        <v>322</v>
      </c>
      <c r="E895" s="153" t="s">
        <v>43</v>
      </c>
      <c r="F895" s="154" t="s">
        <v>574</v>
      </c>
      <c r="H895" s="155">
        <v>194.54</v>
      </c>
      <c r="I895" s="156"/>
      <c r="L895" s="151"/>
      <c r="M895" s="157"/>
      <c r="T895" s="158"/>
      <c r="AT895" s="153" t="s">
        <v>322</v>
      </c>
      <c r="AU895" s="153" t="s">
        <v>90</v>
      </c>
      <c r="AV895" s="12" t="s">
        <v>90</v>
      </c>
      <c r="AW895" s="12" t="s">
        <v>41</v>
      </c>
      <c r="AX895" s="12" t="s">
        <v>81</v>
      </c>
      <c r="AY895" s="153" t="s">
        <v>311</v>
      </c>
    </row>
    <row r="896" spans="2:65" s="12" customFormat="1" ht="11.25" x14ac:dyDescent="0.2">
      <c r="B896" s="151"/>
      <c r="D896" s="152" t="s">
        <v>322</v>
      </c>
      <c r="E896" s="153" t="s">
        <v>43</v>
      </c>
      <c r="F896" s="154" t="s">
        <v>586</v>
      </c>
      <c r="H896" s="155">
        <v>456.66</v>
      </c>
      <c r="I896" s="156"/>
      <c r="L896" s="151"/>
      <c r="M896" s="157"/>
      <c r="T896" s="158"/>
      <c r="AT896" s="153" t="s">
        <v>322</v>
      </c>
      <c r="AU896" s="153" t="s">
        <v>90</v>
      </c>
      <c r="AV896" s="12" t="s">
        <v>90</v>
      </c>
      <c r="AW896" s="12" t="s">
        <v>41</v>
      </c>
      <c r="AX896" s="12" t="s">
        <v>81</v>
      </c>
      <c r="AY896" s="153" t="s">
        <v>311</v>
      </c>
    </row>
    <row r="897" spans="2:51" s="12" customFormat="1" ht="11.25" x14ac:dyDescent="0.2">
      <c r="B897" s="151"/>
      <c r="D897" s="152" t="s">
        <v>322</v>
      </c>
      <c r="E897" s="153" t="s">
        <v>43</v>
      </c>
      <c r="F897" s="154" t="s">
        <v>587</v>
      </c>
      <c r="H897" s="155">
        <v>10.82</v>
      </c>
      <c r="I897" s="156"/>
      <c r="L897" s="151"/>
      <c r="M897" s="157"/>
      <c r="T897" s="158"/>
      <c r="AT897" s="153" t="s">
        <v>322</v>
      </c>
      <c r="AU897" s="153" t="s">
        <v>90</v>
      </c>
      <c r="AV897" s="12" t="s">
        <v>90</v>
      </c>
      <c r="AW897" s="12" t="s">
        <v>41</v>
      </c>
      <c r="AX897" s="12" t="s">
        <v>81</v>
      </c>
      <c r="AY897" s="153" t="s">
        <v>311</v>
      </c>
    </row>
    <row r="898" spans="2:51" s="12" customFormat="1" ht="11.25" x14ac:dyDescent="0.2">
      <c r="B898" s="151"/>
      <c r="D898" s="152" t="s">
        <v>322</v>
      </c>
      <c r="E898" s="153" t="s">
        <v>43</v>
      </c>
      <c r="F898" s="154" t="s">
        <v>337</v>
      </c>
      <c r="H898" s="155">
        <v>-24.2</v>
      </c>
      <c r="I898" s="156"/>
      <c r="L898" s="151"/>
      <c r="M898" s="157"/>
      <c r="T898" s="158"/>
      <c r="AT898" s="153" t="s">
        <v>322</v>
      </c>
      <c r="AU898" s="153" t="s">
        <v>90</v>
      </c>
      <c r="AV898" s="12" t="s">
        <v>90</v>
      </c>
      <c r="AW898" s="12" t="s">
        <v>41</v>
      </c>
      <c r="AX898" s="12" t="s">
        <v>81</v>
      </c>
      <c r="AY898" s="153" t="s">
        <v>311</v>
      </c>
    </row>
    <row r="899" spans="2:51" s="12" customFormat="1" ht="11.25" x14ac:dyDescent="0.2">
      <c r="B899" s="151"/>
      <c r="D899" s="152" t="s">
        <v>322</v>
      </c>
      <c r="E899" s="153" t="s">
        <v>43</v>
      </c>
      <c r="F899" s="154" t="s">
        <v>610</v>
      </c>
      <c r="H899" s="155">
        <v>-154.68</v>
      </c>
      <c r="I899" s="156"/>
      <c r="L899" s="151"/>
      <c r="M899" s="157"/>
      <c r="T899" s="158"/>
      <c r="AT899" s="153" t="s">
        <v>322</v>
      </c>
      <c r="AU899" s="153" t="s">
        <v>90</v>
      </c>
      <c r="AV899" s="12" t="s">
        <v>90</v>
      </c>
      <c r="AW899" s="12" t="s">
        <v>41</v>
      </c>
      <c r="AX899" s="12" t="s">
        <v>81</v>
      </c>
      <c r="AY899" s="153" t="s">
        <v>311</v>
      </c>
    </row>
    <row r="900" spans="2:51" s="12" customFormat="1" ht="11.25" x14ac:dyDescent="0.2">
      <c r="B900" s="151"/>
      <c r="D900" s="152" t="s">
        <v>322</v>
      </c>
      <c r="E900" s="153" t="s">
        <v>43</v>
      </c>
      <c r="F900" s="154" t="s">
        <v>1611</v>
      </c>
      <c r="H900" s="155">
        <v>18.239999999999998</v>
      </c>
      <c r="I900" s="156"/>
      <c r="L900" s="151"/>
      <c r="M900" s="157"/>
      <c r="T900" s="158"/>
      <c r="AT900" s="153" t="s">
        <v>322</v>
      </c>
      <c r="AU900" s="153" t="s">
        <v>90</v>
      </c>
      <c r="AV900" s="12" t="s">
        <v>90</v>
      </c>
      <c r="AW900" s="12" t="s">
        <v>41</v>
      </c>
      <c r="AX900" s="12" t="s">
        <v>81</v>
      </c>
      <c r="AY900" s="153" t="s">
        <v>311</v>
      </c>
    </row>
    <row r="901" spans="2:51" s="13" customFormat="1" ht="11.25" x14ac:dyDescent="0.2">
      <c r="B901" s="159"/>
      <c r="D901" s="152" t="s">
        <v>322</v>
      </c>
      <c r="E901" s="160" t="s">
        <v>43</v>
      </c>
      <c r="F901" s="161" t="s">
        <v>331</v>
      </c>
      <c r="H901" s="162">
        <v>501.38</v>
      </c>
      <c r="I901" s="163"/>
      <c r="L901" s="159"/>
      <c r="M901" s="191"/>
      <c r="N901" s="192"/>
      <c r="O901" s="192"/>
      <c r="P901" s="192"/>
      <c r="Q901" s="192"/>
      <c r="R901" s="192"/>
      <c r="S901" s="192"/>
      <c r="T901" s="193"/>
      <c r="AT901" s="160" t="s">
        <v>322</v>
      </c>
      <c r="AU901" s="160" t="s">
        <v>90</v>
      </c>
      <c r="AV901" s="13" t="s">
        <v>318</v>
      </c>
      <c r="AW901" s="13" t="s">
        <v>41</v>
      </c>
      <c r="AX901" s="13" t="s">
        <v>88</v>
      </c>
      <c r="AY901" s="160" t="s">
        <v>311</v>
      </c>
    </row>
    <row r="902" spans="2:51" s="1" customFormat="1" ht="6.95" customHeight="1" x14ac:dyDescent="0.2">
      <c r="B902" s="43"/>
      <c r="C902" s="44"/>
      <c r="D902" s="44"/>
      <c r="E902" s="44"/>
      <c r="F902" s="44"/>
      <c r="G902" s="44"/>
      <c r="H902" s="44"/>
      <c r="I902" s="44"/>
      <c r="J902" s="44"/>
      <c r="K902" s="44"/>
      <c r="L902" s="34"/>
    </row>
  </sheetData>
  <sheetProtection algorithmName="SHA-512" hashValue="kXWZv/qvl5Jw532E0MNq9S5O4kR/AiKjtVQVo0OuqW9wJGPFU30jgGyzjdSSPRxYNn/AkYt68+6H/MoS66X+YQ==" saltValue="tz6zp87HLfxtJNUD6rA1EGN932sUO1ywqxALRdPq3B0Jzl/lxe0jbxXD4sp3b1Vw3tJ5EPDQHQzovcvt9rmhFw==" spinCount="100000" sheet="1" objects="1" scenarios="1" formatColumns="0" formatRows="0" autoFilter="0"/>
  <autoFilter ref="C107:K901" xr:uid="{00000000-0009-0000-0000-000001000000}"/>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xr:uid="{00000000-0004-0000-0100-000000000000}"/>
    <hyperlink ref="F116" r:id="rId2" xr:uid="{00000000-0004-0000-0100-000001000000}"/>
    <hyperlink ref="F121" r:id="rId3" xr:uid="{00000000-0004-0000-0100-000002000000}"/>
    <hyperlink ref="F126" r:id="rId4" xr:uid="{00000000-0004-0000-0100-000003000000}"/>
    <hyperlink ref="F129" r:id="rId5" xr:uid="{00000000-0004-0000-0100-000004000000}"/>
    <hyperlink ref="F132" r:id="rId6" xr:uid="{00000000-0004-0000-0100-000005000000}"/>
    <hyperlink ref="F135" r:id="rId7" xr:uid="{00000000-0004-0000-0100-000006000000}"/>
    <hyperlink ref="F138" r:id="rId8" xr:uid="{00000000-0004-0000-0100-000007000000}"/>
    <hyperlink ref="F141" r:id="rId9" xr:uid="{00000000-0004-0000-0100-000008000000}"/>
    <hyperlink ref="F145" r:id="rId10" xr:uid="{00000000-0004-0000-0100-000009000000}"/>
    <hyperlink ref="F150" r:id="rId11" xr:uid="{00000000-0004-0000-0100-00000A000000}"/>
    <hyperlink ref="F156" r:id="rId12" xr:uid="{00000000-0004-0000-0100-00000B000000}"/>
    <hyperlink ref="F162" r:id="rId13" xr:uid="{00000000-0004-0000-0100-00000C000000}"/>
    <hyperlink ref="F164" r:id="rId14" xr:uid="{00000000-0004-0000-0100-00000D000000}"/>
    <hyperlink ref="F168" r:id="rId15" xr:uid="{00000000-0004-0000-0100-00000E000000}"/>
    <hyperlink ref="F171" r:id="rId16" xr:uid="{00000000-0004-0000-0100-00000F000000}"/>
    <hyperlink ref="F174" r:id="rId17" xr:uid="{00000000-0004-0000-0100-000010000000}"/>
    <hyperlink ref="F176" r:id="rId18" xr:uid="{00000000-0004-0000-0100-000011000000}"/>
    <hyperlink ref="F180" r:id="rId19" xr:uid="{00000000-0004-0000-0100-000012000000}"/>
    <hyperlink ref="F183" r:id="rId20" xr:uid="{00000000-0004-0000-0100-000013000000}"/>
    <hyperlink ref="F188" r:id="rId21" xr:uid="{00000000-0004-0000-0100-000014000000}"/>
    <hyperlink ref="F197" r:id="rId22" xr:uid="{00000000-0004-0000-0100-000015000000}"/>
    <hyperlink ref="F202" r:id="rId23" xr:uid="{00000000-0004-0000-0100-000016000000}"/>
    <hyperlink ref="F214" r:id="rId24" xr:uid="{00000000-0004-0000-0100-000017000000}"/>
    <hyperlink ref="F216" r:id="rId25" xr:uid="{00000000-0004-0000-0100-000018000000}"/>
    <hyperlink ref="F223" r:id="rId26" xr:uid="{00000000-0004-0000-0100-000019000000}"/>
    <hyperlink ref="F225" r:id="rId27" xr:uid="{00000000-0004-0000-0100-00001A000000}"/>
    <hyperlink ref="F230" r:id="rId28" xr:uid="{00000000-0004-0000-0100-00001B000000}"/>
    <hyperlink ref="F236" r:id="rId29" xr:uid="{00000000-0004-0000-0100-00001C000000}"/>
    <hyperlink ref="F242" r:id="rId30" xr:uid="{00000000-0004-0000-0100-00001D000000}"/>
    <hyperlink ref="F244" r:id="rId31" xr:uid="{00000000-0004-0000-0100-00001E000000}"/>
    <hyperlink ref="F246" r:id="rId32" xr:uid="{00000000-0004-0000-0100-00001F000000}"/>
    <hyperlink ref="F248" r:id="rId33" xr:uid="{00000000-0004-0000-0100-000020000000}"/>
    <hyperlink ref="F252" r:id="rId34" xr:uid="{00000000-0004-0000-0100-000021000000}"/>
    <hyperlink ref="F255" r:id="rId35" xr:uid="{00000000-0004-0000-0100-000022000000}"/>
    <hyperlink ref="F258" r:id="rId36" xr:uid="{00000000-0004-0000-0100-000023000000}"/>
    <hyperlink ref="F261" r:id="rId37" xr:uid="{00000000-0004-0000-0100-000024000000}"/>
    <hyperlink ref="F263" r:id="rId38" xr:uid="{00000000-0004-0000-0100-000025000000}"/>
    <hyperlink ref="F268" r:id="rId39" xr:uid="{00000000-0004-0000-0100-000026000000}"/>
    <hyperlink ref="F271" r:id="rId40" xr:uid="{00000000-0004-0000-0100-000027000000}"/>
    <hyperlink ref="F274" r:id="rId41" xr:uid="{00000000-0004-0000-0100-000028000000}"/>
    <hyperlink ref="F281" r:id="rId42" xr:uid="{00000000-0004-0000-0100-000029000000}"/>
    <hyperlink ref="F284" r:id="rId43" xr:uid="{00000000-0004-0000-0100-00002A000000}"/>
    <hyperlink ref="F291" r:id="rId44" xr:uid="{00000000-0004-0000-0100-00002B000000}"/>
    <hyperlink ref="F295" r:id="rId45" xr:uid="{00000000-0004-0000-0100-00002C000000}"/>
    <hyperlink ref="F303" r:id="rId46" xr:uid="{00000000-0004-0000-0100-00002D000000}"/>
    <hyperlink ref="F306" r:id="rId47" xr:uid="{00000000-0004-0000-0100-00002E000000}"/>
    <hyperlink ref="F309" r:id="rId48" xr:uid="{00000000-0004-0000-0100-00002F000000}"/>
    <hyperlink ref="F315" r:id="rId49" xr:uid="{00000000-0004-0000-0100-000030000000}"/>
    <hyperlink ref="F320" r:id="rId50" xr:uid="{00000000-0004-0000-0100-000031000000}"/>
    <hyperlink ref="F327" r:id="rId51" xr:uid="{00000000-0004-0000-0100-000032000000}"/>
    <hyperlink ref="F330" r:id="rId52" xr:uid="{00000000-0004-0000-0100-000033000000}"/>
    <hyperlink ref="F333" r:id="rId53" xr:uid="{00000000-0004-0000-0100-000034000000}"/>
    <hyperlink ref="F336" r:id="rId54" xr:uid="{00000000-0004-0000-0100-000035000000}"/>
    <hyperlink ref="F341" r:id="rId55" xr:uid="{00000000-0004-0000-0100-000036000000}"/>
    <hyperlink ref="F347" r:id="rId56" xr:uid="{00000000-0004-0000-0100-000037000000}"/>
    <hyperlink ref="F350" r:id="rId57" xr:uid="{00000000-0004-0000-0100-000038000000}"/>
    <hyperlink ref="F355" r:id="rId58" xr:uid="{00000000-0004-0000-0100-000039000000}"/>
    <hyperlink ref="F362" r:id="rId59" xr:uid="{00000000-0004-0000-0100-00003A000000}"/>
    <hyperlink ref="F368" r:id="rId60" xr:uid="{00000000-0004-0000-0100-00003B000000}"/>
    <hyperlink ref="F371" r:id="rId61" xr:uid="{00000000-0004-0000-0100-00003C000000}"/>
    <hyperlink ref="F374" r:id="rId62" xr:uid="{00000000-0004-0000-0100-00003D000000}"/>
    <hyperlink ref="F376" r:id="rId63" xr:uid="{00000000-0004-0000-0100-00003E000000}"/>
    <hyperlink ref="F379" r:id="rId64" xr:uid="{00000000-0004-0000-0100-00003F000000}"/>
    <hyperlink ref="F385" r:id="rId65" xr:uid="{00000000-0004-0000-0100-000040000000}"/>
    <hyperlink ref="F390" r:id="rId66" xr:uid="{00000000-0004-0000-0100-000041000000}"/>
    <hyperlink ref="F402" r:id="rId67" xr:uid="{00000000-0004-0000-0100-000042000000}"/>
    <hyperlink ref="F409" r:id="rId68" xr:uid="{00000000-0004-0000-0100-000043000000}"/>
    <hyperlink ref="F413" r:id="rId69" xr:uid="{00000000-0004-0000-0100-000044000000}"/>
    <hyperlink ref="F420" r:id="rId70" xr:uid="{00000000-0004-0000-0100-000045000000}"/>
    <hyperlink ref="F424" r:id="rId71" xr:uid="{00000000-0004-0000-0100-000046000000}"/>
    <hyperlink ref="F427" r:id="rId72" xr:uid="{00000000-0004-0000-0100-000047000000}"/>
    <hyperlink ref="F430" r:id="rId73" xr:uid="{00000000-0004-0000-0100-000048000000}"/>
    <hyperlink ref="F433" r:id="rId74" xr:uid="{00000000-0004-0000-0100-000049000000}"/>
    <hyperlink ref="F436" r:id="rId75" xr:uid="{00000000-0004-0000-0100-00004A000000}"/>
    <hyperlink ref="F444" r:id="rId76" xr:uid="{00000000-0004-0000-0100-00004B000000}"/>
    <hyperlink ref="F448" r:id="rId77" xr:uid="{00000000-0004-0000-0100-00004C000000}"/>
    <hyperlink ref="F455" r:id="rId78" xr:uid="{00000000-0004-0000-0100-00004D000000}"/>
    <hyperlink ref="F457" r:id="rId79" xr:uid="{00000000-0004-0000-0100-00004E000000}"/>
    <hyperlink ref="F459" r:id="rId80" xr:uid="{00000000-0004-0000-0100-00004F000000}"/>
    <hyperlink ref="F463" r:id="rId81" xr:uid="{00000000-0004-0000-0100-000050000000}"/>
    <hyperlink ref="F465" r:id="rId82" xr:uid="{00000000-0004-0000-0100-000051000000}"/>
    <hyperlink ref="F468" r:id="rId83" xr:uid="{00000000-0004-0000-0100-000052000000}"/>
    <hyperlink ref="F472" r:id="rId84" xr:uid="{00000000-0004-0000-0100-000053000000}"/>
    <hyperlink ref="F477" r:id="rId85" xr:uid="{00000000-0004-0000-0100-000054000000}"/>
    <hyperlink ref="F482" r:id="rId86" xr:uid="{00000000-0004-0000-0100-000055000000}"/>
    <hyperlink ref="F486" r:id="rId87" xr:uid="{00000000-0004-0000-0100-000056000000}"/>
    <hyperlink ref="F490" r:id="rId88" xr:uid="{00000000-0004-0000-0100-000057000000}"/>
    <hyperlink ref="F493" r:id="rId89" xr:uid="{00000000-0004-0000-0100-000058000000}"/>
    <hyperlink ref="F496" r:id="rId90" xr:uid="{00000000-0004-0000-0100-000059000000}"/>
    <hyperlink ref="F499" r:id="rId91" xr:uid="{00000000-0004-0000-0100-00005A000000}"/>
    <hyperlink ref="F505" r:id="rId92" xr:uid="{00000000-0004-0000-0100-00005B000000}"/>
    <hyperlink ref="F510" r:id="rId93" xr:uid="{00000000-0004-0000-0100-00005C000000}"/>
    <hyperlink ref="F515" r:id="rId94" xr:uid="{00000000-0004-0000-0100-00005D000000}"/>
    <hyperlink ref="F520" r:id="rId95" xr:uid="{00000000-0004-0000-0100-00005E000000}"/>
    <hyperlink ref="F525" r:id="rId96" xr:uid="{00000000-0004-0000-0100-00005F000000}"/>
    <hyperlink ref="F530" r:id="rId97" xr:uid="{00000000-0004-0000-0100-000060000000}"/>
    <hyperlink ref="F535" r:id="rId98" xr:uid="{00000000-0004-0000-0100-000061000000}"/>
    <hyperlink ref="F540" r:id="rId99" xr:uid="{00000000-0004-0000-0100-000062000000}"/>
    <hyperlink ref="F547" r:id="rId100" xr:uid="{00000000-0004-0000-0100-000063000000}"/>
    <hyperlink ref="F552" r:id="rId101" xr:uid="{00000000-0004-0000-0100-000064000000}"/>
    <hyperlink ref="F560" r:id="rId102" xr:uid="{00000000-0004-0000-0100-000065000000}"/>
    <hyperlink ref="F565" r:id="rId103" xr:uid="{00000000-0004-0000-0100-000066000000}"/>
    <hyperlink ref="F568" r:id="rId104" xr:uid="{00000000-0004-0000-0100-000067000000}"/>
    <hyperlink ref="F579" r:id="rId105" xr:uid="{00000000-0004-0000-0100-000068000000}"/>
    <hyperlink ref="F585" r:id="rId106" xr:uid="{00000000-0004-0000-0100-000069000000}"/>
    <hyperlink ref="F592" r:id="rId107" xr:uid="{00000000-0004-0000-0100-00006A000000}"/>
    <hyperlink ref="F597" r:id="rId108" xr:uid="{00000000-0004-0000-0100-00006B000000}"/>
    <hyperlink ref="F600" r:id="rId109" xr:uid="{00000000-0004-0000-0100-00006C000000}"/>
    <hyperlink ref="F606" r:id="rId110" xr:uid="{00000000-0004-0000-0100-00006D000000}"/>
    <hyperlink ref="F609" r:id="rId111" xr:uid="{00000000-0004-0000-0100-00006E000000}"/>
    <hyperlink ref="F613" r:id="rId112" xr:uid="{00000000-0004-0000-0100-00006F000000}"/>
    <hyperlink ref="F616" r:id="rId113" xr:uid="{00000000-0004-0000-0100-000070000000}"/>
    <hyperlink ref="F622" r:id="rId114" xr:uid="{00000000-0004-0000-0100-000071000000}"/>
    <hyperlink ref="F626" r:id="rId115" xr:uid="{00000000-0004-0000-0100-000072000000}"/>
    <hyperlink ref="F630" r:id="rId116" xr:uid="{00000000-0004-0000-0100-000073000000}"/>
    <hyperlink ref="F634" r:id="rId117" xr:uid="{00000000-0004-0000-0100-000074000000}"/>
    <hyperlink ref="F639" r:id="rId118" xr:uid="{00000000-0004-0000-0100-000075000000}"/>
    <hyperlink ref="F645" r:id="rId119" xr:uid="{00000000-0004-0000-0100-000076000000}"/>
    <hyperlink ref="F649" r:id="rId120" xr:uid="{00000000-0004-0000-0100-000077000000}"/>
    <hyperlink ref="F653" r:id="rId121" xr:uid="{00000000-0004-0000-0100-000078000000}"/>
    <hyperlink ref="F656" r:id="rId122" xr:uid="{00000000-0004-0000-0100-000079000000}"/>
    <hyperlink ref="F663" r:id="rId123" xr:uid="{00000000-0004-0000-0100-00007A000000}"/>
    <hyperlink ref="F668" r:id="rId124" xr:uid="{00000000-0004-0000-0100-00007B000000}"/>
    <hyperlink ref="F673" r:id="rId125" xr:uid="{00000000-0004-0000-0100-00007C000000}"/>
    <hyperlink ref="F678" r:id="rId126" xr:uid="{00000000-0004-0000-0100-00007D000000}"/>
    <hyperlink ref="F683" r:id="rId127" xr:uid="{00000000-0004-0000-0100-00007E000000}"/>
    <hyperlink ref="F692" r:id="rId128" xr:uid="{00000000-0004-0000-0100-00007F000000}"/>
    <hyperlink ref="F698" r:id="rId129" xr:uid="{00000000-0004-0000-0100-000080000000}"/>
    <hyperlink ref="F706" r:id="rId130" xr:uid="{00000000-0004-0000-0100-000081000000}"/>
    <hyperlink ref="F712" r:id="rId131" xr:uid="{00000000-0004-0000-0100-000082000000}"/>
    <hyperlink ref="F717" r:id="rId132" xr:uid="{00000000-0004-0000-0100-000083000000}"/>
    <hyperlink ref="F720" r:id="rId133" xr:uid="{00000000-0004-0000-0100-000084000000}"/>
    <hyperlink ref="F725" r:id="rId134" xr:uid="{00000000-0004-0000-0100-000085000000}"/>
    <hyperlink ref="F728" r:id="rId135" xr:uid="{00000000-0004-0000-0100-000086000000}"/>
    <hyperlink ref="F733" r:id="rId136" xr:uid="{00000000-0004-0000-0100-000087000000}"/>
    <hyperlink ref="F736" r:id="rId137" xr:uid="{00000000-0004-0000-0100-000088000000}"/>
    <hyperlink ref="F741" r:id="rId138" xr:uid="{00000000-0004-0000-0100-000089000000}"/>
    <hyperlink ref="F762" r:id="rId139" xr:uid="{00000000-0004-0000-0100-00008A000000}"/>
    <hyperlink ref="F765" r:id="rId140" xr:uid="{00000000-0004-0000-0100-00008B000000}"/>
    <hyperlink ref="F770" r:id="rId141" xr:uid="{00000000-0004-0000-0100-00008C000000}"/>
    <hyperlink ref="F775" r:id="rId142" xr:uid="{00000000-0004-0000-0100-00008D000000}"/>
    <hyperlink ref="F782" r:id="rId143" xr:uid="{00000000-0004-0000-0100-00008E000000}"/>
    <hyperlink ref="F789" r:id="rId144" xr:uid="{00000000-0004-0000-0100-00008F000000}"/>
    <hyperlink ref="F796" r:id="rId145" xr:uid="{00000000-0004-0000-0100-000090000000}"/>
    <hyperlink ref="F801" r:id="rId146" xr:uid="{00000000-0004-0000-0100-000091000000}"/>
    <hyperlink ref="F808" r:id="rId147" xr:uid="{00000000-0004-0000-0100-000092000000}"/>
    <hyperlink ref="F811" r:id="rId148" xr:uid="{00000000-0004-0000-0100-000093000000}"/>
    <hyperlink ref="F816" r:id="rId149" xr:uid="{00000000-0004-0000-0100-000094000000}"/>
    <hyperlink ref="F819" r:id="rId150" xr:uid="{00000000-0004-0000-0100-000095000000}"/>
    <hyperlink ref="F824" r:id="rId151" xr:uid="{00000000-0004-0000-0100-000096000000}"/>
    <hyperlink ref="F828" r:id="rId152" xr:uid="{00000000-0004-0000-0100-000097000000}"/>
    <hyperlink ref="F833" r:id="rId153" xr:uid="{00000000-0004-0000-0100-000098000000}"/>
    <hyperlink ref="F840" r:id="rId154" xr:uid="{00000000-0004-0000-0100-000099000000}"/>
    <hyperlink ref="F847" r:id="rId155" xr:uid="{00000000-0004-0000-0100-00009A000000}"/>
    <hyperlink ref="F850" r:id="rId156" xr:uid="{00000000-0004-0000-0100-00009B000000}"/>
    <hyperlink ref="F854" r:id="rId157" xr:uid="{00000000-0004-0000-0100-00009C000000}"/>
    <hyperlink ref="F861" r:id="rId158" xr:uid="{00000000-0004-0000-0100-00009D000000}"/>
    <hyperlink ref="F869" r:id="rId159" xr:uid="{00000000-0004-0000-0100-00009E000000}"/>
    <hyperlink ref="F876" r:id="rId160" xr:uid="{00000000-0004-0000-0100-00009F000000}"/>
    <hyperlink ref="F878" r:id="rId161" xr:uid="{00000000-0004-0000-0100-0000A0000000}"/>
    <hyperlink ref="F881" r:id="rId162" xr:uid="{00000000-0004-0000-0100-0000A1000000}"/>
    <hyperlink ref="F885" r:id="rId163" xr:uid="{00000000-0004-0000-0100-0000A2000000}"/>
    <hyperlink ref="F894" r:id="rId164" xr:uid="{00000000-0004-0000-0100-0000A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8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100</v>
      </c>
      <c r="AZ2" s="92" t="s">
        <v>1617</v>
      </c>
      <c r="BA2" s="92" t="s">
        <v>1618</v>
      </c>
      <c r="BB2" s="92" t="s">
        <v>379</v>
      </c>
      <c r="BC2" s="92" t="s">
        <v>1619</v>
      </c>
      <c r="BD2" s="92" t="s">
        <v>90</v>
      </c>
    </row>
    <row r="3" spans="2:56" ht="6.95" customHeight="1" x14ac:dyDescent="0.2">
      <c r="B3" s="19"/>
      <c r="C3" s="20"/>
      <c r="D3" s="20"/>
      <c r="E3" s="20"/>
      <c r="F3" s="20"/>
      <c r="G3" s="20"/>
      <c r="H3" s="20"/>
      <c r="I3" s="20"/>
      <c r="J3" s="20"/>
      <c r="K3" s="20"/>
      <c r="L3" s="21"/>
      <c r="AT3" s="18" t="s">
        <v>90</v>
      </c>
      <c r="AZ3" s="92" t="s">
        <v>1620</v>
      </c>
      <c r="BA3" s="92" t="s">
        <v>1621</v>
      </c>
      <c r="BB3" s="92" t="s">
        <v>379</v>
      </c>
      <c r="BC3" s="92" t="s">
        <v>1038</v>
      </c>
      <c r="BD3" s="92" t="s">
        <v>90</v>
      </c>
    </row>
    <row r="4" spans="2:56" ht="24.95" customHeight="1" x14ac:dyDescent="0.2">
      <c r="B4" s="21"/>
      <c r="D4" s="22" t="s">
        <v>255</v>
      </c>
      <c r="L4" s="21"/>
      <c r="M4" s="93" t="s">
        <v>10</v>
      </c>
      <c r="AT4" s="18" t="s">
        <v>4</v>
      </c>
      <c r="AZ4" s="92" t="s">
        <v>1622</v>
      </c>
      <c r="BA4" s="92" t="s">
        <v>1623</v>
      </c>
      <c r="BB4" s="92" t="s">
        <v>379</v>
      </c>
      <c r="BC4" s="92" t="s">
        <v>1624</v>
      </c>
      <c r="BD4" s="92" t="s">
        <v>90</v>
      </c>
    </row>
    <row r="5" spans="2:56" ht="6.95" customHeight="1" x14ac:dyDescent="0.2">
      <c r="B5" s="21"/>
      <c r="L5" s="21"/>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ht="12.75" x14ac:dyDescent="0.2">
      <c r="B8" s="21"/>
      <c r="D8" s="28" t="s">
        <v>265</v>
      </c>
      <c r="L8" s="21"/>
    </row>
    <row r="9" spans="2:56" ht="16.5" customHeight="1" x14ac:dyDescent="0.2">
      <c r="B9" s="21"/>
      <c r="E9" s="339" t="s">
        <v>266</v>
      </c>
      <c r="F9" s="301"/>
      <c r="G9" s="301"/>
      <c r="H9" s="301"/>
      <c r="L9" s="21"/>
    </row>
    <row r="10" spans="2:56" ht="12" customHeight="1" x14ac:dyDescent="0.2">
      <c r="B10" s="21"/>
      <c r="D10" s="28" t="s">
        <v>267</v>
      </c>
      <c r="L10" s="21"/>
    </row>
    <row r="11" spans="2:56" s="1" customFormat="1" ht="16.5" customHeight="1" x14ac:dyDescent="0.2">
      <c r="B11" s="34"/>
      <c r="E11" s="335" t="s">
        <v>268</v>
      </c>
      <c r="F11" s="341"/>
      <c r="G11" s="341"/>
      <c r="H11" s="341"/>
      <c r="L11" s="34"/>
    </row>
    <row r="12" spans="2:56" s="1" customFormat="1" ht="12" customHeight="1" x14ac:dyDescent="0.2">
      <c r="B12" s="34"/>
      <c r="D12" s="28" t="s">
        <v>1625</v>
      </c>
      <c r="L12" s="34"/>
    </row>
    <row r="13" spans="2:56" s="1" customFormat="1" ht="16.5" customHeight="1" x14ac:dyDescent="0.2">
      <c r="B13" s="34"/>
      <c r="E13" s="322" t="s">
        <v>1626</v>
      </c>
      <c r="F13" s="341"/>
      <c r="G13" s="341"/>
      <c r="H13" s="341"/>
      <c r="L13" s="34"/>
    </row>
    <row r="14" spans="2:56" s="1" customFormat="1" ht="11.25" x14ac:dyDescent="0.2">
      <c r="B14" s="34"/>
      <c r="L14" s="34"/>
    </row>
    <row r="15" spans="2:56" s="1" customFormat="1" ht="12" customHeight="1" x14ac:dyDescent="0.2">
      <c r="B15" s="34"/>
      <c r="D15" s="28" t="s">
        <v>18</v>
      </c>
      <c r="F15" s="26" t="s">
        <v>19</v>
      </c>
      <c r="I15" s="28" t="s">
        <v>20</v>
      </c>
      <c r="J15" s="26" t="s">
        <v>43</v>
      </c>
      <c r="L15" s="34"/>
    </row>
    <row r="16" spans="2:56" s="1" customFormat="1" ht="12" customHeight="1" x14ac:dyDescent="0.2">
      <c r="B16" s="34"/>
      <c r="D16" s="28" t="s">
        <v>22</v>
      </c>
      <c r="F16" s="26" t="s">
        <v>23</v>
      </c>
      <c r="I16" s="28" t="s">
        <v>24</v>
      </c>
      <c r="J16" s="51" t="str">
        <f>'Rekapitulace stavby'!AN8</f>
        <v>5.8.2025 - revize</v>
      </c>
      <c r="L16" s="34"/>
    </row>
    <row r="17" spans="2:12" s="1" customFormat="1" ht="10.9" customHeight="1" x14ac:dyDescent="0.2">
      <c r="B17" s="34"/>
      <c r="L17" s="34"/>
    </row>
    <row r="18" spans="2:12" s="1" customFormat="1" ht="12" customHeight="1" x14ac:dyDescent="0.2">
      <c r="B18" s="34"/>
      <c r="D18" s="28" t="s">
        <v>29</v>
      </c>
      <c r="I18" s="28" t="s">
        <v>30</v>
      </c>
      <c r="J18" s="26" t="s">
        <v>31</v>
      </c>
      <c r="L18" s="34"/>
    </row>
    <row r="19" spans="2:12" s="1" customFormat="1" ht="18" customHeight="1" x14ac:dyDescent="0.2">
      <c r="B19" s="34"/>
      <c r="E19" s="26" t="s">
        <v>32</v>
      </c>
      <c r="I19" s="28" t="s">
        <v>33</v>
      </c>
      <c r="J19" s="26" t="s">
        <v>34</v>
      </c>
      <c r="L19" s="34"/>
    </row>
    <row r="20" spans="2:12" s="1" customFormat="1" ht="6.95" customHeight="1" x14ac:dyDescent="0.2">
      <c r="B20" s="34"/>
      <c r="L20" s="34"/>
    </row>
    <row r="21" spans="2:12" s="1" customFormat="1" ht="12" customHeight="1" x14ac:dyDescent="0.2">
      <c r="B21" s="34"/>
      <c r="D21" s="28" t="s">
        <v>35</v>
      </c>
      <c r="I21" s="28" t="s">
        <v>30</v>
      </c>
      <c r="J21" s="29" t="str">
        <f>'Rekapitulace stavby'!AN13</f>
        <v>Vyplň údaj</v>
      </c>
      <c r="L21" s="34"/>
    </row>
    <row r="22" spans="2:12" s="1" customFormat="1" ht="18" customHeight="1" x14ac:dyDescent="0.2">
      <c r="B22" s="34"/>
      <c r="E22" s="342" t="str">
        <f>'Rekapitulace stavby'!E14</f>
        <v>Vyplň údaj</v>
      </c>
      <c r="F22" s="300"/>
      <c r="G22" s="300"/>
      <c r="H22" s="300"/>
      <c r="I22" s="28" t="s">
        <v>33</v>
      </c>
      <c r="J22" s="29" t="str">
        <f>'Rekapitulace stavby'!AN14</f>
        <v>Vyplň údaj</v>
      </c>
      <c r="L22" s="34"/>
    </row>
    <row r="23" spans="2:12" s="1" customFormat="1" ht="6.95" customHeight="1" x14ac:dyDescent="0.2">
      <c r="B23" s="34"/>
      <c r="L23" s="34"/>
    </row>
    <row r="24" spans="2:12" s="1" customFormat="1" ht="12" customHeight="1" x14ac:dyDescent="0.2">
      <c r="B24" s="34"/>
      <c r="D24" s="28" t="s">
        <v>37</v>
      </c>
      <c r="I24" s="28" t="s">
        <v>30</v>
      </c>
      <c r="J24" s="26" t="s">
        <v>38</v>
      </c>
      <c r="L24" s="34"/>
    </row>
    <row r="25" spans="2:12" s="1" customFormat="1" ht="18" customHeight="1" x14ac:dyDescent="0.2">
      <c r="B25" s="34"/>
      <c r="E25" s="26" t="s">
        <v>39</v>
      </c>
      <c r="I25" s="28" t="s">
        <v>33</v>
      </c>
      <c r="J25" s="26" t="s">
        <v>40</v>
      </c>
      <c r="L25" s="34"/>
    </row>
    <row r="26" spans="2:12" s="1" customFormat="1" ht="6.95" customHeight="1" x14ac:dyDescent="0.2">
      <c r="B26" s="34"/>
      <c r="L26" s="34"/>
    </row>
    <row r="27" spans="2:12" s="1" customFormat="1" ht="12" customHeight="1" x14ac:dyDescent="0.2">
      <c r="B27" s="34"/>
      <c r="D27" s="28" t="s">
        <v>42</v>
      </c>
      <c r="I27" s="28" t="s">
        <v>30</v>
      </c>
      <c r="J27" s="26" t="str">
        <f>IF('Rekapitulace stavby'!AN19="","",'Rekapitulace stavby'!AN19)</f>
        <v/>
      </c>
      <c r="L27" s="34"/>
    </row>
    <row r="28" spans="2:12" s="1" customFormat="1" ht="18" customHeight="1" x14ac:dyDescent="0.2">
      <c r="B28" s="34"/>
      <c r="E28" s="26" t="str">
        <f>IF('Rekapitulace stavby'!E20="","",'Rekapitulace stavby'!E20)</f>
        <v xml:space="preserve"> </v>
      </c>
      <c r="I28" s="28" t="s">
        <v>33</v>
      </c>
      <c r="J28" s="26" t="str">
        <f>IF('Rekapitulace stavby'!AN20="","",'Rekapitulace stavby'!AN20)</f>
        <v/>
      </c>
      <c r="L28" s="34"/>
    </row>
    <row r="29" spans="2:12" s="1" customFormat="1" ht="6.95" customHeight="1" x14ac:dyDescent="0.2">
      <c r="B29" s="34"/>
      <c r="L29" s="34"/>
    </row>
    <row r="30" spans="2:12" s="1" customFormat="1" ht="12" customHeight="1" x14ac:dyDescent="0.2">
      <c r="B30" s="34"/>
      <c r="D30" s="28" t="s">
        <v>45</v>
      </c>
      <c r="L30" s="34"/>
    </row>
    <row r="31" spans="2:12" s="7" customFormat="1" ht="16.5" customHeight="1" x14ac:dyDescent="0.2">
      <c r="B31" s="94"/>
      <c r="E31" s="305" t="s">
        <v>43</v>
      </c>
      <c r="F31" s="305"/>
      <c r="G31" s="305"/>
      <c r="H31" s="305"/>
      <c r="L31" s="94"/>
    </row>
    <row r="32" spans="2:12" s="1" customFormat="1" ht="6.95" customHeight="1" x14ac:dyDescent="0.2">
      <c r="B32" s="34"/>
      <c r="L32" s="34"/>
    </row>
    <row r="33" spans="2:12" s="1" customFormat="1" ht="6.95" customHeight="1" x14ac:dyDescent="0.2">
      <c r="B33" s="34"/>
      <c r="D33" s="52"/>
      <c r="E33" s="52"/>
      <c r="F33" s="52"/>
      <c r="G33" s="52"/>
      <c r="H33" s="52"/>
      <c r="I33" s="52"/>
      <c r="J33" s="52"/>
      <c r="K33" s="52"/>
      <c r="L33" s="34"/>
    </row>
    <row r="34" spans="2:12" s="1" customFormat="1" ht="25.35" customHeight="1" x14ac:dyDescent="0.2">
      <c r="B34" s="34"/>
      <c r="D34" s="95" t="s">
        <v>47</v>
      </c>
      <c r="J34" s="65">
        <f>ROUND(J95, 2)</f>
        <v>0</v>
      </c>
      <c r="L34" s="34"/>
    </row>
    <row r="35" spans="2:12" s="1" customFormat="1" ht="6.95" customHeight="1" x14ac:dyDescent="0.2">
      <c r="B35" s="34"/>
      <c r="D35" s="52"/>
      <c r="E35" s="52"/>
      <c r="F35" s="52"/>
      <c r="G35" s="52"/>
      <c r="H35" s="52"/>
      <c r="I35" s="52"/>
      <c r="J35" s="52"/>
      <c r="K35" s="52"/>
      <c r="L35" s="34"/>
    </row>
    <row r="36" spans="2:12" s="1" customFormat="1" ht="14.45" customHeight="1" x14ac:dyDescent="0.2">
      <c r="B36" s="34"/>
      <c r="F36" s="37" t="s">
        <v>49</v>
      </c>
      <c r="I36" s="37" t="s">
        <v>48</v>
      </c>
      <c r="J36" s="37" t="s">
        <v>50</v>
      </c>
      <c r="L36" s="34"/>
    </row>
    <row r="37" spans="2:12" s="1" customFormat="1" ht="14.45" customHeight="1" x14ac:dyDescent="0.2">
      <c r="B37" s="34"/>
      <c r="D37" s="54" t="s">
        <v>51</v>
      </c>
      <c r="E37" s="28" t="s">
        <v>52</v>
      </c>
      <c r="F37" s="84">
        <f>ROUND((SUM(BE95:BE179)),  2)</f>
        <v>0</v>
      </c>
      <c r="I37" s="96">
        <v>0.21</v>
      </c>
      <c r="J37" s="84">
        <f>ROUND(((SUM(BE95:BE179))*I37),  2)</f>
        <v>0</v>
      </c>
      <c r="L37" s="34"/>
    </row>
    <row r="38" spans="2:12" s="1" customFormat="1" ht="14.45" customHeight="1" x14ac:dyDescent="0.2">
      <c r="B38" s="34"/>
      <c r="E38" s="28" t="s">
        <v>53</v>
      </c>
      <c r="F38" s="84">
        <f>ROUND((SUM(BF95:BF179)),  2)</f>
        <v>0</v>
      </c>
      <c r="I38" s="96">
        <v>0.12</v>
      </c>
      <c r="J38" s="84">
        <f>ROUND(((SUM(BF95:BF179))*I38),  2)</f>
        <v>0</v>
      </c>
      <c r="L38" s="34"/>
    </row>
    <row r="39" spans="2:12" s="1" customFormat="1" ht="14.45" hidden="1" customHeight="1" x14ac:dyDescent="0.2">
      <c r="B39" s="34"/>
      <c r="E39" s="28" t="s">
        <v>54</v>
      </c>
      <c r="F39" s="84">
        <f>ROUND((SUM(BG95:BG179)),  2)</f>
        <v>0</v>
      </c>
      <c r="I39" s="96">
        <v>0.21</v>
      </c>
      <c r="J39" s="84">
        <f>0</f>
        <v>0</v>
      </c>
      <c r="L39" s="34"/>
    </row>
    <row r="40" spans="2:12" s="1" customFormat="1" ht="14.45" hidden="1" customHeight="1" x14ac:dyDescent="0.2">
      <c r="B40" s="34"/>
      <c r="E40" s="28" t="s">
        <v>55</v>
      </c>
      <c r="F40" s="84">
        <f>ROUND((SUM(BH95:BH179)),  2)</f>
        <v>0</v>
      </c>
      <c r="I40" s="96">
        <v>0.12</v>
      </c>
      <c r="J40" s="84">
        <f>0</f>
        <v>0</v>
      </c>
      <c r="L40" s="34"/>
    </row>
    <row r="41" spans="2:12" s="1" customFormat="1" ht="14.45" hidden="1" customHeight="1" x14ac:dyDescent="0.2">
      <c r="B41" s="34"/>
      <c r="E41" s="28" t="s">
        <v>56</v>
      </c>
      <c r="F41" s="84">
        <f>ROUND((SUM(BI95:BI179)),  2)</f>
        <v>0</v>
      </c>
      <c r="I41" s="96">
        <v>0</v>
      </c>
      <c r="J41" s="84">
        <f>0</f>
        <v>0</v>
      </c>
      <c r="L41" s="34"/>
    </row>
    <row r="42" spans="2:12" s="1" customFormat="1" ht="6.95" customHeight="1" x14ac:dyDescent="0.2">
      <c r="B42" s="34"/>
      <c r="L42" s="34"/>
    </row>
    <row r="43" spans="2:12" s="1" customFormat="1" ht="25.35" customHeight="1" x14ac:dyDescent="0.2">
      <c r="B43" s="34"/>
      <c r="C43" s="97"/>
      <c r="D43" s="98" t="s">
        <v>57</v>
      </c>
      <c r="E43" s="56"/>
      <c r="F43" s="56"/>
      <c r="G43" s="99" t="s">
        <v>58</v>
      </c>
      <c r="H43" s="100" t="s">
        <v>59</v>
      </c>
      <c r="I43" s="56"/>
      <c r="J43" s="101">
        <f>SUM(J34:J41)</f>
        <v>0</v>
      </c>
      <c r="K43" s="102"/>
      <c r="L43" s="34"/>
    </row>
    <row r="44" spans="2:12" s="1" customFormat="1" ht="14.45" customHeight="1" x14ac:dyDescent="0.2">
      <c r="B44" s="43"/>
      <c r="C44" s="44"/>
      <c r="D44" s="44"/>
      <c r="E44" s="44"/>
      <c r="F44" s="44"/>
      <c r="G44" s="44"/>
      <c r="H44" s="44"/>
      <c r="I44" s="44"/>
      <c r="J44" s="44"/>
      <c r="K44" s="44"/>
      <c r="L44" s="34"/>
    </row>
    <row r="48" spans="2:12" s="1" customFormat="1" ht="6.95" customHeight="1" x14ac:dyDescent="0.2">
      <c r="B48" s="45"/>
      <c r="C48" s="46"/>
      <c r="D48" s="46"/>
      <c r="E48" s="46"/>
      <c r="F48" s="46"/>
      <c r="G48" s="46"/>
      <c r="H48" s="46"/>
      <c r="I48" s="46"/>
      <c r="J48" s="46"/>
      <c r="K48" s="46"/>
      <c r="L48" s="34"/>
    </row>
    <row r="49" spans="2:12" s="1" customFormat="1" ht="24.95" customHeight="1" x14ac:dyDescent="0.2">
      <c r="B49" s="34"/>
      <c r="C49" s="22" t="s">
        <v>269</v>
      </c>
      <c r="L49" s="34"/>
    </row>
    <row r="50" spans="2:12" s="1" customFormat="1" ht="6.95" customHeight="1" x14ac:dyDescent="0.2">
      <c r="B50" s="34"/>
      <c r="L50" s="34"/>
    </row>
    <row r="51" spans="2:12" s="1" customFormat="1" ht="12" customHeight="1" x14ac:dyDescent="0.2">
      <c r="B51" s="34"/>
      <c r="C51" s="28" t="s">
        <v>16</v>
      </c>
      <c r="L51" s="34"/>
    </row>
    <row r="52" spans="2:12" s="1" customFormat="1" ht="16.5" customHeight="1" x14ac:dyDescent="0.2">
      <c r="B52" s="34"/>
      <c r="E52" s="339" t="str">
        <f>E7</f>
        <v>Stavba č. 3145 TV Vinoř, etapa 0012 – ČOV Vinoř</v>
      </c>
      <c r="F52" s="340"/>
      <c r="G52" s="340"/>
      <c r="H52" s="340"/>
      <c r="L52" s="34"/>
    </row>
    <row r="53" spans="2:12" ht="12" customHeight="1" x14ac:dyDescent="0.2">
      <c r="B53" s="21"/>
      <c r="C53" s="28" t="s">
        <v>265</v>
      </c>
      <c r="L53" s="21"/>
    </row>
    <row r="54" spans="2:12" ht="16.5" customHeight="1" x14ac:dyDescent="0.2">
      <c r="B54" s="21"/>
      <c r="E54" s="339" t="s">
        <v>266</v>
      </c>
      <c r="F54" s="301"/>
      <c r="G54" s="301"/>
      <c r="H54" s="301"/>
      <c r="L54" s="21"/>
    </row>
    <row r="55" spans="2:12" ht="12" customHeight="1" x14ac:dyDescent="0.2">
      <c r="B55" s="21"/>
      <c r="C55" s="28" t="s">
        <v>267</v>
      </c>
      <c r="L55" s="21"/>
    </row>
    <row r="56" spans="2:12" s="1" customFormat="1" ht="16.5" customHeight="1" x14ac:dyDescent="0.2">
      <c r="B56" s="34"/>
      <c r="E56" s="335" t="s">
        <v>268</v>
      </c>
      <c r="F56" s="341"/>
      <c r="G56" s="341"/>
      <c r="H56" s="341"/>
      <c r="L56" s="34"/>
    </row>
    <row r="57" spans="2:12" s="1" customFormat="1" ht="12" customHeight="1" x14ac:dyDescent="0.2">
      <c r="B57" s="34"/>
      <c r="C57" s="28" t="s">
        <v>1625</v>
      </c>
      <c r="L57" s="34"/>
    </row>
    <row r="58" spans="2:12" s="1" customFormat="1" ht="16.5" customHeight="1" x14ac:dyDescent="0.2">
      <c r="B58" s="34"/>
      <c r="E58" s="322" t="str">
        <f>E13</f>
        <v>01.1a - Zajištění stavební jámy</v>
      </c>
      <c r="F58" s="341"/>
      <c r="G58" s="341"/>
      <c r="H58" s="341"/>
      <c r="L58" s="34"/>
    </row>
    <row r="59" spans="2:12" s="1" customFormat="1" ht="6.95" customHeight="1" x14ac:dyDescent="0.2">
      <c r="B59" s="34"/>
      <c r="L59" s="34"/>
    </row>
    <row r="60" spans="2:12" s="1" customFormat="1" ht="12" customHeight="1" x14ac:dyDescent="0.2">
      <c r="B60" s="34"/>
      <c r="C60" s="28" t="s">
        <v>22</v>
      </c>
      <c r="F60" s="26" t="str">
        <f>F16</f>
        <v>Praha</v>
      </c>
      <c r="I60" s="28" t="s">
        <v>24</v>
      </c>
      <c r="J60" s="51" t="str">
        <f>IF(J16="","",J16)</f>
        <v>5.8.2025 - revize</v>
      </c>
      <c r="L60" s="34"/>
    </row>
    <row r="61" spans="2:12" s="1" customFormat="1" ht="6.95" customHeight="1" x14ac:dyDescent="0.2">
      <c r="B61" s="34"/>
      <c r="L61" s="34"/>
    </row>
    <row r="62" spans="2:12" s="1" customFormat="1" ht="25.7" customHeight="1" x14ac:dyDescent="0.2">
      <c r="B62" s="34"/>
      <c r="C62" s="28" t="s">
        <v>29</v>
      </c>
      <c r="F62" s="26" t="str">
        <f>E19</f>
        <v>PVS, a.s, Evropská 866/67, Praha 6, 160 00</v>
      </c>
      <c r="I62" s="28" t="s">
        <v>37</v>
      </c>
      <c r="J62" s="32" t="str">
        <f>E25</f>
        <v>d plus projektová a inženýrská a.s.</v>
      </c>
      <c r="L62" s="34"/>
    </row>
    <row r="63" spans="2:12" s="1" customFormat="1" ht="15.2" customHeight="1" x14ac:dyDescent="0.2">
      <c r="B63" s="34"/>
      <c r="C63" s="28" t="s">
        <v>35</v>
      </c>
      <c r="F63" s="26" t="str">
        <f>IF(E22="","",E22)</f>
        <v>Vyplň údaj</v>
      </c>
      <c r="I63" s="28" t="s">
        <v>42</v>
      </c>
      <c r="J63" s="32" t="str">
        <f>E28</f>
        <v xml:space="preserve"> </v>
      </c>
      <c r="L63" s="34"/>
    </row>
    <row r="64" spans="2:12" s="1" customFormat="1" ht="10.35" customHeight="1" x14ac:dyDescent="0.2">
      <c r="B64" s="34"/>
      <c r="L64" s="34"/>
    </row>
    <row r="65" spans="2:47" s="1" customFormat="1" ht="29.25" customHeight="1" x14ac:dyDescent="0.2">
      <c r="B65" s="34"/>
      <c r="C65" s="103" t="s">
        <v>270</v>
      </c>
      <c r="D65" s="97"/>
      <c r="E65" s="97"/>
      <c r="F65" s="97"/>
      <c r="G65" s="97"/>
      <c r="H65" s="97"/>
      <c r="I65" s="97"/>
      <c r="J65" s="104" t="s">
        <v>271</v>
      </c>
      <c r="K65" s="97"/>
      <c r="L65" s="34"/>
    </row>
    <row r="66" spans="2:47" s="1" customFormat="1" ht="10.35" customHeight="1" x14ac:dyDescent="0.2">
      <c r="B66" s="34"/>
      <c r="L66" s="34"/>
    </row>
    <row r="67" spans="2:47" s="1" customFormat="1" ht="22.9" customHeight="1" x14ac:dyDescent="0.2">
      <c r="B67" s="34"/>
      <c r="C67" s="105" t="s">
        <v>79</v>
      </c>
      <c r="J67" s="65">
        <f>J95</f>
        <v>0</v>
      </c>
      <c r="L67" s="34"/>
      <c r="AU67" s="18" t="s">
        <v>272</v>
      </c>
    </row>
    <row r="68" spans="2:47" s="8" customFormat="1" ht="24.95" customHeight="1" x14ac:dyDescent="0.2">
      <c r="B68" s="106"/>
      <c r="D68" s="107" t="s">
        <v>273</v>
      </c>
      <c r="E68" s="108"/>
      <c r="F68" s="108"/>
      <c r="G68" s="108"/>
      <c r="H68" s="108"/>
      <c r="I68" s="108"/>
      <c r="J68" s="109">
        <f>J96</f>
        <v>0</v>
      </c>
      <c r="L68" s="106"/>
    </row>
    <row r="69" spans="2:47" s="9" customFormat="1" ht="19.899999999999999" customHeight="1" x14ac:dyDescent="0.2">
      <c r="B69" s="110"/>
      <c r="D69" s="111" t="s">
        <v>1627</v>
      </c>
      <c r="E69" s="112"/>
      <c r="F69" s="112"/>
      <c r="G69" s="112"/>
      <c r="H69" s="112"/>
      <c r="I69" s="112"/>
      <c r="J69" s="113">
        <f>J97</f>
        <v>0</v>
      </c>
      <c r="L69" s="110"/>
    </row>
    <row r="70" spans="2:47" s="9" customFormat="1" ht="19.899999999999999" customHeight="1" x14ac:dyDescent="0.2">
      <c r="B70" s="110"/>
      <c r="D70" s="111" t="s">
        <v>274</v>
      </c>
      <c r="E70" s="112"/>
      <c r="F70" s="112"/>
      <c r="G70" s="112"/>
      <c r="H70" s="112"/>
      <c r="I70" s="112"/>
      <c r="J70" s="113">
        <f>J142</f>
        <v>0</v>
      </c>
      <c r="L70" s="110"/>
    </row>
    <row r="71" spans="2:47" s="9" customFormat="1" ht="19.899999999999999" customHeight="1" x14ac:dyDescent="0.2">
      <c r="B71" s="110"/>
      <c r="D71" s="111" t="s">
        <v>281</v>
      </c>
      <c r="E71" s="112"/>
      <c r="F71" s="112"/>
      <c r="G71" s="112"/>
      <c r="H71" s="112"/>
      <c r="I71" s="112"/>
      <c r="J71" s="113">
        <f>J177</f>
        <v>0</v>
      </c>
      <c r="L71" s="110"/>
    </row>
    <row r="72" spans="2:47" s="1" customFormat="1" ht="21.75" customHeight="1" x14ac:dyDescent="0.2">
      <c r="B72" s="34"/>
      <c r="L72" s="34"/>
    </row>
    <row r="73" spans="2:47" s="1" customFormat="1" ht="6.95" customHeight="1" x14ac:dyDescent="0.2">
      <c r="B73" s="43"/>
      <c r="C73" s="44"/>
      <c r="D73" s="44"/>
      <c r="E73" s="44"/>
      <c r="F73" s="44"/>
      <c r="G73" s="44"/>
      <c r="H73" s="44"/>
      <c r="I73" s="44"/>
      <c r="J73" s="44"/>
      <c r="K73" s="44"/>
      <c r="L73" s="34"/>
    </row>
    <row r="77" spans="2:47" s="1" customFormat="1" ht="6.95" customHeight="1" x14ac:dyDescent="0.2">
      <c r="B77" s="45"/>
      <c r="C77" s="46"/>
      <c r="D77" s="46"/>
      <c r="E77" s="46"/>
      <c r="F77" s="46"/>
      <c r="G77" s="46"/>
      <c r="H77" s="46"/>
      <c r="I77" s="46"/>
      <c r="J77" s="46"/>
      <c r="K77" s="46"/>
      <c r="L77" s="34"/>
    </row>
    <row r="78" spans="2:47" s="1" customFormat="1" ht="24.95" customHeight="1" x14ac:dyDescent="0.2">
      <c r="B78" s="34"/>
      <c r="C78" s="22" t="s">
        <v>296</v>
      </c>
      <c r="L78" s="34"/>
    </row>
    <row r="79" spans="2:47" s="1" customFormat="1" ht="6.95" customHeight="1" x14ac:dyDescent="0.2">
      <c r="B79" s="34"/>
      <c r="L79" s="34"/>
    </row>
    <row r="80" spans="2:47" s="1" customFormat="1" ht="12" customHeight="1" x14ac:dyDescent="0.2">
      <c r="B80" s="34"/>
      <c r="C80" s="28" t="s">
        <v>16</v>
      </c>
      <c r="L80" s="34"/>
    </row>
    <row r="81" spans="2:63" s="1" customFormat="1" ht="16.5" customHeight="1" x14ac:dyDescent="0.2">
      <c r="B81" s="34"/>
      <c r="E81" s="339" t="str">
        <f>E7</f>
        <v>Stavba č. 3145 TV Vinoř, etapa 0012 – ČOV Vinoř</v>
      </c>
      <c r="F81" s="340"/>
      <c r="G81" s="340"/>
      <c r="H81" s="340"/>
      <c r="L81" s="34"/>
    </row>
    <row r="82" spans="2:63" ht="12" customHeight="1" x14ac:dyDescent="0.2">
      <c r="B82" s="21"/>
      <c r="C82" s="28" t="s">
        <v>265</v>
      </c>
      <c r="L82" s="21"/>
    </row>
    <row r="83" spans="2:63" ht="16.5" customHeight="1" x14ac:dyDescent="0.2">
      <c r="B83" s="21"/>
      <c r="E83" s="339" t="s">
        <v>266</v>
      </c>
      <c r="F83" s="301"/>
      <c r="G83" s="301"/>
      <c r="H83" s="301"/>
      <c r="L83" s="21"/>
    </row>
    <row r="84" spans="2:63" ht="12" customHeight="1" x14ac:dyDescent="0.2">
      <c r="B84" s="21"/>
      <c r="C84" s="28" t="s">
        <v>267</v>
      </c>
      <c r="L84" s="21"/>
    </row>
    <row r="85" spans="2:63" s="1" customFormat="1" ht="16.5" customHeight="1" x14ac:dyDescent="0.2">
      <c r="B85" s="34"/>
      <c r="E85" s="335" t="s">
        <v>268</v>
      </c>
      <c r="F85" s="341"/>
      <c r="G85" s="341"/>
      <c r="H85" s="341"/>
      <c r="L85" s="34"/>
    </row>
    <row r="86" spans="2:63" s="1" customFormat="1" ht="12" customHeight="1" x14ac:dyDescent="0.2">
      <c r="B86" s="34"/>
      <c r="C86" s="28" t="s">
        <v>1625</v>
      </c>
      <c r="L86" s="34"/>
    </row>
    <row r="87" spans="2:63" s="1" customFormat="1" ht="16.5" customHeight="1" x14ac:dyDescent="0.2">
      <c r="B87" s="34"/>
      <c r="E87" s="322" t="str">
        <f>E13</f>
        <v>01.1a - Zajištění stavební jámy</v>
      </c>
      <c r="F87" s="341"/>
      <c r="G87" s="341"/>
      <c r="H87" s="341"/>
      <c r="L87" s="34"/>
    </row>
    <row r="88" spans="2:63" s="1" customFormat="1" ht="6.95" customHeight="1" x14ac:dyDescent="0.2">
      <c r="B88" s="34"/>
      <c r="L88" s="34"/>
    </row>
    <row r="89" spans="2:63" s="1" customFormat="1" ht="12" customHeight="1" x14ac:dyDescent="0.2">
      <c r="B89" s="34"/>
      <c r="C89" s="28" t="s">
        <v>22</v>
      </c>
      <c r="F89" s="26" t="str">
        <f>F16</f>
        <v>Praha</v>
      </c>
      <c r="I89" s="28" t="s">
        <v>24</v>
      </c>
      <c r="J89" s="51" t="str">
        <f>IF(J16="","",J16)</f>
        <v>5.8.2025 - revize</v>
      </c>
      <c r="L89" s="34"/>
    </row>
    <row r="90" spans="2:63" s="1" customFormat="1" ht="6.95" customHeight="1" x14ac:dyDescent="0.2">
      <c r="B90" s="34"/>
      <c r="L90" s="34"/>
    </row>
    <row r="91" spans="2:63" s="1" customFormat="1" ht="25.7" customHeight="1" x14ac:dyDescent="0.2">
      <c r="B91" s="34"/>
      <c r="C91" s="28" t="s">
        <v>29</v>
      </c>
      <c r="F91" s="26" t="str">
        <f>E19</f>
        <v>PVS, a.s, Evropská 866/67, Praha 6, 160 00</v>
      </c>
      <c r="I91" s="28" t="s">
        <v>37</v>
      </c>
      <c r="J91" s="32" t="str">
        <f>E25</f>
        <v>d plus projektová a inženýrská a.s.</v>
      </c>
      <c r="L91" s="34"/>
    </row>
    <row r="92" spans="2:63" s="1" customFormat="1" ht="15.2" customHeight="1" x14ac:dyDescent="0.2">
      <c r="B92" s="34"/>
      <c r="C92" s="28" t="s">
        <v>35</v>
      </c>
      <c r="F92" s="26" t="str">
        <f>IF(E22="","",E22)</f>
        <v>Vyplň údaj</v>
      </c>
      <c r="I92" s="28" t="s">
        <v>42</v>
      </c>
      <c r="J92" s="32" t="str">
        <f>E28</f>
        <v xml:space="preserve"> </v>
      </c>
      <c r="L92" s="34"/>
    </row>
    <row r="93" spans="2:63" s="1" customFormat="1" ht="10.35" customHeight="1" x14ac:dyDescent="0.2">
      <c r="B93" s="34"/>
      <c r="L93" s="34"/>
    </row>
    <row r="94" spans="2:63" s="10" customFormat="1" ht="29.25" customHeight="1" x14ac:dyDescent="0.2">
      <c r="B94" s="114"/>
      <c r="C94" s="115" t="s">
        <v>297</v>
      </c>
      <c r="D94" s="116" t="s">
        <v>66</v>
      </c>
      <c r="E94" s="116" t="s">
        <v>62</v>
      </c>
      <c r="F94" s="116" t="s">
        <v>63</v>
      </c>
      <c r="G94" s="116" t="s">
        <v>298</v>
      </c>
      <c r="H94" s="116" t="s">
        <v>299</v>
      </c>
      <c r="I94" s="116" t="s">
        <v>300</v>
      </c>
      <c r="J94" s="116" t="s">
        <v>271</v>
      </c>
      <c r="K94" s="117" t="s">
        <v>301</v>
      </c>
      <c r="L94" s="114"/>
      <c r="M94" s="58" t="s">
        <v>43</v>
      </c>
      <c r="N94" s="59" t="s">
        <v>51</v>
      </c>
      <c r="O94" s="59" t="s">
        <v>302</v>
      </c>
      <c r="P94" s="59" t="s">
        <v>303</v>
      </c>
      <c r="Q94" s="59" t="s">
        <v>304</v>
      </c>
      <c r="R94" s="59" t="s">
        <v>305</v>
      </c>
      <c r="S94" s="59" t="s">
        <v>306</v>
      </c>
      <c r="T94" s="60" t="s">
        <v>307</v>
      </c>
    </row>
    <row r="95" spans="2:63" s="1" customFormat="1" ht="22.9" customHeight="1" x14ac:dyDescent="0.25">
      <c r="B95" s="34"/>
      <c r="C95" s="63" t="s">
        <v>308</v>
      </c>
      <c r="J95" s="118">
        <f>BK95</f>
        <v>0</v>
      </c>
      <c r="L95" s="34"/>
      <c r="M95" s="61"/>
      <c r="N95" s="52"/>
      <c r="O95" s="52"/>
      <c r="P95" s="119">
        <f>P96</f>
        <v>0</v>
      </c>
      <c r="Q95" s="52"/>
      <c r="R95" s="119">
        <f>R96</f>
        <v>2479.9582105</v>
      </c>
      <c r="S95" s="52"/>
      <c r="T95" s="120">
        <f>T96</f>
        <v>0</v>
      </c>
      <c r="AT95" s="18" t="s">
        <v>80</v>
      </c>
      <c r="AU95" s="18" t="s">
        <v>272</v>
      </c>
      <c r="BK95" s="121">
        <f>BK96</f>
        <v>0</v>
      </c>
    </row>
    <row r="96" spans="2:63" s="11" customFormat="1" ht="25.9" customHeight="1" x14ac:dyDescent="0.2">
      <c r="B96" s="122"/>
      <c r="D96" s="123" t="s">
        <v>80</v>
      </c>
      <c r="E96" s="124" t="s">
        <v>309</v>
      </c>
      <c r="F96" s="124" t="s">
        <v>310</v>
      </c>
      <c r="I96" s="125"/>
      <c r="J96" s="126">
        <f>BK96</f>
        <v>0</v>
      </c>
      <c r="L96" s="122"/>
      <c r="M96" s="127"/>
      <c r="P96" s="128">
        <f>P97+P142+P177</f>
        <v>0</v>
      </c>
      <c r="R96" s="128">
        <f>R97+R142+R177</f>
        <v>2479.9582105</v>
      </c>
      <c r="T96" s="129">
        <f>T97+T142+T177</f>
        <v>0</v>
      </c>
      <c r="AR96" s="123" t="s">
        <v>88</v>
      </c>
      <c r="AT96" s="130" t="s">
        <v>80</v>
      </c>
      <c r="AU96" s="130" t="s">
        <v>81</v>
      </c>
      <c r="AY96" s="123" t="s">
        <v>311</v>
      </c>
      <c r="BK96" s="131">
        <f>BK97+BK142+BK177</f>
        <v>0</v>
      </c>
    </row>
    <row r="97" spans="2:65" s="11" customFormat="1" ht="22.9" customHeight="1" x14ac:dyDescent="0.2">
      <c r="B97" s="122"/>
      <c r="D97" s="123" t="s">
        <v>80</v>
      </c>
      <c r="E97" s="132" t="s">
        <v>88</v>
      </c>
      <c r="F97" s="132" t="s">
        <v>102</v>
      </c>
      <c r="I97" s="125"/>
      <c r="J97" s="133">
        <f>BK97</f>
        <v>0</v>
      </c>
      <c r="L97" s="122"/>
      <c r="M97" s="127"/>
      <c r="P97" s="128">
        <f>SUM(P98:P141)</f>
        <v>0</v>
      </c>
      <c r="R97" s="128">
        <f>SUM(R98:R141)</f>
        <v>260.15064799999999</v>
      </c>
      <c r="T97" s="129">
        <f>SUM(T98:T141)</f>
        <v>0</v>
      </c>
      <c r="AR97" s="123" t="s">
        <v>88</v>
      </c>
      <c r="AT97" s="130" t="s">
        <v>80</v>
      </c>
      <c r="AU97" s="130" t="s">
        <v>88</v>
      </c>
      <c r="AY97" s="123" t="s">
        <v>311</v>
      </c>
      <c r="BK97" s="131">
        <f>SUM(BK98:BK141)</f>
        <v>0</v>
      </c>
    </row>
    <row r="98" spans="2:65" s="1" customFormat="1" ht="16.5" customHeight="1" x14ac:dyDescent="0.2">
      <c r="B98" s="34"/>
      <c r="C98" s="134" t="s">
        <v>88</v>
      </c>
      <c r="D98" s="134" t="s">
        <v>313</v>
      </c>
      <c r="E98" s="135" t="s">
        <v>1628</v>
      </c>
      <c r="F98" s="136" t="s">
        <v>1629</v>
      </c>
      <c r="G98" s="137" t="s">
        <v>379</v>
      </c>
      <c r="H98" s="138">
        <v>362.1</v>
      </c>
      <c r="I98" s="139"/>
      <c r="J98" s="140">
        <f>ROUND(I98*H98,2)</f>
        <v>0</v>
      </c>
      <c r="K98" s="136" t="s">
        <v>317</v>
      </c>
      <c r="L98" s="34"/>
      <c r="M98" s="141" t="s">
        <v>43</v>
      </c>
      <c r="N98" s="142" t="s">
        <v>52</v>
      </c>
      <c r="P98" s="143">
        <f>O98*H98</f>
        <v>0</v>
      </c>
      <c r="Q98" s="143">
        <v>0.15478</v>
      </c>
      <c r="R98" s="143">
        <f>Q98*H98</f>
        <v>56.045838000000003</v>
      </c>
      <c r="S98" s="143">
        <v>0</v>
      </c>
      <c r="T98" s="144">
        <f>S98*H98</f>
        <v>0</v>
      </c>
      <c r="AR98" s="145" t="s">
        <v>318</v>
      </c>
      <c r="AT98" s="145" t="s">
        <v>313</v>
      </c>
      <c r="AU98" s="145" t="s">
        <v>90</v>
      </c>
      <c r="AY98" s="18" t="s">
        <v>311</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318</v>
      </c>
      <c r="BM98" s="145" t="s">
        <v>1630</v>
      </c>
    </row>
    <row r="99" spans="2:65" s="1" customFormat="1" ht="11.25" x14ac:dyDescent="0.2">
      <c r="B99" s="34"/>
      <c r="D99" s="147" t="s">
        <v>320</v>
      </c>
      <c r="F99" s="148" t="s">
        <v>1631</v>
      </c>
      <c r="I99" s="149"/>
      <c r="L99" s="34"/>
      <c r="M99" s="150"/>
      <c r="T99" s="55"/>
      <c r="AT99" s="18" t="s">
        <v>320</v>
      </c>
      <c r="AU99" s="18" t="s">
        <v>90</v>
      </c>
    </row>
    <row r="100" spans="2:65" s="12" customFormat="1" ht="11.25" x14ac:dyDescent="0.2">
      <c r="B100" s="151"/>
      <c r="D100" s="152" t="s">
        <v>322</v>
      </c>
      <c r="E100" s="153" t="s">
        <v>43</v>
      </c>
      <c r="F100" s="154" t="s">
        <v>1632</v>
      </c>
      <c r="H100" s="155">
        <v>282.10000000000002</v>
      </c>
      <c r="I100" s="156"/>
      <c r="L100" s="151"/>
      <c r="M100" s="157"/>
      <c r="T100" s="158"/>
      <c r="AT100" s="153" t="s">
        <v>322</v>
      </c>
      <c r="AU100" s="153" t="s">
        <v>90</v>
      </c>
      <c r="AV100" s="12" t="s">
        <v>90</v>
      </c>
      <c r="AW100" s="12" t="s">
        <v>41</v>
      </c>
      <c r="AX100" s="12" t="s">
        <v>81</v>
      </c>
      <c r="AY100" s="153" t="s">
        <v>311</v>
      </c>
    </row>
    <row r="101" spans="2:65" s="12" customFormat="1" ht="11.25" x14ac:dyDescent="0.2">
      <c r="B101" s="151"/>
      <c r="D101" s="152" t="s">
        <v>322</v>
      </c>
      <c r="E101" s="153" t="s">
        <v>43</v>
      </c>
      <c r="F101" s="154" t="s">
        <v>1633</v>
      </c>
      <c r="H101" s="155">
        <v>80</v>
      </c>
      <c r="I101" s="156"/>
      <c r="L101" s="151"/>
      <c r="M101" s="157"/>
      <c r="T101" s="158"/>
      <c r="AT101" s="153" t="s">
        <v>322</v>
      </c>
      <c r="AU101" s="153" t="s">
        <v>90</v>
      </c>
      <c r="AV101" s="12" t="s">
        <v>90</v>
      </c>
      <c r="AW101" s="12" t="s">
        <v>41</v>
      </c>
      <c r="AX101" s="12" t="s">
        <v>81</v>
      </c>
      <c r="AY101" s="153" t="s">
        <v>311</v>
      </c>
    </row>
    <row r="102" spans="2:65" s="13" customFormat="1" ht="11.25" x14ac:dyDescent="0.2">
      <c r="B102" s="159"/>
      <c r="D102" s="152" t="s">
        <v>322</v>
      </c>
      <c r="E102" s="160" t="s">
        <v>43</v>
      </c>
      <c r="F102" s="161" t="s">
        <v>331</v>
      </c>
      <c r="H102" s="162">
        <v>362.1</v>
      </c>
      <c r="I102" s="163"/>
      <c r="L102" s="159"/>
      <c r="M102" s="164"/>
      <c r="T102" s="165"/>
      <c r="AT102" s="160" t="s">
        <v>322</v>
      </c>
      <c r="AU102" s="160" t="s">
        <v>90</v>
      </c>
      <c r="AV102" s="13" t="s">
        <v>318</v>
      </c>
      <c r="AW102" s="13" t="s">
        <v>41</v>
      </c>
      <c r="AX102" s="13" t="s">
        <v>88</v>
      </c>
      <c r="AY102" s="160" t="s">
        <v>311</v>
      </c>
    </row>
    <row r="103" spans="2:65" s="1" customFormat="1" ht="16.5" customHeight="1" x14ac:dyDescent="0.2">
      <c r="B103" s="34"/>
      <c r="C103" s="134" t="s">
        <v>90</v>
      </c>
      <c r="D103" s="134" t="s">
        <v>313</v>
      </c>
      <c r="E103" s="135" t="s">
        <v>1634</v>
      </c>
      <c r="F103" s="136" t="s">
        <v>1635</v>
      </c>
      <c r="G103" s="137" t="s">
        <v>379</v>
      </c>
      <c r="H103" s="138">
        <v>362.1</v>
      </c>
      <c r="I103" s="139"/>
      <c r="J103" s="140">
        <f>ROUND(I103*H103,2)</f>
        <v>0</v>
      </c>
      <c r="K103" s="136" t="s">
        <v>317</v>
      </c>
      <c r="L103" s="34"/>
      <c r="M103" s="141" t="s">
        <v>43</v>
      </c>
      <c r="N103" s="142" t="s">
        <v>52</v>
      </c>
      <c r="P103" s="143">
        <f>O103*H103</f>
        <v>0</v>
      </c>
      <c r="Q103" s="143">
        <v>0</v>
      </c>
      <c r="R103" s="143">
        <f>Q103*H103</f>
        <v>0</v>
      </c>
      <c r="S103" s="143">
        <v>0</v>
      </c>
      <c r="T103" s="144">
        <f>S103*H103</f>
        <v>0</v>
      </c>
      <c r="AR103" s="145" t="s">
        <v>318</v>
      </c>
      <c r="AT103" s="145" t="s">
        <v>313</v>
      </c>
      <c r="AU103" s="145" t="s">
        <v>90</v>
      </c>
      <c r="AY103" s="18" t="s">
        <v>311</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318</v>
      </c>
      <c r="BM103" s="145" t="s">
        <v>1636</v>
      </c>
    </row>
    <row r="104" spans="2:65" s="1" customFormat="1" ht="11.25" x14ac:dyDescent="0.2">
      <c r="B104" s="34"/>
      <c r="D104" s="147" t="s">
        <v>320</v>
      </c>
      <c r="F104" s="148" t="s">
        <v>1637</v>
      </c>
      <c r="I104" s="149"/>
      <c r="L104" s="34"/>
      <c r="M104" s="150"/>
      <c r="T104" s="55"/>
      <c r="AT104" s="18" t="s">
        <v>320</v>
      </c>
      <c r="AU104" s="18" t="s">
        <v>90</v>
      </c>
    </row>
    <row r="105" spans="2:65" s="1" customFormat="1" ht="37.9" customHeight="1" x14ac:dyDescent="0.2">
      <c r="B105" s="34"/>
      <c r="C105" s="134" t="s">
        <v>96</v>
      </c>
      <c r="D105" s="134" t="s">
        <v>313</v>
      </c>
      <c r="E105" s="135" t="s">
        <v>1638</v>
      </c>
      <c r="F105" s="136" t="s">
        <v>1639</v>
      </c>
      <c r="G105" s="137" t="s">
        <v>340</v>
      </c>
      <c r="H105" s="138">
        <v>146</v>
      </c>
      <c r="I105" s="139"/>
      <c r="J105" s="140">
        <f>ROUND(I105*H105,2)</f>
        <v>0</v>
      </c>
      <c r="K105" s="136" t="s">
        <v>317</v>
      </c>
      <c r="L105" s="34"/>
      <c r="M105" s="141" t="s">
        <v>43</v>
      </c>
      <c r="N105" s="142" t="s">
        <v>52</v>
      </c>
      <c r="P105" s="143">
        <f>O105*H105</f>
        <v>0</v>
      </c>
      <c r="Q105" s="143">
        <v>0</v>
      </c>
      <c r="R105" s="143">
        <f>Q105*H105</f>
        <v>0</v>
      </c>
      <c r="S105" s="143">
        <v>0</v>
      </c>
      <c r="T105" s="144">
        <f>S105*H105</f>
        <v>0</v>
      </c>
      <c r="AR105" s="145" t="s">
        <v>318</v>
      </c>
      <c r="AT105" s="145" t="s">
        <v>313</v>
      </c>
      <c r="AU105" s="145" t="s">
        <v>90</v>
      </c>
      <c r="AY105" s="18" t="s">
        <v>311</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318</v>
      </c>
      <c r="BM105" s="145" t="s">
        <v>1640</v>
      </c>
    </row>
    <row r="106" spans="2:65" s="1" customFormat="1" ht="11.25" x14ac:dyDescent="0.2">
      <c r="B106" s="34"/>
      <c r="D106" s="147" t="s">
        <v>320</v>
      </c>
      <c r="F106" s="148" t="s">
        <v>1641</v>
      </c>
      <c r="I106" s="149"/>
      <c r="L106" s="34"/>
      <c r="M106" s="150"/>
      <c r="T106" s="55"/>
      <c r="AT106" s="18" t="s">
        <v>320</v>
      </c>
      <c r="AU106" s="18" t="s">
        <v>90</v>
      </c>
    </row>
    <row r="107" spans="2:65" s="1" customFormat="1" ht="16.5" customHeight="1" x14ac:dyDescent="0.2">
      <c r="B107" s="34"/>
      <c r="C107" s="134" t="s">
        <v>318</v>
      </c>
      <c r="D107" s="134" t="s">
        <v>313</v>
      </c>
      <c r="E107" s="135" t="s">
        <v>1642</v>
      </c>
      <c r="F107" s="136" t="s">
        <v>1643</v>
      </c>
      <c r="G107" s="137" t="s">
        <v>340</v>
      </c>
      <c r="H107" s="138">
        <v>369</v>
      </c>
      <c r="I107" s="139"/>
      <c r="J107" s="140">
        <f>ROUND(I107*H107,2)</f>
        <v>0</v>
      </c>
      <c r="K107" s="136" t="s">
        <v>317</v>
      </c>
      <c r="L107" s="34"/>
      <c r="M107" s="141" t="s">
        <v>43</v>
      </c>
      <c r="N107" s="142" t="s">
        <v>52</v>
      </c>
      <c r="P107" s="143">
        <f>O107*H107</f>
        <v>0</v>
      </c>
      <c r="Q107" s="143">
        <v>2.0000000000000001E-4</v>
      </c>
      <c r="R107" s="143">
        <f>Q107*H107</f>
        <v>7.3800000000000004E-2</v>
      </c>
      <c r="S107" s="143">
        <v>0</v>
      </c>
      <c r="T107" s="144">
        <f>S107*H107</f>
        <v>0</v>
      </c>
      <c r="AR107" s="145" t="s">
        <v>318</v>
      </c>
      <c r="AT107" s="145" t="s">
        <v>313</v>
      </c>
      <c r="AU107" s="145" t="s">
        <v>90</v>
      </c>
      <c r="AY107" s="18" t="s">
        <v>311</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318</v>
      </c>
      <c r="BM107" s="145" t="s">
        <v>1644</v>
      </c>
    </row>
    <row r="108" spans="2:65" s="1" customFormat="1" ht="11.25" x14ac:dyDescent="0.2">
      <c r="B108" s="34"/>
      <c r="D108" s="147" t="s">
        <v>320</v>
      </c>
      <c r="F108" s="148" t="s">
        <v>1645</v>
      </c>
      <c r="I108" s="149"/>
      <c r="L108" s="34"/>
      <c r="M108" s="150"/>
      <c r="T108" s="55"/>
      <c r="AT108" s="18" t="s">
        <v>320</v>
      </c>
      <c r="AU108" s="18" t="s">
        <v>90</v>
      </c>
    </row>
    <row r="109" spans="2:65" s="1" customFormat="1" ht="24.2" customHeight="1" x14ac:dyDescent="0.2">
      <c r="B109" s="34"/>
      <c r="C109" s="134" t="s">
        <v>344</v>
      </c>
      <c r="D109" s="134" t="s">
        <v>313</v>
      </c>
      <c r="E109" s="135" t="s">
        <v>1646</v>
      </c>
      <c r="F109" s="136" t="s">
        <v>1647</v>
      </c>
      <c r="G109" s="137" t="s">
        <v>250</v>
      </c>
      <c r="H109" s="138">
        <v>1997.4</v>
      </c>
      <c r="I109" s="139"/>
      <c r="J109" s="140">
        <f>ROUND(I109*H109,2)</f>
        <v>0</v>
      </c>
      <c r="K109" s="136" t="s">
        <v>317</v>
      </c>
      <c r="L109" s="34"/>
      <c r="M109" s="141" t="s">
        <v>43</v>
      </c>
      <c r="N109" s="142" t="s">
        <v>52</v>
      </c>
      <c r="P109" s="143">
        <f>O109*H109</f>
        <v>0</v>
      </c>
      <c r="Q109" s="143">
        <v>0</v>
      </c>
      <c r="R109" s="143">
        <f>Q109*H109</f>
        <v>0</v>
      </c>
      <c r="S109" s="143">
        <v>0</v>
      </c>
      <c r="T109" s="144">
        <f>S109*H109</f>
        <v>0</v>
      </c>
      <c r="AR109" s="145" t="s">
        <v>318</v>
      </c>
      <c r="AT109" s="145" t="s">
        <v>313</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1648</v>
      </c>
    </row>
    <row r="110" spans="2:65" s="1" customFormat="1" ht="11.25" x14ac:dyDescent="0.2">
      <c r="B110" s="34"/>
      <c r="D110" s="147" t="s">
        <v>320</v>
      </c>
      <c r="F110" s="148" t="s">
        <v>1649</v>
      </c>
      <c r="I110" s="149"/>
      <c r="L110" s="34"/>
      <c r="M110" s="150"/>
      <c r="T110" s="55"/>
      <c r="AT110" s="18" t="s">
        <v>320</v>
      </c>
      <c r="AU110" s="18" t="s">
        <v>90</v>
      </c>
    </row>
    <row r="111" spans="2:65" s="12" customFormat="1" ht="11.25" x14ac:dyDescent="0.2">
      <c r="B111" s="151"/>
      <c r="D111" s="152" t="s">
        <v>322</v>
      </c>
      <c r="E111" s="153" t="s">
        <v>43</v>
      </c>
      <c r="F111" s="154" t="s">
        <v>1650</v>
      </c>
      <c r="H111" s="155">
        <v>205.2</v>
      </c>
      <c r="I111" s="156"/>
      <c r="L111" s="151"/>
      <c r="M111" s="157"/>
      <c r="T111" s="158"/>
      <c r="AT111" s="153" t="s">
        <v>322</v>
      </c>
      <c r="AU111" s="153" t="s">
        <v>90</v>
      </c>
      <c r="AV111" s="12" t="s">
        <v>90</v>
      </c>
      <c r="AW111" s="12" t="s">
        <v>41</v>
      </c>
      <c r="AX111" s="12" t="s">
        <v>81</v>
      </c>
      <c r="AY111" s="153" t="s">
        <v>311</v>
      </c>
    </row>
    <row r="112" spans="2:65" s="12" customFormat="1" ht="11.25" x14ac:dyDescent="0.2">
      <c r="B112" s="151"/>
      <c r="D112" s="152" t="s">
        <v>322</v>
      </c>
      <c r="E112" s="153" t="s">
        <v>43</v>
      </c>
      <c r="F112" s="154" t="s">
        <v>1651</v>
      </c>
      <c r="H112" s="155">
        <v>972</v>
      </c>
      <c r="I112" s="156"/>
      <c r="L112" s="151"/>
      <c r="M112" s="157"/>
      <c r="T112" s="158"/>
      <c r="AT112" s="153" t="s">
        <v>322</v>
      </c>
      <c r="AU112" s="153" t="s">
        <v>90</v>
      </c>
      <c r="AV112" s="12" t="s">
        <v>90</v>
      </c>
      <c r="AW112" s="12" t="s">
        <v>41</v>
      </c>
      <c r="AX112" s="12" t="s">
        <v>81</v>
      </c>
      <c r="AY112" s="153" t="s">
        <v>311</v>
      </c>
    </row>
    <row r="113" spans="2:65" s="12" customFormat="1" ht="11.25" x14ac:dyDescent="0.2">
      <c r="B113" s="151"/>
      <c r="D113" s="152" t="s">
        <v>322</v>
      </c>
      <c r="E113" s="153" t="s">
        <v>43</v>
      </c>
      <c r="F113" s="154" t="s">
        <v>1652</v>
      </c>
      <c r="H113" s="155">
        <v>481.8</v>
      </c>
      <c r="I113" s="156"/>
      <c r="L113" s="151"/>
      <c r="M113" s="157"/>
      <c r="T113" s="158"/>
      <c r="AT113" s="153" t="s">
        <v>322</v>
      </c>
      <c r="AU113" s="153" t="s">
        <v>90</v>
      </c>
      <c r="AV113" s="12" t="s">
        <v>90</v>
      </c>
      <c r="AW113" s="12" t="s">
        <v>41</v>
      </c>
      <c r="AX113" s="12" t="s">
        <v>81</v>
      </c>
      <c r="AY113" s="153" t="s">
        <v>311</v>
      </c>
    </row>
    <row r="114" spans="2:65" s="12" customFormat="1" ht="11.25" x14ac:dyDescent="0.2">
      <c r="B114" s="151"/>
      <c r="D114" s="152" t="s">
        <v>322</v>
      </c>
      <c r="E114" s="153" t="s">
        <v>43</v>
      </c>
      <c r="F114" s="154" t="s">
        <v>1653</v>
      </c>
      <c r="H114" s="155">
        <v>338.4</v>
      </c>
      <c r="I114" s="156"/>
      <c r="L114" s="151"/>
      <c r="M114" s="157"/>
      <c r="T114" s="158"/>
      <c r="AT114" s="153" t="s">
        <v>322</v>
      </c>
      <c r="AU114" s="153" t="s">
        <v>90</v>
      </c>
      <c r="AV114" s="12" t="s">
        <v>90</v>
      </c>
      <c r="AW114" s="12" t="s">
        <v>41</v>
      </c>
      <c r="AX114" s="12" t="s">
        <v>81</v>
      </c>
      <c r="AY114" s="153" t="s">
        <v>311</v>
      </c>
    </row>
    <row r="115" spans="2:65" s="13" customFormat="1" ht="11.25" x14ac:dyDescent="0.2">
      <c r="B115" s="159"/>
      <c r="D115" s="152" t="s">
        <v>322</v>
      </c>
      <c r="E115" s="160" t="s">
        <v>43</v>
      </c>
      <c r="F115" s="161" t="s">
        <v>331</v>
      </c>
      <c r="H115" s="162">
        <v>1997.4</v>
      </c>
      <c r="I115" s="163"/>
      <c r="L115" s="159"/>
      <c r="M115" s="164"/>
      <c r="T115" s="165"/>
      <c r="AT115" s="160" t="s">
        <v>322</v>
      </c>
      <c r="AU115" s="160" t="s">
        <v>90</v>
      </c>
      <c r="AV115" s="13" t="s">
        <v>318</v>
      </c>
      <c r="AW115" s="13" t="s">
        <v>41</v>
      </c>
      <c r="AX115" s="13" t="s">
        <v>88</v>
      </c>
      <c r="AY115" s="160" t="s">
        <v>311</v>
      </c>
    </row>
    <row r="116" spans="2:65" s="1" customFormat="1" ht="24.2" customHeight="1" x14ac:dyDescent="0.2">
      <c r="B116" s="34"/>
      <c r="C116" s="134" t="s">
        <v>350</v>
      </c>
      <c r="D116" s="134" t="s">
        <v>313</v>
      </c>
      <c r="E116" s="135" t="s">
        <v>1654</v>
      </c>
      <c r="F116" s="136" t="s">
        <v>1655</v>
      </c>
      <c r="G116" s="137" t="s">
        <v>250</v>
      </c>
      <c r="H116" s="138">
        <v>783</v>
      </c>
      <c r="I116" s="139"/>
      <c r="J116" s="140">
        <f>ROUND(I116*H116,2)</f>
        <v>0</v>
      </c>
      <c r="K116" s="136" t="s">
        <v>317</v>
      </c>
      <c r="L116" s="34"/>
      <c r="M116" s="141" t="s">
        <v>43</v>
      </c>
      <c r="N116" s="142" t="s">
        <v>52</v>
      </c>
      <c r="P116" s="143">
        <f>O116*H116</f>
        <v>0</v>
      </c>
      <c r="Q116" s="143">
        <v>0</v>
      </c>
      <c r="R116" s="143">
        <f>Q116*H116</f>
        <v>0</v>
      </c>
      <c r="S116" s="143">
        <v>0</v>
      </c>
      <c r="T116" s="144">
        <f>S116*H116</f>
        <v>0</v>
      </c>
      <c r="AR116" s="145" t="s">
        <v>318</v>
      </c>
      <c r="AT116" s="145" t="s">
        <v>313</v>
      </c>
      <c r="AU116" s="145" t="s">
        <v>90</v>
      </c>
      <c r="AY116" s="18" t="s">
        <v>311</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318</v>
      </c>
      <c r="BM116" s="145" t="s">
        <v>1656</v>
      </c>
    </row>
    <row r="117" spans="2:65" s="1" customFormat="1" ht="11.25" x14ac:dyDescent="0.2">
      <c r="B117" s="34"/>
      <c r="D117" s="147" t="s">
        <v>320</v>
      </c>
      <c r="F117" s="148" t="s">
        <v>1657</v>
      </c>
      <c r="I117" s="149"/>
      <c r="L117" s="34"/>
      <c r="M117" s="150"/>
      <c r="T117" s="55"/>
      <c r="AT117" s="18" t="s">
        <v>320</v>
      </c>
      <c r="AU117" s="18" t="s">
        <v>90</v>
      </c>
    </row>
    <row r="118" spans="2:65" s="12" customFormat="1" ht="11.25" x14ac:dyDescent="0.2">
      <c r="B118" s="151"/>
      <c r="D118" s="152" t="s">
        <v>322</v>
      </c>
      <c r="E118" s="153" t="s">
        <v>43</v>
      </c>
      <c r="F118" s="154" t="s">
        <v>1658</v>
      </c>
      <c r="H118" s="155">
        <v>783</v>
      </c>
      <c r="I118" s="156"/>
      <c r="L118" s="151"/>
      <c r="M118" s="157"/>
      <c r="T118" s="158"/>
      <c r="AT118" s="153" t="s">
        <v>322</v>
      </c>
      <c r="AU118" s="153" t="s">
        <v>90</v>
      </c>
      <c r="AV118" s="12" t="s">
        <v>90</v>
      </c>
      <c r="AW118" s="12" t="s">
        <v>41</v>
      </c>
      <c r="AX118" s="12" t="s">
        <v>88</v>
      </c>
      <c r="AY118" s="153" t="s">
        <v>311</v>
      </c>
    </row>
    <row r="119" spans="2:65" s="1" customFormat="1" ht="16.5" customHeight="1" x14ac:dyDescent="0.2">
      <c r="B119" s="34"/>
      <c r="C119" s="172" t="s">
        <v>356</v>
      </c>
      <c r="D119" s="172" t="s">
        <v>634</v>
      </c>
      <c r="E119" s="173" t="s">
        <v>1659</v>
      </c>
      <c r="F119" s="174" t="s">
        <v>1660</v>
      </c>
      <c r="G119" s="175" t="s">
        <v>371</v>
      </c>
      <c r="H119" s="176">
        <v>171.69</v>
      </c>
      <c r="I119" s="177"/>
      <c r="J119" s="178">
        <f>ROUND(I119*H119,2)</f>
        <v>0</v>
      </c>
      <c r="K119" s="174" t="s">
        <v>43</v>
      </c>
      <c r="L119" s="179"/>
      <c r="M119" s="180" t="s">
        <v>43</v>
      </c>
      <c r="N119" s="181" t="s">
        <v>52</v>
      </c>
      <c r="P119" s="143">
        <f>O119*H119</f>
        <v>0</v>
      </c>
      <c r="Q119" s="143">
        <v>1</v>
      </c>
      <c r="R119" s="143">
        <f>Q119*H119</f>
        <v>171.69</v>
      </c>
      <c r="S119" s="143">
        <v>0</v>
      </c>
      <c r="T119" s="144">
        <f>S119*H119</f>
        <v>0</v>
      </c>
      <c r="AR119" s="145" t="s">
        <v>362</v>
      </c>
      <c r="AT119" s="145" t="s">
        <v>634</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318</v>
      </c>
      <c r="BM119" s="145" t="s">
        <v>1661</v>
      </c>
    </row>
    <row r="120" spans="2:65" s="14" customFormat="1" ht="11.25" x14ac:dyDescent="0.2">
      <c r="B120" s="166"/>
      <c r="D120" s="152" t="s">
        <v>322</v>
      </c>
      <c r="E120" s="167" t="s">
        <v>43</v>
      </c>
      <c r="F120" s="168" t="s">
        <v>1662</v>
      </c>
      <c r="H120" s="167" t="s">
        <v>43</v>
      </c>
      <c r="I120" s="169"/>
      <c r="L120" s="166"/>
      <c r="M120" s="170"/>
      <c r="T120" s="171"/>
      <c r="AT120" s="167" t="s">
        <v>322</v>
      </c>
      <c r="AU120" s="167" t="s">
        <v>90</v>
      </c>
      <c r="AV120" s="14" t="s">
        <v>88</v>
      </c>
      <c r="AW120" s="14" t="s">
        <v>41</v>
      </c>
      <c r="AX120" s="14" t="s">
        <v>81</v>
      </c>
      <c r="AY120" s="167" t="s">
        <v>311</v>
      </c>
    </row>
    <row r="121" spans="2:65" s="12" customFormat="1" ht="11.25" x14ac:dyDescent="0.2">
      <c r="B121" s="151"/>
      <c r="D121" s="152" t="s">
        <v>322</v>
      </c>
      <c r="E121" s="153" t="s">
        <v>43</v>
      </c>
      <c r="F121" s="154" t="s">
        <v>1663</v>
      </c>
      <c r="H121" s="155">
        <v>171.69</v>
      </c>
      <c r="I121" s="156"/>
      <c r="L121" s="151"/>
      <c r="M121" s="157"/>
      <c r="T121" s="158"/>
      <c r="AT121" s="153" t="s">
        <v>322</v>
      </c>
      <c r="AU121" s="153" t="s">
        <v>90</v>
      </c>
      <c r="AV121" s="12" t="s">
        <v>90</v>
      </c>
      <c r="AW121" s="12" t="s">
        <v>41</v>
      </c>
      <c r="AX121" s="12" t="s">
        <v>81</v>
      </c>
      <c r="AY121" s="153" t="s">
        <v>311</v>
      </c>
    </row>
    <row r="122" spans="2:65" s="13" customFormat="1" ht="11.25" x14ac:dyDescent="0.2">
      <c r="B122" s="159"/>
      <c r="D122" s="152" t="s">
        <v>322</v>
      </c>
      <c r="E122" s="160" t="s">
        <v>43</v>
      </c>
      <c r="F122" s="161" t="s">
        <v>331</v>
      </c>
      <c r="H122" s="162">
        <v>171.69</v>
      </c>
      <c r="I122" s="163"/>
      <c r="L122" s="159"/>
      <c r="M122" s="164"/>
      <c r="T122" s="165"/>
      <c r="AT122" s="160" t="s">
        <v>322</v>
      </c>
      <c r="AU122" s="160" t="s">
        <v>90</v>
      </c>
      <c r="AV122" s="13" t="s">
        <v>318</v>
      </c>
      <c r="AW122" s="13" t="s">
        <v>41</v>
      </c>
      <c r="AX122" s="13" t="s">
        <v>88</v>
      </c>
      <c r="AY122" s="160" t="s">
        <v>311</v>
      </c>
    </row>
    <row r="123" spans="2:65" s="1" customFormat="1" ht="24.2" customHeight="1" x14ac:dyDescent="0.2">
      <c r="B123" s="34"/>
      <c r="C123" s="134" t="s">
        <v>362</v>
      </c>
      <c r="D123" s="134" t="s">
        <v>313</v>
      </c>
      <c r="E123" s="135" t="s">
        <v>1664</v>
      </c>
      <c r="F123" s="136" t="s">
        <v>1665</v>
      </c>
      <c r="G123" s="137" t="s">
        <v>250</v>
      </c>
      <c r="H123" s="138">
        <v>1698.4</v>
      </c>
      <c r="I123" s="139"/>
      <c r="J123" s="140">
        <f>ROUND(I123*H123,2)</f>
        <v>0</v>
      </c>
      <c r="K123" s="136" t="s">
        <v>317</v>
      </c>
      <c r="L123" s="34"/>
      <c r="M123" s="141" t="s">
        <v>43</v>
      </c>
      <c r="N123" s="142" t="s">
        <v>52</v>
      </c>
      <c r="P123" s="143">
        <f>O123*H123</f>
        <v>0</v>
      </c>
      <c r="Q123" s="143">
        <v>0</v>
      </c>
      <c r="R123" s="143">
        <f>Q123*H123</f>
        <v>0</v>
      </c>
      <c r="S123" s="143">
        <v>0</v>
      </c>
      <c r="T123" s="144">
        <f>S123*H123</f>
        <v>0</v>
      </c>
      <c r="AR123" s="145" t="s">
        <v>318</v>
      </c>
      <c r="AT123" s="145" t="s">
        <v>313</v>
      </c>
      <c r="AU123" s="145" t="s">
        <v>90</v>
      </c>
      <c r="AY123" s="18" t="s">
        <v>311</v>
      </c>
      <c r="BE123" s="146">
        <f>IF(N123="základní",J123,0)</f>
        <v>0</v>
      </c>
      <c r="BF123" s="146">
        <f>IF(N123="snížená",J123,0)</f>
        <v>0</v>
      </c>
      <c r="BG123" s="146">
        <f>IF(N123="zákl. přenesená",J123,0)</f>
        <v>0</v>
      </c>
      <c r="BH123" s="146">
        <f>IF(N123="sníž. přenesená",J123,0)</f>
        <v>0</v>
      </c>
      <c r="BI123" s="146">
        <f>IF(N123="nulová",J123,0)</f>
        <v>0</v>
      </c>
      <c r="BJ123" s="18" t="s">
        <v>88</v>
      </c>
      <c r="BK123" s="146">
        <f>ROUND(I123*H123,2)</f>
        <v>0</v>
      </c>
      <c r="BL123" s="18" t="s">
        <v>318</v>
      </c>
      <c r="BM123" s="145" t="s">
        <v>1666</v>
      </c>
    </row>
    <row r="124" spans="2:65" s="1" customFormat="1" ht="11.25" x14ac:dyDescent="0.2">
      <c r="B124" s="34"/>
      <c r="D124" s="147" t="s">
        <v>320</v>
      </c>
      <c r="F124" s="148" t="s">
        <v>1667</v>
      </c>
      <c r="I124" s="149"/>
      <c r="L124" s="34"/>
      <c r="M124" s="150"/>
      <c r="T124" s="55"/>
      <c r="AT124" s="18" t="s">
        <v>320</v>
      </c>
      <c r="AU124" s="18" t="s">
        <v>90</v>
      </c>
    </row>
    <row r="125" spans="2:65" s="12" customFormat="1" ht="11.25" x14ac:dyDescent="0.2">
      <c r="B125" s="151"/>
      <c r="D125" s="152" t="s">
        <v>322</v>
      </c>
      <c r="E125" s="153" t="s">
        <v>43</v>
      </c>
      <c r="F125" s="154" t="s">
        <v>1650</v>
      </c>
      <c r="H125" s="155">
        <v>205.2</v>
      </c>
      <c r="I125" s="156"/>
      <c r="L125" s="151"/>
      <c r="M125" s="157"/>
      <c r="T125" s="158"/>
      <c r="AT125" s="153" t="s">
        <v>322</v>
      </c>
      <c r="AU125" s="153" t="s">
        <v>90</v>
      </c>
      <c r="AV125" s="12" t="s">
        <v>90</v>
      </c>
      <c r="AW125" s="12" t="s">
        <v>41</v>
      </c>
      <c r="AX125" s="12" t="s">
        <v>81</v>
      </c>
      <c r="AY125" s="153" t="s">
        <v>311</v>
      </c>
    </row>
    <row r="126" spans="2:65" s="12" customFormat="1" ht="11.25" x14ac:dyDescent="0.2">
      <c r="B126" s="151"/>
      <c r="D126" s="152" t="s">
        <v>322</v>
      </c>
      <c r="E126" s="153" t="s">
        <v>43</v>
      </c>
      <c r="F126" s="154" t="s">
        <v>1651</v>
      </c>
      <c r="H126" s="155">
        <v>972</v>
      </c>
      <c r="I126" s="156"/>
      <c r="L126" s="151"/>
      <c r="M126" s="157"/>
      <c r="T126" s="158"/>
      <c r="AT126" s="153" t="s">
        <v>322</v>
      </c>
      <c r="AU126" s="153" t="s">
        <v>90</v>
      </c>
      <c r="AV126" s="12" t="s">
        <v>90</v>
      </c>
      <c r="AW126" s="12" t="s">
        <v>41</v>
      </c>
      <c r="AX126" s="12" t="s">
        <v>81</v>
      </c>
      <c r="AY126" s="153" t="s">
        <v>311</v>
      </c>
    </row>
    <row r="127" spans="2:65" s="12" customFormat="1" ht="11.25" x14ac:dyDescent="0.2">
      <c r="B127" s="151"/>
      <c r="D127" s="152" t="s">
        <v>322</v>
      </c>
      <c r="E127" s="153" t="s">
        <v>43</v>
      </c>
      <c r="F127" s="154" t="s">
        <v>1652</v>
      </c>
      <c r="H127" s="155">
        <v>481.8</v>
      </c>
      <c r="I127" s="156"/>
      <c r="L127" s="151"/>
      <c r="M127" s="157"/>
      <c r="T127" s="158"/>
      <c r="AT127" s="153" t="s">
        <v>322</v>
      </c>
      <c r="AU127" s="153" t="s">
        <v>90</v>
      </c>
      <c r="AV127" s="12" t="s">
        <v>90</v>
      </c>
      <c r="AW127" s="12" t="s">
        <v>41</v>
      </c>
      <c r="AX127" s="12" t="s">
        <v>81</v>
      </c>
      <c r="AY127" s="153" t="s">
        <v>311</v>
      </c>
    </row>
    <row r="128" spans="2:65" s="12" customFormat="1" ht="11.25" x14ac:dyDescent="0.2">
      <c r="B128" s="151"/>
      <c r="D128" s="152" t="s">
        <v>322</v>
      </c>
      <c r="E128" s="153" t="s">
        <v>43</v>
      </c>
      <c r="F128" s="154" t="s">
        <v>1653</v>
      </c>
      <c r="H128" s="155">
        <v>338.4</v>
      </c>
      <c r="I128" s="156"/>
      <c r="L128" s="151"/>
      <c r="M128" s="157"/>
      <c r="T128" s="158"/>
      <c r="AT128" s="153" t="s">
        <v>322</v>
      </c>
      <c r="AU128" s="153" t="s">
        <v>90</v>
      </c>
      <c r="AV128" s="12" t="s">
        <v>90</v>
      </c>
      <c r="AW128" s="12" t="s">
        <v>41</v>
      </c>
      <c r="AX128" s="12" t="s">
        <v>81</v>
      </c>
      <c r="AY128" s="153" t="s">
        <v>311</v>
      </c>
    </row>
    <row r="129" spans="2:65" s="12" customFormat="1" ht="11.25" x14ac:dyDescent="0.2">
      <c r="B129" s="151"/>
      <c r="D129" s="152" t="s">
        <v>322</v>
      </c>
      <c r="E129" s="153" t="s">
        <v>43</v>
      </c>
      <c r="F129" s="154" t="s">
        <v>1668</v>
      </c>
      <c r="H129" s="155">
        <v>-299</v>
      </c>
      <c r="I129" s="156"/>
      <c r="L129" s="151"/>
      <c r="M129" s="157"/>
      <c r="T129" s="158"/>
      <c r="AT129" s="153" t="s">
        <v>322</v>
      </c>
      <c r="AU129" s="153" t="s">
        <v>90</v>
      </c>
      <c r="AV129" s="12" t="s">
        <v>90</v>
      </c>
      <c r="AW129" s="12" t="s">
        <v>41</v>
      </c>
      <c r="AX129" s="12" t="s">
        <v>81</v>
      </c>
      <c r="AY129" s="153" t="s">
        <v>311</v>
      </c>
    </row>
    <row r="130" spans="2:65" s="13" customFormat="1" ht="11.25" x14ac:dyDescent="0.2">
      <c r="B130" s="159"/>
      <c r="D130" s="152" t="s">
        <v>322</v>
      </c>
      <c r="E130" s="160" t="s">
        <v>43</v>
      </c>
      <c r="F130" s="161" t="s">
        <v>331</v>
      </c>
      <c r="H130" s="162">
        <v>1698.4</v>
      </c>
      <c r="I130" s="163"/>
      <c r="L130" s="159"/>
      <c r="M130" s="164"/>
      <c r="T130" s="165"/>
      <c r="AT130" s="160" t="s">
        <v>322</v>
      </c>
      <c r="AU130" s="160" t="s">
        <v>90</v>
      </c>
      <c r="AV130" s="13" t="s">
        <v>318</v>
      </c>
      <c r="AW130" s="13" t="s">
        <v>41</v>
      </c>
      <c r="AX130" s="13" t="s">
        <v>88</v>
      </c>
      <c r="AY130" s="160" t="s">
        <v>311</v>
      </c>
    </row>
    <row r="131" spans="2:65" s="1" customFormat="1" ht="24.2" customHeight="1" x14ac:dyDescent="0.2">
      <c r="B131" s="34"/>
      <c r="C131" s="134" t="s">
        <v>368</v>
      </c>
      <c r="D131" s="134" t="s">
        <v>313</v>
      </c>
      <c r="E131" s="135" t="s">
        <v>1669</v>
      </c>
      <c r="F131" s="136" t="s">
        <v>1670</v>
      </c>
      <c r="G131" s="137" t="s">
        <v>250</v>
      </c>
      <c r="H131" s="138">
        <v>114</v>
      </c>
      <c r="I131" s="139"/>
      <c r="J131" s="140">
        <f>ROUND(I131*H131,2)</f>
        <v>0</v>
      </c>
      <c r="K131" s="136" t="s">
        <v>317</v>
      </c>
      <c r="L131" s="34"/>
      <c r="M131" s="141" t="s">
        <v>43</v>
      </c>
      <c r="N131" s="142" t="s">
        <v>52</v>
      </c>
      <c r="P131" s="143">
        <f>O131*H131</f>
        <v>0</v>
      </c>
      <c r="Q131" s="143">
        <v>0</v>
      </c>
      <c r="R131" s="143">
        <f>Q131*H131</f>
        <v>0</v>
      </c>
      <c r="S131" s="143">
        <v>0</v>
      </c>
      <c r="T131" s="144">
        <f>S131*H131</f>
        <v>0</v>
      </c>
      <c r="AR131" s="145" t="s">
        <v>318</v>
      </c>
      <c r="AT131" s="145" t="s">
        <v>313</v>
      </c>
      <c r="AU131" s="145" t="s">
        <v>90</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318</v>
      </c>
      <c r="BM131" s="145" t="s">
        <v>1671</v>
      </c>
    </row>
    <row r="132" spans="2:65" s="1" customFormat="1" ht="11.25" x14ac:dyDescent="0.2">
      <c r="B132" s="34"/>
      <c r="D132" s="147" t="s">
        <v>320</v>
      </c>
      <c r="F132" s="148" t="s">
        <v>1672</v>
      </c>
      <c r="I132" s="149"/>
      <c r="L132" s="34"/>
      <c r="M132" s="150"/>
      <c r="T132" s="55"/>
      <c r="AT132" s="18" t="s">
        <v>320</v>
      </c>
      <c r="AU132" s="18" t="s">
        <v>90</v>
      </c>
    </row>
    <row r="133" spans="2:65" s="12" customFormat="1" ht="11.25" x14ac:dyDescent="0.2">
      <c r="B133" s="151"/>
      <c r="D133" s="152" t="s">
        <v>322</v>
      </c>
      <c r="E133" s="153" t="s">
        <v>43</v>
      </c>
      <c r="F133" s="154" t="s">
        <v>1658</v>
      </c>
      <c r="H133" s="155">
        <v>783</v>
      </c>
      <c r="I133" s="156"/>
      <c r="L133" s="151"/>
      <c r="M133" s="157"/>
      <c r="T133" s="158"/>
      <c r="AT133" s="153" t="s">
        <v>322</v>
      </c>
      <c r="AU133" s="153" t="s">
        <v>90</v>
      </c>
      <c r="AV133" s="12" t="s">
        <v>90</v>
      </c>
      <c r="AW133" s="12" t="s">
        <v>41</v>
      </c>
      <c r="AX133" s="12" t="s">
        <v>81</v>
      </c>
      <c r="AY133" s="153" t="s">
        <v>311</v>
      </c>
    </row>
    <row r="134" spans="2:65" s="12" customFormat="1" ht="11.25" x14ac:dyDescent="0.2">
      <c r="B134" s="151"/>
      <c r="D134" s="152" t="s">
        <v>322</v>
      </c>
      <c r="E134" s="153" t="s">
        <v>43</v>
      </c>
      <c r="F134" s="154" t="s">
        <v>1673</v>
      </c>
      <c r="H134" s="155">
        <v>-669</v>
      </c>
      <c r="I134" s="156"/>
      <c r="L134" s="151"/>
      <c r="M134" s="157"/>
      <c r="T134" s="158"/>
      <c r="AT134" s="153" t="s">
        <v>322</v>
      </c>
      <c r="AU134" s="153" t="s">
        <v>90</v>
      </c>
      <c r="AV134" s="12" t="s">
        <v>90</v>
      </c>
      <c r="AW134" s="12" t="s">
        <v>41</v>
      </c>
      <c r="AX134" s="12" t="s">
        <v>81</v>
      </c>
      <c r="AY134" s="153" t="s">
        <v>311</v>
      </c>
    </row>
    <row r="135" spans="2:65" s="13" customFormat="1" ht="11.25" x14ac:dyDescent="0.2">
      <c r="B135" s="159"/>
      <c r="D135" s="152" t="s">
        <v>322</v>
      </c>
      <c r="E135" s="160" t="s">
        <v>43</v>
      </c>
      <c r="F135" s="161" t="s">
        <v>331</v>
      </c>
      <c r="H135" s="162">
        <v>114</v>
      </c>
      <c r="I135" s="163"/>
      <c r="L135" s="159"/>
      <c r="M135" s="164"/>
      <c r="T135" s="165"/>
      <c r="AT135" s="160" t="s">
        <v>322</v>
      </c>
      <c r="AU135" s="160" t="s">
        <v>90</v>
      </c>
      <c r="AV135" s="13" t="s">
        <v>318</v>
      </c>
      <c r="AW135" s="13" t="s">
        <v>41</v>
      </c>
      <c r="AX135" s="13" t="s">
        <v>88</v>
      </c>
      <c r="AY135" s="160" t="s">
        <v>311</v>
      </c>
    </row>
    <row r="136" spans="2:65" s="1" customFormat="1" ht="16.5" customHeight="1" x14ac:dyDescent="0.2">
      <c r="B136" s="34"/>
      <c r="C136" s="134" t="s">
        <v>376</v>
      </c>
      <c r="D136" s="134" t="s">
        <v>313</v>
      </c>
      <c r="E136" s="135" t="s">
        <v>1674</v>
      </c>
      <c r="F136" s="136" t="s">
        <v>1675</v>
      </c>
      <c r="G136" s="137" t="s">
        <v>379</v>
      </c>
      <c r="H136" s="138">
        <v>2509</v>
      </c>
      <c r="I136" s="139"/>
      <c r="J136" s="140">
        <f>ROUND(I136*H136,2)</f>
        <v>0</v>
      </c>
      <c r="K136" s="136" t="s">
        <v>43</v>
      </c>
      <c r="L136" s="34"/>
      <c r="M136" s="141" t="s">
        <v>43</v>
      </c>
      <c r="N136" s="142" t="s">
        <v>52</v>
      </c>
      <c r="P136" s="143">
        <f>O136*H136</f>
        <v>0</v>
      </c>
      <c r="Q136" s="143">
        <v>1.289E-2</v>
      </c>
      <c r="R136" s="143">
        <f>Q136*H136</f>
        <v>32.341010000000004</v>
      </c>
      <c r="S136" s="143">
        <v>0</v>
      </c>
      <c r="T136" s="144">
        <f>S136*H136</f>
        <v>0</v>
      </c>
      <c r="AR136" s="145" t="s">
        <v>318</v>
      </c>
      <c r="AT136" s="145" t="s">
        <v>313</v>
      </c>
      <c r="AU136" s="145" t="s">
        <v>90</v>
      </c>
      <c r="AY136" s="18" t="s">
        <v>311</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318</v>
      </c>
      <c r="BM136" s="145" t="s">
        <v>1676</v>
      </c>
    </row>
    <row r="137" spans="2:65" s="14" customFormat="1" ht="11.25" x14ac:dyDescent="0.2">
      <c r="B137" s="166"/>
      <c r="D137" s="152" t="s">
        <v>322</v>
      </c>
      <c r="E137" s="167" t="s">
        <v>43</v>
      </c>
      <c r="F137" s="168" t="s">
        <v>1677</v>
      </c>
      <c r="H137" s="167" t="s">
        <v>43</v>
      </c>
      <c r="I137" s="169"/>
      <c r="L137" s="166"/>
      <c r="M137" s="170"/>
      <c r="T137" s="171"/>
      <c r="AT137" s="167" t="s">
        <v>322</v>
      </c>
      <c r="AU137" s="167" t="s">
        <v>90</v>
      </c>
      <c r="AV137" s="14" t="s">
        <v>88</v>
      </c>
      <c r="AW137" s="14" t="s">
        <v>41</v>
      </c>
      <c r="AX137" s="14" t="s">
        <v>81</v>
      </c>
      <c r="AY137" s="167" t="s">
        <v>311</v>
      </c>
    </row>
    <row r="138" spans="2:65" s="12" customFormat="1" ht="11.25" x14ac:dyDescent="0.2">
      <c r="B138" s="151"/>
      <c r="D138" s="152" t="s">
        <v>322</v>
      </c>
      <c r="E138" s="153" t="s">
        <v>43</v>
      </c>
      <c r="F138" s="154" t="s">
        <v>1622</v>
      </c>
      <c r="H138" s="155">
        <v>2290</v>
      </c>
      <c r="I138" s="156"/>
      <c r="L138" s="151"/>
      <c r="M138" s="157"/>
      <c r="T138" s="158"/>
      <c r="AT138" s="153" t="s">
        <v>322</v>
      </c>
      <c r="AU138" s="153" t="s">
        <v>90</v>
      </c>
      <c r="AV138" s="12" t="s">
        <v>90</v>
      </c>
      <c r="AW138" s="12" t="s">
        <v>41</v>
      </c>
      <c r="AX138" s="12" t="s">
        <v>81</v>
      </c>
      <c r="AY138" s="153" t="s">
        <v>311</v>
      </c>
    </row>
    <row r="139" spans="2:65" s="14" customFormat="1" ht="11.25" x14ac:dyDescent="0.2">
      <c r="B139" s="166"/>
      <c r="D139" s="152" t="s">
        <v>322</v>
      </c>
      <c r="E139" s="167" t="s">
        <v>43</v>
      </c>
      <c r="F139" s="168" t="s">
        <v>1678</v>
      </c>
      <c r="H139" s="167" t="s">
        <v>43</v>
      </c>
      <c r="I139" s="169"/>
      <c r="L139" s="166"/>
      <c r="M139" s="170"/>
      <c r="T139" s="171"/>
      <c r="AT139" s="167" t="s">
        <v>322</v>
      </c>
      <c r="AU139" s="167" t="s">
        <v>90</v>
      </c>
      <c r="AV139" s="14" t="s">
        <v>88</v>
      </c>
      <c r="AW139" s="14" t="s">
        <v>41</v>
      </c>
      <c r="AX139" s="14" t="s">
        <v>81</v>
      </c>
      <c r="AY139" s="167" t="s">
        <v>311</v>
      </c>
    </row>
    <row r="140" spans="2:65" s="12" customFormat="1" ht="11.25" x14ac:dyDescent="0.2">
      <c r="B140" s="151"/>
      <c r="D140" s="152" t="s">
        <v>322</v>
      </c>
      <c r="E140" s="153" t="s">
        <v>43</v>
      </c>
      <c r="F140" s="154" t="s">
        <v>1679</v>
      </c>
      <c r="H140" s="155">
        <v>219</v>
      </c>
      <c r="I140" s="156"/>
      <c r="L140" s="151"/>
      <c r="M140" s="157"/>
      <c r="T140" s="158"/>
      <c r="AT140" s="153" t="s">
        <v>322</v>
      </c>
      <c r="AU140" s="153" t="s">
        <v>90</v>
      </c>
      <c r="AV140" s="12" t="s">
        <v>90</v>
      </c>
      <c r="AW140" s="12" t="s">
        <v>41</v>
      </c>
      <c r="AX140" s="12" t="s">
        <v>81</v>
      </c>
      <c r="AY140" s="153" t="s">
        <v>311</v>
      </c>
    </row>
    <row r="141" spans="2:65" s="13" customFormat="1" ht="11.25" x14ac:dyDescent="0.2">
      <c r="B141" s="159"/>
      <c r="D141" s="152" t="s">
        <v>322</v>
      </c>
      <c r="E141" s="160" t="s">
        <v>43</v>
      </c>
      <c r="F141" s="161" t="s">
        <v>331</v>
      </c>
      <c r="H141" s="162">
        <v>2509</v>
      </c>
      <c r="I141" s="163"/>
      <c r="L141" s="159"/>
      <c r="M141" s="164"/>
      <c r="T141" s="165"/>
      <c r="AT141" s="160" t="s">
        <v>322</v>
      </c>
      <c r="AU141" s="160" t="s">
        <v>90</v>
      </c>
      <c r="AV141" s="13" t="s">
        <v>318</v>
      </c>
      <c r="AW141" s="13" t="s">
        <v>41</v>
      </c>
      <c r="AX141" s="13" t="s">
        <v>88</v>
      </c>
      <c r="AY141" s="160" t="s">
        <v>311</v>
      </c>
    </row>
    <row r="142" spans="2:65" s="11" customFormat="1" ht="22.9" customHeight="1" x14ac:dyDescent="0.2">
      <c r="B142" s="122"/>
      <c r="D142" s="123" t="s">
        <v>80</v>
      </c>
      <c r="E142" s="132" t="s">
        <v>90</v>
      </c>
      <c r="F142" s="132" t="s">
        <v>312</v>
      </c>
      <c r="I142" s="125"/>
      <c r="J142" s="133">
        <f>BK142</f>
        <v>0</v>
      </c>
      <c r="L142" s="122"/>
      <c r="M142" s="127"/>
      <c r="P142" s="128">
        <f>SUM(P143:P176)</f>
        <v>0</v>
      </c>
      <c r="R142" s="128">
        <f>SUM(R143:R176)</f>
        <v>2219.8075625000001</v>
      </c>
      <c r="T142" s="129">
        <f>SUM(T143:T176)</f>
        <v>0</v>
      </c>
      <c r="AR142" s="123" t="s">
        <v>88</v>
      </c>
      <c r="AT142" s="130" t="s">
        <v>80</v>
      </c>
      <c r="AU142" s="130" t="s">
        <v>88</v>
      </c>
      <c r="AY142" s="123" t="s">
        <v>311</v>
      </c>
      <c r="BK142" s="131">
        <f>SUM(BK143:BK176)</f>
        <v>0</v>
      </c>
    </row>
    <row r="143" spans="2:65" s="1" customFormat="1" ht="24.2" customHeight="1" x14ac:dyDescent="0.2">
      <c r="B143" s="34"/>
      <c r="C143" s="134" t="s">
        <v>384</v>
      </c>
      <c r="D143" s="134" t="s">
        <v>313</v>
      </c>
      <c r="E143" s="135" t="s">
        <v>1680</v>
      </c>
      <c r="F143" s="136" t="s">
        <v>1681</v>
      </c>
      <c r="G143" s="137" t="s">
        <v>379</v>
      </c>
      <c r="H143" s="138">
        <v>120</v>
      </c>
      <c r="I143" s="139"/>
      <c r="J143" s="140">
        <f>ROUND(I143*H143,2)</f>
        <v>0</v>
      </c>
      <c r="K143" s="136" t="s">
        <v>317</v>
      </c>
      <c r="L143" s="34"/>
      <c r="M143" s="141" t="s">
        <v>43</v>
      </c>
      <c r="N143" s="142" t="s">
        <v>52</v>
      </c>
      <c r="P143" s="143">
        <f>O143*H143</f>
        <v>0</v>
      </c>
      <c r="Q143" s="143">
        <v>4.0000000000000002E-4</v>
      </c>
      <c r="R143" s="143">
        <f>Q143*H143</f>
        <v>4.8000000000000001E-2</v>
      </c>
      <c r="S143" s="143">
        <v>0</v>
      </c>
      <c r="T143" s="144">
        <f>S143*H143</f>
        <v>0</v>
      </c>
      <c r="AR143" s="145" t="s">
        <v>318</v>
      </c>
      <c r="AT143" s="145" t="s">
        <v>313</v>
      </c>
      <c r="AU143" s="145" t="s">
        <v>90</v>
      </c>
      <c r="AY143" s="18" t="s">
        <v>311</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318</v>
      </c>
      <c r="BM143" s="145" t="s">
        <v>1682</v>
      </c>
    </row>
    <row r="144" spans="2:65" s="1" customFormat="1" ht="11.25" x14ac:dyDescent="0.2">
      <c r="B144" s="34"/>
      <c r="D144" s="147" t="s">
        <v>320</v>
      </c>
      <c r="F144" s="148" t="s">
        <v>1683</v>
      </c>
      <c r="I144" s="149"/>
      <c r="L144" s="34"/>
      <c r="M144" s="150"/>
      <c r="T144" s="55"/>
      <c r="AT144" s="18" t="s">
        <v>320</v>
      </c>
      <c r="AU144" s="18" t="s">
        <v>90</v>
      </c>
    </row>
    <row r="145" spans="2:65" s="14" customFormat="1" ht="11.25" x14ac:dyDescent="0.2">
      <c r="B145" s="166"/>
      <c r="D145" s="152" t="s">
        <v>322</v>
      </c>
      <c r="E145" s="167" t="s">
        <v>43</v>
      </c>
      <c r="F145" s="168" t="s">
        <v>1684</v>
      </c>
      <c r="H145" s="167" t="s">
        <v>43</v>
      </c>
      <c r="I145" s="169"/>
      <c r="L145" s="166"/>
      <c r="M145" s="170"/>
      <c r="T145" s="171"/>
      <c r="AT145" s="167" t="s">
        <v>322</v>
      </c>
      <c r="AU145" s="167" t="s">
        <v>90</v>
      </c>
      <c r="AV145" s="14" t="s">
        <v>88</v>
      </c>
      <c r="AW145" s="14" t="s">
        <v>41</v>
      </c>
      <c r="AX145" s="14" t="s">
        <v>81</v>
      </c>
      <c r="AY145" s="167" t="s">
        <v>311</v>
      </c>
    </row>
    <row r="146" spans="2:65" s="12" customFormat="1" ht="11.25" x14ac:dyDescent="0.2">
      <c r="B146" s="151"/>
      <c r="D146" s="152" t="s">
        <v>322</v>
      </c>
      <c r="E146" s="153" t="s">
        <v>43</v>
      </c>
      <c r="F146" s="154" t="s">
        <v>1685</v>
      </c>
      <c r="H146" s="155">
        <v>120</v>
      </c>
      <c r="I146" s="156"/>
      <c r="L146" s="151"/>
      <c r="M146" s="157"/>
      <c r="T146" s="158"/>
      <c r="AT146" s="153" t="s">
        <v>322</v>
      </c>
      <c r="AU146" s="153" t="s">
        <v>90</v>
      </c>
      <c r="AV146" s="12" t="s">
        <v>90</v>
      </c>
      <c r="AW146" s="12" t="s">
        <v>41</v>
      </c>
      <c r="AX146" s="12" t="s">
        <v>81</v>
      </c>
      <c r="AY146" s="153" t="s">
        <v>311</v>
      </c>
    </row>
    <row r="147" spans="2:65" s="13" customFormat="1" ht="11.25" x14ac:dyDescent="0.2">
      <c r="B147" s="159"/>
      <c r="D147" s="152" t="s">
        <v>322</v>
      </c>
      <c r="E147" s="160" t="s">
        <v>1620</v>
      </c>
      <c r="F147" s="161" t="s">
        <v>331</v>
      </c>
      <c r="H147" s="162">
        <v>120</v>
      </c>
      <c r="I147" s="163"/>
      <c r="L147" s="159"/>
      <c r="M147" s="164"/>
      <c r="T147" s="165"/>
      <c r="AT147" s="160" t="s">
        <v>322</v>
      </c>
      <c r="AU147" s="160" t="s">
        <v>90</v>
      </c>
      <c r="AV147" s="13" t="s">
        <v>318</v>
      </c>
      <c r="AW147" s="13" t="s">
        <v>41</v>
      </c>
      <c r="AX147" s="13" t="s">
        <v>88</v>
      </c>
      <c r="AY147" s="160" t="s">
        <v>311</v>
      </c>
    </row>
    <row r="148" spans="2:65" s="1" customFormat="1" ht="24.2" customHeight="1" x14ac:dyDescent="0.2">
      <c r="B148" s="34"/>
      <c r="C148" s="134" t="s">
        <v>8</v>
      </c>
      <c r="D148" s="134" t="s">
        <v>313</v>
      </c>
      <c r="E148" s="135" t="s">
        <v>1686</v>
      </c>
      <c r="F148" s="136" t="s">
        <v>1687</v>
      </c>
      <c r="G148" s="137" t="s">
        <v>379</v>
      </c>
      <c r="H148" s="138">
        <v>2290</v>
      </c>
      <c r="I148" s="139"/>
      <c r="J148" s="140">
        <f>ROUND(I148*H148,2)</f>
        <v>0</v>
      </c>
      <c r="K148" s="136" t="s">
        <v>317</v>
      </c>
      <c r="L148" s="34"/>
      <c r="M148" s="141" t="s">
        <v>43</v>
      </c>
      <c r="N148" s="142" t="s">
        <v>52</v>
      </c>
      <c r="P148" s="143">
        <f>O148*H148</f>
        <v>0</v>
      </c>
      <c r="Q148" s="143">
        <v>4.8000000000000001E-4</v>
      </c>
      <c r="R148" s="143">
        <f>Q148*H148</f>
        <v>1.0992</v>
      </c>
      <c r="S148" s="143">
        <v>0</v>
      </c>
      <c r="T148" s="144">
        <f>S148*H148</f>
        <v>0</v>
      </c>
      <c r="AR148" s="145" t="s">
        <v>318</v>
      </c>
      <c r="AT148" s="145" t="s">
        <v>313</v>
      </c>
      <c r="AU148" s="145" t="s">
        <v>90</v>
      </c>
      <c r="AY148" s="18" t="s">
        <v>311</v>
      </c>
      <c r="BE148" s="146">
        <f>IF(N148="základní",J148,0)</f>
        <v>0</v>
      </c>
      <c r="BF148" s="146">
        <f>IF(N148="snížená",J148,0)</f>
        <v>0</v>
      </c>
      <c r="BG148" s="146">
        <f>IF(N148="zákl. přenesená",J148,0)</f>
        <v>0</v>
      </c>
      <c r="BH148" s="146">
        <f>IF(N148="sníž. přenesená",J148,0)</f>
        <v>0</v>
      </c>
      <c r="BI148" s="146">
        <f>IF(N148="nulová",J148,0)</f>
        <v>0</v>
      </c>
      <c r="BJ148" s="18" t="s">
        <v>88</v>
      </c>
      <c r="BK148" s="146">
        <f>ROUND(I148*H148,2)</f>
        <v>0</v>
      </c>
      <c r="BL148" s="18" t="s">
        <v>318</v>
      </c>
      <c r="BM148" s="145" t="s">
        <v>1688</v>
      </c>
    </row>
    <row r="149" spans="2:65" s="1" customFormat="1" ht="11.25" x14ac:dyDescent="0.2">
      <c r="B149" s="34"/>
      <c r="D149" s="147" t="s">
        <v>320</v>
      </c>
      <c r="F149" s="148" t="s">
        <v>1689</v>
      </c>
      <c r="I149" s="149"/>
      <c r="L149" s="34"/>
      <c r="M149" s="150"/>
      <c r="T149" s="55"/>
      <c r="AT149" s="18" t="s">
        <v>320</v>
      </c>
      <c r="AU149" s="18" t="s">
        <v>90</v>
      </c>
    </row>
    <row r="150" spans="2:65" s="14" customFormat="1" ht="11.25" x14ac:dyDescent="0.2">
      <c r="B150" s="166"/>
      <c r="D150" s="152" t="s">
        <v>322</v>
      </c>
      <c r="E150" s="167" t="s">
        <v>43</v>
      </c>
      <c r="F150" s="168" t="s">
        <v>1690</v>
      </c>
      <c r="H150" s="167" t="s">
        <v>43</v>
      </c>
      <c r="I150" s="169"/>
      <c r="L150" s="166"/>
      <c r="M150" s="170"/>
      <c r="T150" s="171"/>
      <c r="AT150" s="167" t="s">
        <v>322</v>
      </c>
      <c r="AU150" s="167" t="s">
        <v>90</v>
      </c>
      <c r="AV150" s="14" t="s">
        <v>88</v>
      </c>
      <c r="AW150" s="14" t="s">
        <v>41</v>
      </c>
      <c r="AX150" s="14" t="s">
        <v>81</v>
      </c>
      <c r="AY150" s="167" t="s">
        <v>311</v>
      </c>
    </row>
    <row r="151" spans="2:65" s="12" customFormat="1" ht="11.25" x14ac:dyDescent="0.2">
      <c r="B151" s="151"/>
      <c r="D151" s="152" t="s">
        <v>322</v>
      </c>
      <c r="E151" s="153" t="s">
        <v>43</v>
      </c>
      <c r="F151" s="154" t="s">
        <v>1691</v>
      </c>
      <c r="H151" s="155">
        <v>2290</v>
      </c>
      <c r="I151" s="156"/>
      <c r="L151" s="151"/>
      <c r="M151" s="157"/>
      <c r="T151" s="158"/>
      <c r="AT151" s="153" t="s">
        <v>322</v>
      </c>
      <c r="AU151" s="153" t="s">
        <v>90</v>
      </c>
      <c r="AV151" s="12" t="s">
        <v>90</v>
      </c>
      <c r="AW151" s="12" t="s">
        <v>41</v>
      </c>
      <c r="AX151" s="12" t="s">
        <v>81</v>
      </c>
      <c r="AY151" s="153" t="s">
        <v>311</v>
      </c>
    </row>
    <row r="152" spans="2:65" s="13" customFormat="1" ht="11.25" x14ac:dyDescent="0.2">
      <c r="B152" s="159"/>
      <c r="D152" s="152" t="s">
        <v>322</v>
      </c>
      <c r="E152" s="160" t="s">
        <v>1622</v>
      </c>
      <c r="F152" s="161" t="s">
        <v>331</v>
      </c>
      <c r="H152" s="162">
        <v>2290</v>
      </c>
      <c r="I152" s="163"/>
      <c r="L152" s="159"/>
      <c r="M152" s="164"/>
      <c r="T152" s="165"/>
      <c r="AT152" s="160" t="s">
        <v>322</v>
      </c>
      <c r="AU152" s="160" t="s">
        <v>90</v>
      </c>
      <c r="AV152" s="13" t="s">
        <v>318</v>
      </c>
      <c r="AW152" s="13" t="s">
        <v>41</v>
      </c>
      <c r="AX152" s="13" t="s">
        <v>88</v>
      </c>
      <c r="AY152" s="160" t="s">
        <v>311</v>
      </c>
    </row>
    <row r="153" spans="2:65" s="1" customFormat="1" ht="24.2" customHeight="1" x14ac:dyDescent="0.2">
      <c r="B153" s="34"/>
      <c r="C153" s="134" t="s">
        <v>399</v>
      </c>
      <c r="D153" s="134" t="s">
        <v>313</v>
      </c>
      <c r="E153" s="135" t="s">
        <v>1692</v>
      </c>
      <c r="F153" s="136" t="s">
        <v>1693</v>
      </c>
      <c r="G153" s="137" t="s">
        <v>379</v>
      </c>
      <c r="H153" s="138">
        <v>1446.75</v>
      </c>
      <c r="I153" s="139"/>
      <c r="J153" s="140">
        <f>ROUND(I153*H153,2)</f>
        <v>0</v>
      </c>
      <c r="K153" s="136" t="s">
        <v>317</v>
      </c>
      <c r="L153" s="34"/>
      <c r="M153" s="141" t="s">
        <v>43</v>
      </c>
      <c r="N153" s="142" t="s">
        <v>52</v>
      </c>
      <c r="P153" s="143">
        <f>O153*H153</f>
        <v>0</v>
      </c>
      <c r="Q153" s="143">
        <v>1.6000000000000001E-4</v>
      </c>
      <c r="R153" s="143">
        <f>Q153*H153</f>
        <v>0.23148000000000002</v>
      </c>
      <c r="S153" s="143">
        <v>0</v>
      </c>
      <c r="T153" s="144">
        <f>S153*H153</f>
        <v>0</v>
      </c>
      <c r="AR153" s="145" t="s">
        <v>318</v>
      </c>
      <c r="AT153" s="145" t="s">
        <v>313</v>
      </c>
      <c r="AU153" s="145" t="s">
        <v>90</v>
      </c>
      <c r="AY153" s="18" t="s">
        <v>311</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318</v>
      </c>
      <c r="BM153" s="145" t="s">
        <v>1694</v>
      </c>
    </row>
    <row r="154" spans="2:65" s="1" customFormat="1" ht="11.25" x14ac:dyDescent="0.2">
      <c r="B154" s="34"/>
      <c r="D154" s="147" t="s">
        <v>320</v>
      </c>
      <c r="F154" s="148" t="s">
        <v>1695</v>
      </c>
      <c r="I154" s="149"/>
      <c r="L154" s="34"/>
      <c r="M154" s="150"/>
      <c r="T154" s="55"/>
      <c r="AT154" s="18" t="s">
        <v>320</v>
      </c>
      <c r="AU154" s="18" t="s">
        <v>90</v>
      </c>
    </row>
    <row r="155" spans="2:65" s="14" customFormat="1" ht="11.25" x14ac:dyDescent="0.2">
      <c r="B155" s="166"/>
      <c r="D155" s="152" t="s">
        <v>322</v>
      </c>
      <c r="E155" s="167" t="s">
        <v>43</v>
      </c>
      <c r="F155" s="168" t="s">
        <v>1696</v>
      </c>
      <c r="H155" s="167" t="s">
        <v>43</v>
      </c>
      <c r="I155" s="169"/>
      <c r="L155" s="166"/>
      <c r="M155" s="170"/>
      <c r="T155" s="171"/>
      <c r="AT155" s="167" t="s">
        <v>322</v>
      </c>
      <c r="AU155" s="167" t="s">
        <v>90</v>
      </c>
      <c r="AV155" s="14" t="s">
        <v>88</v>
      </c>
      <c r="AW155" s="14" t="s">
        <v>41</v>
      </c>
      <c r="AX155" s="14" t="s">
        <v>81</v>
      </c>
      <c r="AY155" s="167" t="s">
        <v>311</v>
      </c>
    </row>
    <row r="156" spans="2:65" s="12" customFormat="1" ht="11.25" x14ac:dyDescent="0.2">
      <c r="B156" s="151"/>
      <c r="D156" s="152" t="s">
        <v>322</v>
      </c>
      <c r="E156" s="153" t="s">
        <v>43</v>
      </c>
      <c r="F156" s="154" t="s">
        <v>1697</v>
      </c>
      <c r="H156" s="155">
        <v>1929</v>
      </c>
      <c r="I156" s="156"/>
      <c r="L156" s="151"/>
      <c r="M156" s="157"/>
      <c r="T156" s="158"/>
      <c r="AT156" s="153" t="s">
        <v>322</v>
      </c>
      <c r="AU156" s="153" t="s">
        <v>90</v>
      </c>
      <c r="AV156" s="12" t="s">
        <v>90</v>
      </c>
      <c r="AW156" s="12" t="s">
        <v>41</v>
      </c>
      <c r="AX156" s="12" t="s">
        <v>81</v>
      </c>
      <c r="AY156" s="153" t="s">
        <v>311</v>
      </c>
    </row>
    <row r="157" spans="2:65" s="13" customFormat="1" ht="11.25" x14ac:dyDescent="0.2">
      <c r="B157" s="159"/>
      <c r="D157" s="152" t="s">
        <v>322</v>
      </c>
      <c r="E157" s="160" t="s">
        <v>1617</v>
      </c>
      <c r="F157" s="161" t="s">
        <v>331</v>
      </c>
      <c r="H157" s="162">
        <v>1929</v>
      </c>
      <c r="I157" s="163"/>
      <c r="L157" s="159"/>
      <c r="M157" s="164"/>
      <c r="T157" s="165"/>
      <c r="AT157" s="160" t="s">
        <v>322</v>
      </c>
      <c r="AU157" s="160" t="s">
        <v>90</v>
      </c>
      <c r="AV157" s="13" t="s">
        <v>318</v>
      </c>
      <c r="AW157" s="13" t="s">
        <v>41</v>
      </c>
      <c r="AX157" s="13" t="s">
        <v>88</v>
      </c>
      <c r="AY157" s="160" t="s">
        <v>311</v>
      </c>
    </row>
    <row r="158" spans="2:65" s="12" customFormat="1" ht="11.25" x14ac:dyDescent="0.2">
      <c r="B158" s="151"/>
      <c r="D158" s="152" t="s">
        <v>322</v>
      </c>
      <c r="F158" s="154" t="s">
        <v>1698</v>
      </c>
      <c r="H158" s="155">
        <v>1446.75</v>
      </c>
      <c r="I158" s="156"/>
      <c r="L158" s="151"/>
      <c r="M158" s="157"/>
      <c r="T158" s="158"/>
      <c r="AT158" s="153" t="s">
        <v>322</v>
      </c>
      <c r="AU158" s="153" t="s">
        <v>90</v>
      </c>
      <c r="AV158" s="12" t="s">
        <v>90</v>
      </c>
      <c r="AW158" s="12" t="s">
        <v>4</v>
      </c>
      <c r="AX158" s="12" t="s">
        <v>88</v>
      </c>
      <c r="AY158" s="153" t="s">
        <v>311</v>
      </c>
    </row>
    <row r="159" spans="2:65" s="1" customFormat="1" ht="24.2" customHeight="1" x14ac:dyDescent="0.2">
      <c r="B159" s="34"/>
      <c r="C159" s="134" t="s">
        <v>404</v>
      </c>
      <c r="D159" s="134" t="s">
        <v>313</v>
      </c>
      <c r="E159" s="135" t="s">
        <v>1699</v>
      </c>
      <c r="F159" s="136" t="s">
        <v>1700</v>
      </c>
      <c r="G159" s="137" t="s">
        <v>379</v>
      </c>
      <c r="H159" s="138">
        <v>482.25</v>
      </c>
      <c r="I159" s="139"/>
      <c r="J159" s="140">
        <f>ROUND(I159*H159,2)</f>
        <v>0</v>
      </c>
      <c r="K159" s="136" t="s">
        <v>317</v>
      </c>
      <c r="L159" s="34"/>
      <c r="M159" s="141" t="s">
        <v>43</v>
      </c>
      <c r="N159" s="142" t="s">
        <v>52</v>
      </c>
      <c r="P159" s="143">
        <f>O159*H159</f>
        <v>0</v>
      </c>
      <c r="Q159" s="143">
        <v>1.7000000000000001E-4</v>
      </c>
      <c r="R159" s="143">
        <f>Q159*H159</f>
        <v>8.19825E-2</v>
      </c>
      <c r="S159" s="143">
        <v>0</v>
      </c>
      <c r="T159" s="144">
        <f>S159*H159</f>
        <v>0</v>
      </c>
      <c r="AR159" s="145" t="s">
        <v>318</v>
      </c>
      <c r="AT159" s="145" t="s">
        <v>313</v>
      </c>
      <c r="AU159" s="145" t="s">
        <v>90</v>
      </c>
      <c r="AY159" s="18" t="s">
        <v>311</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318</v>
      </c>
      <c r="BM159" s="145" t="s">
        <v>1701</v>
      </c>
    </row>
    <row r="160" spans="2:65" s="1" customFormat="1" ht="11.25" x14ac:dyDescent="0.2">
      <c r="B160" s="34"/>
      <c r="D160" s="147" t="s">
        <v>320</v>
      </c>
      <c r="F160" s="148" t="s">
        <v>1702</v>
      </c>
      <c r="I160" s="149"/>
      <c r="L160" s="34"/>
      <c r="M160" s="150"/>
      <c r="T160" s="55"/>
      <c r="AT160" s="18" t="s">
        <v>320</v>
      </c>
      <c r="AU160" s="18" t="s">
        <v>90</v>
      </c>
    </row>
    <row r="161" spans="2:65" s="14" customFormat="1" ht="11.25" x14ac:dyDescent="0.2">
      <c r="B161" s="166"/>
      <c r="D161" s="152" t="s">
        <v>322</v>
      </c>
      <c r="E161" s="167" t="s">
        <v>43</v>
      </c>
      <c r="F161" s="168" t="s">
        <v>1696</v>
      </c>
      <c r="H161" s="167" t="s">
        <v>43</v>
      </c>
      <c r="I161" s="169"/>
      <c r="L161" s="166"/>
      <c r="M161" s="170"/>
      <c r="T161" s="171"/>
      <c r="AT161" s="167" t="s">
        <v>322</v>
      </c>
      <c r="AU161" s="167" t="s">
        <v>90</v>
      </c>
      <c r="AV161" s="14" t="s">
        <v>88</v>
      </c>
      <c r="AW161" s="14" t="s">
        <v>41</v>
      </c>
      <c r="AX161" s="14" t="s">
        <v>81</v>
      </c>
      <c r="AY161" s="167" t="s">
        <v>311</v>
      </c>
    </row>
    <row r="162" spans="2:65" s="12" customFormat="1" ht="11.25" x14ac:dyDescent="0.2">
      <c r="B162" s="151"/>
      <c r="D162" s="152" t="s">
        <v>322</v>
      </c>
      <c r="E162" s="153" t="s">
        <v>43</v>
      </c>
      <c r="F162" s="154" t="s">
        <v>1617</v>
      </c>
      <c r="H162" s="155">
        <v>1929</v>
      </c>
      <c r="I162" s="156"/>
      <c r="L162" s="151"/>
      <c r="M162" s="157"/>
      <c r="T162" s="158"/>
      <c r="AT162" s="153" t="s">
        <v>322</v>
      </c>
      <c r="AU162" s="153" t="s">
        <v>90</v>
      </c>
      <c r="AV162" s="12" t="s">
        <v>90</v>
      </c>
      <c r="AW162" s="12" t="s">
        <v>41</v>
      </c>
      <c r="AX162" s="12" t="s">
        <v>88</v>
      </c>
      <c r="AY162" s="153" t="s">
        <v>311</v>
      </c>
    </row>
    <row r="163" spans="2:65" s="12" customFormat="1" ht="11.25" x14ac:dyDescent="0.2">
      <c r="B163" s="151"/>
      <c r="D163" s="152" t="s">
        <v>322</v>
      </c>
      <c r="F163" s="154" t="s">
        <v>1703</v>
      </c>
      <c r="H163" s="155">
        <v>482.25</v>
      </c>
      <c r="I163" s="156"/>
      <c r="L163" s="151"/>
      <c r="M163" s="157"/>
      <c r="T163" s="158"/>
      <c r="AT163" s="153" t="s">
        <v>322</v>
      </c>
      <c r="AU163" s="153" t="s">
        <v>90</v>
      </c>
      <c r="AV163" s="12" t="s">
        <v>90</v>
      </c>
      <c r="AW163" s="12" t="s">
        <v>4</v>
      </c>
      <c r="AX163" s="12" t="s">
        <v>88</v>
      </c>
      <c r="AY163" s="153" t="s">
        <v>311</v>
      </c>
    </row>
    <row r="164" spans="2:65" s="1" customFormat="1" ht="16.5" customHeight="1" x14ac:dyDescent="0.2">
      <c r="B164" s="34"/>
      <c r="C164" s="134" t="s">
        <v>411</v>
      </c>
      <c r="D164" s="134" t="s">
        <v>313</v>
      </c>
      <c r="E164" s="135" t="s">
        <v>1704</v>
      </c>
      <c r="F164" s="136" t="s">
        <v>1705</v>
      </c>
      <c r="G164" s="137" t="s">
        <v>316</v>
      </c>
      <c r="H164" s="138">
        <v>941.57399999999996</v>
      </c>
      <c r="I164" s="139"/>
      <c r="J164" s="140">
        <f>ROUND(I164*H164,2)</f>
        <v>0</v>
      </c>
      <c r="K164" s="136" t="s">
        <v>43</v>
      </c>
      <c r="L164" s="34"/>
      <c r="M164" s="141" t="s">
        <v>43</v>
      </c>
      <c r="N164" s="142" t="s">
        <v>52</v>
      </c>
      <c r="P164" s="143">
        <f>O164*H164</f>
        <v>0</v>
      </c>
      <c r="Q164" s="143">
        <v>2.35</v>
      </c>
      <c r="R164" s="143">
        <f>Q164*H164</f>
        <v>2212.6988999999999</v>
      </c>
      <c r="S164" s="143">
        <v>0</v>
      </c>
      <c r="T164" s="144">
        <f>S164*H164</f>
        <v>0</v>
      </c>
      <c r="AR164" s="145" t="s">
        <v>318</v>
      </c>
      <c r="AT164" s="145" t="s">
        <v>313</v>
      </c>
      <c r="AU164" s="145" t="s">
        <v>90</v>
      </c>
      <c r="AY164" s="18" t="s">
        <v>311</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318</v>
      </c>
      <c r="BM164" s="145" t="s">
        <v>1706</v>
      </c>
    </row>
    <row r="165" spans="2:65" s="14" customFormat="1" ht="11.25" x14ac:dyDescent="0.2">
      <c r="B165" s="166"/>
      <c r="D165" s="152" t="s">
        <v>322</v>
      </c>
      <c r="E165" s="167" t="s">
        <v>43</v>
      </c>
      <c r="F165" s="168" t="s">
        <v>1707</v>
      </c>
      <c r="H165" s="167" t="s">
        <v>43</v>
      </c>
      <c r="I165" s="169"/>
      <c r="L165" s="166"/>
      <c r="M165" s="170"/>
      <c r="T165" s="171"/>
      <c r="AT165" s="167" t="s">
        <v>322</v>
      </c>
      <c r="AU165" s="167" t="s">
        <v>90</v>
      </c>
      <c r="AV165" s="14" t="s">
        <v>88</v>
      </c>
      <c r="AW165" s="14" t="s">
        <v>41</v>
      </c>
      <c r="AX165" s="14" t="s">
        <v>81</v>
      </c>
      <c r="AY165" s="167" t="s">
        <v>311</v>
      </c>
    </row>
    <row r="166" spans="2:65" s="12" customFormat="1" ht="11.25" x14ac:dyDescent="0.2">
      <c r="B166" s="151"/>
      <c r="D166" s="152" t="s">
        <v>322</v>
      </c>
      <c r="E166" s="153" t="s">
        <v>43</v>
      </c>
      <c r="F166" s="154" t="s">
        <v>1708</v>
      </c>
      <c r="H166" s="155">
        <v>937.42700000000002</v>
      </c>
      <c r="I166" s="156"/>
      <c r="L166" s="151"/>
      <c r="M166" s="157"/>
      <c r="T166" s="158"/>
      <c r="AT166" s="153" t="s">
        <v>322</v>
      </c>
      <c r="AU166" s="153" t="s">
        <v>90</v>
      </c>
      <c r="AV166" s="12" t="s">
        <v>90</v>
      </c>
      <c r="AW166" s="12" t="s">
        <v>41</v>
      </c>
      <c r="AX166" s="12" t="s">
        <v>81</v>
      </c>
      <c r="AY166" s="153" t="s">
        <v>311</v>
      </c>
    </row>
    <row r="167" spans="2:65" s="12" customFormat="1" ht="11.25" x14ac:dyDescent="0.2">
      <c r="B167" s="151"/>
      <c r="D167" s="152" t="s">
        <v>322</v>
      </c>
      <c r="E167" s="153" t="s">
        <v>43</v>
      </c>
      <c r="F167" s="154" t="s">
        <v>1709</v>
      </c>
      <c r="H167" s="155">
        <v>4.1470000000000002</v>
      </c>
      <c r="I167" s="156"/>
      <c r="L167" s="151"/>
      <c r="M167" s="157"/>
      <c r="T167" s="158"/>
      <c r="AT167" s="153" t="s">
        <v>322</v>
      </c>
      <c r="AU167" s="153" t="s">
        <v>90</v>
      </c>
      <c r="AV167" s="12" t="s">
        <v>90</v>
      </c>
      <c r="AW167" s="12" t="s">
        <v>41</v>
      </c>
      <c r="AX167" s="12" t="s">
        <v>81</v>
      </c>
      <c r="AY167" s="153" t="s">
        <v>311</v>
      </c>
    </row>
    <row r="168" spans="2:65" s="13" customFormat="1" ht="11.25" x14ac:dyDescent="0.2">
      <c r="B168" s="159"/>
      <c r="D168" s="152" t="s">
        <v>322</v>
      </c>
      <c r="E168" s="160" t="s">
        <v>43</v>
      </c>
      <c r="F168" s="161" t="s">
        <v>331</v>
      </c>
      <c r="H168" s="162">
        <v>941.57399999999996</v>
      </c>
      <c r="I168" s="163"/>
      <c r="L168" s="159"/>
      <c r="M168" s="164"/>
      <c r="T168" s="165"/>
      <c r="AT168" s="160" t="s">
        <v>322</v>
      </c>
      <c r="AU168" s="160" t="s">
        <v>90</v>
      </c>
      <c r="AV168" s="13" t="s">
        <v>318</v>
      </c>
      <c r="AW168" s="13" t="s">
        <v>41</v>
      </c>
      <c r="AX168" s="13" t="s">
        <v>88</v>
      </c>
      <c r="AY168" s="160" t="s">
        <v>311</v>
      </c>
    </row>
    <row r="169" spans="2:65" s="1" customFormat="1" ht="16.5" customHeight="1" x14ac:dyDescent="0.2">
      <c r="B169" s="34"/>
      <c r="C169" s="134" t="s">
        <v>417</v>
      </c>
      <c r="D169" s="134" t="s">
        <v>313</v>
      </c>
      <c r="E169" s="135" t="s">
        <v>1710</v>
      </c>
      <c r="F169" s="136" t="s">
        <v>1711</v>
      </c>
      <c r="G169" s="137" t="s">
        <v>379</v>
      </c>
      <c r="H169" s="138">
        <v>120</v>
      </c>
      <c r="I169" s="139"/>
      <c r="J169" s="140">
        <f>ROUND(I169*H169,2)</f>
        <v>0</v>
      </c>
      <c r="K169" s="136" t="s">
        <v>317</v>
      </c>
      <c r="L169" s="34"/>
      <c r="M169" s="141" t="s">
        <v>43</v>
      </c>
      <c r="N169" s="142" t="s">
        <v>52</v>
      </c>
      <c r="P169" s="143">
        <f>O169*H169</f>
        <v>0</v>
      </c>
      <c r="Q169" s="143">
        <v>0</v>
      </c>
      <c r="R169" s="143">
        <f>Q169*H169</f>
        <v>0</v>
      </c>
      <c r="S169" s="143">
        <v>0</v>
      </c>
      <c r="T169" s="144">
        <f>S169*H169</f>
        <v>0</v>
      </c>
      <c r="AR169" s="145" t="s">
        <v>318</v>
      </c>
      <c r="AT169" s="145" t="s">
        <v>313</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318</v>
      </c>
      <c r="BM169" s="145" t="s">
        <v>1712</v>
      </c>
    </row>
    <row r="170" spans="2:65" s="1" customFormat="1" ht="11.25" x14ac:dyDescent="0.2">
      <c r="B170" s="34"/>
      <c r="D170" s="147" t="s">
        <v>320</v>
      </c>
      <c r="F170" s="148" t="s">
        <v>1713</v>
      </c>
      <c r="I170" s="149"/>
      <c r="L170" s="34"/>
      <c r="M170" s="150"/>
      <c r="T170" s="55"/>
      <c r="AT170" s="18" t="s">
        <v>320</v>
      </c>
      <c r="AU170" s="18" t="s">
        <v>90</v>
      </c>
    </row>
    <row r="171" spans="2:65" s="1" customFormat="1" ht="19.5" x14ac:dyDescent="0.2">
      <c r="B171" s="34"/>
      <c r="D171" s="152" t="s">
        <v>668</v>
      </c>
      <c r="F171" s="182" t="s">
        <v>1714</v>
      </c>
      <c r="I171" s="149"/>
      <c r="L171" s="34"/>
      <c r="M171" s="150"/>
      <c r="T171" s="55"/>
      <c r="AT171" s="18" t="s">
        <v>668</v>
      </c>
      <c r="AU171" s="18" t="s">
        <v>90</v>
      </c>
    </row>
    <row r="172" spans="2:65" s="14" customFormat="1" ht="11.25" x14ac:dyDescent="0.2">
      <c r="B172" s="166"/>
      <c r="D172" s="152" t="s">
        <v>322</v>
      </c>
      <c r="E172" s="167" t="s">
        <v>43</v>
      </c>
      <c r="F172" s="168" t="s">
        <v>1684</v>
      </c>
      <c r="H172" s="167" t="s">
        <v>43</v>
      </c>
      <c r="I172" s="169"/>
      <c r="L172" s="166"/>
      <c r="M172" s="170"/>
      <c r="T172" s="171"/>
      <c r="AT172" s="167" t="s">
        <v>322</v>
      </c>
      <c r="AU172" s="167" t="s">
        <v>90</v>
      </c>
      <c r="AV172" s="14" t="s">
        <v>88</v>
      </c>
      <c r="AW172" s="14" t="s">
        <v>41</v>
      </c>
      <c r="AX172" s="14" t="s">
        <v>81</v>
      </c>
      <c r="AY172" s="167" t="s">
        <v>311</v>
      </c>
    </row>
    <row r="173" spans="2:65" s="12" customFormat="1" ht="11.25" x14ac:dyDescent="0.2">
      <c r="B173" s="151"/>
      <c r="D173" s="152" t="s">
        <v>322</v>
      </c>
      <c r="E173" s="153" t="s">
        <v>43</v>
      </c>
      <c r="F173" s="154" t="s">
        <v>1620</v>
      </c>
      <c r="H173" s="155">
        <v>120</v>
      </c>
      <c r="I173" s="156"/>
      <c r="L173" s="151"/>
      <c r="M173" s="157"/>
      <c r="T173" s="158"/>
      <c r="AT173" s="153" t="s">
        <v>322</v>
      </c>
      <c r="AU173" s="153" t="s">
        <v>90</v>
      </c>
      <c r="AV173" s="12" t="s">
        <v>90</v>
      </c>
      <c r="AW173" s="12" t="s">
        <v>41</v>
      </c>
      <c r="AX173" s="12" t="s">
        <v>88</v>
      </c>
      <c r="AY173" s="153" t="s">
        <v>311</v>
      </c>
    </row>
    <row r="174" spans="2:65" s="1" customFormat="1" ht="16.5" customHeight="1" x14ac:dyDescent="0.2">
      <c r="B174" s="34"/>
      <c r="C174" s="172" t="s">
        <v>202</v>
      </c>
      <c r="D174" s="172" t="s">
        <v>634</v>
      </c>
      <c r="E174" s="173" t="s">
        <v>1715</v>
      </c>
      <c r="F174" s="174" t="s">
        <v>1716</v>
      </c>
      <c r="G174" s="175" t="s">
        <v>371</v>
      </c>
      <c r="H174" s="176">
        <v>5.6479999999999997</v>
      </c>
      <c r="I174" s="177"/>
      <c r="J174" s="178">
        <f>ROUND(I174*H174,2)</f>
        <v>0</v>
      </c>
      <c r="K174" s="174" t="s">
        <v>317</v>
      </c>
      <c r="L174" s="179"/>
      <c r="M174" s="180" t="s">
        <v>43</v>
      </c>
      <c r="N174" s="181" t="s">
        <v>52</v>
      </c>
      <c r="P174" s="143">
        <f>O174*H174</f>
        <v>0</v>
      </c>
      <c r="Q174" s="143">
        <v>1</v>
      </c>
      <c r="R174" s="143">
        <f>Q174*H174</f>
        <v>5.6479999999999997</v>
      </c>
      <c r="S174" s="143">
        <v>0</v>
      </c>
      <c r="T174" s="144">
        <f>S174*H174</f>
        <v>0</v>
      </c>
      <c r="AR174" s="145" t="s">
        <v>362</v>
      </c>
      <c r="AT174" s="145" t="s">
        <v>634</v>
      </c>
      <c r="AU174" s="145" t="s">
        <v>90</v>
      </c>
      <c r="AY174" s="18" t="s">
        <v>311</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318</v>
      </c>
      <c r="BM174" s="145" t="s">
        <v>1717</v>
      </c>
    </row>
    <row r="175" spans="2:65" s="1" customFormat="1" ht="19.5" x14ac:dyDescent="0.2">
      <c r="B175" s="34"/>
      <c r="D175" s="152" t="s">
        <v>668</v>
      </c>
      <c r="F175" s="182" t="s">
        <v>1718</v>
      </c>
      <c r="I175" s="149"/>
      <c r="L175" s="34"/>
      <c r="M175" s="150"/>
      <c r="T175" s="55"/>
      <c r="AT175" s="18" t="s">
        <v>668</v>
      </c>
      <c r="AU175" s="18" t="s">
        <v>90</v>
      </c>
    </row>
    <row r="176" spans="2:65" s="12" customFormat="1" ht="11.25" x14ac:dyDescent="0.2">
      <c r="B176" s="151"/>
      <c r="D176" s="152" t="s">
        <v>322</v>
      </c>
      <c r="E176" s="153" t="s">
        <v>43</v>
      </c>
      <c r="F176" s="154" t="s">
        <v>1719</v>
      </c>
      <c r="H176" s="155">
        <v>5.6479999999999997</v>
      </c>
      <c r="I176" s="156"/>
      <c r="L176" s="151"/>
      <c r="M176" s="157"/>
      <c r="T176" s="158"/>
      <c r="AT176" s="153" t="s">
        <v>322</v>
      </c>
      <c r="AU176" s="153" t="s">
        <v>90</v>
      </c>
      <c r="AV176" s="12" t="s">
        <v>90</v>
      </c>
      <c r="AW176" s="12" t="s">
        <v>41</v>
      </c>
      <c r="AX176" s="12" t="s">
        <v>88</v>
      </c>
      <c r="AY176" s="153" t="s">
        <v>311</v>
      </c>
    </row>
    <row r="177" spans="2:65" s="11" customFormat="1" ht="22.9" customHeight="1" x14ac:dyDescent="0.2">
      <c r="B177" s="122"/>
      <c r="D177" s="123" t="s">
        <v>80</v>
      </c>
      <c r="E177" s="132" t="s">
        <v>898</v>
      </c>
      <c r="F177" s="132" t="s">
        <v>899</v>
      </c>
      <c r="I177" s="125"/>
      <c r="J177" s="133">
        <f>BK177</f>
        <v>0</v>
      </c>
      <c r="L177" s="122"/>
      <c r="M177" s="127"/>
      <c r="P177" s="128">
        <f>SUM(P178:P179)</f>
        <v>0</v>
      </c>
      <c r="R177" s="128">
        <f>SUM(R178:R179)</f>
        <v>0</v>
      </c>
      <c r="T177" s="129">
        <f>SUM(T178:T179)</f>
        <v>0</v>
      </c>
      <c r="AR177" s="123" t="s">
        <v>88</v>
      </c>
      <c r="AT177" s="130" t="s">
        <v>80</v>
      </c>
      <c r="AU177" s="130" t="s">
        <v>88</v>
      </c>
      <c r="AY177" s="123" t="s">
        <v>311</v>
      </c>
      <c r="BK177" s="131">
        <f>SUM(BK178:BK179)</f>
        <v>0</v>
      </c>
    </row>
    <row r="178" spans="2:65" s="1" customFormat="1" ht="24.2" customHeight="1" x14ac:dyDescent="0.2">
      <c r="B178" s="34"/>
      <c r="C178" s="134" t="s">
        <v>427</v>
      </c>
      <c r="D178" s="134" t="s">
        <v>313</v>
      </c>
      <c r="E178" s="135" t="s">
        <v>1720</v>
      </c>
      <c r="F178" s="136" t="s">
        <v>1721</v>
      </c>
      <c r="G178" s="137" t="s">
        <v>371</v>
      </c>
      <c r="H178" s="138">
        <v>2479.9580000000001</v>
      </c>
      <c r="I178" s="139"/>
      <c r="J178" s="140">
        <f>ROUND(I178*H178,2)</f>
        <v>0</v>
      </c>
      <c r="K178" s="136" t="s">
        <v>317</v>
      </c>
      <c r="L178" s="34"/>
      <c r="M178" s="141" t="s">
        <v>43</v>
      </c>
      <c r="N178" s="142" t="s">
        <v>52</v>
      </c>
      <c r="P178" s="143">
        <f>O178*H178</f>
        <v>0</v>
      </c>
      <c r="Q178" s="143">
        <v>0</v>
      </c>
      <c r="R178" s="143">
        <f>Q178*H178</f>
        <v>0</v>
      </c>
      <c r="S178" s="143">
        <v>0</v>
      </c>
      <c r="T178" s="144">
        <f>S178*H178</f>
        <v>0</v>
      </c>
      <c r="AR178" s="145" t="s">
        <v>318</v>
      </c>
      <c r="AT178" s="145" t="s">
        <v>313</v>
      </c>
      <c r="AU178" s="145" t="s">
        <v>90</v>
      </c>
      <c r="AY178" s="18" t="s">
        <v>311</v>
      </c>
      <c r="BE178" s="146">
        <f>IF(N178="základní",J178,0)</f>
        <v>0</v>
      </c>
      <c r="BF178" s="146">
        <f>IF(N178="snížená",J178,0)</f>
        <v>0</v>
      </c>
      <c r="BG178" s="146">
        <f>IF(N178="zákl. přenesená",J178,0)</f>
        <v>0</v>
      </c>
      <c r="BH178" s="146">
        <f>IF(N178="sníž. přenesená",J178,0)</f>
        <v>0</v>
      </c>
      <c r="BI178" s="146">
        <f>IF(N178="nulová",J178,0)</f>
        <v>0</v>
      </c>
      <c r="BJ178" s="18" t="s">
        <v>88</v>
      </c>
      <c r="BK178" s="146">
        <f>ROUND(I178*H178,2)</f>
        <v>0</v>
      </c>
      <c r="BL178" s="18" t="s">
        <v>318</v>
      </c>
      <c r="BM178" s="145" t="s">
        <v>1722</v>
      </c>
    </row>
    <row r="179" spans="2:65" s="1" customFormat="1" ht="11.25" x14ac:dyDescent="0.2">
      <c r="B179" s="34"/>
      <c r="D179" s="147" t="s">
        <v>320</v>
      </c>
      <c r="F179" s="148" t="s">
        <v>1723</v>
      </c>
      <c r="I179" s="149"/>
      <c r="L179" s="34"/>
      <c r="M179" s="194"/>
      <c r="N179" s="195"/>
      <c r="O179" s="195"/>
      <c r="P179" s="195"/>
      <c r="Q179" s="195"/>
      <c r="R179" s="195"/>
      <c r="S179" s="195"/>
      <c r="T179" s="196"/>
      <c r="AT179" s="18" t="s">
        <v>320</v>
      </c>
      <c r="AU179" s="18" t="s">
        <v>90</v>
      </c>
    </row>
    <row r="180" spans="2:65" s="1" customFormat="1" ht="6.95" customHeight="1" x14ac:dyDescent="0.2">
      <c r="B180" s="43"/>
      <c r="C180" s="44"/>
      <c r="D180" s="44"/>
      <c r="E180" s="44"/>
      <c r="F180" s="44"/>
      <c r="G180" s="44"/>
      <c r="H180" s="44"/>
      <c r="I180" s="44"/>
      <c r="J180" s="44"/>
      <c r="K180" s="44"/>
      <c r="L180" s="34"/>
    </row>
  </sheetData>
  <sheetProtection algorithmName="SHA-512" hashValue="72ZK0wKaLI5T7iugY8N6wWngRUXrYZHHBZjDpxj3q7RZdmfbHALI15RPVF/40BMNhbC61P8OK9V/IaiMPwr7rg==" saltValue="gGpxTvmoAhucyelJI8IdAQ9SjS456A26wBHgxtO6aisEDoDiuzOIjy9iyVb9mhfIryoLsgb0CzkzvpeeseGKvg==" spinCount="100000" sheet="1" objects="1" scenarios="1" formatColumns="0" formatRows="0" autoFilter="0"/>
  <autoFilter ref="C94:K179" xr:uid="{00000000-0009-0000-0000-000002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0200-000000000000}"/>
    <hyperlink ref="F104" r:id="rId2" xr:uid="{00000000-0004-0000-0200-000001000000}"/>
    <hyperlink ref="F106" r:id="rId3" xr:uid="{00000000-0004-0000-0200-000002000000}"/>
    <hyperlink ref="F108" r:id="rId4" xr:uid="{00000000-0004-0000-0200-000003000000}"/>
    <hyperlink ref="F110" r:id="rId5" xr:uid="{00000000-0004-0000-0200-000004000000}"/>
    <hyperlink ref="F117" r:id="rId6" xr:uid="{00000000-0004-0000-0200-000005000000}"/>
    <hyperlink ref="F124" r:id="rId7" xr:uid="{00000000-0004-0000-0200-000006000000}"/>
    <hyperlink ref="F132" r:id="rId8" xr:uid="{00000000-0004-0000-0200-000007000000}"/>
    <hyperlink ref="F144" r:id="rId9" xr:uid="{00000000-0004-0000-0200-000008000000}"/>
    <hyperlink ref="F149" r:id="rId10" xr:uid="{00000000-0004-0000-0200-000009000000}"/>
    <hyperlink ref="F154" r:id="rId11" xr:uid="{00000000-0004-0000-0200-00000A000000}"/>
    <hyperlink ref="F160" r:id="rId12" xr:uid="{00000000-0004-0000-0200-00000B000000}"/>
    <hyperlink ref="F170" r:id="rId13" xr:uid="{00000000-0004-0000-0200-00000C000000}"/>
    <hyperlink ref="F179" r:id="rId14" xr:uid="{00000000-0004-0000-02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9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103</v>
      </c>
      <c r="AZ2" s="92" t="s">
        <v>1724</v>
      </c>
      <c r="BA2" s="92" t="s">
        <v>1725</v>
      </c>
      <c r="BB2" s="92" t="s">
        <v>316</v>
      </c>
      <c r="BC2" s="92" t="s">
        <v>1726</v>
      </c>
      <c r="BD2" s="92" t="s">
        <v>90</v>
      </c>
    </row>
    <row r="3" spans="2:56" ht="6.95" customHeight="1" x14ac:dyDescent="0.2">
      <c r="B3" s="19"/>
      <c r="C3" s="20"/>
      <c r="D3" s="20"/>
      <c r="E3" s="20"/>
      <c r="F3" s="20"/>
      <c r="G3" s="20"/>
      <c r="H3" s="20"/>
      <c r="I3" s="20"/>
      <c r="J3" s="20"/>
      <c r="K3" s="20"/>
      <c r="L3" s="21"/>
      <c r="AT3" s="18" t="s">
        <v>90</v>
      </c>
      <c r="AZ3" s="92" t="s">
        <v>1727</v>
      </c>
      <c r="BA3" s="92" t="s">
        <v>1728</v>
      </c>
      <c r="BB3" s="92" t="s">
        <v>316</v>
      </c>
      <c r="BC3" s="92" t="s">
        <v>1729</v>
      </c>
      <c r="BD3" s="92" t="s">
        <v>90</v>
      </c>
    </row>
    <row r="4" spans="2:56" ht="24.95" customHeight="1" x14ac:dyDescent="0.2">
      <c r="B4" s="21"/>
      <c r="D4" s="22" t="s">
        <v>255</v>
      </c>
      <c r="L4" s="21"/>
      <c r="M4" s="93" t="s">
        <v>10</v>
      </c>
      <c r="AT4" s="18" t="s">
        <v>4</v>
      </c>
      <c r="AZ4" s="92" t="s">
        <v>1730</v>
      </c>
      <c r="BA4" s="92" t="s">
        <v>1731</v>
      </c>
      <c r="BB4" s="92" t="s">
        <v>316</v>
      </c>
      <c r="BC4" s="92" t="s">
        <v>1732</v>
      </c>
      <c r="BD4" s="92" t="s">
        <v>90</v>
      </c>
    </row>
    <row r="5" spans="2:56" ht="6.95" customHeight="1" x14ac:dyDescent="0.2">
      <c r="B5" s="21"/>
      <c r="L5" s="21"/>
      <c r="AZ5" s="92" t="s">
        <v>1733</v>
      </c>
      <c r="BA5" s="92" t="s">
        <v>1734</v>
      </c>
      <c r="BB5" s="92" t="s">
        <v>316</v>
      </c>
      <c r="BC5" s="92" t="s">
        <v>1735</v>
      </c>
      <c r="BD5" s="92" t="s">
        <v>90</v>
      </c>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ht="12.75" x14ac:dyDescent="0.2">
      <c r="B8" s="21"/>
      <c r="D8" s="28" t="s">
        <v>265</v>
      </c>
      <c r="L8" s="21"/>
    </row>
    <row r="9" spans="2:56" ht="16.5" customHeight="1" x14ac:dyDescent="0.2">
      <c r="B9" s="21"/>
      <c r="E9" s="339" t="s">
        <v>266</v>
      </c>
      <c r="F9" s="301"/>
      <c r="G9" s="301"/>
      <c r="H9" s="301"/>
      <c r="L9" s="21"/>
    </row>
    <row r="10" spans="2:56" ht="12" customHeight="1" x14ac:dyDescent="0.2">
      <c r="B10" s="21"/>
      <c r="D10" s="28" t="s">
        <v>267</v>
      </c>
      <c r="L10" s="21"/>
    </row>
    <row r="11" spans="2:56" s="1" customFormat="1" ht="16.5" customHeight="1" x14ac:dyDescent="0.2">
      <c r="B11" s="34"/>
      <c r="E11" s="335" t="s">
        <v>268</v>
      </c>
      <c r="F11" s="341"/>
      <c r="G11" s="341"/>
      <c r="H11" s="341"/>
      <c r="L11" s="34"/>
    </row>
    <row r="12" spans="2:56" s="1" customFormat="1" ht="12" customHeight="1" x14ac:dyDescent="0.2">
      <c r="B12" s="34"/>
      <c r="D12" s="28" t="s">
        <v>1625</v>
      </c>
      <c r="L12" s="34"/>
    </row>
    <row r="13" spans="2:56" s="1" customFormat="1" ht="16.5" customHeight="1" x14ac:dyDescent="0.2">
      <c r="B13" s="34"/>
      <c r="E13" s="322" t="s">
        <v>1736</v>
      </c>
      <c r="F13" s="341"/>
      <c r="G13" s="341"/>
      <c r="H13" s="341"/>
      <c r="L13" s="34"/>
    </row>
    <row r="14" spans="2:56" s="1" customFormat="1" ht="11.25" x14ac:dyDescent="0.2">
      <c r="B14" s="34"/>
      <c r="L14" s="34"/>
    </row>
    <row r="15" spans="2:56" s="1" customFormat="1" ht="12" customHeight="1" x14ac:dyDescent="0.2">
      <c r="B15" s="34"/>
      <c r="D15" s="28" t="s">
        <v>18</v>
      </c>
      <c r="F15" s="26" t="s">
        <v>19</v>
      </c>
      <c r="I15" s="28" t="s">
        <v>20</v>
      </c>
      <c r="J15" s="26" t="s">
        <v>43</v>
      </c>
      <c r="L15" s="34"/>
    </row>
    <row r="16" spans="2:56" s="1" customFormat="1" ht="12" customHeight="1" x14ac:dyDescent="0.2">
      <c r="B16" s="34"/>
      <c r="D16" s="28" t="s">
        <v>22</v>
      </c>
      <c r="F16" s="26" t="s">
        <v>23</v>
      </c>
      <c r="I16" s="28" t="s">
        <v>24</v>
      </c>
      <c r="J16" s="51" t="str">
        <f>'Rekapitulace stavby'!AN8</f>
        <v>5.8.2025 - revize</v>
      </c>
      <c r="L16" s="34"/>
    </row>
    <row r="17" spans="2:12" s="1" customFormat="1" ht="10.9" customHeight="1" x14ac:dyDescent="0.2">
      <c r="B17" s="34"/>
      <c r="L17" s="34"/>
    </row>
    <row r="18" spans="2:12" s="1" customFormat="1" ht="12" customHeight="1" x14ac:dyDescent="0.2">
      <c r="B18" s="34"/>
      <c r="D18" s="28" t="s">
        <v>29</v>
      </c>
      <c r="I18" s="28" t="s">
        <v>30</v>
      </c>
      <c r="J18" s="26" t="s">
        <v>31</v>
      </c>
      <c r="L18" s="34"/>
    </row>
    <row r="19" spans="2:12" s="1" customFormat="1" ht="18" customHeight="1" x14ac:dyDescent="0.2">
      <c r="B19" s="34"/>
      <c r="E19" s="26" t="s">
        <v>32</v>
      </c>
      <c r="I19" s="28" t="s">
        <v>33</v>
      </c>
      <c r="J19" s="26" t="s">
        <v>34</v>
      </c>
      <c r="L19" s="34"/>
    </row>
    <row r="20" spans="2:12" s="1" customFormat="1" ht="6.95" customHeight="1" x14ac:dyDescent="0.2">
      <c r="B20" s="34"/>
      <c r="L20" s="34"/>
    </row>
    <row r="21" spans="2:12" s="1" customFormat="1" ht="12" customHeight="1" x14ac:dyDescent="0.2">
      <c r="B21" s="34"/>
      <c r="D21" s="28" t="s">
        <v>35</v>
      </c>
      <c r="I21" s="28" t="s">
        <v>30</v>
      </c>
      <c r="J21" s="29" t="str">
        <f>'Rekapitulace stavby'!AN13</f>
        <v>Vyplň údaj</v>
      </c>
      <c r="L21" s="34"/>
    </row>
    <row r="22" spans="2:12" s="1" customFormat="1" ht="18" customHeight="1" x14ac:dyDescent="0.2">
      <c r="B22" s="34"/>
      <c r="E22" s="342" t="str">
        <f>'Rekapitulace stavby'!E14</f>
        <v>Vyplň údaj</v>
      </c>
      <c r="F22" s="300"/>
      <c r="G22" s="300"/>
      <c r="H22" s="300"/>
      <c r="I22" s="28" t="s">
        <v>33</v>
      </c>
      <c r="J22" s="29" t="str">
        <f>'Rekapitulace stavby'!AN14</f>
        <v>Vyplň údaj</v>
      </c>
      <c r="L22" s="34"/>
    </row>
    <row r="23" spans="2:12" s="1" customFormat="1" ht="6.95" customHeight="1" x14ac:dyDescent="0.2">
      <c r="B23" s="34"/>
      <c r="L23" s="34"/>
    </row>
    <row r="24" spans="2:12" s="1" customFormat="1" ht="12" customHeight="1" x14ac:dyDescent="0.2">
      <c r="B24" s="34"/>
      <c r="D24" s="28" t="s">
        <v>37</v>
      </c>
      <c r="I24" s="28" t="s">
        <v>30</v>
      </c>
      <c r="J24" s="26" t="s">
        <v>38</v>
      </c>
      <c r="L24" s="34"/>
    </row>
    <row r="25" spans="2:12" s="1" customFormat="1" ht="18" customHeight="1" x14ac:dyDescent="0.2">
      <c r="B25" s="34"/>
      <c r="E25" s="26" t="s">
        <v>39</v>
      </c>
      <c r="I25" s="28" t="s">
        <v>33</v>
      </c>
      <c r="J25" s="26" t="s">
        <v>40</v>
      </c>
      <c r="L25" s="34"/>
    </row>
    <row r="26" spans="2:12" s="1" customFormat="1" ht="6.95" customHeight="1" x14ac:dyDescent="0.2">
      <c r="B26" s="34"/>
      <c r="L26" s="34"/>
    </row>
    <row r="27" spans="2:12" s="1" customFormat="1" ht="12" customHeight="1" x14ac:dyDescent="0.2">
      <c r="B27" s="34"/>
      <c r="D27" s="28" t="s">
        <v>42</v>
      </c>
      <c r="I27" s="28" t="s">
        <v>30</v>
      </c>
      <c r="J27" s="26" t="str">
        <f>IF('Rekapitulace stavby'!AN19="","",'Rekapitulace stavby'!AN19)</f>
        <v/>
      </c>
      <c r="L27" s="34"/>
    </row>
    <row r="28" spans="2:12" s="1" customFormat="1" ht="18" customHeight="1" x14ac:dyDescent="0.2">
      <c r="B28" s="34"/>
      <c r="E28" s="26" t="str">
        <f>IF('Rekapitulace stavby'!E20="","",'Rekapitulace stavby'!E20)</f>
        <v xml:space="preserve"> </v>
      </c>
      <c r="I28" s="28" t="s">
        <v>33</v>
      </c>
      <c r="J28" s="26" t="str">
        <f>IF('Rekapitulace stavby'!AN20="","",'Rekapitulace stavby'!AN20)</f>
        <v/>
      </c>
      <c r="L28" s="34"/>
    </row>
    <row r="29" spans="2:12" s="1" customFormat="1" ht="6.95" customHeight="1" x14ac:dyDescent="0.2">
      <c r="B29" s="34"/>
      <c r="L29" s="34"/>
    </row>
    <row r="30" spans="2:12" s="1" customFormat="1" ht="12" customHeight="1" x14ac:dyDescent="0.2">
      <c r="B30" s="34"/>
      <c r="D30" s="28" t="s">
        <v>45</v>
      </c>
      <c r="L30" s="34"/>
    </row>
    <row r="31" spans="2:12" s="7" customFormat="1" ht="16.5" customHeight="1" x14ac:dyDescent="0.2">
      <c r="B31" s="94"/>
      <c r="E31" s="305" t="s">
        <v>43</v>
      </c>
      <c r="F31" s="305"/>
      <c r="G31" s="305"/>
      <c r="H31" s="305"/>
      <c r="L31" s="94"/>
    </row>
    <row r="32" spans="2:12" s="1" customFormat="1" ht="6.95" customHeight="1" x14ac:dyDescent="0.2">
      <c r="B32" s="34"/>
      <c r="L32" s="34"/>
    </row>
    <row r="33" spans="2:12" s="1" customFormat="1" ht="6.95" customHeight="1" x14ac:dyDescent="0.2">
      <c r="B33" s="34"/>
      <c r="D33" s="52"/>
      <c r="E33" s="52"/>
      <c r="F33" s="52"/>
      <c r="G33" s="52"/>
      <c r="H33" s="52"/>
      <c r="I33" s="52"/>
      <c r="J33" s="52"/>
      <c r="K33" s="52"/>
      <c r="L33" s="34"/>
    </row>
    <row r="34" spans="2:12" s="1" customFormat="1" ht="25.35" customHeight="1" x14ac:dyDescent="0.2">
      <c r="B34" s="34"/>
      <c r="D34" s="95" t="s">
        <v>47</v>
      </c>
      <c r="J34" s="65">
        <f>ROUND(J96, 2)</f>
        <v>0</v>
      </c>
      <c r="L34" s="34"/>
    </row>
    <row r="35" spans="2:12" s="1" customFormat="1" ht="6.95" customHeight="1" x14ac:dyDescent="0.2">
      <c r="B35" s="34"/>
      <c r="D35" s="52"/>
      <c r="E35" s="52"/>
      <c r="F35" s="52"/>
      <c r="G35" s="52"/>
      <c r="H35" s="52"/>
      <c r="I35" s="52"/>
      <c r="J35" s="52"/>
      <c r="K35" s="52"/>
      <c r="L35" s="34"/>
    </row>
    <row r="36" spans="2:12" s="1" customFormat="1" ht="14.45" customHeight="1" x14ac:dyDescent="0.2">
      <c r="B36" s="34"/>
      <c r="F36" s="37" t="s">
        <v>49</v>
      </c>
      <c r="I36" s="37" t="s">
        <v>48</v>
      </c>
      <c r="J36" s="37" t="s">
        <v>50</v>
      </c>
      <c r="L36" s="34"/>
    </row>
    <row r="37" spans="2:12" s="1" customFormat="1" ht="14.45" customHeight="1" x14ac:dyDescent="0.2">
      <c r="B37" s="34"/>
      <c r="D37" s="54" t="s">
        <v>51</v>
      </c>
      <c r="E37" s="28" t="s">
        <v>52</v>
      </c>
      <c r="F37" s="84">
        <f>ROUND((SUM(BE96:BE196)),  2)</f>
        <v>0</v>
      </c>
      <c r="I37" s="96">
        <v>0.21</v>
      </c>
      <c r="J37" s="84">
        <f>ROUND(((SUM(BE96:BE196))*I37),  2)</f>
        <v>0</v>
      </c>
      <c r="L37" s="34"/>
    </row>
    <row r="38" spans="2:12" s="1" customFormat="1" ht="14.45" customHeight="1" x14ac:dyDescent="0.2">
      <c r="B38" s="34"/>
      <c r="E38" s="28" t="s">
        <v>53</v>
      </c>
      <c r="F38" s="84">
        <f>ROUND((SUM(BF96:BF196)),  2)</f>
        <v>0</v>
      </c>
      <c r="I38" s="96">
        <v>0.12</v>
      </c>
      <c r="J38" s="84">
        <f>ROUND(((SUM(BF96:BF196))*I38),  2)</f>
        <v>0</v>
      </c>
      <c r="L38" s="34"/>
    </row>
    <row r="39" spans="2:12" s="1" customFormat="1" ht="14.45" hidden="1" customHeight="1" x14ac:dyDescent="0.2">
      <c r="B39" s="34"/>
      <c r="E39" s="28" t="s">
        <v>54</v>
      </c>
      <c r="F39" s="84">
        <f>ROUND((SUM(BG96:BG196)),  2)</f>
        <v>0</v>
      </c>
      <c r="I39" s="96">
        <v>0.21</v>
      </c>
      <c r="J39" s="84">
        <f>0</f>
        <v>0</v>
      </c>
      <c r="L39" s="34"/>
    </row>
    <row r="40" spans="2:12" s="1" customFormat="1" ht="14.45" hidden="1" customHeight="1" x14ac:dyDescent="0.2">
      <c r="B40" s="34"/>
      <c r="E40" s="28" t="s">
        <v>55</v>
      </c>
      <c r="F40" s="84">
        <f>ROUND((SUM(BH96:BH196)),  2)</f>
        <v>0</v>
      </c>
      <c r="I40" s="96">
        <v>0.12</v>
      </c>
      <c r="J40" s="84">
        <f>0</f>
        <v>0</v>
      </c>
      <c r="L40" s="34"/>
    </row>
    <row r="41" spans="2:12" s="1" customFormat="1" ht="14.45" hidden="1" customHeight="1" x14ac:dyDescent="0.2">
      <c r="B41" s="34"/>
      <c r="E41" s="28" t="s">
        <v>56</v>
      </c>
      <c r="F41" s="84">
        <f>ROUND((SUM(BI96:BI196)),  2)</f>
        <v>0</v>
      </c>
      <c r="I41" s="96">
        <v>0</v>
      </c>
      <c r="J41" s="84">
        <f>0</f>
        <v>0</v>
      </c>
      <c r="L41" s="34"/>
    </row>
    <row r="42" spans="2:12" s="1" customFormat="1" ht="6.95" customHeight="1" x14ac:dyDescent="0.2">
      <c r="B42" s="34"/>
      <c r="L42" s="34"/>
    </row>
    <row r="43" spans="2:12" s="1" customFormat="1" ht="25.35" customHeight="1" x14ac:dyDescent="0.2">
      <c r="B43" s="34"/>
      <c r="C43" s="97"/>
      <c r="D43" s="98" t="s">
        <v>57</v>
      </c>
      <c r="E43" s="56"/>
      <c r="F43" s="56"/>
      <c r="G43" s="99" t="s">
        <v>58</v>
      </c>
      <c r="H43" s="100" t="s">
        <v>59</v>
      </c>
      <c r="I43" s="56"/>
      <c r="J43" s="101">
        <f>SUM(J34:J41)</f>
        <v>0</v>
      </c>
      <c r="K43" s="102"/>
      <c r="L43" s="34"/>
    </row>
    <row r="44" spans="2:12" s="1" customFormat="1" ht="14.45" customHeight="1" x14ac:dyDescent="0.2">
      <c r="B44" s="43"/>
      <c r="C44" s="44"/>
      <c r="D44" s="44"/>
      <c r="E44" s="44"/>
      <c r="F44" s="44"/>
      <c r="G44" s="44"/>
      <c r="H44" s="44"/>
      <c r="I44" s="44"/>
      <c r="J44" s="44"/>
      <c r="K44" s="44"/>
      <c r="L44" s="34"/>
    </row>
    <row r="48" spans="2:12" s="1" customFormat="1" ht="6.95" customHeight="1" x14ac:dyDescent="0.2">
      <c r="B48" s="45"/>
      <c r="C48" s="46"/>
      <c r="D48" s="46"/>
      <c r="E48" s="46"/>
      <c r="F48" s="46"/>
      <c r="G48" s="46"/>
      <c r="H48" s="46"/>
      <c r="I48" s="46"/>
      <c r="J48" s="46"/>
      <c r="K48" s="46"/>
      <c r="L48" s="34"/>
    </row>
    <row r="49" spans="2:12" s="1" customFormat="1" ht="24.95" customHeight="1" x14ac:dyDescent="0.2">
      <c r="B49" s="34"/>
      <c r="C49" s="22" t="s">
        <v>269</v>
      </c>
      <c r="L49" s="34"/>
    </row>
    <row r="50" spans="2:12" s="1" customFormat="1" ht="6.95" customHeight="1" x14ac:dyDescent="0.2">
      <c r="B50" s="34"/>
      <c r="L50" s="34"/>
    </row>
    <row r="51" spans="2:12" s="1" customFormat="1" ht="12" customHeight="1" x14ac:dyDescent="0.2">
      <c r="B51" s="34"/>
      <c r="C51" s="28" t="s">
        <v>16</v>
      </c>
      <c r="L51" s="34"/>
    </row>
    <row r="52" spans="2:12" s="1" customFormat="1" ht="16.5" customHeight="1" x14ac:dyDescent="0.2">
      <c r="B52" s="34"/>
      <c r="E52" s="339" t="str">
        <f>E7</f>
        <v>Stavba č. 3145 TV Vinoř, etapa 0012 – ČOV Vinoř</v>
      </c>
      <c r="F52" s="340"/>
      <c r="G52" s="340"/>
      <c r="H52" s="340"/>
      <c r="L52" s="34"/>
    </row>
    <row r="53" spans="2:12" ht="12" customHeight="1" x14ac:dyDescent="0.2">
      <c r="B53" s="21"/>
      <c r="C53" s="28" t="s">
        <v>265</v>
      </c>
      <c r="L53" s="21"/>
    </row>
    <row r="54" spans="2:12" ht="16.5" customHeight="1" x14ac:dyDescent="0.2">
      <c r="B54" s="21"/>
      <c r="E54" s="339" t="s">
        <v>266</v>
      </c>
      <c r="F54" s="301"/>
      <c r="G54" s="301"/>
      <c r="H54" s="301"/>
      <c r="L54" s="21"/>
    </row>
    <row r="55" spans="2:12" ht="12" customHeight="1" x14ac:dyDescent="0.2">
      <c r="B55" s="21"/>
      <c r="C55" s="28" t="s">
        <v>267</v>
      </c>
      <c r="L55" s="21"/>
    </row>
    <row r="56" spans="2:12" s="1" customFormat="1" ht="16.5" customHeight="1" x14ac:dyDescent="0.2">
      <c r="B56" s="34"/>
      <c r="E56" s="335" t="s">
        <v>268</v>
      </c>
      <c r="F56" s="341"/>
      <c r="G56" s="341"/>
      <c r="H56" s="341"/>
      <c r="L56" s="34"/>
    </row>
    <row r="57" spans="2:12" s="1" customFormat="1" ht="12" customHeight="1" x14ac:dyDescent="0.2">
      <c r="B57" s="34"/>
      <c r="C57" s="28" t="s">
        <v>1625</v>
      </c>
      <c r="L57" s="34"/>
    </row>
    <row r="58" spans="2:12" s="1" customFormat="1" ht="16.5" customHeight="1" x14ac:dyDescent="0.2">
      <c r="B58" s="34"/>
      <c r="E58" s="322" t="str">
        <f>E13</f>
        <v>01.1b - Zemní práce</v>
      </c>
      <c r="F58" s="341"/>
      <c r="G58" s="341"/>
      <c r="H58" s="341"/>
      <c r="L58" s="34"/>
    </row>
    <row r="59" spans="2:12" s="1" customFormat="1" ht="6.95" customHeight="1" x14ac:dyDescent="0.2">
      <c r="B59" s="34"/>
      <c r="L59" s="34"/>
    </row>
    <row r="60" spans="2:12" s="1" customFormat="1" ht="12" customHeight="1" x14ac:dyDescent="0.2">
      <c r="B60" s="34"/>
      <c r="C60" s="28" t="s">
        <v>22</v>
      </c>
      <c r="F60" s="26" t="str">
        <f>F16</f>
        <v>Praha</v>
      </c>
      <c r="I60" s="28" t="s">
        <v>24</v>
      </c>
      <c r="J60" s="51" t="str">
        <f>IF(J16="","",J16)</f>
        <v>5.8.2025 - revize</v>
      </c>
      <c r="L60" s="34"/>
    </row>
    <row r="61" spans="2:12" s="1" customFormat="1" ht="6.95" customHeight="1" x14ac:dyDescent="0.2">
      <c r="B61" s="34"/>
      <c r="L61" s="34"/>
    </row>
    <row r="62" spans="2:12" s="1" customFormat="1" ht="25.7" customHeight="1" x14ac:dyDescent="0.2">
      <c r="B62" s="34"/>
      <c r="C62" s="28" t="s">
        <v>29</v>
      </c>
      <c r="F62" s="26" t="str">
        <f>E19</f>
        <v>PVS, a.s, Evropská 866/67, Praha 6, 160 00</v>
      </c>
      <c r="I62" s="28" t="s">
        <v>37</v>
      </c>
      <c r="J62" s="32" t="str">
        <f>E25</f>
        <v>d plus projektová a inženýrská a.s.</v>
      </c>
      <c r="L62" s="34"/>
    </row>
    <row r="63" spans="2:12" s="1" customFormat="1" ht="15.2" customHeight="1" x14ac:dyDescent="0.2">
      <c r="B63" s="34"/>
      <c r="C63" s="28" t="s">
        <v>35</v>
      </c>
      <c r="F63" s="26" t="str">
        <f>IF(E22="","",E22)</f>
        <v>Vyplň údaj</v>
      </c>
      <c r="I63" s="28" t="s">
        <v>42</v>
      </c>
      <c r="J63" s="32" t="str">
        <f>E28</f>
        <v xml:space="preserve"> </v>
      </c>
      <c r="L63" s="34"/>
    </row>
    <row r="64" spans="2:12" s="1" customFormat="1" ht="10.35" customHeight="1" x14ac:dyDescent="0.2">
      <c r="B64" s="34"/>
      <c r="L64" s="34"/>
    </row>
    <row r="65" spans="2:47" s="1" customFormat="1" ht="29.25" customHeight="1" x14ac:dyDescent="0.2">
      <c r="B65" s="34"/>
      <c r="C65" s="103" t="s">
        <v>270</v>
      </c>
      <c r="D65" s="97"/>
      <c r="E65" s="97"/>
      <c r="F65" s="97"/>
      <c r="G65" s="97"/>
      <c r="H65" s="97"/>
      <c r="I65" s="97"/>
      <c r="J65" s="104" t="s">
        <v>271</v>
      </c>
      <c r="K65" s="97"/>
      <c r="L65" s="34"/>
    </row>
    <row r="66" spans="2:47" s="1" customFormat="1" ht="10.35" customHeight="1" x14ac:dyDescent="0.2">
      <c r="B66" s="34"/>
      <c r="L66" s="34"/>
    </row>
    <row r="67" spans="2:47" s="1" customFormat="1" ht="22.9" customHeight="1" x14ac:dyDescent="0.2">
      <c r="B67" s="34"/>
      <c r="C67" s="105" t="s">
        <v>79</v>
      </c>
      <c r="J67" s="65">
        <f>J96</f>
        <v>0</v>
      </c>
      <c r="L67" s="34"/>
      <c r="AU67" s="18" t="s">
        <v>272</v>
      </c>
    </row>
    <row r="68" spans="2:47" s="8" customFormat="1" ht="24.95" customHeight="1" x14ac:dyDescent="0.2">
      <c r="B68" s="106"/>
      <c r="D68" s="107" t="s">
        <v>273</v>
      </c>
      <c r="E68" s="108"/>
      <c r="F68" s="108"/>
      <c r="G68" s="108"/>
      <c r="H68" s="108"/>
      <c r="I68" s="108"/>
      <c r="J68" s="109">
        <f>J97</f>
        <v>0</v>
      </c>
      <c r="L68" s="106"/>
    </row>
    <row r="69" spans="2:47" s="9" customFormat="1" ht="19.899999999999999" customHeight="1" x14ac:dyDescent="0.2">
      <c r="B69" s="110"/>
      <c r="D69" s="111" t="s">
        <v>1627</v>
      </c>
      <c r="E69" s="112"/>
      <c r="F69" s="112"/>
      <c r="G69" s="112"/>
      <c r="H69" s="112"/>
      <c r="I69" s="112"/>
      <c r="J69" s="113">
        <f>J98</f>
        <v>0</v>
      </c>
      <c r="L69" s="110"/>
    </row>
    <row r="70" spans="2:47" s="9" customFormat="1" ht="19.899999999999999" customHeight="1" x14ac:dyDescent="0.2">
      <c r="B70" s="110"/>
      <c r="D70" s="111" t="s">
        <v>274</v>
      </c>
      <c r="E70" s="112"/>
      <c r="F70" s="112"/>
      <c r="G70" s="112"/>
      <c r="H70" s="112"/>
      <c r="I70" s="112"/>
      <c r="J70" s="113">
        <f>J153</f>
        <v>0</v>
      </c>
      <c r="L70" s="110"/>
    </row>
    <row r="71" spans="2:47" s="9" customFormat="1" ht="19.899999999999999" customHeight="1" x14ac:dyDescent="0.2">
      <c r="B71" s="110"/>
      <c r="D71" s="111" t="s">
        <v>280</v>
      </c>
      <c r="E71" s="112"/>
      <c r="F71" s="112"/>
      <c r="G71" s="112"/>
      <c r="H71" s="112"/>
      <c r="I71" s="112"/>
      <c r="J71" s="113">
        <f>J187</f>
        <v>0</v>
      </c>
      <c r="L71" s="110"/>
    </row>
    <row r="72" spans="2:47" s="9" customFormat="1" ht="19.899999999999999" customHeight="1" x14ac:dyDescent="0.2">
      <c r="B72" s="110"/>
      <c r="D72" s="111" t="s">
        <v>281</v>
      </c>
      <c r="E72" s="112"/>
      <c r="F72" s="112"/>
      <c r="G72" s="112"/>
      <c r="H72" s="112"/>
      <c r="I72" s="112"/>
      <c r="J72" s="113">
        <f>J194</f>
        <v>0</v>
      </c>
      <c r="L72" s="110"/>
    </row>
    <row r="73" spans="2:47" s="1" customFormat="1" ht="21.75" customHeight="1" x14ac:dyDescent="0.2">
      <c r="B73" s="34"/>
      <c r="L73" s="34"/>
    </row>
    <row r="74" spans="2:47" s="1" customFormat="1" ht="6.95" customHeight="1" x14ac:dyDescent="0.2">
      <c r="B74" s="43"/>
      <c r="C74" s="44"/>
      <c r="D74" s="44"/>
      <c r="E74" s="44"/>
      <c r="F74" s="44"/>
      <c r="G74" s="44"/>
      <c r="H74" s="44"/>
      <c r="I74" s="44"/>
      <c r="J74" s="44"/>
      <c r="K74" s="44"/>
      <c r="L74" s="34"/>
    </row>
    <row r="78" spans="2:47" s="1" customFormat="1" ht="6.95" customHeight="1" x14ac:dyDescent="0.2">
      <c r="B78" s="45"/>
      <c r="C78" s="46"/>
      <c r="D78" s="46"/>
      <c r="E78" s="46"/>
      <c r="F78" s="46"/>
      <c r="G78" s="46"/>
      <c r="H78" s="46"/>
      <c r="I78" s="46"/>
      <c r="J78" s="46"/>
      <c r="K78" s="46"/>
      <c r="L78" s="34"/>
    </row>
    <row r="79" spans="2:47" s="1" customFormat="1" ht="24.95" customHeight="1" x14ac:dyDescent="0.2">
      <c r="B79" s="34"/>
      <c r="C79" s="22" t="s">
        <v>296</v>
      </c>
      <c r="L79" s="34"/>
    </row>
    <row r="80" spans="2:47" s="1" customFormat="1" ht="6.95" customHeight="1" x14ac:dyDescent="0.2">
      <c r="B80" s="34"/>
      <c r="L80" s="34"/>
    </row>
    <row r="81" spans="2:63" s="1" customFormat="1" ht="12" customHeight="1" x14ac:dyDescent="0.2">
      <c r="B81" s="34"/>
      <c r="C81" s="28" t="s">
        <v>16</v>
      </c>
      <c r="L81" s="34"/>
    </row>
    <row r="82" spans="2:63" s="1" customFormat="1" ht="16.5" customHeight="1" x14ac:dyDescent="0.2">
      <c r="B82" s="34"/>
      <c r="E82" s="339" t="str">
        <f>E7</f>
        <v>Stavba č. 3145 TV Vinoř, etapa 0012 – ČOV Vinoř</v>
      </c>
      <c r="F82" s="340"/>
      <c r="G82" s="340"/>
      <c r="H82" s="340"/>
      <c r="L82" s="34"/>
    </row>
    <row r="83" spans="2:63" ht="12" customHeight="1" x14ac:dyDescent="0.2">
      <c r="B83" s="21"/>
      <c r="C83" s="28" t="s">
        <v>265</v>
      </c>
      <c r="L83" s="21"/>
    </row>
    <row r="84" spans="2:63" ht="16.5" customHeight="1" x14ac:dyDescent="0.2">
      <c r="B84" s="21"/>
      <c r="E84" s="339" t="s">
        <v>266</v>
      </c>
      <c r="F84" s="301"/>
      <c r="G84" s="301"/>
      <c r="H84" s="301"/>
      <c r="L84" s="21"/>
    </row>
    <row r="85" spans="2:63" ht="12" customHeight="1" x14ac:dyDescent="0.2">
      <c r="B85" s="21"/>
      <c r="C85" s="28" t="s">
        <v>267</v>
      </c>
      <c r="L85" s="21"/>
    </row>
    <row r="86" spans="2:63" s="1" customFormat="1" ht="16.5" customHeight="1" x14ac:dyDescent="0.2">
      <c r="B86" s="34"/>
      <c r="E86" s="335" t="s">
        <v>268</v>
      </c>
      <c r="F86" s="341"/>
      <c r="G86" s="341"/>
      <c r="H86" s="341"/>
      <c r="L86" s="34"/>
    </row>
    <row r="87" spans="2:63" s="1" customFormat="1" ht="12" customHeight="1" x14ac:dyDescent="0.2">
      <c r="B87" s="34"/>
      <c r="C87" s="28" t="s">
        <v>1625</v>
      </c>
      <c r="L87" s="34"/>
    </row>
    <row r="88" spans="2:63" s="1" customFormat="1" ht="16.5" customHeight="1" x14ac:dyDescent="0.2">
      <c r="B88" s="34"/>
      <c r="E88" s="322" t="str">
        <f>E13</f>
        <v>01.1b - Zemní práce</v>
      </c>
      <c r="F88" s="341"/>
      <c r="G88" s="341"/>
      <c r="H88" s="341"/>
      <c r="L88" s="34"/>
    </row>
    <row r="89" spans="2:63" s="1" customFormat="1" ht="6.95" customHeight="1" x14ac:dyDescent="0.2">
      <c r="B89" s="34"/>
      <c r="L89" s="34"/>
    </row>
    <row r="90" spans="2:63" s="1" customFormat="1" ht="12" customHeight="1" x14ac:dyDescent="0.2">
      <c r="B90" s="34"/>
      <c r="C90" s="28" t="s">
        <v>22</v>
      </c>
      <c r="F90" s="26" t="str">
        <f>F16</f>
        <v>Praha</v>
      </c>
      <c r="I90" s="28" t="s">
        <v>24</v>
      </c>
      <c r="J90" s="51" t="str">
        <f>IF(J16="","",J16)</f>
        <v>5.8.2025 - revize</v>
      </c>
      <c r="L90" s="34"/>
    </row>
    <row r="91" spans="2:63" s="1" customFormat="1" ht="6.95" customHeight="1" x14ac:dyDescent="0.2">
      <c r="B91" s="34"/>
      <c r="L91" s="34"/>
    </row>
    <row r="92" spans="2:63" s="1" customFormat="1" ht="25.7" customHeight="1" x14ac:dyDescent="0.2">
      <c r="B92" s="34"/>
      <c r="C92" s="28" t="s">
        <v>29</v>
      </c>
      <c r="F92" s="26" t="str">
        <f>E19</f>
        <v>PVS, a.s, Evropská 866/67, Praha 6, 160 00</v>
      </c>
      <c r="I92" s="28" t="s">
        <v>37</v>
      </c>
      <c r="J92" s="32" t="str">
        <f>E25</f>
        <v>d plus projektová a inženýrská a.s.</v>
      </c>
      <c r="L92" s="34"/>
    </row>
    <row r="93" spans="2:63" s="1" customFormat="1" ht="15.2" customHeight="1" x14ac:dyDescent="0.2">
      <c r="B93" s="34"/>
      <c r="C93" s="28" t="s">
        <v>35</v>
      </c>
      <c r="F93" s="26" t="str">
        <f>IF(E22="","",E22)</f>
        <v>Vyplň údaj</v>
      </c>
      <c r="I93" s="28" t="s">
        <v>42</v>
      </c>
      <c r="J93" s="32" t="str">
        <f>E28</f>
        <v xml:space="preserve"> </v>
      </c>
      <c r="L93" s="34"/>
    </row>
    <row r="94" spans="2:63" s="1" customFormat="1" ht="10.35" customHeight="1" x14ac:dyDescent="0.2">
      <c r="B94" s="34"/>
      <c r="L94" s="34"/>
    </row>
    <row r="95" spans="2:63" s="10" customFormat="1" ht="29.25" customHeight="1" x14ac:dyDescent="0.2">
      <c r="B95" s="114"/>
      <c r="C95" s="115" t="s">
        <v>297</v>
      </c>
      <c r="D95" s="116" t="s">
        <v>66</v>
      </c>
      <c r="E95" s="116" t="s">
        <v>62</v>
      </c>
      <c r="F95" s="116" t="s">
        <v>63</v>
      </c>
      <c r="G95" s="116" t="s">
        <v>298</v>
      </c>
      <c r="H95" s="116" t="s">
        <v>299</v>
      </c>
      <c r="I95" s="116" t="s">
        <v>300</v>
      </c>
      <c r="J95" s="116" t="s">
        <v>271</v>
      </c>
      <c r="K95" s="117" t="s">
        <v>301</v>
      </c>
      <c r="L95" s="114"/>
      <c r="M95" s="58" t="s">
        <v>43</v>
      </c>
      <c r="N95" s="59" t="s">
        <v>51</v>
      </c>
      <c r="O95" s="59" t="s">
        <v>302</v>
      </c>
      <c r="P95" s="59" t="s">
        <v>303</v>
      </c>
      <c r="Q95" s="59" t="s">
        <v>304</v>
      </c>
      <c r="R95" s="59" t="s">
        <v>305</v>
      </c>
      <c r="S95" s="59" t="s">
        <v>306</v>
      </c>
      <c r="T95" s="60" t="s">
        <v>307</v>
      </c>
    </row>
    <row r="96" spans="2:63" s="1" customFormat="1" ht="22.9" customHeight="1" x14ac:dyDescent="0.25">
      <c r="B96" s="34"/>
      <c r="C96" s="63" t="s">
        <v>308</v>
      </c>
      <c r="J96" s="118">
        <f>BK96</f>
        <v>0</v>
      </c>
      <c r="L96" s="34"/>
      <c r="M96" s="61"/>
      <c r="N96" s="52"/>
      <c r="O96" s="52"/>
      <c r="P96" s="119">
        <f>P97</f>
        <v>0</v>
      </c>
      <c r="Q96" s="52"/>
      <c r="R96" s="119">
        <f>R97</f>
        <v>2.2681724000000001</v>
      </c>
      <c r="S96" s="52"/>
      <c r="T96" s="120">
        <f>T97</f>
        <v>0</v>
      </c>
      <c r="AT96" s="18" t="s">
        <v>80</v>
      </c>
      <c r="AU96" s="18" t="s">
        <v>272</v>
      </c>
      <c r="BK96" s="121">
        <f>BK97</f>
        <v>0</v>
      </c>
    </row>
    <row r="97" spans="2:65" s="11" customFormat="1" ht="25.9" customHeight="1" x14ac:dyDescent="0.2">
      <c r="B97" s="122"/>
      <c r="D97" s="123" t="s">
        <v>80</v>
      </c>
      <c r="E97" s="124" t="s">
        <v>309</v>
      </c>
      <c r="F97" s="124" t="s">
        <v>310</v>
      </c>
      <c r="I97" s="125"/>
      <c r="J97" s="126">
        <f>BK97</f>
        <v>0</v>
      </c>
      <c r="L97" s="122"/>
      <c r="M97" s="127"/>
      <c r="P97" s="128">
        <f>P98+P153+P187+P194</f>
        <v>0</v>
      </c>
      <c r="R97" s="128">
        <f>R98+R153+R187+R194</f>
        <v>2.2681724000000001</v>
      </c>
      <c r="T97" s="129">
        <f>T98+T153+T187+T194</f>
        <v>0</v>
      </c>
      <c r="AR97" s="123" t="s">
        <v>88</v>
      </c>
      <c r="AT97" s="130" t="s">
        <v>80</v>
      </c>
      <c r="AU97" s="130" t="s">
        <v>81</v>
      </c>
      <c r="AY97" s="123" t="s">
        <v>311</v>
      </c>
      <c r="BK97" s="131">
        <f>BK98+BK153+BK187+BK194</f>
        <v>0</v>
      </c>
    </row>
    <row r="98" spans="2:65" s="11" customFormat="1" ht="22.9" customHeight="1" x14ac:dyDescent="0.2">
      <c r="B98" s="122"/>
      <c r="D98" s="123" t="s">
        <v>80</v>
      </c>
      <c r="E98" s="132" t="s">
        <v>88</v>
      </c>
      <c r="F98" s="132" t="s">
        <v>102</v>
      </c>
      <c r="I98" s="125"/>
      <c r="J98" s="133">
        <f>BK98</f>
        <v>0</v>
      </c>
      <c r="L98" s="122"/>
      <c r="M98" s="127"/>
      <c r="P98" s="128">
        <f>SUM(P99:P152)</f>
        <v>0</v>
      </c>
      <c r="R98" s="128">
        <f>SUM(R99:R152)</f>
        <v>1.296</v>
      </c>
      <c r="T98" s="129">
        <f>SUM(T99:T152)</f>
        <v>0</v>
      </c>
      <c r="AR98" s="123" t="s">
        <v>88</v>
      </c>
      <c r="AT98" s="130" t="s">
        <v>80</v>
      </c>
      <c r="AU98" s="130" t="s">
        <v>88</v>
      </c>
      <c r="AY98" s="123" t="s">
        <v>311</v>
      </c>
      <c r="BK98" s="131">
        <f>SUM(BK99:BK152)</f>
        <v>0</v>
      </c>
    </row>
    <row r="99" spans="2:65" s="1" customFormat="1" ht="16.5" customHeight="1" x14ac:dyDescent="0.2">
      <c r="B99" s="34"/>
      <c r="C99" s="134" t="s">
        <v>88</v>
      </c>
      <c r="D99" s="134" t="s">
        <v>313</v>
      </c>
      <c r="E99" s="135" t="s">
        <v>1737</v>
      </c>
      <c r="F99" s="136" t="s">
        <v>1738</v>
      </c>
      <c r="G99" s="137" t="s">
        <v>1739</v>
      </c>
      <c r="H99" s="138">
        <v>43200</v>
      </c>
      <c r="I99" s="139"/>
      <c r="J99" s="140">
        <f>ROUND(I99*H99,2)</f>
        <v>0</v>
      </c>
      <c r="K99" s="136" t="s">
        <v>317</v>
      </c>
      <c r="L99" s="34"/>
      <c r="M99" s="141" t="s">
        <v>43</v>
      </c>
      <c r="N99" s="142" t="s">
        <v>52</v>
      </c>
      <c r="P99" s="143">
        <f>O99*H99</f>
        <v>0</v>
      </c>
      <c r="Q99" s="143">
        <v>3.0000000000000001E-5</v>
      </c>
      <c r="R99" s="143">
        <f>Q99*H99</f>
        <v>1.296</v>
      </c>
      <c r="S99" s="143">
        <v>0</v>
      </c>
      <c r="T99" s="144">
        <f>S99*H99</f>
        <v>0</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1740</v>
      </c>
    </row>
    <row r="100" spans="2:65" s="1" customFormat="1" ht="11.25" x14ac:dyDescent="0.2">
      <c r="B100" s="34"/>
      <c r="D100" s="147" t="s">
        <v>320</v>
      </c>
      <c r="F100" s="148" t="s">
        <v>1741</v>
      </c>
      <c r="I100" s="149"/>
      <c r="L100" s="34"/>
      <c r="M100" s="150"/>
      <c r="T100" s="55"/>
      <c r="AT100" s="18" t="s">
        <v>320</v>
      </c>
      <c r="AU100" s="18" t="s">
        <v>90</v>
      </c>
    </row>
    <row r="101" spans="2:65" s="12" customFormat="1" ht="11.25" x14ac:dyDescent="0.2">
      <c r="B101" s="151"/>
      <c r="D101" s="152" t="s">
        <v>322</v>
      </c>
      <c r="E101" s="153" t="s">
        <v>43</v>
      </c>
      <c r="F101" s="154" t="s">
        <v>1742</v>
      </c>
      <c r="H101" s="155">
        <v>43200</v>
      </c>
      <c r="I101" s="156"/>
      <c r="L101" s="151"/>
      <c r="M101" s="157"/>
      <c r="T101" s="158"/>
      <c r="AT101" s="153" t="s">
        <v>322</v>
      </c>
      <c r="AU101" s="153" t="s">
        <v>90</v>
      </c>
      <c r="AV101" s="12" t="s">
        <v>90</v>
      </c>
      <c r="AW101" s="12" t="s">
        <v>41</v>
      </c>
      <c r="AX101" s="12" t="s">
        <v>88</v>
      </c>
      <c r="AY101" s="153" t="s">
        <v>311</v>
      </c>
    </row>
    <row r="102" spans="2:65" s="1" customFormat="1" ht="24.2" customHeight="1" x14ac:dyDescent="0.2">
      <c r="B102" s="34"/>
      <c r="C102" s="134" t="s">
        <v>90</v>
      </c>
      <c r="D102" s="134" t="s">
        <v>313</v>
      </c>
      <c r="E102" s="135" t="s">
        <v>1743</v>
      </c>
      <c r="F102" s="136" t="s">
        <v>1744</v>
      </c>
      <c r="G102" s="137" t="s">
        <v>1745</v>
      </c>
      <c r="H102" s="138">
        <v>1800</v>
      </c>
      <c r="I102" s="139"/>
      <c r="J102" s="140">
        <f>ROUND(I102*H102,2)</f>
        <v>0</v>
      </c>
      <c r="K102" s="136" t="s">
        <v>317</v>
      </c>
      <c r="L102" s="34"/>
      <c r="M102" s="141" t="s">
        <v>43</v>
      </c>
      <c r="N102" s="142" t="s">
        <v>52</v>
      </c>
      <c r="P102" s="143">
        <f>O102*H102</f>
        <v>0</v>
      </c>
      <c r="Q102" s="143">
        <v>0</v>
      </c>
      <c r="R102" s="143">
        <f>Q102*H102</f>
        <v>0</v>
      </c>
      <c r="S102" s="143">
        <v>0</v>
      </c>
      <c r="T102" s="144">
        <f>S102*H102</f>
        <v>0</v>
      </c>
      <c r="AR102" s="145" t="s">
        <v>318</v>
      </c>
      <c r="AT102" s="145" t="s">
        <v>313</v>
      </c>
      <c r="AU102" s="145" t="s">
        <v>90</v>
      </c>
      <c r="AY102" s="18" t="s">
        <v>311</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318</v>
      </c>
      <c r="BM102" s="145" t="s">
        <v>1746</v>
      </c>
    </row>
    <row r="103" spans="2:65" s="1" customFormat="1" ht="11.25" x14ac:dyDescent="0.2">
      <c r="B103" s="34"/>
      <c r="D103" s="147" t="s">
        <v>320</v>
      </c>
      <c r="F103" s="148" t="s">
        <v>1747</v>
      </c>
      <c r="I103" s="149"/>
      <c r="L103" s="34"/>
      <c r="M103" s="150"/>
      <c r="T103" s="55"/>
      <c r="AT103" s="18" t="s">
        <v>320</v>
      </c>
      <c r="AU103" s="18" t="s">
        <v>90</v>
      </c>
    </row>
    <row r="104" spans="2:65" s="1" customFormat="1" ht="24.2" customHeight="1" x14ac:dyDescent="0.2">
      <c r="B104" s="34"/>
      <c r="C104" s="134" t="s">
        <v>96</v>
      </c>
      <c r="D104" s="134" t="s">
        <v>313</v>
      </c>
      <c r="E104" s="135" t="s">
        <v>1748</v>
      </c>
      <c r="F104" s="136" t="s">
        <v>1749</v>
      </c>
      <c r="G104" s="137" t="s">
        <v>316</v>
      </c>
      <c r="H104" s="138">
        <v>10481.362999999999</v>
      </c>
      <c r="I104" s="139"/>
      <c r="J104" s="140">
        <f>ROUND(I104*H104,2)</f>
        <v>0</v>
      </c>
      <c r="K104" s="136" t="s">
        <v>317</v>
      </c>
      <c r="L104" s="34"/>
      <c r="M104" s="141" t="s">
        <v>43</v>
      </c>
      <c r="N104" s="142" t="s">
        <v>52</v>
      </c>
      <c r="P104" s="143">
        <f>O104*H104</f>
        <v>0</v>
      </c>
      <c r="Q104" s="143">
        <v>0</v>
      </c>
      <c r="R104" s="143">
        <f>Q104*H104</f>
        <v>0</v>
      </c>
      <c r="S104" s="143">
        <v>0</v>
      </c>
      <c r="T104" s="144">
        <f>S104*H104</f>
        <v>0</v>
      </c>
      <c r="AR104" s="145" t="s">
        <v>318</v>
      </c>
      <c r="AT104" s="145" t="s">
        <v>313</v>
      </c>
      <c r="AU104" s="145" t="s">
        <v>90</v>
      </c>
      <c r="AY104" s="18" t="s">
        <v>311</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318</v>
      </c>
      <c r="BM104" s="145" t="s">
        <v>1750</v>
      </c>
    </row>
    <row r="105" spans="2:65" s="1" customFormat="1" ht="11.25" x14ac:dyDescent="0.2">
      <c r="B105" s="34"/>
      <c r="D105" s="147" t="s">
        <v>320</v>
      </c>
      <c r="F105" s="148" t="s">
        <v>1751</v>
      </c>
      <c r="I105" s="149"/>
      <c r="L105" s="34"/>
      <c r="M105" s="150"/>
      <c r="T105" s="55"/>
      <c r="AT105" s="18" t="s">
        <v>320</v>
      </c>
      <c r="AU105" s="18" t="s">
        <v>90</v>
      </c>
    </row>
    <row r="106" spans="2:65" s="12" customFormat="1" ht="11.25" x14ac:dyDescent="0.2">
      <c r="B106" s="151"/>
      <c r="D106" s="152" t="s">
        <v>322</v>
      </c>
      <c r="E106" s="153" t="s">
        <v>43</v>
      </c>
      <c r="F106" s="154" t="s">
        <v>1752</v>
      </c>
      <c r="H106" s="155">
        <v>4185.8249999999998</v>
      </c>
      <c r="I106" s="156"/>
      <c r="L106" s="151"/>
      <c r="M106" s="157"/>
      <c r="T106" s="158"/>
      <c r="AT106" s="153" t="s">
        <v>322</v>
      </c>
      <c r="AU106" s="153" t="s">
        <v>90</v>
      </c>
      <c r="AV106" s="12" t="s">
        <v>90</v>
      </c>
      <c r="AW106" s="12" t="s">
        <v>41</v>
      </c>
      <c r="AX106" s="12" t="s">
        <v>81</v>
      </c>
      <c r="AY106" s="153" t="s">
        <v>311</v>
      </c>
    </row>
    <row r="107" spans="2:65" s="12" customFormat="1" ht="11.25" x14ac:dyDescent="0.2">
      <c r="B107" s="151"/>
      <c r="D107" s="152" t="s">
        <v>322</v>
      </c>
      <c r="E107" s="153" t="s">
        <v>43</v>
      </c>
      <c r="F107" s="154" t="s">
        <v>1753</v>
      </c>
      <c r="H107" s="155">
        <v>7168.07</v>
      </c>
      <c r="I107" s="156"/>
      <c r="L107" s="151"/>
      <c r="M107" s="157"/>
      <c r="T107" s="158"/>
      <c r="AT107" s="153" t="s">
        <v>322</v>
      </c>
      <c r="AU107" s="153" t="s">
        <v>90</v>
      </c>
      <c r="AV107" s="12" t="s">
        <v>90</v>
      </c>
      <c r="AW107" s="12" t="s">
        <v>41</v>
      </c>
      <c r="AX107" s="12" t="s">
        <v>81</v>
      </c>
      <c r="AY107" s="153" t="s">
        <v>311</v>
      </c>
    </row>
    <row r="108" spans="2:65" s="12" customFormat="1" ht="11.25" x14ac:dyDescent="0.2">
      <c r="B108" s="151"/>
      <c r="D108" s="152" t="s">
        <v>322</v>
      </c>
      <c r="E108" s="153" t="s">
        <v>43</v>
      </c>
      <c r="F108" s="154" t="s">
        <v>1754</v>
      </c>
      <c r="H108" s="155">
        <v>2983.68</v>
      </c>
      <c r="I108" s="156"/>
      <c r="L108" s="151"/>
      <c r="M108" s="157"/>
      <c r="T108" s="158"/>
      <c r="AT108" s="153" t="s">
        <v>322</v>
      </c>
      <c r="AU108" s="153" t="s">
        <v>90</v>
      </c>
      <c r="AV108" s="12" t="s">
        <v>90</v>
      </c>
      <c r="AW108" s="12" t="s">
        <v>41</v>
      </c>
      <c r="AX108" s="12" t="s">
        <v>81</v>
      </c>
      <c r="AY108" s="153" t="s">
        <v>311</v>
      </c>
    </row>
    <row r="109" spans="2:65" s="12" customFormat="1" ht="11.25" x14ac:dyDescent="0.2">
      <c r="B109" s="151"/>
      <c r="D109" s="152" t="s">
        <v>322</v>
      </c>
      <c r="E109" s="153" t="s">
        <v>43</v>
      </c>
      <c r="F109" s="154" t="s">
        <v>1755</v>
      </c>
      <c r="H109" s="155">
        <v>635.79999999999995</v>
      </c>
      <c r="I109" s="156"/>
      <c r="L109" s="151"/>
      <c r="M109" s="157"/>
      <c r="T109" s="158"/>
      <c r="AT109" s="153" t="s">
        <v>322</v>
      </c>
      <c r="AU109" s="153" t="s">
        <v>90</v>
      </c>
      <c r="AV109" s="12" t="s">
        <v>90</v>
      </c>
      <c r="AW109" s="12" t="s">
        <v>41</v>
      </c>
      <c r="AX109" s="12" t="s">
        <v>81</v>
      </c>
      <c r="AY109" s="153" t="s">
        <v>311</v>
      </c>
    </row>
    <row r="110" spans="2:65" s="13" customFormat="1" ht="11.25" x14ac:dyDescent="0.2">
      <c r="B110" s="159"/>
      <c r="D110" s="152" t="s">
        <v>322</v>
      </c>
      <c r="E110" s="160" t="s">
        <v>1730</v>
      </c>
      <c r="F110" s="161" t="s">
        <v>331</v>
      </c>
      <c r="H110" s="162">
        <v>14973.375</v>
      </c>
      <c r="I110" s="163"/>
      <c r="L110" s="159"/>
      <c r="M110" s="164"/>
      <c r="T110" s="165"/>
      <c r="AT110" s="160" t="s">
        <v>322</v>
      </c>
      <c r="AU110" s="160" t="s">
        <v>90</v>
      </c>
      <c r="AV110" s="13" t="s">
        <v>318</v>
      </c>
      <c r="AW110" s="13" t="s">
        <v>41</v>
      </c>
      <c r="AX110" s="13" t="s">
        <v>88</v>
      </c>
      <c r="AY110" s="160" t="s">
        <v>311</v>
      </c>
    </row>
    <row r="111" spans="2:65" s="12" customFormat="1" ht="11.25" x14ac:dyDescent="0.2">
      <c r="B111" s="151"/>
      <c r="D111" s="152" t="s">
        <v>322</v>
      </c>
      <c r="F111" s="154" t="s">
        <v>1756</v>
      </c>
      <c r="H111" s="155">
        <v>10481.362999999999</v>
      </c>
      <c r="I111" s="156"/>
      <c r="L111" s="151"/>
      <c r="M111" s="157"/>
      <c r="T111" s="158"/>
      <c r="AT111" s="153" t="s">
        <v>322</v>
      </c>
      <c r="AU111" s="153" t="s">
        <v>90</v>
      </c>
      <c r="AV111" s="12" t="s">
        <v>90</v>
      </c>
      <c r="AW111" s="12" t="s">
        <v>4</v>
      </c>
      <c r="AX111" s="12" t="s">
        <v>88</v>
      </c>
      <c r="AY111" s="153" t="s">
        <v>311</v>
      </c>
    </row>
    <row r="112" spans="2:65" s="1" customFormat="1" ht="24.2" customHeight="1" x14ac:dyDescent="0.2">
      <c r="B112" s="34"/>
      <c r="C112" s="134" t="s">
        <v>318</v>
      </c>
      <c r="D112" s="134" t="s">
        <v>313</v>
      </c>
      <c r="E112" s="135" t="s">
        <v>1757</v>
      </c>
      <c r="F112" s="136" t="s">
        <v>1758</v>
      </c>
      <c r="G112" s="137" t="s">
        <v>316</v>
      </c>
      <c r="H112" s="138">
        <v>4492.0129999999999</v>
      </c>
      <c r="I112" s="139"/>
      <c r="J112" s="140">
        <f>ROUND(I112*H112,2)</f>
        <v>0</v>
      </c>
      <c r="K112" s="136" t="s">
        <v>317</v>
      </c>
      <c r="L112" s="34"/>
      <c r="M112" s="141" t="s">
        <v>43</v>
      </c>
      <c r="N112" s="142" t="s">
        <v>52</v>
      </c>
      <c r="P112" s="143">
        <f>O112*H112</f>
        <v>0</v>
      </c>
      <c r="Q112" s="143">
        <v>0</v>
      </c>
      <c r="R112" s="143">
        <f>Q112*H112</f>
        <v>0</v>
      </c>
      <c r="S112" s="143">
        <v>0</v>
      </c>
      <c r="T112" s="144">
        <f>S112*H112</f>
        <v>0</v>
      </c>
      <c r="AR112" s="145" t="s">
        <v>318</v>
      </c>
      <c r="AT112" s="145" t="s">
        <v>313</v>
      </c>
      <c r="AU112" s="145" t="s">
        <v>90</v>
      </c>
      <c r="AY112" s="18" t="s">
        <v>311</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318</v>
      </c>
      <c r="BM112" s="145" t="s">
        <v>1759</v>
      </c>
    </row>
    <row r="113" spans="2:65" s="1" customFormat="1" ht="11.25" x14ac:dyDescent="0.2">
      <c r="B113" s="34"/>
      <c r="D113" s="147" t="s">
        <v>320</v>
      </c>
      <c r="F113" s="148" t="s">
        <v>1760</v>
      </c>
      <c r="I113" s="149"/>
      <c r="L113" s="34"/>
      <c r="M113" s="150"/>
      <c r="T113" s="55"/>
      <c r="AT113" s="18" t="s">
        <v>320</v>
      </c>
      <c r="AU113" s="18" t="s">
        <v>90</v>
      </c>
    </row>
    <row r="114" spans="2:65" s="12" customFormat="1" ht="11.25" x14ac:dyDescent="0.2">
      <c r="B114" s="151"/>
      <c r="D114" s="152" t="s">
        <v>322</v>
      </c>
      <c r="E114" s="153" t="s">
        <v>43</v>
      </c>
      <c r="F114" s="154" t="s">
        <v>1730</v>
      </c>
      <c r="H114" s="155">
        <v>14973.375</v>
      </c>
      <c r="I114" s="156"/>
      <c r="L114" s="151"/>
      <c r="M114" s="157"/>
      <c r="T114" s="158"/>
      <c r="AT114" s="153" t="s">
        <v>322</v>
      </c>
      <c r="AU114" s="153" t="s">
        <v>90</v>
      </c>
      <c r="AV114" s="12" t="s">
        <v>90</v>
      </c>
      <c r="AW114" s="12" t="s">
        <v>41</v>
      </c>
      <c r="AX114" s="12" t="s">
        <v>88</v>
      </c>
      <c r="AY114" s="153" t="s">
        <v>311</v>
      </c>
    </row>
    <row r="115" spans="2:65" s="12" customFormat="1" ht="11.25" x14ac:dyDescent="0.2">
      <c r="B115" s="151"/>
      <c r="D115" s="152" t="s">
        <v>322</v>
      </c>
      <c r="F115" s="154" t="s">
        <v>1761</v>
      </c>
      <c r="H115" s="155">
        <v>4492.0129999999999</v>
      </c>
      <c r="I115" s="156"/>
      <c r="L115" s="151"/>
      <c r="M115" s="157"/>
      <c r="T115" s="158"/>
      <c r="AT115" s="153" t="s">
        <v>322</v>
      </c>
      <c r="AU115" s="153" t="s">
        <v>90</v>
      </c>
      <c r="AV115" s="12" t="s">
        <v>90</v>
      </c>
      <c r="AW115" s="12" t="s">
        <v>4</v>
      </c>
      <c r="AX115" s="12" t="s">
        <v>88</v>
      </c>
      <c r="AY115" s="153" t="s">
        <v>311</v>
      </c>
    </row>
    <row r="116" spans="2:65" s="1" customFormat="1" ht="37.9" customHeight="1" x14ac:dyDescent="0.2">
      <c r="B116" s="34"/>
      <c r="C116" s="134" t="s">
        <v>344</v>
      </c>
      <c r="D116" s="134" t="s">
        <v>313</v>
      </c>
      <c r="E116" s="135" t="s">
        <v>1762</v>
      </c>
      <c r="F116" s="136" t="s">
        <v>1763</v>
      </c>
      <c r="G116" s="137" t="s">
        <v>316</v>
      </c>
      <c r="H116" s="138">
        <v>3144.4090000000001</v>
      </c>
      <c r="I116" s="139"/>
      <c r="J116" s="140">
        <f>ROUND(I116*H116,2)</f>
        <v>0</v>
      </c>
      <c r="K116" s="136" t="s">
        <v>317</v>
      </c>
      <c r="L116" s="34"/>
      <c r="M116" s="141" t="s">
        <v>43</v>
      </c>
      <c r="N116" s="142" t="s">
        <v>52</v>
      </c>
      <c r="P116" s="143">
        <f>O116*H116</f>
        <v>0</v>
      </c>
      <c r="Q116" s="143">
        <v>0</v>
      </c>
      <c r="R116" s="143">
        <f>Q116*H116</f>
        <v>0</v>
      </c>
      <c r="S116" s="143">
        <v>0</v>
      </c>
      <c r="T116" s="144">
        <f>S116*H116</f>
        <v>0</v>
      </c>
      <c r="AR116" s="145" t="s">
        <v>318</v>
      </c>
      <c r="AT116" s="145" t="s">
        <v>313</v>
      </c>
      <c r="AU116" s="145" t="s">
        <v>90</v>
      </c>
      <c r="AY116" s="18" t="s">
        <v>311</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318</v>
      </c>
      <c r="BM116" s="145" t="s">
        <v>1764</v>
      </c>
    </row>
    <row r="117" spans="2:65" s="1" customFormat="1" ht="11.25" x14ac:dyDescent="0.2">
      <c r="B117" s="34"/>
      <c r="D117" s="147" t="s">
        <v>320</v>
      </c>
      <c r="F117" s="148" t="s">
        <v>1765</v>
      </c>
      <c r="I117" s="149"/>
      <c r="L117" s="34"/>
      <c r="M117" s="150"/>
      <c r="T117" s="55"/>
      <c r="AT117" s="18" t="s">
        <v>320</v>
      </c>
      <c r="AU117" s="18" t="s">
        <v>90</v>
      </c>
    </row>
    <row r="118" spans="2:65" s="12" customFormat="1" ht="11.25" x14ac:dyDescent="0.2">
      <c r="B118" s="151"/>
      <c r="D118" s="152" t="s">
        <v>322</v>
      </c>
      <c r="E118" s="153" t="s">
        <v>43</v>
      </c>
      <c r="F118" s="154" t="s">
        <v>1766</v>
      </c>
      <c r="H118" s="155">
        <v>3144.4090000000001</v>
      </c>
      <c r="I118" s="156"/>
      <c r="L118" s="151"/>
      <c r="M118" s="157"/>
      <c r="T118" s="158"/>
      <c r="AT118" s="153" t="s">
        <v>322</v>
      </c>
      <c r="AU118" s="153" t="s">
        <v>90</v>
      </c>
      <c r="AV118" s="12" t="s">
        <v>90</v>
      </c>
      <c r="AW118" s="12" t="s">
        <v>41</v>
      </c>
      <c r="AX118" s="12" t="s">
        <v>88</v>
      </c>
      <c r="AY118" s="153" t="s">
        <v>311</v>
      </c>
    </row>
    <row r="119" spans="2:65" s="1" customFormat="1" ht="37.9" customHeight="1" x14ac:dyDescent="0.2">
      <c r="B119" s="34"/>
      <c r="C119" s="134" t="s">
        <v>350</v>
      </c>
      <c r="D119" s="134" t="s">
        <v>313</v>
      </c>
      <c r="E119" s="135" t="s">
        <v>1767</v>
      </c>
      <c r="F119" s="136" t="s">
        <v>1768</v>
      </c>
      <c r="G119" s="137" t="s">
        <v>316</v>
      </c>
      <c r="H119" s="138">
        <v>1347.604</v>
      </c>
      <c r="I119" s="139"/>
      <c r="J119" s="140">
        <f>ROUND(I119*H119,2)</f>
        <v>0</v>
      </c>
      <c r="K119" s="136" t="s">
        <v>317</v>
      </c>
      <c r="L119" s="34"/>
      <c r="M119" s="141" t="s">
        <v>43</v>
      </c>
      <c r="N119" s="142" t="s">
        <v>52</v>
      </c>
      <c r="P119" s="143">
        <f>O119*H119</f>
        <v>0</v>
      </c>
      <c r="Q119" s="143">
        <v>0</v>
      </c>
      <c r="R119" s="143">
        <f>Q119*H119</f>
        <v>0</v>
      </c>
      <c r="S119" s="143">
        <v>0</v>
      </c>
      <c r="T119" s="144">
        <f>S119*H119</f>
        <v>0</v>
      </c>
      <c r="AR119" s="145" t="s">
        <v>318</v>
      </c>
      <c r="AT119" s="145" t="s">
        <v>313</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318</v>
      </c>
      <c r="BM119" s="145" t="s">
        <v>1769</v>
      </c>
    </row>
    <row r="120" spans="2:65" s="1" customFormat="1" ht="11.25" x14ac:dyDescent="0.2">
      <c r="B120" s="34"/>
      <c r="D120" s="147" t="s">
        <v>320</v>
      </c>
      <c r="F120" s="148" t="s">
        <v>1770</v>
      </c>
      <c r="I120" s="149"/>
      <c r="L120" s="34"/>
      <c r="M120" s="150"/>
      <c r="T120" s="55"/>
      <c r="AT120" s="18" t="s">
        <v>320</v>
      </c>
      <c r="AU120" s="18" t="s">
        <v>90</v>
      </c>
    </row>
    <row r="121" spans="2:65" s="12" customFormat="1" ht="11.25" x14ac:dyDescent="0.2">
      <c r="B121" s="151"/>
      <c r="D121" s="152" t="s">
        <v>322</v>
      </c>
      <c r="E121" s="153" t="s">
        <v>43</v>
      </c>
      <c r="F121" s="154" t="s">
        <v>1771</v>
      </c>
      <c r="H121" s="155">
        <v>1347.604</v>
      </c>
      <c r="I121" s="156"/>
      <c r="L121" s="151"/>
      <c r="M121" s="157"/>
      <c r="T121" s="158"/>
      <c r="AT121" s="153" t="s">
        <v>322</v>
      </c>
      <c r="AU121" s="153" t="s">
        <v>90</v>
      </c>
      <c r="AV121" s="12" t="s">
        <v>90</v>
      </c>
      <c r="AW121" s="12" t="s">
        <v>41</v>
      </c>
      <c r="AX121" s="12" t="s">
        <v>88</v>
      </c>
      <c r="AY121" s="153" t="s">
        <v>311</v>
      </c>
    </row>
    <row r="122" spans="2:65" s="1" customFormat="1" ht="37.9" customHeight="1" x14ac:dyDescent="0.2">
      <c r="B122" s="34"/>
      <c r="C122" s="134" t="s">
        <v>356</v>
      </c>
      <c r="D122" s="134" t="s">
        <v>313</v>
      </c>
      <c r="E122" s="135" t="s">
        <v>1772</v>
      </c>
      <c r="F122" s="136" t="s">
        <v>1773</v>
      </c>
      <c r="G122" s="137" t="s">
        <v>316</v>
      </c>
      <c r="H122" s="138">
        <v>12539.737999999999</v>
      </c>
      <c r="I122" s="139"/>
      <c r="J122" s="140">
        <f>ROUND(I122*H122,2)</f>
        <v>0</v>
      </c>
      <c r="K122" s="136" t="s">
        <v>317</v>
      </c>
      <c r="L122" s="34"/>
      <c r="M122" s="141" t="s">
        <v>43</v>
      </c>
      <c r="N122" s="142" t="s">
        <v>52</v>
      </c>
      <c r="P122" s="143">
        <f>O122*H122</f>
        <v>0</v>
      </c>
      <c r="Q122" s="143">
        <v>0</v>
      </c>
      <c r="R122" s="143">
        <f>Q122*H122</f>
        <v>0</v>
      </c>
      <c r="S122" s="143">
        <v>0</v>
      </c>
      <c r="T122" s="144">
        <f>S122*H122</f>
        <v>0</v>
      </c>
      <c r="AR122" s="145" t="s">
        <v>318</v>
      </c>
      <c r="AT122" s="145" t="s">
        <v>313</v>
      </c>
      <c r="AU122" s="145" t="s">
        <v>90</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318</v>
      </c>
      <c r="BM122" s="145" t="s">
        <v>1774</v>
      </c>
    </row>
    <row r="123" spans="2:65" s="1" customFormat="1" ht="11.25" x14ac:dyDescent="0.2">
      <c r="B123" s="34"/>
      <c r="D123" s="147" t="s">
        <v>320</v>
      </c>
      <c r="F123" s="148" t="s">
        <v>1775</v>
      </c>
      <c r="I123" s="149"/>
      <c r="L123" s="34"/>
      <c r="M123" s="150"/>
      <c r="T123" s="55"/>
      <c r="AT123" s="18" t="s">
        <v>320</v>
      </c>
      <c r="AU123" s="18" t="s">
        <v>90</v>
      </c>
    </row>
    <row r="124" spans="2:65" s="12" customFormat="1" ht="11.25" x14ac:dyDescent="0.2">
      <c r="B124" s="151"/>
      <c r="D124" s="152" t="s">
        <v>322</v>
      </c>
      <c r="E124" s="153" t="s">
        <v>43</v>
      </c>
      <c r="F124" s="154" t="s">
        <v>1776</v>
      </c>
      <c r="H124" s="155">
        <v>4116.75</v>
      </c>
      <c r="I124" s="156"/>
      <c r="L124" s="151"/>
      <c r="M124" s="157"/>
      <c r="T124" s="158"/>
      <c r="AT124" s="153" t="s">
        <v>322</v>
      </c>
      <c r="AU124" s="153" t="s">
        <v>90</v>
      </c>
      <c r="AV124" s="12" t="s">
        <v>90</v>
      </c>
      <c r="AW124" s="12" t="s">
        <v>41</v>
      </c>
      <c r="AX124" s="12" t="s">
        <v>81</v>
      </c>
      <c r="AY124" s="153" t="s">
        <v>311</v>
      </c>
    </row>
    <row r="125" spans="2:65" s="12" customFormat="1" ht="11.25" x14ac:dyDescent="0.2">
      <c r="B125" s="151"/>
      <c r="D125" s="152" t="s">
        <v>322</v>
      </c>
      <c r="E125" s="153" t="s">
        <v>43</v>
      </c>
      <c r="F125" s="154" t="s">
        <v>1777</v>
      </c>
      <c r="H125" s="155">
        <v>8422.9879999999994</v>
      </c>
      <c r="I125" s="156"/>
      <c r="L125" s="151"/>
      <c r="M125" s="157"/>
      <c r="T125" s="158"/>
      <c r="AT125" s="153" t="s">
        <v>322</v>
      </c>
      <c r="AU125" s="153" t="s">
        <v>90</v>
      </c>
      <c r="AV125" s="12" t="s">
        <v>90</v>
      </c>
      <c r="AW125" s="12" t="s">
        <v>41</v>
      </c>
      <c r="AX125" s="12" t="s">
        <v>81</v>
      </c>
      <c r="AY125" s="153" t="s">
        <v>311</v>
      </c>
    </row>
    <row r="126" spans="2:65" s="13" customFormat="1" ht="11.25" x14ac:dyDescent="0.2">
      <c r="B126" s="159"/>
      <c r="D126" s="152" t="s">
        <v>322</v>
      </c>
      <c r="E126" s="160" t="s">
        <v>43</v>
      </c>
      <c r="F126" s="161" t="s">
        <v>331</v>
      </c>
      <c r="H126" s="162">
        <v>12539.737999999999</v>
      </c>
      <c r="I126" s="163"/>
      <c r="L126" s="159"/>
      <c r="M126" s="164"/>
      <c r="T126" s="165"/>
      <c r="AT126" s="160" t="s">
        <v>322</v>
      </c>
      <c r="AU126" s="160" t="s">
        <v>90</v>
      </c>
      <c r="AV126" s="13" t="s">
        <v>318</v>
      </c>
      <c r="AW126" s="13" t="s">
        <v>41</v>
      </c>
      <c r="AX126" s="13" t="s">
        <v>88</v>
      </c>
      <c r="AY126" s="160" t="s">
        <v>311</v>
      </c>
    </row>
    <row r="127" spans="2:65" s="1" customFormat="1" ht="37.9" customHeight="1" x14ac:dyDescent="0.2">
      <c r="B127" s="34"/>
      <c r="C127" s="134" t="s">
        <v>362</v>
      </c>
      <c r="D127" s="134" t="s">
        <v>313</v>
      </c>
      <c r="E127" s="135" t="s">
        <v>1778</v>
      </c>
      <c r="F127" s="136" t="s">
        <v>1779</v>
      </c>
      <c r="G127" s="137" t="s">
        <v>316</v>
      </c>
      <c r="H127" s="138">
        <v>42114.94</v>
      </c>
      <c r="I127" s="139"/>
      <c r="J127" s="140">
        <f>ROUND(I127*H127,2)</f>
        <v>0</v>
      </c>
      <c r="K127" s="136" t="s">
        <v>317</v>
      </c>
      <c r="L127" s="34"/>
      <c r="M127" s="141" t="s">
        <v>43</v>
      </c>
      <c r="N127" s="142" t="s">
        <v>52</v>
      </c>
      <c r="P127" s="143">
        <f>O127*H127</f>
        <v>0</v>
      </c>
      <c r="Q127" s="143">
        <v>0</v>
      </c>
      <c r="R127" s="143">
        <f>Q127*H127</f>
        <v>0</v>
      </c>
      <c r="S127" s="143">
        <v>0</v>
      </c>
      <c r="T127" s="144">
        <f>S127*H127</f>
        <v>0</v>
      </c>
      <c r="AR127" s="145" t="s">
        <v>318</v>
      </c>
      <c r="AT127" s="145" t="s">
        <v>313</v>
      </c>
      <c r="AU127" s="145" t="s">
        <v>90</v>
      </c>
      <c r="AY127" s="18" t="s">
        <v>311</v>
      </c>
      <c r="BE127" s="146">
        <f>IF(N127="základní",J127,0)</f>
        <v>0</v>
      </c>
      <c r="BF127" s="146">
        <f>IF(N127="snížená",J127,0)</f>
        <v>0</v>
      </c>
      <c r="BG127" s="146">
        <f>IF(N127="zákl. přenesená",J127,0)</f>
        <v>0</v>
      </c>
      <c r="BH127" s="146">
        <f>IF(N127="sníž. přenesená",J127,0)</f>
        <v>0</v>
      </c>
      <c r="BI127" s="146">
        <f>IF(N127="nulová",J127,0)</f>
        <v>0</v>
      </c>
      <c r="BJ127" s="18" t="s">
        <v>88</v>
      </c>
      <c r="BK127" s="146">
        <f>ROUND(I127*H127,2)</f>
        <v>0</v>
      </c>
      <c r="BL127" s="18" t="s">
        <v>318</v>
      </c>
      <c r="BM127" s="145" t="s">
        <v>1780</v>
      </c>
    </row>
    <row r="128" spans="2:65" s="1" customFormat="1" ht="11.25" x14ac:dyDescent="0.2">
      <c r="B128" s="34"/>
      <c r="D128" s="147" t="s">
        <v>320</v>
      </c>
      <c r="F128" s="148" t="s">
        <v>1781</v>
      </c>
      <c r="I128" s="149"/>
      <c r="L128" s="34"/>
      <c r="M128" s="150"/>
      <c r="T128" s="55"/>
      <c r="AT128" s="18" t="s">
        <v>320</v>
      </c>
      <c r="AU128" s="18" t="s">
        <v>90</v>
      </c>
    </row>
    <row r="129" spans="2:65" s="12" customFormat="1" ht="11.25" x14ac:dyDescent="0.2">
      <c r="B129" s="151"/>
      <c r="D129" s="152" t="s">
        <v>322</v>
      </c>
      <c r="E129" s="153" t="s">
        <v>43</v>
      </c>
      <c r="F129" s="154" t="s">
        <v>1777</v>
      </c>
      <c r="H129" s="155">
        <v>8422.9879999999994</v>
      </c>
      <c r="I129" s="156"/>
      <c r="L129" s="151"/>
      <c r="M129" s="157"/>
      <c r="T129" s="158"/>
      <c r="AT129" s="153" t="s">
        <v>322</v>
      </c>
      <c r="AU129" s="153" t="s">
        <v>90</v>
      </c>
      <c r="AV129" s="12" t="s">
        <v>90</v>
      </c>
      <c r="AW129" s="12" t="s">
        <v>41</v>
      </c>
      <c r="AX129" s="12" t="s">
        <v>88</v>
      </c>
      <c r="AY129" s="153" t="s">
        <v>311</v>
      </c>
    </row>
    <row r="130" spans="2:65" s="12" customFormat="1" ht="11.25" x14ac:dyDescent="0.2">
      <c r="B130" s="151"/>
      <c r="D130" s="152" t="s">
        <v>322</v>
      </c>
      <c r="F130" s="154" t="s">
        <v>1782</v>
      </c>
      <c r="H130" s="155">
        <v>42114.94</v>
      </c>
      <c r="I130" s="156"/>
      <c r="L130" s="151"/>
      <c r="M130" s="157"/>
      <c r="T130" s="158"/>
      <c r="AT130" s="153" t="s">
        <v>322</v>
      </c>
      <c r="AU130" s="153" t="s">
        <v>90</v>
      </c>
      <c r="AV130" s="12" t="s">
        <v>90</v>
      </c>
      <c r="AW130" s="12" t="s">
        <v>4</v>
      </c>
      <c r="AX130" s="12" t="s">
        <v>88</v>
      </c>
      <c r="AY130" s="153" t="s">
        <v>311</v>
      </c>
    </row>
    <row r="131" spans="2:65" s="1" customFormat="1" ht="37.9" customHeight="1" x14ac:dyDescent="0.2">
      <c r="B131" s="34"/>
      <c r="C131" s="134" t="s">
        <v>368</v>
      </c>
      <c r="D131" s="134" t="s">
        <v>313</v>
      </c>
      <c r="E131" s="135" t="s">
        <v>1783</v>
      </c>
      <c r="F131" s="136" t="s">
        <v>1784</v>
      </c>
      <c r="G131" s="137" t="s">
        <v>316</v>
      </c>
      <c r="H131" s="138">
        <v>4492.0129999999999</v>
      </c>
      <c r="I131" s="139"/>
      <c r="J131" s="140">
        <f>ROUND(I131*H131,2)</f>
        <v>0</v>
      </c>
      <c r="K131" s="136" t="s">
        <v>317</v>
      </c>
      <c r="L131" s="34"/>
      <c r="M131" s="141" t="s">
        <v>43</v>
      </c>
      <c r="N131" s="142" t="s">
        <v>52</v>
      </c>
      <c r="P131" s="143">
        <f>O131*H131</f>
        <v>0</v>
      </c>
      <c r="Q131" s="143">
        <v>0</v>
      </c>
      <c r="R131" s="143">
        <f>Q131*H131</f>
        <v>0</v>
      </c>
      <c r="S131" s="143">
        <v>0</v>
      </c>
      <c r="T131" s="144">
        <f>S131*H131</f>
        <v>0</v>
      </c>
      <c r="AR131" s="145" t="s">
        <v>318</v>
      </c>
      <c r="AT131" s="145" t="s">
        <v>313</v>
      </c>
      <c r="AU131" s="145" t="s">
        <v>90</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318</v>
      </c>
      <c r="BM131" s="145" t="s">
        <v>1785</v>
      </c>
    </row>
    <row r="132" spans="2:65" s="1" customFormat="1" ht="11.25" x14ac:dyDescent="0.2">
      <c r="B132" s="34"/>
      <c r="D132" s="147" t="s">
        <v>320</v>
      </c>
      <c r="F132" s="148" t="s">
        <v>1786</v>
      </c>
      <c r="I132" s="149"/>
      <c r="L132" s="34"/>
      <c r="M132" s="150"/>
      <c r="T132" s="55"/>
      <c r="AT132" s="18" t="s">
        <v>320</v>
      </c>
      <c r="AU132" s="18" t="s">
        <v>90</v>
      </c>
    </row>
    <row r="133" spans="2:65" s="12" customFormat="1" ht="11.25" x14ac:dyDescent="0.2">
      <c r="B133" s="151"/>
      <c r="D133" s="152" t="s">
        <v>322</v>
      </c>
      <c r="E133" s="153" t="s">
        <v>43</v>
      </c>
      <c r="F133" s="154" t="s">
        <v>1787</v>
      </c>
      <c r="H133" s="155">
        <v>4492.0129999999999</v>
      </c>
      <c r="I133" s="156"/>
      <c r="L133" s="151"/>
      <c r="M133" s="157"/>
      <c r="T133" s="158"/>
      <c r="AT133" s="153" t="s">
        <v>322</v>
      </c>
      <c r="AU133" s="153" t="s">
        <v>90</v>
      </c>
      <c r="AV133" s="12" t="s">
        <v>90</v>
      </c>
      <c r="AW133" s="12" t="s">
        <v>41</v>
      </c>
      <c r="AX133" s="12" t="s">
        <v>88</v>
      </c>
      <c r="AY133" s="153" t="s">
        <v>311</v>
      </c>
    </row>
    <row r="134" spans="2:65" s="1" customFormat="1" ht="37.9" customHeight="1" x14ac:dyDescent="0.2">
      <c r="B134" s="34"/>
      <c r="C134" s="134" t="s">
        <v>376</v>
      </c>
      <c r="D134" s="134" t="s">
        <v>313</v>
      </c>
      <c r="E134" s="135" t="s">
        <v>1788</v>
      </c>
      <c r="F134" s="136" t="s">
        <v>1789</v>
      </c>
      <c r="G134" s="137" t="s">
        <v>316</v>
      </c>
      <c r="H134" s="138">
        <v>22460.064999999999</v>
      </c>
      <c r="I134" s="139"/>
      <c r="J134" s="140">
        <f>ROUND(I134*H134,2)</f>
        <v>0</v>
      </c>
      <c r="K134" s="136" t="s">
        <v>317</v>
      </c>
      <c r="L134" s="34"/>
      <c r="M134" s="141" t="s">
        <v>43</v>
      </c>
      <c r="N134" s="142" t="s">
        <v>52</v>
      </c>
      <c r="P134" s="143">
        <f>O134*H134</f>
        <v>0</v>
      </c>
      <c r="Q134" s="143">
        <v>0</v>
      </c>
      <c r="R134" s="143">
        <f>Q134*H134</f>
        <v>0</v>
      </c>
      <c r="S134" s="143">
        <v>0</v>
      </c>
      <c r="T134" s="144">
        <f>S134*H134</f>
        <v>0</v>
      </c>
      <c r="AR134" s="145" t="s">
        <v>318</v>
      </c>
      <c r="AT134" s="145" t="s">
        <v>313</v>
      </c>
      <c r="AU134" s="145" t="s">
        <v>90</v>
      </c>
      <c r="AY134" s="18" t="s">
        <v>311</v>
      </c>
      <c r="BE134" s="146">
        <f>IF(N134="základní",J134,0)</f>
        <v>0</v>
      </c>
      <c r="BF134" s="146">
        <f>IF(N134="snížená",J134,0)</f>
        <v>0</v>
      </c>
      <c r="BG134" s="146">
        <f>IF(N134="zákl. přenesená",J134,0)</f>
        <v>0</v>
      </c>
      <c r="BH134" s="146">
        <f>IF(N134="sníž. přenesená",J134,0)</f>
        <v>0</v>
      </c>
      <c r="BI134" s="146">
        <f>IF(N134="nulová",J134,0)</f>
        <v>0</v>
      </c>
      <c r="BJ134" s="18" t="s">
        <v>88</v>
      </c>
      <c r="BK134" s="146">
        <f>ROUND(I134*H134,2)</f>
        <v>0</v>
      </c>
      <c r="BL134" s="18" t="s">
        <v>318</v>
      </c>
      <c r="BM134" s="145" t="s">
        <v>1790</v>
      </c>
    </row>
    <row r="135" spans="2:65" s="1" customFormat="1" ht="11.25" x14ac:dyDescent="0.2">
      <c r="B135" s="34"/>
      <c r="D135" s="147" t="s">
        <v>320</v>
      </c>
      <c r="F135" s="148" t="s">
        <v>1791</v>
      </c>
      <c r="I135" s="149"/>
      <c r="L135" s="34"/>
      <c r="M135" s="150"/>
      <c r="T135" s="55"/>
      <c r="AT135" s="18" t="s">
        <v>320</v>
      </c>
      <c r="AU135" s="18" t="s">
        <v>90</v>
      </c>
    </row>
    <row r="136" spans="2:65" s="12" customFormat="1" ht="11.25" x14ac:dyDescent="0.2">
      <c r="B136" s="151"/>
      <c r="D136" s="152" t="s">
        <v>322</v>
      </c>
      <c r="E136" s="153" t="s">
        <v>43</v>
      </c>
      <c r="F136" s="154" t="s">
        <v>1787</v>
      </c>
      <c r="H136" s="155">
        <v>4492.0129999999999</v>
      </c>
      <c r="I136" s="156"/>
      <c r="L136" s="151"/>
      <c r="M136" s="157"/>
      <c r="T136" s="158"/>
      <c r="AT136" s="153" t="s">
        <v>322</v>
      </c>
      <c r="AU136" s="153" t="s">
        <v>90</v>
      </c>
      <c r="AV136" s="12" t="s">
        <v>90</v>
      </c>
      <c r="AW136" s="12" t="s">
        <v>41</v>
      </c>
      <c r="AX136" s="12" t="s">
        <v>88</v>
      </c>
      <c r="AY136" s="153" t="s">
        <v>311</v>
      </c>
    </row>
    <row r="137" spans="2:65" s="12" customFormat="1" ht="11.25" x14ac:dyDescent="0.2">
      <c r="B137" s="151"/>
      <c r="D137" s="152" t="s">
        <v>322</v>
      </c>
      <c r="F137" s="154" t="s">
        <v>1792</v>
      </c>
      <c r="H137" s="155">
        <v>22460.064999999999</v>
      </c>
      <c r="I137" s="156"/>
      <c r="L137" s="151"/>
      <c r="M137" s="157"/>
      <c r="T137" s="158"/>
      <c r="AT137" s="153" t="s">
        <v>322</v>
      </c>
      <c r="AU137" s="153" t="s">
        <v>90</v>
      </c>
      <c r="AV137" s="12" t="s">
        <v>90</v>
      </c>
      <c r="AW137" s="12" t="s">
        <v>4</v>
      </c>
      <c r="AX137" s="12" t="s">
        <v>88</v>
      </c>
      <c r="AY137" s="153" t="s">
        <v>311</v>
      </c>
    </row>
    <row r="138" spans="2:65" s="1" customFormat="1" ht="24.2" customHeight="1" x14ac:dyDescent="0.2">
      <c r="B138" s="34"/>
      <c r="C138" s="134" t="s">
        <v>384</v>
      </c>
      <c r="D138" s="134" t="s">
        <v>313</v>
      </c>
      <c r="E138" s="135" t="s">
        <v>1793</v>
      </c>
      <c r="F138" s="136" t="s">
        <v>1794</v>
      </c>
      <c r="G138" s="137" t="s">
        <v>316</v>
      </c>
      <c r="H138" s="138">
        <v>2058.375</v>
      </c>
      <c r="I138" s="139"/>
      <c r="J138" s="140">
        <f>ROUND(I138*H138,2)</f>
        <v>0</v>
      </c>
      <c r="K138" s="136" t="s">
        <v>317</v>
      </c>
      <c r="L138" s="34"/>
      <c r="M138" s="141" t="s">
        <v>43</v>
      </c>
      <c r="N138" s="142" t="s">
        <v>52</v>
      </c>
      <c r="P138" s="143">
        <f>O138*H138</f>
        <v>0</v>
      </c>
      <c r="Q138" s="143">
        <v>0</v>
      </c>
      <c r="R138" s="143">
        <f>Q138*H138</f>
        <v>0</v>
      </c>
      <c r="S138" s="143">
        <v>0</v>
      </c>
      <c r="T138" s="144">
        <f>S138*H138</f>
        <v>0</v>
      </c>
      <c r="AR138" s="145" t="s">
        <v>318</v>
      </c>
      <c r="AT138" s="145" t="s">
        <v>313</v>
      </c>
      <c r="AU138" s="145" t="s">
        <v>90</v>
      </c>
      <c r="AY138" s="18" t="s">
        <v>311</v>
      </c>
      <c r="BE138" s="146">
        <f>IF(N138="základní",J138,0)</f>
        <v>0</v>
      </c>
      <c r="BF138" s="146">
        <f>IF(N138="snížená",J138,0)</f>
        <v>0</v>
      </c>
      <c r="BG138" s="146">
        <f>IF(N138="zákl. přenesená",J138,0)</f>
        <v>0</v>
      </c>
      <c r="BH138" s="146">
        <f>IF(N138="sníž. přenesená",J138,0)</f>
        <v>0</v>
      </c>
      <c r="BI138" s="146">
        <f>IF(N138="nulová",J138,0)</f>
        <v>0</v>
      </c>
      <c r="BJ138" s="18" t="s">
        <v>88</v>
      </c>
      <c r="BK138" s="146">
        <f>ROUND(I138*H138,2)</f>
        <v>0</v>
      </c>
      <c r="BL138" s="18" t="s">
        <v>318</v>
      </c>
      <c r="BM138" s="145" t="s">
        <v>1795</v>
      </c>
    </row>
    <row r="139" spans="2:65" s="1" customFormat="1" ht="11.25" x14ac:dyDescent="0.2">
      <c r="B139" s="34"/>
      <c r="D139" s="147" t="s">
        <v>320</v>
      </c>
      <c r="F139" s="148" t="s">
        <v>1796</v>
      </c>
      <c r="I139" s="149"/>
      <c r="L139" s="34"/>
      <c r="M139" s="150"/>
      <c r="T139" s="55"/>
      <c r="AT139" s="18" t="s">
        <v>320</v>
      </c>
      <c r="AU139" s="18" t="s">
        <v>90</v>
      </c>
    </row>
    <row r="140" spans="2:65" s="12" customFormat="1" ht="11.25" x14ac:dyDescent="0.2">
      <c r="B140" s="151"/>
      <c r="D140" s="152" t="s">
        <v>322</v>
      </c>
      <c r="E140" s="153" t="s">
        <v>43</v>
      </c>
      <c r="F140" s="154" t="s">
        <v>1797</v>
      </c>
      <c r="H140" s="155">
        <v>2058.375</v>
      </c>
      <c r="I140" s="156"/>
      <c r="L140" s="151"/>
      <c r="M140" s="157"/>
      <c r="T140" s="158"/>
      <c r="AT140" s="153" t="s">
        <v>322</v>
      </c>
      <c r="AU140" s="153" t="s">
        <v>90</v>
      </c>
      <c r="AV140" s="12" t="s">
        <v>90</v>
      </c>
      <c r="AW140" s="12" t="s">
        <v>41</v>
      </c>
      <c r="AX140" s="12" t="s">
        <v>88</v>
      </c>
      <c r="AY140" s="153" t="s">
        <v>311</v>
      </c>
    </row>
    <row r="141" spans="2:65" s="1" customFormat="1" ht="24.2" customHeight="1" x14ac:dyDescent="0.2">
      <c r="B141" s="34"/>
      <c r="C141" s="134" t="s">
        <v>8</v>
      </c>
      <c r="D141" s="134" t="s">
        <v>313</v>
      </c>
      <c r="E141" s="135" t="s">
        <v>1798</v>
      </c>
      <c r="F141" s="136" t="s">
        <v>1799</v>
      </c>
      <c r="G141" s="137" t="s">
        <v>316</v>
      </c>
      <c r="H141" s="138">
        <v>2058.375</v>
      </c>
      <c r="I141" s="139"/>
      <c r="J141" s="140">
        <f>ROUND(I141*H141,2)</f>
        <v>0</v>
      </c>
      <c r="K141" s="136" t="s">
        <v>317</v>
      </c>
      <c r="L141" s="34"/>
      <c r="M141" s="141" t="s">
        <v>43</v>
      </c>
      <c r="N141" s="142" t="s">
        <v>52</v>
      </c>
      <c r="P141" s="143">
        <f>O141*H141</f>
        <v>0</v>
      </c>
      <c r="Q141" s="143">
        <v>0</v>
      </c>
      <c r="R141" s="143">
        <f>Q141*H141</f>
        <v>0</v>
      </c>
      <c r="S141" s="143">
        <v>0</v>
      </c>
      <c r="T141" s="144">
        <f>S141*H141</f>
        <v>0</v>
      </c>
      <c r="AR141" s="145" t="s">
        <v>318</v>
      </c>
      <c r="AT141" s="145" t="s">
        <v>313</v>
      </c>
      <c r="AU141" s="145" t="s">
        <v>90</v>
      </c>
      <c r="AY141" s="18" t="s">
        <v>311</v>
      </c>
      <c r="BE141" s="146">
        <f>IF(N141="základní",J141,0)</f>
        <v>0</v>
      </c>
      <c r="BF141" s="146">
        <f>IF(N141="snížená",J141,0)</f>
        <v>0</v>
      </c>
      <c r="BG141" s="146">
        <f>IF(N141="zákl. přenesená",J141,0)</f>
        <v>0</v>
      </c>
      <c r="BH141" s="146">
        <f>IF(N141="sníž. přenesená",J141,0)</f>
        <v>0</v>
      </c>
      <c r="BI141" s="146">
        <f>IF(N141="nulová",J141,0)</f>
        <v>0</v>
      </c>
      <c r="BJ141" s="18" t="s">
        <v>88</v>
      </c>
      <c r="BK141" s="146">
        <f>ROUND(I141*H141,2)</f>
        <v>0</v>
      </c>
      <c r="BL141" s="18" t="s">
        <v>318</v>
      </c>
      <c r="BM141" s="145" t="s">
        <v>1800</v>
      </c>
    </row>
    <row r="142" spans="2:65" s="1" customFormat="1" ht="11.25" x14ac:dyDescent="0.2">
      <c r="B142" s="34"/>
      <c r="D142" s="147" t="s">
        <v>320</v>
      </c>
      <c r="F142" s="148" t="s">
        <v>1801</v>
      </c>
      <c r="I142" s="149"/>
      <c r="L142" s="34"/>
      <c r="M142" s="150"/>
      <c r="T142" s="55"/>
      <c r="AT142" s="18" t="s">
        <v>320</v>
      </c>
      <c r="AU142" s="18" t="s">
        <v>90</v>
      </c>
    </row>
    <row r="143" spans="2:65" s="12" customFormat="1" ht="11.25" x14ac:dyDescent="0.2">
      <c r="B143" s="151"/>
      <c r="D143" s="152" t="s">
        <v>322</v>
      </c>
      <c r="E143" s="153" t="s">
        <v>43</v>
      </c>
      <c r="F143" s="154" t="s">
        <v>1797</v>
      </c>
      <c r="H143" s="155">
        <v>2058.375</v>
      </c>
      <c r="I143" s="156"/>
      <c r="L143" s="151"/>
      <c r="M143" s="157"/>
      <c r="T143" s="158"/>
      <c r="AT143" s="153" t="s">
        <v>322</v>
      </c>
      <c r="AU143" s="153" t="s">
        <v>90</v>
      </c>
      <c r="AV143" s="12" t="s">
        <v>90</v>
      </c>
      <c r="AW143" s="12" t="s">
        <v>41</v>
      </c>
      <c r="AX143" s="12" t="s">
        <v>88</v>
      </c>
      <c r="AY143" s="153" t="s">
        <v>311</v>
      </c>
    </row>
    <row r="144" spans="2:65" s="1" customFormat="1" ht="24.2" customHeight="1" x14ac:dyDescent="0.2">
      <c r="B144" s="34"/>
      <c r="C144" s="134" t="s">
        <v>399</v>
      </c>
      <c r="D144" s="134" t="s">
        <v>313</v>
      </c>
      <c r="E144" s="135" t="s">
        <v>1802</v>
      </c>
      <c r="F144" s="136" t="s">
        <v>1803</v>
      </c>
      <c r="G144" s="137" t="s">
        <v>316</v>
      </c>
      <c r="H144" s="138">
        <v>2058.375</v>
      </c>
      <c r="I144" s="139"/>
      <c r="J144" s="140">
        <f>ROUND(I144*H144,2)</f>
        <v>0</v>
      </c>
      <c r="K144" s="136" t="s">
        <v>317</v>
      </c>
      <c r="L144" s="34"/>
      <c r="M144" s="141" t="s">
        <v>43</v>
      </c>
      <c r="N144" s="142" t="s">
        <v>52</v>
      </c>
      <c r="P144" s="143">
        <f>O144*H144</f>
        <v>0</v>
      </c>
      <c r="Q144" s="143">
        <v>0</v>
      </c>
      <c r="R144" s="143">
        <f>Q144*H144</f>
        <v>0</v>
      </c>
      <c r="S144" s="143">
        <v>0</v>
      </c>
      <c r="T144" s="144">
        <f>S144*H144</f>
        <v>0</v>
      </c>
      <c r="AR144" s="145" t="s">
        <v>318</v>
      </c>
      <c r="AT144" s="145" t="s">
        <v>313</v>
      </c>
      <c r="AU144" s="145" t="s">
        <v>90</v>
      </c>
      <c r="AY144" s="18" t="s">
        <v>311</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318</v>
      </c>
      <c r="BM144" s="145" t="s">
        <v>1804</v>
      </c>
    </row>
    <row r="145" spans="2:65" s="1" customFormat="1" ht="11.25" x14ac:dyDescent="0.2">
      <c r="B145" s="34"/>
      <c r="D145" s="147" t="s">
        <v>320</v>
      </c>
      <c r="F145" s="148" t="s">
        <v>1805</v>
      </c>
      <c r="I145" s="149"/>
      <c r="L145" s="34"/>
      <c r="M145" s="150"/>
      <c r="T145" s="55"/>
      <c r="AT145" s="18" t="s">
        <v>320</v>
      </c>
      <c r="AU145" s="18" t="s">
        <v>90</v>
      </c>
    </row>
    <row r="146" spans="2:65" s="12" customFormat="1" ht="11.25" x14ac:dyDescent="0.2">
      <c r="B146" s="151"/>
      <c r="D146" s="152" t="s">
        <v>322</v>
      </c>
      <c r="E146" s="153" t="s">
        <v>43</v>
      </c>
      <c r="F146" s="154" t="s">
        <v>1806</v>
      </c>
      <c r="H146" s="155">
        <v>14973.375</v>
      </c>
      <c r="I146" s="156"/>
      <c r="L146" s="151"/>
      <c r="M146" s="157"/>
      <c r="T146" s="158"/>
      <c r="AT146" s="153" t="s">
        <v>322</v>
      </c>
      <c r="AU146" s="153" t="s">
        <v>90</v>
      </c>
      <c r="AV146" s="12" t="s">
        <v>90</v>
      </c>
      <c r="AW146" s="12" t="s">
        <v>41</v>
      </c>
      <c r="AX146" s="12" t="s">
        <v>81</v>
      </c>
      <c r="AY146" s="153" t="s">
        <v>311</v>
      </c>
    </row>
    <row r="147" spans="2:65" s="12" customFormat="1" ht="11.25" x14ac:dyDescent="0.2">
      <c r="B147" s="151"/>
      <c r="D147" s="152" t="s">
        <v>322</v>
      </c>
      <c r="E147" s="153" t="s">
        <v>43</v>
      </c>
      <c r="F147" s="154" t="s">
        <v>1807</v>
      </c>
      <c r="H147" s="155">
        <v>-1067.5</v>
      </c>
      <c r="I147" s="156"/>
      <c r="L147" s="151"/>
      <c r="M147" s="157"/>
      <c r="T147" s="158"/>
      <c r="AT147" s="153" t="s">
        <v>322</v>
      </c>
      <c r="AU147" s="153" t="s">
        <v>90</v>
      </c>
      <c r="AV147" s="12" t="s">
        <v>90</v>
      </c>
      <c r="AW147" s="12" t="s">
        <v>41</v>
      </c>
      <c r="AX147" s="12" t="s">
        <v>81</v>
      </c>
      <c r="AY147" s="153" t="s">
        <v>311</v>
      </c>
    </row>
    <row r="148" spans="2:65" s="12" customFormat="1" ht="11.25" x14ac:dyDescent="0.2">
      <c r="B148" s="151"/>
      <c r="D148" s="152" t="s">
        <v>322</v>
      </c>
      <c r="E148" s="153" t="s">
        <v>43</v>
      </c>
      <c r="F148" s="154" t="s">
        <v>1808</v>
      </c>
      <c r="H148" s="155">
        <v>-451.4</v>
      </c>
      <c r="I148" s="156"/>
      <c r="L148" s="151"/>
      <c r="M148" s="157"/>
      <c r="T148" s="158"/>
      <c r="AT148" s="153" t="s">
        <v>322</v>
      </c>
      <c r="AU148" s="153" t="s">
        <v>90</v>
      </c>
      <c r="AV148" s="12" t="s">
        <v>90</v>
      </c>
      <c r="AW148" s="12" t="s">
        <v>41</v>
      </c>
      <c r="AX148" s="12" t="s">
        <v>81</v>
      </c>
      <c r="AY148" s="153" t="s">
        <v>311</v>
      </c>
    </row>
    <row r="149" spans="2:65" s="14" customFormat="1" ht="11.25" x14ac:dyDescent="0.2">
      <c r="B149" s="166"/>
      <c r="D149" s="152" t="s">
        <v>322</v>
      </c>
      <c r="E149" s="167" t="s">
        <v>43</v>
      </c>
      <c r="F149" s="168" t="s">
        <v>1809</v>
      </c>
      <c r="H149" s="167" t="s">
        <v>43</v>
      </c>
      <c r="I149" s="169"/>
      <c r="L149" s="166"/>
      <c r="M149" s="170"/>
      <c r="T149" s="171"/>
      <c r="AT149" s="167" t="s">
        <v>322</v>
      </c>
      <c r="AU149" s="167" t="s">
        <v>90</v>
      </c>
      <c r="AV149" s="14" t="s">
        <v>88</v>
      </c>
      <c r="AW149" s="14" t="s">
        <v>41</v>
      </c>
      <c r="AX149" s="14" t="s">
        <v>81</v>
      </c>
      <c r="AY149" s="167" t="s">
        <v>311</v>
      </c>
    </row>
    <row r="150" spans="2:65" s="12" customFormat="1" ht="11.25" x14ac:dyDescent="0.2">
      <c r="B150" s="151"/>
      <c r="D150" s="152" t="s">
        <v>322</v>
      </c>
      <c r="E150" s="153" t="s">
        <v>43</v>
      </c>
      <c r="F150" s="154" t="s">
        <v>1810</v>
      </c>
      <c r="H150" s="155">
        <v>-1974</v>
      </c>
      <c r="I150" s="156"/>
      <c r="L150" s="151"/>
      <c r="M150" s="157"/>
      <c r="T150" s="158"/>
      <c r="AT150" s="153" t="s">
        <v>322</v>
      </c>
      <c r="AU150" s="153" t="s">
        <v>90</v>
      </c>
      <c r="AV150" s="12" t="s">
        <v>90</v>
      </c>
      <c r="AW150" s="12" t="s">
        <v>41</v>
      </c>
      <c r="AX150" s="12" t="s">
        <v>81</v>
      </c>
      <c r="AY150" s="153" t="s">
        <v>311</v>
      </c>
    </row>
    <row r="151" spans="2:65" s="12" customFormat="1" ht="11.25" x14ac:dyDescent="0.2">
      <c r="B151" s="151"/>
      <c r="D151" s="152" t="s">
        <v>322</v>
      </c>
      <c r="E151" s="153" t="s">
        <v>43</v>
      </c>
      <c r="F151" s="154" t="s">
        <v>1811</v>
      </c>
      <c r="H151" s="155">
        <v>-9422.1</v>
      </c>
      <c r="I151" s="156"/>
      <c r="L151" s="151"/>
      <c r="M151" s="157"/>
      <c r="T151" s="158"/>
      <c r="AT151" s="153" t="s">
        <v>322</v>
      </c>
      <c r="AU151" s="153" t="s">
        <v>90</v>
      </c>
      <c r="AV151" s="12" t="s">
        <v>90</v>
      </c>
      <c r="AW151" s="12" t="s">
        <v>41</v>
      </c>
      <c r="AX151" s="12" t="s">
        <v>81</v>
      </c>
      <c r="AY151" s="153" t="s">
        <v>311</v>
      </c>
    </row>
    <row r="152" spans="2:65" s="13" customFormat="1" ht="11.25" x14ac:dyDescent="0.2">
      <c r="B152" s="159"/>
      <c r="D152" s="152" t="s">
        <v>322</v>
      </c>
      <c r="E152" s="160" t="s">
        <v>1733</v>
      </c>
      <c r="F152" s="161" t="s">
        <v>331</v>
      </c>
      <c r="H152" s="162">
        <v>2058.375</v>
      </c>
      <c r="I152" s="163"/>
      <c r="L152" s="159"/>
      <c r="M152" s="164"/>
      <c r="T152" s="165"/>
      <c r="AT152" s="160" t="s">
        <v>322</v>
      </c>
      <c r="AU152" s="160" t="s">
        <v>90</v>
      </c>
      <c r="AV152" s="13" t="s">
        <v>318</v>
      </c>
      <c r="AW152" s="13" t="s">
        <v>41</v>
      </c>
      <c r="AX152" s="13" t="s">
        <v>88</v>
      </c>
      <c r="AY152" s="160" t="s">
        <v>311</v>
      </c>
    </row>
    <row r="153" spans="2:65" s="11" customFormat="1" ht="22.9" customHeight="1" x14ac:dyDescent="0.2">
      <c r="B153" s="122"/>
      <c r="D153" s="123" t="s">
        <v>80</v>
      </c>
      <c r="E153" s="132" t="s">
        <v>90</v>
      </c>
      <c r="F153" s="132" t="s">
        <v>312</v>
      </c>
      <c r="I153" s="125"/>
      <c r="J153" s="133">
        <f>BK153</f>
        <v>0</v>
      </c>
      <c r="L153" s="122"/>
      <c r="M153" s="127"/>
      <c r="P153" s="128">
        <f>SUM(P154:P186)</f>
        <v>0</v>
      </c>
      <c r="R153" s="128">
        <f>SUM(R154:R186)</f>
        <v>0.97217239999999994</v>
      </c>
      <c r="T153" s="129">
        <f>SUM(T154:T186)</f>
        <v>0</v>
      </c>
      <c r="AR153" s="123" t="s">
        <v>88</v>
      </c>
      <c r="AT153" s="130" t="s">
        <v>80</v>
      </c>
      <c r="AU153" s="130" t="s">
        <v>88</v>
      </c>
      <c r="AY153" s="123" t="s">
        <v>311</v>
      </c>
      <c r="BK153" s="131">
        <f>SUM(BK154:BK186)</f>
        <v>0</v>
      </c>
    </row>
    <row r="154" spans="2:65" s="1" customFormat="1" ht="21.75" customHeight="1" x14ac:dyDescent="0.2">
      <c r="B154" s="34"/>
      <c r="C154" s="134" t="s">
        <v>404</v>
      </c>
      <c r="D154" s="134" t="s">
        <v>313</v>
      </c>
      <c r="E154" s="135" t="s">
        <v>1812</v>
      </c>
      <c r="F154" s="136" t="s">
        <v>1813</v>
      </c>
      <c r="G154" s="137" t="s">
        <v>379</v>
      </c>
      <c r="H154" s="138">
        <v>420</v>
      </c>
      <c r="I154" s="139"/>
      <c r="J154" s="140">
        <f>ROUND(I154*H154,2)</f>
        <v>0</v>
      </c>
      <c r="K154" s="136" t="s">
        <v>43</v>
      </c>
      <c r="L154" s="34"/>
      <c r="M154" s="141" t="s">
        <v>43</v>
      </c>
      <c r="N154" s="142" t="s">
        <v>52</v>
      </c>
      <c r="P154" s="143">
        <f>O154*H154</f>
        <v>0</v>
      </c>
      <c r="Q154" s="143">
        <v>0</v>
      </c>
      <c r="R154" s="143">
        <f>Q154*H154</f>
        <v>0</v>
      </c>
      <c r="S154" s="143">
        <v>0</v>
      </c>
      <c r="T154" s="144">
        <f>S154*H154</f>
        <v>0</v>
      </c>
      <c r="AR154" s="145" t="s">
        <v>318</v>
      </c>
      <c r="AT154" s="145" t="s">
        <v>313</v>
      </c>
      <c r="AU154" s="145" t="s">
        <v>90</v>
      </c>
      <c r="AY154" s="18" t="s">
        <v>311</v>
      </c>
      <c r="BE154" s="146">
        <f>IF(N154="základní",J154,0)</f>
        <v>0</v>
      </c>
      <c r="BF154" s="146">
        <f>IF(N154="snížená",J154,0)</f>
        <v>0</v>
      </c>
      <c r="BG154" s="146">
        <f>IF(N154="zákl. přenesená",J154,0)</f>
        <v>0</v>
      </c>
      <c r="BH154" s="146">
        <f>IF(N154="sníž. přenesená",J154,0)</f>
        <v>0</v>
      </c>
      <c r="BI154" s="146">
        <f>IF(N154="nulová",J154,0)</f>
        <v>0</v>
      </c>
      <c r="BJ154" s="18" t="s">
        <v>88</v>
      </c>
      <c r="BK154" s="146">
        <f>ROUND(I154*H154,2)</f>
        <v>0</v>
      </c>
      <c r="BL154" s="18" t="s">
        <v>318</v>
      </c>
      <c r="BM154" s="145" t="s">
        <v>1814</v>
      </c>
    </row>
    <row r="155" spans="2:65" s="14" customFormat="1" ht="11.25" x14ac:dyDescent="0.2">
      <c r="B155" s="166"/>
      <c r="D155" s="152" t="s">
        <v>322</v>
      </c>
      <c r="E155" s="167" t="s">
        <v>43</v>
      </c>
      <c r="F155" s="168" t="s">
        <v>1815</v>
      </c>
      <c r="H155" s="167" t="s">
        <v>43</v>
      </c>
      <c r="I155" s="169"/>
      <c r="L155" s="166"/>
      <c r="M155" s="170"/>
      <c r="T155" s="171"/>
      <c r="AT155" s="167" t="s">
        <v>322</v>
      </c>
      <c r="AU155" s="167" t="s">
        <v>90</v>
      </c>
      <c r="AV155" s="14" t="s">
        <v>88</v>
      </c>
      <c r="AW155" s="14" t="s">
        <v>41</v>
      </c>
      <c r="AX155" s="14" t="s">
        <v>81</v>
      </c>
      <c r="AY155" s="167" t="s">
        <v>311</v>
      </c>
    </row>
    <row r="156" spans="2:65" s="12" customFormat="1" ht="11.25" x14ac:dyDescent="0.2">
      <c r="B156" s="151"/>
      <c r="D156" s="152" t="s">
        <v>322</v>
      </c>
      <c r="E156" s="153" t="s">
        <v>43</v>
      </c>
      <c r="F156" s="154" t="s">
        <v>1816</v>
      </c>
      <c r="H156" s="155">
        <v>420</v>
      </c>
      <c r="I156" s="156"/>
      <c r="L156" s="151"/>
      <c r="M156" s="157"/>
      <c r="T156" s="158"/>
      <c r="AT156" s="153" t="s">
        <v>322</v>
      </c>
      <c r="AU156" s="153" t="s">
        <v>90</v>
      </c>
      <c r="AV156" s="12" t="s">
        <v>90</v>
      </c>
      <c r="AW156" s="12" t="s">
        <v>41</v>
      </c>
      <c r="AX156" s="12" t="s">
        <v>81</v>
      </c>
      <c r="AY156" s="153" t="s">
        <v>311</v>
      </c>
    </row>
    <row r="157" spans="2:65" s="13" customFormat="1" ht="11.25" x14ac:dyDescent="0.2">
      <c r="B157" s="159"/>
      <c r="D157" s="152" t="s">
        <v>322</v>
      </c>
      <c r="E157" s="160" t="s">
        <v>43</v>
      </c>
      <c r="F157" s="161" t="s">
        <v>331</v>
      </c>
      <c r="H157" s="162">
        <v>420</v>
      </c>
      <c r="I157" s="163"/>
      <c r="L157" s="159"/>
      <c r="M157" s="164"/>
      <c r="T157" s="165"/>
      <c r="AT157" s="160" t="s">
        <v>322</v>
      </c>
      <c r="AU157" s="160" t="s">
        <v>90</v>
      </c>
      <c r="AV157" s="13" t="s">
        <v>318</v>
      </c>
      <c r="AW157" s="13" t="s">
        <v>41</v>
      </c>
      <c r="AX157" s="13" t="s">
        <v>88</v>
      </c>
      <c r="AY157" s="160" t="s">
        <v>311</v>
      </c>
    </row>
    <row r="158" spans="2:65" s="1" customFormat="1" ht="24.2" customHeight="1" x14ac:dyDescent="0.2">
      <c r="B158" s="34"/>
      <c r="C158" s="134" t="s">
        <v>411</v>
      </c>
      <c r="D158" s="134" t="s">
        <v>313</v>
      </c>
      <c r="E158" s="135" t="s">
        <v>1817</v>
      </c>
      <c r="F158" s="136" t="s">
        <v>1818</v>
      </c>
      <c r="G158" s="137" t="s">
        <v>250</v>
      </c>
      <c r="H158" s="138">
        <v>2135</v>
      </c>
      <c r="I158" s="139"/>
      <c r="J158" s="140">
        <f>ROUND(I158*H158,2)</f>
        <v>0</v>
      </c>
      <c r="K158" s="136" t="s">
        <v>317</v>
      </c>
      <c r="L158" s="34"/>
      <c r="M158" s="141" t="s">
        <v>43</v>
      </c>
      <c r="N158" s="142" t="s">
        <v>52</v>
      </c>
      <c r="P158" s="143">
        <f>O158*H158</f>
        <v>0</v>
      </c>
      <c r="Q158" s="143">
        <v>1E-4</v>
      </c>
      <c r="R158" s="143">
        <f>Q158*H158</f>
        <v>0.21350000000000002</v>
      </c>
      <c r="S158" s="143">
        <v>0</v>
      </c>
      <c r="T158" s="144">
        <f>S158*H158</f>
        <v>0</v>
      </c>
      <c r="AR158" s="145" t="s">
        <v>318</v>
      </c>
      <c r="AT158" s="145" t="s">
        <v>313</v>
      </c>
      <c r="AU158" s="145" t="s">
        <v>90</v>
      </c>
      <c r="AY158" s="18" t="s">
        <v>311</v>
      </c>
      <c r="BE158" s="146">
        <f>IF(N158="základní",J158,0)</f>
        <v>0</v>
      </c>
      <c r="BF158" s="146">
        <f>IF(N158="snížená",J158,0)</f>
        <v>0</v>
      </c>
      <c r="BG158" s="146">
        <f>IF(N158="zákl. přenesená",J158,0)</f>
        <v>0</v>
      </c>
      <c r="BH158" s="146">
        <f>IF(N158="sníž. přenesená",J158,0)</f>
        <v>0</v>
      </c>
      <c r="BI158" s="146">
        <f>IF(N158="nulová",J158,0)</f>
        <v>0</v>
      </c>
      <c r="BJ158" s="18" t="s">
        <v>88</v>
      </c>
      <c r="BK158" s="146">
        <f>ROUND(I158*H158,2)</f>
        <v>0</v>
      </c>
      <c r="BL158" s="18" t="s">
        <v>318</v>
      </c>
      <c r="BM158" s="145" t="s">
        <v>1819</v>
      </c>
    </row>
    <row r="159" spans="2:65" s="1" customFormat="1" ht="11.25" x14ac:dyDescent="0.2">
      <c r="B159" s="34"/>
      <c r="D159" s="147" t="s">
        <v>320</v>
      </c>
      <c r="F159" s="148" t="s">
        <v>1820</v>
      </c>
      <c r="I159" s="149"/>
      <c r="L159" s="34"/>
      <c r="M159" s="150"/>
      <c r="T159" s="55"/>
      <c r="AT159" s="18" t="s">
        <v>320</v>
      </c>
      <c r="AU159" s="18" t="s">
        <v>90</v>
      </c>
    </row>
    <row r="160" spans="2:65" s="12" customFormat="1" ht="11.25" x14ac:dyDescent="0.2">
      <c r="B160" s="151"/>
      <c r="D160" s="152" t="s">
        <v>322</v>
      </c>
      <c r="E160" s="153" t="s">
        <v>43</v>
      </c>
      <c r="F160" s="154" t="s">
        <v>1821</v>
      </c>
      <c r="H160" s="155">
        <v>291.89999999999998</v>
      </c>
      <c r="I160" s="156"/>
      <c r="L160" s="151"/>
      <c r="M160" s="157"/>
      <c r="T160" s="158"/>
      <c r="AT160" s="153" t="s">
        <v>322</v>
      </c>
      <c r="AU160" s="153" t="s">
        <v>90</v>
      </c>
      <c r="AV160" s="12" t="s">
        <v>90</v>
      </c>
      <c r="AW160" s="12" t="s">
        <v>41</v>
      </c>
      <c r="AX160" s="12" t="s">
        <v>81</v>
      </c>
      <c r="AY160" s="153" t="s">
        <v>311</v>
      </c>
    </row>
    <row r="161" spans="2:65" s="12" customFormat="1" ht="11.25" x14ac:dyDescent="0.2">
      <c r="B161" s="151"/>
      <c r="D161" s="152" t="s">
        <v>322</v>
      </c>
      <c r="E161" s="153" t="s">
        <v>43</v>
      </c>
      <c r="F161" s="154" t="s">
        <v>1822</v>
      </c>
      <c r="H161" s="155">
        <v>1843.1</v>
      </c>
      <c r="I161" s="156"/>
      <c r="L161" s="151"/>
      <c r="M161" s="157"/>
      <c r="T161" s="158"/>
      <c r="AT161" s="153" t="s">
        <v>322</v>
      </c>
      <c r="AU161" s="153" t="s">
        <v>90</v>
      </c>
      <c r="AV161" s="12" t="s">
        <v>90</v>
      </c>
      <c r="AW161" s="12" t="s">
        <v>41</v>
      </c>
      <c r="AX161" s="12" t="s">
        <v>81</v>
      </c>
      <c r="AY161" s="153" t="s">
        <v>311</v>
      </c>
    </row>
    <row r="162" spans="2:65" s="13" customFormat="1" ht="11.25" x14ac:dyDescent="0.2">
      <c r="B162" s="159"/>
      <c r="D162" s="152" t="s">
        <v>322</v>
      </c>
      <c r="E162" s="160" t="s">
        <v>43</v>
      </c>
      <c r="F162" s="161" t="s">
        <v>331</v>
      </c>
      <c r="H162" s="162">
        <v>2135</v>
      </c>
      <c r="I162" s="163"/>
      <c r="L162" s="159"/>
      <c r="M162" s="164"/>
      <c r="T162" s="165"/>
      <c r="AT162" s="160" t="s">
        <v>322</v>
      </c>
      <c r="AU162" s="160" t="s">
        <v>90</v>
      </c>
      <c r="AV162" s="13" t="s">
        <v>318</v>
      </c>
      <c r="AW162" s="13" t="s">
        <v>41</v>
      </c>
      <c r="AX162" s="13" t="s">
        <v>88</v>
      </c>
      <c r="AY162" s="160" t="s">
        <v>311</v>
      </c>
    </row>
    <row r="163" spans="2:65" s="1" customFormat="1" ht="16.5" customHeight="1" x14ac:dyDescent="0.2">
      <c r="B163" s="34"/>
      <c r="C163" s="172" t="s">
        <v>417</v>
      </c>
      <c r="D163" s="172" t="s">
        <v>634</v>
      </c>
      <c r="E163" s="173" t="s">
        <v>1823</v>
      </c>
      <c r="F163" s="174" t="s">
        <v>1824</v>
      </c>
      <c r="G163" s="175" t="s">
        <v>250</v>
      </c>
      <c r="H163" s="176">
        <v>2528.9079999999999</v>
      </c>
      <c r="I163" s="177"/>
      <c r="J163" s="178">
        <f>ROUND(I163*H163,2)</f>
        <v>0</v>
      </c>
      <c r="K163" s="174" t="s">
        <v>317</v>
      </c>
      <c r="L163" s="179"/>
      <c r="M163" s="180" t="s">
        <v>43</v>
      </c>
      <c r="N163" s="181" t="s">
        <v>52</v>
      </c>
      <c r="P163" s="143">
        <f>O163*H163</f>
        <v>0</v>
      </c>
      <c r="Q163" s="143">
        <v>2.9999999999999997E-4</v>
      </c>
      <c r="R163" s="143">
        <f>Q163*H163</f>
        <v>0.75867239999999991</v>
      </c>
      <c r="S163" s="143">
        <v>0</v>
      </c>
      <c r="T163" s="144">
        <f>S163*H163</f>
        <v>0</v>
      </c>
      <c r="AR163" s="145" t="s">
        <v>362</v>
      </c>
      <c r="AT163" s="145" t="s">
        <v>634</v>
      </c>
      <c r="AU163" s="145" t="s">
        <v>90</v>
      </c>
      <c r="AY163" s="18" t="s">
        <v>311</v>
      </c>
      <c r="BE163" s="146">
        <f>IF(N163="základní",J163,0)</f>
        <v>0</v>
      </c>
      <c r="BF163" s="146">
        <f>IF(N163="snížená",J163,0)</f>
        <v>0</v>
      </c>
      <c r="BG163" s="146">
        <f>IF(N163="zákl. přenesená",J163,0)</f>
        <v>0</v>
      </c>
      <c r="BH163" s="146">
        <f>IF(N163="sníž. přenesená",J163,0)</f>
        <v>0</v>
      </c>
      <c r="BI163" s="146">
        <f>IF(N163="nulová",J163,0)</f>
        <v>0</v>
      </c>
      <c r="BJ163" s="18" t="s">
        <v>88</v>
      </c>
      <c r="BK163" s="146">
        <f>ROUND(I163*H163,2)</f>
        <v>0</v>
      </c>
      <c r="BL163" s="18" t="s">
        <v>318</v>
      </c>
      <c r="BM163" s="145" t="s">
        <v>1825</v>
      </c>
    </row>
    <row r="164" spans="2:65" s="12" customFormat="1" ht="11.25" x14ac:dyDescent="0.2">
      <c r="B164" s="151"/>
      <c r="D164" s="152" t="s">
        <v>322</v>
      </c>
      <c r="F164" s="154" t="s">
        <v>1826</v>
      </c>
      <c r="H164" s="155">
        <v>2528.9079999999999</v>
      </c>
      <c r="I164" s="156"/>
      <c r="L164" s="151"/>
      <c r="M164" s="157"/>
      <c r="T164" s="158"/>
      <c r="AT164" s="153" t="s">
        <v>322</v>
      </c>
      <c r="AU164" s="153" t="s">
        <v>90</v>
      </c>
      <c r="AV164" s="12" t="s">
        <v>90</v>
      </c>
      <c r="AW164" s="12" t="s">
        <v>4</v>
      </c>
      <c r="AX164" s="12" t="s">
        <v>88</v>
      </c>
      <c r="AY164" s="153" t="s">
        <v>311</v>
      </c>
    </row>
    <row r="165" spans="2:65" s="1" customFormat="1" ht="16.5" customHeight="1" x14ac:dyDescent="0.2">
      <c r="B165" s="34"/>
      <c r="C165" s="134" t="s">
        <v>202</v>
      </c>
      <c r="D165" s="134" t="s">
        <v>313</v>
      </c>
      <c r="E165" s="135" t="s">
        <v>1827</v>
      </c>
      <c r="F165" s="136" t="s">
        <v>1828</v>
      </c>
      <c r="G165" s="137" t="s">
        <v>340</v>
      </c>
      <c r="H165" s="138">
        <v>11</v>
      </c>
      <c r="I165" s="139"/>
      <c r="J165" s="140">
        <f>ROUND(I165*H165,2)</f>
        <v>0</v>
      </c>
      <c r="K165" s="136" t="s">
        <v>43</v>
      </c>
      <c r="L165" s="34"/>
      <c r="M165" s="141" t="s">
        <v>43</v>
      </c>
      <c r="N165" s="142" t="s">
        <v>52</v>
      </c>
      <c r="P165" s="143">
        <f>O165*H165</f>
        <v>0</v>
      </c>
      <c r="Q165" s="143">
        <v>0</v>
      </c>
      <c r="R165" s="143">
        <f>Q165*H165</f>
        <v>0</v>
      </c>
      <c r="S165" s="143">
        <v>0</v>
      </c>
      <c r="T165" s="144">
        <f>S165*H165</f>
        <v>0</v>
      </c>
      <c r="AR165" s="145" t="s">
        <v>318</v>
      </c>
      <c r="AT165" s="145" t="s">
        <v>313</v>
      </c>
      <c r="AU165" s="145" t="s">
        <v>90</v>
      </c>
      <c r="AY165" s="18" t="s">
        <v>311</v>
      </c>
      <c r="BE165" s="146">
        <f>IF(N165="základní",J165,0)</f>
        <v>0</v>
      </c>
      <c r="BF165" s="146">
        <f>IF(N165="snížená",J165,0)</f>
        <v>0</v>
      </c>
      <c r="BG165" s="146">
        <f>IF(N165="zákl. přenesená",J165,0)</f>
        <v>0</v>
      </c>
      <c r="BH165" s="146">
        <f>IF(N165="sníž. přenesená",J165,0)</f>
        <v>0</v>
      </c>
      <c r="BI165" s="146">
        <f>IF(N165="nulová",J165,0)</f>
        <v>0</v>
      </c>
      <c r="BJ165" s="18" t="s">
        <v>88</v>
      </c>
      <c r="BK165" s="146">
        <f>ROUND(I165*H165,2)</f>
        <v>0</v>
      </c>
      <c r="BL165" s="18" t="s">
        <v>318</v>
      </c>
      <c r="BM165" s="145" t="s">
        <v>1829</v>
      </c>
    </row>
    <row r="166" spans="2:65" s="14" customFormat="1" ht="11.25" x14ac:dyDescent="0.2">
      <c r="B166" s="166"/>
      <c r="D166" s="152" t="s">
        <v>322</v>
      </c>
      <c r="E166" s="167" t="s">
        <v>43</v>
      </c>
      <c r="F166" s="168" t="s">
        <v>1830</v>
      </c>
      <c r="H166" s="167" t="s">
        <v>43</v>
      </c>
      <c r="I166" s="169"/>
      <c r="L166" s="166"/>
      <c r="M166" s="170"/>
      <c r="T166" s="171"/>
      <c r="AT166" s="167" t="s">
        <v>322</v>
      </c>
      <c r="AU166" s="167" t="s">
        <v>90</v>
      </c>
      <c r="AV166" s="14" t="s">
        <v>88</v>
      </c>
      <c r="AW166" s="14" t="s">
        <v>41</v>
      </c>
      <c r="AX166" s="14" t="s">
        <v>81</v>
      </c>
      <c r="AY166" s="167" t="s">
        <v>311</v>
      </c>
    </row>
    <row r="167" spans="2:65" s="12" customFormat="1" ht="11.25" x14ac:dyDescent="0.2">
      <c r="B167" s="151"/>
      <c r="D167" s="152" t="s">
        <v>322</v>
      </c>
      <c r="E167" s="153" t="s">
        <v>43</v>
      </c>
      <c r="F167" s="154" t="s">
        <v>1831</v>
      </c>
      <c r="H167" s="155">
        <v>11</v>
      </c>
      <c r="I167" s="156"/>
      <c r="L167" s="151"/>
      <c r="M167" s="157"/>
      <c r="T167" s="158"/>
      <c r="AT167" s="153" t="s">
        <v>322</v>
      </c>
      <c r="AU167" s="153" t="s">
        <v>90</v>
      </c>
      <c r="AV167" s="12" t="s">
        <v>90</v>
      </c>
      <c r="AW167" s="12" t="s">
        <v>41</v>
      </c>
      <c r="AX167" s="12" t="s">
        <v>81</v>
      </c>
      <c r="AY167" s="153" t="s">
        <v>311</v>
      </c>
    </row>
    <row r="168" spans="2:65" s="13" customFormat="1" ht="11.25" x14ac:dyDescent="0.2">
      <c r="B168" s="159"/>
      <c r="D168" s="152" t="s">
        <v>322</v>
      </c>
      <c r="E168" s="160" t="s">
        <v>43</v>
      </c>
      <c r="F168" s="161" t="s">
        <v>331</v>
      </c>
      <c r="H168" s="162">
        <v>11</v>
      </c>
      <c r="I168" s="163"/>
      <c r="L168" s="159"/>
      <c r="M168" s="164"/>
      <c r="T168" s="165"/>
      <c r="AT168" s="160" t="s">
        <v>322</v>
      </c>
      <c r="AU168" s="160" t="s">
        <v>90</v>
      </c>
      <c r="AV168" s="13" t="s">
        <v>318</v>
      </c>
      <c r="AW168" s="13" t="s">
        <v>41</v>
      </c>
      <c r="AX168" s="13" t="s">
        <v>88</v>
      </c>
      <c r="AY168" s="160" t="s">
        <v>311</v>
      </c>
    </row>
    <row r="169" spans="2:65" s="1" customFormat="1" ht="16.5" customHeight="1" x14ac:dyDescent="0.2">
      <c r="B169" s="34"/>
      <c r="C169" s="134" t="s">
        <v>427</v>
      </c>
      <c r="D169" s="134" t="s">
        <v>313</v>
      </c>
      <c r="E169" s="135" t="s">
        <v>1832</v>
      </c>
      <c r="F169" s="136" t="s">
        <v>1833</v>
      </c>
      <c r="G169" s="137" t="s">
        <v>340</v>
      </c>
      <c r="H169" s="138">
        <v>1</v>
      </c>
      <c r="I169" s="139"/>
      <c r="J169" s="140">
        <f>ROUND(I169*H169,2)</f>
        <v>0</v>
      </c>
      <c r="K169" s="136" t="s">
        <v>43</v>
      </c>
      <c r="L169" s="34"/>
      <c r="M169" s="141" t="s">
        <v>43</v>
      </c>
      <c r="N169" s="142" t="s">
        <v>52</v>
      </c>
      <c r="P169" s="143">
        <f>O169*H169</f>
        <v>0</v>
      </c>
      <c r="Q169" s="143">
        <v>0</v>
      </c>
      <c r="R169" s="143">
        <f>Q169*H169</f>
        <v>0</v>
      </c>
      <c r="S169" s="143">
        <v>0</v>
      </c>
      <c r="T169" s="144">
        <f>S169*H169</f>
        <v>0</v>
      </c>
      <c r="AR169" s="145" t="s">
        <v>318</v>
      </c>
      <c r="AT169" s="145" t="s">
        <v>313</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318</v>
      </c>
      <c r="BM169" s="145" t="s">
        <v>1834</v>
      </c>
    </row>
    <row r="170" spans="2:65" s="14" customFormat="1" ht="11.25" x14ac:dyDescent="0.2">
      <c r="B170" s="166"/>
      <c r="D170" s="152" t="s">
        <v>322</v>
      </c>
      <c r="E170" s="167" t="s">
        <v>43</v>
      </c>
      <c r="F170" s="168" t="s">
        <v>1830</v>
      </c>
      <c r="H170" s="167" t="s">
        <v>43</v>
      </c>
      <c r="I170" s="169"/>
      <c r="L170" s="166"/>
      <c r="M170" s="170"/>
      <c r="T170" s="171"/>
      <c r="AT170" s="167" t="s">
        <v>322</v>
      </c>
      <c r="AU170" s="167" t="s">
        <v>90</v>
      </c>
      <c r="AV170" s="14" t="s">
        <v>88</v>
      </c>
      <c r="AW170" s="14" t="s">
        <v>41</v>
      </c>
      <c r="AX170" s="14" t="s">
        <v>81</v>
      </c>
      <c r="AY170" s="167" t="s">
        <v>311</v>
      </c>
    </row>
    <row r="171" spans="2:65" s="12" customFormat="1" ht="11.25" x14ac:dyDescent="0.2">
      <c r="B171" s="151"/>
      <c r="D171" s="152" t="s">
        <v>322</v>
      </c>
      <c r="E171" s="153" t="s">
        <v>43</v>
      </c>
      <c r="F171" s="154" t="s">
        <v>1835</v>
      </c>
      <c r="H171" s="155">
        <v>1</v>
      </c>
      <c r="I171" s="156"/>
      <c r="L171" s="151"/>
      <c r="M171" s="157"/>
      <c r="T171" s="158"/>
      <c r="AT171" s="153" t="s">
        <v>322</v>
      </c>
      <c r="AU171" s="153" t="s">
        <v>90</v>
      </c>
      <c r="AV171" s="12" t="s">
        <v>90</v>
      </c>
      <c r="AW171" s="12" t="s">
        <v>41</v>
      </c>
      <c r="AX171" s="12" t="s">
        <v>81</v>
      </c>
      <c r="AY171" s="153" t="s">
        <v>311</v>
      </c>
    </row>
    <row r="172" spans="2:65" s="13" customFormat="1" ht="11.25" x14ac:dyDescent="0.2">
      <c r="B172" s="159"/>
      <c r="D172" s="152" t="s">
        <v>322</v>
      </c>
      <c r="E172" s="160" t="s">
        <v>43</v>
      </c>
      <c r="F172" s="161" t="s">
        <v>331</v>
      </c>
      <c r="H172" s="162">
        <v>1</v>
      </c>
      <c r="I172" s="163"/>
      <c r="L172" s="159"/>
      <c r="M172" s="164"/>
      <c r="T172" s="165"/>
      <c r="AT172" s="160" t="s">
        <v>322</v>
      </c>
      <c r="AU172" s="160" t="s">
        <v>90</v>
      </c>
      <c r="AV172" s="13" t="s">
        <v>318</v>
      </c>
      <c r="AW172" s="13" t="s">
        <v>41</v>
      </c>
      <c r="AX172" s="13" t="s">
        <v>88</v>
      </c>
      <c r="AY172" s="160" t="s">
        <v>311</v>
      </c>
    </row>
    <row r="173" spans="2:65" s="1" customFormat="1" ht="16.5" customHeight="1" x14ac:dyDescent="0.2">
      <c r="B173" s="34"/>
      <c r="C173" s="134" t="s">
        <v>208</v>
      </c>
      <c r="D173" s="134" t="s">
        <v>313</v>
      </c>
      <c r="E173" s="135" t="s">
        <v>1836</v>
      </c>
      <c r="F173" s="136" t="s">
        <v>1837</v>
      </c>
      <c r="G173" s="137" t="s">
        <v>340</v>
      </c>
      <c r="H173" s="138">
        <v>2</v>
      </c>
      <c r="I173" s="139"/>
      <c r="J173" s="140">
        <f>ROUND(I173*H173,2)</f>
        <v>0</v>
      </c>
      <c r="K173" s="136" t="s">
        <v>43</v>
      </c>
      <c r="L173" s="34"/>
      <c r="M173" s="141" t="s">
        <v>43</v>
      </c>
      <c r="N173" s="142" t="s">
        <v>52</v>
      </c>
      <c r="P173" s="143">
        <f>O173*H173</f>
        <v>0</v>
      </c>
      <c r="Q173" s="143">
        <v>0</v>
      </c>
      <c r="R173" s="143">
        <f>Q173*H173</f>
        <v>0</v>
      </c>
      <c r="S173" s="143">
        <v>0</v>
      </c>
      <c r="T173" s="144">
        <f>S173*H173</f>
        <v>0</v>
      </c>
      <c r="AR173" s="145" t="s">
        <v>318</v>
      </c>
      <c r="AT173" s="145" t="s">
        <v>313</v>
      </c>
      <c r="AU173" s="145" t="s">
        <v>90</v>
      </c>
      <c r="AY173" s="18" t="s">
        <v>311</v>
      </c>
      <c r="BE173" s="146">
        <f>IF(N173="základní",J173,0)</f>
        <v>0</v>
      </c>
      <c r="BF173" s="146">
        <f>IF(N173="snížená",J173,0)</f>
        <v>0</v>
      </c>
      <c r="BG173" s="146">
        <f>IF(N173="zákl. přenesená",J173,0)</f>
        <v>0</v>
      </c>
      <c r="BH173" s="146">
        <f>IF(N173="sníž. přenesená",J173,0)</f>
        <v>0</v>
      </c>
      <c r="BI173" s="146">
        <f>IF(N173="nulová",J173,0)</f>
        <v>0</v>
      </c>
      <c r="BJ173" s="18" t="s">
        <v>88</v>
      </c>
      <c r="BK173" s="146">
        <f>ROUND(I173*H173,2)</f>
        <v>0</v>
      </c>
      <c r="BL173" s="18" t="s">
        <v>318</v>
      </c>
      <c r="BM173" s="145" t="s">
        <v>1838</v>
      </c>
    </row>
    <row r="174" spans="2:65" s="14" customFormat="1" ht="11.25" x14ac:dyDescent="0.2">
      <c r="B174" s="166"/>
      <c r="D174" s="152" t="s">
        <v>322</v>
      </c>
      <c r="E174" s="167" t="s">
        <v>43</v>
      </c>
      <c r="F174" s="168" t="s">
        <v>1830</v>
      </c>
      <c r="H174" s="167" t="s">
        <v>43</v>
      </c>
      <c r="I174" s="169"/>
      <c r="L174" s="166"/>
      <c r="M174" s="170"/>
      <c r="T174" s="171"/>
      <c r="AT174" s="167" t="s">
        <v>322</v>
      </c>
      <c r="AU174" s="167" t="s">
        <v>90</v>
      </c>
      <c r="AV174" s="14" t="s">
        <v>88</v>
      </c>
      <c r="AW174" s="14" t="s">
        <v>41</v>
      </c>
      <c r="AX174" s="14" t="s">
        <v>81</v>
      </c>
      <c r="AY174" s="167" t="s">
        <v>311</v>
      </c>
    </row>
    <row r="175" spans="2:65" s="12" customFormat="1" ht="11.25" x14ac:dyDescent="0.2">
      <c r="B175" s="151"/>
      <c r="D175" s="152" t="s">
        <v>322</v>
      </c>
      <c r="E175" s="153" t="s">
        <v>43</v>
      </c>
      <c r="F175" s="154" t="s">
        <v>1839</v>
      </c>
      <c r="H175" s="155">
        <v>2</v>
      </c>
      <c r="I175" s="156"/>
      <c r="L175" s="151"/>
      <c r="M175" s="157"/>
      <c r="T175" s="158"/>
      <c r="AT175" s="153" t="s">
        <v>322</v>
      </c>
      <c r="AU175" s="153" t="s">
        <v>90</v>
      </c>
      <c r="AV175" s="12" t="s">
        <v>90</v>
      </c>
      <c r="AW175" s="12" t="s">
        <v>41</v>
      </c>
      <c r="AX175" s="12" t="s">
        <v>81</v>
      </c>
      <c r="AY175" s="153" t="s">
        <v>311</v>
      </c>
    </row>
    <row r="176" spans="2:65" s="13" customFormat="1" ht="11.25" x14ac:dyDescent="0.2">
      <c r="B176" s="159"/>
      <c r="D176" s="152" t="s">
        <v>322</v>
      </c>
      <c r="E176" s="160" t="s">
        <v>43</v>
      </c>
      <c r="F176" s="161" t="s">
        <v>331</v>
      </c>
      <c r="H176" s="162">
        <v>2</v>
      </c>
      <c r="I176" s="163"/>
      <c r="L176" s="159"/>
      <c r="M176" s="164"/>
      <c r="T176" s="165"/>
      <c r="AT176" s="160" t="s">
        <v>322</v>
      </c>
      <c r="AU176" s="160" t="s">
        <v>90</v>
      </c>
      <c r="AV176" s="13" t="s">
        <v>318</v>
      </c>
      <c r="AW176" s="13" t="s">
        <v>41</v>
      </c>
      <c r="AX176" s="13" t="s">
        <v>88</v>
      </c>
      <c r="AY176" s="160" t="s">
        <v>311</v>
      </c>
    </row>
    <row r="177" spans="2:65" s="1" customFormat="1" ht="16.5" customHeight="1" x14ac:dyDescent="0.2">
      <c r="B177" s="34"/>
      <c r="C177" s="134" t="s">
        <v>438</v>
      </c>
      <c r="D177" s="134" t="s">
        <v>313</v>
      </c>
      <c r="E177" s="135" t="s">
        <v>1840</v>
      </c>
      <c r="F177" s="136" t="s">
        <v>1841</v>
      </c>
      <c r="G177" s="137" t="s">
        <v>316</v>
      </c>
      <c r="H177" s="138">
        <v>2135</v>
      </c>
      <c r="I177" s="139"/>
      <c r="J177" s="140">
        <f>ROUND(I177*H177,2)</f>
        <v>0</v>
      </c>
      <c r="K177" s="136" t="s">
        <v>317</v>
      </c>
      <c r="L177" s="34"/>
      <c r="M177" s="141" t="s">
        <v>43</v>
      </c>
      <c r="N177" s="142" t="s">
        <v>52</v>
      </c>
      <c r="P177" s="143">
        <f>O177*H177</f>
        <v>0</v>
      </c>
      <c r="Q177" s="143">
        <v>0</v>
      </c>
      <c r="R177" s="143">
        <f>Q177*H177</f>
        <v>0</v>
      </c>
      <c r="S177" s="143">
        <v>0</v>
      </c>
      <c r="T177" s="144">
        <f>S177*H177</f>
        <v>0</v>
      </c>
      <c r="AR177" s="145" t="s">
        <v>318</v>
      </c>
      <c r="AT177" s="145" t="s">
        <v>313</v>
      </c>
      <c r="AU177" s="145" t="s">
        <v>90</v>
      </c>
      <c r="AY177" s="18" t="s">
        <v>311</v>
      </c>
      <c r="BE177" s="146">
        <f>IF(N177="základní",J177,0)</f>
        <v>0</v>
      </c>
      <c r="BF177" s="146">
        <f>IF(N177="snížená",J177,0)</f>
        <v>0</v>
      </c>
      <c r="BG177" s="146">
        <f>IF(N177="zákl. přenesená",J177,0)</f>
        <v>0</v>
      </c>
      <c r="BH177" s="146">
        <f>IF(N177="sníž. přenesená",J177,0)</f>
        <v>0</v>
      </c>
      <c r="BI177" s="146">
        <f>IF(N177="nulová",J177,0)</f>
        <v>0</v>
      </c>
      <c r="BJ177" s="18" t="s">
        <v>88</v>
      </c>
      <c r="BK177" s="146">
        <f>ROUND(I177*H177,2)</f>
        <v>0</v>
      </c>
      <c r="BL177" s="18" t="s">
        <v>318</v>
      </c>
      <c r="BM177" s="145" t="s">
        <v>1842</v>
      </c>
    </row>
    <row r="178" spans="2:65" s="1" customFormat="1" ht="11.25" x14ac:dyDescent="0.2">
      <c r="B178" s="34"/>
      <c r="D178" s="147" t="s">
        <v>320</v>
      </c>
      <c r="F178" s="148" t="s">
        <v>1843</v>
      </c>
      <c r="I178" s="149"/>
      <c r="L178" s="34"/>
      <c r="M178" s="150"/>
      <c r="T178" s="55"/>
      <c r="AT178" s="18" t="s">
        <v>320</v>
      </c>
      <c r="AU178" s="18" t="s">
        <v>90</v>
      </c>
    </row>
    <row r="179" spans="2:65" s="12" customFormat="1" ht="11.25" x14ac:dyDescent="0.2">
      <c r="B179" s="151"/>
      <c r="D179" s="152" t="s">
        <v>322</v>
      </c>
      <c r="E179" s="153" t="s">
        <v>43</v>
      </c>
      <c r="F179" s="154" t="s">
        <v>1844</v>
      </c>
      <c r="H179" s="155">
        <v>145.94999999999999</v>
      </c>
      <c r="I179" s="156"/>
      <c r="L179" s="151"/>
      <c r="M179" s="157"/>
      <c r="T179" s="158"/>
      <c r="AT179" s="153" t="s">
        <v>322</v>
      </c>
      <c r="AU179" s="153" t="s">
        <v>90</v>
      </c>
      <c r="AV179" s="12" t="s">
        <v>90</v>
      </c>
      <c r="AW179" s="12" t="s">
        <v>41</v>
      </c>
      <c r="AX179" s="12" t="s">
        <v>81</v>
      </c>
      <c r="AY179" s="153" t="s">
        <v>311</v>
      </c>
    </row>
    <row r="180" spans="2:65" s="12" customFormat="1" ht="11.25" x14ac:dyDescent="0.2">
      <c r="B180" s="151"/>
      <c r="D180" s="152" t="s">
        <v>322</v>
      </c>
      <c r="E180" s="153" t="s">
        <v>43</v>
      </c>
      <c r="F180" s="154" t="s">
        <v>1845</v>
      </c>
      <c r="H180" s="155">
        <v>921.55</v>
      </c>
      <c r="I180" s="156"/>
      <c r="L180" s="151"/>
      <c r="M180" s="157"/>
      <c r="T180" s="158"/>
      <c r="AT180" s="153" t="s">
        <v>322</v>
      </c>
      <c r="AU180" s="153" t="s">
        <v>90</v>
      </c>
      <c r="AV180" s="12" t="s">
        <v>90</v>
      </c>
      <c r="AW180" s="12" t="s">
        <v>41</v>
      </c>
      <c r="AX180" s="12" t="s">
        <v>81</v>
      </c>
      <c r="AY180" s="153" t="s">
        <v>311</v>
      </c>
    </row>
    <row r="181" spans="2:65" s="13" customFormat="1" ht="11.25" x14ac:dyDescent="0.2">
      <c r="B181" s="159"/>
      <c r="D181" s="152" t="s">
        <v>322</v>
      </c>
      <c r="E181" s="160" t="s">
        <v>1724</v>
      </c>
      <c r="F181" s="161" t="s">
        <v>331</v>
      </c>
      <c r="H181" s="162">
        <v>1067.5</v>
      </c>
      <c r="I181" s="163"/>
      <c r="L181" s="159"/>
      <c r="M181" s="164"/>
      <c r="T181" s="165"/>
      <c r="AT181" s="160" t="s">
        <v>322</v>
      </c>
      <c r="AU181" s="160" t="s">
        <v>90</v>
      </c>
      <c r="AV181" s="13" t="s">
        <v>318</v>
      </c>
      <c r="AW181" s="13" t="s">
        <v>41</v>
      </c>
      <c r="AX181" s="13" t="s">
        <v>88</v>
      </c>
      <c r="AY181" s="160" t="s">
        <v>311</v>
      </c>
    </row>
    <row r="182" spans="2:65" s="12" customFormat="1" ht="11.25" x14ac:dyDescent="0.2">
      <c r="B182" s="151"/>
      <c r="D182" s="152" t="s">
        <v>322</v>
      </c>
      <c r="F182" s="154" t="s">
        <v>1846</v>
      </c>
      <c r="H182" s="155">
        <v>2135</v>
      </c>
      <c r="I182" s="156"/>
      <c r="L182" s="151"/>
      <c r="M182" s="157"/>
      <c r="T182" s="158"/>
      <c r="AT182" s="153" t="s">
        <v>322</v>
      </c>
      <c r="AU182" s="153" t="s">
        <v>90</v>
      </c>
      <c r="AV182" s="12" t="s">
        <v>90</v>
      </c>
      <c r="AW182" s="12" t="s">
        <v>4</v>
      </c>
      <c r="AX182" s="12" t="s">
        <v>88</v>
      </c>
      <c r="AY182" s="153" t="s">
        <v>311</v>
      </c>
    </row>
    <row r="183" spans="2:65" s="1" customFormat="1" ht="16.5" customHeight="1" x14ac:dyDescent="0.2">
      <c r="B183" s="34"/>
      <c r="C183" s="134" t="s">
        <v>7</v>
      </c>
      <c r="D183" s="134" t="s">
        <v>313</v>
      </c>
      <c r="E183" s="135" t="s">
        <v>314</v>
      </c>
      <c r="F183" s="136" t="s">
        <v>315</v>
      </c>
      <c r="G183" s="137" t="s">
        <v>316</v>
      </c>
      <c r="H183" s="138">
        <v>451.4</v>
      </c>
      <c r="I183" s="139"/>
      <c r="J183" s="140">
        <f>ROUND(I183*H183,2)</f>
        <v>0</v>
      </c>
      <c r="K183" s="136" t="s">
        <v>317</v>
      </c>
      <c r="L183" s="34"/>
      <c r="M183" s="141" t="s">
        <v>43</v>
      </c>
      <c r="N183" s="142" t="s">
        <v>52</v>
      </c>
      <c r="P183" s="143">
        <f>O183*H183</f>
        <v>0</v>
      </c>
      <c r="Q183" s="143">
        <v>0</v>
      </c>
      <c r="R183" s="143">
        <f>Q183*H183</f>
        <v>0</v>
      </c>
      <c r="S183" s="143">
        <v>0</v>
      </c>
      <c r="T183" s="144">
        <f>S183*H183</f>
        <v>0</v>
      </c>
      <c r="AR183" s="145" t="s">
        <v>318</v>
      </c>
      <c r="AT183" s="145" t="s">
        <v>313</v>
      </c>
      <c r="AU183" s="145" t="s">
        <v>90</v>
      </c>
      <c r="AY183" s="18" t="s">
        <v>311</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318</v>
      </c>
      <c r="BM183" s="145" t="s">
        <v>1847</v>
      </c>
    </row>
    <row r="184" spans="2:65" s="1" customFormat="1" ht="11.25" x14ac:dyDescent="0.2">
      <c r="B184" s="34"/>
      <c r="D184" s="147" t="s">
        <v>320</v>
      </c>
      <c r="F184" s="148" t="s">
        <v>321</v>
      </c>
      <c r="I184" s="149"/>
      <c r="L184" s="34"/>
      <c r="M184" s="150"/>
      <c r="T184" s="55"/>
      <c r="AT184" s="18" t="s">
        <v>320</v>
      </c>
      <c r="AU184" s="18" t="s">
        <v>90</v>
      </c>
    </row>
    <row r="185" spans="2:65" s="12" customFormat="1" ht="11.25" x14ac:dyDescent="0.2">
      <c r="B185" s="151"/>
      <c r="D185" s="152" t="s">
        <v>322</v>
      </c>
      <c r="E185" s="153" t="s">
        <v>43</v>
      </c>
      <c r="F185" s="154" t="s">
        <v>1848</v>
      </c>
      <c r="H185" s="155">
        <v>451.4</v>
      </c>
      <c r="I185" s="156"/>
      <c r="L185" s="151"/>
      <c r="M185" s="157"/>
      <c r="T185" s="158"/>
      <c r="AT185" s="153" t="s">
        <v>322</v>
      </c>
      <c r="AU185" s="153" t="s">
        <v>90</v>
      </c>
      <c r="AV185" s="12" t="s">
        <v>90</v>
      </c>
      <c r="AW185" s="12" t="s">
        <v>41</v>
      </c>
      <c r="AX185" s="12" t="s">
        <v>81</v>
      </c>
      <c r="AY185" s="153" t="s">
        <v>311</v>
      </c>
    </row>
    <row r="186" spans="2:65" s="13" customFormat="1" ht="11.25" x14ac:dyDescent="0.2">
      <c r="B186" s="159"/>
      <c r="D186" s="152" t="s">
        <v>322</v>
      </c>
      <c r="E186" s="160" t="s">
        <v>1727</v>
      </c>
      <c r="F186" s="161" t="s">
        <v>331</v>
      </c>
      <c r="H186" s="162">
        <v>451.4</v>
      </c>
      <c r="I186" s="163"/>
      <c r="L186" s="159"/>
      <c r="M186" s="164"/>
      <c r="T186" s="165"/>
      <c r="AT186" s="160" t="s">
        <v>322</v>
      </c>
      <c r="AU186" s="160" t="s">
        <v>90</v>
      </c>
      <c r="AV186" s="13" t="s">
        <v>318</v>
      </c>
      <c r="AW186" s="13" t="s">
        <v>41</v>
      </c>
      <c r="AX186" s="13" t="s">
        <v>88</v>
      </c>
      <c r="AY186" s="160" t="s">
        <v>311</v>
      </c>
    </row>
    <row r="187" spans="2:65" s="11" customFormat="1" ht="22.9" customHeight="1" x14ac:dyDescent="0.2">
      <c r="B187" s="122"/>
      <c r="D187" s="123" t="s">
        <v>80</v>
      </c>
      <c r="E187" s="132" t="s">
        <v>886</v>
      </c>
      <c r="F187" s="132" t="s">
        <v>887</v>
      </c>
      <c r="I187" s="125"/>
      <c r="J187" s="133">
        <f>BK187</f>
        <v>0</v>
      </c>
      <c r="L187" s="122"/>
      <c r="M187" s="127"/>
      <c r="P187" s="128">
        <f>SUM(P188:P193)</f>
        <v>0</v>
      </c>
      <c r="R187" s="128">
        <f>SUM(R188:R193)</f>
        <v>0</v>
      </c>
      <c r="T187" s="129">
        <f>SUM(T188:T193)</f>
        <v>0</v>
      </c>
      <c r="AR187" s="123" t="s">
        <v>88</v>
      </c>
      <c r="AT187" s="130" t="s">
        <v>80</v>
      </c>
      <c r="AU187" s="130" t="s">
        <v>88</v>
      </c>
      <c r="AY187" s="123" t="s">
        <v>311</v>
      </c>
      <c r="BK187" s="131">
        <f>SUM(BK188:BK193)</f>
        <v>0</v>
      </c>
    </row>
    <row r="188" spans="2:65" s="1" customFormat="1" ht="24.2" customHeight="1" x14ac:dyDescent="0.2">
      <c r="B188" s="34"/>
      <c r="C188" s="134" t="s">
        <v>455</v>
      </c>
      <c r="D188" s="134" t="s">
        <v>313</v>
      </c>
      <c r="E188" s="135" t="s">
        <v>1849</v>
      </c>
      <c r="F188" s="136" t="s">
        <v>1850</v>
      </c>
      <c r="G188" s="137" t="s">
        <v>371</v>
      </c>
      <c r="H188" s="138">
        <v>24145.402999999998</v>
      </c>
      <c r="I188" s="139"/>
      <c r="J188" s="140">
        <f>ROUND(I188*H188,2)</f>
        <v>0</v>
      </c>
      <c r="K188" s="136" t="s">
        <v>317</v>
      </c>
      <c r="L188" s="34"/>
      <c r="M188" s="141" t="s">
        <v>43</v>
      </c>
      <c r="N188" s="142" t="s">
        <v>52</v>
      </c>
      <c r="P188" s="143">
        <f>O188*H188</f>
        <v>0</v>
      </c>
      <c r="Q188" s="143">
        <v>0</v>
      </c>
      <c r="R188" s="143">
        <f>Q188*H188</f>
        <v>0</v>
      </c>
      <c r="S188" s="143">
        <v>0</v>
      </c>
      <c r="T188" s="144">
        <f>S188*H188</f>
        <v>0</v>
      </c>
      <c r="AR188" s="145" t="s">
        <v>318</v>
      </c>
      <c r="AT188" s="145" t="s">
        <v>313</v>
      </c>
      <c r="AU188" s="145" t="s">
        <v>90</v>
      </c>
      <c r="AY188" s="18" t="s">
        <v>311</v>
      </c>
      <c r="BE188" s="146">
        <f>IF(N188="základní",J188,0)</f>
        <v>0</v>
      </c>
      <c r="BF188" s="146">
        <f>IF(N188="snížená",J188,0)</f>
        <v>0</v>
      </c>
      <c r="BG188" s="146">
        <f>IF(N188="zákl. přenesená",J188,0)</f>
        <v>0</v>
      </c>
      <c r="BH188" s="146">
        <f>IF(N188="sníž. přenesená",J188,0)</f>
        <v>0</v>
      </c>
      <c r="BI188" s="146">
        <f>IF(N188="nulová",J188,0)</f>
        <v>0</v>
      </c>
      <c r="BJ188" s="18" t="s">
        <v>88</v>
      </c>
      <c r="BK188" s="146">
        <f>ROUND(I188*H188,2)</f>
        <v>0</v>
      </c>
      <c r="BL188" s="18" t="s">
        <v>318</v>
      </c>
      <c r="BM188" s="145" t="s">
        <v>1851</v>
      </c>
    </row>
    <row r="189" spans="2:65" s="1" customFormat="1" ht="11.25" x14ac:dyDescent="0.2">
      <c r="B189" s="34"/>
      <c r="D189" s="147" t="s">
        <v>320</v>
      </c>
      <c r="F189" s="148" t="s">
        <v>1852</v>
      </c>
      <c r="I189" s="149"/>
      <c r="L189" s="34"/>
      <c r="M189" s="150"/>
      <c r="T189" s="55"/>
      <c r="AT189" s="18" t="s">
        <v>320</v>
      </c>
      <c r="AU189" s="18" t="s">
        <v>90</v>
      </c>
    </row>
    <row r="190" spans="2:65" s="14" customFormat="1" ht="11.25" x14ac:dyDescent="0.2">
      <c r="B190" s="166"/>
      <c r="D190" s="152" t="s">
        <v>322</v>
      </c>
      <c r="E190" s="167" t="s">
        <v>43</v>
      </c>
      <c r="F190" s="168" t="s">
        <v>1853</v>
      </c>
      <c r="H190" s="167" t="s">
        <v>43</v>
      </c>
      <c r="I190" s="169"/>
      <c r="L190" s="166"/>
      <c r="M190" s="170"/>
      <c r="T190" s="171"/>
      <c r="AT190" s="167" t="s">
        <v>322</v>
      </c>
      <c r="AU190" s="167" t="s">
        <v>90</v>
      </c>
      <c r="AV190" s="14" t="s">
        <v>88</v>
      </c>
      <c r="AW190" s="14" t="s">
        <v>41</v>
      </c>
      <c r="AX190" s="14" t="s">
        <v>81</v>
      </c>
      <c r="AY190" s="167" t="s">
        <v>311</v>
      </c>
    </row>
    <row r="191" spans="2:65" s="12" customFormat="1" ht="11.25" x14ac:dyDescent="0.2">
      <c r="B191" s="151"/>
      <c r="D191" s="152" t="s">
        <v>322</v>
      </c>
      <c r="E191" s="153" t="s">
        <v>43</v>
      </c>
      <c r="F191" s="154" t="s">
        <v>1854</v>
      </c>
      <c r="H191" s="155">
        <v>15161.378000000001</v>
      </c>
      <c r="I191" s="156"/>
      <c r="L191" s="151"/>
      <c r="M191" s="157"/>
      <c r="T191" s="158"/>
      <c r="AT191" s="153" t="s">
        <v>322</v>
      </c>
      <c r="AU191" s="153" t="s">
        <v>90</v>
      </c>
      <c r="AV191" s="12" t="s">
        <v>90</v>
      </c>
      <c r="AW191" s="12" t="s">
        <v>41</v>
      </c>
      <c r="AX191" s="12" t="s">
        <v>81</v>
      </c>
      <c r="AY191" s="153" t="s">
        <v>311</v>
      </c>
    </row>
    <row r="192" spans="2:65" s="12" customFormat="1" ht="11.25" x14ac:dyDescent="0.2">
      <c r="B192" s="151"/>
      <c r="D192" s="152" t="s">
        <v>322</v>
      </c>
      <c r="E192" s="153" t="s">
        <v>43</v>
      </c>
      <c r="F192" s="154" t="s">
        <v>1855</v>
      </c>
      <c r="H192" s="155">
        <v>8984.0249999999996</v>
      </c>
      <c r="I192" s="156"/>
      <c r="L192" s="151"/>
      <c r="M192" s="157"/>
      <c r="T192" s="158"/>
      <c r="AT192" s="153" t="s">
        <v>322</v>
      </c>
      <c r="AU192" s="153" t="s">
        <v>90</v>
      </c>
      <c r="AV192" s="12" t="s">
        <v>90</v>
      </c>
      <c r="AW192" s="12" t="s">
        <v>41</v>
      </c>
      <c r="AX192" s="12" t="s">
        <v>81</v>
      </c>
      <c r="AY192" s="153" t="s">
        <v>311</v>
      </c>
    </row>
    <row r="193" spans="2:65" s="13" customFormat="1" ht="11.25" x14ac:dyDescent="0.2">
      <c r="B193" s="159"/>
      <c r="D193" s="152" t="s">
        <v>322</v>
      </c>
      <c r="E193" s="160" t="s">
        <v>43</v>
      </c>
      <c r="F193" s="161" t="s">
        <v>331</v>
      </c>
      <c r="H193" s="162">
        <v>24145.402999999998</v>
      </c>
      <c r="I193" s="163"/>
      <c r="L193" s="159"/>
      <c r="M193" s="164"/>
      <c r="T193" s="165"/>
      <c r="AT193" s="160" t="s">
        <v>322</v>
      </c>
      <c r="AU193" s="160" t="s">
        <v>90</v>
      </c>
      <c r="AV193" s="13" t="s">
        <v>318</v>
      </c>
      <c r="AW193" s="13" t="s">
        <v>41</v>
      </c>
      <c r="AX193" s="13" t="s">
        <v>88</v>
      </c>
      <c r="AY193" s="160" t="s">
        <v>311</v>
      </c>
    </row>
    <row r="194" spans="2:65" s="11" customFormat="1" ht="22.9" customHeight="1" x14ac:dyDescent="0.2">
      <c r="B194" s="122"/>
      <c r="D194" s="123" t="s">
        <v>80</v>
      </c>
      <c r="E194" s="132" t="s">
        <v>898</v>
      </c>
      <c r="F194" s="132" t="s">
        <v>899</v>
      </c>
      <c r="I194" s="125"/>
      <c r="J194" s="133">
        <f>BK194</f>
        <v>0</v>
      </c>
      <c r="L194" s="122"/>
      <c r="M194" s="127"/>
      <c r="P194" s="128">
        <f>SUM(P195:P196)</f>
        <v>0</v>
      </c>
      <c r="R194" s="128">
        <f>SUM(R195:R196)</f>
        <v>0</v>
      </c>
      <c r="T194" s="129">
        <f>SUM(T195:T196)</f>
        <v>0</v>
      </c>
      <c r="AR194" s="123" t="s">
        <v>88</v>
      </c>
      <c r="AT194" s="130" t="s">
        <v>80</v>
      </c>
      <c r="AU194" s="130" t="s">
        <v>88</v>
      </c>
      <c r="AY194" s="123" t="s">
        <v>311</v>
      </c>
      <c r="BK194" s="131">
        <f>SUM(BK195:BK196)</f>
        <v>0</v>
      </c>
    </row>
    <row r="195" spans="2:65" s="1" customFormat="1" ht="33" customHeight="1" x14ac:dyDescent="0.2">
      <c r="B195" s="34"/>
      <c r="C195" s="134" t="s">
        <v>462</v>
      </c>
      <c r="D195" s="134" t="s">
        <v>313</v>
      </c>
      <c r="E195" s="135" t="s">
        <v>901</v>
      </c>
      <c r="F195" s="136" t="s">
        <v>902</v>
      </c>
      <c r="G195" s="137" t="s">
        <v>371</v>
      </c>
      <c r="H195" s="138">
        <v>2.2679999999999998</v>
      </c>
      <c r="I195" s="139"/>
      <c r="J195" s="140">
        <f>ROUND(I195*H195,2)</f>
        <v>0</v>
      </c>
      <c r="K195" s="136" t="s">
        <v>317</v>
      </c>
      <c r="L195" s="34"/>
      <c r="M195" s="141" t="s">
        <v>43</v>
      </c>
      <c r="N195" s="142" t="s">
        <v>52</v>
      </c>
      <c r="P195" s="143">
        <f>O195*H195</f>
        <v>0</v>
      </c>
      <c r="Q195" s="143">
        <v>0</v>
      </c>
      <c r="R195" s="143">
        <f>Q195*H195</f>
        <v>0</v>
      </c>
      <c r="S195" s="143">
        <v>0</v>
      </c>
      <c r="T195" s="144">
        <f>S195*H195</f>
        <v>0</v>
      </c>
      <c r="AR195" s="145" t="s">
        <v>318</v>
      </c>
      <c r="AT195" s="145" t="s">
        <v>313</v>
      </c>
      <c r="AU195" s="145" t="s">
        <v>90</v>
      </c>
      <c r="AY195" s="18" t="s">
        <v>311</v>
      </c>
      <c r="BE195" s="146">
        <f>IF(N195="základní",J195,0)</f>
        <v>0</v>
      </c>
      <c r="BF195" s="146">
        <f>IF(N195="snížená",J195,0)</f>
        <v>0</v>
      </c>
      <c r="BG195" s="146">
        <f>IF(N195="zákl. přenesená",J195,0)</f>
        <v>0</v>
      </c>
      <c r="BH195" s="146">
        <f>IF(N195="sníž. přenesená",J195,0)</f>
        <v>0</v>
      </c>
      <c r="BI195" s="146">
        <f>IF(N195="nulová",J195,0)</f>
        <v>0</v>
      </c>
      <c r="BJ195" s="18" t="s">
        <v>88</v>
      </c>
      <c r="BK195" s="146">
        <f>ROUND(I195*H195,2)</f>
        <v>0</v>
      </c>
      <c r="BL195" s="18" t="s">
        <v>318</v>
      </c>
      <c r="BM195" s="145" t="s">
        <v>1856</v>
      </c>
    </row>
    <row r="196" spans="2:65" s="1" customFormat="1" ht="11.25" x14ac:dyDescent="0.2">
      <c r="B196" s="34"/>
      <c r="D196" s="147" t="s">
        <v>320</v>
      </c>
      <c r="F196" s="148" t="s">
        <v>904</v>
      </c>
      <c r="I196" s="149"/>
      <c r="L196" s="34"/>
      <c r="M196" s="194"/>
      <c r="N196" s="195"/>
      <c r="O196" s="195"/>
      <c r="P196" s="195"/>
      <c r="Q196" s="195"/>
      <c r="R196" s="195"/>
      <c r="S196" s="195"/>
      <c r="T196" s="196"/>
      <c r="AT196" s="18" t="s">
        <v>320</v>
      </c>
      <c r="AU196" s="18" t="s">
        <v>90</v>
      </c>
    </row>
    <row r="197" spans="2:65" s="1" customFormat="1" ht="6.95" customHeight="1" x14ac:dyDescent="0.2">
      <c r="B197" s="43"/>
      <c r="C197" s="44"/>
      <c r="D197" s="44"/>
      <c r="E197" s="44"/>
      <c r="F197" s="44"/>
      <c r="G197" s="44"/>
      <c r="H197" s="44"/>
      <c r="I197" s="44"/>
      <c r="J197" s="44"/>
      <c r="K197" s="44"/>
      <c r="L197" s="34"/>
    </row>
  </sheetData>
  <sheetProtection algorithmName="SHA-512" hashValue="VU9s0jOnAODgLZBW1QeV6pK//2MurNAyzpM4DW/TdYCmtefklh10kJxdbxZneDhXkk4Cpb3/exHcGOpfIKHUdw==" saltValue="Tq74cBypuLZ+8PC+szEkItY9tP5RFWuiB0HpLGajEebBVbDds3dghwk8GGT84nmZttwxk+53e09YQVoB0EDkUg==" spinCount="100000" sheet="1" objects="1" scenarios="1" formatColumns="0" formatRows="0" autoFilter="0"/>
  <autoFilter ref="C95:K196" xr:uid="{00000000-0009-0000-0000-00000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300-000000000000}"/>
    <hyperlink ref="F103" r:id="rId2" xr:uid="{00000000-0004-0000-0300-000001000000}"/>
    <hyperlink ref="F105" r:id="rId3" xr:uid="{00000000-0004-0000-0300-000002000000}"/>
    <hyperlink ref="F113" r:id="rId4" xr:uid="{00000000-0004-0000-0300-000003000000}"/>
    <hyperlink ref="F117" r:id="rId5" xr:uid="{00000000-0004-0000-0300-000004000000}"/>
    <hyperlink ref="F120" r:id="rId6" xr:uid="{00000000-0004-0000-0300-000005000000}"/>
    <hyperlink ref="F123" r:id="rId7" xr:uid="{00000000-0004-0000-0300-000006000000}"/>
    <hyperlink ref="F128" r:id="rId8" xr:uid="{00000000-0004-0000-0300-000007000000}"/>
    <hyperlink ref="F132" r:id="rId9" xr:uid="{00000000-0004-0000-0300-000008000000}"/>
    <hyperlink ref="F135" r:id="rId10" xr:uid="{00000000-0004-0000-0300-000009000000}"/>
    <hyperlink ref="F139" r:id="rId11" xr:uid="{00000000-0004-0000-0300-00000A000000}"/>
    <hyperlink ref="F142" r:id="rId12" xr:uid="{00000000-0004-0000-0300-00000B000000}"/>
    <hyperlink ref="F145" r:id="rId13" xr:uid="{00000000-0004-0000-0300-00000C000000}"/>
    <hyperlink ref="F159" r:id="rId14" xr:uid="{00000000-0004-0000-0300-00000D000000}"/>
    <hyperlink ref="F178" r:id="rId15" xr:uid="{00000000-0004-0000-0300-00000E000000}"/>
    <hyperlink ref="F184" r:id="rId16" xr:uid="{00000000-0004-0000-0300-00000F000000}"/>
    <hyperlink ref="F189" r:id="rId17" xr:uid="{00000000-0004-0000-0300-000010000000}"/>
    <hyperlink ref="F196" r:id="rId18" xr:uid="{00000000-0004-0000-03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2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106</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75" x14ac:dyDescent="0.2">
      <c r="B8" s="21"/>
      <c r="D8" s="28" t="s">
        <v>265</v>
      </c>
      <c r="L8" s="21"/>
    </row>
    <row r="9" spans="2:46" ht="16.5" customHeight="1" x14ac:dyDescent="0.2">
      <c r="B9" s="21"/>
      <c r="E9" s="339" t="s">
        <v>266</v>
      </c>
      <c r="F9" s="301"/>
      <c r="G9" s="301"/>
      <c r="H9" s="301"/>
      <c r="L9" s="21"/>
    </row>
    <row r="10" spans="2:46" ht="12" customHeight="1" x14ac:dyDescent="0.2">
      <c r="B10" s="21"/>
      <c r="D10" s="28" t="s">
        <v>267</v>
      </c>
      <c r="L10" s="21"/>
    </row>
    <row r="11" spans="2:46" s="1" customFormat="1" ht="16.5" customHeight="1" x14ac:dyDescent="0.2">
      <c r="B11" s="34"/>
      <c r="E11" s="335" t="s">
        <v>268</v>
      </c>
      <c r="F11" s="341"/>
      <c r="G11" s="341"/>
      <c r="H11" s="341"/>
      <c r="L11" s="34"/>
    </row>
    <row r="12" spans="2:46" s="1" customFormat="1" ht="12" customHeight="1" x14ac:dyDescent="0.2">
      <c r="B12" s="34"/>
      <c r="D12" s="28" t="s">
        <v>1625</v>
      </c>
      <c r="L12" s="34"/>
    </row>
    <row r="13" spans="2:46" s="1" customFormat="1" ht="16.5" customHeight="1" x14ac:dyDescent="0.2">
      <c r="B13" s="34"/>
      <c r="E13" s="322" t="s">
        <v>1857</v>
      </c>
      <c r="F13" s="341"/>
      <c r="G13" s="341"/>
      <c r="H13" s="341"/>
      <c r="L13" s="34"/>
    </row>
    <row r="14" spans="2:46" s="1" customFormat="1" ht="11.25" x14ac:dyDescent="0.2">
      <c r="B14" s="34"/>
      <c r="L14" s="34"/>
    </row>
    <row r="15" spans="2:46" s="1" customFormat="1" ht="12" customHeight="1" x14ac:dyDescent="0.2">
      <c r="B15" s="34"/>
      <c r="D15" s="28" t="s">
        <v>18</v>
      </c>
      <c r="F15" s="26" t="s">
        <v>19</v>
      </c>
      <c r="I15" s="28" t="s">
        <v>20</v>
      </c>
      <c r="J15" s="26" t="s">
        <v>43</v>
      </c>
      <c r="L15" s="34"/>
    </row>
    <row r="16" spans="2:46" s="1" customFormat="1" ht="12" customHeight="1" x14ac:dyDescent="0.2">
      <c r="B16" s="34"/>
      <c r="D16" s="28" t="s">
        <v>22</v>
      </c>
      <c r="F16" s="26" t="s">
        <v>23</v>
      </c>
      <c r="I16" s="28" t="s">
        <v>24</v>
      </c>
      <c r="J16" s="51" t="str">
        <f>'Rekapitulace stavby'!AN8</f>
        <v>5.8.2025 - revize</v>
      </c>
      <c r="L16" s="34"/>
    </row>
    <row r="17" spans="2:12" s="1" customFormat="1" ht="10.9" customHeight="1" x14ac:dyDescent="0.2">
      <c r="B17" s="34"/>
      <c r="L17" s="34"/>
    </row>
    <row r="18" spans="2:12" s="1" customFormat="1" ht="12" customHeight="1" x14ac:dyDescent="0.2">
      <c r="B18" s="34"/>
      <c r="D18" s="28" t="s">
        <v>29</v>
      </c>
      <c r="I18" s="28" t="s">
        <v>30</v>
      </c>
      <c r="J18" s="26" t="s">
        <v>31</v>
      </c>
      <c r="L18" s="34"/>
    </row>
    <row r="19" spans="2:12" s="1" customFormat="1" ht="18" customHeight="1" x14ac:dyDescent="0.2">
      <c r="B19" s="34"/>
      <c r="E19" s="26" t="s">
        <v>32</v>
      </c>
      <c r="I19" s="28" t="s">
        <v>33</v>
      </c>
      <c r="J19" s="26" t="s">
        <v>34</v>
      </c>
      <c r="L19" s="34"/>
    </row>
    <row r="20" spans="2:12" s="1" customFormat="1" ht="6.95" customHeight="1" x14ac:dyDescent="0.2">
      <c r="B20" s="34"/>
      <c r="L20" s="34"/>
    </row>
    <row r="21" spans="2:12" s="1" customFormat="1" ht="12" customHeight="1" x14ac:dyDescent="0.2">
      <c r="B21" s="34"/>
      <c r="D21" s="28" t="s">
        <v>35</v>
      </c>
      <c r="I21" s="28" t="s">
        <v>30</v>
      </c>
      <c r="J21" s="29" t="str">
        <f>'Rekapitulace stavby'!AN13</f>
        <v>Vyplň údaj</v>
      </c>
      <c r="L21" s="34"/>
    </row>
    <row r="22" spans="2:12" s="1" customFormat="1" ht="18" customHeight="1" x14ac:dyDescent="0.2">
      <c r="B22" s="34"/>
      <c r="E22" s="342" t="str">
        <f>'Rekapitulace stavby'!E14</f>
        <v>Vyplň údaj</v>
      </c>
      <c r="F22" s="300"/>
      <c r="G22" s="300"/>
      <c r="H22" s="300"/>
      <c r="I22" s="28" t="s">
        <v>33</v>
      </c>
      <c r="J22" s="29" t="str">
        <f>'Rekapitulace stavby'!AN14</f>
        <v>Vyplň údaj</v>
      </c>
      <c r="L22" s="34"/>
    </row>
    <row r="23" spans="2:12" s="1" customFormat="1" ht="6.95" customHeight="1" x14ac:dyDescent="0.2">
      <c r="B23" s="34"/>
      <c r="L23" s="34"/>
    </row>
    <row r="24" spans="2:12" s="1" customFormat="1" ht="12" customHeight="1" x14ac:dyDescent="0.2">
      <c r="B24" s="34"/>
      <c r="D24" s="28" t="s">
        <v>37</v>
      </c>
      <c r="I24" s="28" t="s">
        <v>30</v>
      </c>
      <c r="J24" s="26" t="s">
        <v>38</v>
      </c>
      <c r="L24" s="34"/>
    </row>
    <row r="25" spans="2:12" s="1" customFormat="1" ht="18" customHeight="1" x14ac:dyDescent="0.2">
      <c r="B25" s="34"/>
      <c r="E25" s="26" t="s">
        <v>39</v>
      </c>
      <c r="I25" s="28" t="s">
        <v>33</v>
      </c>
      <c r="J25" s="26" t="s">
        <v>40</v>
      </c>
      <c r="L25" s="34"/>
    </row>
    <row r="26" spans="2:12" s="1" customFormat="1" ht="6.95" customHeight="1" x14ac:dyDescent="0.2">
      <c r="B26" s="34"/>
      <c r="L26" s="34"/>
    </row>
    <row r="27" spans="2:12" s="1" customFormat="1" ht="12" customHeight="1" x14ac:dyDescent="0.2">
      <c r="B27" s="34"/>
      <c r="D27" s="28" t="s">
        <v>42</v>
      </c>
      <c r="I27" s="28" t="s">
        <v>30</v>
      </c>
      <c r="J27" s="26" t="str">
        <f>IF('Rekapitulace stavby'!AN19="","",'Rekapitulace stavby'!AN19)</f>
        <v/>
      </c>
      <c r="L27" s="34"/>
    </row>
    <row r="28" spans="2:12" s="1" customFormat="1" ht="18" customHeight="1" x14ac:dyDescent="0.2">
      <c r="B28" s="34"/>
      <c r="E28" s="26" t="str">
        <f>IF('Rekapitulace stavby'!E20="","",'Rekapitulace stavby'!E20)</f>
        <v xml:space="preserve"> </v>
      </c>
      <c r="I28" s="28" t="s">
        <v>33</v>
      </c>
      <c r="J28" s="26" t="str">
        <f>IF('Rekapitulace stavby'!AN20="","",'Rekapitulace stavby'!AN20)</f>
        <v/>
      </c>
      <c r="L28" s="34"/>
    </row>
    <row r="29" spans="2:12" s="1" customFormat="1" ht="6.95" customHeight="1" x14ac:dyDescent="0.2">
      <c r="B29" s="34"/>
      <c r="L29" s="34"/>
    </row>
    <row r="30" spans="2:12" s="1" customFormat="1" ht="12" customHeight="1" x14ac:dyDescent="0.2">
      <c r="B30" s="34"/>
      <c r="D30" s="28" t="s">
        <v>45</v>
      </c>
      <c r="L30" s="34"/>
    </row>
    <row r="31" spans="2:12" s="7" customFormat="1" ht="16.5" customHeight="1" x14ac:dyDescent="0.2">
      <c r="B31" s="94"/>
      <c r="E31" s="305" t="s">
        <v>43</v>
      </c>
      <c r="F31" s="305"/>
      <c r="G31" s="305"/>
      <c r="H31" s="305"/>
      <c r="L31" s="94"/>
    </row>
    <row r="32" spans="2:12" s="1" customFormat="1" ht="6.95" customHeight="1" x14ac:dyDescent="0.2">
      <c r="B32" s="34"/>
      <c r="L32" s="34"/>
    </row>
    <row r="33" spans="2:12" s="1" customFormat="1" ht="6.95" customHeight="1" x14ac:dyDescent="0.2">
      <c r="B33" s="34"/>
      <c r="D33" s="52"/>
      <c r="E33" s="52"/>
      <c r="F33" s="52"/>
      <c r="G33" s="52"/>
      <c r="H33" s="52"/>
      <c r="I33" s="52"/>
      <c r="J33" s="52"/>
      <c r="K33" s="52"/>
      <c r="L33" s="34"/>
    </row>
    <row r="34" spans="2:12" s="1" customFormat="1" ht="25.35" customHeight="1" x14ac:dyDescent="0.2">
      <c r="B34" s="34"/>
      <c r="D34" s="95" t="s">
        <v>47</v>
      </c>
      <c r="J34" s="65">
        <f>ROUND(J97, 2)</f>
        <v>0</v>
      </c>
      <c r="L34" s="34"/>
    </row>
    <row r="35" spans="2:12" s="1" customFormat="1" ht="6.95" customHeight="1" x14ac:dyDescent="0.2">
      <c r="B35" s="34"/>
      <c r="D35" s="52"/>
      <c r="E35" s="52"/>
      <c r="F35" s="52"/>
      <c r="G35" s="52"/>
      <c r="H35" s="52"/>
      <c r="I35" s="52"/>
      <c r="J35" s="52"/>
      <c r="K35" s="52"/>
      <c r="L35" s="34"/>
    </row>
    <row r="36" spans="2:12" s="1" customFormat="1" ht="14.45" customHeight="1" x14ac:dyDescent="0.2">
      <c r="B36" s="34"/>
      <c r="F36" s="37" t="s">
        <v>49</v>
      </c>
      <c r="I36" s="37" t="s">
        <v>48</v>
      </c>
      <c r="J36" s="37" t="s">
        <v>50</v>
      </c>
      <c r="L36" s="34"/>
    </row>
    <row r="37" spans="2:12" s="1" customFormat="1" ht="14.45" customHeight="1" x14ac:dyDescent="0.2">
      <c r="B37" s="34"/>
      <c r="D37" s="54" t="s">
        <v>51</v>
      </c>
      <c r="E37" s="28" t="s">
        <v>52</v>
      </c>
      <c r="F37" s="84">
        <f>ROUND((SUM(BE97:BE124)),  2)</f>
        <v>0</v>
      </c>
      <c r="I37" s="96">
        <v>0.21</v>
      </c>
      <c r="J37" s="84">
        <f>ROUND(((SUM(BE97:BE124))*I37),  2)</f>
        <v>0</v>
      </c>
      <c r="L37" s="34"/>
    </row>
    <row r="38" spans="2:12" s="1" customFormat="1" ht="14.45" customHeight="1" x14ac:dyDescent="0.2">
      <c r="B38" s="34"/>
      <c r="E38" s="28" t="s">
        <v>53</v>
      </c>
      <c r="F38" s="84">
        <f>ROUND((SUM(BF97:BF124)),  2)</f>
        <v>0</v>
      </c>
      <c r="I38" s="96">
        <v>0.12</v>
      </c>
      <c r="J38" s="84">
        <f>ROUND(((SUM(BF97:BF124))*I38),  2)</f>
        <v>0</v>
      </c>
      <c r="L38" s="34"/>
    </row>
    <row r="39" spans="2:12" s="1" customFormat="1" ht="14.45" hidden="1" customHeight="1" x14ac:dyDescent="0.2">
      <c r="B39" s="34"/>
      <c r="E39" s="28" t="s">
        <v>54</v>
      </c>
      <c r="F39" s="84">
        <f>ROUND((SUM(BG97:BG124)),  2)</f>
        <v>0</v>
      </c>
      <c r="I39" s="96">
        <v>0.21</v>
      </c>
      <c r="J39" s="84">
        <f>0</f>
        <v>0</v>
      </c>
      <c r="L39" s="34"/>
    </row>
    <row r="40" spans="2:12" s="1" customFormat="1" ht="14.45" hidden="1" customHeight="1" x14ac:dyDescent="0.2">
      <c r="B40" s="34"/>
      <c r="E40" s="28" t="s">
        <v>55</v>
      </c>
      <c r="F40" s="84">
        <f>ROUND((SUM(BH97:BH124)),  2)</f>
        <v>0</v>
      </c>
      <c r="I40" s="96">
        <v>0.12</v>
      </c>
      <c r="J40" s="84">
        <f>0</f>
        <v>0</v>
      </c>
      <c r="L40" s="34"/>
    </row>
    <row r="41" spans="2:12" s="1" customFormat="1" ht="14.45" hidden="1" customHeight="1" x14ac:dyDescent="0.2">
      <c r="B41" s="34"/>
      <c r="E41" s="28" t="s">
        <v>56</v>
      </c>
      <c r="F41" s="84">
        <f>ROUND((SUM(BI97:BI124)),  2)</f>
        <v>0</v>
      </c>
      <c r="I41" s="96">
        <v>0</v>
      </c>
      <c r="J41" s="84">
        <f>0</f>
        <v>0</v>
      </c>
      <c r="L41" s="34"/>
    </row>
    <row r="42" spans="2:12" s="1" customFormat="1" ht="6.95" customHeight="1" x14ac:dyDescent="0.2">
      <c r="B42" s="34"/>
      <c r="L42" s="34"/>
    </row>
    <row r="43" spans="2:12" s="1" customFormat="1" ht="25.35" customHeight="1" x14ac:dyDescent="0.2">
      <c r="B43" s="34"/>
      <c r="C43" s="97"/>
      <c r="D43" s="98" t="s">
        <v>57</v>
      </c>
      <c r="E43" s="56"/>
      <c r="F43" s="56"/>
      <c r="G43" s="99" t="s">
        <v>58</v>
      </c>
      <c r="H43" s="100" t="s">
        <v>59</v>
      </c>
      <c r="I43" s="56"/>
      <c r="J43" s="101">
        <f>SUM(J34:J41)</f>
        <v>0</v>
      </c>
      <c r="K43" s="102"/>
      <c r="L43" s="34"/>
    </row>
    <row r="44" spans="2:12" s="1" customFormat="1" ht="14.45" customHeight="1" x14ac:dyDescent="0.2">
      <c r="B44" s="43"/>
      <c r="C44" s="44"/>
      <c r="D44" s="44"/>
      <c r="E44" s="44"/>
      <c r="F44" s="44"/>
      <c r="G44" s="44"/>
      <c r="H44" s="44"/>
      <c r="I44" s="44"/>
      <c r="J44" s="44"/>
      <c r="K44" s="44"/>
      <c r="L44" s="34"/>
    </row>
    <row r="48" spans="2:12" s="1" customFormat="1" ht="6.95" customHeight="1" x14ac:dyDescent="0.2">
      <c r="B48" s="45"/>
      <c r="C48" s="46"/>
      <c r="D48" s="46"/>
      <c r="E48" s="46"/>
      <c r="F48" s="46"/>
      <c r="G48" s="46"/>
      <c r="H48" s="46"/>
      <c r="I48" s="46"/>
      <c r="J48" s="46"/>
      <c r="K48" s="46"/>
      <c r="L48" s="34"/>
    </row>
    <row r="49" spans="2:12" s="1" customFormat="1" ht="24.95" customHeight="1" x14ac:dyDescent="0.2">
      <c r="B49" s="34"/>
      <c r="C49" s="22" t="s">
        <v>269</v>
      </c>
      <c r="L49" s="34"/>
    </row>
    <row r="50" spans="2:12" s="1" customFormat="1" ht="6.95" customHeight="1" x14ac:dyDescent="0.2">
      <c r="B50" s="34"/>
      <c r="L50" s="34"/>
    </row>
    <row r="51" spans="2:12" s="1" customFormat="1" ht="12" customHeight="1" x14ac:dyDescent="0.2">
      <c r="B51" s="34"/>
      <c r="C51" s="28" t="s">
        <v>16</v>
      </c>
      <c r="L51" s="34"/>
    </row>
    <row r="52" spans="2:12" s="1" customFormat="1" ht="16.5" customHeight="1" x14ac:dyDescent="0.2">
      <c r="B52" s="34"/>
      <c r="E52" s="339" t="str">
        <f>E7</f>
        <v>Stavba č. 3145 TV Vinoř, etapa 0012 – ČOV Vinoř</v>
      </c>
      <c r="F52" s="340"/>
      <c r="G52" s="340"/>
      <c r="H52" s="340"/>
      <c r="L52" s="34"/>
    </row>
    <row r="53" spans="2:12" ht="12" customHeight="1" x14ac:dyDescent="0.2">
      <c r="B53" s="21"/>
      <c r="C53" s="28" t="s">
        <v>265</v>
      </c>
      <c r="L53" s="21"/>
    </row>
    <row r="54" spans="2:12" ht="16.5" customHeight="1" x14ac:dyDescent="0.2">
      <c r="B54" s="21"/>
      <c r="E54" s="339" t="s">
        <v>266</v>
      </c>
      <c r="F54" s="301"/>
      <c r="G54" s="301"/>
      <c r="H54" s="301"/>
      <c r="L54" s="21"/>
    </row>
    <row r="55" spans="2:12" ht="12" customHeight="1" x14ac:dyDescent="0.2">
      <c r="B55" s="21"/>
      <c r="C55" s="28" t="s">
        <v>267</v>
      </c>
      <c r="L55" s="21"/>
    </row>
    <row r="56" spans="2:12" s="1" customFormat="1" ht="16.5" customHeight="1" x14ac:dyDescent="0.2">
      <c r="B56" s="34"/>
      <c r="E56" s="335" t="s">
        <v>268</v>
      </c>
      <c r="F56" s="341"/>
      <c r="G56" s="341"/>
      <c r="H56" s="341"/>
      <c r="L56" s="34"/>
    </row>
    <row r="57" spans="2:12" s="1" customFormat="1" ht="12" customHeight="1" x14ac:dyDescent="0.2">
      <c r="B57" s="34"/>
      <c r="C57" s="28" t="s">
        <v>1625</v>
      </c>
      <c r="L57" s="34"/>
    </row>
    <row r="58" spans="2:12" s="1" customFormat="1" ht="16.5" customHeight="1" x14ac:dyDescent="0.2">
      <c r="B58" s="34"/>
      <c r="E58" s="322" t="str">
        <f>E13</f>
        <v>01.1c - Demolice</v>
      </c>
      <c r="F58" s="341"/>
      <c r="G58" s="341"/>
      <c r="H58" s="341"/>
      <c r="L58" s="34"/>
    </row>
    <row r="59" spans="2:12" s="1" customFormat="1" ht="6.95" customHeight="1" x14ac:dyDescent="0.2">
      <c r="B59" s="34"/>
      <c r="L59" s="34"/>
    </row>
    <row r="60" spans="2:12" s="1" customFormat="1" ht="12" customHeight="1" x14ac:dyDescent="0.2">
      <c r="B60" s="34"/>
      <c r="C60" s="28" t="s">
        <v>22</v>
      </c>
      <c r="F60" s="26" t="str">
        <f>F16</f>
        <v>Praha</v>
      </c>
      <c r="I60" s="28" t="s">
        <v>24</v>
      </c>
      <c r="J60" s="51" t="str">
        <f>IF(J16="","",J16)</f>
        <v>5.8.2025 - revize</v>
      </c>
      <c r="L60" s="34"/>
    </row>
    <row r="61" spans="2:12" s="1" customFormat="1" ht="6.95" customHeight="1" x14ac:dyDescent="0.2">
      <c r="B61" s="34"/>
      <c r="L61" s="34"/>
    </row>
    <row r="62" spans="2:12" s="1" customFormat="1" ht="25.7" customHeight="1" x14ac:dyDescent="0.2">
      <c r="B62" s="34"/>
      <c r="C62" s="28" t="s">
        <v>29</v>
      </c>
      <c r="F62" s="26" t="str">
        <f>E19</f>
        <v>PVS, a.s, Evropská 866/67, Praha 6, 160 00</v>
      </c>
      <c r="I62" s="28" t="s">
        <v>37</v>
      </c>
      <c r="J62" s="32" t="str">
        <f>E25</f>
        <v>d plus projektová a inženýrská a.s.</v>
      </c>
      <c r="L62" s="34"/>
    </row>
    <row r="63" spans="2:12" s="1" customFormat="1" ht="15.2" customHeight="1" x14ac:dyDescent="0.2">
      <c r="B63" s="34"/>
      <c r="C63" s="28" t="s">
        <v>35</v>
      </c>
      <c r="F63" s="26" t="str">
        <f>IF(E22="","",E22)</f>
        <v>Vyplň údaj</v>
      </c>
      <c r="I63" s="28" t="s">
        <v>42</v>
      </c>
      <c r="J63" s="32" t="str">
        <f>E28</f>
        <v xml:space="preserve"> </v>
      </c>
      <c r="L63" s="34"/>
    </row>
    <row r="64" spans="2:12" s="1" customFormat="1" ht="10.35" customHeight="1" x14ac:dyDescent="0.2">
      <c r="B64" s="34"/>
      <c r="L64" s="34"/>
    </row>
    <row r="65" spans="2:47" s="1" customFormat="1" ht="29.25" customHeight="1" x14ac:dyDescent="0.2">
      <c r="B65" s="34"/>
      <c r="C65" s="103" t="s">
        <v>270</v>
      </c>
      <c r="D65" s="97"/>
      <c r="E65" s="97"/>
      <c r="F65" s="97"/>
      <c r="G65" s="97"/>
      <c r="H65" s="97"/>
      <c r="I65" s="97"/>
      <c r="J65" s="104" t="s">
        <v>271</v>
      </c>
      <c r="K65" s="97"/>
      <c r="L65" s="34"/>
    </row>
    <row r="66" spans="2:47" s="1" customFormat="1" ht="10.35" customHeight="1" x14ac:dyDescent="0.2">
      <c r="B66" s="34"/>
      <c r="L66" s="34"/>
    </row>
    <row r="67" spans="2:47" s="1" customFormat="1" ht="22.9" customHeight="1" x14ac:dyDescent="0.2">
      <c r="B67" s="34"/>
      <c r="C67" s="105" t="s">
        <v>79</v>
      </c>
      <c r="J67" s="65">
        <f>J97</f>
        <v>0</v>
      </c>
      <c r="L67" s="34"/>
      <c r="AU67" s="18" t="s">
        <v>272</v>
      </c>
    </row>
    <row r="68" spans="2:47" s="8" customFormat="1" ht="24.95" customHeight="1" x14ac:dyDescent="0.2">
      <c r="B68" s="106"/>
      <c r="D68" s="107" t="s">
        <v>273</v>
      </c>
      <c r="E68" s="108"/>
      <c r="F68" s="108"/>
      <c r="G68" s="108"/>
      <c r="H68" s="108"/>
      <c r="I68" s="108"/>
      <c r="J68" s="109">
        <f>J98</f>
        <v>0</v>
      </c>
      <c r="L68" s="106"/>
    </row>
    <row r="69" spans="2:47" s="9" customFormat="1" ht="19.899999999999999" customHeight="1" x14ac:dyDescent="0.2">
      <c r="B69" s="110"/>
      <c r="D69" s="111" t="s">
        <v>278</v>
      </c>
      <c r="E69" s="112"/>
      <c r="F69" s="112"/>
      <c r="G69" s="112"/>
      <c r="H69" s="112"/>
      <c r="I69" s="112"/>
      <c r="J69" s="113">
        <f>J99</f>
        <v>0</v>
      </c>
      <c r="L69" s="110"/>
    </row>
    <row r="70" spans="2:47" s="9" customFormat="1" ht="19.899999999999999" customHeight="1" x14ac:dyDescent="0.2">
      <c r="B70" s="110"/>
      <c r="D70" s="111" t="s">
        <v>1858</v>
      </c>
      <c r="E70" s="112"/>
      <c r="F70" s="112"/>
      <c r="G70" s="112"/>
      <c r="H70" s="112"/>
      <c r="I70" s="112"/>
      <c r="J70" s="113">
        <f>J105</f>
        <v>0</v>
      </c>
      <c r="L70" s="110"/>
    </row>
    <row r="71" spans="2:47" s="9" customFormat="1" ht="19.899999999999999" customHeight="1" x14ac:dyDescent="0.2">
      <c r="B71" s="110"/>
      <c r="D71" s="111" t="s">
        <v>280</v>
      </c>
      <c r="E71" s="112"/>
      <c r="F71" s="112"/>
      <c r="G71" s="112"/>
      <c r="H71" s="112"/>
      <c r="I71" s="112"/>
      <c r="J71" s="113">
        <f>J115</f>
        <v>0</v>
      </c>
      <c r="L71" s="110"/>
    </row>
    <row r="72" spans="2:47" s="8" customFormat="1" ht="24.95" customHeight="1" x14ac:dyDescent="0.2">
      <c r="B72" s="106"/>
      <c r="D72" s="107" t="s">
        <v>282</v>
      </c>
      <c r="E72" s="108"/>
      <c r="F72" s="108"/>
      <c r="G72" s="108"/>
      <c r="H72" s="108"/>
      <c r="I72" s="108"/>
      <c r="J72" s="109">
        <f>J120</f>
        <v>0</v>
      </c>
      <c r="L72" s="106"/>
    </row>
    <row r="73" spans="2:47" s="9" customFormat="1" ht="19.899999999999999" customHeight="1" x14ac:dyDescent="0.2">
      <c r="B73" s="110"/>
      <c r="D73" s="111" t="s">
        <v>290</v>
      </c>
      <c r="E73" s="112"/>
      <c r="F73" s="112"/>
      <c r="G73" s="112"/>
      <c r="H73" s="112"/>
      <c r="I73" s="112"/>
      <c r="J73" s="113">
        <f>J121</f>
        <v>0</v>
      </c>
      <c r="L73" s="110"/>
    </row>
    <row r="74" spans="2:47" s="1" customFormat="1" ht="21.75" customHeight="1" x14ac:dyDescent="0.2">
      <c r="B74" s="34"/>
      <c r="L74" s="34"/>
    </row>
    <row r="75" spans="2:47" s="1" customFormat="1" ht="6.95" customHeight="1" x14ac:dyDescent="0.2">
      <c r="B75" s="43"/>
      <c r="C75" s="44"/>
      <c r="D75" s="44"/>
      <c r="E75" s="44"/>
      <c r="F75" s="44"/>
      <c r="G75" s="44"/>
      <c r="H75" s="44"/>
      <c r="I75" s="44"/>
      <c r="J75" s="44"/>
      <c r="K75" s="44"/>
      <c r="L75" s="34"/>
    </row>
    <row r="79" spans="2:47" s="1" customFormat="1" ht="6.95" customHeight="1" x14ac:dyDescent="0.2">
      <c r="B79" s="45"/>
      <c r="C79" s="46"/>
      <c r="D79" s="46"/>
      <c r="E79" s="46"/>
      <c r="F79" s="46"/>
      <c r="G79" s="46"/>
      <c r="H79" s="46"/>
      <c r="I79" s="46"/>
      <c r="J79" s="46"/>
      <c r="K79" s="46"/>
      <c r="L79" s="34"/>
    </row>
    <row r="80" spans="2:47" s="1" customFormat="1" ht="24.95" customHeight="1" x14ac:dyDescent="0.2">
      <c r="B80" s="34"/>
      <c r="C80" s="22" t="s">
        <v>296</v>
      </c>
      <c r="L80" s="34"/>
    </row>
    <row r="81" spans="2:20" s="1" customFormat="1" ht="6.95" customHeight="1" x14ac:dyDescent="0.2">
      <c r="B81" s="34"/>
      <c r="L81" s="34"/>
    </row>
    <row r="82" spans="2:20" s="1" customFormat="1" ht="12" customHeight="1" x14ac:dyDescent="0.2">
      <c r="B82" s="34"/>
      <c r="C82" s="28" t="s">
        <v>16</v>
      </c>
      <c r="L82" s="34"/>
    </row>
    <row r="83" spans="2:20" s="1" customFormat="1" ht="16.5" customHeight="1" x14ac:dyDescent="0.2">
      <c r="B83" s="34"/>
      <c r="E83" s="339" t="str">
        <f>E7</f>
        <v>Stavba č. 3145 TV Vinoř, etapa 0012 – ČOV Vinoř</v>
      </c>
      <c r="F83" s="340"/>
      <c r="G83" s="340"/>
      <c r="H83" s="340"/>
      <c r="L83" s="34"/>
    </row>
    <row r="84" spans="2:20" ht="12" customHeight="1" x14ac:dyDescent="0.2">
      <c r="B84" s="21"/>
      <c r="C84" s="28" t="s">
        <v>265</v>
      </c>
      <c r="L84" s="21"/>
    </row>
    <row r="85" spans="2:20" ht="16.5" customHeight="1" x14ac:dyDescent="0.2">
      <c r="B85" s="21"/>
      <c r="E85" s="339" t="s">
        <v>266</v>
      </c>
      <c r="F85" s="301"/>
      <c r="G85" s="301"/>
      <c r="H85" s="301"/>
      <c r="L85" s="21"/>
    </row>
    <row r="86" spans="2:20" ht="12" customHeight="1" x14ac:dyDescent="0.2">
      <c r="B86" s="21"/>
      <c r="C86" s="28" t="s">
        <v>267</v>
      </c>
      <c r="L86" s="21"/>
    </row>
    <row r="87" spans="2:20" s="1" customFormat="1" ht="16.5" customHeight="1" x14ac:dyDescent="0.2">
      <c r="B87" s="34"/>
      <c r="E87" s="335" t="s">
        <v>268</v>
      </c>
      <c r="F87" s="341"/>
      <c r="G87" s="341"/>
      <c r="H87" s="341"/>
      <c r="L87" s="34"/>
    </row>
    <row r="88" spans="2:20" s="1" customFormat="1" ht="12" customHeight="1" x14ac:dyDescent="0.2">
      <c r="B88" s="34"/>
      <c r="C88" s="28" t="s">
        <v>1625</v>
      </c>
      <c r="L88" s="34"/>
    </row>
    <row r="89" spans="2:20" s="1" customFormat="1" ht="16.5" customHeight="1" x14ac:dyDescent="0.2">
      <c r="B89" s="34"/>
      <c r="E89" s="322" t="str">
        <f>E13</f>
        <v>01.1c - Demolice</v>
      </c>
      <c r="F89" s="341"/>
      <c r="G89" s="341"/>
      <c r="H89" s="341"/>
      <c r="L89" s="34"/>
    </row>
    <row r="90" spans="2:20" s="1" customFormat="1" ht="6.95" customHeight="1" x14ac:dyDescent="0.2">
      <c r="B90" s="34"/>
      <c r="L90" s="34"/>
    </row>
    <row r="91" spans="2:20" s="1" customFormat="1" ht="12" customHeight="1" x14ac:dyDescent="0.2">
      <c r="B91" s="34"/>
      <c r="C91" s="28" t="s">
        <v>22</v>
      </c>
      <c r="F91" s="26" t="str">
        <f>F16</f>
        <v>Praha</v>
      </c>
      <c r="I91" s="28" t="s">
        <v>24</v>
      </c>
      <c r="J91" s="51" t="str">
        <f>IF(J16="","",J16)</f>
        <v>5.8.2025 - revize</v>
      </c>
      <c r="L91" s="34"/>
    </row>
    <row r="92" spans="2:20" s="1" customFormat="1" ht="6.95" customHeight="1" x14ac:dyDescent="0.2">
      <c r="B92" s="34"/>
      <c r="L92" s="34"/>
    </row>
    <row r="93" spans="2:20" s="1" customFormat="1" ht="25.7" customHeight="1" x14ac:dyDescent="0.2">
      <c r="B93" s="34"/>
      <c r="C93" s="28" t="s">
        <v>29</v>
      </c>
      <c r="F93" s="26" t="str">
        <f>E19</f>
        <v>PVS, a.s, Evropská 866/67, Praha 6, 160 00</v>
      </c>
      <c r="I93" s="28" t="s">
        <v>37</v>
      </c>
      <c r="J93" s="32" t="str">
        <f>E25</f>
        <v>d plus projektová a inženýrská a.s.</v>
      </c>
      <c r="L93" s="34"/>
    </row>
    <row r="94" spans="2:20" s="1" customFormat="1" ht="15.2" customHeight="1" x14ac:dyDescent="0.2">
      <c r="B94" s="34"/>
      <c r="C94" s="28" t="s">
        <v>35</v>
      </c>
      <c r="F94" s="26" t="str">
        <f>IF(E22="","",E22)</f>
        <v>Vyplň údaj</v>
      </c>
      <c r="I94" s="28" t="s">
        <v>42</v>
      </c>
      <c r="J94" s="32" t="str">
        <f>E28</f>
        <v xml:space="preserve"> </v>
      </c>
      <c r="L94" s="34"/>
    </row>
    <row r="95" spans="2:20" s="1" customFormat="1" ht="10.35" customHeight="1" x14ac:dyDescent="0.2">
      <c r="B95" s="34"/>
      <c r="L95" s="34"/>
    </row>
    <row r="96" spans="2:20" s="10" customFormat="1" ht="29.25" customHeight="1" x14ac:dyDescent="0.2">
      <c r="B96" s="114"/>
      <c r="C96" s="115" t="s">
        <v>297</v>
      </c>
      <c r="D96" s="116" t="s">
        <v>66</v>
      </c>
      <c r="E96" s="116" t="s">
        <v>62</v>
      </c>
      <c r="F96" s="116" t="s">
        <v>63</v>
      </c>
      <c r="G96" s="116" t="s">
        <v>298</v>
      </c>
      <c r="H96" s="116" t="s">
        <v>299</v>
      </c>
      <c r="I96" s="116" t="s">
        <v>300</v>
      </c>
      <c r="J96" s="116" t="s">
        <v>271</v>
      </c>
      <c r="K96" s="117" t="s">
        <v>301</v>
      </c>
      <c r="L96" s="114"/>
      <c r="M96" s="58" t="s">
        <v>43</v>
      </c>
      <c r="N96" s="59" t="s">
        <v>51</v>
      </c>
      <c r="O96" s="59" t="s">
        <v>302</v>
      </c>
      <c r="P96" s="59" t="s">
        <v>303</v>
      </c>
      <c r="Q96" s="59" t="s">
        <v>304</v>
      </c>
      <c r="R96" s="59" t="s">
        <v>305</v>
      </c>
      <c r="S96" s="59" t="s">
        <v>306</v>
      </c>
      <c r="T96" s="60" t="s">
        <v>307</v>
      </c>
    </row>
    <row r="97" spans="2:65" s="1" customFormat="1" ht="22.9" customHeight="1" x14ac:dyDescent="0.25">
      <c r="B97" s="34"/>
      <c r="C97" s="63" t="s">
        <v>308</v>
      </c>
      <c r="J97" s="118">
        <f>BK97</f>
        <v>0</v>
      </c>
      <c r="L97" s="34"/>
      <c r="M97" s="61"/>
      <c r="N97" s="52"/>
      <c r="O97" s="52"/>
      <c r="P97" s="119">
        <f>P98+P120</f>
        <v>0</v>
      </c>
      <c r="Q97" s="52"/>
      <c r="R97" s="119">
        <f>R98+R120</f>
        <v>3.7802999999999999E-3</v>
      </c>
      <c r="S97" s="52"/>
      <c r="T97" s="120">
        <f>T98+T120</f>
        <v>91.446029999999993</v>
      </c>
      <c r="AT97" s="18" t="s">
        <v>80</v>
      </c>
      <c r="AU97" s="18" t="s">
        <v>272</v>
      </c>
      <c r="BK97" s="121">
        <f>BK98+BK120</f>
        <v>0</v>
      </c>
    </row>
    <row r="98" spans="2:65" s="11" customFormat="1" ht="25.9" customHeight="1" x14ac:dyDescent="0.2">
      <c r="B98" s="122"/>
      <c r="D98" s="123" t="s">
        <v>80</v>
      </c>
      <c r="E98" s="124" t="s">
        <v>309</v>
      </c>
      <c r="F98" s="124" t="s">
        <v>310</v>
      </c>
      <c r="I98" s="125"/>
      <c r="J98" s="126">
        <f>BK98</f>
        <v>0</v>
      </c>
      <c r="L98" s="122"/>
      <c r="M98" s="127"/>
      <c r="P98" s="128">
        <f>P99+P105+P115</f>
        <v>0</v>
      </c>
      <c r="R98" s="128">
        <f>R99+R105+R115</f>
        <v>3.7802999999999999E-3</v>
      </c>
      <c r="T98" s="129">
        <f>T99+T105+T115</f>
        <v>91.105229999999992</v>
      </c>
      <c r="AR98" s="123" t="s">
        <v>88</v>
      </c>
      <c r="AT98" s="130" t="s">
        <v>80</v>
      </c>
      <c r="AU98" s="130" t="s">
        <v>81</v>
      </c>
      <c r="AY98" s="123" t="s">
        <v>311</v>
      </c>
      <c r="BK98" s="131">
        <f>BK99+BK105+BK115</f>
        <v>0</v>
      </c>
    </row>
    <row r="99" spans="2:65" s="11" customFormat="1" ht="22.9" customHeight="1" x14ac:dyDescent="0.2">
      <c r="B99" s="122"/>
      <c r="D99" s="123" t="s">
        <v>80</v>
      </c>
      <c r="E99" s="132" t="s">
        <v>368</v>
      </c>
      <c r="F99" s="132" t="s">
        <v>708</v>
      </c>
      <c r="I99" s="125"/>
      <c r="J99" s="133">
        <f>BK99</f>
        <v>0</v>
      </c>
      <c r="L99" s="122"/>
      <c r="M99" s="127"/>
      <c r="P99" s="128">
        <f>SUM(P100:P104)</f>
        <v>0</v>
      </c>
      <c r="R99" s="128">
        <f>SUM(R100:R104)</f>
        <v>3.7802999999999999E-3</v>
      </c>
      <c r="T99" s="129">
        <f>SUM(T100:T104)</f>
        <v>91.105229999999992</v>
      </c>
      <c r="AR99" s="123" t="s">
        <v>88</v>
      </c>
      <c r="AT99" s="130" t="s">
        <v>80</v>
      </c>
      <c r="AU99" s="130" t="s">
        <v>88</v>
      </c>
      <c r="AY99" s="123" t="s">
        <v>311</v>
      </c>
      <c r="BK99" s="131">
        <f>SUM(BK100:BK104)</f>
        <v>0</v>
      </c>
    </row>
    <row r="100" spans="2:65" s="1" customFormat="1" ht="16.5" customHeight="1" x14ac:dyDescent="0.2">
      <c r="B100" s="34"/>
      <c r="C100" s="134" t="s">
        <v>88</v>
      </c>
      <c r="D100" s="134" t="s">
        <v>313</v>
      </c>
      <c r="E100" s="135" t="s">
        <v>1859</v>
      </c>
      <c r="F100" s="136" t="s">
        <v>1860</v>
      </c>
      <c r="G100" s="137" t="s">
        <v>316</v>
      </c>
      <c r="H100" s="138">
        <v>37.802999999999997</v>
      </c>
      <c r="I100" s="139"/>
      <c r="J100" s="140">
        <f>ROUND(I100*H100,2)</f>
        <v>0</v>
      </c>
      <c r="K100" s="136" t="s">
        <v>317</v>
      </c>
      <c r="L100" s="34"/>
      <c r="M100" s="141" t="s">
        <v>43</v>
      </c>
      <c r="N100" s="142" t="s">
        <v>52</v>
      </c>
      <c r="P100" s="143">
        <f>O100*H100</f>
        <v>0</v>
      </c>
      <c r="Q100" s="143">
        <v>1E-4</v>
      </c>
      <c r="R100" s="143">
        <f>Q100*H100</f>
        <v>3.7802999999999999E-3</v>
      </c>
      <c r="S100" s="143">
        <v>2.41</v>
      </c>
      <c r="T100" s="144">
        <f>S100*H100</f>
        <v>91.105229999999992</v>
      </c>
      <c r="AR100" s="145" t="s">
        <v>318</v>
      </c>
      <c r="AT100" s="145" t="s">
        <v>313</v>
      </c>
      <c r="AU100" s="145" t="s">
        <v>90</v>
      </c>
      <c r="AY100" s="18" t="s">
        <v>311</v>
      </c>
      <c r="BE100" s="146">
        <f>IF(N100="základní",J100,0)</f>
        <v>0</v>
      </c>
      <c r="BF100" s="146">
        <f>IF(N100="snížená",J100,0)</f>
        <v>0</v>
      </c>
      <c r="BG100" s="146">
        <f>IF(N100="zákl. přenesená",J100,0)</f>
        <v>0</v>
      </c>
      <c r="BH100" s="146">
        <f>IF(N100="sníž. přenesená",J100,0)</f>
        <v>0</v>
      </c>
      <c r="BI100" s="146">
        <f>IF(N100="nulová",J100,0)</f>
        <v>0</v>
      </c>
      <c r="BJ100" s="18" t="s">
        <v>88</v>
      </c>
      <c r="BK100" s="146">
        <f>ROUND(I100*H100,2)</f>
        <v>0</v>
      </c>
      <c r="BL100" s="18" t="s">
        <v>318</v>
      </c>
      <c r="BM100" s="145" t="s">
        <v>1861</v>
      </c>
    </row>
    <row r="101" spans="2:65" s="1" customFormat="1" ht="11.25" x14ac:dyDescent="0.2">
      <c r="B101" s="34"/>
      <c r="D101" s="147" t="s">
        <v>320</v>
      </c>
      <c r="F101" s="148" t="s">
        <v>1862</v>
      </c>
      <c r="I101" s="149"/>
      <c r="L101" s="34"/>
      <c r="M101" s="150"/>
      <c r="T101" s="55"/>
      <c r="AT101" s="18" t="s">
        <v>320</v>
      </c>
      <c r="AU101" s="18" t="s">
        <v>90</v>
      </c>
    </row>
    <row r="102" spans="2:65" s="12" customFormat="1" ht="11.25" x14ac:dyDescent="0.2">
      <c r="B102" s="151"/>
      <c r="D102" s="152" t="s">
        <v>322</v>
      </c>
      <c r="E102" s="153" t="s">
        <v>43</v>
      </c>
      <c r="F102" s="154" t="s">
        <v>1863</v>
      </c>
      <c r="H102" s="155">
        <v>21.734999999999999</v>
      </c>
      <c r="I102" s="156"/>
      <c r="L102" s="151"/>
      <c r="M102" s="157"/>
      <c r="T102" s="158"/>
      <c r="AT102" s="153" t="s">
        <v>322</v>
      </c>
      <c r="AU102" s="153" t="s">
        <v>90</v>
      </c>
      <c r="AV102" s="12" t="s">
        <v>90</v>
      </c>
      <c r="AW102" s="12" t="s">
        <v>41</v>
      </c>
      <c r="AX102" s="12" t="s">
        <v>81</v>
      </c>
      <c r="AY102" s="153" t="s">
        <v>311</v>
      </c>
    </row>
    <row r="103" spans="2:65" s="12" customFormat="1" ht="11.25" x14ac:dyDescent="0.2">
      <c r="B103" s="151"/>
      <c r="D103" s="152" t="s">
        <v>322</v>
      </c>
      <c r="E103" s="153" t="s">
        <v>43</v>
      </c>
      <c r="F103" s="154" t="s">
        <v>1864</v>
      </c>
      <c r="H103" s="155">
        <v>16.068000000000001</v>
      </c>
      <c r="I103" s="156"/>
      <c r="L103" s="151"/>
      <c r="M103" s="157"/>
      <c r="T103" s="158"/>
      <c r="AT103" s="153" t="s">
        <v>322</v>
      </c>
      <c r="AU103" s="153" t="s">
        <v>90</v>
      </c>
      <c r="AV103" s="12" t="s">
        <v>90</v>
      </c>
      <c r="AW103" s="12" t="s">
        <v>41</v>
      </c>
      <c r="AX103" s="12" t="s">
        <v>81</v>
      </c>
      <c r="AY103" s="153" t="s">
        <v>311</v>
      </c>
    </row>
    <row r="104" spans="2:65" s="13" customFormat="1" ht="11.25" x14ac:dyDescent="0.2">
      <c r="B104" s="159"/>
      <c r="D104" s="152" t="s">
        <v>322</v>
      </c>
      <c r="E104" s="160" t="s">
        <v>43</v>
      </c>
      <c r="F104" s="161" t="s">
        <v>331</v>
      </c>
      <c r="H104" s="162">
        <v>37.802999999999997</v>
      </c>
      <c r="I104" s="163"/>
      <c r="L104" s="159"/>
      <c r="M104" s="164"/>
      <c r="T104" s="165"/>
      <c r="AT104" s="160" t="s">
        <v>322</v>
      </c>
      <c r="AU104" s="160" t="s">
        <v>90</v>
      </c>
      <c r="AV104" s="13" t="s">
        <v>318</v>
      </c>
      <c r="AW104" s="13" t="s">
        <v>41</v>
      </c>
      <c r="AX104" s="13" t="s">
        <v>88</v>
      </c>
      <c r="AY104" s="160" t="s">
        <v>311</v>
      </c>
    </row>
    <row r="105" spans="2:65" s="11" customFormat="1" ht="22.9" customHeight="1" x14ac:dyDescent="0.2">
      <c r="B105" s="122"/>
      <c r="D105" s="123" t="s">
        <v>80</v>
      </c>
      <c r="E105" s="132" t="s">
        <v>868</v>
      </c>
      <c r="F105" s="132" t="s">
        <v>1865</v>
      </c>
      <c r="I105" s="125"/>
      <c r="J105" s="133">
        <f>BK105</f>
        <v>0</v>
      </c>
      <c r="L105" s="122"/>
      <c r="M105" s="127"/>
      <c r="P105" s="128">
        <f>SUM(P106:P114)</f>
        <v>0</v>
      </c>
      <c r="R105" s="128">
        <f>SUM(R106:R114)</f>
        <v>0</v>
      </c>
      <c r="T105" s="129">
        <f>SUM(T106:T114)</f>
        <v>0</v>
      </c>
      <c r="AR105" s="123" t="s">
        <v>88</v>
      </c>
      <c r="AT105" s="130" t="s">
        <v>80</v>
      </c>
      <c r="AU105" s="130" t="s">
        <v>88</v>
      </c>
      <c r="AY105" s="123" t="s">
        <v>311</v>
      </c>
      <c r="BK105" s="131">
        <f>SUM(BK106:BK114)</f>
        <v>0</v>
      </c>
    </row>
    <row r="106" spans="2:65" s="1" customFormat="1" ht="16.5" customHeight="1" x14ac:dyDescent="0.2">
      <c r="B106" s="34"/>
      <c r="C106" s="134" t="s">
        <v>90</v>
      </c>
      <c r="D106" s="134" t="s">
        <v>313</v>
      </c>
      <c r="E106" s="135" t="s">
        <v>1866</v>
      </c>
      <c r="F106" s="136" t="s">
        <v>1867</v>
      </c>
      <c r="G106" s="137" t="s">
        <v>371</v>
      </c>
      <c r="H106" s="138">
        <v>91.445999999999998</v>
      </c>
      <c r="I106" s="139"/>
      <c r="J106" s="140">
        <f>ROUND(I106*H106,2)</f>
        <v>0</v>
      </c>
      <c r="K106" s="136" t="s">
        <v>317</v>
      </c>
      <c r="L106" s="34"/>
      <c r="M106" s="141" t="s">
        <v>43</v>
      </c>
      <c r="N106" s="142" t="s">
        <v>52</v>
      </c>
      <c r="P106" s="143">
        <f>O106*H106</f>
        <v>0</v>
      </c>
      <c r="Q106" s="143">
        <v>0</v>
      </c>
      <c r="R106" s="143">
        <f>Q106*H106</f>
        <v>0</v>
      </c>
      <c r="S106" s="143">
        <v>0</v>
      </c>
      <c r="T106" s="144">
        <f>S106*H106</f>
        <v>0</v>
      </c>
      <c r="AR106" s="145" t="s">
        <v>318</v>
      </c>
      <c r="AT106" s="145" t="s">
        <v>313</v>
      </c>
      <c r="AU106" s="145" t="s">
        <v>90</v>
      </c>
      <c r="AY106" s="18" t="s">
        <v>311</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318</v>
      </c>
      <c r="BM106" s="145" t="s">
        <v>1868</v>
      </c>
    </row>
    <row r="107" spans="2:65" s="1" customFormat="1" ht="11.25" x14ac:dyDescent="0.2">
      <c r="B107" s="34"/>
      <c r="D107" s="147" t="s">
        <v>320</v>
      </c>
      <c r="F107" s="148" t="s">
        <v>1869</v>
      </c>
      <c r="I107" s="149"/>
      <c r="L107" s="34"/>
      <c r="M107" s="150"/>
      <c r="T107" s="55"/>
      <c r="AT107" s="18" t="s">
        <v>320</v>
      </c>
      <c r="AU107" s="18" t="s">
        <v>90</v>
      </c>
    </row>
    <row r="108" spans="2:65" s="1" customFormat="1" ht="24.2" customHeight="1" x14ac:dyDescent="0.2">
      <c r="B108" s="34"/>
      <c r="C108" s="134" t="s">
        <v>96</v>
      </c>
      <c r="D108" s="134" t="s">
        <v>313</v>
      </c>
      <c r="E108" s="135" t="s">
        <v>1870</v>
      </c>
      <c r="F108" s="136" t="s">
        <v>1871</v>
      </c>
      <c r="G108" s="137" t="s">
        <v>371</v>
      </c>
      <c r="H108" s="138">
        <v>91.445999999999998</v>
      </c>
      <c r="I108" s="139"/>
      <c r="J108" s="140">
        <f>ROUND(I108*H108,2)</f>
        <v>0</v>
      </c>
      <c r="K108" s="136" t="s">
        <v>317</v>
      </c>
      <c r="L108" s="34"/>
      <c r="M108" s="141" t="s">
        <v>43</v>
      </c>
      <c r="N108" s="142" t="s">
        <v>52</v>
      </c>
      <c r="P108" s="143">
        <f>O108*H108</f>
        <v>0</v>
      </c>
      <c r="Q108" s="143">
        <v>0</v>
      </c>
      <c r="R108" s="143">
        <f>Q108*H108</f>
        <v>0</v>
      </c>
      <c r="S108" s="143">
        <v>0</v>
      </c>
      <c r="T108" s="144">
        <f>S108*H108</f>
        <v>0</v>
      </c>
      <c r="AR108" s="145" t="s">
        <v>318</v>
      </c>
      <c r="AT108" s="145" t="s">
        <v>313</v>
      </c>
      <c r="AU108" s="145" t="s">
        <v>90</v>
      </c>
      <c r="AY108" s="18" t="s">
        <v>311</v>
      </c>
      <c r="BE108" s="146">
        <f>IF(N108="základní",J108,0)</f>
        <v>0</v>
      </c>
      <c r="BF108" s="146">
        <f>IF(N108="snížená",J108,0)</f>
        <v>0</v>
      </c>
      <c r="BG108" s="146">
        <f>IF(N108="zákl. přenesená",J108,0)</f>
        <v>0</v>
      </c>
      <c r="BH108" s="146">
        <f>IF(N108="sníž. přenesená",J108,0)</f>
        <v>0</v>
      </c>
      <c r="BI108" s="146">
        <f>IF(N108="nulová",J108,0)</f>
        <v>0</v>
      </c>
      <c r="BJ108" s="18" t="s">
        <v>88</v>
      </c>
      <c r="BK108" s="146">
        <f>ROUND(I108*H108,2)</f>
        <v>0</v>
      </c>
      <c r="BL108" s="18" t="s">
        <v>318</v>
      </c>
      <c r="BM108" s="145" t="s">
        <v>1872</v>
      </c>
    </row>
    <row r="109" spans="2:65" s="1" customFormat="1" ht="11.25" x14ac:dyDescent="0.2">
      <c r="B109" s="34"/>
      <c r="D109" s="147" t="s">
        <v>320</v>
      </c>
      <c r="F109" s="148" t="s">
        <v>1873</v>
      </c>
      <c r="I109" s="149"/>
      <c r="L109" s="34"/>
      <c r="M109" s="150"/>
      <c r="T109" s="55"/>
      <c r="AT109" s="18" t="s">
        <v>320</v>
      </c>
      <c r="AU109" s="18" t="s">
        <v>90</v>
      </c>
    </row>
    <row r="110" spans="2:65" s="1" customFormat="1" ht="21.75" customHeight="1" x14ac:dyDescent="0.2">
      <c r="B110" s="34"/>
      <c r="C110" s="134" t="s">
        <v>318</v>
      </c>
      <c r="D110" s="134" t="s">
        <v>313</v>
      </c>
      <c r="E110" s="135" t="s">
        <v>876</v>
      </c>
      <c r="F110" s="136" t="s">
        <v>877</v>
      </c>
      <c r="G110" s="137" t="s">
        <v>371</v>
      </c>
      <c r="H110" s="138">
        <v>91.445999999999998</v>
      </c>
      <c r="I110" s="139"/>
      <c r="J110" s="140">
        <f>ROUND(I110*H110,2)</f>
        <v>0</v>
      </c>
      <c r="K110" s="136" t="s">
        <v>317</v>
      </c>
      <c r="L110" s="34"/>
      <c r="M110" s="141" t="s">
        <v>43</v>
      </c>
      <c r="N110" s="142" t="s">
        <v>52</v>
      </c>
      <c r="P110" s="143">
        <f>O110*H110</f>
        <v>0</v>
      </c>
      <c r="Q110" s="143">
        <v>0</v>
      </c>
      <c r="R110" s="143">
        <f>Q110*H110</f>
        <v>0</v>
      </c>
      <c r="S110" s="143">
        <v>0</v>
      </c>
      <c r="T110" s="144">
        <f>S110*H110</f>
        <v>0</v>
      </c>
      <c r="AR110" s="145" t="s">
        <v>318</v>
      </c>
      <c r="AT110" s="145" t="s">
        <v>313</v>
      </c>
      <c r="AU110" s="145" t="s">
        <v>90</v>
      </c>
      <c r="AY110" s="18" t="s">
        <v>311</v>
      </c>
      <c r="BE110" s="146">
        <f>IF(N110="základní",J110,0)</f>
        <v>0</v>
      </c>
      <c r="BF110" s="146">
        <f>IF(N110="snížená",J110,0)</f>
        <v>0</v>
      </c>
      <c r="BG110" s="146">
        <f>IF(N110="zákl. přenesená",J110,0)</f>
        <v>0</v>
      </c>
      <c r="BH110" s="146">
        <f>IF(N110="sníž. přenesená",J110,0)</f>
        <v>0</v>
      </c>
      <c r="BI110" s="146">
        <f>IF(N110="nulová",J110,0)</f>
        <v>0</v>
      </c>
      <c r="BJ110" s="18" t="s">
        <v>88</v>
      </c>
      <c r="BK110" s="146">
        <f>ROUND(I110*H110,2)</f>
        <v>0</v>
      </c>
      <c r="BL110" s="18" t="s">
        <v>318</v>
      </c>
      <c r="BM110" s="145" t="s">
        <v>1874</v>
      </c>
    </row>
    <row r="111" spans="2:65" s="1" customFormat="1" ht="11.25" x14ac:dyDescent="0.2">
      <c r="B111" s="34"/>
      <c r="D111" s="147" t="s">
        <v>320</v>
      </c>
      <c r="F111" s="148" t="s">
        <v>879</v>
      </c>
      <c r="I111" s="149"/>
      <c r="L111" s="34"/>
      <c r="M111" s="150"/>
      <c r="T111" s="55"/>
      <c r="AT111" s="18" t="s">
        <v>320</v>
      </c>
      <c r="AU111" s="18" t="s">
        <v>90</v>
      </c>
    </row>
    <row r="112" spans="2:65" s="1" customFormat="1" ht="24.2" customHeight="1" x14ac:dyDescent="0.2">
      <c r="B112" s="34"/>
      <c r="C112" s="134" t="s">
        <v>344</v>
      </c>
      <c r="D112" s="134" t="s">
        <v>313</v>
      </c>
      <c r="E112" s="135" t="s">
        <v>881</v>
      </c>
      <c r="F112" s="136" t="s">
        <v>882</v>
      </c>
      <c r="G112" s="137" t="s">
        <v>371</v>
      </c>
      <c r="H112" s="138">
        <v>823.01400000000001</v>
      </c>
      <c r="I112" s="139"/>
      <c r="J112" s="140">
        <f>ROUND(I112*H112,2)</f>
        <v>0</v>
      </c>
      <c r="K112" s="136" t="s">
        <v>317</v>
      </c>
      <c r="L112" s="34"/>
      <c r="M112" s="141" t="s">
        <v>43</v>
      </c>
      <c r="N112" s="142" t="s">
        <v>52</v>
      </c>
      <c r="P112" s="143">
        <f>O112*H112</f>
        <v>0</v>
      </c>
      <c r="Q112" s="143">
        <v>0</v>
      </c>
      <c r="R112" s="143">
        <f>Q112*H112</f>
        <v>0</v>
      </c>
      <c r="S112" s="143">
        <v>0</v>
      </c>
      <c r="T112" s="144">
        <f>S112*H112</f>
        <v>0</v>
      </c>
      <c r="AR112" s="145" t="s">
        <v>318</v>
      </c>
      <c r="AT112" s="145" t="s">
        <v>313</v>
      </c>
      <c r="AU112" s="145" t="s">
        <v>90</v>
      </c>
      <c r="AY112" s="18" t="s">
        <v>311</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318</v>
      </c>
      <c r="BM112" s="145" t="s">
        <v>1875</v>
      </c>
    </row>
    <row r="113" spans="2:65" s="1" customFormat="1" ht="11.25" x14ac:dyDescent="0.2">
      <c r="B113" s="34"/>
      <c r="D113" s="147" t="s">
        <v>320</v>
      </c>
      <c r="F113" s="148" t="s">
        <v>884</v>
      </c>
      <c r="I113" s="149"/>
      <c r="L113" s="34"/>
      <c r="M113" s="150"/>
      <c r="T113" s="55"/>
      <c r="AT113" s="18" t="s">
        <v>320</v>
      </c>
      <c r="AU113" s="18" t="s">
        <v>90</v>
      </c>
    </row>
    <row r="114" spans="2:65" s="12" customFormat="1" ht="11.25" x14ac:dyDescent="0.2">
      <c r="B114" s="151"/>
      <c r="D114" s="152" t="s">
        <v>322</v>
      </c>
      <c r="F114" s="154" t="s">
        <v>1876</v>
      </c>
      <c r="H114" s="155">
        <v>823.01400000000001</v>
      </c>
      <c r="I114" s="156"/>
      <c r="L114" s="151"/>
      <c r="M114" s="157"/>
      <c r="T114" s="158"/>
      <c r="AT114" s="153" t="s">
        <v>322</v>
      </c>
      <c r="AU114" s="153" t="s">
        <v>90</v>
      </c>
      <c r="AV114" s="12" t="s">
        <v>90</v>
      </c>
      <c r="AW114" s="12" t="s">
        <v>4</v>
      </c>
      <c r="AX114" s="12" t="s">
        <v>88</v>
      </c>
      <c r="AY114" s="153" t="s">
        <v>311</v>
      </c>
    </row>
    <row r="115" spans="2:65" s="11" customFormat="1" ht="22.9" customHeight="1" x14ac:dyDescent="0.2">
      <c r="B115" s="122"/>
      <c r="D115" s="123" t="s">
        <v>80</v>
      </c>
      <c r="E115" s="132" t="s">
        <v>886</v>
      </c>
      <c r="F115" s="132" t="s">
        <v>887</v>
      </c>
      <c r="I115" s="125"/>
      <c r="J115" s="133">
        <f>BK115</f>
        <v>0</v>
      </c>
      <c r="L115" s="122"/>
      <c r="M115" s="127"/>
      <c r="P115" s="128">
        <f>SUM(P116:P119)</f>
        <v>0</v>
      </c>
      <c r="R115" s="128">
        <f>SUM(R116:R119)</f>
        <v>0</v>
      </c>
      <c r="T115" s="129">
        <f>SUM(T116:T119)</f>
        <v>0</v>
      </c>
      <c r="AR115" s="123" t="s">
        <v>88</v>
      </c>
      <c r="AT115" s="130" t="s">
        <v>80</v>
      </c>
      <c r="AU115" s="130" t="s">
        <v>88</v>
      </c>
      <c r="AY115" s="123" t="s">
        <v>311</v>
      </c>
      <c r="BK115" s="131">
        <f>SUM(BK116:BK119)</f>
        <v>0</v>
      </c>
    </row>
    <row r="116" spans="2:65" s="1" customFormat="1" ht="24.2" customHeight="1" x14ac:dyDescent="0.2">
      <c r="B116" s="34"/>
      <c r="C116" s="134" t="s">
        <v>350</v>
      </c>
      <c r="D116" s="134" t="s">
        <v>313</v>
      </c>
      <c r="E116" s="135" t="s">
        <v>1877</v>
      </c>
      <c r="F116" s="136" t="s">
        <v>1878</v>
      </c>
      <c r="G116" s="137" t="s">
        <v>371</v>
      </c>
      <c r="H116" s="138">
        <v>0.34100000000000003</v>
      </c>
      <c r="I116" s="139"/>
      <c r="J116" s="140">
        <f>ROUND(I116*H116,2)</f>
        <v>0</v>
      </c>
      <c r="K116" s="136" t="s">
        <v>317</v>
      </c>
      <c r="L116" s="34"/>
      <c r="M116" s="141" t="s">
        <v>43</v>
      </c>
      <c r="N116" s="142" t="s">
        <v>52</v>
      </c>
      <c r="P116" s="143">
        <f>O116*H116</f>
        <v>0</v>
      </c>
      <c r="Q116" s="143">
        <v>0</v>
      </c>
      <c r="R116" s="143">
        <f>Q116*H116</f>
        <v>0</v>
      </c>
      <c r="S116" s="143">
        <v>0</v>
      </c>
      <c r="T116" s="144">
        <f>S116*H116</f>
        <v>0</v>
      </c>
      <c r="AR116" s="145" t="s">
        <v>318</v>
      </c>
      <c r="AT116" s="145" t="s">
        <v>313</v>
      </c>
      <c r="AU116" s="145" t="s">
        <v>90</v>
      </c>
      <c r="AY116" s="18" t="s">
        <v>311</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318</v>
      </c>
      <c r="BM116" s="145" t="s">
        <v>1879</v>
      </c>
    </row>
    <row r="117" spans="2:65" s="1" customFormat="1" ht="11.25" x14ac:dyDescent="0.2">
      <c r="B117" s="34"/>
      <c r="D117" s="147" t="s">
        <v>320</v>
      </c>
      <c r="F117" s="148" t="s">
        <v>1880</v>
      </c>
      <c r="I117" s="149"/>
      <c r="L117" s="34"/>
      <c r="M117" s="150"/>
      <c r="T117" s="55"/>
      <c r="AT117" s="18" t="s">
        <v>320</v>
      </c>
      <c r="AU117" s="18" t="s">
        <v>90</v>
      </c>
    </row>
    <row r="118" spans="2:65" s="1" customFormat="1" ht="24.2" customHeight="1" x14ac:dyDescent="0.2">
      <c r="B118" s="34"/>
      <c r="C118" s="134" t="s">
        <v>356</v>
      </c>
      <c r="D118" s="134" t="s">
        <v>313</v>
      </c>
      <c r="E118" s="135" t="s">
        <v>894</v>
      </c>
      <c r="F118" s="136" t="s">
        <v>895</v>
      </c>
      <c r="G118" s="137" t="s">
        <v>371</v>
      </c>
      <c r="H118" s="138">
        <v>91.105000000000004</v>
      </c>
      <c r="I118" s="139"/>
      <c r="J118" s="140">
        <f>ROUND(I118*H118,2)</f>
        <v>0</v>
      </c>
      <c r="K118" s="136" t="s">
        <v>317</v>
      </c>
      <c r="L118" s="34"/>
      <c r="M118" s="141" t="s">
        <v>43</v>
      </c>
      <c r="N118" s="142" t="s">
        <v>52</v>
      </c>
      <c r="P118" s="143">
        <f>O118*H118</f>
        <v>0</v>
      </c>
      <c r="Q118" s="143">
        <v>0</v>
      </c>
      <c r="R118" s="143">
        <f>Q118*H118</f>
        <v>0</v>
      </c>
      <c r="S118" s="143">
        <v>0</v>
      </c>
      <c r="T118" s="144">
        <f>S118*H118</f>
        <v>0</v>
      </c>
      <c r="AR118" s="145" t="s">
        <v>318</v>
      </c>
      <c r="AT118" s="145" t="s">
        <v>313</v>
      </c>
      <c r="AU118" s="145" t="s">
        <v>90</v>
      </c>
      <c r="AY118" s="18" t="s">
        <v>311</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318</v>
      </c>
      <c r="BM118" s="145" t="s">
        <v>1881</v>
      </c>
    </row>
    <row r="119" spans="2:65" s="1" customFormat="1" ht="11.25" x14ac:dyDescent="0.2">
      <c r="B119" s="34"/>
      <c r="D119" s="147" t="s">
        <v>320</v>
      </c>
      <c r="F119" s="148" t="s">
        <v>897</v>
      </c>
      <c r="I119" s="149"/>
      <c r="L119" s="34"/>
      <c r="M119" s="150"/>
      <c r="T119" s="55"/>
      <c r="AT119" s="18" t="s">
        <v>320</v>
      </c>
      <c r="AU119" s="18" t="s">
        <v>90</v>
      </c>
    </row>
    <row r="120" spans="2:65" s="11" customFormat="1" ht="25.9" customHeight="1" x14ac:dyDescent="0.2">
      <c r="B120" s="122"/>
      <c r="D120" s="123" t="s">
        <v>80</v>
      </c>
      <c r="E120" s="124" t="s">
        <v>905</v>
      </c>
      <c r="F120" s="124" t="s">
        <v>906</v>
      </c>
      <c r="I120" s="125"/>
      <c r="J120" s="126">
        <f>BK120</f>
        <v>0</v>
      </c>
      <c r="L120" s="122"/>
      <c r="M120" s="127"/>
      <c r="P120" s="128">
        <f>P121</f>
        <v>0</v>
      </c>
      <c r="R120" s="128">
        <f>R121</f>
        <v>0</v>
      </c>
      <c r="T120" s="129">
        <f>T121</f>
        <v>0.34079999999999999</v>
      </c>
      <c r="AR120" s="123" t="s">
        <v>90</v>
      </c>
      <c r="AT120" s="130" t="s">
        <v>80</v>
      </c>
      <c r="AU120" s="130" t="s">
        <v>81</v>
      </c>
      <c r="AY120" s="123" t="s">
        <v>311</v>
      </c>
      <c r="BK120" s="131">
        <f>BK121</f>
        <v>0</v>
      </c>
    </row>
    <row r="121" spans="2:65" s="11" customFormat="1" ht="22.9" customHeight="1" x14ac:dyDescent="0.2">
      <c r="B121" s="122"/>
      <c r="D121" s="123" t="s">
        <v>80</v>
      </c>
      <c r="E121" s="132" t="s">
        <v>1301</v>
      </c>
      <c r="F121" s="132" t="s">
        <v>1302</v>
      </c>
      <c r="I121" s="125"/>
      <c r="J121" s="133">
        <f>BK121</f>
        <v>0</v>
      </c>
      <c r="L121" s="122"/>
      <c r="M121" s="127"/>
      <c r="P121" s="128">
        <f>SUM(P122:P124)</f>
        <v>0</v>
      </c>
      <c r="R121" s="128">
        <f>SUM(R122:R124)</f>
        <v>0</v>
      </c>
      <c r="T121" s="129">
        <f>SUM(T122:T124)</f>
        <v>0.34079999999999999</v>
      </c>
      <c r="AR121" s="123" t="s">
        <v>90</v>
      </c>
      <c r="AT121" s="130" t="s">
        <v>80</v>
      </c>
      <c r="AU121" s="130" t="s">
        <v>88</v>
      </c>
      <c r="AY121" s="123" t="s">
        <v>311</v>
      </c>
      <c r="BK121" s="131">
        <f>SUM(BK122:BK124)</f>
        <v>0</v>
      </c>
    </row>
    <row r="122" spans="2:65" s="1" customFormat="1" ht="16.5" customHeight="1" x14ac:dyDescent="0.2">
      <c r="B122" s="34"/>
      <c r="C122" s="134" t="s">
        <v>362</v>
      </c>
      <c r="D122" s="134" t="s">
        <v>313</v>
      </c>
      <c r="E122" s="135" t="s">
        <v>1882</v>
      </c>
      <c r="F122" s="136" t="s">
        <v>1883</v>
      </c>
      <c r="G122" s="137" t="s">
        <v>379</v>
      </c>
      <c r="H122" s="138">
        <v>21.3</v>
      </c>
      <c r="I122" s="139"/>
      <c r="J122" s="140">
        <f>ROUND(I122*H122,2)</f>
        <v>0</v>
      </c>
      <c r="K122" s="136" t="s">
        <v>317</v>
      </c>
      <c r="L122" s="34"/>
      <c r="M122" s="141" t="s">
        <v>43</v>
      </c>
      <c r="N122" s="142" t="s">
        <v>52</v>
      </c>
      <c r="P122" s="143">
        <f>O122*H122</f>
        <v>0</v>
      </c>
      <c r="Q122" s="143">
        <v>0</v>
      </c>
      <c r="R122" s="143">
        <f>Q122*H122</f>
        <v>0</v>
      </c>
      <c r="S122" s="143">
        <v>1.6E-2</v>
      </c>
      <c r="T122" s="144">
        <f>S122*H122</f>
        <v>0.34079999999999999</v>
      </c>
      <c r="AR122" s="145" t="s">
        <v>417</v>
      </c>
      <c r="AT122" s="145" t="s">
        <v>313</v>
      </c>
      <c r="AU122" s="145" t="s">
        <v>90</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417</v>
      </c>
      <c r="BM122" s="145" t="s">
        <v>1884</v>
      </c>
    </row>
    <row r="123" spans="2:65" s="1" customFormat="1" ht="11.25" x14ac:dyDescent="0.2">
      <c r="B123" s="34"/>
      <c r="D123" s="147" t="s">
        <v>320</v>
      </c>
      <c r="F123" s="148" t="s">
        <v>1885</v>
      </c>
      <c r="I123" s="149"/>
      <c r="L123" s="34"/>
      <c r="M123" s="150"/>
      <c r="T123" s="55"/>
      <c r="AT123" s="18" t="s">
        <v>320</v>
      </c>
      <c r="AU123" s="18" t="s">
        <v>90</v>
      </c>
    </row>
    <row r="124" spans="2:65" s="12" customFormat="1" ht="11.25" x14ac:dyDescent="0.2">
      <c r="B124" s="151"/>
      <c r="D124" s="152" t="s">
        <v>322</v>
      </c>
      <c r="E124" s="153" t="s">
        <v>43</v>
      </c>
      <c r="F124" s="154" t="s">
        <v>1886</v>
      </c>
      <c r="H124" s="155">
        <v>21.3</v>
      </c>
      <c r="I124" s="156"/>
      <c r="L124" s="151"/>
      <c r="M124" s="197"/>
      <c r="N124" s="198"/>
      <c r="O124" s="198"/>
      <c r="P124" s="198"/>
      <c r="Q124" s="198"/>
      <c r="R124" s="198"/>
      <c r="S124" s="198"/>
      <c r="T124" s="199"/>
      <c r="AT124" s="153" t="s">
        <v>322</v>
      </c>
      <c r="AU124" s="153" t="s">
        <v>90</v>
      </c>
      <c r="AV124" s="12" t="s">
        <v>90</v>
      </c>
      <c r="AW124" s="12" t="s">
        <v>41</v>
      </c>
      <c r="AX124" s="12" t="s">
        <v>88</v>
      </c>
      <c r="AY124" s="153" t="s">
        <v>311</v>
      </c>
    </row>
    <row r="125" spans="2:65" s="1" customFormat="1" ht="6.95" customHeight="1" x14ac:dyDescent="0.2">
      <c r="B125" s="43"/>
      <c r="C125" s="44"/>
      <c r="D125" s="44"/>
      <c r="E125" s="44"/>
      <c r="F125" s="44"/>
      <c r="G125" s="44"/>
      <c r="H125" s="44"/>
      <c r="I125" s="44"/>
      <c r="J125" s="44"/>
      <c r="K125" s="44"/>
      <c r="L125" s="34"/>
    </row>
  </sheetData>
  <sheetProtection algorithmName="SHA-512" hashValue="A5nxGZKCSRcases9jsYUtkDDvD/iTr0yjEYPVh1pFcMMPqXvi08CiVUDdRuFjCF8BC2/fsubU3JxJDOfytMteg==" saltValue="uGEywc3x+nImhQ1yxi48CEkLaGF8KmJSOzxmkTF69ODW7OGlgbft5X4C4Lt9yb9tymQ09uJvQKsHX2IuwJSjLw==" spinCount="100000" sheet="1" objects="1" scenarios="1" formatColumns="0" formatRows="0" autoFilter="0"/>
  <autoFilter ref="C96:K124" xr:uid="{00000000-0009-0000-0000-00000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400-000000000000}"/>
    <hyperlink ref="F107" r:id="rId2" xr:uid="{00000000-0004-0000-0400-000001000000}"/>
    <hyperlink ref="F109" r:id="rId3" xr:uid="{00000000-0004-0000-0400-000002000000}"/>
    <hyperlink ref="F111" r:id="rId4" xr:uid="{00000000-0004-0000-0400-000003000000}"/>
    <hyperlink ref="F113" r:id="rId5" xr:uid="{00000000-0004-0000-0400-000004000000}"/>
    <hyperlink ref="F117" r:id="rId6" xr:uid="{00000000-0004-0000-0400-000005000000}"/>
    <hyperlink ref="F119" r:id="rId7" xr:uid="{00000000-0004-0000-0400-000006000000}"/>
    <hyperlink ref="F123" r:id="rId8" xr:uid="{00000000-0004-0000-04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4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109</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266</v>
      </c>
      <c r="F9" s="341"/>
      <c r="G9" s="341"/>
      <c r="H9" s="341"/>
      <c r="L9" s="34"/>
    </row>
    <row r="10" spans="2:46" s="1" customFormat="1" ht="12" customHeight="1" x14ac:dyDescent="0.2">
      <c r="B10" s="34"/>
      <c r="D10" s="28" t="s">
        <v>267</v>
      </c>
      <c r="L10" s="34"/>
    </row>
    <row r="11" spans="2:46" s="1" customFormat="1" ht="16.5" customHeight="1" x14ac:dyDescent="0.2">
      <c r="B11" s="34"/>
      <c r="E11" s="322" t="s">
        <v>1887</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
        <v>43</v>
      </c>
      <c r="L25" s="34"/>
    </row>
    <row r="26" spans="2:12" s="1" customFormat="1" ht="18" customHeight="1" x14ac:dyDescent="0.2">
      <c r="B26" s="34"/>
      <c r="E26" s="26" t="s">
        <v>44</v>
      </c>
      <c r="I26" s="28" t="s">
        <v>33</v>
      </c>
      <c r="J26" s="26" t="s">
        <v>43</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ROUND(J97,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ROUND((SUM(BE97:BE241)),  2)</f>
        <v>0</v>
      </c>
      <c r="I35" s="96">
        <v>0.21</v>
      </c>
      <c r="J35" s="84">
        <f>ROUND(((SUM(BE97:BE241))*I35),  2)</f>
        <v>0</v>
      </c>
      <c r="L35" s="34"/>
    </row>
    <row r="36" spans="2:12" s="1" customFormat="1" ht="14.45" customHeight="1" x14ac:dyDescent="0.2">
      <c r="B36" s="34"/>
      <c r="E36" s="28" t="s">
        <v>53</v>
      </c>
      <c r="F36" s="84">
        <f>ROUND((SUM(BF97:BF241)),  2)</f>
        <v>0</v>
      </c>
      <c r="I36" s="96">
        <v>0.12</v>
      </c>
      <c r="J36" s="84">
        <f>ROUND(((SUM(BF97:BF241))*I36),  2)</f>
        <v>0</v>
      </c>
      <c r="L36" s="34"/>
    </row>
    <row r="37" spans="2:12" s="1" customFormat="1" ht="14.45" hidden="1" customHeight="1" x14ac:dyDescent="0.2">
      <c r="B37" s="34"/>
      <c r="E37" s="28" t="s">
        <v>54</v>
      </c>
      <c r="F37" s="84">
        <f>ROUND((SUM(BG97:BG241)),  2)</f>
        <v>0</v>
      </c>
      <c r="I37" s="96">
        <v>0.21</v>
      </c>
      <c r="J37" s="84">
        <f>0</f>
        <v>0</v>
      </c>
      <c r="L37" s="34"/>
    </row>
    <row r="38" spans="2:12" s="1" customFormat="1" ht="14.45" hidden="1" customHeight="1" x14ac:dyDescent="0.2">
      <c r="B38" s="34"/>
      <c r="E38" s="28" t="s">
        <v>55</v>
      </c>
      <c r="F38" s="84">
        <f>ROUND((SUM(BH97:BH241)),  2)</f>
        <v>0</v>
      </c>
      <c r="I38" s="96">
        <v>0.12</v>
      </c>
      <c r="J38" s="84">
        <f>0</f>
        <v>0</v>
      </c>
      <c r="L38" s="34"/>
    </row>
    <row r="39" spans="2:12" s="1" customFormat="1" ht="14.45" hidden="1" customHeight="1" x14ac:dyDescent="0.2">
      <c r="B39" s="34"/>
      <c r="E39" s="28" t="s">
        <v>56</v>
      </c>
      <c r="F39" s="84">
        <f>ROUND((SUM(BI97:BI241)),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266</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01.4.1 - SO01 ZTI</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J97</f>
        <v>0</v>
      </c>
      <c r="L63" s="34"/>
      <c r="AU63" s="18" t="s">
        <v>272</v>
      </c>
    </row>
    <row r="64" spans="2:47" s="8" customFormat="1" ht="24.95" customHeight="1" x14ac:dyDescent="0.2">
      <c r="B64" s="106"/>
      <c r="D64" s="107" t="s">
        <v>273</v>
      </c>
      <c r="E64" s="108"/>
      <c r="F64" s="108"/>
      <c r="G64" s="108"/>
      <c r="H64" s="108"/>
      <c r="I64" s="108"/>
      <c r="J64" s="109">
        <f>J98</f>
        <v>0</v>
      </c>
      <c r="L64" s="106"/>
    </row>
    <row r="65" spans="2:12" s="9" customFormat="1" ht="19.899999999999999" customHeight="1" x14ac:dyDescent="0.2">
      <c r="B65" s="110"/>
      <c r="D65" s="111" t="s">
        <v>1627</v>
      </c>
      <c r="E65" s="112"/>
      <c r="F65" s="112"/>
      <c r="G65" s="112"/>
      <c r="H65" s="112"/>
      <c r="I65" s="112"/>
      <c r="J65" s="113">
        <f>J99</f>
        <v>0</v>
      </c>
      <c r="L65" s="110"/>
    </row>
    <row r="66" spans="2:12" s="9" customFormat="1" ht="19.899999999999999" customHeight="1" x14ac:dyDescent="0.2">
      <c r="B66" s="110"/>
      <c r="D66" s="111" t="s">
        <v>276</v>
      </c>
      <c r="E66" s="112"/>
      <c r="F66" s="112"/>
      <c r="G66" s="112"/>
      <c r="H66" s="112"/>
      <c r="I66" s="112"/>
      <c r="J66" s="113">
        <f>J143</f>
        <v>0</v>
      </c>
      <c r="L66" s="110"/>
    </row>
    <row r="67" spans="2:12" s="9" customFormat="1" ht="19.899999999999999" customHeight="1" x14ac:dyDescent="0.2">
      <c r="B67" s="110"/>
      <c r="D67" s="111" t="s">
        <v>1888</v>
      </c>
      <c r="E67" s="112"/>
      <c r="F67" s="112"/>
      <c r="G67" s="112"/>
      <c r="H67" s="112"/>
      <c r="I67" s="112"/>
      <c r="J67" s="113">
        <f>J149</f>
        <v>0</v>
      </c>
      <c r="L67" s="110"/>
    </row>
    <row r="68" spans="2:12" s="9" customFormat="1" ht="19.899999999999999" customHeight="1" x14ac:dyDescent="0.2">
      <c r="B68" s="110"/>
      <c r="D68" s="111" t="s">
        <v>278</v>
      </c>
      <c r="E68" s="112"/>
      <c r="F68" s="112"/>
      <c r="G68" s="112"/>
      <c r="H68" s="112"/>
      <c r="I68" s="112"/>
      <c r="J68" s="113">
        <f>J189</f>
        <v>0</v>
      </c>
      <c r="L68" s="110"/>
    </row>
    <row r="69" spans="2:12" s="9" customFormat="1" ht="19.899999999999999" customHeight="1" x14ac:dyDescent="0.2">
      <c r="B69" s="110"/>
      <c r="D69" s="111" t="s">
        <v>281</v>
      </c>
      <c r="E69" s="112"/>
      <c r="F69" s="112"/>
      <c r="G69" s="112"/>
      <c r="H69" s="112"/>
      <c r="I69" s="112"/>
      <c r="J69" s="113">
        <f>J191</f>
        <v>0</v>
      </c>
      <c r="L69" s="110"/>
    </row>
    <row r="70" spans="2:12" s="8" customFormat="1" ht="24.95" customHeight="1" x14ac:dyDescent="0.2">
      <c r="B70" s="106"/>
      <c r="D70" s="107" t="s">
        <v>282</v>
      </c>
      <c r="E70" s="108"/>
      <c r="F70" s="108"/>
      <c r="G70" s="108"/>
      <c r="H70" s="108"/>
      <c r="I70" s="108"/>
      <c r="J70" s="109">
        <f>J194</f>
        <v>0</v>
      </c>
      <c r="L70" s="106"/>
    </row>
    <row r="71" spans="2:12" s="9" customFormat="1" ht="19.899999999999999" customHeight="1" x14ac:dyDescent="0.2">
      <c r="B71" s="110"/>
      <c r="D71" s="111" t="s">
        <v>1889</v>
      </c>
      <c r="E71" s="112"/>
      <c r="F71" s="112"/>
      <c r="G71" s="112"/>
      <c r="H71" s="112"/>
      <c r="I71" s="112"/>
      <c r="J71" s="113">
        <f>J195</f>
        <v>0</v>
      </c>
      <c r="L71" s="110"/>
    </row>
    <row r="72" spans="2:12" s="9" customFormat="1" ht="19.899999999999999" customHeight="1" x14ac:dyDescent="0.2">
      <c r="B72" s="110"/>
      <c r="D72" s="111" t="s">
        <v>1890</v>
      </c>
      <c r="E72" s="112"/>
      <c r="F72" s="112"/>
      <c r="G72" s="112"/>
      <c r="H72" s="112"/>
      <c r="I72" s="112"/>
      <c r="J72" s="113">
        <f>J212</f>
        <v>0</v>
      </c>
      <c r="L72" s="110"/>
    </row>
    <row r="73" spans="2:12" s="9" customFormat="1" ht="19.899999999999999" customHeight="1" x14ac:dyDescent="0.2">
      <c r="B73" s="110"/>
      <c r="D73" s="111" t="s">
        <v>287</v>
      </c>
      <c r="E73" s="112"/>
      <c r="F73" s="112"/>
      <c r="G73" s="112"/>
      <c r="H73" s="112"/>
      <c r="I73" s="112"/>
      <c r="J73" s="113">
        <f>J230</f>
        <v>0</v>
      </c>
      <c r="L73" s="110"/>
    </row>
    <row r="74" spans="2:12" s="8" customFormat="1" ht="24.95" customHeight="1" x14ac:dyDescent="0.2">
      <c r="B74" s="106"/>
      <c r="D74" s="107" t="s">
        <v>1891</v>
      </c>
      <c r="E74" s="108"/>
      <c r="F74" s="108"/>
      <c r="G74" s="108"/>
      <c r="H74" s="108"/>
      <c r="I74" s="108"/>
      <c r="J74" s="109">
        <f>J236</f>
        <v>0</v>
      </c>
      <c r="L74" s="106"/>
    </row>
    <row r="75" spans="2:12" s="9" customFormat="1" ht="19.899999999999999" customHeight="1" x14ac:dyDescent="0.2">
      <c r="B75" s="110"/>
      <c r="D75" s="111" t="s">
        <v>1892</v>
      </c>
      <c r="E75" s="112"/>
      <c r="F75" s="112"/>
      <c r="G75" s="112"/>
      <c r="H75" s="112"/>
      <c r="I75" s="112"/>
      <c r="J75" s="113">
        <f>J237</f>
        <v>0</v>
      </c>
      <c r="L75" s="110"/>
    </row>
    <row r="76" spans="2:12" s="1" customFormat="1" ht="21.75" customHeight="1" x14ac:dyDescent="0.2">
      <c r="B76" s="34"/>
      <c r="L76" s="34"/>
    </row>
    <row r="77" spans="2:12" s="1" customFormat="1" ht="6.95" customHeight="1" x14ac:dyDescent="0.2">
      <c r="B77" s="43"/>
      <c r="C77" s="44"/>
      <c r="D77" s="44"/>
      <c r="E77" s="44"/>
      <c r="F77" s="44"/>
      <c r="G77" s="44"/>
      <c r="H77" s="44"/>
      <c r="I77" s="44"/>
      <c r="J77" s="44"/>
      <c r="K77" s="44"/>
      <c r="L77" s="34"/>
    </row>
    <row r="81" spans="2:20" s="1" customFormat="1" ht="6.95" customHeight="1" x14ac:dyDescent="0.2">
      <c r="B81" s="45"/>
      <c r="C81" s="46"/>
      <c r="D81" s="46"/>
      <c r="E81" s="46"/>
      <c r="F81" s="46"/>
      <c r="G81" s="46"/>
      <c r="H81" s="46"/>
      <c r="I81" s="46"/>
      <c r="J81" s="46"/>
      <c r="K81" s="46"/>
      <c r="L81" s="34"/>
    </row>
    <row r="82" spans="2:20" s="1" customFormat="1" ht="24.95" customHeight="1" x14ac:dyDescent="0.2">
      <c r="B82" s="34"/>
      <c r="C82" s="22" t="s">
        <v>296</v>
      </c>
      <c r="L82" s="34"/>
    </row>
    <row r="83" spans="2:20" s="1" customFormat="1" ht="6.95" customHeight="1" x14ac:dyDescent="0.2">
      <c r="B83" s="34"/>
      <c r="L83" s="34"/>
    </row>
    <row r="84" spans="2:20" s="1" customFormat="1" ht="12" customHeight="1" x14ac:dyDescent="0.2">
      <c r="B84" s="34"/>
      <c r="C84" s="28" t="s">
        <v>16</v>
      </c>
      <c r="L84" s="34"/>
    </row>
    <row r="85" spans="2:20" s="1" customFormat="1" ht="16.5" customHeight="1" x14ac:dyDescent="0.2">
      <c r="B85" s="34"/>
      <c r="E85" s="339" t="str">
        <f>E7</f>
        <v>Stavba č. 3145 TV Vinoř, etapa 0012 – ČOV Vinoř</v>
      </c>
      <c r="F85" s="340"/>
      <c r="G85" s="340"/>
      <c r="H85" s="340"/>
      <c r="L85" s="34"/>
    </row>
    <row r="86" spans="2:20" ht="12" customHeight="1" x14ac:dyDescent="0.2">
      <c r="B86" s="21"/>
      <c r="C86" s="28" t="s">
        <v>265</v>
      </c>
      <c r="L86" s="21"/>
    </row>
    <row r="87" spans="2:20" s="1" customFormat="1" ht="16.5" customHeight="1" x14ac:dyDescent="0.2">
      <c r="B87" s="34"/>
      <c r="E87" s="339" t="s">
        <v>266</v>
      </c>
      <c r="F87" s="341"/>
      <c r="G87" s="341"/>
      <c r="H87" s="341"/>
      <c r="L87" s="34"/>
    </row>
    <row r="88" spans="2:20" s="1" customFormat="1" ht="12" customHeight="1" x14ac:dyDescent="0.2">
      <c r="B88" s="34"/>
      <c r="C88" s="28" t="s">
        <v>267</v>
      </c>
      <c r="L88" s="34"/>
    </row>
    <row r="89" spans="2:20" s="1" customFormat="1" ht="16.5" customHeight="1" x14ac:dyDescent="0.2">
      <c r="B89" s="34"/>
      <c r="E89" s="322" t="str">
        <f>E11</f>
        <v>01.4.1 - SO01 ZTI</v>
      </c>
      <c r="F89" s="341"/>
      <c r="G89" s="341"/>
      <c r="H89" s="341"/>
      <c r="L89" s="34"/>
    </row>
    <row r="90" spans="2:20" s="1" customFormat="1" ht="6.95" customHeight="1" x14ac:dyDescent="0.2">
      <c r="B90" s="34"/>
      <c r="L90" s="34"/>
    </row>
    <row r="91" spans="2:20" s="1" customFormat="1" ht="12" customHeight="1" x14ac:dyDescent="0.2">
      <c r="B91" s="34"/>
      <c r="C91" s="28" t="s">
        <v>22</v>
      </c>
      <c r="F91" s="26" t="str">
        <f>F14</f>
        <v>Praha</v>
      </c>
      <c r="I91" s="28" t="s">
        <v>24</v>
      </c>
      <c r="J91" s="51" t="str">
        <f>IF(J14="","",J14)</f>
        <v>5.8.2025 - revize</v>
      </c>
      <c r="L91" s="34"/>
    </row>
    <row r="92" spans="2:20" s="1" customFormat="1" ht="6.95" customHeight="1" x14ac:dyDescent="0.2">
      <c r="B92" s="34"/>
      <c r="L92" s="34"/>
    </row>
    <row r="93" spans="2:20" s="1" customFormat="1" ht="25.7" customHeight="1" x14ac:dyDescent="0.2">
      <c r="B93" s="34"/>
      <c r="C93" s="28" t="s">
        <v>29</v>
      </c>
      <c r="F93" s="26" t="str">
        <f>E17</f>
        <v>PVS, a.s, Evropská 866/67, Praha 6, 160 00</v>
      </c>
      <c r="I93" s="28" t="s">
        <v>37</v>
      </c>
      <c r="J93" s="32" t="str">
        <f>E23</f>
        <v>d plus projektová a inženýrská a.s.</v>
      </c>
      <c r="L93" s="34"/>
    </row>
    <row r="94" spans="2:20" s="1" customFormat="1" ht="15.2" customHeight="1" x14ac:dyDescent="0.2">
      <c r="B94" s="34"/>
      <c r="C94" s="28" t="s">
        <v>35</v>
      </c>
      <c r="F94" s="26" t="str">
        <f>IF(E20="","",E20)</f>
        <v>Vyplň údaj</v>
      </c>
      <c r="I94" s="28" t="s">
        <v>42</v>
      </c>
      <c r="J94" s="32" t="str">
        <f>E26</f>
        <v xml:space="preserve"> </v>
      </c>
      <c r="L94" s="34"/>
    </row>
    <row r="95" spans="2:20" s="1" customFormat="1" ht="10.35" customHeight="1" x14ac:dyDescent="0.2">
      <c r="B95" s="34"/>
      <c r="L95" s="34"/>
    </row>
    <row r="96" spans="2:20" s="10" customFormat="1" ht="29.25" customHeight="1" x14ac:dyDescent="0.2">
      <c r="B96" s="114"/>
      <c r="C96" s="115" t="s">
        <v>297</v>
      </c>
      <c r="D96" s="116" t="s">
        <v>66</v>
      </c>
      <c r="E96" s="116" t="s">
        <v>62</v>
      </c>
      <c r="F96" s="116" t="s">
        <v>63</v>
      </c>
      <c r="G96" s="116" t="s">
        <v>298</v>
      </c>
      <c r="H96" s="116" t="s">
        <v>299</v>
      </c>
      <c r="I96" s="116" t="s">
        <v>300</v>
      </c>
      <c r="J96" s="116" t="s">
        <v>271</v>
      </c>
      <c r="K96" s="117" t="s">
        <v>301</v>
      </c>
      <c r="L96" s="114"/>
      <c r="M96" s="58" t="s">
        <v>43</v>
      </c>
      <c r="N96" s="59" t="s">
        <v>51</v>
      </c>
      <c r="O96" s="59" t="s">
        <v>302</v>
      </c>
      <c r="P96" s="59" t="s">
        <v>303</v>
      </c>
      <c r="Q96" s="59" t="s">
        <v>304</v>
      </c>
      <c r="R96" s="59" t="s">
        <v>305</v>
      </c>
      <c r="S96" s="59" t="s">
        <v>306</v>
      </c>
      <c r="T96" s="60" t="s">
        <v>307</v>
      </c>
    </row>
    <row r="97" spans="2:65" s="1" customFormat="1" ht="22.9" customHeight="1" x14ac:dyDescent="0.25">
      <c r="B97" s="34"/>
      <c r="C97" s="63" t="s">
        <v>308</v>
      </c>
      <c r="J97" s="118">
        <f>BK97</f>
        <v>0</v>
      </c>
      <c r="L97" s="34"/>
      <c r="M97" s="61"/>
      <c r="N97" s="52"/>
      <c r="O97" s="52"/>
      <c r="P97" s="119">
        <f>P98+P194+P236</f>
        <v>0</v>
      </c>
      <c r="Q97" s="52"/>
      <c r="R97" s="119">
        <f>R98+R194+R236</f>
        <v>44.676184999999997</v>
      </c>
      <c r="S97" s="52"/>
      <c r="T97" s="120">
        <f>T98+T194+T236</f>
        <v>0</v>
      </c>
      <c r="AT97" s="18" t="s">
        <v>80</v>
      </c>
      <c r="AU97" s="18" t="s">
        <v>272</v>
      </c>
      <c r="BK97" s="121">
        <f>BK98+BK194+BK236</f>
        <v>0</v>
      </c>
    </row>
    <row r="98" spans="2:65" s="11" customFormat="1" ht="25.9" customHeight="1" x14ac:dyDescent="0.2">
      <c r="B98" s="122"/>
      <c r="D98" s="123" t="s">
        <v>80</v>
      </c>
      <c r="E98" s="124" t="s">
        <v>309</v>
      </c>
      <c r="F98" s="124" t="s">
        <v>310</v>
      </c>
      <c r="I98" s="125"/>
      <c r="J98" s="126">
        <f>BK98</f>
        <v>0</v>
      </c>
      <c r="L98" s="122"/>
      <c r="M98" s="127"/>
      <c r="P98" s="128">
        <f>P99+P143+P149+P189+P191</f>
        <v>0</v>
      </c>
      <c r="R98" s="128">
        <f>R99+R143+R149+R189+R191</f>
        <v>44.662284999999997</v>
      </c>
      <c r="T98" s="129">
        <f>T99+T143+T149+T189+T191</f>
        <v>0</v>
      </c>
      <c r="AR98" s="123" t="s">
        <v>88</v>
      </c>
      <c r="AT98" s="130" t="s">
        <v>80</v>
      </c>
      <c r="AU98" s="130" t="s">
        <v>81</v>
      </c>
      <c r="AY98" s="123" t="s">
        <v>311</v>
      </c>
      <c r="BK98" s="131">
        <f>BK99+BK143+BK149+BK189+BK191</f>
        <v>0</v>
      </c>
    </row>
    <row r="99" spans="2:65" s="11" customFormat="1" ht="22.9" customHeight="1" x14ac:dyDescent="0.2">
      <c r="B99" s="122"/>
      <c r="D99" s="123" t="s">
        <v>80</v>
      </c>
      <c r="E99" s="132" t="s">
        <v>88</v>
      </c>
      <c r="F99" s="132" t="s">
        <v>102</v>
      </c>
      <c r="I99" s="125"/>
      <c r="J99" s="133">
        <f>BK99</f>
        <v>0</v>
      </c>
      <c r="L99" s="122"/>
      <c r="M99" s="127"/>
      <c r="P99" s="128">
        <f>SUM(P100:P142)</f>
        <v>0</v>
      </c>
      <c r="R99" s="128">
        <f>SUM(R100:R142)</f>
        <v>36.973999999999997</v>
      </c>
      <c r="T99" s="129">
        <f>SUM(T100:T142)</f>
        <v>0</v>
      </c>
      <c r="AR99" s="123" t="s">
        <v>88</v>
      </c>
      <c r="AT99" s="130" t="s">
        <v>80</v>
      </c>
      <c r="AU99" s="130" t="s">
        <v>88</v>
      </c>
      <c r="AY99" s="123" t="s">
        <v>311</v>
      </c>
      <c r="BK99" s="131">
        <f>SUM(BK100:BK142)</f>
        <v>0</v>
      </c>
    </row>
    <row r="100" spans="2:65" s="1" customFormat="1" ht="16.5" customHeight="1" x14ac:dyDescent="0.2">
      <c r="B100" s="34"/>
      <c r="C100" s="134" t="s">
        <v>88</v>
      </c>
      <c r="D100" s="134" t="s">
        <v>313</v>
      </c>
      <c r="E100" s="135" t="s">
        <v>1893</v>
      </c>
      <c r="F100" s="136" t="s">
        <v>1894</v>
      </c>
      <c r="G100" s="137" t="s">
        <v>316</v>
      </c>
      <c r="H100" s="138">
        <v>30</v>
      </c>
      <c r="I100" s="139"/>
      <c r="J100" s="140">
        <f>ROUND(I100*H100,2)</f>
        <v>0</v>
      </c>
      <c r="K100" s="136" t="s">
        <v>43</v>
      </c>
      <c r="L100" s="34"/>
      <c r="M100" s="141" t="s">
        <v>43</v>
      </c>
      <c r="N100" s="142" t="s">
        <v>52</v>
      </c>
      <c r="P100" s="143">
        <f>O100*H100</f>
        <v>0</v>
      </c>
      <c r="Q100" s="143">
        <v>0</v>
      </c>
      <c r="R100" s="143">
        <f>Q100*H100</f>
        <v>0</v>
      </c>
      <c r="S100" s="143">
        <v>0</v>
      </c>
      <c r="T100" s="144">
        <f>S100*H100</f>
        <v>0</v>
      </c>
      <c r="AR100" s="145" t="s">
        <v>318</v>
      </c>
      <c r="AT100" s="145" t="s">
        <v>313</v>
      </c>
      <c r="AU100" s="145" t="s">
        <v>90</v>
      </c>
      <c r="AY100" s="18" t="s">
        <v>311</v>
      </c>
      <c r="BE100" s="146">
        <f>IF(N100="základní",J100,0)</f>
        <v>0</v>
      </c>
      <c r="BF100" s="146">
        <f>IF(N100="snížená",J100,0)</f>
        <v>0</v>
      </c>
      <c r="BG100" s="146">
        <f>IF(N100="zákl. přenesená",J100,0)</f>
        <v>0</v>
      </c>
      <c r="BH100" s="146">
        <f>IF(N100="sníž. přenesená",J100,0)</f>
        <v>0</v>
      </c>
      <c r="BI100" s="146">
        <f>IF(N100="nulová",J100,0)</f>
        <v>0</v>
      </c>
      <c r="BJ100" s="18" t="s">
        <v>88</v>
      </c>
      <c r="BK100" s="146">
        <f>ROUND(I100*H100,2)</f>
        <v>0</v>
      </c>
      <c r="BL100" s="18" t="s">
        <v>318</v>
      </c>
      <c r="BM100" s="145" t="s">
        <v>1895</v>
      </c>
    </row>
    <row r="101" spans="2:65" s="14" customFormat="1" ht="11.25" x14ac:dyDescent="0.2">
      <c r="B101" s="166"/>
      <c r="D101" s="152" t="s">
        <v>322</v>
      </c>
      <c r="E101" s="167" t="s">
        <v>43</v>
      </c>
      <c r="F101" s="168" t="s">
        <v>1815</v>
      </c>
      <c r="H101" s="167" t="s">
        <v>43</v>
      </c>
      <c r="I101" s="169"/>
      <c r="L101" s="166"/>
      <c r="M101" s="170"/>
      <c r="T101" s="171"/>
      <c r="AT101" s="167" t="s">
        <v>322</v>
      </c>
      <c r="AU101" s="167" t="s">
        <v>90</v>
      </c>
      <c r="AV101" s="14" t="s">
        <v>88</v>
      </c>
      <c r="AW101" s="14" t="s">
        <v>41</v>
      </c>
      <c r="AX101" s="14" t="s">
        <v>81</v>
      </c>
      <c r="AY101" s="167" t="s">
        <v>311</v>
      </c>
    </row>
    <row r="102" spans="2:65" s="12" customFormat="1" ht="11.25" x14ac:dyDescent="0.2">
      <c r="B102" s="151"/>
      <c r="D102" s="152" t="s">
        <v>322</v>
      </c>
      <c r="E102" s="153" t="s">
        <v>43</v>
      </c>
      <c r="F102" s="154" t="s">
        <v>1896</v>
      </c>
      <c r="H102" s="155">
        <v>60</v>
      </c>
      <c r="I102" s="156"/>
      <c r="L102" s="151"/>
      <c r="M102" s="157"/>
      <c r="T102" s="158"/>
      <c r="AT102" s="153" t="s">
        <v>322</v>
      </c>
      <c r="AU102" s="153" t="s">
        <v>90</v>
      </c>
      <c r="AV102" s="12" t="s">
        <v>90</v>
      </c>
      <c r="AW102" s="12" t="s">
        <v>41</v>
      </c>
      <c r="AX102" s="12" t="s">
        <v>81</v>
      </c>
      <c r="AY102" s="153" t="s">
        <v>311</v>
      </c>
    </row>
    <row r="103" spans="2:65" s="13" customFormat="1" ht="11.25" x14ac:dyDescent="0.2">
      <c r="B103" s="159"/>
      <c r="D103" s="152" t="s">
        <v>322</v>
      </c>
      <c r="E103" s="160" t="s">
        <v>43</v>
      </c>
      <c r="F103" s="161" t="s">
        <v>331</v>
      </c>
      <c r="H103" s="162">
        <v>60</v>
      </c>
      <c r="I103" s="163"/>
      <c r="L103" s="159"/>
      <c r="M103" s="164"/>
      <c r="T103" s="165"/>
      <c r="AT103" s="160" t="s">
        <v>322</v>
      </c>
      <c r="AU103" s="160" t="s">
        <v>90</v>
      </c>
      <c r="AV103" s="13" t="s">
        <v>318</v>
      </c>
      <c r="AW103" s="13" t="s">
        <v>41</v>
      </c>
      <c r="AX103" s="13" t="s">
        <v>81</v>
      </c>
      <c r="AY103" s="160" t="s">
        <v>311</v>
      </c>
    </row>
    <row r="104" spans="2:65" s="12" customFormat="1" ht="11.25" x14ac:dyDescent="0.2">
      <c r="B104" s="151"/>
      <c r="D104" s="152" t="s">
        <v>322</v>
      </c>
      <c r="E104" s="153" t="s">
        <v>43</v>
      </c>
      <c r="F104" s="154" t="s">
        <v>1897</v>
      </c>
      <c r="H104" s="155">
        <v>30</v>
      </c>
      <c r="I104" s="156"/>
      <c r="L104" s="151"/>
      <c r="M104" s="157"/>
      <c r="T104" s="158"/>
      <c r="AT104" s="153" t="s">
        <v>322</v>
      </c>
      <c r="AU104" s="153" t="s">
        <v>90</v>
      </c>
      <c r="AV104" s="12" t="s">
        <v>90</v>
      </c>
      <c r="AW104" s="12" t="s">
        <v>41</v>
      </c>
      <c r="AX104" s="12" t="s">
        <v>81</v>
      </c>
      <c r="AY104" s="153" t="s">
        <v>311</v>
      </c>
    </row>
    <row r="105" spans="2:65" s="13" customFormat="1" ht="11.25" x14ac:dyDescent="0.2">
      <c r="B105" s="159"/>
      <c r="D105" s="152" t="s">
        <v>322</v>
      </c>
      <c r="E105" s="160" t="s">
        <v>43</v>
      </c>
      <c r="F105" s="161" t="s">
        <v>331</v>
      </c>
      <c r="H105" s="162">
        <v>30</v>
      </c>
      <c r="I105" s="163"/>
      <c r="L105" s="159"/>
      <c r="M105" s="164"/>
      <c r="T105" s="165"/>
      <c r="AT105" s="160" t="s">
        <v>322</v>
      </c>
      <c r="AU105" s="160" t="s">
        <v>90</v>
      </c>
      <c r="AV105" s="13" t="s">
        <v>318</v>
      </c>
      <c r="AW105" s="13" t="s">
        <v>41</v>
      </c>
      <c r="AX105" s="13" t="s">
        <v>88</v>
      </c>
      <c r="AY105" s="160" t="s">
        <v>311</v>
      </c>
    </row>
    <row r="106" spans="2:65" s="1" customFormat="1" ht="16.5" customHeight="1" x14ac:dyDescent="0.2">
      <c r="B106" s="34"/>
      <c r="C106" s="134" t="s">
        <v>90</v>
      </c>
      <c r="D106" s="134" t="s">
        <v>313</v>
      </c>
      <c r="E106" s="135" t="s">
        <v>1898</v>
      </c>
      <c r="F106" s="136" t="s">
        <v>1899</v>
      </c>
      <c r="G106" s="137" t="s">
        <v>316</v>
      </c>
      <c r="H106" s="138">
        <v>18</v>
      </c>
      <c r="I106" s="139"/>
      <c r="J106" s="140">
        <f>ROUND(I106*H106,2)</f>
        <v>0</v>
      </c>
      <c r="K106" s="136" t="s">
        <v>43</v>
      </c>
      <c r="L106" s="34"/>
      <c r="M106" s="141" t="s">
        <v>43</v>
      </c>
      <c r="N106" s="142" t="s">
        <v>52</v>
      </c>
      <c r="P106" s="143">
        <f>O106*H106</f>
        <v>0</v>
      </c>
      <c r="Q106" s="143">
        <v>0</v>
      </c>
      <c r="R106" s="143">
        <f>Q106*H106</f>
        <v>0</v>
      </c>
      <c r="S106" s="143">
        <v>0</v>
      </c>
      <c r="T106" s="144">
        <f>S106*H106</f>
        <v>0</v>
      </c>
      <c r="AR106" s="145" t="s">
        <v>318</v>
      </c>
      <c r="AT106" s="145" t="s">
        <v>313</v>
      </c>
      <c r="AU106" s="145" t="s">
        <v>90</v>
      </c>
      <c r="AY106" s="18" t="s">
        <v>311</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318</v>
      </c>
      <c r="BM106" s="145" t="s">
        <v>1900</v>
      </c>
    </row>
    <row r="107" spans="2:65" s="12" customFormat="1" ht="11.25" x14ac:dyDescent="0.2">
      <c r="B107" s="151"/>
      <c r="D107" s="152" t="s">
        <v>322</v>
      </c>
      <c r="E107" s="153" t="s">
        <v>43</v>
      </c>
      <c r="F107" s="154" t="s">
        <v>1901</v>
      </c>
      <c r="H107" s="155">
        <v>18</v>
      </c>
      <c r="I107" s="156"/>
      <c r="L107" s="151"/>
      <c r="M107" s="157"/>
      <c r="T107" s="158"/>
      <c r="AT107" s="153" t="s">
        <v>322</v>
      </c>
      <c r="AU107" s="153" t="s">
        <v>90</v>
      </c>
      <c r="AV107" s="12" t="s">
        <v>90</v>
      </c>
      <c r="AW107" s="12" t="s">
        <v>41</v>
      </c>
      <c r="AX107" s="12" t="s">
        <v>81</v>
      </c>
      <c r="AY107" s="153" t="s">
        <v>311</v>
      </c>
    </row>
    <row r="108" spans="2:65" s="13" customFormat="1" ht="11.25" x14ac:dyDescent="0.2">
      <c r="B108" s="159"/>
      <c r="D108" s="152" t="s">
        <v>322</v>
      </c>
      <c r="E108" s="160" t="s">
        <v>43</v>
      </c>
      <c r="F108" s="161" t="s">
        <v>331</v>
      </c>
      <c r="H108" s="162">
        <v>18</v>
      </c>
      <c r="I108" s="163"/>
      <c r="L108" s="159"/>
      <c r="M108" s="164"/>
      <c r="T108" s="165"/>
      <c r="AT108" s="160" t="s">
        <v>322</v>
      </c>
      <c r="AU108" s="160" t="s">
        <v>90</v>
      </c>
      <c r="AV108" s="13" t="s">
        <v>318</v>
      </c>
      <c r="AW108" s="13" t="s">
        <v>41</v>
      </c>
      <c r="AX108" s="13" t="s">
        <v>88</v>
      </c>
      <c r="AY108" s="160" t="s">
        <v>311</v>
      </c>
    </row>
    <row r="109" spans="2:65" s="1" customFormat="1" ht="16.5" customHeight="1" x14ac:dyDescent="0.2">
      <c r="B109" s="34"/>
      <c r="C109" s="134" t="s">
        <v>96</v>
      </c>
      <c r="D109" s="134" t="s">
        <v>313</v>
      </c>
      <c r="E109" s="135" t="s">
        <v>1902</v>
      </c>
      <c r="F109" s="136" t="s">
        <v>1903</v>
      </c>
      <c r="G109" s="137" t="s">
        <v>316</v>
      </c>
      <c r="H109" s="138">
        <v>30</v>
      </c>
      <c r="I109" s="139"/>
      <c r="J109" s="140">
        <f>ROUND(I109*H109,2)</f>
        <v>0</v>
      </c>
      <c r="K109" s="136" t="s">
        <v>43</v>
      </c>
      <c r="L109" s="34"/>
      <c r="M109" s="141" t="s">
        <v>43</v>
      </c>
      <c r="N109" s="142" t="s">
        <v>52</v>
      </c>
      <c r="P109" s="143">
        <f>O109*H109</f>
        <v>0</v>
      </c>
      <c r="Q109" s="143">
        <v>0</v>
      </c>
      <c r="R109" s="143">
        <f>Q109*H109</f>
        <v>0</v>
      </c>
      <c r="S109" s="143">
        <v>0</v>
      </c>
      <c r="T109" s="144">
        <f>S109*H109</f>
        <v>0</v>
      </c>
      <c r="AR109" s="145" t="s">
        <v>318</v>
      </c>
      <c r="AT109" s="145" t="s">
        <v>313</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1904</v>
      </c>
    </row>
    <row r="110" spans="2:65" s="12" customFormat="1" ht="11.25" x14ac:dyDescent="0.2">
      <c r="B110" s="151"/>
      <c r="D110" s="152" t="s">
        <v>322</v>
      </c>
      <c r="E110" s="153" t="s">
        <v>43</v>
      </c>
      <c r="F110" s="154" t="s">
        <v>1905</v>
      </c>
      <c r="H110" s="155">
        <v>30</v>
      </c>
      <c r="I110" s="156"/>
      <c r="L110" s="151"/>
      <c r="M110" s="157"/>
      <c r="T110" s="158"/>
      <c r="AT110" s="153" t="s">
        <v>322</v>
      </c>
      <c r="AU110" s="153" t="s">
        <v>90</v>
      </c>
      <c r="AV110" s="12" t="s">
        <v>90</v>
      </c>
      <c r="AW110" s="12" t="s">
        <v>41</v>
      </c>
      <c r="AX110" s="12" t="s">
        <v>81</v>
      </c>
      <c r="AY110" s="153" t="s">
        <v>311</v>
      </c>
    </row>
    <row r="111" spans="2:65" s="13" customFormat="1" ht="11.25" x14ac:dyDescent="0.2">
      <c r="B111" s="159"/>
      <c r="D111" s="152" t="s">
        <v>322</v>
      </c>
      <c r="E111" s="160" t="s">
        <v>43</v>
      </c>
      <c r="F111" s="161" t="s">
        <v>331</v>
      </c>
      <c r="H111" s="162">
        <v>30</v>
      </c>
      <c r="I111" s="163"/>
      <c r="L111" s="159"/>
      <c r="M111" s="164"/>
      <c r="T111" s="165"/>
      <c r="AT111" s="160" t="s">
        <v>322</v>
      </c>
      <c r="AU111" s="160" t="s">
        <v>90</v>
      </c>
      <c r="AV111" s="13" t="s">
        <v>318</v>
      </c>
      <c r="AW111" s="13" t="s">
        <v>41</v>
      </c>
      <c r="AX111" s="13" t="s">
        <v>88</v>
      </c>
      <c r="AY111" s="160" t="s">
        <v>311</v>
      </c>
    </row>
    <row r="112" spans="2:65" s="1" customFormat="1" ht="16.5" customHeight="1" x14ac:dyDescent="0.2">
      <c r="B112" s="34"/>
      <c r="C112" s="134" t="s">
        <v>318</v>
      </c>
      <c r="D112" s="134" t="s">
        <v>313</v>
      </c>
      <c r="E112" s="135" t="s">
        <v>1906</v>
      </c>
      <c r="F112" s="136" t="s">
        <v>1907</v>
      </c>
      <c r="G112" s="137" t="s">
        <v>316</v>
      </c>
      <c r="H112" s="138">
        <v>9</v>
      </c>
      <c r="I112" s="139"/>
      <c r="J112" s="140">
        <f>ROUND(I112*H112,2)</f>
        <v>0</v>
      </c>
      <c r="K112" s="136" t="s">
        <v>43</v>
      </c>
      <c r="L112" s="34"/>
      <c r="M112" s="141" t="s">
        <v>43</v>
      </c>
      <c r="N112" s="142" t="s">
        <v>52</v>
      </c>
      <c r="P112" s="143">
        <f>O112*H112</f>
        <v>0</v>
      </c>
      <c r="Q112" s="143">
        <v>0</v>
      </c>
      <c r="R112" s="143">
        <f>Q112*H112</f>
        <v>0</v>
      </c>
      <c r="S112" s="143">
        <v>0</v>
      </c>
      <c r="T112" s="144">
        <f>S112*H112</f>
        <v>0</v>
      </c>
      <c r="AR112" s="145" t="s">
        <v>318</v>
      </c>
      <c r="AT112" s="145" t="s">
        <v>313</v>
      </c>
      <c r="AU112" s="145" t="s">
        <v>90</v>
      </c>
      <c r="AY112" s="18" t="s">
        <v>311</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318</v>
      </c>
      <c r="BM112" s="145" t="s">
        <v>1908</v>
      </c>
    </row>
    <row r="113" spans="2:65" s="12" customFormat="1" ht="11.25" x14ac:dyDescent="0.2">
      <c r="B113" s="151"/>
      <c r="D113" s="152" t="s">
        <v>322</v>
      </c>
      <c r="E113" s="153" t="s">
        <v>43</v>
      </c>
      <c r="F113" s="154" t="s">
        <v>1909</v>
      </c>
      <c r="H113" s="155">
        <v>9</v>
      </c>
      <c r="I113" s="156"/>
      <c r="L113" s="151"/>
      <c r="M113" s="157"/>
      <c r="T113" s="158"/>
      <c r="AT113" s="153" t="s">
        <v>322</v>
      </c>
      <c r="AU113" s="153" t="s">
        <v>90</v>
      </c>
      <c r="AV113" s="12" t="s">
        <v>90</v>
      </c>
      <c r="AW113" s="12" t="s">
        <v>41</v>
      </c>
      <c r="AX113" s="12" t="s">
        <v>81</v>
      </c>
      <c r="AY113" s="153" t="s">
        <v>311</v>
      </c>
    </row>
    <row r="114" spans="2:65" s="13" customFormat="1" ht="11.25" x14ac:dyDescent="0.2">
      <c r="B114" s="159"/>
      <c r="D114" s="152" t="s">
        <v>322</v>
      </c>
      <c r="E114" s="160" t="s">
        <v>43</v>
      </c>
      <c r="F114" s="161" t="s">
        <v>331</v>
      </c>
      <c r="H114" s="162">
        <v>9</v>
      </c>
      <c r="I114" s="163"/>
      <c r="L114" s="159"/>
      <c r="M114" s="164"/>
      <c r="T114" s="165"/>
      <c r="AT114" s="160" t="s">
        <v>322</v>
      </c>
      <c r="AU114" s="160" t="s">
        <v>90</v>
      </c>
      <c r="AV114" s="13" t="s">
        <v>318</v>
      </c>
      <c r="AW114" s="13" t="s">
        <v>41</v>
      </c>
      <c r="AX114" s="13" t="s">
        <v>88</v>
      </c>
      <c r="AY114" s="160" t="s">
        <v>311</v>
      </c>
    </row>
    <row r="115" spans="2:65" s="1" customFormat="1" ht="16.5" customHeight="1" x14ac:dyDescent="0.2">
      <c r="B115" s="34"/>
      <c r="C115" s="134" t="s">
        <v>344</v>
      </c>
      <c r="D115" s="134" t="s">
        <v>313</v>
      </c>
      <c r="E115" s="135" t="s">
        <v>1910</v>
      </c>
      <c r="F115" s="136" t="s">
        <v>1911</v>
      </c>
      <c r="G115" s="137" t="s">
        <v>316</v>
      </c>
      <c r="H115" s="138">
        <v>30</v>
      </c>
      <c r="I115" s="139"/>
      <c r="J115" s="140">
        <f>ROUND(I115*H115,2)</f>
        <v>0</v>
      </c>
      <c r="K115" s="136" t="s">
        <v>43</v>
      </c>
      <c r="L115" s="34"/>
      <c r="M115" s="141" t="s">
        <v>43</v>
      </c>
      <c r="N115" s="142" t="s">
        <v>52</v>
      </c>
      <c r="P115" s="143">
        <f>O115*H115</f>
        <v>0</v>
      </c>
      <c r="Q115" s="143">
        <v>0</v>
      </c>
      <c r="R115" s="143">
        <f>Q115*H115</f>
        <v>0</v>
      </c>
      <c r="S115" s="143">
        <v>0</v>
      </c>
      <c r="T115" s="144">
        <f>S115*H115</f>
        <v>0</v>
      </c>
      <c r="AR115" s="145" t="s">
        <v>318</v>
      </c>
      <c r="AT115" s="145" t="s">
        <v>313</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1912</v>
      </c>
    </row>
    <row r="116" spans="2:65" s="12" customFormat="1" ht="11.25" x14ac:dyDescent="0.2">
      <c r="B116" s="151"/>
      <c r="D116" s="152" t="s">
        <v>322</v>
      </c>
      <c r="E116" s="153" t="s">
        <v>43</v>
      </c>
      <c r="F116" s="154" t="s">
        <v>518</v>
      </c>
      <c r="H116" s="155">
        <v>30</v>
      </c>
      <c r="I116" s="156"/>
      <c r="L116" s="151"/>
      <c r="M116" s="157"/>
      <c r="T116" s="158"/>
      <c r="AT116" s="153" t="s">
        <v>322</v>
      </c>
      <c r="AU116" s="153" t="s">
        <v>90</v>
      </c>
      <c r="AV116" s="12" t="s">
        <v>90</v>
      </c>
      <c r="AW116" s="12" t="s">
        <v>41</v>
      </c>
      <c r="AX116" s="12" t="s">
        <v>81</v>
      </c>
      <c r="AY116" s="153" t="s">
        <v>311</v>
      </c>
    </row>
    <row r="117" spans="2:65" s="13" customFormat="1" ht="11.25" x14ac:dyDescent="0.2">
      <c r="B117" s="159"/>
      <c r="D117" s="152" t="s">
        <v>322</v>
      </c>
      <c r="E117" s="160" t="s">
        <v>43</v>
      </c>
      <c r="F117" s="161" t="s">
        <v>331</v>
      </c>
      <c r="H117" s="162">
        <v>30</v>
      </c>
      <c r="I117" s="163"/>
      <c r="L117" s="159"/>
      <c r="M117" s="164"/>
      <c r="T117" s="165"/>
      <c r="AT117" s="160" t="s">
        <v>322</v>
      </c>
      <c r="AU117" s="160" t="s">
        <v>90</v>
      </c>
      <c r="AV117" s="13" t="s">
        <v>318</v>
      </c>
      <c r="AW117" s="13" t="s">
        <v>41</v>
      </c>
      <c r="AX117" s="13" t="s">
        <v>88</v>
      </c>
      <c r="AY117" s="160" t="s">
        <v>311</v>
      </c>
    </row>
    <row r="118" spans="2:65" s="1" customFormat="1" ht="16.5" customHeight="1" x14ac:dyDescent="0.2">
      <c r="B118" s="34"/>
      <c r="C118" s="134" t="s">
        <v>350</v>
      </c>
      <c r="D118" s="134" t="s">
        <v>313</v>
      </c>
      <c r="E118" s="135" t="s">
        <v>1913</v>
      </c>
      <c r="F118" s="136" t="s">
        <v>1914</v>
      </c>
      <c r="G118" s="137" t="s">
        <v>316</v>
      </c>
      <c r="H118" s="138">
        <v>56</v>
      </c>
      <c r="I118" s="139"/>
      <c r="J118" s="140">
        <f>ROUND(I118*H118,2)</f>
        <v>0</v>
      </c>
      <c r="K118" s="136" t="s">
        <v>43</v>
      </c>
      <c r="L118" s="34"/>
      <c r="M118" s="141" t="s">
        <v>43</v>
      </c>
      <c r="N118" s="142" t="s">
        <v>52</v>
      </c>
      <c r="P118" s="143">
        <f>O118*H118</f>
        <v>0</v>
      </c>
      <c r="Q118" s="143">
        <v>0</v>
      </c>
      <c r="R118" s="143">
        <f>Q118*H118</f>
        <v>0</v>
      </c>
      <c r="S118" s="143">
        <v>0</v>
      </c>
      <c r="T118" s="144">
        <f>S118*H118</f>
        <v>0</v>
      </c>
      <c r="AR118" s="145" t="s">
        <v>318</v>
      </c>
      <c r="AT118" s="145" t="s">
        <v>313</v>
      </c>
      <c r="AU118" s="145" t="s">
        <v>90</v>
      </c>
      <c r="AY118" s="18" t="s">
        <v>311</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318</v>
      </c>
      <c r="BM118" s="145" t="s">
        <v>1915</v>
      </c>
    </row>
    <row r="119" spans="2:65" s="12" customFormat="1" ht="11.25" x14ac:dyDescent="0.2">
      <c r="B119" s="151"/>
      <c r="D119" s="152" t="s">
        <v>322</v>
      </c>
      <c r="E119" s="153" t="s">
        <v>43</v>
      </c>
      <c r="F119" s="154" t="s">
        <v>1916</v>
      </c>
      <c r="H119" s="155">
        <v>56</v>
      </c>
      <c r="I119" s="156"/>
      <c r="L119" s="151"/>
      <c r="M119" s="157"/>
      <c r="T119" s="158"/>
      <c r="AT119" s="153" t="s">
        <v>322</v>
      </c>
      <c r="AU119" s="153" t="s">
        <v>90</v>
      </c>
      <c r="AV119" s="12" t="s">
        <v>90</v>
      </c>
      <c r="AW119" s="12" t="s">
        <v>41</v>
      </c>
      <c r="AX119" s="12" t="s">
        <v>81</v>
      </c>
      <c r="AY119" s="153" t="s">
        <v>311</v>
      </c>
    </row>
    <row r="120" spans="2:65" s="13" customFormat="1" ht="11.25" x14ac:dyDescent="0.2">
      <c r="B120" s="159"/>
      <c r="D120" s="152" t="s">
        <v>322</v>
      </c>
      <c r="E120" s="160" t="s">
        <v>43</v>
      </c>
      <c r="F120" s="161" t="s">
        <v>331</v>
      </c>
      <c r="H120" s="162">
        <v>56</v>
      </c>
      <c r="I120" s="163"/>
      <c r="L120" s="159"/>
      <c r="M120" s="164"/>
      <c r="T120" s="165"/>
      <c r="AT120" s="160" t="s">
        <v>322</v>
      </c>
      <c r="AU120" s="160" t="s">
        <v>90</v>
      </c>
      <c r="AV120" s="13" t="s">
        <v>318</v>
      </c>
      <c r="AW120" s="13" t="s">
        <v>41</v>
      </c>
      <c r="AX120" s="13" t="s">
        <v>88</v>
      </c>
      <c r="AY120" s="160" t="s">
        <v>311</v>
      </c>
    </row>
    <row r="121" spans="2:65" s="1" customFormat="1" ht="16.5" customHeight="1" x14ac:dyDescent="0.2">
      <c r="B121" s="34"/>
      <c r="C121" s="134" t="s">
        <v>356</v>
      </c>
      <c r="D121" s="134" t="s">
        <v>313</v>
      </c>
      <c r="E121" s="135" t="s">
        <v>1917</v>
      </c>
      <c r="F121" s="136" t="s">
        <v>1918</v>
      </c>
      <c r="G121" s="137" t="s">
        <v>316</v>
      </c>
      <c r="H121" s="138">
        <v>60</v>
      </c>
      <c r="I121" s="139"/>
      <c r="J121" s="140">
        <f>ROUND(I121*H121,2)</f>
        <v>0</v>
      </c>
      <c r="K121" s="136" t="s">
        <v>43</v>
      </c>
      <c r="L121" s="34"/>
      <c r="M121" s="141" t="s">
        <v>43</v>
      </c>
      <c r="N121" s="142" t="s">
        <v>52</v>
      </c>
      <c r="P121" s="143">
        <f>O121*H121</f>
        <v>0</v>
      </c>
      <c r="Q121" s="143">
        <v>0</v>
      </c>
      <c r="R121" s="143">
        <f>Q121*H121</f>
        <v>0</v>
      </c>
      <c r="S121" s="143">
        <v>0</v>
      </c>
      <c r="T121" s="144">
        <f>S121*H121</f>
        <v>0</v>
      </c>
      <c r="AR121" s="145" t="s">
        <v>318</v>
      </c>
      <c r="AT121" s="145" t="s">
        <v>313</v>
      </c>
      <c r="AU121" s="145" t="s">
        <v>90</v>
      </c>
      <c r="AY121" s="18" t="s">
        <v>311</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318</v>
      </c>
      <c r="BM121" s="145" t="s">
        <v>1919</v>
      </c>
    </row>
    <row r="122" spans="2:65" s="14" customFormat="1" ht="11.25" x14ac:dyDescent="0.2">
      <c r="B122" s="166"/>
      <c r="D122" s="152" t="s">
        <v>322</v>
      </c>
      <c r="E122" s="167" t="s">
        <v>43</v>
      </c>
      <c r="F122" s="168" t="s">
        <v>1920</v>
      </c>
      <c r="H122" s="167" t="s">
        <v>43</v>
      </c>
      <c r="I122" s="169"/>
      <c r="L122" s="166"/>
      <c r="M122" s="170"/>
      <c r="T122" s="171"/>
      <c r="AT122" s="167" t="s">
        <v>322</v>
      </c>
      <c r="AU122" s="167" t="s">
        <v>90</v>
      </c>
      <c r="AV122" s="14" t="s">
        <v>88</v>
      </c>
      <c r="AW122" s="14" t="s">
        <v>41</v>
      </c>
      <c r="AX122" s="14" t="s">
        <v>81</v>
      </c>
      <c r="AY122" s="167" t="s">
        <v>311</v>
      </c>
    </row>
    <row r="123" spans="2:65" s="12" customFormat="1" ht="11.25" x14ac:dyDescent="0.2">
      <c r="B123" s="151"/>
      <c r="D123" s="152" t="s">
        <v>322</v>
      </c>
      <c r="E123" s="153" t="s">
        <v>43</v>
      </c>
      <c r="F123" s="154" t="s">
        <v>1921</v>
      </c>
      <c r="H123" s="155">
        <v>60</v>
      </c>
      <c r="I123" s="156"/>
      <c r="L123" s="151"/>
      <c r="M123" s="157"/>
      <c r="T123" s="158"/>
      <c r="AT123" s="153" t="s">
        <v>322</v>
      </c>
      <c r="AU123" s="153" t="s">
        <v>90</v>
      </c>
      <c r="AV123" s="12" t="s">
        <v>90</v>
      </c>
      <c r="AW123" s="12" t="s">
        <v>41</v>
      </c>
      <c r="AX123" s="12" t="s">
        <v>81</v>
      </c>
      <c r="AY123" s="153" t="s">
        <v>311</v>
      </c>
    </row>
    <row r="124" spans="2:65" s="13" customFormat="1" ht="11.25" x14ac:dyDescent="0.2">
      <c r="B124" s="159"/>
      <c r="D124" s="152" t="s">
        <v>322</v>
      </c>
      <c r="E124" s="160" t="s">
        <v>43</v>
      </c>
      <c r="F124" s="161" t="s">
        <v>331</v>
      </c>
      <c r="H124" s="162">
        <v>60</v>
      </c>
      <c r="I124" s="163"/>
      <c r="L124" s="159"/>
      <c r="M124" s="164"/>
      <c r="T124" s="165"/>
      <c r="AT124" s="160" t="s">
        <v>322</v>
      </c>
      <c r="AU124" s="160" t="s">
        <v>90</v>
      </c>
      <c r="AV124" s="13" t="s">
        <v>318</v>
      </c>
      <c r="AW124" s="13" t="s">
        <v>41</v>
      </c>
      <c r="AX124" s="13" t="s">
        <v>88</v>
      </c>
      <c r="AY124" s="160" t="s">
        <v>311</v>
      </c>
    </row>
    <row r="125" spans="2:65" s="1" customFormat="1" ht="16.5" customHeight="1" x14ac:dyDescent="0.2">
      <c r="B125" s="34"/>
      <c r="C125" s="134" t="s">
        <v>362</v>
      </c>
      <c r="D125" s="134" t="s">
        <v>313</v>
      </c>
      <c r="E125" s="135" t="s">
        <v>1922</v>
      </c>
      <c r="F125" s="136" t="s">
        <v>1923</v>
      </c>
      <c r="G125" s="137" t="s">
        <v>316</v>
      </c>
      <c r="H125" s="138">
        <v>56</v>
      </c>
      <c r="I125" s="139"/>
      <c r="J125" s="140">
        <f>ROUND(I125*H125,2)</f>
        <v>0</v>
      </c>
      <c r="K125" s="136" t="s">
        <v>43</v>
      </c>
      <c r="L125" s="34"/>
      <c r="M125" s="141" t="s">
        <v>43</v>
      </c>
      <c r="N125" s="142" t="s">
        <v>52</v>
      </c>
      <c r="P125" s="143">
        <f>O125*H125</f>
        <v>0</v>
      </c>
      <c r="Q125" s="143">
        <v>0</v>
      </c>
      <c r="R125" s="143">
        <f>Q125*H125</f>
        <v>0</v>
      </c>
      <c r="S125" s="143">
        <v>0</v>
      </c>
      <c r="T125" s="144">
        <f>S125*H125</f>
        <v>0</v>
      </c>
      <c r="AR125" s="145" t="s">
        <v>318</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318</v>
      </c>
      <c r="BM125" s="145" t="s">
        <v>1924</v>
      </c>
    </row>
    <row r="126" spans="2:65" s="12" customFormat="1" ht="11.25" x14ac:dyDescent="0.2">
      <c r="B126" s="151"/>
      <c r="D126" s="152" t="s">
        <v>322</v>
      </c>
      <c r="E126" s="153" t="s">
        <v>43</v>
      </c>
      <c r="F126" s="154" t="s">
        <v>1916</v>
      </c>
      <c r="H126" s="155">
        <v>56</v>
      </c>
      <c r="I126" s="156"/>
      <c r="L126" s="151"/>
      <c r="M126" s="157"/>
      <c r="T126" s="158"/>
      <c r="AT126" s="153" t="s">
        <v>322</v>
      </c>
      <c r="AU126" s="153" t="s">
        <v>90</v>
      </c>
      <c r="AV126" s="12" t="s">
        <v>90</v>
      </c>
      <c r="AW126" s="12" t="s">
        <v>41</v>
      </c>
      <c r="AX126" s="12" t="s">
        <v>81</v>
      </c>
      <c r="AY126" s="153" t="s">
        <v>311</v>
      </c>
    </row>
    <row r="127" spans="2:65" s="13" customFormat="1" ht="11.25" x14ac:dyDescent="0.2">
      <c r="B127" s="159"/>
      <c r="D127" s="152" t="s">
        <v>322</v>
      </c>
      <c r="E127" s="160" t="s">
        <v>43</v>
      </c>
      <c r="F127" s="161" t="s">
        <v>331</v>
      </c>
      <c r="H127" s="162">
        <v>56</v>
      </c>
      <c r="I127" s="163"/>
      <c r="L127" s="159"/>
      <c r="M127" s="164"/>
      <c r="T127" s="165"/>
      <c r="AT127" s="160" t="s">
        <v>322</v>
      </c>
      <c r="AU127" s="160" t="s">
        <v>90</v>
      </c>
      <c r="AV127" s="13" t="s">
        <v>318</v>
      </c>
      <c r="AW127" s="13" t="s">
        <v>41</v>
      </c>
      <c r="AX127" s="13" t="s">
        <v>88</v>
      </c>
      <c r="AY127" s="160" t="s">
        <v>311</v>
      </c>
    </row>
    <row r="128" spans="2:65" s="1" customFormat="1" ht="16.5" customHeight="1" x14ac:dyDescent="0.2">
      <c r="B128" s="34"/>
      <c r="C128" s="134" t="s">
        <v>368</v>
      </c>
      <c r="D128" s="134" t="s">
        <v>313</v>
      </c>
      <c r="E128" s="135" t="s">
        <v>1925</v>
      </c>
      <c r="F128" s="136" t="s">
        <v>1926</v>
      </c>
      <c r="G128" s="137" t="s">
        <v>316</v>
      </c>
      <c r="H128" s="138">
        <v>38</v>
      </c>
      <c r="I128" s="139"/>
      <c r="J128" s="140">
        <f>ROUND(I128*H128,2)</f>
        <v>0</v>
      </c>
      <c r="K128" s="136" t="s">
        <v>43</v>
      </c>
      <c r="L128" s="34"/>
      <c r="M128" s="141" t="s">
        <v>43</v>
      </c>
      <c r="N128" s="142" t="s">
        <v>52</v>
      </c>
      <c r="P128" s="143">
        <f>O128*H128</f>
        <v>0</v>
      </c>
      <c r="Q128" s="143">
        <v>0</v>
      </c>
      <c r="R128" s="143">
        <f>Q128*H128</f>
        <v>0</v>
      </c>
      <c r="S128" s="143">
        <v>0</v>
      </c>
      <c r="T128" s="144">
        <f>S128*H128</f>
        <v>0</v>
      </c>
      <c r="AR128" s="145" t="s">
        <v>318</v>
      </c>
      <c r="AT128" s="145" t="s">
        <v>313</v>
      </c>
      <c r="AU128" s="145" t="s">
        <v>90</v>
      </c>
      <c r="AY128" s="18" t="s">
        <v>311</v>
      </c>
      <c r="BE128" s="146">
        <f>IF(N128="základní",J128,0)</f>
        <v>0</v>
      </c>
      <c r="BF128" s="146">
        <f>IF(N128="snížená",J128,0)</f>
        <v>0</v>
      </c>
      <c r="BG128" s="146">
        <f>IF(N128="zákl. přenesená",J128,0)</f>
        <v>0</v>
      </c>
      <c r="BH128" s="146">
        <f>IF(N128="sníž. přenesená",J128,0)</f>
        <v>0</v>
      </c>
      <c r="BI128" s="146">
        <f>IF(N128="nulová",J128,0)</f>
        <v>0</v>
      </c>
      <c r="BJ128" s="18" t="s">
        <v>88</v>
      </c>
      <c r="BK128" s="146">
        <f>ROUND(I128*H128,2)</f>
        <v>0</v>
      </c>
      <c r="BL128" s="18" t="s">
        <v>318</v>
      </c>
      <c r="BM128" s="145" t="s">
        <v>1927</v>
      </c>
    </row>
    <row r="129" spans="2:65" s="12" customFormat="1" ht="11.25" x14ac:dyDescent="0.2">
      <c r="B129" s="151"/>
      <c r="D129" s="152" t="s">
        <v>322</v>
      </c>
      <c r="E129" s="153" t="s">
        <v>43</v>
      </c>
      <c r="F129" s="154" t="s">
        <v>1921</v>
      </c>
      <c r="H129" s="155">
        <v>60</v>
      </c>
      <c r="I129" s="156"/>
      <c r="L129" s="151"/>
      <c r="M129" s="157"/>
      <c r="T129" s="158"/>
      <c r="AT129" s="153" t="s">
        <v>322</v>
      </c>
      <c r="AU129" s="153" t="s">
        <v>90</v>
      </c>
      <c r="AV129" s="12" t="s">
        <v>90</v>
      </c>
      <c r="AW129" s="12" t="s">
        <v>41</v>
      </c>
      <c r="AX129" s="12" t="s">
        <v>81</v>
      </c>
      <c r="AY129" s="153" t="s">
        <v>311</v>
      </c>
    </row>
    <row r="130" spans="2:65" s="14" customFormat="1" ht="11.25" x14ac:dyDescent="0.2">
      <c r="B130" s="166"/>
      <c r="D130" s="152" t="s">
        <v>322</v>
      </c>
      <c r="E130" s="167" t="s">
        <v>43</v>
      </c>
      <c r="F130" s="168" t="s">
        <v>1928</v>
      </c>
      <c r="H130" s="167" t="s">
        <v>43</v>
      </c>
      <c r="I130" s="169"/>
      <c r="L130" s="166"/>
      <c r="M130" s="170"/>
      <c r="T130" s="171"/>
      <c r="AT130" s="167" t="s">
        <v>322</v>
      </c>
      <c r="AU130" s="167" t="s">
        <v>90</v>
      </c>
      <c r="AV130" s="14" t="s">
        <v>88</v>
      </c>
      <c r="AW130" s="14" t="s">
        <v>41</v>
      </c>
      <c r="AX130" s="14" t="s">
        <v>81</v>
      </c>
      <c r="AY130" s="167" t="s">
        <v>311</v>
      </c>
    </row>
    <row r="131" spans="2:65" s="12" customFormat="1" ht="11.25" x14ac:dyDescent="0.2">
      <c r="B131" s="151"/>
      <c r="D131" s="152" t="s">
        <v>322</v>
      </c>
      <c r="E131" s="153" t="s">
        <v>43</v>
      </c>
      <c r="F131" s="154" t="s">
        <v>1929</v>
      </c>
      <c r="H131" s="155">
        <v>-22</v>
      </c>
      <c r="I131" s="156"/>
      <c r="L131" s="151"/>
      <c r="M131" s="157"/>
      <c r="T131" s="158"/>
      <c r="AT131" s="153" t="s">
        <v>322</v>
      </c>
      <c r="AU131" s="153" t="s">
        <v>90</v>
      </c>
      <c r="AV131" s="12" t="s">
        <v>90</v>
      </c>
      <c r="AW131" s="12" t="s">
        <v>41</v>
      </c>
      <c r="AX131" s="12" t="s">
        <v>81</v>
      </c>
      <c r="AY131" s="153" t="s">
        <v>311</v>
      </c>
    </row>
    <row r="132" spans="2:65" s="13" customFormat="1" ht="11.25" x14ac:dyDescent="0.2">
      <c r="B132" s="159"/>
      <c r="D132" s="152" t="s">
        <v>322</v>
      </c>
      <c r="E132" s="160" t="s">
        <v>43</v>
      </c>
      <c r="F132" s="161" t="s">
        <v>331</v>
      </c>
      <c r="H132" s="162">
        <v>38</v>
      </c>
      <c r="I132" s="163"/>
      <c r="L132" s="159"/>
      <c r="M132" s="164"/>
      <c r="T132" s="165"/>
      <c r="AT132" s="160" t="s">
        <v>322</v>
      </c>
      <c r="AU132" s="160" t="s">
        <v>90</v>
      </c>
      <c r="AV132" s="13" t="s">
        <v>318</v>
      </c>
      <c r="AW132" s="13" t="s">
        <v>41</v>
      </c>
      <c r="AX132" s="13" t="s">
        <v>88</v>
      </c>
      <c r="AY132" s="160" t="s">
        <v>311</v>
      </c>
    </row>
    <row r="133" spans="2:65" s="1" customFormat="1" ht="16.5" customHeight="1" x14ac:dyDescent="0.2">
      <c r="B133" s="34"/>
      <c r="C133" s="172" t="s">
        <v>376</v>
      </c>
      <c r="D133" s="172" t="s">
        <v>634</v>
      </c>
      <c r="E133" s="173" t="s">
        <v>1930</v>
      </c>
      <c r="F133" s="174" t="s">
        <v>1931</v>
      </c>
      <c r="G133" s="175" t="s">
        <v>371</v>
      </c>
      <c r="H133" s="176">
        <v>78.055999999999997</v>
      </c>
      <c r="I133" s="177"/>
      <c r="J133" s="178">
        <f>ROUND(I133*H133,2)</f>
        <v>0</v>
      </c>
      <c r="K133" s="174" t="s">
        <v>43</v>
      </c>
      <c r="L133" s="179"/>
      <c r="M133" s="180" t="s">
        <v>43</v>
      </c>
      <c r="N133" s="181" t="s">
        <v>52</v>
      </c>
      <c r="P133" s="143">
        <f>O133*H133</f>
        <v>0</v>
      </c>
      <c r="Q133" s="143">
        <v>0</v>
      </c>
      <c r="R133" s="143">
        <f>Q133*H133</f>
        <v>0</v>
      </c>
      <c r="S133" s="143">
        <v>0</v>
      </c>
      <c r="T133" s="144">
        <f>S133*H133</f>
        <v>0</v>
      </c>
      <c r="AR133" s="145" t="s">
        <v>362</v>
      </c>
      <c r="AT133" s="145" t="s">
        <v>634</v>
      </c>
      <c r="AU133" s="145" t="s">
        <v>90</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318</v>
      </c>
      <c r="BM133" s="145" t="s">
        <v>1932</v>
      </c>
    </row>
    <row r="134" spans="2:65" s="12" customFormat="1" ht="11.25" x14ac:dyDescent="0.2">
      <c r="B134" s="151"/>
      <c r="D134" s="152" t="s">
        <v>322</v>
      </c>
      <c r="E134" s="153" t="s">
        <v>43</v>
      </c>
      <c r="F134" s="154" t="s">
        <v>1933</v>
      </c>
      <c r="H134" s="155">
        <v>78.055999999999997</v>
      </c>
      <c r="I134" s="156"/>
      <c r="L134" s="151"/>
      <c r="M134" s="157"/>
      <c r="T134" s="158"/>
      <c r="AT134" s="153" t="s">
        <v>322</v>
      </c>
      <c r="AU134" s="153" t="s">
        <v>90</v>
      </c>
      <c r="AV134" s="12" t="s">
        <v>90</v>
      </c>
      <c r="AW134" s="12" t="s">
        <v>41</v>
      </c>
      <c r="AX134" s="12" t="s">
        <v>81</v>
      </c>
      <c r="AY134" s="153" t="s">
        <v>311</v>
      </c>
    </row>
    <row r="135" spans="2:65" s="13" customFormat="1" ht="11.25" x14ac:dyDescent="0.2">
      <c r="B135" s="159"/>
      <c r="D135" s="152" t="s">
        <v>322</v>
      </c>
      <c r="E135" s="160" t="s">
        <v>43</v>
      </c>
      <c r="F135" s="161" t="s">
        <v>331</v>
      </c>
      <c r="H135" s="162">
        <v>78.055999999999997</v>
      </c>
      <c r="I135" s="163"/>
      <c r="L135" s="159"/>
      <c r="M135" s="164"/>
      <c r="T135" s="165"/>
      <c r="AT135" s="160" t="s">
        <v>322</v>
      </c>
      <c r="AU135" s="160" t="s">
        <v>90</v>
      </c>
      <c r="AV135" s="13" t="s">
        <v>318</v>
      </c>
      <c r="AW135" s="13" t="s">
        <v>41</v>
      </c>
      <c r="AX135" s="13" t="s">
        <v>88</v>
      </c>
      <c r="AY135" s="160" t="s">
        <v>311</v>
      </c>
    </row>
    <row r="136" spans="2:65" s="1" customFormat="1" ht="37.9" customHeight="1" x14ac:dyDescent="0.2">
      <c r="B136" s="34"/>
      <c r="C136" s="134" t="s">
        <v>384</v>
      </c>
      <c r="D136" s="134" t="s">
        <v>313</v>
      </c>
      <c r="E136" s="135" t="s">
        <v>1934</v>
      </c>
      <c r="F136" s="136" t="s">
        <v>1935</v>
      </c>
      <c r="G136" s="137" t="s">
        <v>316</v>
      </c>
      <c r="H136" s="138">
        <v>18</v>
      </c>
      <c r="I136" s="139"/>
      <c r="J136" s="140">
        <f>ROUND(I136*H136,2)</f>
        <v>0</v>
      </c>
      <c r="K136" s="136" t="s">
        <v>317</v>
      </c>
      <c r="L136" s="34"/>
      <c r="M136" s="141" t="s">
        <v>43</v>
      </c>
      <c r="N136" s="142" t="s">
        <v>52</v>
      </c>
      <c r="P136" s="143">
        <f>O136*H136</f>
        <v>0</v>
      </c>
      <c r="Q136" s="143">
        <v>0</v>
      </c>
      <c r="R136" s="143">
        <f>Q136*H136</f>
        <v>0</v>
      </c>
      <c r="S136" s="143">
        <v>0</v>
      </c>
      <c r="T136" s="144">
        <f>S136*H136</f>
        <v>0</v>
      </c>
      <c r="AR136" s="145" t="s">
        <v>318</v>
      </c>
      <c r="AT136" s="145" t="s">
        <v>313</v>
      </c>
      <c r="AU136" s="145" t="s">
        <v>90</v>
      </c>
      <c r="AY136" s="18" t="s">
        <v>311</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318</v>
      </c>
      <c r="BM136" s="145" t="s">
        <v>1936</v>
      </c>
    </row>
    <row r="137" spans="2:65" s="1" customFormat="1" ht="11.25" x14ac:dyDescent="0.2">
      <c r="B137" s="34"/>
      <c r="D137" s="147" t="s">
        <v>320</v>
      </c>
      <c r="F137" s="148" t="s">
        <v>1937</v>
      </c>
      <c r="I137" s="149"/>
      <c r="L137" s="34"/>
      <c r="M137" s="150"/>
      <c r="T137" s="55"/>
      <c r="AT137" s="18" t="s">
        <v>320</v>
      </c>
      <c r="AU137" s="18" t="s">
        <v>90</v>
      </c>
    </row>
    <row r="138" spans="2:65" s="12" customFormat="1" ht="11.25" x14ac:dyDescent="0.2">
      <c r="B138" s="151"/>
      <c r="D138" s="152" t="s">
        <v>322</v>
      </c>
      <c r="E138" s="153" t="s">
        <v>43</v>
      </c>
      <c r="F138" s="154" t="s">
        <v>1938</v>
      </c>
      <c r="H138" s="155">
        <v>18</v>
      </c>
      <c r="I138" s="156"/>
      <c r="L138" s="151"/>
      <c r="M138" s="157"/>
      <c r="T138" s="158"/>
      <c r="AT138" s="153" t="s">
        <v>322</v>
      </c>
      <c r="AU138" s="153" t="s">
        <v>90</v>
      </c>
      <c r="AV138" s="12" t="s">
        <v>90</v>
      </c>
      <c r="AW138" s="12" t="s">
        <v>41</v>
      </c>
      <c r="AX138" s="12" t="s">
        <v>81</v>
      </c>
      <c r="AY138" s="153" t="s">
        <v>311</v>
      </c>
    </row>
    <row r="139" spans="2:65" s="13" customFormat="1" ht="11.25" x14ac:dyDescent="0.2">
      <c r="B139" s="159"/>
      <c r="D139" s="152" t="s">
        <v>322</v>
      </c>
      <c r="E139" s="160" t="s">
        <v>43</v>
      </c>
      <c r="F139" s="161" t="s">
        <v>331</v>
      </c>
      <c r="H139" s="162">
        <v>18</v>
      </c>
      <c r="I139" s="163"/>
      <c r="L139" s="159"/>
      <c r="M139" s="164"/>
      <c r="T139" s="165"/>
      <c r="AT139" s="160" t="s">
        <v>322</v>
      </c>
      <c r="AU139" s="160" t="s">
        <v>90</v>
      </c>
      <c r="AV139" s="13" t="s">
        <v>318</v>
      </c>
      <c r="AW139" s="13" t="s">
        <v>41</v>
      </c>
      <c r="AX139" s="13" t="s">
        <v>88</v>
      </c>
      <c r="AY139" s="160" t="s">
        <v>311</v>
      </c>
    </row>
    <row r="140" spans="2:65" s="1" customFormat="1" ht="16.5" customHeight="1" x14ac:dyDescent="0.2">
      <c r="B140" s="34"/>
      <c r="C140" s="172" t="s">
        <v>8</v>
      </c>
      <c r="D140" s="172" t="s">
        <v>634</v>
      </c>
      <c r="E140" s="173" t="s">
        <v>1939</v>
      </c>
      <c r="F140" s="174" t="s">
        <v>1940</v>
      </c>
      <c r="G140" s="175" t="s">
        <v>371</v>
      </c>
      <c r="H140" s="176">
        <v>36.973999999999997</v>
      </c>
      <c r="I140" s="177"/>
      <c r="J140" s="178">
        <f>ROUND(I140*H140,2)</f>
        <v>0</v>
      </c>
      <c r="K140" s="174" t="s">
        <v>317</v>
      </c>
      <c r="L140" s="179"/>
      <c r="M140" s="180" t="s">
        <v>43</v>
      </c>
      <c r="N140" s="181" t="s">
        <v>52</v>
      </c>
      <c r="P140" s="143">
        <f>O140*H140</f>
        <v>0</v>
      </c>
      <c r="Q140" s="143">
        <v>1</v>
      </c>
      <c r="R140" s="143">
        <f>Q140*H140</f>
        <v>36.973999999999997</v>
      </c>
      <c r="S140" s="143">
        <v>0</v>
      </c>
      <c r="T140" s="144">
        <f>S140*H140</f>
        <v>0</v>
      </c>
      <c r="AR140" s="145" t="s">
        <v>362</v>
      </c>
      <c r="AT140" s="145" t="s">
        <v>634</v>
      </c>
      <c r="AU140" s="145" t="s">
        <v>90</v>
      </c>
      <c r="AY140" s="18" t="s">
        <v>311</v>
      </c>
      <c r="BE140" s="146">
        <f>IF(N140="základní",J140,0)</f>
        <v>0</v>
      </c>
      <c r="BF140" s="146">
        <f>IF(N140="snížená",J140,0)</f>
        <v>0</v>
      </c>
      <c r="BG140" s="146">
        <f>IF(N140="zákl. přenesená",J140,0)</f>
        <v>0</v>
      </c>
      <c r="BH140" s="146">
        <f>IF(N140="sníž. přenesená",J140,0)</f>
        <v>0</v>
      </c>
      <c r="BI140" s="146">
        <f>IF(N140="nulová",J140,0)</f>
        <v>0</v>
      </c>
      <c r="BJ140" s="18" t="s">
        <v>88</v>
      </c>
      <c r="BK140" s="146">
        <f>ROUND(I140*H140,2)</f>
        <v>0</v>
      </c>
      <c r="BL140" s="18" t="s">
        <v>318</v>
      </c>
      <c r="BM140" s="145" t="s">
        <v>1941</v>
      </c>
    </row>
    <row r="141" spans="2:65" s="12" customFormat="1" ht="11.25" x14ac:dyDescent="0.2">
      <c r="B141" s="151"/>
      <c r="D141" s="152" t="s">
        <v>322</v>
      </c>
      <c r="E141" s="153" t="s">
        <v>43</v>
      </c>
      <c r="F141" s="154" t="s">
        <v>1942</v>
      </c>
      <c r="H141" s="155">
        <v>36.973999999999997</v>
      </c>
      <c r="I141" s="156"/>
      <c r="L141" s="151"/>
      <c r="M141" s="157"/>
      <c r="T141" s="158"/>
      <c r="AT141" s="153" t="s">
        <v>322</v>
      </c>
      <c r="AU141" s="153" t="s">
        <v>90</v>
      </c>
      <c r="AV141" s="12" t="s">
        <v>90</v>
      </c>
      <c r="AW141" s="12" t="s">
        <v>41</v>
      </c>
      <c r="AX141" s="12" t="s">
        <v>81</v>
      </c>
      <c r="AY141" s="153" t="s">
        <v>311</v>
      </c>
    </row>
    <row r="142" spans="2:65" s="13" customFormat="1" ht="11.25" x14ac:dyDescent="0.2">
      <c r="B142" s="159"/>
      <c r="D142" s="152" t="s">
        <v>322</v>
      </c>
      <c r="E142" s="160" t="s">
        <v>43</v>
      </c>
      <c r="F142" s="161" t="s">
        <v>331</v>
      </c>
      <c r="H142" s="162">
        <v>36.973999999999997</v>
      </c>
      <c r="I142" s="163"/>
      <c r="L142" s="159"/>
      <c r="M142" s="164"/>
      <c r="T142" s="165"/>
      <c r="AT142" s="160" t="s">
        <v>322</v>
      </c>
      <c r="AU142" s="160" t="s">
        <v>90</v>
      </c>
      <c r="AV142" s="13" t="s">
        <v>318</v>
      </c>
      <c r="AW142" s="13" t="s">
        <v>41</v>
      </c>
      <c r="AX142" s="13" t="s">
        <v>88</v>
      </c>
      <c r="AY142" s="160" t="s">
        <v>311</v>
      </c>
    </row>
    <row r="143" spans="2:65" s="11" customFormat="1" ht="22.9" customHeight="1" x14ac:dyDescent="0.2">
      <c r="B143" s="122"/>
      <c r="D143" s="123" t="s">
        <v>80</v>
      </c>
      <c r="E143" s="132" t="s">
        <v>318</v>
      </c>
      <c r="F143" s="132" t="s">
        <v>501</v>
      </c>
      <c r="I143" s="125"/>
      <c r="J143" s="133">
        <f>BK143</f>
        <v>0</v>
      </c>
      <c r="L143" s="122"/>
      <c r="M143" s="127"/>
      <c r="P143" s="128">
        <f>SUM(P144:P148)</f>
        <v>0</v>
      </c>
      <c r="R143" s="128">
        <f>SUM(R144:R148)</f>
        <v>7.5630800000000002</v>
      </c>
      <c r="T143" s="129">
        <f>SUM(T144:T148)</f>
        <v>0</v>
      </c>
      <c r="AR143" s="123" t="s">
        <v>88</v>
      </c>
      <c r="AT143" s="130" t="s">
        <v>80</v>
      </c>
      <c r="AU143" s="130" t="s">
        <v>88</v>
      </c>
      <c r="AY143" s="123" t="s">
        <v>311</v>
      </c>
      <c r="BK143" s="131">
        <f>SUM(BK144:BK148)</f>
        <v>0</v>
      </c>
    </row>
    <row r="144" spans="2:65" s="1" customFormat="1" ht="16.5" customHeight="1" x14ac:dyDescent="0.2">
      <c r="B144" s="34"/>
      <c r="C144" s="134" t="s">
        <v>399</v>
      </c>
      <c r="D144" s="134" t="s">
        <v>313</v>
      </c>
      <c r="E144" s="135" t="s">
        <v>1943</v>
      </c>
      <c r="F144" s="136" t="s">
        <v>1944</v>
      </c>
      <c r="G144" s="137" t="s">
        <v>316</v>
      </c>
      <c r="H144" s="138">
        <v>4</v>
      </c>
      <c r="I144" s="139"/>
      <c r="J144" s="140">
        <f>ROUND(I144*H144,2)</f>
        <v>0</v>
      </c>
      <c r="K144" s="136" t="s">
        <v>317</v>
      </c>
      <c r="L144" s="34"/>
      <c r="M144" s="141" t="s">
        <v>43</v>
      </c>
      <c r="N144" s="142" t="s">
        <v>52</v>
      </c>
      <c r="P144" s="143">
        <f>O144*H144</f>
        <v>0</v>
      </c>
      <c r="Q144" s="143">
        <v>1.8907700000000001</v>
      </c>
      <c r="R144" s="143">
        <f>Q144*H144</f>
        <v>7.5630800000000002</v>
      </c>
      <c r="S144" s="143">
        <v>0</v>
      </c>
      <c r="T144" s="144">
        <f>S144*H144</f>
        <v>0</v>
      </c>
      <c r="AR144" s="145" t="s">
        <v>318</v>
      </c>
      <c r="AT144" s="145" t="s">
        <v>313</v>
      </c>
      <c r="AU144" s="145" t="s">
        <v>90</v>
      </c>
      <c r="AY144" s="18" t="s">
        <v>311</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318</v>
      </c>
      <c r="BM144" s="145" t="s">
        <v>1945</v>
      </c>
    </row>
    <row r="145" spans="2:65" s="1" customFormat="1" ht="11.25" x14ac:dyDescent="0.2">
      <c r="B145" s="34"/>
      <c r="D145" s="147" t="s">
        <v>320</v>
      </c>
      <c r="F145" s="148" t="s">
        <v>1946</v>
      </c>
      <c r="I145" s="149"/>
      <c r="L145" s="34"/>
      <c r="M145" s="150"/>
      <c r="T145" s="55"/>
      <c r="AT145" s="18" t="s">
        <v>320</v>
      </c>
      <c r="AU145" s="18" t="s">
        <v>90</v>
      </c>
    </row>
    <row r="146" spans="2:65" s="14" customFormat="1" ht="11.25" x14ac:dyDescent="0.2">
      <c r="B146" s="166"/>
      <c r="D146" s="152" t="s">
        <v>322</v>
      </c>
      <c r="E146" s="167" t="s">
        <v>43</v>
      </c>
      <c r="F146" s="168" t="s">
        <v>1830</v>
      </c>
      <c r="H146" s="167" t="s">
        <v>43</v>
      </c>
      <c r="I146" s="169"/>
      <c r="L146" s="166"/>
      <c r="M146" s="170"/>
      <c r="T146" s="171"/>
      <c r="AT146" s="167" t="s">
        <v>322</v>
      </c>
      <c r="AU146" s="167" t="s">
        <v>90</v>
      </c>
      <c r="AV146" s="14" t="s">
        <v>88</v>
      </c>
      <c r="AW146" s="14" t="s">
        <v>41</v>
      </c>
      <c r="AX146" s="14" t="s">
        <v>81</v>
      </c>
      <c r="AY146" s="167" t="s">
        <v>311</v>
      </c>
    </row>
    <row r="147" spans="2:65" s="12" customFormat="1" ht="11.25" x14ac:dyDescent="0.2">
      <c r="B147" s="151"/>
      <c r="D147" s="152" t="s">
        <v>322</v>
      </c>
      <c r="E147" s="153" t="s">
        <v>43</v>
      </c>
      <c r="F147" s="154" t="s">
        <v>1947</v>
      </c>
      <c r="H147" s="155">
        <v>4</v>
      </c>
      <c r="I147" s="156"/>
      <c r="L147" s="151"/>
      <c r="M147" s="157"/>
      <c r="T147" s="158"/>
      <c r="AT147" s="153" t="s">
        <v>322</v>
      </c>
      <c r="AU147" s="153" t="s">
        <v>90</v>
      </c>
      <c r="AV147" s="12" t="s">
        <v>90</v>
      </c>
      <c r="AW147" s="12" t="s">
        <v>41</v>
      </c>
      <c r="AX147" s="12" t="s">
        <v>81</v>
      </c>
      <c r="AY147" s="153" t="s">
        <v>311</v>
      </c>
    </row>
    <row r="148" spans="2:65" s="13" customFormat="1" ht="11.25" x14ac:dyDescent="0.2">
      <c r="B148" s="159"/>
      <c r="D148" s="152" t="s">
        <v>322</v>
      </c>
      <c r="E148" s="160" t="s">
        <v>43</v>
      </c>
      <c r="F148" s="161" t="s">
        <v>331</v>
      </c>
      <c r="H148" s="162">
        <v>4</v>
      </c>
      <c r="I148" s="163"/>
      <c r="L148" s="159"/>
      <c r="M148" s="164"/>
      <c r="T148" s="165"/>
      <c r="AT148" s="160" t="s">
        <v>322</v>
      </c>
      <c r="AU148" s="160" t="s">
        <v>90</v>
      </c>
      <c r="AV148" s="13" t="s">
        <v>318</v>
      </c>
      <c r="AW148" s="13" t="s">
        <v>41</v>
      </c>
      <c r="AX148" s="13" t="s">
        <v>88</v>
      </c>
      <c r="AY148" s="160" t="s">
        <v>311</v>
      </c>
    </row>
    <row r="149" spans="2:65" s="11" customFormat="1" ht="22.9" customHeight="1" x14ac:dyDescent="0.2">
      <c r="B149" s="122"/>
      <c r="D149" s="123" t="s">
        <v>80</v>
      </c>
      <c r="E149" s="132" t="s">
        <v>362</v>
      </c>
      <c r="F149" s="132" t="s">
        <v>1948</v>
      </c>
      <c r="I149" s="125"/>
      <c r="J149" s="133">
        <f>BK149</f>
        <v>0</v>
      </c>
      <c r="L149" s="122"/>
      <c r="M149" s="127"/>
      <c r="P149" s="128">
        <f>SUM(P150:P188)</f>
        <v>0</v>
      </c>
      <c r="R149" s="128">
        <f>SUM(R150:R188)</f>
        <v>0.12520500000000001</v>
      </c>
      <c r="T149" s="129">
        <f>SUM(T150:T188)</f>
        <v>0</v>
      </c>
      <c r="AR149" s="123" t="s">
        <v>88</v>
      </c>
      <c r="AT149" s="130" t="s">
        <v>80</v>
      </c>
      <c r="AU149" s="130" t="s">
        <v>88</v>
      </c>
      <c r="AY149" s="123" t="s">
        <v>311</v>
      </c>
      <c r="BK149" s="131">
        <f>SUM(BK150:BK188)</f>
        <v>0</v>
      </c>
    </row>
    <row r="150" spans="2:65" s="1" customFormat="1" ht="24.2" customHeight="1" x14ac:dyDescent="0.2">
      <c r="B150" s="34"/>
      <c r="C150" s="134" t="s">
        <v>404</v>
      </c>
      <c r="D150" s="134" t="s">
        <v>313</v>
      </c>
      <c r="E150" s="135" t="s">
        <v>1949</v>
      </c>
      <c r="F150" s="136" t="s">
        <v>1950</v>
      </c>
      <c r="G150" s="137" t="s">
        <v>379</v>
      </c>
      <c r="H150" s="138">
        <v>14.5</v>
      </c>
      <c r="I150" s="139"/>
      <c r="J150" s="140">
        <f>ROUND(I150*H150,2)</f>
        <v>0</v>
      </c>
      <c r="K150" s="136" t="s">
        <v>1951</v>
      </c>
      <c r="L150" s="34"/>
      <c r="M150" s="141" t="s">
        <v>43</v>
      </c>
      <c r="N150" s="142" t="s">
        <v>52</v>
      </c>
      <c r="P150" s="143">
        <f>O150*H150</f>
        <v>0</v>
      </c>
      <c r="Q150" s="143">
        <v>1.83E-3</v>
      </c>
      <c r="R150" s="143">
        <f>Q150*H150</f>
        <v>2.6535E-2</v>
      </c>
      <c r="S150" s="143">
        <v>0</v>
      </c>
      <c r="T150" s="144">
        <f>S150*H150</f>
        <v>0</v>
      </c>
      <c r="AR150" s="145" t="s">
        <v>318</v>
      </c>
      <c r="AT150" s="145" t="s">
        <v>313</v>
      </c>
      <c r="AU150" s="145" t="s">
        <v>90</v>
      </c>
      <c r="AY150" s="18" t="s">
        <v>311</v>
      </c>
      <c r="BE150" s="146">
        <f>IF(N150="základní",J150,0)</f>
        <v>0</v>
      </c>
      <c r="BF150" s="146">
        <f>IF(N150="snížená",J150,0)</f>
        <v>0</v>
      </c>
      <c r="BG150" s="146">
        <f>IF(N150="zákl. přenesená",J150,0)</f>
        <v>0</v>
      </c>
      <c r="BH150" s="146">
        <f>IF(N150="sníž. přenesená",J150,0)</f>
        <v>0</v>
      </c>
      <c r="BI150" s="146">
        <f>IF(N150="nulová",J150,0)</f>
        <v>0</v>
      </c>
      <c r="BJ150" s="18" t="s">
        <v>88</v>
      </c>
      <c r="BK150" s="146">
        <f>ROUND(I150*H150,2)</f>
        <v>0</v>
      </c>
      <c r="BL150" s="18" t="s">
        <v>318</v>
      </c>
      <c r="BM150" s="145" t="s">
        <v>1952</v>
      </c>
    </row>
    <row r="151" spans="2:65" s="1" customFormat="1" ht="11.25" x14ac:dyDescent="0.2">
      <c r="B151" s="34"/>
      <c r="D151" s="147" t="s">
        <v>320</v>
      </c>
      <c r="F151" s="148" t="s">
        <v>1953</v>
      </c>
      <c r="I151" s="149"/>
      <c r="L151" s="34"/>
      <c r="M151" s="150"/>
      <c r="T151" s="55"/>
      <c r="AT151" s="18" t="s">
        <v>320</v>
      </c>
      <c r="AU151" s="18" t="s">
        <v>90</v>
      </c>
    </row>
    <row r="152" spans="2:65" s="14" customFormat="1" ht="11.25" x14ac:dyDescent="0.2">
      <c r="B152" s="166"/>
      <c r="D152" s="152" t="s">
        <v>322</v>
      </c>
      <c r="E152" s="167" t="s">
        <v>43</v>
      </c>
      <c r="F152" s="168" t="s">
        <v>1815</v>
      </c>
      <c r="H152" s="167" t="s">
        <v>43</v>
      </c>
      <c r="I152" s="169"/>
      <c r="L152" s="166"/>
      <c r="M152" s="170"/>
      <c r="T152" s="171"/>
      <c r="AT152" s="167" t="s">
        <v>322</v>
      </c>
      <c r="AU152" s="167" t="s">
        <v>90</v>
      </c>
      <c r="AV152" s="14" t="s">
        <v>88</v>
      </c>
      <c r="AW152" s="14" t="s">
        <v>41</v>
      </c>
      <c r="AX152" s="14" t="s">
        <v>81</v>
      </c>
      <c r="AY152" s="167" t="s">
        <v>311</v>
      </c>
    </row>
    <row r="153" spans="2:65" s="12" customFormat="1" ht="11.25" x14ac:dyDescent="0.2">
      <c r="B153" s="151"/>
      <c r="D153" s="152" t="s">
        <v>322</v>
      </c>
      <c r="E153" s="153" t="s">
        <v>43</v>
      </c>
      <c r="F153" s="154" t="s">
        <v>1954</v>
      </c>
      <c r="H153" s="155">
        <v>14.5</v>
      </c>
      <c r="I153" s="156"/>
      <c r="L153" s="151"/>
      <c r="M153" s="157"/>
      <c r="T153" s="158"/>
      <c r="AT153" s="153" t="s">
        <v>322</v>
      </c>
      <c r="AU153" s="153" t="s">
        <v>90</v>
      </c>
      <c r="AV153" s="12" t="s">
        <v>90</v>
      </c>
      <c r="AW153" s="12" t="s">
        <v>41</v>
      </c>
      <c r="AX153" s="12" t="s">
        <v>81</v>
      </c>
      <c r="AY153" s="153" t="s">
        <v>311</v>
      </c>
    </row>
    <row r="154" spans="2:65" s="13" customFormat="1" ht="11.25" x14ac:dyDescent="0.2">
      <c r="B154" s="159"/>
      <c r="D154" s="152" t="s">
        <v>322</v>
      </c>
      <c r="E154" s="160" t="s">
        <v>43</v>
      </c>
      <c r="F154" s="161" t="s">
        <v>331</v>
      </c>
      <c r="H154" s="162">
        <v>14.5</v>
      </c>
      <c r="I154" s="163"/>
      <c r="L154" s="159"/>
      <c r="M154" s="164"/>
      <c r="T154" s="165"/>
      <c r="AT154" s="160" t="s">
        <v>322</v>
      </c>
      <c r="AU154" s="160" t="s">
        <v>90</v>
      </c>
      <c r="AV154" s="13" t="s">
        <v>318</v>
      </c>
      <c r="AW154" s="13" t="s">
        <v>41</v>
      </c>
      <c r="AX154" s="13" t="s">
        <v>88</v>
      </c>
      <c r="AY154" s="160" t="s">
        <v>311</v>
      </c>
    </row>
    <row r="155" spans="2:65" s="1" customFormat="1" ht="24.2" customHeight="1" x14ac:dyDescent="0.2">
      <c r="B155" s="34"/>
      <c r="C155" s="134" t="s">
        <v>411</v>
      </c>
      <c r="D155" s="134" t="s">
        <v>313</v>
      </c>
      <c r="E155" s="135" t="s">
        <v>1955</v>
      </c>
      <c r="F155" s="136" t="s">
        <v>1956</v>
      </c>
      <c r="G155" s="137" t="s">
        <v>379</v>
      </c>
      <c r="H155" s="138">
        <v>33</v>
      </c>
      <c r="I155" s="139"/>
      <c r="J155" s="140">
        <f>ROUND(I155*H155,2)</f>
        <v>0</v>
      </c>
      <c r="K155" s="136" t="s">
        <v>1951</v>
      </c>
      <c r="L155" s="34"/>
      <c r="M155" s="141" t="s">
        <v>43</v>
      </c>
      <c r="N155" s="142" t="s">
        <v>52</v>
      </c>
      <c r="P155" s="143">
        <f>O155*H155</f>
        <v>0</v>
      </c>
      <c r="Q155" s="143">
        <v>2.7899999999999999E-3</v>
      </c>
      <c r="R155" s="143">
        <f>Q155*H155</f>
        <v>9.2069999999999999E-2</v>
      </c>
      <c r="S155" s="143">
        <v>0</v>
      </c>
      <c r="T155" s="144">
        <f>S155*H155</f>
        <v>0</v>
      </c>
      <c r="AR155" s="145" t="s">
        <v>318</v>
      </c>
      <c r="AT155" s="145" t="s">
        <v>313</v>
      </c>
      <c r="AU155" s="145" t="s">
        <v>90</v>
      </c>
      <c r="AY155" s="18" t="s">
        <v>311</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318</v>
      </c>
      <c r="BM155" s="145" t="s">
        <v>1957</v>
      </c>
    </row>
    <row r="156" spans="2:65" s="1" customFormat="1" ht="11.25" x14ac:dyDescent="0.2">
      <c r="B156" s="34"/>
      <c r="D156" s="147" t="s">
        <v>320</v>
      </c>
      <c r="F156" s="148" t="s">
        <v>1958</v>
      </c>
      <c r="I156" s="149"/>
      <c r="L156" s="34"/>
      <c r="M156" s="150"/>
      <c r="T156" s="55"/>
      <c r="AT156" s="18" t="s">
        <v>320</v>
      </c>
      <c r="AU156" s="18" t="s">
        <v>90</v>
      </c>
    </row>
    <row r="157" spans="2:65" s="14" customFormat="1" ht="11.25" x14ac:dyDescent="0.2">
      <c r="B157" s="166"/>
      <c r="D157" s="152" t="s">
        <v>322</v>
      </c>
      <c r="E157" s="167" t="s">
        <v>43</v>
      </c>
      <c r="F157" s="168" t="s">
        <v>1815</v>
      </c>
      <c r="H157" s="167" t="s">
        <v>43</v>
      </c>
      <c r="I157" s="169"/>
      <c r="L157" s="166"/>
      <c r="M157" s="170"/>
      <c r="T157" s="171"/>
      <c r="AT157" s="167" t="s">
        <v>322</v>
      </c>
      <c r="AU157" s="167" t="s">
        <v>90</v>
      </c>
      <c r="AV157" s="14" t="s">
        <v>88</v>
      </c>
      <c r="AW157" s="14" t="s">
        <v>41</v>
      </c>
      <c r="AX157" s="14" t="s">
        <v>81</v>
      </c>
      <c r="AY157" s="167" t="s">
        <v>311</v>
      </c>
    </row>
    <row r="158" spans="2:65" s="12" customFormat="1" ht="11.25" x14ac:dyDescent="0.2">
      <c r="B158" s="151"/>
      <c r="D158" s="152" t="s">
        <v>322</v>
      </c>
      <c r="E158" s="153" t="s">
        <v>43</v>
      </c>
      <c r="F158" s="154" t="s">
        <v>1959</v>
      </c>
      <c r="H158" s="155">
        <v>33</v>
      </c>
      <c r="I158" s="156"/>
      <c r="L158" s="151"/>
      <c r="M158" s="157"/>
      <c r="T158" s="158"/>
      <c r="AT158" s="153" t="s">
        <v>322</v>
      </c>
      <c r="AU158" s="153" t="s">
        <v>90</v>
      </c>
      <c r="AV158" s="12" t="s">
        <v>90</v>
      </c>
      <c r="AW158" s="12" t="s">
        <v>41</v>
      </c>
      <c r="AX158" s="12" t="s">
        <v>81</v>
      </c>
      <c r="AY158" s="153" t="s">
        <v>311</v>
      </c>
    </row>
    <row r="159" spans="2:65" s="13" customFormat="1" ht="11.25" x14ac:dyDescent="0.2">
      <c r="B159" s="159"/>
      <c r="D159" s="152" t="s">
        <v>322</v>
      </c>
      <c r="E159" s="160" t="s">
        <v>43</v>
      </c>
      <c r="F159" s="161" t="s">
        <v>331</v>
      </c>
      <c r="H159" s="162">
        <v>33</v>
      </c>
      <c r="I159" s="163"/>
      <c r="L159" s="159"/>
      <c r="M159" s="164"/>
      <c r="T159" s="165"/>
      <c r="AT159" s="160" t="s">
        <v>322</v>
      </c>
      <c r="AU159" s="160" t="s">
        <v>90</v>
      </c>
      <c r="AV159" s="13" t="s">
        <v>318</v>
      </c>
      <c r="AW159" s="13" t="s">
        <v>41</v>
      </c>
      <c r="AX159" s="13" t="s">
        <v>88</v>
      </c>
      <c r="AY159" s="160" t="s">
        <v>311</v>
      </c>
    </row>
    <row r="160" spans="2:65" s="1" customFormat="1" ht="16.5" customHeight="1" x14ac:dyDescent="0.2">
      <c r="B160" s="34"/>
      <c r="C160" s="134" t="s">
        <v>417</v>
      </c>
      <c r="D160" s="134" t="s">
        <v>313</v>
      </c>
      <c r="E160" s="135" t="s">
        <v>1960</v>
      </c>
      <c r="F160" s="136" t="s">
        <v>1961</v>
      </c>
      <c r="G160" s="137" t="s">
        <v>340</v>
      </c>
      <c r="H160" s="138">
        <v>30</v>
      </c>
      <c r="I160" s="139"/>
      <c r="J160" s="140">
        <f>ROUND(I160*H160,2)</f>
        <v>0</v>
      </c>
      <c r="K160" s="136" t="s">
        <v>43</v>
      </c>
      <c r="L160" s="34"/>
      <c r="M160" s="141" t="s">
        <v>43</v>
      </c>
      <c r="N160" s="142" t="s">
        <v>52</v>
      </c>
      <c r="P160" s="143">
        <f>O160*H160</f>
        <v>0</v>
      </c>
      <c r="Q160" s="143">
        <v>0</v>
      </c>
      <c r="R160" s="143">
        <f>Q160*H160</f>
        <v>0</v>
      </c>
      <c r="S160" s="143">
        <v>0</v>
      </c>
      <c r="T160" s="144">
        <f>S160*H160</f>
        <v>0</v>
      </c>
      <c r="AR160" s="145" t="s">
        <v>318</v>
      </c>
      <c r="AT160" s="145" t="s">
        <v>313</v>
      </c>
      <c r="AU160" s="145" t="s">
        <v>90</v>
      </c>
      <c r="AY160" s="18" t="s">
        <v>311</v>
      </c>
      <c r="BE160" s="146">
        <f>IF(N160="základní",J160,0)</f>
        <v>0</v>
      </c>
      <c r="BF160" s="146">
        <f>IF(N160="snížená",J160,0)</f>
        <v>0</v>
      </c>
      <c r="BG160" s="146">
        <f>IF(N160="zákl. přenesená",J160,0)</f>
        <v>0</v>
      </c>
      <c r="BH160" s="146">
        <f>IF(N160="sníž. přenesená",J160,0)</f>
        <v>0</v>
      </c>
      <c r="BI160" s="146">
        <f>IF(N160="nulová",J160,0)</f>
        <v>0</v>
      </c>
      <c r="BJ160" s="18" t="s">
        <v>88</v>
      </c>
      <c r="BK160" s="146">
        <f>ROUND(I160*H160,2)</f>
        <v>0</v>
      </c>
      <c r="BL160" s="18" t="s">
        <v>318</v>
      </c>
      <c r="BM160" s="145" t="s">
        <v>1962</v>
      </c>
    </row>
    <row r="161" spans="2:65" s="1" customFormat="1" ht="16.5" customHeight="1" x14ac:dyDescent="0.2">
      <c r="B161" s="34"/>
      <c r="C161" s="172" t="s">
        <v>202</v>
      </c>
      <c r="D161" s="172" t="s">
        <v>634</v>
      </c>
      <c r="E161" s="173" t="s">
        <v>1963</v>
      </c>
      <c r="F161" s="174" t="s">
        <v>1964</v>
      </c>
      <c r="G161" s="175" t="s">
        <v>340</v>
      </c>
      <c r="H161" s="176">
        <v>1</v>
      </c>
      <c r="I161" s="177"/>
      <c r="J161" s="178">
        <f>ROUND(I161*H161,2)</f>
        <v>0</v>
      </c>
      <c r="K161" s="174" t="s">
        <v>317</v>
      </c>
      <c r="L161" s="179"/>
      <c r="M161" s="180" t="s">
        <v>43</v>
      </c>
      <c r="N161" s="181" t="s">
        <v>52</v>
      </c>
      <c r="P161" s="143">
        <f>O161*H161</f>
        <v>0</v>
      </c>
      <c r="Q161" s="143">
        <v>1.5E-3</v>
      </c>
      <c r="R161" s="143">
        <f>Q161*H161</f>
        <v>1.5E-3</v>
      </c>
      <c r="S161" s="143">
        <v>0</v>
      </c>
      <c r="T161" s="144">
        <f>S161*H161</f>
        <v>0</v>
      </c>
      <c r="AR161" s="145" t="s">
        <v>362</v>
      </c>
      <c r="AT161" s="145" t="s">
        <v>634</v>
      </c>
      <c r="AU161" s="145" t="s">
        <v>90</v>
      </c>
      <c r="AY161" s="18" t="s">
        <v>311</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318</v>
      </c>
      <c r="BM161" s="145" t="s">
        <v>1965</v>
      </c>
    </row>
    <row r="162" spans="2:65" s="1" customFormat="1" ht="24.2" customHeight="1" x14ac:dyDescent="0.2">
      <c r="B162" s="34"/>
      <c r="C162" s="134" t="s">
        <v>427</v>
      </c>
      <c r="D162" s="134" t="s">
        <v>313</v>
      </c>
      <c r="E162" s="135" t="s">
        <v>1966</v>
      </c>
      <c r="F162" s="136" t="s">
        <v>1967</v>
      </c>
      <c r="G162" s="137" t="s">
        <v>340</v>
      </c>
      <c r="H162" s="138">
        <v>4</v>
      </c>
      <c r="I162" s="139"/>
      <c r="J162" s="140">
        <f>ROUND(I162*H162,2)</f>
        <v>0</v>
      </c>
      <c r="K162" s="136" t="s">
        <v>317</v>
      </c>
      <c r="L162" s="34"/>
      <c r="M162" s="141" t="s">
        <v>43</v>
      </c>
      <c r="N162" s="142" t="s">
        <v>52</v>
      </c>
      <c r="P162" s="143">
        <f>O162*H162</f>
        <v>0</v>
      </c>
      <c r="Q162" s="143">
        <v>0</v>
      </c>
      <c r="R162" s="143">
        <f>Q162*H162</f>
        <v>0</v>
      </c>
      <c r="S162" s="143">
        <v>0</v>
      </c>
      <c r="T162" s="144">
        <f>S162*H162</f>
        <v>0</v>
      </c>
      <c r="AR162" s="145" t="s">
        <v>318</v>
      </c>
      <c r="AT162" s="145" t="s">
        <v>313</v>
      </c>
      <c r="AU162" s="145" t="s">
        <v>90</v>
      </c>
      <c r="AY162" s="18" t="s">
        <v>311</v>
      </c>
      <c r="BE162" s="146">
        <f>IF(N162="základní",J162,0)</f>
        <v>0</v>
      </c>
      <c r="BF162" s="146">
        <f>IF(N162="snížená",J162,0)</f>
        <v>0</v>
      </c>
      <c r="BG162" s="146">
        <f>IF(N162="zákl. přenesená",J162,0)</f>
        <v>0</v>
      </c>
      <c r="BH162" s="146">
        <f>IF(N162="sníž. přenesená",J162,0)</f>
        <v>0</v>
      </c>
      <c r="BI162" s="146">
        <f>IF(N162="nulová",J162,0)</f>
        <v>0</v>
      </c>
      <c r="BJ162" s="18" t="s">
        <v>88</v>
      </c>
      <c r="BK162" s="146">
        <f>ROUND(I162*H162,2)</f>
        <v>0</v>
      </c>
      <c r="BL162" s="18" t="s">
        <v>318</v>
      </c>
      <c r="BM162" s="145" t="s">
        <v>1968</v>
      </c>
    </row>
    <row r="163" spans="2:65" s="1" customFormat="1" ht="11.25" x14ac:dyDescent="0.2">
      <c r="B163" s="34"/>
      <c r="D163" s="147" t="s">
        <v>320</v>
      </c>
      <c r="F163" s="148" t="s">
        <v>1969</v>
      </c>
      <c r="I163" s="149"/>
      <c r="L163" s="34"/>
      <c r="M163" s="150"/>
      <c r="T163" s="55"/>
      <c r="AT163" s="18" t="s">
        <v>320</v>
      </c>
      <c r="AU163" s="18" t="s">
        <v>90</v>
      </c>
    </row>
    <row r="164" spans="2:65" s="14" customFormat="1" ht="11.25" x14ac:dyDescent="0.2">
      <c r="B164" s="166"/>
      <c r="D164" s="152" t="s">
        <v>322</v>
      </c>
      <c r="E164" s="167" t="s">
        <v>43</v>
      </c>
      <c r="F164" s="168" t="s">
        <v>1815</v>
      </c>
      <c r="H164" s="167" t="s">
        <v>43</v>
      </c>
      <c r="I164" s="169"/>
      <c r="L164" s="166"/>
      <c r="M164" s="170"/>
      <c r="T164" s="171"/>
      <c r="AT164" s="167" t="s">
        <v>322</v>
      </c>
      <c r="AU164" s="167" t="s">
        <v>90</v>
      </c>
      <c r="AV164" s="14" t="s">
        <v>88</v>
      </c>
      <c r="AW164" s="14" t="s">
        <v>41</v>
      </c>
      <c r="AX164" s="14" t="s">
        <v>81</v>
      </c>
      <c r="AY164" s="167" t="s">
        <v>311</v>
      </c>
    </row>
    <row r="165" spans="2:65" s="12" customFormat="1" ht="11.25" x14ac:dyDescent="0.2">
      <c r="B165" s="151"/>
      <c r="D165" s="152" t="s">
        <v>322</v>
      </c>
      <c r="E165" s="153" t="s">
        <v>43</v>
      </c>
      <c r="F165" s="154" t="s">
        <v>1970</v>
      </c>
      <c r="H165" s="155">
        <v>4</v>
      </c>
      <c r="I165" s="156"/>
      <c r="L165" s="151"/>
      <c r="M165" s="157"/>
      <c r="T165" s="158"/>
      <c r="AT165" s="153" t="s">
        <v>322</v>
      </c>
      <c r="AU165" s="153" t="s">
        <v>90</v>
      </c>
      <c r="AV165" s="12" t="s">
        <v>90</v>
      </c>
      <c r="AW165" s="12" t="s">
        <v>41</v>
      </c>
      <c r="AX165" s="12" t="s">
        <v>81</v>
      </c>
      <c r="AY165" s="153" t="s">
        <v>311</v>
      </c>
    </row>
    <row r="166" spans="2:65" s="13" customFormat="1" ht="11.25" x14ac:dyDescent="0.2">
      <c r="B166" s="159"/>
      <c r="D166" s="152" t="s">
        <v>322</v>
      </c>
      <c r="E166" s="160" t="s">
        <v>43</v>
      </c>
      <c r="F166" s="161" t="s">
        <v>331</v>
      </c>
      <c r="H166" s="162">
        <v>4</v>
      </c>
      <c r="I166" s="163"/>
      <c r="L166" s="159"/>
      <c r="M166" s="164"/>
      <c r="T166" s="165"/>
      <c r="AT166" s="160" t="s">
        <v>322</v>
      </c>
      <c r="AU166" s="160" t="s">
        <v>90</v>
      </c>
      <c r="AV166" s="13" t="s">
        <v>318</v>
      </c>
      <c r="AW166" s="13" t="s">
        <v>41</v>
      </c>
      <c r="AX166" s="13" t="s">
        <v>88</v>
      </c>
      <c r="AY166" s="160" t="s">
        <v>311</v>
      </c>
    </row>
    <row r="167" spans="2:65" s="1" customFormat="1" ht="16.5" customHeight="1" x14ac:dyDescent="0.2">
      <c r="B167" s="34"/>
      <c r="C167" s="172" t="s">
        <v>208</v>
      </c>
      <c r="D167" s="172" t="s">
        <v>634</v>
      </c>
      <c r="E167" s="173" t="s">
        <v>1971</v>
      </c>
      <c r="F167" s="174" t="s">
        <v>1972</v>
      </c>
      <c r="G167" s="175" t="s">
        <v>340</v>
      </c>
      <c r="H167" s="176">
        <v>1</v>
      </c>
      <c r="I167" s="177"/>
      <c r="J167" s="178">
        <f>ROUND(I167*H167,2)</f>
        <v>0</v>
      </c>
      <c r="K167" s="174" t="s">
        <v>317</v>
      </c>
      <c r="L167" s="179"/>
      <c r="M167" s="180" t="s">
        <v>43</v>
      </c>
      <c r="N167" s="181" t="s">
        <v>52</v>
      </c>
      <c r="P167" s="143">
        <f>O167*H167</f>
        <v>0</v>
      </c>
      <c r="Q167" s="143">
        <v>2.9E-4</v>
      </c>
      <c r="R167" s="143">
        <f>Q167*H167</f>
        <v>2.9E-4</v>
      </c>
      <c r="S167" s="143">
        <v>0</v>
      </c>
      <c r="T167" s="144">
        <f>S167*H167</f>
        <v>0</v>
      </c>
      <c r="AR167" s="145" t="s">
        <v>362</v>
      </c>
      <c r="AT167" s="145" t="s">
        <v>634</v>
      </c>
      <c r="AU167" s="145" t="s">
        <v>90</v>
      </c>
      <c r="AY167" s="18" t="s">
        <v>311</v>
      </c>
      <c r="BE167" s="146">
        <f>IF(N167="základní",J167,0)</f>
        <v>0</v>
      </c>
      <c r="BF167" s="146">
        <f>IF(N167="snížená",J167,0)</f>
        <v>0</v>
      </c>
      <c r="BG167" s="146">
        <f>IF(N167="zákl. přenesená",J167,0)</f>
        <v>0</v>
      </c>
      <c r="BH167" s="146">
        <f>IF(N167="sníž. přenesená",J167,0)</f>
        <v>0</v>
      </c>
      <c r="BI167" s="146">
        <f>IF(N167="nulová",J167,0)</f>
        <v>0</v>
      </c>
      <c r="BJ167" s="18" t="s">
        <v>88</v>
      </c>
      <c r="BK167" s="146">
        <f>ROUND(I167*H167,2)</f>
        <v>0</v>
      </c>
      <c r="BL167" s="18" t="s">
        <v>318</v>
      </c>
      <c r="BM167" s="145" t="s">
        <v>1973</v>
      </c>
    </row>
    <row r="168" spans="2:65" s="1" customFormat="1" ht="16.5" customHeight="1" x14ac:dyDescent="0.2">
      <c r="B168" s="34"/>
      <c r="C168" s="172" t="s">
        <v>438</v>
      </c>
      <c r="D168" s="172" t="s">
        <v>634</v>
      </c>
      <c r="E168" s="173" t="s">
        <v>1974</v>
      </c>
      <c r="F168" s="174" t="s">
        <v>1975</v>
      </c>
      <c r="G168" s="175" t="s">
        <v>340</v>
      </c>
      <c r="H168" s="176">
        <v>1</v>
      </c>
      <c r="I168" s="177"/>
      <c r="J168" s="178">
        <f>ROUND(I168*H168,2)</f>
        <v>0</v>
      </c>
      <c r="K168" s="174" t="s">
        <v>317</v>
      </c>
      <c r="L168" s="179"/>
      <c r="M168" s="180" t="s">
        <v>43</v>
      </c>
      <c r="N168" s="181" t="s">
        <v>52</v>
      </c>
      <c r="P168" s="143">
        <f>O168*H168</f>
        <v>0</v>
      </c>
      <c r="Q168" s="143">
        <v>3.5E-4</v>
      </c>
      <c r="R168" s="143">
        <f>Q168*H168</f>
        <v>3.5E-4</v>
      </c>
      <c r="S168" s="143">
        <v>0</v>
      </c>
      <c r="T168" s="144">
        <f>S168*H168</f>
        <v>0</v>
      </c>
      <c r="AR168" s="145" t="s">
        <v>362</v>
      </c>
      <c r="AT168" s="145" t="s">
        <v>634</v>
      </c>
      <c r="AU168" s="145" t="s">
        <v>90</v>
      </c>
      <c r="AY168" s="18" t="s">
        <v>311</v>
      </c>
      <c r="BE168" s="146">
        <f>IF(N168="základní",J168,0)</f>
        <v>0</v>
      </c>
      <c r="BF168" s="146">
        <f>IF(N168="snížená",J168,0)</f>
        <v>0</v>
      </c>
      <c r="BG168" s="146">
        <f>IF(N168="zákl. přenesená",J168,0)</f>
        <v>0</v>
      </c>
      <c r="BH168" s="146">
        <f>IF(N168="sníž. přenesená",J168,0)</f>
        <v>0</v>
      </c>
      <c r="BI168" s="146">
        <f>IF(N168="nulová",J168,0)</f>
        <v>0</v>
      </c>
      <c r="BJ168" s="18" t="s">
        <v>88</v>
      </c>
      <c r="BK168" s="146">
        <f>ROUND(I168*H168,2)</f>
        <v>0</v>
      </c>
      <c r="BL168" s="18" t="s">
        <v>318</v>
      </c>
      <c r="BM168" s="145" t="s">
        <v>1976</v>
      </c>
    </row>
    <row r="169" spans="2:65" s="1" customFormat="1" ht="16.5" customHeight="1" x14ac:dyDescent="0.2">
      <c r="B169" s="34"/>
      <c r="C169" s="172" t="s">
        <v>7</v>
      </c>
      <c r="D169" s="172" t="s">
        <v>634</v>
      </c>
      <c r="E169" s="173" t="s">
        <v>1977</v>
      </c>
      <c r="F169" s="174" t="s">
        <v>1978</v>
      </c>
      <c r="G169" s="175" t="s">
        <v>340</v>
      </c>
      <c r="H169" s="176">
        <v>2</v>
      </c>
      <c r="I169" s="177"/>
      <c r="J169" s="178">
        <f>ROUND(I169*H169,2)</f>
        <v>0</v>
      </c>
      <c r="K169" s="174" t="s">
        <v>317</v>
      </c>
      <c r="L169" s="179"/>
      <c r="M169" s="180" t="s">
        <v>43</v>
      </c>
      <c r="N169" s="181" t="s">
        <v>52</v>
      </c>
      <c r="P169" s="143">
        <f>O169*H169</f>
        <v>0</v>
      </c>
      <c r="Q169" s="143">
        <v>4.4999999999999999E-4</v>
      </c>
      <c r="R169" s="143">
        <f>Q169*H169</f>
        <v>8.9999999999999998E-4</v>
      </c>
      <c r="S169" s="143">
        <v>0</v>
      </c>
      <c r="T169" s="144">
        <f>S169*H169</f>
        <v>0</v>
      </c>
      <c r="AR169" s="145" t="s">
        <v>362</v>
      </c>
      <c r="AT169" s="145" t="s">
        <v>634</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318</v>
      </c>
      <c r="BM169" s="145" t="s">
        <v>1979</v>
      </c>
    </row>
    <row r="170" spans="2:65" s="1" customFormat="1" ht="24.2" customHeight="1" x14ac:dyDescent="0.2">
      <c r="B170" s="34"/>
      <c r="C170" s="134" t="s">
        <v>455</v>
      </c>
      <c r="D170" s="134" t="s">
        <v>313</v>
      </c>
      <c r="E170" s="135" t="s">
        <v>1980</v>
      </c>
      <c r="F170" s="136" t="s">
        <v>1981</v>
      </c>
      <c r="G170" s="137" t="s">
        <v>340</v>
      </c>
      <c r="H170" s="138">
        <v>3</v>
      </c>
      <c r="I170" s="139"/>
      <c r="J170" s="140">
        <f>ROUND(I170*H170,2)</f>
        <v>0</v>
      </c>
      <c r="K170" s="136" t="s">
        <v>317</v>
      </c>
      <c r="L170" s="34"/>
      <c r="M170" s="141" t="s">
        <v>43</v>
      </c>
      <c r="N170" s="142" t="s">
        <v>52</v>
      </c>
      <c r="P170" s="143">
        <f>O170*H170</f>
        <v>0</v>
      </c>
      <c r="Q170" s="143">
        <v>0</v>
      </c>
      <c r="R170" s="143">
        <f>Q170*H170</f>
        <v>0</v>
      </c>
      <c r="S170" s="143">
        <v>0</v>
      </c>
      <c r="T170" s="144">
        <f>S170*H170</f>
        <v>0</v>
      </c>
      <c r="AR170" s="145" t="s">
        <v>318</v>
      </c>
      <c r="AT170" s="145" t="s">
        <v>313</v>
      </c>
      <c r="AU170" s="145" t="s">
        <v>90</v>
      </c>
      <c r="AY170" s="18" t="s">
        <v>311</v>
      </c>
      <c r="BE170" s="146">
        <f>IF(N170="základní",J170,0)</f>
        <v>0</v>
      </c>
      <c r="BF170" s="146">
        <f>IF(N170="snížená",J170,0)</f>
        <v>0</v>
      </c>
      <c r="BG170" s="146">
        <f>IF(N170="zákl. přenesená",J170,0)</f>
        <v>0</v>
      </c>
      <c r="BH170" s="146">
        <f>IF(N170="sníž. přenesená",J170,0)</f>
        <v>0</v>
      </c>
      <c r="BI170" s="146">
        <f>IF(N170="nulová",J170,0)</f>
        <v>0</v>
      </c>
      <c r="BJ170" s="18" t="s">
        <v>88</v>
      </c>
      <c r="BK170" s="146">
        <f>ROUND(I170*H170,2)</f>
        <v>0</v>
      </c>
      <c r="BL170" s="18" t="s">
        <v>318</v>
      </c>
      <c r="BM170" s="145" t="s">
        <v>1982</v>
      </c>
    </row>
    <row r="171" spans="2:65" s="1" customFormat="1" ht="11.25" x14ac:dyDescent="0.2">
      <c r="B171" s="34"/>
      <c r="D171" s="147" t="s">
        <v>320</v>
      </c>
      <c r="F171" s="148" t="s">
        <v>1983</v>
      </c>
      <c r="I171" s="149"/>
      <c r="L171" s="34"/>
      <c r="M171" s="150"/>
      <c r="T171" s="55"/>
      <c r="AT171" s="18" t="s">
        <v>320</v>
      </c>
      <c r="AU171" s="18" t="s">
        <v>90</v>
      </c>
    </row>
    <row r="172" spans="2:65" s="14" customFormat="1" ht="11.25" x14ac:dyDescent="0.2">
      <c r="B172" s="166"/>
      <c r="D172" s="152" t="s">
        <v>322</v>
      </c>
      <c r="E172" s="167" t="s">
        <v>43</v>
      </c>
      <c r="F172" s="168" t="s">
        <v>1815</v>
      </c>
      <c r="H172" s="167" t="s">
        <v>43</v>
      </c>
      <c r="I172" s="169"/>
      <c r="L172" s="166"/>
      <c r="M172" s="170"/>
      <c r="T172" s="171"/>
      <c r="AT172" s="167" t="s">
        <v>322</v>
      </c>
      <c r="AU172" s="167" t="s">
        <v>90</v>
      </c>
      <c r="AV172" s="14" t="s">
        <v>88</v>
      </c>
      <c r="AW172" s="14" t="s">
        <v>41</v>
      </c>
      <c r="AX172" s="14" t="s">
        <v>81</v>
      </c>
      <c r="AY172" s="167" t="s">
        <v>311</v>
      </c>
    </row>
    <row r="173" spans="2:65" s="12" customFormat="1" ht="11.25" x14ac:dyDescent="0.2">
      <c r="B173" s="151"/>
      <c r="D173" s="152" t="s">
        <v>322</v>
      </c>
      <c r="E173" s="153" t="s">
        <v>43</v>
      </c>
      <c r="F173" s="154" t="s">
        <v>1984</v>
      </c>
      <c r="H173" s="155">
        <v>3</v>
      </c>
      <c r="I173" s="156"/>
      <c r="L173" s="151"/>
      <c r="M173" s="157"/>
      <c r="T173" s="158"/>
      <c r="AT173" s="153" t="s">
        <v>322</v>
      </c>
      <c r="AU173" s="153" t="s">
        <v>90</v>
      </c>
      <c r="AV173" s="12" t="s">
        <v>90</v>
      </c>
      <c r="AW173" s="12" t="s">
        <v>41</v>
      </c>
      <c r="AX173" s="12" t="s">
        <v>81</v>
      </c>
      <c r="AY173" s="153" t="s">
        <v>311</v>
      </c>
    </row>
    <row r="174" spans="2:65" s="13" customFormat="1" ht="11.25" x14ac:dyDescent="0.2">
      <c r="B174" s="159"/>
      <c r="D174" s="152" t="s">
        <v>322</v>
      </c>
      <c r="E174" s="160" t="s">
        <v>43</v>
      </c>
      <c r="F174" s="161" t="s">
        <v>331</v>
      </c>
      <c r="H174" s="162">
        <v>3</v>
      </c>
      <c r="I174" s="163"/>
      <c r="L174" s="159"/>
      <c r="M174" s="164"/>
      <c r="T174" s="165"/>
      <c r="AT174" s="160" t="s">
        <v>322</v>
      </c>
      <c r="AU174" s="160" t="s">
        <v>90</v>
      </c>
      <c r="AV174" s="13" t="s">
        <v>318</v>
      </c>
      <c r="AW174" s="13" t="s">
        <v>41</v>
      </c>
      <c r="AX174" s="13" t="s">
        <v>88</v>
      </c>
      <c r="AY174" s="160" t="s">
        <v>311</v>
      </c>
    </row>
    <row r="175" spans="2:65" s="1" customFormat="1" ht="16.5" customHeight="1" x14ac:dyDescent="0.2">
      <c r="B175" s="34"/>
      <c r="C175" s="172" t="s">
        <v>462</v>
      </c>
      <c r="D175" s="172" t="s">
        <v>634</v>
      </c>
      <c r="E175" s="173" t="s">
        <v>1985</v>
      </c>
      <c r="F175" s="174" t="s">
        <v>1986</v>
      </c>
      <c r="G175" s="175" t="s">
        <v>340</v>
      </c>
      <c r="H175" s="176">
        <v>1</v>
      </c>
      <c r="I175" s="177"/>
      <c r="J175" s="178">
        <f>ROUND(I175*H175,2)</f>
        <v>0</v>
      </c>
      <c r="K175" s="174" t="s">
        <v>317</v>
      </c>
      <c r="L175" s="179"/>
      <c r="M175" s="180" t="s">
        <v>43</v>
      </c>
      <c r="N175" s="181" t="s">
        <v>52</v>
      </c>
      <c r="P175" s="143">
        <f>O175*H175</f>
        <v>0</v>
      </c>
      <c r="Q175" s="143">
        <v>5.4000000000000001E-4</v>
      </c>
      <c r="R175" s="143">
        <f>Q175*H175</f>
        <v>5.4000000000000001E-4</v>
      </c>
      <c r="S175" s="143">
        <v>0</v>
      </c>
      <c r="T175" s="144">
        <f>S175*H175</f>
        <v>0</v>
      </c>
      <c r="AR175" s="145" t="s">
        <v>362</v>
      </c>
      <c r="AT175" s="145" t="s">
        <v>634</v>
      </c>
      <c r="AU175" s="145" t="s">
        <v>90</v>
      </c>
      <c r="AY175" s="18" t="s">
        <v>311</v>
      </c>
      <c r="BE175" s="146">
        <f>IF(N175="základní",J175,0)</f>
        <v>0</v>
      </c>
      <c r="BF175" s="146">
        <f>IF(N175="snížená",J175,0)</f>
        <v>0</v>
      </c>
      <c r="BG175" s="146">
        <f>IF(N175="zákl. přenesená",J175,0)</f>
        <v>0</v>
      </c>
      <c r="BH175" s="146">
        <f>IF(N175="sníž. přenesená",J175,0)</f>
        <v>0</v>
      </c>
      <c r="BI175" s="146">
        <f>IF(N175="nulová",J175,0)</f>
        <v>0</v>
      </c>
      <c r="BJ175" s="18" t="s">
        <v>88</v>
      </c>
      <c r="BK175" s="146">
        <f>ROUND(I175*H175,2)</f>
        <v>0</v>
      </c>
      <c r="BL175" s="18" t="s">
        <v>318</v>
      </c>
      <c r="BM175" s="145" t="s">
        <v>1987</v>
      </c>
    </row>
    <row r="176" spans="2:65" s="1" customFormat="1" ht="16.5" customHeight="1" x14ac:dyDescent="0.2">
      <c r="B176" s="34"/>
      <c r="C176" s="172" t="s">
        <v>476</v>
      </c>
      <c r="D176" s="172" t="s">
        <v>634</v>
      </c>
      <c r="E176" s="173" t="s">
        <v>1988</v>
      </c>
      <c r="F176" s="174" t="s">
        <v>1989</v>
      </c>
      <c r="G176" s="175" t="s">
        <v>340</v>
      </c>
      <c r="H176" s="176">
        <v>1</v>
      </c>
      <c r="I176" s="177"/>
      <c r="J176" s="178">
        <f>ROUND(I176*H176,2)</f>
        <v>0</v>
      </c>
      <c r="K176" s="174" t="s">
        <v>317</v>
      </c>
      <c r="L176" s="179"/>
      <c r="M176" s="180" t="s">
        <v>43</v>
      </c>
      <c r="N176" s="181" t="s">
        <v>52</v>
      </c>
      <c r="P176" s="143">
        <f>O176*H176</f>
        <v>0</v>
      </c>
      <c r="Q176" s="143">
        <v>4.0999999999999999E-4</v>
      </c>
      <c r="R176" s="143">
        <f>Q176*H176</f>
        <v>4.0999999999999999E-4</v>
      </c>
      <c r="S176" s="143">
        <v>0</v>
      </c>
      <c r="T176" s="144">
        <f>S176*H176</f>
        <v>0</v>
      </c>
      <c r="AR176" s="145" t="s">
        <v>362</v>
      </c>
      <c r="AT176" s="145" t="s">
        <v>634</v>
      </c>
      <c r="AU176" s="145" t="s">
        <v>90</v>
      </c>
      <c r="AY176" s="18" t="s">
        <v>311</v>
      </c>
      <c r="BE176" s="146">
        <f>IF(N176="základní",J176,0)</f>
        <v>0</v>
      </c>
      <c r="BF176" s="146">
        <f>IF(N176="snížená",J176,0)</f>
        <v>0</v>
      </c>
      <c r="BG176" s="146">
        <f>IF(N176="zákl. přenesená",J176,0)</f>
        <v>0</v>
      </c>
      <c r="BH176" s="146">
        <f>IF(N176="sníž. přenesená",J176,0)</f>
        <v>0</v>
      </c>
      <c r="BI176" s="146">
        <f>IF(N176="nulová",J176,0)</f>
        <v>0</v>
      </c>
      <c r="BJ176" s="18" t="s">
        <v>88</v>
      </c>
      <c r="BK176" s="146">
        <f>ROUND(I176*H176,2)</f>
        <v>0</v>
      </c>
      <c r="BL176" s="18" t="s">
        <v>318</v>
      </c>
      <c r="BM176" s="145" t="s">
        <v>1990</v>
      </c>
    </row>
    <row r="177" spans="2:65" s="1" customFormat="1" ht="16.5" customHeight="1" x14ac:dyDescent="0.2">
      <c r="B177" s="34"/>
      <c r="C177" s="172" t="s">
        <v>481</v>
      </c>
      <c r="D177" s="172" t="s">
        <v>634</v>
      </c>
      <c r="E177" s="173" t="s">
        <v>1991</v>
      </c>
      <c r="F177" s="174" t="s">
        <v>1992</v>
      </c>
      <c r="G177" s="175" t="s">
        <v>340</v>
      </c>
      <c r="H177" s="176">
        <v>1</v>
      </c>
      <c r="I177" s="177"/>
      <c r="J177" s="178">
        <f>ROUND(I177*H177,2)</f>
        <v>0</v>
      </c>
      <c r="K177" s="174" t="s">
        <v>317</v>
      </c>
      <c r="L177" s="179"/>
      <c r="M177" s="180" t="s">
        <v>43</v>
      </c>
      <c r="N177" s="181" t="s">
        <v>52</v>
      </c>
      <c r="P177" s="143">
        <f>O177*H177</f>
        <v>0</v>
      </c>
      <c r="Q177" s="143">
        <v>8.9999999999999998E-4</v>
      </c>
      <c r="R177" s="143">
        <f>Q177*H177</f>
        <v>8.9999999999999998E-4</v>
      </c>
      <c r="S177" s="143">
        <v>0</v>
      </c>
      <c r="T177" s="144">
        <f>S177*H177</f>
        <v>0</v>
      </c>
      <c r="AR177" s="145" t="s">
        <v>362</v>
      </c>
      <c r="AT177" s="145" t="s">
        <v>634</v>
      </c>
      <c r="AU177" s="145" t="s">
        <v>90</v>
      </c>
      <c r="AY177" s="18" t="s">
        <v>311</v>
      </c>
      <c r="BE177" s="146">
        <f>IF(N177="základní",J177,0)</f>
        <v>0</v>
      </c>
      <c r="BF177" s="146">
        <f>IF(N177="snížená",J177,0)</f>
        <v>0</v>
      </c>
      <c r="BG177" s="146">
        <f>IF(N177="zákl. přenesená",J177,0)</f>
        <v>0</v>
      </c>
      <c r="BH177" s="146">
        <f>IF(N177="sníž. přenesená",J177,0)</f>
        <v>0</v>
      </c>
      <c r="BI177" s="146">
        <f>IF(N177="nulová",J177,0)</f>
        <v>0</v>
      </c>
      <c r="BJ177" s="18" t="s">
        <v>88</v>
      </c>
      <c r="BK177" s="146">
        <f>ROUND(I177*H177,2)</f>
        <v>0</v>
      </c>
      <c r="BL177" s="18" t="s">
        <v>318</v>
      </c>
      <c r="BM177" s="145" t="s">
        <v>1993</v>
      </c>
    </row>
    <row r="178" spans="2:65" s="1" customFormat="1" ht="24.2" customHeight="1" x14ac:dyDescent="0.2">
      <c r="B178" s="34"/>
      <c r="C178" s="134" t="s">
        <v>490</v>
      </c>
      <c r="D178" s="134" t="s">
        <v>313</v>
      </c>
      <c r="E178" s="135" t="s">
        <v>1994</v>
      </c>
      <c r="F178" s="136" t="s">
        <v>1995</v>
      </c>
      <c r="G178" s="137" t="s">
        <v>340</v>
      </c>
      <c r="H178" s="138">
        <v>1</v>
      </c>
      <c r="I178" s="139"/>
      <c r="J178" s="140">
        <f>ROUND(I178*H178,2)</f>
        <v>0</v>
      </c>
      <c r="K178" s="136" t="s">
        <v>317</v>
      </c>
      <c r="L178" s="34"/>
      <c r="M178" s="141" t="s">
        <v>43</v>
      </c>
      <c r="N178" s="142" t="s">
        <v>52</v>
      </c>
      <c r="P178" s="143">
        <f>O178*H178</f>
        <v>0</v>
      </c>
      <c r="Q178" s="143">
        <v>0</v>
      </c>
      <c r="R178" s="143">
        <f>Q178*H178</f>
        <v>0</v>
      </c>
      <c r="S178" s="143">
        <v>0</v>
      </c>
      <c r="T178" s="144">
        <f>S178*H178</f>
        <v>0</v>
      </c>
      <c r="AR178" s="145" t="s">
        <v>318</v>
      </c>
      <c r="AT178" s="145" t="s">
        <v>313</v>
      </c>
      <c r="AU178" s="145" t="s">
        <v>90</v>
      </c>
      <c r="AY178" s="18" t="s">
        <v>311</v>
      </c>
      <c r="BE178" s="146">
        <f>IF(N178="základní",J178,0)</f>
        <v>0</v>
      </c>
      <c r="BF178" s="146">
        <f>IF(N178="snížená",J178,0)</f>
        <v>0</v>
      </c>
      <c r="BG178" s="146">
        <f>IF(N178="zákl. přenesená",J178,0)</f>
        <v>0</v>
      </c>
      <c r="BH178" s="146">
        <f>IF(N178="sníž. přenesená",J178,0)</f>
        <v>0</v>
      </c>
      <c r="BI178" s="146">
        <f>IF(N178="nulová",J178,0)</f>
        <v>0</v>
      </c>
      <c r="BJ178" s="18" t="s">
        <v>88</v>
      </c>
      <c r="BK178" s="146">
        <f>ROUND(I178*H178,2)</f>
        <v>0</v>
      </c>
      <c r="BL178" s="18" t="s">
        <v>318</v>
      </c>
      <c r="BM178" s="145" t="s">
        <v>1996</v>
      </c>
    </row>
    <row r="179" spans="2:65" s="1" customFormat="1" ht="11.25" x14ac:dyDescent="0.2">
      <c r="B179" s="34"/>
      <c r="D179" s="147" t="s">
        <v>320</v>
      </c>
      <c r="F179" s="148" t="s">
        <v>1997</v>
      </c>
      <c r="I179" s="149"/>
      <c r="L179" s="34"/>
      <c r="M179" s="150"/>
      <c r="T179" s="55"/>
      <c r="AT179" s="18" t="s">
        <v>320</v>
      </c>
      <c r="AU179" s="18" t="s">
        <v>90</v>
      </c>
    </row>
    <row r="180" spans="2:65" s="14" customFormat="1" ht="11.25" x14ac:dyDescent="0.2">
      <c r="B180" s="166"/>
      <c r="D180" s="152" t="s">
        <v>322</v>
      </c>
      <c r="E180" s="167" t="s">
        <v>43</v>
      </c>
      <c r="F180" s="168" t="s">
        <v>1815</v>
      </c>
      <c r="H180" s="167" t="s">
        <v>43</v>
      </c>
      <c r="I180" s="169"/>
      <c r="L180" s="166"/>
      <c r="M180" s="170"/>
      <c r="T180" s="171"/>
      <c r="AT180" s="167" t="s">
        <v>322</v>
      </c>
      <c r="AU180" s="167" t="s">
        <v>90</v>
      </c>
      <c r="AV180" s="14" t="s">
        <v>88</v>
      </c>
      <c r="AW180" s="14" t="s">
        <v>41</v>
      </c>
      <c r="AX180" s="14" t="s">
        <v>81</v>
      </c>
      <c r="AY180" s="167" t="s">
        <v>311</v>
      </c>
    </row>
    <row r="181" spans="2:65" s="12" customFormat="1" ht="11.25" x14ac:dyDescent="0.2">
      <c r="B181" s="151"/>
      <c r="D181" s="152" t="s">
        <v>322</v>
      </c>
      <c r="E181" s="153" t="s">
        <v>43</v>
      </c>
      <c r="F181" s="154" t="s">
        <v>88</v>
      </c>
      <c r="H181" s="155">
        <v>1</v>
      </c>
      <c r="I181" s="156"/>
      <c r="L181" s="151"/>
      <c r="M181" s="157"/>
      <c r="T181" s="158"/>
      <c r="AT181" s="153" t="s">
        <v>322</v>
      </c>
      <c r="AU181" s="153" t="s">
        <v>90</v>
      </c>
      <c r="AV181" s="12" t="s">
        <v>90</v>
      </c>
      <c r="AW181" s="12" t="s">
        <v>41</v>
      </c>
      <c r="AX181" s="12" t="s">
        <v>81</v>
      </c>
      <c r="AY181" s="153" t="s">
        <v>311</v>
      </c>
    </row>
    <row r="182" spans="2:65" s="13" customFormat="1" ht="11.25" x14ac:dyDescent="0.2">
      <c r="B182" s="159"/>
      <c r="D182" s="152" t="s">
        <v>322</v>
      </c>
      <c r="E182" s="160" t="s">
        <v>43</v>
      </c>
      <c r="F182" s="161" t="s">
        <v>331</v>
      </c>
      <c r="H182" s="162">
        <v>1</v>
      </c>
      <c r="I182" s="163"/>
      <c r="L182" s="159"/>
      <c r="M182" s="164"/>
      <c r="T182" s="165"/>
      <c r="AT182" s="160" t="s">
        <v>322</v>
      </c>
      <c r="AU182" s="160" t="s">
        <v>90</v>
      </c>
      <c r="AV182" s="13" t="s">
        <v>318</v>
      </c>
      <c r="AW182" s="13" t="s">
        <v>41</v>
      </c>
      <c r="AX182" s="13" t="s">
        <v>88</v>
      </c>
      <c r="AY182" s="160" t="s">
        <v>311</v>
      </c>
    </row>
    <row r="183" spans="2:65" s="1" customFormat="1" ht="16.5" customHeight="1" x14ac:dyDescent="0.2">
      <c r="B183" s="34"/>
      <c r="C183" s="172" t="s">
        <v>495</v>
      </c>
      <c r="D183" s="172" t="s">
        <v>634</v>
      </c>
      <c r="E183" s="173" t="s">
        <v>1998</v>
      </c>
      <c r="F183" s="174" t="s">
        <v>1999</v>
      </c>
      <c r="G183" s="175" t="s">
        <v>340</v>
      </c>
      <c r="H183" s="176">
        <v>1</v>
      </c>
      <c r="I183" s="177"/>
      <c r="J183" s="178">
        <f>ROUND(I183*H183,2)</f>
        <v>0</v>
      </c>
      <c r="K183" s="174" t="s">
        <v>317</v>
      </c>
      <c r="L183" s="179"/>
      <c r="M183" s="180" t="s">
        <v>43</v>
      </c>
      <c r="N183" s="181" t="s">
        <v>52</v>
      </c>
      <c r="P183" s="143">
        <f>O183*H183</f>
        <v>0</v>
      </c>
      <c r="Q183" s="143">
        <v>1.4300000000000001E-3</v>
      </c>
      <c r="R183" s="143">
        <f>Q183*H183</f>
        <v>1.4300000000000001E-3</v>
      </c>
      <c r="S183" s="143">
        <v>0</v>
      </c>
      <c r="T183" s="144">
        <f>S183*H183</f>
        <v>0</v>
      </c>
      <c r="AR183" s="145" t="s">
        <v>362</v>
      </c>
      <c r="AT183" s="145" t="s">
        <v>634</v>
      </c>
      <c r="AU183" s="145" t="s">
        <v>90</v>
      </c>
      <c r="AY183" s="18" t="s">
        <v>311</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318</v>
      </c>
      <c r="BM183" s="145" t="s">
        <v>2000</v>
      </c>
    </row>
    <row r="184" spans="2:65" s="1" customFormat="1" ht="16.5" customHeight="1" x14ac:dyDescent="0.2">
      <c r="B184" s="34"/>
      <c r="C184" s="134" t="s">
        <v>502</v>
      </c>
      <c r="D184" s="134" t="s">
        <v>313</v>
      </c>
      <c r="E184" s="135" t="s">
        <v>2001</v>
      </c>
      <c r="F184" s="136" t="s">
        <v>2002</v>
      </c>
      <c r="G184" s="137" t="s">
        <v>2003</v>
      </c>
      <c r="H184" s="138">
        <v>1</v>
      </c>
      <c r="I184" s="139"/>
      <c r="J184" s="140">
        <f>ROUND(I184*H184,2)</f>
        <v>0</v>
      </c>
      <c r="K184" s="136" t="s">
        <v>317</v>
      </c>
      <c r="L184" s="34"/>
      <c r="M184" s="141" t="s">
        <v>43</v>
      </c>
      <c r="N184" s="142" t="s">
        <v>52</v>
      </c>
      <c r="P184" s="143">
        <f>O184*H184</f>
        <v>0</v>
      </c>
      <c r="Q184" s="143">
        <v>1E-4</v>
      </c>
      <c r="R184" s="143">
        <f>Q184*H184</f>
        <v>1E-4</v>
      </c>
      <c r="S184" s="143">
        <v>0</v>
      </c>
      <c r="T184" s="144">
        <f>S184*H184</f>
        <v>0</v>
      </c>
      <c r="AR184" s="145" t="s">
        <v>318</v>
      </c>
      <c r="AT184" s="145" t="s">
        <v>313</v>
      </c>
      <c r="AU184" s="145" t="s">
        <v>90</v>
      </c>
      <c r="AY184" s="18" t="s">
        <v>311</v>
      </c>
      <c r="BE184" s="146">
        <f>IF(N184="základní",J184,0)</f>
        <v>0</v>
      </c>
      <c r="BF184" s="146">
        <f>IF(N184="snížená",J184,0)</f>
        <v>0</v>
      </c>
      <c r="BG184" s="146">
        <f>IF(N184="zákl. přenesená",J184,0)</f>
        <v>0</v>
      </c>
      <c r="BH184" s="146">
        <f>IF(N184="sníž. přenesená",J184,0)</f>
        <v>0</v>
      </c>
      <c r="BI184" s="146">
        <f>IF(N184="nulová",J184,0)</f>
        <v>0</v>
      </c>
      <c r="BJ184" s="18" t="s">
        <v>88</v>
      </c>
      <c r="BK184" s="146">
        <f>ROUND(I184*H184,2)</f>
        <v>0</v>
      </c>
      <c r="BL184" s="18" t="s">
        <v>318</v>
      </c>
      <c r="BM184" s="145" t="s">
        <v>2004</v>
      </c>
    </row>
    <row r="185" spans="2:65" s="1" customFormat="1" ht="11.25" x14ac:dyDescent="0.2">
      <c r="B185" s="34"/>
      <c r="D185" s="147" t="s">
        <v>320</v>
      </c>
      <c r="F185" s="148" t="s">
        <v>2005</v>
      </c>
      <c r="I185" s="149"/>
      <c r="L185" s="34"/>
      <c r="M185" s="150"/>
      <c r="T185" s="55"/>
      <c r="AT185" s="18" t="s">
        <v>320</v>
      </c>
      <c r="AU185" s="18" t="s">
        <v>90</v>
      </c>
    </row>
    <row r="186" spans="2:65" s="1" customFormat="1" ht="16.5" customHeight="1" x14ac:dyDescent="0.2">
      <c r="B186" s="34"/>
      <c r="C186" s="134" t="s">
        <v>510</v>
      </c>
      <c r="D186" s="134" t="s">
        <v>313</v>
      </c>
      <c r="E186" s="135" t="s">
        <v>2006</v>
      </c>
      <c r="F186" s="136" t="s">
        <v>2007</v>
      </c>
      <c r="G186" s="137" t="s">
        <v>2003</v>
      </c>
      <c r="H186" s="138">
        <v>1</v>
      </c>
      <c r="I186" s="139"/>
      <c r="J186" s="140">
        <f>ROUND(I186*H186,2)</f>
        <v>0</v>
      </c>
      <c r="K186" s="136" t="s">
        <v>317</v>
      </c>
      <c r="L186" s="34"/>
      <c r="M186" s="141" t="s">
        <v>43</v>
      </c>
      <c r="N186" s="142" t="s">
        <v>52</v>
      </c>
      <c r="P186" s="143">
        <f>O186*H186</f>
        <v>0</v>
      </c>
      <c r="Q186" s="143">
        <v>1.8000000000000001E-4</v>
      </c>
      <c r="R186" s="143">
        <f>Q186*H186</f>
        <v>1.8000000000000001E-4</v>
      </c>
      <c r="S186" s="143">
        <v>0</v>
      </c>
      <c r="T186" s="144">
        <f>S186*H186</f>
        <v>0</v>
      </c>
      <c r="AR186" s="145" t="s">
        <v>318</v>
      </c>
      <c r="AT186" s="145" t="s">
        <v>313</v>
      </c>
      <c r="AU186" s="145" t="s">
        <v>90</v>
      </c>
      <c r="AY186" s="18" t="s">
        <v>311</v>
      </c>
      <c r="BE186" s="146">
        <f>IF(N186="základní",J186,0)</f>
        <v>0</v>
      </c>
      <c r="BF186" s="146">
        <f>IF(N186="snížená",J186,0)</f>
        <v>0</v>
      </c>
      <c r="BG186" s="146">
        <f>IF(N186="zákl. přenesená",J186,0)</f>
        <v>0</v>
      </c>
      <c r="BH186" s="146">
        <f>IF(N186="sníž. přenesená",J186,0)</f>
        <v>0</v>
      </c>
      <c r="BI186" s="146">
        <f>IF(N186="nulová",J186,0)</f>
        <v>0</v>
      </c>
      <c r="BJ186" s="18" t="s">
        <v>88</v>
      </c>
      <c r="BK186" s="146">
        <f>ROUND(I186*H186,2)</f>
        <v>0</v>
      </c>
      <c r="BL186" s="18" t="s">
        <v>318</v>
      </c>
      <c r="BM186" s="145" t="s">
        <v>2008</v>
      </c>
    </row>
    <row r="187" spans="2:65" s="1" customFormat="1" ht="11.25" x14ac:dyDescent="0.2">
      <c r="B187" s="34"/>
      <c r="D187" s="147" t="s">
        <v>320</v>
      </c>
      <c r="F187" s="148" t="s">
        <v>2009</v>
      </c>
      <c r="I187" s="149"/>
      <c r="L187" s="34"/>
      <c r="M187" s="150"/>
      <c r="T187" s="55"/>
      <c r="AT187" s="18" t="s">
        <v>320</v>
      </c>
      <c r="AU187" s="18" t="s">
        <v>90</v>
      </c>
    </row>
    <row r="188" spans="2:65" s="1" customFormat="1" ht="16.5" customHeight="1" x14ac:dyDescent="0.2">
      <c r="B188" s="34"/>
      <c r="C188" s="134" t="s">
        <v>518</v>
      </c>
      <c r="D188" s="134" t="s">
        <v>313</v>
      </c>
      <c r="E188" s="135" t="s">
        <v>2010</v>
      </c>
      <c r="F188" s="136" t="s">
        <v>2011</v>
      </c>
      <c r="G188" s="137" t="s">
        <v>340</v>
      </c>
      <c r="H188" s="138">
        <v>1</v>
      </c>
      <c r="I188" s="139"/>
      <c r="J188" s="140">
        <f>ROUND(I188*H188,2)</f>
        <v>0</v>
      </c>
      <c r="K188" s="136" t="s">
        <v>43</v>
      </c>
      <c r="L188" s="34"/>
      <c r="M188" s="141" t="s">
        <v>43</v>
      </c>
      <c r="N188" s="142" t="s">
        <v>52</v>
      </c>
      <c r="P188" s="143">
        <f>O188*H188</f>
        <v>0</v>
      </c>
      <c r="Q188" s="143">
        <v>0</v>
      </c>
      <c r="R188" s="143">
        <f>Q188*H188</f>
        <v>0</v>
      </c>
      <c r="S188" s="143">
        <v>0</v>
      </c>
      <c r="T188" s="144">
        <f>S188*H188</f>
        <v>0</v>
      </c>
      <c r="AR188" s="145" t="s">
        <v>318</v>
      </c>
      <c r="AT188" s="145" t="s">
        <v>313</v>
      </c>
      <c r="AU188" s="145" t="s">
        <v>90</v>
      </c>
      <c r="AY188" s="18" t="s">
        <v>311</v>
      </c>
      <c r="BE188" s="146">
        <f>IF(N188="základní",J188,0)</f>
        <v>0</v>
      </c>
      <c r="BF188" s="146">
        <f>IF(N188="snížená",J188,0)</f>
        <v>0</v>
      </c>
      <c r="BG188" s="146">
        <f>IF(N188="zákl. přenesená",J188,0)</f>
        <v>0</v>
      </c>
      <c r="BH188" s="146">
        <f>IF(N188="sníž. přenesená",J188,0)</f>
        <v>0</v>
      </c>
      <c r="BI188" s="146">
        <f>IF(N188="nulová",J188,0)</f>
        <v>0</v>
      </c>
      <c r="BJ188" s="18" t="s">
        <v>88</v>
      </c>
      <c r="BK188" s="146">
        <f>ROUND(I188*H188,2)</f>
        <v>0</v>
      </c>
      <c r="BL188" s="18" t="s">
        <v>318</v>
      </c>
      <c r="BM188" s="145" t="s">
        <v>2012</v>
      </c>
    </row>
    <row r="189" spans="2:65" s="11" customFormat="1" ht="22.9" customHeight="1" x14ac:dyDescent="0.2">
      <c r="B189" s="122"/>
      <c r="D189" s="123" t="s">
        <v>80</v>
      </c>
      <c r="E189" s="132" t="s">
        <v>368</v>
      </c>
      <c r="F189" s="132" t="s">
        <v>708</v>
      </c>
      <c r="I189" s="125"/>
      <c r="J189" s="133">
        <f>BK189</f>
        <v>0</v>
      </c>
      <c r="L189" s="122"/>
      <c r="M189" s="127"/>
      <c r="P189" s="128">
        <f>P190</f>
        <v>0</v>
      </c>
      <c r="R189" s="128">
        <f>R190</f>
        <v>0</v>
      </c>
      <c r="T189" s="129">
        <f>T190</f>
        <v>0</v>
      </c>
      <c r="AR189" s="123" t="s">
        <v>88</v>
      </c>
      <c r="AT189" s="130" t="s">
        <v>80</v>
      </c>
      <c r="AU189" s="130" t="s">
        <v>88</v>
      </c>
      <c r="AY189" s="123" t="s">
        <v>311</v>
      </c>
      <c r="BK189" s="131">
        <f>BK190</f>
        <v>0</v>
      </c>
    </row>
    <row r="190" spans="2:65" s="1" customFormat="1" ht="16.5" customHeight="1" x14ac:dyDescent="0.2">
      <c r="B190" s="34"/>
      <c r="C190" s="134" t="s">
        <v>523</v>
      </c>
      <c r="D190" s="134" t="s">
        <v>313</v>
      </c>
      <c r="E190" s="135" t="s">
        <v>2013</v>
      </c>
      <c r="F190" s="136" t="s">
        <v>2014</v>
      </c>
      <c r="G190" s="137" t="s">
        <v>340</v>
      </c>
      <c r="H190" s="138">
        <v>6</v>
      </c>
      <c r="I190" s="139"/>
      <c r="J190" s="140">
        <f>ROUND(I190*H190,2)</f>
        <v>0</v>
      </c>
      <c r="K190" s="136" t="s">
        <v>43</v>
      </c>
      <c r="L190" s="34"/>
      <c r="M190" s="141" t="s">
        <v>43</v>
      </c>
      <c r="N190" s="142" t="s">
        <v>52</v>
      </c>
      <c r="P190" s="143">
        <f>O190*H190</f>
        <v>0</v>
      </c>
      <c r="Q190" s="143">
        <v>0</v>
      </c>
      <c r="R190" s="143">
        <f>Q190*H190</f>
        <v>0</v>
      </c>
      <c r="S190" s="143">
        <v>0</v>
      </c>
      <c r="T190" s="144">
        <f>S190*H190</f>
        <v>0</v>
      </c>
      <c r="AR190" s="145" t="s">
        <v>318</v>
      </c>
      <c r="AT190" s="145" t="s">
        <v>313</v>
      </c>
      <c r="AU190" s="145" t="s">
        <v>90</v>
      </c>
      <c r="AY190" s="18" t="s">
        <v>311</v>
      </c>
      <c r="BE190" s="146">
        <f>IF(N190="základní",J190,0)</f>
        <v>0</v>
      </c>
      <c r="BF190" s="146">
        <f>IF(N190="snížená",J190,0)</f>
        <v>0</v>
      </c>
      <c r="BG190" s="146">
        <f>IF(N190="zákl. přenesená",J190,0)</f>
        <v>0</v>
      </c>
      <c r="BH190" s="146">
        <f>IF(N190="sníž. přenesená",J190,0)</f>
        <v>0</v>
      </c>
      <c r="BI190" s="146">
        <f>IF(N190="nulová",J190,0)</f>
        <v>0</v>
      </c>
      <c r="BJ190" s="18" t="s">
        <v>88</v>
      </c>
      <c r="BK190" s="146">
        <f>ROUND(I190*H190,2)</f>
        <v>0</v>
      </c>
      <c r="BL190" s="18" t="s">
        <v>318</v>
      </c>
      <c r="BM190" s="145" t="s">
        <v>2015</v>
      </c>
    </row>
    <row r="191" spans="2:65" s="11" customFormat="1" ht="22.9" customHeight="1" x14ac:dyDescent="0.2">
      <c r="B191" s="122"/>
      <c r="D191" s="123" t="s">
        <v>80</v>
      </c>
      <c r="E191" s="132" t="s">
        <v>898</v>
      </c>
      <c r="F191" s="132" t="s">
        <v>899</v>
      </c>
      <c r="I191" s="125"/>
      <c r="J191" s="133">
        <f>BK191</f>
        <v>0</v>
      </c>
      <c r="L191" s="122"/>
      <c r="M191" s="127"/>
      <c r="P191" s="128">
        <f>SUM(P192:P193)</f>
        <v>0</v>
      </c>
      <c r="R191" s="128">
        <f>SUM(R192:R193)</f>
        <v>0</v>
      </c>
      <c r="T191" s="129">
        <f>SUM(T192:T193)</f>
        <v>0</v>
      </c>
      <c r="AR191" s="123" t="s">
        <v>88</v>
      </c>
      <c r="AT191" s="130" t="s">
        <v>80</v>
      </c>
      <c r="AU191" s="130" t="s">
        <v>88</v>
      </c>
      <c r="AY191" s="123" t="s">
        <v>311</v>
      </c>
      <c r="BK191" s="131">
        <f>SUM(BK192:BK193)</f>
        <v>0</v>
      </c>
    </row>
    <row r="192" spans="2:65" s="1" customFormat="1" ht="24.2" customHeight="1" x14ac:dyDescent="0.2">
      <c r="B192" s="34"/>
      <c r="C192" s="134" t="s">
        <v>528</v>
      </c>
      <c r="D192" s="134" t="s">
        <v>313</v>
      </c>
      <c r="E192" s="135" t="s">
        <v>2016</v>
      </c>
      <c r="F192" s="136" t="s">
        <v>2017</v>
      </c>
      <c r="G192" s="137" t="s">
        <v>371</v>
      </c>
      <c r="H192" s="138">
        <v>0.16900000000000001</v>
      </c>
      <c r="I192" s="139"/>
      <c r="J192" s="140">
        <f>ROUND(I192*H192,2)</f>
        <v>0</v>
      </c>
      <c r="K192" s="136" t="s">
        <v>317</v>
      </c>
      <c r="L192" s="34"/>
      <c r="M192" s="141" t="s">
        <v>43</v>
      </c>
      <c r="N192" s="142" t="s">
        <v>52</v>
      </c>
      <c r="P192" s="143">
        <f>O192*H192</f>
        <v>0</v>
      </c>
      <c r="Q192" s="143">
        <v>0</v>
      </c>
      <c r="R192" s="143">
        <f>Q192*H192</f>
        <v>0</v>
      </c>
      <c r="S192" s="143">
        <v>0</v>
      </c>
      <c r="T192" s="144">
        <f>S192*H192</f>
        <v>0</v>
      </c>
      <c r="AR192" s="145" t="s">
        <v>318</v>
      </c>
      <c r="AT192" s="145" t="s">
        <v>313</v>
      </c>
      <c r="AU192" s="145" t="s">
        <v>90</v>
      </c>
      <c r="AY192" s="18" t="s">
        <v>311</v>
      </c>
      <c r="BE192" s="146">
        <f>IF(N192="základní",J192,0)</f>
        <v>0</v>
      </c>
      <c r="BF192" s="146">
        <f>IF(N192="snížená",J192,0)</f>
        <v>0</v>
      </c>
      <c r="BG192" s="146">
        <f>IF(N192="zákl. přenesená",J192,0)</f>
        <v>0</v>
      </c>
      <c r="BH192" s="146">
        <f>IF(N192="sníž. přenesená",J192,0)</f>
        <v>0</v>
      </c>
      <c r="BI192" s="146">
        <f>IF(N192="nulová",J192,0)</f>
        <v>0</v>
      </c>
      <c r="BJ192" s="18" t="s">
        <v>88</v>
      </c>
      <c r="BK192" s="146">
        <f>ROUND(I192*H192,2)</f>
        <v>0</v>
      </c>
      <c r="BL192" s="18" t="s">
        <v>318</v>
      </c>
      <c r="BM192" s="145" t="s">
        <v>2018</v>
      </c>
    </row>
    <row r="193" spans="2:65" s="1" customFormat="1" ht="11.25" x14ac:dyDescent="0.2">
      <c r="B193" s="34"/>
      <c r="D193" s="147" t="s">
        <v>320</v>
      </c>
      <c r="F193" s="148" t="s">
        <v>2019</v>
      </c>
      <c r="I193" s="149"/>
      <c r="L193" s="34"/>
      <c r="M193" s="150"/>
      <c r="T193" s="55"/>
      <c r="AT193" s="18" t="s">
        <v>320</v>
      </c>
      <c r="AU193" s="18" t="s">
        <v>90</v>
      </c>
    </row>
    <row r="194" spans="2:65" s="11" customFormat="1" ht="25.9" customHeight="1" x14ac:dyDescent="0.2">
      <c r="B194" s="122"/>
      <c r="D194" s="123" t="s">
        <v>80</v>
      </c>
      <c r="E194" s="124" t="s">
        <v>905</v>
      </c>
      <c r="F194" s="124" t="s">
        <v>906</v>
      </c>
      <c r="I194" s="125"/>
      <c r="J194" s="126">
        <f>BK194</f>
        <v>0</v>
      </c>
      <c r="L194" s="122"/>
      <c r="M194" s="127"/>
      <c r="P194" s="128">
        <f>P195+P212+P230</f>
        <v>0</v>
      </c>
      <c r="R194" s="128">
        <f>R195+R212+R230</f>
        <v>1.3899999999999999E-2</v>
      </c>
      <c r="T194" s="129">
        <f>T195+T212+T230</f>
        <v>0</v>
      </c>
      <c r="AR194" s="123" t="s">
        <v>90</v>
      </c>
      <c r="AT194" s="130" t="s">
        <v>80</v>
      </c>
      <c r="AU194" s="130" t="s">
        <v>81</v>
      </c>
      <c r="AY194" s="123" t="s">
        <v>311</v>
      </c>
      <c r="BK194" s="131">
        <f>BK195+BK212+BK230</f>
        <v>0</v>
      </c>
    </row>
    <row r="195" spans="2:65" s="11" customFormat="1" ht="22.9" customHeight="1" x14ac:dyDescent="0.2">
      <c r="B195" s="122"/>
      <c r="D195" s="123" t="s">
        <v>80</v>
      </c>
      <c r="E195" s="132" t="s">
        <v>2020</v>
      </c>
      <c r="F195" s="132" t="s">
        <v>2021</v>
      </c>
      <c r="I195" s="125"/>
      <c r="J195" s="133">
        <f>BK195</f>
        <v>0</v>
      </c>
      <c r="L195" s="122"/>
      <c r="M195" s="127"/>
      <c r="P195" s="128">
        <f>SUM(P196:P211)</f>
        <v>0</v>
      </c>
      <c r="R195" s="128">
        <f>SUM(R196:R211)</f>
        <v>0</v>
      </c>
      <c r="T195" s="129">
        <f>SUM(T196:T211)</f>
        <v>0</v>
      </c>
      <c r="AR195" s="123" t="s">
        <v>90</v>
      </c>
      <c r="AT195" s="130" t="s">
        <v>80</v>
      </c>
      <c r="AU195" s="130" t="s">
        <v>88</v>
      </c>
      <c r="AY195" s="123" t="s">
        <v>311</v>
      </c>
      <c r="BK195" s="131">
        <f>SUM(BK196:BK211)</f>
        <v>0</v>
      </c>
    </row>
    <row r="196" spans="2:65" s="1" customFormat="1" ht="16.5" customHeight="1" x14ac:dyDescent="0.2">
      <c r="B196" s="34"/>
      <c r="C196" s="134" t="s">
        <v>533</v>
      </c>
      <c r="D196" s="134" t="s">
        <v>313</v>
      </c>
      <c r="E196" s="135" t="s">
        <v>2022</v>
      </c>
      <c r="F196" s="136" t="s">
        <v>2023</v>
      </c>
      <c r="G196" s="137" t="s">
        <v>379</v>
      </c>
      <c r="H196" s="138">
        <v>30</v>
      </c>
      <c r="I196" s="139"/>
      <c r="J196" s="140">
        <f>ROUND(I196*H196,2)</f>
        <v>0</v>
      </c>
      <c r="K196" s="136" t="s">
        <v>43</v>
      </c>
      <c r="L196" s="34"/>
      <c r="M196" s="141" t="s">
        <v>43</v>
      </c>
      <c r="N196" s="142" t="s">
        <v>52</v>
      </c>
      <c r="P196" s="143">
        <f>O196*H196</f>
        <v>0</v>
      </c>
      <c r="Q196" s="143">
        <v>0</v>
      </c>
      <c r="R196" s="143">
        <f>Q196*H196</f>
        <v>0</v>
      </c>
      <c r="S196" s="143">
        <v>0</v>
      </c>
      <c r="T196" s="144">
        <f>S196*H196</f>
        <v>0</v>
      </c>
      <c r="AR196" s="145" t="s">
        <v>417</v>
      </c>
      <c r="AT196" s="145" t="s">
        <v>313</v>
      </c>
      <c r="AU196" s="145" t="s">
        <v>90</v>
      </c>
      <c r="AY196" s="18" t="s">
        <v>311</v>
      </c>
      <c r="BE196" s="146">
        <f>IF(N196="základní",J196,0)</f>
        <v>0</v>
      </c>
      <c r="BF196" s="146">
        <f>IF(N196="snížená",J196,0)</f>
        <v>0</v>
      </c>
      <c r="BG196" s="146">
        <f>IF(N196="zákl. přenesená",J196,0)</f>
        <v>0</v>
      </c>
      <c r="BH196" s="146">
        <f>IF(N196="sníž. přenesená",J196,0)</f>
        <v>0</v>
      </c>
      <c r="BI196" s="146">
        <f>IF(N196="nulová",J196,0)</f>
        <v>0</v>
      </c>
      <c r="BJ196" s="18" t="s">
        <v>88</v>
      </c>
      <c r="BK196" s="146">
        <f>ROUND(I196*H196,2)</f>
        <v>0</v>
      </c>
      <c r="BL196" s="18" t="s">
        <v>417</v>
      </c>
      <c r="BM196" s="145" t="s">
        <v>2024</v>
      </c>
    </row>
    <row r="197" spans="2:65" s="14" customFormat="1" ht="11.25" x14ac:dyDescent="0.2">
      <c r="B197" s="166"/>
      <c r="D197" s="152" t="s">
        <v>322</v>
      </c>
      <c r="E197" s="167" t="s">
        <v>43</v>
      </c>
      <c r="F197" s="168" t="s">
        <v>1815</v>
      </c>
      <c r="H197" s="167" t="s">
        <v>43</v>
      </c>
      <c r="I197" s="169"/>
      <c r="L197" s="166"/>
      <c r="M197" s="170"/>
      <c r="T197" s="171"/>
      <c r="AT197" s="167" t="s">
        <v>322</v>
      </c>
      <c r="AU197" s="167" t="s">
        <v>90</v>
      </c>
      <c r="AV197" s="14" t="s">
        <v>88</v>
      </c>
      <c r="AW197" s="14" t="s">
        <v>41</v>
      </c>
      <c r="AX197" s="14" t="s">
        <v>81</v>
      </c>
      <c r="AY197" s="167" t="s">
        <v>311</v>
      </c>
    </row>
    <row r="198" spans="2:65" s="12" customFormat="1" ht="11.25" x14ac:dyDescent="0.2">
      <c r="B198" s="151"/>
      <c r="D198" s="152" t="s">
        <v>322</v>
      </c>
      <c r="E198" s="153" t="s">
        <v>43</v>
      </c>
      <c r="F198" s="154" t="s">
        <v>518</v>
      </c>
      <c r="H198" s="155">
        <v>30</v>
      </c>
      <c r="I198" s="156"/>
      <c r="L198" s="151"/>
      <c r="M198" s="157"/>
      <c r="T198" s="158"/>
      <c r="AT198" s="153" t="s">
        <v>322</v>
      </c>
      <c r="AU198" s="153" t="s">
        <v>90</v>
      </c>
      <c r="AV198" s="12" t="s">
        <v>90</v>
      </c>
      <c r="AW198" s="12" t="s">
        <v>41</v>
      </c>
      <c r="AX198" s="12" t="s">
        <v>81</v>
      </c>
      <c r="AY198" s="153" t="s">
        <v>311</v>
      </c>
    </row>
    <row r="199" spans="2:65" s="13" customFormat="1" ht="11.25" x14ac:dyDescent="0.2">
      <c r="B199" s="159"/>
      <c r="D199" s="152" t="s">
        <v>322</v>
      </c>
      <c r="E199" s="160" t="s">
        <v>43</v>
      </c>
      <c r="F199" s="161" t="s">
        <v>331</v>
      </c>
      <c r="H199" s="162">
        <v>30</v>
      </c>
      <c r="I199" s="163"/>
      <c r="L199" s="159"/>
      <c r="M199" s="164"/>
      <c r="T199" s="165"/>
      <c r="AT199" s="160" t="s">
        <v>322</v>
      </c>
      <c r="AU199" s="160" t="s">
        <v>90</v>
      </c>
      <c r="AV199" s="13" t="s">
        <v>318</v>
      </c>
      <c r="AW199" s="13" t="s">
        <v>41</v>
      </c>
      <c r="AX199" s="13" t="s">
        <v>88</v>
      </c>
      <c r="AY199" s="160" t="s">
        <v>311</v>
      </c>
    </row>
    <row r="200" spans="2:65" s="1" customFormat="1" ht="16.5" customHeight="1" x14ac:dyDescent="0.2">
      <c r="B200" s="34"/>
      <c r="C200" s="134" t="s">
        <v>539</v>
      </c>
      <c r="D200" s="134" t="s">
        <v>313</v>
      </c>
      <c r="E200" s="135" t="s">
        <v>2025</v>
      </c>
      <c r="F200" s="136" t="s">
        <v>2026</v>
      </c>
      <c r="G200" s="137" t="s">
        <v>379</v>
      </c>
      <c r="H200" s="138">
        <v>8</v>
      </c>
      <c r="I200" s="139"/>
      <c r="J200" s="140">
        <f>ROUND(I200*H200,2)</f>
        <v>0</v>
      </c>
      <c r="K200" s="136" t="s">
        <v>43</v>
      </c>
      <c r="L200" s="34"/>
      <c r="M200" s="141" t="s">
        <v>43</v>
      </c>
      <c r="N200" s="142" t="s">
        <v>52</v>
      </c>
      <c r="P200" s="143">
        <f>O200*H200</f>
        <v>0</v>
      </c>
      <c r="Q200" s="143">
        <v>0</v>
      </c>
      <c r="R200" s="143">
        <f>Q200*H200</f>
        <v>0</v>
      </c>
      <c r="S200" s="143">
        <v>0</v>
      </c>
      <c r="T200" s="144">
        <f>S200*H200</f>
        <v>0</v>
      </c>
      <c r="AR200" s="145" t="s">
        <v>417</v>
      </c>
      <c r="AT200" s="145" t="s">
        <v>313</v>
      </c>
      <c r="AU200" s="145" t="s">
        <v>90</v>
      </c>
      <c r="AY200" s="18" t="s">
        <v>311</v>
      </c>
      <c r="BE200" s="146">
        <f>IF(N200="základní",J200,0)</f>
        <v>0</v>
      </c>
      <c r="BF200" s="146">
        <f>IF(N200="snížená",J200,0)</f>
        <v>0</v>
      </c>
      <c r="BG200" s="146">
        <f>IF(N200="zákl. přenesená",J200,0)</f>
        <v>0</v>
      </c>
      <c r="BH200" s="146">
        <f>IF(N200="sníž. přenesená",J200,0)</f>
        <v>0</v>
      </c>
      <c r="BI200" s="146">
        <f>IF(N200="nulová",J200,0)</f>
        <v>0</v>
      </c>
      <c r="BJ200" s="18" t="s">
        <v>88</v>
      </c>
      <c r="BK200" s="146">
        <f>ROUND(I200*H200,2)</f>
        <v>0</v>
      </c>
      <c r="BL200" s="18" t="s">
        <v>417</v>
      </c>
      <c r="BM200" s="145" t="s">
        <v>2027</v>
      </c>
    </row>
    <row r="201" spans="2:65" s="14" customFormat="1" ht="11.25" x14ac:dyDescent="0.2">
      <c r="B201" s="166"/>
      <c r="D201" s="152" t="s">
        <v>322</v>
      </c>
      <c r="E201" s="167" t="s">
        <v>43</v>
      </c>
      <c r="F201" s="168" t="s">
        <v>1815</v>
      </c>
      <c r="H201" s="167" t="s">
        <v>43</v>
      </c>
      <c r="I201" s="169"/>
      <c r="L201" s="166"/>
      <c r="M201" s="170"/>
      <c r="T201" s="171"/>
      <c r="AT201" s="167" t="s">
        <v>322</v>
      </c>
      <c r="AU201" s="167" t="s">
        <v>90</v>
      </c>
      <c r="AV201" s="14" t="s">
        <v>88</v>
      </c>
      <c r="AW201" s="14" t="s">
        <v>41</v>
      </c>
      <c r="AX201" s="14" t="s">
        <v>81</v>
      </c>
      <c r="AY201" s="167" t="s">
        <v>311</v>
      </c>
    </row>
    <row r="202" spans="2:65" s="12" customFormat="1" ht="11.25" x14ac:dyDescent="0.2">
      <c r="B202" s="151"/>
      <c r="D202" s="152" t="s">
        <v>322</v>
      </c>
      <c r="E202" s="153" t="s">
        <v>43</v>
      </c>
      <c r="F202" s="154" t="s">
        <v>362</v>
      </c>
      <c r="H202" s="155">
        <v>8</v>
      </c>
      <c r="I202" s="156"/>
      <c r="L202" s="151"/>
      <c r="M202" s="157"/>
      <c r="T202" s="158"/>
      <c r="AT202" s="153" t="s">
        <v>322</v>
      </c>
      <c r="AU202" s="153" t="s">
        <v>90</v>
      </c>
      <c r="AV202" s="12" t="s">
        <v>90</v>
      </c>
      <c r="AW202" s="12" t="s">
        <v>41</v>
      </c>
      <c r="AX202" s="12" t="s">
        <v>81</v>
      </c>
      <c r="AY202" s="153" t="s">
        <v>311</v>
      </c>
    </row>
    <row r="203" spans="2:65" s="13" customFormat="1" ht="11.25" x14ac:dyDescent="0.2">
      <c r="B203" s="159"/>
      <c r="D203" s="152" t="s">
        <v>322</v>
      </c>
      <c r="E203" s="160" t="s">
        <v>43</v>
      </c>
      <c r="F203" s="161" t="s">
        <v>331</v>
      </c>
      <c r="H203" s="162">
        <v>8</v>
      </c>
      <c r="I203" s="163"/>
      <c r="L203" s="159"/>
      <c r="M203" s="164"/>
      <c r="T203" s="165"/>
      <c r="AT203" s="160" t="s">
        <v>322</v>
      </c>
      <c r="AU203" s="160" t="s">
        <v>90</v>
      </c>
      <c r="AV203" s="13" t="s">
        <v>318</v>
      </c>
      <c r="AW203" s="13" t="s">
        <v>41</v>
      </c>
      <c r="AX203" s="13" t="s">
        <v>88</v>
      </c>
      <c r="AY203" s="160" t="s">
        <v>311</v>
      </c>
    </row>
    <row r="204" spans="2:65" s="1" customFormat="1" ht="16.5" customHeight="1" x14ac:dyDescent="0.2">
      <c r="B204" s="34"/>
      <c r="C204" s="134" t="s">
        <v>545</v>
      </c>
      <c r="D204" s="134" t="s">
        <v>313</v>
      </c>
      <c r="E204" s="135" t="s">
        <v>2028</v>
      </c>
      <c r="F204" s="136" t="s">
        <v>2029</v>
      </c>
      <c r="G204" s="137" t="s">
        <v>340</v>
      </c>
      <c r="H204" s="138">
        <v>3</v>
      </c>
      <c r="I204" s="139"/>
      <c r="J204" s="140">
        <f>ROUND(I204*H204,2)</f>
        <v>0</v>
      </c>
      <c r="K204" s="136" t="s">
        <v>43</v>
      </c>
      <c r="L204" s="34"/>
      <c r="M204" s="141" t="s">
        <v>43</v>
      </c>
      <c r="N204" s="142" t="s">
        <v>52</v>
      </c>
      <c r="P204" s="143">
        <f>O204*H204</f>
        <v>0</v>
      </c>
      <c r="Q204" s="143">
        <v>0</v>
      </c>
      <c r="R204" s="143">
        <f>Q204*H204</f>
        <v>0</v>
      </c>
      <c r="S204" s="143">
        <v>0</v>
      </c>
      <c r="T204" s="144">
        <f>S204*H204</f>
        <v>0</v>
      </c>
      <c r="AR204" s="145" t="s">
        <v>417</v>
      </c>
      <c r="AT204" s="145" t="s">
        <v>313</v>
      </c>
      <c r="AU204" s="145" t="s">
        <v>90</v>
      </c>
      <c r="AY204" s="18" t="s">
        <v>311</v>
      </c>
      <c r="BE204" s="146">
        <f>IF(N204="základní",J204,0)</f>
        <v>0</v>
      </c>
      <c r="BF204" s="146">
        <f>IF(N204="snížená",J204,0)</f>
        <v>0</v>
      </c>
      <c r="BG204" s="146">
        <f>IF(N204="zákl. přenesená",J204,0)</f>
        <v>0</v>
      </c>
      <c r="BH204" s="146">
        <f>IF(N204="sníž. přenesená",J204,0)</f>
        <v>0</v>
      </c>
      <c r="BI204" s="146">
        <f>IF(N204="nulová",J204,0)</f>
        <v>0</v>
      </c>
      <c r="BJ204" s="18" t="s">
        <v>88</v>
      </c>
      <c r="BK204" s="146">
        <f>ROUND(I204*H204,2)</f>
        <v>0</v>
      </c>
      <c r="BL204" s="18" t="s">
        <v>417</v>
      </c>
      <c r="BM204" s="145" t="s">
        <v>2030</v>
      </c>
    </row>
    <row r="205" spans="2:65" s="1" customFormat="1" ht="16.5" customHeight="1" x14ac:dyDescent="0.2">
      <c r="B205" s="34"/>
      <c r="C205" s="134" t="s">
        <v>551</v>
      </c>
      <c r="D205" s="134" t="s">
        <v>313</v>
      </c>
      <c r="E205" s="135" t="s">
        <v>2031</v>
      </c>
      <c r="F205" s="136" t="s">
        <v>2032</v>
      </c>
      <c r="G205" s="137" t="s">
        <v>2033</v>
      </c>
      <c r="H205" s="138">
        <v>1</v>
      </c>
      <c r="I205" s="139"/>
      <c r="J205" s="140">
        <f>ROUND(I205*H205,2)</f>
        <v>0</v>
      </c>
      <c r="K205" s="136" t="s">
        <v>43</v>
      </c>
      <c r="L205" s="34"/>
      <c r="M205" s="141" t="s">
        <v>43</v>
      </c>
      <c r="N205" s="142" t="s">
        <v>52</v>
      </c>
      <c r="P205" s="143">
        <f>O205*H205</f>
        <v>0</v>
      </c>
      <c r="Q205" s="143">
        <v>0</v>
      </c>
      <c r="R205" s="143">
        <f>Q205*H205</f>
        <v>0</v>
      </c>
      <c r="S205" s="143">
        <v>0</v>
      </c>
      <c r="T205" s="144">
        <f>S205*H205</f>
        <v>0</v>
      </c>
      <c r="AR205" s="145" t="s">
        <v>417</v>
      </c>
      <c r="AT205" s="145" t="s">
        <v>313</v>
      </c>
      <c r="AU205" s="145" t="s">
        <v>90</v>
      </c>
      <c r="AY205" s="18" t="s">
        <v>311</v>
      </c>
      <c r="BE205" s="146">
        <f>IF(N205="základní",J205,0)</f>
        <v>0</v>
      </c>
      <c r="BF205" s="146">
        <f>IF(N205="snížená",J205,0)</f>
        <v>0</v>
      </c>
      <c r="BG205" s="146">
        <f>IF(N205="zákl. přenesená",J205,0)</f>
        <v>0</v>
      </c>
      <c r="BH205" s="146">
        <f>IF(N205="sníž. přenesená",J205,0)</f>
        <v>0</v>
      </c>
      <c r="BI205" s="146">
        <f>IF(N205="nulová",J205,0)</f>
        <v>0</v>
      </c>
      <c r="BJ205" s="18" t="s">
        <v>88</v>
      </c>
      <c r="BK205" s="146">
        <f>ROUND(I205*H205,2)</f>
        <v>0</v>
      </c>
      <c r="BL205" s="18" t="s">
        <v>417</v>
      </c>
      <c r="BM205" s="145" t="s">
        <v>2034</v>
      </c>
    </row>
    <row r="206" spans="2:65" s="1" customFormat="1" ht="16.5" customHeight="1" x14ac:dyDescent="0.2">
      <c r="B206" s="34"/>
      <c r="C206" s="134" t="s">
        <v>557</v>
      </c>
      <c r="D206" s="134" t="s">
        <v>313</v>
      </c>
      <c r="E206" s="135" t="s">
        <v>2035</v>
      </c>
      <c r="F206" s="136" t="s">
        <v>2036</v>
      </c>
      <c r="G206" s="137" t="s">
        <v>379</v>
      </c>
      <c r="H206" s="138">
        <v>34</v>
      </c>
      <c r="I206" s="139"/>
      <c r="J206" s="140">
        <f>ROUND(I206*H206,2)</f>
        <v>0</v>
      </c>
      <c r="K206" s="136" t="s">
        <v>317</v>
      </c>
      <c r="L206" s="34"/>
      <c r="M206" s="141" t="s">
        <v>43</v>
      </c>
      <c r="N206" s="142" t="s">
        <v>52</v>
      </c>
      <c r="P206" s="143">
        <f>O206*H206</f>
        <v>0</v>
      </c>
      <c r="Q206" s="143">
        <v>0</v>
      </c>
      <c r="R206" s="143">
        <f>Q206*H206</f>
        <v>0</v>
      </c>
      <c r="S206" s="143">
        <v>0</v>
      </c>
      <c r="T206" s="144">
        <f>S206*H206</f>
        <v>0</v>
      </c>
      <c r="AR206" s="145" t="s">
        <v>417</v>
      </c>
      <c r="AT206" s="145" t="s">
        <v>313</v>
      </c>
      <c r="AU206" s="145" t="s">
        <v>90</v>
      </c>
      <c r="AY206" s="18" t="s">
        <v>311</v>
      </c>
      <c r="BE206" s="146">
        <f>IF(N206="základní",J206,0)</f>
        <v>0</v>
      </c>
      <c r="BF206" s="146">
        <f>IF(N206="snížená",J206,0)</f>
        <v>0</v>
      </c>
      <c r="BG206" s="146">
        <f>IF(N206="zákl. přenesená",J206,0)</f>
        <v>0</v>
      </c>
      <c r="BH206" s="146">
        <f>IF(N206="sníž. přenesená",J206,0)</f>
        <v>0</v>
      </c>
      <c r="BI206" s="146">
        <f>IF(N206="nulová",J206,0)</f>
        <v>0</v>
      </c>
      <c r="BJ206" s="18" t="s">
        <v>88</v>
      </c>
      <c r="BK206" s="146">
        <f>ROUND(I206*H206,2)</f>
        <v>0</v>
      </c>
      <c r="BL206" s="18" t="s">
        <v>417</v>
      </c>
      <c r="BM206" s="145" t="s">
        <v>2037</v>
      </c>
    </row>
    <row r="207" spans="2:65" s="1" customFormat="1" ht="11.25" x14ac:dyDescent="0.2">
      <c r="B207" s="34"/>
      <c r="D207" s="147" t="s">
        <v>320</v>
      </c>
      <c r="F207" s="148" t="s">
        <v>2038</v>
      </c>
      <c r="I207" s="149"/>
      <c r="L207" s="34"/>
      <c r="M207" s="150"/>
      <c r="T207" s="55"/>
      <c r="AT207" s="18" t="s">
        <v>320</v>
      </c>
      <c r="AU207" s="18" t="s">
        <v>90</v>
      </c>
    </row>
    <row r="208" spans="2:65" s="12" customFormat="1" ht="11.25" x14ac:dyDescent="0.2">
      <c r="B208" s="151"/>
      <c r="D208" s="152" t="s">
        <v>322</v>
      </c>
      <c r="E208" s="153" t="s">
        <v>43</v>
      </c>
      <c r="F208" s="154" t="s">
        <v>2039</v>
      </c>
      <c r="H208" s="155">
        <v>34</v>
      </c>
      <c r="I208" s="156"/>
      <c r="L208" s="151"/>
      <c r="M208" s="157"/>
      <c r="T208" s="158"/>
      <c r="AT208" s="153" t="s">
        <v>322</v>
      </c>
      <c r="AU208" s="153" t="s">
        <v>90</v>
      </c>
      <c r="AV208" s="12" t="s">
        <v>90</v>
      </c>
      <c r="AW208" s="12" t="s">
        <v>41</v>
      </c>
      <c r="AX208" s="12" t="s">
        <v>81</v>
      </c>
      <c r="AY208" s="153" t="s">
        <v>311</v>
      </c>
    </row>
    <row r="209" spans="2:65" s="13" customFormat="1" ht="11.25" x14ac:dyDescent="0.2">
      <c r="B209" s="159"/>
      <c r="D209" s="152" t="s">
        <v>322</v>
      </c>
      <c r="E209" s="160" t="s">
        <v>43</v>
      </c>
      <c r="F209" s="161" t="s">
        <v>331</v>
      </c>
      <c r="H209" s="162">
        <v>34</v>
      </c>
      <c r="I209" s="163"/>
      <c r="L209" s="159"/>
      <c r="M209" s="164"/>
      <c r="T209" s="165"/>
      <c r="AT209" s="160" t="s">
        <v>322</v>
      </c>
      <c r="AU209" s="160" t="s">
        <v>90</v>
      </c>
      <c r="AV209" s="13" t="s">
        <v>318</v>
      </c>
      <c r="AW209" s="13" t="s">
        <v>41</v>
      </c>
      <c r="AX209" s="13" t="s">
        <v>88</v>
      </c>
      <c r="AY209" s="160" t="s">
        <v>311</v>
      </c>
    </row>
    <row r="210" spans="2:65" s="1" customFormat="1" ht="24.2" customHeight="1" x14ac:dyDescent="0.2">
      <c r="B210" s="34"/>
      <c r="C210" s="134" t="s">
        <v>562</v>
      </c>
      <c r="D210" s="134" t="s">
        <v>313</v>
      </c>
      <c r="E210" s="135" t="s">
        <v>2040</v>
      </c>
      <c r="F210" s="136" t="s">
        <v>2041</v>
      </c>
      <c r="G210" s="137" t="s">
        <v>962</v>
      </c>
      <c r="H210" s="183"/>
      <c r="I210" s="139"/>
      <c r="J210" s="140">
        <f>ROUND(I210*H210,2)</f>
        <v>0</v>
      </c>
      <c r="K210" s="136" t="s">
        <v>317</v>
      </c>
      <c r="L210" s="34"/>
      <c r="M210" s="141" t="s">
        <v>43</v>
      </c>
      <c r="N210" s="142" t="s">
        <v>52</v>
      </c>
      <c r="P210" s="143">
        <f>O210*H210</f>
        <v>0</v>
      </c>
      <c r="Q210" s="143">
        <v>0</v>
      </c>
      <c r="R210" s="143">
        <f>Q210*H210</f>
        <v>0</v>
      </c>
      <c r="S210" s="143">
        <v>0</v>
      </c>
      <c r="T210" s="144">
        <f>S210*H210</f>
        <v>0</v>
      </c>
      <c r="AR210" s="145" t="s">
        <v>417</v>
      </c>
      <c r="AT210" s="145" t="s">
        <v>313</v>
      </c>
      <c r="AU210" s="145" t="s">
        <v>90</v>
      </c>
      <c r="AY210" s="18" t="s">
        <v>311</v>
      </c>
      <c r="BE210" s="146">
        <f>IF(N210="základní",J210,0)</f>
        <v>0</v>
      </c>
      <c r="BF210" s="146">
        <f>IF(N210="snížená",J210,0)</f>
        <v>0</v>
      </c>
      <c r="BG210" s="146">
        <f>IF(N210="zákl. přenesená",J210,0)</f>
        <v>0</v>
      </c>
      <c r="BH210" s="146">
        <f>IF(N210="sníž. přenesená",J210,0)</f>
        <v>0</v>
      </c>
      <c r="BI210" s="146">
        <f>IF(N210="nulová",J210,0)</f>
        <v>0</v>
      </c>
      <c r="BJ210" s="18" t="s">
        <v>88</v>
      </c>
      <c r="BK210" s="146">
        <f>ROUND(I210*H210,2)</f>
        <v>0</v>
      </c>
      <c r="BL210" s="18" t="s">
        <v>417</v>
      </c>
      <c r="BM210" s="145" t="s">
        <v>2042</v>
      </c>
    </row>
    <row r="211" spans="2:65" s="1" customFormat="1" ht="11.25" x14ac:dyDescent="0.2">
      <c r="B211" s="34"/>
      <c r="D211" s="147" t="s">
        <v>320</v>
      </c>
      <c r="F211" s="148" t="s">
        <v>2043</v>
      </c>
      <c r="I211" s="149"/>
      <c r="L211" s="34"/>
      <c r="M211" s="150"/>
      <c r="T211" s="55"/>
      <c r="AT211" s="18" t="s">
        <v>320</v>
      </c>
      <c r="AU211" s="18" t="s">
        <v>90</v>
      </c>
    </row>
    <row r="212" spans="2:65" s="11" customFormat="1" ht="22.9" customHeight="1" x14ac:dyDescent="0.2">
      <c r="B212" s="122"/>
      <c r="D212" s="123" t="s">
        <v>80</v>
      </c>
      <c r="E212" s="132" t="s">
        <v>2044</v>
      </c>
      <c r="F212" s="132" t="s">
        <v>2045</v>
      </c>
      <c r="I212" s="125"/>
      <c r="J212" s="133">
        <f>BK212</f>
        <v>0</v>
      </c>
      <c r="L212" s="122"/>
      <c r="M212" s="127"/>
      <c r="P212" s="128">
        <f>SUM(P213:P229)</f>
        <v>0</v>
      </c>
      <c r="R212" s="128">
        <f>SUM(R213:R229)</f>
        <v>1.3899999999999999E-2</v>
      </c>
      <c r="T212" s="129">
        <f>SUM(T213:T229)</f>
        <v>0</v>
      </c>
      <c r="AR212" s="123" t="s">
        <v>90</v>
      </c>
      <c r="AT212" s="130" t="s">
        <v>80</v>
      </c>
      <c r="AU212" s="130" t="s">
        <v>88</v>
      </c>
      <c r="AY212" s="123" t="s">
        <v>311</v>
      </c>
      <c r="BK212" s="131">
        <f>SUM(BK213:BK229)</f>
        <v>0</v>
      </c>
    </row>
    <row r="213" spans="2:65" s="1" customFormat="1" ht="21.75" customHeight="1" x14ac:dyDescent="0.2">
      <c r="B213" s="34"/>
      <c r="C213" s="134" t="s">
        <v>569</v>
      </c>
      <c r="D213" s="134" t="s">
        <v>313</v>
      </c>
      <c r="E213" s="135" t="s">
        <v>2046</v>
      </c>
      <c r="F213" s="136" t="s">
        <v>2047</v>
      </c>
      <c r="G213" s="137" t="s">
        <v>379</v>
      </c>
      <c r="H213" s="138">
        <v>10</v>
      </c>
      <c r="I213" s="139"/>
      <c r="J213" s="140">
        <f>ROUND(I213*H213,2)</f>
        <v>0</v>
      </c>
      <c r="K213" s="136" t="s">
        <v>317</v>
      </c>
      <c r="L213" s="34"/>
      <c r="M213" s="141" t="s">
        <v>43</v>
      </c>
      <c r="N213" s="142" t="s">
        <v>52</v>
      </c>
      <c r="P213" s="143">
        <f>O213*H213</f>
        <v>0</v>
      </c>
      <c r="Q213" s="143">
        <v>8.0000000000000004E-4</v>
      </c>
      <c r="R213" s="143">
        <f>Q213*H213</f>
        <v>8.0000000000000002E-3</v>
      </c>
      <c r="S213" s="143">
        <v>0</v>
      </c>
      <c r="T213" s="144">
        <f>S213*H213</f>
        <v>0</v>
      </c>
      <c r="AR213" s="145" t="s">
        <v>417</v>
      </c>
      <c r="AT213" s="145" t="s">
        <v>313</v>
      </c>
      <c r="AU213" s="145" t="s">
        <v>90</v>
      </c>
      <c r="AY213" s="18" t="s">
        <v>311</v>
      </c>
      <c r="BE213" s="146">
        <f>IF(N213="základní",J213,0)</f>
        <v>0</v>
      </c>
      <c r="BF213" s="146">
        <f>IF(N213="snížená",J213,0)</f>
        <v>0</v>
      </c>
      <c r="BG213" s="146">
        <f>IF(N213="zákl. přenesená",J213,0)</f>
        <v>0</v>
      </c>
      <c r="BH213" s="146">
        <f>IF(N213="sníž. přenesená",J213,0)</f>
        <v>0</v>
      </c>
      <c r="BI213" s="146">
        <f>IF(N213="nulová",J213,0)</f>
        <v>0</v>
      </c>
      <c r="BJ213" s="18" t="s">
        <v>88</v>
      </c>
      <c r="BK213" s="146">
        <f>ROUND(I213*H213,2)</f>
        <v>0</v>
      </c>
      <c r="BL213" s="18" t="s">
        <v>417</v>
      </c>
      <c r="BM213" s="145" t="s">
        <v>2048</v>
      </c>
    </row>
    <row r="214" spans="2:65" s="1" customFormat="1" ht="11.25" x14ac:dyDescent="0.2">
      <c r="B214" s="34"/>
      <c r="D214" s="147" t="s">
        <v>320</v>
      </c>
      <c r="F214" s="148" t="s">
        <v>2049</v>
      </c>
      <c r="I214" s="149"/>
      <c r="L214" s="34"/>
      <c r="M214" s="150"/>
      <c r="T214" s="55"/>
      <c r="AT214" s="18" t="s">
        <v>320</v>
      </c>
      <c r="AU214" s="18" t="s">
        <v>90</v>
      </c>
    </row>
    <row r="215" spans="2:65" s="12" customFormat="1" ht="11.25" x14ac:dyDescent="0.2">
      <c r="B215" s="151"/>
      <c r="D215" s="152" t="s">
        <v>322</v>
      </c>
      <c r="E215" s="153" t="s">
        <v>43</v>
      </c>
      <c r="F215" s="154" t="s">
        <v>2050</v>
      </c>
      <c r="H215" s="155">
        <v>10</v>
      </c>
      <c r="I215" s="156"/>
      <c r="L215" s="151"/>
      <c r="M215" s="157"/>
      <c r="T215" s="158"/>
      <c r="AT215" s="153" t="s">
        <v>322</v>
      </c>
      <c r="AU215" s="153" t="s">
        <v>90</v>
      </c>
      <c r="AV215" s="12" t="s">
        <v>90</v>
      </c>
      <c r="AW215" s="12" t="s">
        <v>41</v>
      </c>
      <c r="AX215" s="12" t="s">
        <v>81</v>
      </c>
      <c r="AY215" s="153" t="s">
        <v>311</v>
      </c>
    </row>
    <row r="216" spans="2:65" s="13" customFormat="1" ht="11.25" x14ac:dyDescent="0.2">
      <c r="B216" s="159"/>
      <c r="D216" s="152" t="s">
        <v>322</v>
      </c>
      <c r="E216" s="160" t="s">
        <v>43</v>
      </c>
      <c r="F216" s="161" t="s">
        <v>331</v>
      </c>
      <c r="H216" s="162">
        <v>10</v>
      </c>
      <c r="I216" s="163"/>
      <c r="L216" s="159"/>
      <c r="M216" s="164"/>
      <c r="T216" s="165"/>
      <c r="AT216" s="160" t="s">
        <v>322</v>
      </c>
      <c r="AU216" s="160" t="s">
        <v>90</v>
      </c>
      <c r="AV216" s="13" t="s">
        <v>318</v>
      </c>
      <c r="AW216" s="13" t="s">
        <v>41</v>
      </c>
      <c r="AX216" s="13" t="s">
        <v>88</v>
      </c>
      <c r="AY216" s="160" t="s">
        <v>311</v>
      </c>
    </row>
    <row r="217" spans="2:65" s="1" customFormat="1" ht="16.5" customHeight="1" x14ac:dyDescent="0.2">
      <c r="B217" s="34"/>
      <c r="C217" s="134" t="s">
        <v>575</v>
      </c>
      <c r="D217" s="134" t="s">
        <v>313</v>
      </c>
      <c r="E217" s="135" t="s">
        <v>2051</v>
      </c>
      <c r="F217" s="136" t="s">
        <v>2052</v>
      </c>
      <c r="G217" s="137" t="s">
        <v>1378</v>
      </c>
      <c r="H217" s="138">
        <v>2</v>
      </c>
      <c r="I217" s="139"/>
      <c r="J217" s="140">
        <f>ROUND(I217*H217,2)</f>
        <v>0</v>
      </c>
      <c r="K217" s="136" t="s">
        <v>317</v>
      </c>
      <c r="L217" s="34"/>
      <c r="M217" s="141" t="s">
        <v>43</v>
      </c>
      <c r="N217" s="142" t="s">
        <v>52</v>
      </c>
      <c r="P217" s="143">
        <f>O217*H217</f>
        <v>0</v>
      </c>
      <c r="Q217" s="143">
        <v>8.9999999999999998E-4</v>
      </c>
      <c r="R217" s="143">
        <f>Q217*H217</f>
        <v>1.8E-3</v>
      </c>
      <c r="S217" s="143">
        <v>0</v>
      </c>
      <c r="T217" s="144">
        <f>S217*H217</f>
        <v>0</v>
      </c>
      <c r="AR217" s="145" t="s">
        <v>417</v>
      </c>
      <c r="AT217" s="145" t="s">
        <v>313</v>
      </c>
      <c r="AU217" s="145" t="s">
        <v>90</v>
      </c>
      <c r="AY217" s="18" t="s">
        <v>311</v>
      </c>
      <c r="BE217" s="146">
        <f>IF(N217="základní",J217,0)</f>
        <v>0</v>
      </c>
      <c r="BF217" s="146">
        <f>IF(N217="snížená",J217,0)</f>
        <v>0</v>
      </c>
      <c r="BG217" s="146">
        <f>IF(N217="zákl. přenesená",J217,0)</f>
        <v>0</v>
      </c>
      <c r="BH217" s="146">
        <f>IF(N217="sníž. přenesená",J217,0)</f>
        <v>0</v>
      </c>
      <c r="BI217" s="146">
        <f>IF(N217="nulová",J217,0)</f>
        <v>0</v>
      </c>
      <c r="BJ217" s="18" t="s">
        <v>88</v>
      </c>
      <c r="BK217" s="146">
        <f>ROUND(I217*H217,2)</f>
        <v>0</v>
      </c>
      <c r="BL217" s="18" t="s">
        <v>417</v>
      </c>
      <c r="BM217" s="145" t="s">
        <v>2053</v>
      </c>
    </row>
    <row r="218" spans="2:65" s="1" customFormat="1" ht="11.25" x14ac:dyDescent="0.2">
      <c r="B218" s="34"/>
      <c r="D218" s="147" t="s">
        <v>320</v>
      </c>
      <c r="F218" s="148" t="s">
        <v>2054</v>
      </c>
      <c r="I218" s="149"/>
      <c r="L218" s="34"/>
      <c r="M218" s="150"/>
      <c r="T218" s="55"/>
      <c r="AT218" s="18" t="s">
        <v>320</v>
      </c>
      <c r="AU218" s="18" t="s">
        <v>90</v>
      </c>
    </row>
    <row r="219" spans="2:65" s="1" customFormat="1" ht="16.5" customHeight="1" x14ac:dyDescent="0.2">
      <c r="B219" s="34"/>
      <c r="C219" s="134" t="s">
        <v>580</v>
      </c>
      <c r="D219" s="134" t="s">
        <v>313</v>
      </c>
      <c r="E219" s="135" t="s">
        <v>2055</v>
      </c>
      <c r="F219" s="136" t="s">
        <v>2056</v>
      </c>
      <c r="G219" s="137" t="s">
        <v>340</v>
      </c>
      <c r="H219" s="138">
        <v>1</v>
      </c>
      <c r="I219" s="139"/>
      <c r="J219" s="140">
        <f t="shared" ref="J219:J224" si="0">ROUND(I219*H219,2)</f>
        <v>0</v>
      </c>
      <c r="K219" s="136" t="s">
        <v>43</v>
      </c>
      <c r="L219" s="34"/>
      <c r="M219" s="141" t="s">
        <v>43</v>
      </c>
      <c r="N219" s="142" t="s">
        <v>52</v>
      </c>
      <c r="P219" s="143">
        <f t="shared" ref="P219:P224" si="1">O219*H219</f>
        <v>0</v>
      </c>
      <c r="Q219" s="143">
        <v>0</v>
      </c>
      <c r="R219" s="143">
        <f t="shared" ref="R219:R224" si="2">Q219*H219</f>
        <v>0</v>
      </c>
      <c r="S219" s="143">
        <v>0</v>
      </c>
      <c r="T219" s="144">
        <f t="shared" ref="T219:T224" si="3">S219*H219</f>
        <v>0</v>
      </c>
      <c r="AR219" s="145" t="s">
        <v>417</v>
      </c>
      <c r="AT219" s="145" t="s">
        <v>313</v>
      </c>
      <c r="AU219" s="145" t="s">
        <v>90</v>
      </c>
      <c r="AY219" s="18" t="s">
        <v>311</v>
      </c>
      <c r="BE219" s="146">
        <f t="shared" ref="BE219:BE224" si="4">IF(N219="základní",J219,0)</f>
        <v>0</v>
      </c>
      <c r="BF219" s="146">
        <f t="shared" ref="BF219:BF224" si="5">IF(N219="snížená",J219,0)</f>
        <v>0</v>
      </c>
      <c r="BG219" s="146">
        <f t="shared" ref="BG219:BG224" si="6">IF(N219="zákl. přenesená",J219,0)</f>
        <v>0</v>
      </c>
      <c r="BH219" s="146">
        <f t="shared" ref="BH219:BH224" si="7">IF(N219="sníž. přenesená",J219,0)</f>
        <v>0</v>
      </c>
      <c r="BI219" s="146">
        <f t="shared" ref="BI219:BI224" si="8">IF(N219="nulová",J219,0)</f>
        <v>0</v>
      </c>
      <c r="BJ219" s="18" t="s">
        <v>88</v>
      </c>
      <c r="BK219" s="146">
        <f t="shared" ref="BK219:BK224" si="9">ROUND(I219*H219,2)</f>
        <v>0</v>
      </c>
      <c r="BL219" s="18" t="s">
        <v>417</v>
      </c>
      <c r="BM219" s="145" t="s">
        <v>2057</v>
      </c>
    </row>
    <row r="220" spans="2:65" s="1" customFormat="1" ht="16.5" customHeight="1" x14ac:dyDescent="0.2">
      <c r="B220" s="34"/>
      <c r="C220" s="134" t="s">
        <v>588</v>
      </c>
      <c r="D220" s="134" t="s">
        <v>313</v>
      </c>
      <c r="E220" s="135" t="s">
        <v>2058</v>
      </c>
      <c r="F220" s="136" t="s">
        <v>2059</v>
      </c>
      <c r="G220" s="137" t="s">
        <v>340</v>
      </c>
      <c r="H220" s="138">
        <v>1</v>
      </c>
      <c r="I220" s="139"/>
      <c r="J220" s="140">
        <f t="shared" si="0"/>
        <v>0</v>
      </c>
      <c r="K220" s="136" t="s">
        <v>43</v>
      </c>
      <c r="L220" s="34"/>
      <c r="M220" s="141" t="s">
        <v>43</v>
      </c>
      <c r="N220" s="142" t="s">
        <v>52</v>
      </c>
      <c r="P220" s="143">
        <f t="shared" si="1"/>
        <v>0</v>
      </c>
      <c r="Q220" s="143">
        <v>0</v>
      </c>
      <c r="R220" s="143">
        <f t="shared" si="2"/>
        <v>0</v>
      </c>
      <c r="S220" s="143">
        <v>0</v>
      </c>
      <c r="T220" s="144">
        <f t="shared" si="3"/>
        <v>0</v>
      </c>
      <c r="AR220" s="145" t="s">
        <v>417</v>
      </c>
      <c r="AT220" s="145" t="s">
        <v>313</v>
      </c>
      <c r="AU220" s="145" t="s">
        <v>90</v>
      </c>
      <c r="AY220" s="18" t="s">
        <v>311</v>
      </c>
      <c r="BE220" s="146">
        <f t="shared" si="4"/>
        <v>0</v>
      </c>
      <c r="BF220" s="146">
        <f t="shared" si="5"/>
        <v>0</v>
      </c>
      <c r="BG220" s="146">
        <f t="shared" si="6"/>
        <v>0</v>
      </c>
      <c r="BH220" s="146">
        <f t="shared" si="7"/>
        <v>0</v>
      </c>
      <c r="BI220" s="146">
        <f t="shared" si="8"/>
        <v>0</v>
      </c>
      <c r="BJ220" s="18" t="s">
        <v>88</v>
      </c>
      <c r="BK220" s="146">
        <f t="shared" si="9"/>
        <v>0</v>
      </c>
      <c r="BL220" s="18" t="s">
        <v>417</v>
      </c>
      <c r="BM220" s="145" t="s">
        <v>2060</v>
      </c>
    </row>
    <row r="221" spans="2:65" s="1" customFormat="1" ht="16.5" customHeight="1" x14ac:dyDescent="0.2">
      <c r="B221" s="34"/>
      <c r="C221" s="134" t="s">
        <v>594</v>
      </c>
      <c r="D221" s="134" t="s">
        <v>313</v>
      </c>
      <c r="E221" s="135" t="s">
        <v>2061</v>
      </c>
      <c r="F221" s="136" t="s">
        <v>2062</v>
      </c>
      <c r="G221" s="137" t="s">
        <v>340</v>
      </c>
      <c r="H221" s="138">
        <v>8</v>
      </c>
      <c r="I221" s="139"/>
      <c r="J221" s="140">
        <f t="shared" si="0"/>
        <v>0</v>
      </c>
      <c r="K221" s="136" t="s">
        <v>43</v>
      </c>
      <c r="L221" s="34"/>
      <c r="M221" s="141" t="s">
        <v>43</v>
      </c>
      <c r="N221" s="142" t="s">
        <v>52</v>
      </c>
      <c r="P221" s="143">
        <f t="shared" si="1"/>
        <v>0</v>
      </c>
      <c r="Q221" s="143">
        <v>0</v>
      </c>
      <c r="R221" s="143">
        <f t="shared" si="2"/>
        <v>0</v>
      </c>
      <c r="S221" s="143">
        <v>0</v>
      </c>
      <c r="T221" s="144">
        <f t="shared" si="3"/>
        <v>0</v>
      </c>
      <c r="AR221" s="145" t="s">
        <v>417</v>
      </c>
      <c r="AT221" s="145" t="s">
        <v>313</v>
      </c>
      <c r="AU221" s="145" t="s">
        <v>90</v>
      </c>
      <c r="AY221" s="18" t="s">
        <v>311</v>
      </c>
      <c r="BE221" s="146">
        <f t="shared" si="4"/>
        <v>0</v>
      </c>
      <c r="BF221" s="146">
        <f t="shared" si="5"/>
        <v>0</v>
      </c>
      <c r="BG221" s="146">
        <f t="shared" si="6"/>
        <v>0</v>
      </c>
      <c r="BH221" s="146">
        <f t="shared" si="7"/>
        <v>0</v>
      </c>
      <c r="BI221" s="146">
        <f t="shared" si="8"/>
        <v>0</v>
      </c>
      <c r="BJ221" s="18" t="s">
        <v>88</v>
      </c>
      <c r="BK221" s="146">
        <f t="shared" si="9"/>
        <v>0</v>
      </c>
      <c r="BL221" s="18" t="s">
        <v>417</v>
      </c>
      <c r="BM221" s="145" t="s">
        <v>2063</v>
      </c>
    </row>
    <row r="222" spans="2:65" s="1" customFormat="1" ht="16.5" customHeight="1" x14ac:dyDescent="0.2">
      <c r="B222" s="34"/>
      <c r="C222" s="134" t="s">
        <v>599</v>
      </c>
      <c r="D222" s="134" t="s">
        <v>313</v>
      </c>
      <c r="E222" s="135" t="s">
        <v>2064</v>
      </c>
      <c r="F222" s="136" t="s">
        <v>2065</v>
      </c>
      <c r="G222" s="137" t="s">
        <v>2033</v>
      </c>
      <c r="H222" s="138">
        <v>1</v>
      </c>
      <c r="I222" s="139"/>
      <c r="J222" s="140">
        <f t="shared" si="0"/>
        <v>0</v>
      </c>
      <c r="K222" s="136" t="s">
        <v>43</v>
      </c>
      <c r="L222" s="34"/>
      <c r="M222" s="141" t="s">
        <v>43</v>
      </c>
      <c r="N222" s="142" t="s">
        <v>52</v>
      </c>
      <c r="P222" s="143">
        <f t="shared" si="1"/>
        <v>0</v>
      </c>
      <c r="Q222" s="143">
        <v>0</v>
      </c>
      <c r="R222" s="143">
        <f t="shared" si="2"/>
        <v>0</v>
      </c>
      <c r="S222" s="143">
        <v>0</v>
      </c>
      <c r="T222" s="144">
        <f t="shared" si="3"/>
        <v>0</v>
      </c>
      <c r="AR222" s="145" t="s">
        <v>417</v>
      </c>
      <c r="AT222" s="145" t="s">
        <v>313</v>
      </c>
      <c r="AU222" s="145" t="s">
        <v>90</v>
      </c>
      <c r="AY222" s="18" t="s">
        <v>311</v>
      </c>
      <c r="BE222" s="146">
        <f t="shared" si="4"/>
        <v>0</v>
      </c>
      <c r="BF222" s="146">
        <f t="shared" si="5"/>
        <v>0</v>
      </c>
      <c r="BG222" s="146">
        <f t="shared" si="6"/>
        <v>0</v>
      </c>
      <c r="BH222" s="146">
        <f t="shared" si="7"/>
        <v>0</v>
      </c>
      <c r="BI222" s="146">
        <f t="shared" si="8"/>
        <v>0</v>
      </c>
      <c r="BJ222" s="18" t="s">
        <v>88</v>
      </c>
      <c r="BK222" s="146">
        <f t="shared" si="9"/>
        <v>0</v>
      </c>
      <c r="BL222" s="18" t="s">
        <v>417</v>
      </c>
      <c r="BM222" s="145" t="s">
        <v>2066</v>
      </c>
    </row>
    <row r="223" spans="2:65" s="1" customFormat="1" ht="16.5" customHeight="1" x14ac:dyDescent="0.2">
      <c r="B223" s="34"/>
      <c r="C223" s="134" t="s">
        <v>605</v>
      </c>
      <c r="D223" s="134" t="s">
        <v>313</v>
      </c>
      <c r="E223" s="135" t="s">
        <v>2067</v>
      </c>
      <c r="F223" s="136" t="s">
        <v>2068</v>
      </c>
      <c r="G223" s="137" t="s">
        <v>2033</v>
      </c>
      <c r="H223" s="138">
        <v>1</v>
      </c>
      <c r="I223" s="139"/>
      <c r="J223" s="140">
        <f t="shared" si="0"/>
        <v>0</v>
      </c>
      <c r="K223" s="136" t="s">
        <v>43</v>
      </c>
      <c r="L223" s="34"/>
      <c r="M223" s="141" t="s">
        <v>43</v>
      </c>
      <c r="N223" s="142" t="s">
        <v>52</v>
      </c>
      <c r="P223" s="143">
        <f t="shared" si="1"/>
        <v>0</v>
      </c>
      <c r="Q223" s="143">
        <v>0</v>
      </c>
      <c r="R223" s="143">
        <f t="shared" si="2"/>
        <v>0</v>
      </c>
      <c r="S223" s="143">
        <v>0</v>
      </c>
      <c r="T223" s="144">
        <f t="shared" si="3"/>
        <v>0</v>
      </c>
      <c r="AR223" s="145" t="s">
        <v>417</v>
      </c>
      <c r="AT223" s="145" t="s">
        <v>313</v>
      </c>
      <c r="AU223" s="145" t="s">
        <v>90</v>
      </c>
      <c r="AY223" s="18" t="s">
        <v>311</v>
      </c>
      <c r="BE223" s="146">
        <f t="shared" si="4"/>
        <v>0</v>
      </c>
      <c r="BF223" s="146">
        <f t="shared" si="5"/>
        <v>0</v>
      </c>
      <c r="BG223" s="146">
        <f t="shared" si="6"/>
        <v>0</v>
      </c>
      <c r="BH223" s="146">
        <f t="shared" si="7"/>
        <v>0</v>
      </c>
      <c r="BI223" s="146">
        <f t="shared" si="8"/>
        <v>0</v>
      </c>
      <c r="BJ223" s="18" t="s">
        <v>88</v>
      </c>
      <c r="BK223" s="146">
        <f t="shared" si="9"/>
        <v>0</v>
      </c>
      <c r="BL223" s="18" t="s">
        <v>417</v>
      </c>
      <c r="BM223" s="145" t="s">
        <v>2069</v>
      </c>
    </row>
    <row r="224" spans="2:65" s="1" customFormat="1" ht="24.2" customHeight="1" x14ac:dyDescent="0.2">
      <c r="B224" s="34"/>
      <c r="C224" s="134" t="s">
        <v>611</v>
      </c>
      <c r="D224" s="134" t="s">
        <v>313</v>
      </c>
      <c r="E224" s="135" t="s">
        <v>2070</v>
      </c>
      <c r="F224" s="136" t="s">
        <v>2071</v>
      </c>
      <c r="G224" s="137" t="s">
        <v>379</v>
      </c>
      <c r="H224" s="138">
        <v>10</v>
      </c>
      <c r="I224" s="139"/>
      <c r="J224" s="140">
        <f t="shared" si="0"/>
        <v>0</v>
      </c>
      <c r="K224" s="136" t="s">
        <v>317</v>
      </c>
      <c r="L224" s="34"/>
      <c r="M224" s="141" t="s">
        <v>43</v>
      </c>
      <c r="N224" s="142" t="s">
        <v>52</v>
      </c>
      <c r="P224" s="143">
        <f t="shared" si="1"/>
        <v>0</v>
      </c>
      <c r="Q224" s="143">
        <v>4.0000000000000002E-4</v>
      </c>
      <c r="R224" s="143">
        <f t="shared" si="2"/>
        <v>4.0000000000000001E-3</v>
      </c>
      <c r="S224" s="143">
        <v>0</v>
      </c>
      <c r="T224" s="144">
        <f t="shared" si="3"/>
        <v>0</v>
      </c>
      <c r="AR224" s="145" t="s">
        <v>417</v>
      </c>
      <c r="AT224" s="145" t="s">
        <v>313</v>
      </c>
      <c r="AU224" s="145" t="s">
        <v>90</v>
      </c>
      <c r="AY224" s="18" t="s">
        <v>311</v>
      </c>
      <c r="BE224" s="146">
        <f t="shared" si="4"/>
        <v>0</v>
      </c>
      <c r="BF224" s="146">
        <f t="shared" si="5"/>
        <v>0</v>
      </c>
      <c r="BG224" s="146">
        <f t="shared" si="6"/>
        <v>0</v>
      </c>
      <c r="BH224" s="146">
        <f t="shared" si="7"/>
        <v>0</v>
      </c>
      <c r="BI224" s="146">
        <f t="shared" si="8"/>
        <v>0</v>
      </c>
      <c r="BJ224" s="18" t="s">
        <v>88</v>
      </c>
      <c r="BK224" s="146">
        <f t="shared" si="9"/>
        <v>0</v>
      </c>
      <c r="BL224" s="18" t="s">
        <v>417</v>
      </c>
      <c r="BM224" s="145" t="s">
        <v>2072</v>
      </c>
    </row>
    <row r="225" spans="2:65" s="1" customFormat="1" ht="11.25" x14ac:dyDescent="0.2">
      <c r="B225" s="34"/>
      <c r="D225" s="147" t="s">
        <v>320</v>
      </c>
      <c r="F225" s="148" t="s">
        <v>2073</v>
      </c>
      <c r="I225" s="149"/>
      <c r="L225" s="34"/>
      <c r="M225" s="150"/>
      <c r="T225" s="55"/>
      <c r="AT225" s="18" t="s">
        <v>320</v>
      </c>
      <c r="AU225" s="18" t="s">
        <v>90</v>
      </c>
    </row>
    <row r="226" spans="2:65" s="1" customFormat="1" ht="21.75" customHeight="1" x14ac:dyDescent="0.2">
      <c r="B226" s="34"/>
      <c r="C226" s="134" t="s">
        <v>617</v>
      </c>
      <c r="D226" s="134" t="s">
        <v>313</v>
      </c>
      <c r="E226" s="135" t="s">
        <v>2074</v>
      </c>
      <c r="F226" s="136" t="s">
        <v>2075</v>
      </c>
      <c r="G226" s="137" t="s">
        <v>379</v>
      </c>
      <c r="H226" s="138">
        <v>10</v>
      </c>
      <c r="I226" s="139"/>
      <c r="J226" s="140">
        <f>ROUND(I226*H226,2)</f>
        <v>0</v>
      </c>
      <c r="K226" s="136" t="s">
        <v>317</v>
      </c>
      <c r="L226" s="34"/>
      <c r="M226" s="141" t="s">
        <v>43</v>
      </c>
      <c r="N226" s="142" t="s">
        <v>52</v>
      </c>
      <c r="P226" s="143">
        <f>O226*H226</f>
        <v>0</v>
      </c>
      <c r="Q226" s="143">
        <v>1.0000000000000001E-5</v>
      </c>
      <c r="R226" s="143">
        <f>Q226*H226</f>
        <v>1E-4</v>
      </c>
      <c r="S226" s="143">
        <v>0</v>
      </c>
      <c r="T226" s="144">
        <f>S226*H226</f>
        <v>0</v>
      </c>
      <c r="AR226" s="145" t="s">
        <v>417</v>
      </c>
      <c r="AT226" s="145" t="s">
        <v>313</v>
      </c>
      <c r="AU226" s="145" t="s">
        <v>90</v>
      </c>
      <c r="AY226" s="18" t="s">
        <v>311</v>
      </c>
      <c r="BE226" s="146">
        <f>IF(N226="základní",J226,0)</f>
        <v>0</v>
      </c>
      <c r="BF226" s="146">
        <f>IF(N226="snížená",J226,0)</f>
        <v>0</v>
      </c>
      <c r="BG226" s="146">
        <f>IF(N226="zákl. přenesená",J226,0)</f>
        <v>0</v>
      </c>
      <c r="BH226" s="146">
        <f>IF(N226="sníž. přenesená",J226,0)</f>
        <v>0</v>
      </c>
      <c r="BI226" s="146">
        <f>IF(N226="nulová",J226,0)</f>
        <v>0</v>
      </c>
      <c r="BJ226" s="18" t="s">
        <v>88</v>
      </c>
      <c r="BK226" s="146">
        <f>ROUND(I226*H226,2)</f>
        <v>0</v>
      </c>
      <c r="BL226" s="18" t="s">
        <v>417</v>
      </c>
      <c r="BM226" s="145" t="s">
        <v>2076</v>
      </c>
    </row>
    <row r="227" spans="2:65" s="1" customFormat="1" ht="11.25" x14ac:dyDescent="0.2">
      <c r="B227" s="34"/>
      <c r="D227" s="147" t="s">
        <v>320</v>
      </c>
      <c r="F227" s="148" t="s">
        <v>2077</v>
      </c>
      <c r="I227" s="149"/>
      <c r="L227" s="34"/>
      <c r="M227" s="150"/>
      <c r="T227" s="55"/>
      <c r="AT227" s="18" t="s">
        <v>320</v>
      </c>
      <c r="AU227" s="18" t="s">
        <v>90</v>
      </c>
    </row>
    <row r="228" spans="2:65" s="1" customFormat="1" ht="24.2" customHeight="1" x14ac:dyDescent="0.2">
      <c r="B228" s="34"/>
      <c r="C228" s="134" t="s">
        <v>622</v>
      </c>
      <c r="D228" s="134" t="s">
        <v>313</v>
      </c>
      <c r="E228" s="135" t="s">
        <v>2078</v>
      </c>
      <c r="F228" s="136" t="s">
        <v>2079</v>
      </c>
      <c r="G228" s="137" t="s">
        <v>962</v>
      </c>
      <c r="H228" s="183"/>
      <c r="I228" s="139"/>
      <c r="J228" s="140">
        <f>ROUND(I228*H228,2)</f>
        <v>0</v>
      </c>
      <c r="K228" s="136" t="s">
        <v>317</v>
      </c>
      <c r="L228" s="34"/>
      <c r="M228" s="141" t="s">
        <v>43</v>
      </c>
      <c r="N228" s="142" t="s">
        <v>52</v>
      </c>
      <c r="P228" s="143">
        <f>O228*H228</f>
        <v>0</v>
      </c>
      <c r="Q228" s="143">
        <v>0</v>
      </c>
      <c r="R228" s="143">
        <f>Q228*H228</f>
        <v>0</v>
      </c>
      <c r="S228" s="143">
        <v>0</v>
      </c>
      <c r="T228" s="144">
        <f>S228*H228</f>
        <v>0</v>
      </c>
      <c r="AR228" s="145" t="s">
        <v>417</v>
      </c>
      <c r="AT228" s="145" t="s">
        <v>313</v>
      </c>
      <c r="AU228" s="145" t="s">
        <v>90</v>
      </c>
      <c r="AY228" s="18" t="s">
        <v>311</v>
      </c>
      <c r="BE228" s="146">
        <f>IF(N228="základní",J228,0)</f>
        <v>0</v>
      </c>
      <c r="BF228" s="146">
        <f>IF(N228="snížená",J228,0)</f>
        <v>0</v>
      </c>
      <c r="BG228" s="146">
        <f>IF(N228="zákl. přenesená",J228,0)</f>
        <v>0</v>
      </c>
      <c r="BH228" s="146">
        <f>IF(N228="sníž. přenesená",J228,0)</f>
        <v>0</v>
      </c>
      <c r="BI228" s="146">
        <f>IF(N228="nulová",J228,0)</f>
        <v>0</v>
      </c>
      <c r="BJ228" s="18" t="s">
        <v>88</v>
      </c>
      <c r="BK228" s="146">
        <f>ROUND(I228*H228,2)</f>
        <v>0</v>
      </c>
      <c r="BL228" s="18" t="s">
        <v>417</v>
      </c>
      <c r="BM228" s="145" t="s">
        <v>2080</v>
      </c>
    </row>
    <row r="229" spans="2:65" s="1" customFormat="1" ht="11.25" x14ac:dyDescent="0.2">
      <c r="B229" s="34"/>
      <c r="D229" s="147" t="s">
        <v>320</v>
      </c>
      <c r="F229" s="148" t="s">
        <v>2081</v>
      </c>
      <c r="I229" s="149"/>
      <c r="L229" s="34"/>
      <c r="M229" s="150"/>
      <c r="T229" s="55"/>
      <c r="AT229" s="18" t="s">
        <v>320</v>
      </c>
      <c r="AU229" s="18" t="s">
        <v>90</v>
      </c>
    </row>
    <row r="230" spans="2:65" s="11" customFormat="1" ht="22.9" customHeight="1" x14ac:dyDescent="0.2">
      <c r="B230" s="122"/>
      <c r="D230" s="123" t="s">
        <v>80</v>
      </c>
      <c r="E230" s="132" t="s">
        <v>1160</v>
      </c>
      <c r="F230" s="132" t="s">
        <v>1161</v>
      </c>
      <c r="I230" s="125"/>
      <c r="J230" s="133">
        <f>BK230</f>
        <v>0</v>
      </c>
      <c r="L230" s="122"/>
      <c r="M230" s="127"/>
      <c r="P230" s="128">
        <f>SUM(P231:P235)</f>
        <v>0</v>
      </c>
      <c r="R230" s="128">
        <f>SUM(R231:R235)</f>
        <v>0</v>
      </c>
      <c r="T230" s="129">
        <f>SUM(T231:T235)</f>
        <v>0</v>
      </c>
      <c r="AR230" s="123" t="s">
        <v>90</v>
      </c>
      <c r="AT230" s="130" t="s">
        <v>80</v>
      </c>
      <c r="AU230" s="130" t="s">
        <v>88</v>
      </c>
      <c r="AY230" s="123" t="s">
        <v>311</v>
      </c>
      <c r="BK230" s="131">
        <f>SUM(BK231:BK235)</f>
        <v>0</v>
      </c>
    </row>
    <row r="231" spans="2:65" s="1" customFormat="1" ht="16.5" customHeight="1" x14ac:dyDescent="0.2">
      <c r="B231" s="34"/>
      <c r="C231" s="134" t="s">
        <v>627</v>
      </c>
      <c r="D231" s="134" t="s">
        <v>313</v>
      </c>
      <c r="E231" s="135" t="s">
        <v>2082</v>
      </c>
      <c r="F231" s="136" t="s">
        <v>2083</v>
      </c>
      <c r="G231" s="137" t="s">
        <v>1378</v>
      </c>
      <c r="H231" s="138">
        <v>2</v>
      </c>
      <c r="I231" s="139"/>
      <c r="J231" s="140">
        <f>ROUND(I231*H231,2)</f>
        <v>0</v>
      </c>
      <c r="K231" s="136" t="s">
        <v>43</v>
      </c>
      <c r="L231" s="34"/>
      <c r="M231" s="141" t="s">
        <v>43</v>
      </c>
      <c r="N231" s="142" t="s">
        <v>52</v>
      </c>
      <c r="P231" s="143">
        <f>O231*H231</f>
        <v>0</v>
      </c>
      <c r="Q231" s="143">
        <v>0</v>
      </c>
      <c r="R231" s="143">
        <f>Q231*H231</f>
        <v>0</v>
      </c>
      <c r="S231" s="143">
        <v>0</v>
      </c>
      <c r="T231" s="144">
        <f>S231*H231</f>
        <v>0</v>
      </c>
      <c r="AR231" s="145" t="s">
        <v>417</v>
      </c>
      <c r="AT231" s="145" t="s">
        <v>313</v>
      </c>
      <c r="AU231" s="145" t="s">
        <v>90</v>
      </c>
      <c r="AY231" s="18" t="s">
        <v>311</v>
      </c>
      <c r="BE231" s="146">
        <f>IF(N231="základní",J231,0)</f>
        <v>0</v>
      </c>
      <c r="BF231" s="146">
        <f>IF(N231="snížená",J231,0)</f>
        <v>0</v>
      </c>
      <c r="BG231" s="146">
        <f>IF(N231="zákl. přenesená",J231,0)</f>
        <v>0</v>
      </c>
      <c r="BH231" s="146">
        <f>IF(N231="sníž. přenesená",J231,0)</f>
        <v>0</v>
      </c>
      <c r="BI231" s="146">
        <f>IF(N231="nulová",J231,0)</f>
        <v>0</v>
      </c>
      <c r="BJ231" s="18" t="s">
        <v>88</v>
      </c>
      <c r="BK231" s="146">
        <f>ROUND(I231*H231,2)</f>
        <v>0</v>
      </c>
      <c r="BL231" s="18" t="s">
        <v>417</v>
      </c>
      <c r="BM231" s="145" t="s">
        <v>2084</v>
      </c>
    </row>
    <row r="232" spans="2:65" s="1" customFormat="1" ht="16.5" customHeight="1" x14ac:dyDescent="0.2">
      <c r="B232" s="34"/>
      <c r="C232" s="134" t="s">
        <v>633</v>
      </c>
      <c r="D232" s="134" t="s">
        <v>313</v>
      </c>
      <c r="E232" s="135" t="s">
        <v>2085</v>
      </c>
      <c r="F232" s="136" t="s">
        <v>2086</v>
      </c>
      <c r="G232" s="137" t="s">
        <v>1378</v>
      </c>
      <c r="H232" s="138">
        <v>2</v>
      </c>
      <c r="I232" s="139"/>
      <c r="J232" s="140">
        <f>ROUND(I232*H232,2)</f>
        <v>0</v>
      </c>
      <c r="K232" s="136" t="s">
        <v>43</v>
      </c>
      <c r="L232" s="34"/>
      <c r="M232" s="141" t="s">
        <v>43</v>
      </c>
      <c r="N232" s="142" t="s">
        <v>52</v>
      </c>
      <c r="P232" s="143">
        <f>O232*H232</f>
        <v>0</v>
      </c>
      <c r="Q232" s="143">
        <v>0</v>
      </c>
      <c r="R232" s="143">
        <f>Q232*H232</f>
        <v>0</v>
      </c>
      <c r="S232" s="143">
        <v>0</v>
      </c>
      <c r="T232" s="144">
        <f>S232*H232</f>
        <v>0</v>
      </c>
      <c r="AR232" s="145" t="s">
        <v>417</v>
      </c>
      <c r="AT232" s="145" t="s">
        <v>313</v>
      </c>
      <c r="AU232" s="145" t="s">
        <v>90</v>
      </c>
      <c r="AY232" s="18" t="s">
        <v>311</v>
      </c>
      <c r="BE232" s="146">
        <f>IF(N232="základní",J232,0)</f>
        <v>0</v>
      </c>
      <c r="BF232" s="146">
        <f>IF(N232="snížená",J232,0)</f>
        <v>0</v>
      </c>
      <c r="BG232" s="146">
        <f>IF(N232="zákl. přenesená",J232,0)</f>
        <v>0</v>
      </c>
      <c r="BH232" s="146">
        <f>IF(N232="sníž. přenesená",J232,0)</f>
        <v>0</v>
      </c>
      <c r="BI232" s="146">
        <f>IF(N232="nulová",J232,0)</f>
        <v>0</v>
      </c>
      <c r="BJ232" s="18" t="s">
        <v>88</v>
      </c>
      <c r="BK232" s="146">
        <f>ROUND(I232*H232,2)</f>
        <v>0</v>
      </c>
      <c r="BL232" s="18" t="s">
        <v>417</v>
      </c>
      <c r="BM232" s="145" t="s">
        <v>2087</v>
      </c>
    </row>
    <row r="233" spans="2:65" s="1" customFormat="1" ht="16.5" customHeight="1" x14ac:dyDescent="0.2">
      <c r="B233" s="34"/>
      <c r="C233" s="134" t="s">
        <v>639</v>
      </c>
      <c r="D233" s="134" t="s">
        <v>313</v>
      </c>
      <c r="E233" s="135" t="s">
        <v>2088</v>
      </c>
      <c r="F233" s="136" t="s">
        <v>2089</v>
      </c>
      <c r="G233" s="137" t="s">
        <v>340</v>
      </c>
      <c r="H233" s="138">
        <v>2</v>
      </c>
      <c r="I233" s="139"/>
      <c r="J233" s="140">
        <f>ROUND(I233*H233,2)</f>
        <v>0</v>
      </c>
      <c r="K233" s="136" t="s">
        <v>43</v>
      </c>
      <c r="L233" s="34"/>
      <c r="M233" s="141" t="s">
        <v>43</v>
      </c>
      <c r="N233" s="142" t="s">
        <v>52</v>
      </c>
      <c r="P233" s="143">
        <f>O233*H233</f>
        <v>0</v>
      </c>
      <c r="Q233" s="143">
        <v>0</v>
      </c>
      <c r="R233" s="143">
        <f>Q233*H233</f>
        <v>0</v>
      </c>
      <c r="S233" s="143">
        <v>0</v>
      </c>
      <c r="T233" s="144">
        <f>S233*H233</f>
        <v>0</v>
      </c>
      <c r="AR233" s="145" t="s">
        <v>417</v>
      </c>
      <c r="AT233" s="145" t="s">
        <v>313</v>
      </c>
      <c r="AU233" s="145" t="s">
        <v>90</v>
      </c>
      <c r="AY233" s="18" t="s">
        <v>311</v>
      </c>
      <c r="BE233" s="146">
        <f>IF(N233="základní",J233,0)</f>
        <v>0</v>
      </c>
      <c r="BF233" s="146">
        <f>IF(N233="snížená",J233,0)</f>
        <v>0</v>
      </c>
      <c r="BG233" s="146">
        <f>IF(N233="zákl. přenesená",J233,0)</f>
        <v>0</v>
      </c>
      <c r="BH233" s="146">
        <f>IF(N233="sníž. přenesená",J233,0)</f>
        <v>0</v>
      </c>
      <c r="BI233" s="146">
        <f>IF(N233="nulová",J233,0)</f>
        <v>0</v>
      </c>
      <c r="BJ233" s="18" t="s">
        <v>88</v>
      </c>
      <c r="BK233" s="146">
        <f>ROUND(I233*H233,2)</f>
        <v>0</v>
      </c>
      <c r="BL233" s="18" t="s">
        <v>417</v>
      </c>
      <c r="BM233" s="145" t="s">
        <v>2090</v>
      </c>
    </row>
    <row r="234" spans="2:65" s="1" customFormat="1" ht="24.2" customHeight="1" x14ac:dyDescent="0.2">
      <c r="B234" s="34"/>
      <c r="C234" s="134" t="s">
        <v>645</v>
      </c>
      <c r="D234" s="134" t="s">
        <v>313</v>
      </c>
      <c r="E234" s="135" t="s">
        <v>2091</v>
      </c>
      <c r="F234" s="136" t="s">
        <v>2092</v>
      </c>
      <c r="G234" s="137" t="s">
        <v>962</v>
      </c>
      <c r="H234" s="183"/>
      <c r="I234" s="139"/>
      <c r="J234" s="140">
        <f>ROUND(I234*H234,2)</f>
        <v>0</v>
      </c>
      <c r="K234" s="136" t="s">
        <v>317</v>
      </c>
      <c r="L234" s="34"/>
      <c r="M234" s="141" t="s">
        <v>43</v>
      </c>
      <c r="N234" s="142" t="s">
        <v>52</v>
      </c>
      <c r="P234" s="143">
        <f>O234*H234</f>
        <v>0</v>
      </c>
      <c r="Q234" s="143">
        <v>0</v>
      </c>
      <c r="R234" s="143">
        <f>Q234*H234</f>
        <v>0</v>
      </c>
      <c r="S234" s="143">
        <v>0</v>
      </c>
      <c r="T234" s="144">
        <f>S234*H234</f>
        <v>0</v>
      </c>
      <c r="AR234" s="145" t="s">
        <v>417</v>
      </c>
      <c r="AT234" s="145" t="s">
        <v>313</v>
      </c>
      <c r="AU234" s="145" t="s">
        <v>90</v>
      </c>
      <c r="AY234" s="18" t="s">
        <v>311</v>
      </c>
      <c r="BE234" s="146">
        <f>IF(N234="základní",J234,0)</f>
        <v>0</v>
      </c>
      <c r="BF234" s="146">
        <f>IF(N234="snížená",J234,0)</f>
        <v>0</v>
      </c>
      <c r="BG234" s="146">
        <f>IF(N234="zákl. přenesená",J234,0)</f>
        <v>0</v>
      </c>
      <c r="BH234" s="146">
        <f>IF(N234="sníž. přenesená",J234,0)</f>
        <v>0</v>
      </c>
      <c r="BI234" s="146">
        <f>IF(N234="nulová",J234,0)</f>
        <v>0</v>
      </c>
      <c r="BJ234" s="18" t="s">
        <v>88</v>
      </c>
      <c r="BK234" s="146">
        <f>ROUND(I234*H234,2)</f>
        <v>0</v>
      </c>
      <c r="BL234" s="18" t="s">
        <v>417</v>
      </c>
      <c r="BM234" s="145" t="s">
        <v>2093</v>
      </c>
    </row>
    <row r="235" spans="2:65" s="1" customFormat="1" ht="11.25" x14ac:dyDescent="0.2">
      <c r="B235" s="34"/>
      <c r="D235" s="147" t="s">
        <v>320</v>
      </c>
      <c r="F235" s="148" t="s">
        <v>2094</v>
      </c>
      <c r="I235" s="149"/>
      <c r="L235" s="34"/>
      <c r="M235" s="150"/>
      <c r="T235" s="55"/>
      <c r="AT235" s="18" t="s">
        <v>320</v>
      </c>
      <c r="AU235" s="18" t="s">
        <v>90</v>
      </c>
    </row>
    <row r="236" spans="2:65" s="11" customFormat="1" ht="25.9" customHeight="1" x14ac:dyDescent="0.2">
      <c r="B236" s="122"/>
      <c r="D236" s="123" t="s">
        <v>80</v>
      </c>
      <c r="E236" s="124" t="s">
        <v>2095</v>
      </c>
      <c r="F236" s="124" t="s">
        <v>2095</v>
      </c>
      <c r="I236" s="125"/>
      <c r="J236" s="126">
        <f>BK236</f>
        <v>0</v>
      </c>
      <c r="L236" s="122"/>
      <c r="M236" s="127"/>
      <c r="P236" s="128">
        <f>P237</f>
        <v>0</v>
      </c>
      <c r="R236" s="128">
        <f>R237</f>
        <v>0</v>
      </c>
      <c r="T236" s="129">
        <f>T237</f>
        <v>0</v>
      </c>
      <c r="AR236" s="123" t="s">
        <v>88</v>
      </c>
      <c r="AT236" s="130" t="s">
        <v>80</v>
      </c>
      <c r="AU236" s="130" t="s">
        <v>81</v>
      </c>
      <c r="AY236" s="123" t="s">
        <v>311</v>
      </c>
      <c r="BK236" s="131">
        <f>BK237</f>
        <v>0</v>
      </c>
    </row>
    <row r="237" spans="2:65" s="11" customFormat="1" ht="22.9" customHeight="1" x14ac:dyDescent="0.2">
      <c r="B237" s="122"/>
      <c r="D237" s="123" t="s">
        <v>80</v>
      </c>
      <c r="E237" s="132" t="s">
        <v>2096</v>
      </c>
      <c r="F237" s="132" t="s">
        <v>887</v>
      </c>
      <c r="I237" s="125"/>
      <c r="J237" s="133">
        <f>BK237</f>
        <v>0</v>
      </c>
      <c r="L237" s="122"/>
      <c r="M237" s="127"/>
      <c r="P237" s="128">
        <f>SUM(P238:P241)</f>
        <v>0</v>
      </c>
      <c r="R237" s="128">
        <f>SUM(R238:R241)</f>
        <v>0</v>
      </c>
      <c r="T237" s="129">
        <f>SUM(T238:T241)</f>
        <v>0</v>
      </c>
      <c r="AR237" s="123" t="s">
        <v>88</v>
      </c>
      <c r="AT237" s="130" t="s">
        <v>80</v>
      </c>
      <c r="AU237" s="130" t="s">
        <v>88</v>
      </c>
      <c r="AY237" s="123" t="s">
        <v>311</v>
      </c>
      <c r="BK237" s="131">
        <f>SUM(BK238:BK241)</f>
        <v>0</v>
      </c>
    </row>
    <row r="238" spans="2:65" s="1" customFormat="1" ht="24.2" customHeight="1" x14ac:dyDescent="0.2">
      <c r="B238" s="34"/>
      <c r="C238" s="134" t="s">
        <v>651</v>
      </c>
      <c r="D238" s="134" t="s">
        <v>313</v>
      </c>
      <c r="E238" s="135" t="s">
        <v>1849</v>
      </c>
      <c r="F238" s="136" t="s">
        <v>1850</v>
      </c>
      <c r="G238" s="137" t="s">
        <v>371</v>
      </c>
      <c r="H238" s="138">
        <v>96</v>
      </c>
      <c r="I238" s="139"/>
      <c r="J238" s="140">
        <f>ROUND(I238*H238,2)</f>
        <v>0</v>
      </c>
      <c r="K238" s="136" t="s">
        <v>317</v>
      </c>
      <c r="L238" s="34"/>
      <c r="M238" s="141" t="s">
        <v>43</v>
      </c>
      <c r="N238" s="142" t="s">
        <v>52</v>
      </c>
      <c r="P238" s="143">
        <f>O238*H238</f>
        <v>0</v>
      </c>
      <c r="Q238" s="143">
        <v>0</v>
      </c>
      <c r="R238" s="143">
        <f>Q238*H238</f>
        <v>0</v>
      </c>
      <c r="S238" s="143">
        <v>0</v>
      </c>
      <c r="T238" s="144">
        <f>S238*H238</f>
        <v>0</v>
      </c>
      <c r="AR238" s="145" t="s">
        <v>318</v>
      </c>
      <c r="AT238" s="145" t="s">
        <v>313</v>
      </c>
      <c r="AU238" s="145" t="s">
        <v>90</v>
      </c>
      <c r="AY238" s="18" t="s">
        <v>311</v>
      </c>
      <c r="BE238" s="146">
        <f>IF(N238="základní",J238,0)</f>
        <v>0</v>
      </c>
      <c r="BF238" s="146">
        <f>IF(N238="snížená",J238,0)</f>
        <v>0</v>
      </c>
      <c r="BG238" s="146">
        <f>IF(N238="zákl. přenesená",J238,0)</f>
        <v>0</v>
      </c>
      <c r="BH238" s="146">
        <f>IF(N238="sníž. přenesená",J238,0)</f>
        <v>0</v>
      </c>
      <c r="BI238" s="146">
        <f>IF(N238="nulová",J238,0)</f>
        <v>0</v>
      </c>
      <c r="BJ238" s="18" t="s">
        <v>88</v>
      </c>
      <c r="BK238" s="146">
        <f>ROUND(I238*H238,2)</f>
        <v>0</v>
      </c>
      <c r="BL238" s="18" t="s">
        <v>318</v>
      </c>
      <c r="BM238" s="145" t="s">
        <v>2097</v>
      </c>
    </row>
    <row r="239" spans="2:65" s="1" customFormat="1" ht="11.25" x14ac:dyDescent="0.2">
      <c r="B239" s="34"/>
      <c r="D239" s="147" t="s">
        <v>320</v>
      </c>
      <c r="F239" s="148" t="s">
        <v>1852</v>
      </c>
      <c r="I239" s="149"/>
      <c r="L239" s="34"/>
      <c r="M239" s="150"/>
      <c r="T239" s="55"/>
      <c r="AT239" s="18" t="s">
        <v>320</v>
      </c>
      <c r="AU239" s="18" t="s">
        <v>90</v>
      </c>
    </row>
    <row r="240" spans="2:65" s="12" customFormat="1" ht="11.25" x14ac:dyDescent="0.2">
      <c r="B240" s="151"/>
      <c r="D240" s="152" t="s">
        <v>322</v>
      </c>
      <c r="E240" s="153" t="s">
        <v>43</v>
      </c>
      <c r="F240" s="154" t="s">
        <v>2098</v>
      </c>
      <c r="H240" s="155">
        <v>96</v>
      </c>
      <c r="I240" s="156"/>
      <c r="L240" s="151"/>
      <c r="M240" s="157"/>
      <c r="T240" s="158"/>
      <c r="AT240" s="153" t="s">
        <v>322</v>
      </c>
      <c r="AU240" s="153" t="s">
        <v>90</v>
      </c>
      <c r="AV240" s="12" t="s">
        <v>90</v>
      </c>
      <c r="AW240" s="12" t="s">
        <v>41</v>
      </c>
      <c r="AX240" s="12" t="s">
        <v>81</v>
      </c>
      <c r="AY240" s="153" t="s">
        <v>311</v>
      </c>
    </row>
    <row r="241" spans="2:51" s="13" customFormat="1" ht="11.25" x14ac:dyDescent="0.2">
      <c r="B241" s="159"/>
      <c r="D241" s="152" t="s">
        <v>322</v>
      </c>
      <c r="E241" s="160" t="s">
        <v>43</v>
      </c>
      <c r="F241" s="161" t="s">
        <v>331</v>
      </c>
      <c r="H241" s="162">
        <v>96</v>
      </c>
      <c r="I241" s="163"/>
      <c r="L241" s="159"/>
      <c r="M241" s="191"/>
      <c r="N241" s="192"/>
      <c r="O241" s="192"/>
      <c r="P241" s="192"/>
      <c r="Q241" s="192"/>
      <c r="R241" s="192"/>
      <c r="S241" s="192"/>
      <c r="T241" s="193"/>
      <c r="AT241" s="160" t="s">
        <v>322</v>
      </c>
      <c r="AU241" s="160" t="s">
        <v>90</v>
      </c>
      <c r="AV241" s="13" t="s">
        <v>318</v>
      </c>
      <c r="AW241" s="13" t="s">
        <v>41</v>
      </c>
      <c r="AX241" s="13" t="s">
        <v>88</v>
      </c>
      <c r="AY241" s="160" t="s">
        <v>311</v>
      </c>
    </row>
    <row r="242" spans="2:51" s="1" customFormat="1" ht="6.95" customHeight="1" x14ac:dyDescent="0.2">
      <c r="B242" s="43"/>
      <c r="C242" s="44"/>
      <c r="D242" s="44"/>
      <c r="E242" s="44"/>
      <c r="F242" s="44"/>
      <c r="G242" s="44"/>
      <c r="H242" s="44"/>
      <c r="I242" s="44"/>
      <c r="J242" s="44"/>
      <c r="K242" s="44"/>
      <c r="L242" s="34"/>
    </row>
  </sheetData>
  <sheetProtection algorithmName="SHA-512" hashValue="i4Fmf9pY98EjSeCVsAwm/xpIiIORgIAnLAqCoyyx1ul+bS3LwWQkrM2liyefuRwjtTEkof+Gf9/ZYBtb2bZXIQ==" saltValue="qSPaeVpl1L8moQQcNq5qPGSwX4Kp1/yIpHjskqZg10pZA2uXf5nY/stIllReRCw9Cj/W1YD6RVpDKPa+2QFvaw==" spinCount="100000" sheet="1" objects="1" scenarios="1" formatColumns="0" formatRows="0" autoFilter="0"/>
  <autoFilter ref="C96:K241" xr:uid="{00000000-0009-0000-0000-000005000000}"/>
  <mergeCells count="12">
    <mergeCell ref="E89:H89"/>
    <mergeCell ref="L2:V2"/>
    <mergeCell ref="E50:H50"/>
    <mergeCell ref="E52:H52"/>
    <mergeCell ref="E54:H54"/>
    <mergeCell ref="E85:H85"/>
    <mergeCell ref="E87:H87"/>
    <mergeCell ref="E7:H7"/>
    <mergeCell ref="E9:H9"/>
    <mergeCell ref="E11:H11"/>
    <mergeCell ref="E20:H20"/>
    <mergeCell ref="E29:H29"/>
  </mergeCells>
  <hyperlinks>
    <hyperlink ref="F137" r:id="rId1" xr:uid="{00000000-0004-0000-0500-000000000000}"/>
    <hyperlink ref="F145" r:id="rId2" xr:uid="{00000000-0004-0000-0500-000001000000}"/>
    <hyperlink ref="F151" r:id="rId3" xr:uid="{00000000-0004-0000-0500-000002000000}"/>
    <hyperlink ref="F156" r:id="rId4" xr:uid="{00000000-0004-0000-0500-000003000000}"/>
    <hyperlink ref="F163" r:id="rId5" xr:uid="{00000000-0004-0000-0500-000004000000}"/>
    <hyperlink ref="F171" r:id="rId6" xr:uid="{00000000-0004-0000-0500-000005000000}"/>
    <hyperlink ref="F179" r:id="rId7" xr:uid="{00000000-0004-0000-0500-000006000000}"/>
    <hyperlink ref="F185" r:id="rId8" xr:uid="{00000000-0004-0000-0500-000007000000}"/>
    <hyperlink ref="F187" r:id="rId9" xr:uid="{00000000-0004-0000-0500-000008000000}"/>
    <hyperlink ref="F193" r:id="rId10" xr:uid="{00000000-0004-0000-0500-000009000000}"/>
    <hyperlink ref="F207" r:id="rId11" xr:uid="{00000000-0004-0000-0500-00000A000000}"/>
    <hyperlink ref="F211" r:id="rId12" xr:uid="{00000000-0004-0000-0500-00000B000000}"/>
    <hyperlink ref="F214" r:id="rId13" xr:uid="{00000000-0004-0000-0500-00000C000000}"/>
    <hyperlink ref="F218" r:id="rId14" xr:uid="{00000000-0004-0000-0500-00000D000000}"/>
    <hyperlink ref="F225" r:id="rId15" xr:uid="{00000000-0004-0000-0500-00000E000000}"/>
    <hyperlink ref="F227" r:id="rId16" xr:uid="{00000000-0004-0000-0500-00000F000000}"/>
    <hyperlink ref="F229" r:id="rId17" xr:uid="{00000000-0004-0000-0500-000010000000}"/>
    <hyperlink ref="F235" r:id="rId18" xr:uid="{00000000-0004-0000-0500-000011000000}"/>
    <hyperlink ref="F239" r:id="rId19" xr:uid="{00000000-0004-0000-0500-00001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6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112</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266</v>
      </c>
      <c r="F9" s="341"/>
      <c r="G9" s="341"/>
      <c r="H9" s="341"/>
      <c r="L9" s="34"/>
    </row>
    <row r="10" spans="2:46" s="1" customFormat="1" ht="12" customHeight="1" x14ac:dyDescent="0.2">
      <c r="B10" s="34"/>
      <c r="D10" s="28" t="s">
        <v>267</v>
      </c>
      <c r="L10" s="34"/>
    </row>
    <row r="11" spans="2:46" s="1" customFormat="1" ht="16.5" customHeight="1" x14ac:dyDescent="0.2">
      <c r="B11" s="34"/>
      <c r="E11" s="322" t="s">
        <v>2099</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ROUND(J91,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ROUND((SUM(BE91:BE162)),  2)</f>
        <v>0</v>
      </c>
      <c r="I35" s="96">
        <v>0.21</v>
      </c>
      <c r="J35" s="84">
        <f>ROUND(((SUM(BE91:BE162))*I35),  2)</f>
        <v>0</v>
      </c>
      <c r="L35" s="34"/>
    </row>
    <row r="36" spans="2:12" s="1" customFormat="1" ht="14.45" customHeight="1" x14ac:dyDescent="0.2">
      <c r="B36" s="34"/>
      <c r="E36" s="28" t="s">
        <v>53</v>
      </c>
      <c r="F36" s="84">
        <f>ROUND((SUM(BF91:BF162)),  2)</f>
        <v>0</v>
      </c>
      <c r="I36" s="96">
        <v>0.12</v>
      </c>
      <c r="J36" s="84">
        <f>ROUND(((SUM(BF91:BF162))*I36),  2)</f>
        <v>0</v>
      </c>
      <c r="L36" s="34"/>
    </row>
    <row r="37" spans="2:12" s="1" customFormat="1" ht="14.45" hidden="1" customHeight="1" x14ac:dyDescent="0.2">
      <c r="B37" s="34"/>
      <c r="E37" s="28" t="s">
        <v>54</v>
      </c>
      <c r="F37" s="84">
        <f>ROUND((SUM(BG91:BG162)),  2)</f>
        <v>0</v>
      </c>
      <c r="I37" s="96">
        <v>0.21</v>
      </c>
      <c r="J37" s="84">
        <f>0</f>
        <v>0</v>
      </c>
      <c r="L37" s="34"/>
    </row>
    <row r="38" spans="2:12" s="1" customFormat="1" ht="14.45" hidden="1" customHeight="1" x14ac:dyDescent="0.2">
      <c r="B38" s="34"/>
      <c r="E38" s="28" t="s">
        <v>55</v>
      </c>
      <c r="F38" s="84">
        <f>ROUND((SUM(BH91:BH162)),  2)</f>
        <v>0</v>
      </c>
      <c r="I38" s="96">
        <v>0.12</v>
      </c>
      <c r="J38" s="84">
        <f>0</f>
        <v>0</v>
      </c>
      <c r="L38" s="34"/>
    </row>
    <row r="39" spans="2:12" s="1" customFormat="1" ht="14.45" hidden="1" customHeight="1" x14ac:dyDescent="0.2">
      <c r="B39" s="34"/>
      <c r="E39" s="28" t="s">
        <v>56</v>
      </c>
      <c r="F39" s="84">
        <f>ROUND((SUM(BI91:BI162)),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266</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01.4.2 - SO01 VZT</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J91</f>
        <v>0</v>
      </c>
      <c r="L63" s="34"/>
      <c r="AU63" s="18" t="s">
        <v>272</v>
      </c>
    </row>
    <row r="64" spans="2:47" s="8" customFormat="1" ht="24.95" customHeight="1" x14ac:dyDescent="0.2">
      <c r="B64" s="106"/>
      <c r="D64" s="107" t="s">
        <v>2100</v>
      </c>
      <c r="E64" s="108"/>
      <c r="F64" s="108"/>
      <c r="G64" s="108"/>
      <c r="H64" s="108"/>
      <c r="I64" s="108"/>
      <c r="J64" s="109">
        <f>J92</f>
        <v>0</v>
      </c>
      <c r="L64" s="106"/>
    </row>
    <row r="65" spans="2:12" s="8" customFormat="1" ht="24.95" customHeight="1" x14ac:dyDescent="0.2">
      <c r="B65" s="106"/>
      <c r="D65" s="107" t="s">
        <v>2101</v>
      </c>
      <c r="E65" s="108"/>
      <c r="F65" s="108"/>
      <c r="G65" s="108"/>
      <c r="H65" s="108"/>
      <c r="I65" s="108"/>
      <c r="J65" s="109">
        <f>J108</f>
        <v>0</v>
      </c>
      <c r="L65" s="106"/>
    </row>
    <row r="66" spans="2:12" s="8" customFormat="1" ht="24.95" customHeight="1" x14ac:dyDescent="0.2">
      <c r="B66" s="106"/>
      <c r="D66" s="107" t="s">
        <v>2102</v>
      </c>
      <c r="E66" s="108"/>
      <c r="F66" s="108"/>
      <c r="G66" s="108"/>
      <c r="H66" s="108"/>
      <c r="I66" s="108"/>
      <c r="J66" s="109">
        <f>J123</f>
        <v>0</v>
      </c>
      <c r="L66" s="106"/>
    </row>
    <row r="67" spans="2:12" s="8" customFormat="1" ht="24.95" customHeight="1" x14ac:dyDescent="0.2">
      <c r="B67" s="106"/>
      <c r="D67" s="107" t="s">
        <v>2103</v>
      </c>
      <c r="E67" s="108"/>
      <c r="F67" s="108"/>
      <c r="G67" s="108"/>
      <c r="H67" s="108"/>
      <c r="I67" s="108"/>
      <c r="J67" s="109">
        <f>J142</f>
        <v>0</v>
      </c>
      <c r="L67" s="106"/>
    </row>
    <row r="68" spans="2:12" s="8" customFormat="1" ht="24.95" customHeight="1" x14ac:dyDescent="0.2">
      <c r="B68" s="106"/>
      <c r="D68" s="107" t="s">
        <v>2104</v>
      </c>
      <c r="E68" s="108"/>
      <c r="F68" s="108"/>
      <c r="G68" s="108"/>
      <c r="H68" s="108"/>
      <c r="I68" s="108"/>
      <c r="J68" s="109">
        <f>J148</f>
        <v>0</v>
      </c>
      <c r="L68" s="106"/>
    </row>
    <row r="69" spans="2:12" s="8" customFormat="1" ht="24.95" customHeight="1" x14ac:dyDescent="0.2">
      <c r="B69" s="106"/>
      <c r="D69" s="107" t="s">
        <v>2105</v>
      </c>
      <c r="E69" s="108"/>
      <c r="F69" s="108"/>
      <c r="G69" s="108"/>
      <c r="H69" s="108"/>
      <c r="I69" s="108"/>
      <c r="J69" s="109">
        <f>J158</f>
        <v>0</v>
      </c>
      <c r="L69" s="106"/>
    </row>
    <row r="70" spans="2:12" s="1" customFormat="1" ht="21.75" customHeight="1" x14ac:dyDescent="0.2">
      <c r="B70" s="34"/>
      <c r="L70" s="34"/>
    </row>
    <row r="71" spans="2:12" s="1" customFormat="1" ht="6.95" customHeight="1" x14ac:dyDescent="0.2">
      <c r="B71" s="43"/>
      <c r="C71" s="44"/>
      <c r="D71" s="44"/>
      <c r="E71" s="44"/>
      <c r="F71" s="44"/>
      <c r="G71" s="44"/>
      <c r="H71" s="44"/>
      <c r="I71" s="44"/>
      <c r="J71" s="44"/>
      <c r="K71" s="44"/>
      <c r="L71" s="34"/>
    </row>
    <row r="75" spans="2:12" s="1" customFormat="1" ht="6.95" customHeight="1" x14ac:dyDescent="0.2">
      <c r="B75" s="45"/>
      <c r="C75" s="46"/>
      <c r="D75" s="46"/>
      <c r="E75" s="46"/>
      <c r="F75" s="46"/>
      <c r="G75" s="46"/>
      <c r="H75" s="46"/>
      <c r="I75" s="46"/>
      <c r="J75" s="46"/>
      <c r="K75" s="46"/>
      <c r="L75" s="34"/>
    </row>
    <row r="76" spans="2:12" s="1" customFormat="1" ht="24.95" customHeight="1" x14ac:dyDescent="0.2">
      <c r="B76" s="34"/>
      <c r="C76" s="22" t="s">
        <v>296</v>
      </c>
      <c r="L76" s="34"/>
    </row>
    <row r="77" spans="2:12" s="1" customFormat="1" ht="6.95" customHeight="1" x14ac:dyDescent="0.2">
      <c r="B77" s="34"/>
      <c r="L77" s="34"/>
    </row>
    <row r="78" spans="2:12" s="1" customFormat="1" ht="12" customHeight="1" x14ac:dyDescent="0.2">
      <c r="B78" s="34"/>
      <c r="C78" s="28" t="s">
        <v>16</v>
      </c>
      <c r="L78" s="34"/>
    </row>
    <row r="79" spans="2:12" s="1" customFormat="1" ht="16.5" customHeight="1" x14ac:dyDescent="0.2">
      <c r="B79" s="34"/>
      <c r="E79" s="339" t="str">
        <f>E7</f>
        <v>Stavba č. 3145 TV Vinoř, etapa 0012 – ČOV Vinoř</v>
      </c>
      <c r="F79" s="340"/>
      <c r="G79" s="340"/>
      <c r="H79" s="340"/>
      <c r="L79" s="34"/>
    </row>
    <row r="80" spans="2:12" ht="12" customHeight="1" x14ac:dyDescent="0.2">
      <c r="B80" s="21"/>
      <c r="C80" s="28" t="s">
        <v>265</v>
      </c>
      <c r="L80" s="21"/>
    </row>
    <row r="81" spans="2:65" s="1" customFormat="1" ht="16.5" customHeight="1" x14ac:dyDescent="0.2">
      <c r="B81" s="34"/>
      <c r="E81" s="339" t="s">
        <v>266</v>
      </c>
      <c r="F81" s="341"/>
      <c r="G81" s="341"/>
      <c r="H81" s="341"/>
      <c r="L81" s="34"/>
    </row>
    <row r="82" spans="2:65" s="1" customFormat="1" ht="12" customHeight="1" x14ac:dyDescent="0.2">
      <c r="B82" s="34"/>
      <c r="C82" s="28" t="s">
        <v>267</v>
      </c>
      <c r="L82" s="34"/>
    </row>
    <row r="83" spans="2:65" s="1" customFormat="1" ht="16.5" customHeight="1" x14ac:dyDescent="0.2">
      <c r="B83" s="34"/>
      <c r="E83" s="322" t="str">
        <f>E11</f>
        <v>01.4.2 - SO01 VZT</v>
      </c>
      <c r="F83" s="341"/>
      <c r="G83" s="341"/>
      <c r="H83" s="341"/>
      <c r="L83" s="34"/>
    </row>
    <row r="84" spans="2:65" s="1" customFormat="1" ht="6.95" customHeight="1" x14ac:dyDescent="0.2">
      <c r="B84" s="34"/>
      <c r="L84" s="34"/>
    </row>
    <row r="85" spans="2:65" s="1" customFormat="1" ht="12" customHeight="1" x14ac:dyDescent="0.2">
      <c r="B85" s="34"/>
      <c r="C85" s="28" t="s">
        <v>22</v>
      </c>
      <c r="F85" s="26" t="str">
        <f>F14</f>
        <v>Praha</v>
      </c>
      <c r="I85" s="28" t="s">
        <v>24</v>
      </c>
      <c r="J85" s="51" t="str">
        <f>IF(J14="","",J14)</f>
        <v>5.8.2025 - revize</v>
      </c>
      <c r="L85" s="34"/>
    </row>
    <row r="86" spans="2:65" s="1" customFormat="1" ht="6.95" customHeight="1" x14ac:dyDescent="0.2">
      <c r="B86" s="34"/>
      <c r="L86" s="34"/>
    </row>
    <row r="87" spans="2:65" s="1" customFormat="1" ht="25.7" customHeight="1" x14ac:dyDescent="0.2">
      <c r="B87" s="34"/>
      <c r="C87" s="28" t="s">
        <v>29</v>
      </c>
      <c r="F87" s="26" t="str">
        <f>E17</f>
        <v>PVS, a.s, Evropská 866/67, Praha 6, 160 00</v>
      </c>
      <c r="I87" s="28" t="s">
        <v>37</v>
      </c>
      <c r="J87" s="32" t="str">
        <f>E23</f>
        <v>d plus projektová a inženýrská a.s.</v>
      </c>
      <c r="L87" s="34"/>
    </row>
    <row r="88" spans="2:65" s="1" customFormat="1" ht="15.2" customHeight="1" x14ac:dyDescent="0.2">
      <c r="B88" s="34"/>
      <c r="C88" s="28" t="s">
        <v>35</v>
      </c>
      <c r="F88" s="26" t="str">
        <f>IF(E20="","",E20)</f>
        <v>Vyplň údaj</v>
      </c>
      <c r="I88" s="28" t="s">
        <v>42</v>
      </c>
      <c r="J88" s="32" t="str">
        <f>E26</f>
        <v xml:space="preserve"> </v>
      </c>
      <c r="L88" s="34"/>
    </row>
    <row r="89" spans="2:65" s="1" customFormat="1" ht="10.35" customHeight="1" x14ac:dyDescent="0.2">
      <c r="B89" s="34"/>
      <c r="L89" s="34"/>
    </row>
    <row r="90" spans="2:65" s="10" customFormat="1" ht="29.25" customHeight="1" x14ac:dyDescent="0.2">
      <c r="B90" s="114"/>
      <c r="C90" s="115" t="s">
        <v>297</v>
      </c>
      <c r="D90" s="116" t="s">
        <v>66</v>
      </c>
      <c r="E90" s="116" t="s">
        <v>62</v>
      </c>
      <c r="F90" s="116" t="s">
        <v>63</v>
      </c>
      <c r="G90" s="116" t="s">
        <v>298</v>
      </c>
      <c r="H90" s="116" t="s">
        <v>299</v>
      </c>
      <c r="I90" s="116" t="s">
        <v>300</v>
      </c>
      <c r="J90" s="116" t="s">
        <v>271</v>
      </c>
      <c r="K90" s="117" t="s">
        <v>301</v>
      </c>
      <c r="L90" s="114"/>
      <c r="M90" s="58" t="s">
        <v>43</v>
      </c>
      <c r="N90" s="59" t="s">
        <v>51</v>
      </c>
      <c r="O90" s="59" t="s">
        <v>302</v>
      </c>
      <c r="P90" s="59" t="s">
        <v>303</v>
      </c>
      <c r="Q90" s="59" t="s">
        <v>304</v>
      </c>
      <c r="R90" s="59" t="s">
        <v>305</v>
      </c>
      <c r="S90" s="59" t="s">
        <v>306</v>
      </c>
      <c r="T90" s="60" t="s">
        <v>307</v>
      </c>
    </row>
    <row r="91" spans="2:65" s="1" customFormat="1" ht="22.9" customHeight="1" x14ac:dyDescent="0.25">
      <c r="B91" s="34"/>
      <c r="C91" s="63" t="s">
        <v>308</v>
      </c>
      <c r="J91" s="118">
        <f>BK91</f>
        <v>0</v>
      </c>
      <c r="L91" s="34"/>
      <c r="M91" s="61"/>
      <c r="N91" s="52"/>
      <c r="O91" s="52"/>
      <c r="P91" s="119">
        <f>P92+P108+P123+P142+P148+P158</f>
        <v>0</v>
      </c>
      <c r="Q91" s="52"/>
      <c r="R91" s="119">
        <f>R92+R108+R123+R142+R148+R158</f>
        <v>0</v>
      </c>
      <c r="S91" s="52"/>
      <c r="T91" s="120">
        <f>T92+T108+T123+T142+T148+T158</f>
        <v>0</v>
      </c>
      <c r="AT91" s="18" t="s">
        <v>80</v>
      </c>
      <c r="AU91" s="18" t="s">
        <v>272</v>
      </c>
      <c r="BK91" s="121">
        <f>BK92+BK108+BK123+BK142+BK148+BK158</f>
        <v>0</v>
      </c>
    </row>
    <row r="92" spans="2:65" s="11" customFormat="1" ht="25.9" customHeight="1" x14ac:dyDescent="0.2">
      <c r="B92" s="122"/>
      <c r="D92" s="123" t="s">
        <v>80</v>
      </c>
      <c r="E92" s="124" t="s">
        <v>88</v>
      </c>
      <c r="F92" s="124" t="s">
        <v>2106</v>
      </c>
      <c r="I92" s="125"/>
      <c r="J92" s="126">
        <f>BK92</f>
        <v>0</v>
      </c>
      <c r="L92" s="122"/>
      <c r="M92" s="127"/>
      <c r="P92" s="128">
        <f>SUM(P93:P107)</f>
        <v>0</v>
      </c>
      <c r="R92" s="128">
        <f>SUM(R93:R107)</f>
        <v>0</v>
      </c>
      <c r="T92" s="129">
        <f>SUM(T93:T107)</f>
        <v>0</v>
      </c>
      <c r="AR92" s="123" t="s">
        <v>88</v>
      </c>
      <c r="AT92" s="130" t="s">
        <v>80</v>
      </c>
      <c r="AU92" s="130" t="s">
        <v>81</v>
      </c>
      <c r="AY92" s="123" t="s">
        <v>311</v>
      </c>
      <c r="BK92" s="131">
        <f>SUM(BK93:BK107)</f>
        <v>0</v>
      </c>
    </row>
    <row r="93" spans="2:65" s="1" customFormat="1" ht="16.5" customHeight="1" x14ac:dyDescent="0.2">
      <c r="B93" s="34"/>
      <c r="C93" s="134" t="s">
        <v>88</v>
      </c>
      <c r="D93" s="134" t="s">
        <v>313</v>
      </c>
      <c r="E93" s="135" t="s">
        <v>2107</v>
      </c>
      <c r="F93" s="136" t="s">
        <v>2108</v>
      </c>
      <c r="G93" s="137" t="s">
        <v>2109</v>
      </c>
      <c r="H93" s="138">
        <v>2</v>
      </c>
      <c r="I93" s="139"/>
      <c r="J93" s="140">
        <f>ROUND(I93*H93,2)</f>
        <v>0</v>
      </c>
      <c r="K93" s="136" t="s">
        <v>43</v>
      </c>
      <c r="L93" s="34"/>
      <c r="M93" s="141" t="s">
        <v>43</v>
      </c>
      <c r="N93" s="142" t="s">
        <v>52</v>
      </c>
      <c r="P93" s="143">
        <f>O93*H93</f>
        <v>0</v>
      </c>
      <c r="Q93" s="143">
        <v>0</v>
      </c>
      <c r="R93" s="143">
        <f>Q93*H93</f>
        <v>0</v>
      </c>
      <c r="S93" s="143">
        <v>0</v>
      </c>
      <c r="T93" s="144">
        <f>S93*H93</f>
        <v>0</v>
      </c>
      <c r="AR93" s="145" t="s">
        <v>318</v>
      </c>
      <c r="AT93" s="145" t="s">
        <v>313</v>
      </c>
      <c r="AU93" s="145" t="s">
        <v>88</v>
      </c>
      <c r="AY93" s="18" t="s">
        <v>311</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318</v>
      </c>
      <c r="BM93" s="145" t="s">
        <v>90</v>
      </c>
    </row>
    <row r="94" spans="2:65" s="1" customFormat="1" ht="78" x14ac:dyDescent="0.2">
      <c r="B94" s="34"/>
      <c r="D94" s="152" t="s">
        <v>668</v>
      </c>
      <c r="F94" s="182" t="s">
        <v>2110</v>
      </c>
      <c r="I94" s="149"/>
      <c r="L94" s="34"/>
      <c r="M94" s="150"/>
      <c r="T94" s="55"/>
      <c r="AT94" s="18" t="s">
        <v>668</v>
      </c>
      <c r="AU94" s="18" t="s">
        <v>88</v>
      </c>
    </row>
    <row r="95" spans="2:65" s="1" customFormat="1" ht="16.5" customHeight="1" x14ac:dyDescent="0.2">
      <c r="B95" s="34"/>
      <c r="C95" s="134" t="s">
        <v>90</v>
      </c>
      <c r="D95" s="134" t="s">
        <v>313</v>
      </c>
      <c r="E95" s="135" t="s">
        <v>2111</v>
      </c>
      <c r="F95" s="136" t="s">
        <v>2112</v>
      </c>
      <c r="G95" s="137" t="s">
        <v>2109</v>
      </c>
      <c r="H95" s="138">
        <v>2</v>
      </c>
      <c r="I95" s="139"/>
      <c r="J95" s="140">
        <f>ROUND(I95*H95,2)</f>
        <v>0</v>
      </c>
      <c r="K95" s="136" t="s">
        <v>43</v>
      </c>
      <c r="L95" s="34"/>
      <c r="M95" s="141" t="s">
        <v>43</v>
      </c>
      <c r="N95" s="142" t="s">
        <v>52</v>
      </c>
      <c r="P95" s="143">
        <f>O95*H95</f>
        <v>0</v>
      </c>
      <c r="Q95" s="143">
        <v>0</v>
      </c>
      <c r="R95" s="143">
        <f>Q95*H95</f>
        <v>0</v>
      </c>
      <c r="S95" s="143">
        <v>0</v>
      </c>
      <c r="T95" s="144">
        <f>S95*H95</f>
        <v>0</v>
      </c>
      <c r="AR95" s="145" t="s">
        <v>318</v>
      </c>
      <c r="AT95" s="145" t="s">
        <v>313</v>
      </c>
      <c r="AU95" s="145" t="s">
        <v>88</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318</v>
      </c>
      <c r="BM95" s="145" t="s">
        <v>318</v>
      </c>
    </row>
    <row r="96" spans="2:65" s="1" customFormat="1" ht="29.25" x14ac:dyDescent="0.2">
      <c r="B96" s="34"/>
      <c r="D96" s="152" t="s">
        <v>668</v>
      </c>
      <c r="F96" s="182" t="s">
        <v>2113</v>
      </c>
      <c r="I96" s="149"/>
      <c r="L96" s="34"/>
      <c r="M96" s="150"/>
      <c r="T96" s="55"/>
      <c r="AT96" s="18" t="s">
        <v>668</v>
      </c>
      <c r="AU96" s="18" t="s">
        <v>88</v>
      </c>
    </row>
    <row r="97" spans="2:65" s="1" customFormat="1" ht="16.5" customHeight="1" x14ac:dyDescent="0.2">
      <c r="B97" s="34"/>
      <c r="C97" s="134" t="s">
        <v>96</v>
      </c>
      <c r="D97" s="134" t="s">
        <v>313</v>
      </c>
      <c r="E97" s="135" t="s">
        <v>2114</v>
      </c>
      <c r="F97" s="136" t="s">
        <v>2115</v>
      </c>
      <c r="G97" s="137" t="s">
        <v>2109</v>
      </c>
      <c r="H97" s="138">
        <v>2</v>
      </c>
      <c r="I97" s="139"/>
      <c r="J97" s="140">
        <f t="shared" ref="J97:J107" si="0">ROUND(I97*H97,2)</f>
        <v>0</v>
      </c>
      <c r="K97" s="136" t="s">
        <v>43</v>
      </c>
      <c r="L97" s="34"/>
      <c r="M97" s="141" t="s">
        <v>43</v>
      </c>
      <c r="N97" s="142" t="s">
        <v>52</v>
      </c>
      <c r="P97" s="143">
        <f t="shared" ref="P97:P107" si="1">O97*H97</f>
        <v>0</v>
      </c>
      <c r="Q97" s="143">
        <v>0</v>
      </c>
      <c r="R97" s="143">
        <f t="shared" ref="R97:R107" si="2">Q97*H97</f>
        <v>0</v>
      </c>
      <c r="S97" s="143">
        <v>0</v>
      </c>
      <c r="T97" s="144">
        <f t="shared" ref="T97:T107" si="3">S97*H97</f>
        <v>0</v>
      </c>
      <c r="AR97" s="145" t="s">
        <v>318</v>
      </c>
      <c r="AT97" s="145" t="s">
        <v>313</v>
      </c>
      <c r="AU97" s="145" t="s">
        <v>88</v>
      </c>
      <c r="AY97" s="18" t="s">
        <v>311</v>
      </c>
      <c r="BE97" s="146">
        <f t="shared" ref="BE97:BE107" si="4">IF(N97="základní",J97,0)</f>
        <v>0</v>
      </c>
      <c r="BF97" s="146">
        <f t="shared" ref="BF97:BF107" si="5">IF(N97="snížená",J97,0)</f>
        <v>0</v>
      </c>
      <c r="BG97" s="146">
        <f t="shared" ref="BG97:BG107" si="6">IF(N97="zákl. přenesená",J97,0)</f>
        <v>0</v>
      </c>
      <c r="BH97" s="146">
        <f t="shared" ref="BH97:BH107" si="7">IF(N97="sníž. přenesená",J97,0)</f>
        <v>0</v>
      </c>
      <c r="BI97" s="146">
        <f t="shared" ref="BI97:BI107" si="8">IF(N97="nulová",J97,0)</f>
        <v>0</v>
      </c>
      <c r="BJ97" s="18" t="s">
        <v>88</v>
      </c>
      <c r="BK97" s="146">
        <f t="shared" ref="BK97:BK107" si="9">ROUND(I97*H97,2)</f>
        <v>0</v>
      </c>
      <c r="BL97" s="18" t="s">
        <v>318</v>
      </c>
      <c r="BM97" s="145" t="s">
        <v>350</v>
      </c>
    </row>
    <row r="98" spans="2:65" s="1" customFormat="1" ht="16.5" customHeight="1" x14ac:dyDescent="0.2">
      <c r="B98" s="34"/>
      <c r="C98" s="134" t="s">
        <v>318</v>
      </c>
      <c r="D98" s="134" t="s">
        <v>313</v>
      </c>
      <c r="E98" s="135" t="s">
        <v>2116</v>
      </c>
      <c r="F98" s="136" t="s">
        <v>2117</v>
      </c>
      <c r="G98" s="137" t="s">
        <v>2109</v>
      </c>
      <c r="H98" s="138">
        <v>2</v>
      </c>
      <c r="I98" s="139"/>
      <c r="J98" s="140">
        <f t="shared" si="0"/>
        <v>0</v>
      </c>
      <c r="K98" s="136" t="s">
        <v>43</v>
      </c>
      <c r="L98" s="34"/>
      <c r="M98" s="141" t="s">
        <v>43</v>
      </c>
      <c r="N98" s="142" t="s">
        <v>52</v>
      </c>
      <c r="P98" s="143">
        <f t="shared" si="1"/>
        <v>0</v>
      </c>
      <c r="Q98" s="143">
        <v>0</v>
      </c>
      <c r="R98" s="143">
        <f t="shared" si="2"/>
        <v>0</v>
      </c>
      <c r="S98" s="143">
        <v>0</v>
      </c>
      <c r="T98" s="144">
        <f t="shared" si="3"/>
        <v>0</v>
      </c>
      <c r="AR98" s="145" t="s">
        <v>318</v>
      </c>
      <c r="AT98" s="145" t="s">
        <v>313</v>
      </c>
      <c r="AU98" s="145" t="s">
        <v>88</v>
      </c>
      <c r="AY98" s="18" t="s">
        <v>311</v>
      </c>
      <c r="BE98" s="146">
        <f t="shared" si="4"/>
        <v>0</v>
      </c>
      <c r="BF98" s="146">
        <f t="shared" si="5"/>
        <v>0</v>
      </c>
      <c r="BG98" s="146">
        <f t="shared" si="6"/>
        <v>0</v>
      </c>
      <c r="BH98" s="146">
        <f t="shared" si="7"/>
        <v>0</v>
      </c>
      <c r="BI98" s="146">
        <f t="shared" si="8"/>
        <v>0</v>
      </c>
      <c r="BJ98" s="18" t="s">
        <v>88</v>
      </c>
      <c r="BK98" s="146">
        <f t="shared" si="9"/>
        <v>0</v>
      </c>
      <c r="BL98" s="18" t="s">
        <v>318</v>
      </c>
      <c r="BM98" s="145" t="s">
        <v>362</v>
      </c>
    </row>
    <row r="99" spans="2:65" s="1" customFormat="1" ht="16.5" customHeight="1" x14ac:dyDescent="0.2">
      <c r="B99" s="34"/>
      <c r="C99" s="134" t="s">
        <v>344</v>
      </c>
      <c r="D99" s="134" t="s">
        <v>313</v>
      </c>
      <c r="E99" s="135" t="s">
        <v>2118</v>
      </c>
      <c r="F99" s="136" t="s">
        <v>2119</v>
      </c>
      <c r="G99" s="137" t="s">
        <v>2109</v>
      </c>
      <c r="H99" s="138">
        <v>2</v>
      </c>
      <c r="I99" s="139"/>
      <c r="J99" s="140">
        <f t="shared" si="0"/>
        <v>0</v>
      </c>
      <c r="K99" s="136" t="s">
        <v>43</v>
      </c>
      <c r="L99" s="34"/>
      <c r="M99" s="141" t="s">
        <v>43</v>
      </c>
      <c r="N99" s="142" t="s">
        <v>52</v>
      </c>
      <c r="P99" s="143">
        <f t="shared" si="1"/>
        <v>0</v>
      </c>
      <c r="Q99" s="143">
        <v>0</v>
      </c>
      <c r="R99" s="143">
        <f t="shared" si="2"/>
        <v>0</v>
      </c>
      <c r="S99" s="143">
        <v>0</v>
      </c>
      <c r="T99" s="144">
        <f t="shared" si="3"/>
        <v>0</v>
      </c>
      <c r="AR99" s="145" t="s">
        <v>318</v>
      </c>
      <c r="AT99" s="145" t="s">
        <v>313</v>
      </c>
      <c r="AU99" s="145" t="s">
        <v>88</v>
      </c>
      <c r="AY99" s="18" t="s">
        <v>311</v>
      </c>
      <c r="BE99" s="146">
        <f t="shared" si="4"/>
        <v>0</v>
      </c>
      <c r="BF99" s="146">
        <f t="shared" si="5"/>
        <v>0</v>
      </c>
      <c r="BG99" s="146">
        <f t="shared" si="6"/>
        <v>0</v>
      </c>
      <c r="BH99" s="146">
        <f t="shared" si="7"/>
        <v>0</v>
      </c>
      <c r="BI99" s="146">
        <f t="shared" si="8"/>
        <v>0</v>
      </c>
      <c r="BJ99" s="18" t="s">
        <v>88</v>
      </c>
      <c r="BK99" s="146">
        <f t="shared" si="9"/>
        <v>0</v>
      </c>
      <c r="BL99" s="18" t="s">
        <v>318</v>
      </c>
      <c r="BM99" s="145" t="s">
        <v>376</v>
      </c>
    </row>
    <row r="100" spans="2:65" s="1" customFormat="1" ht="16.5" customHeight="1" x14ac:dyDescent="0.2">
      <c r="B100" s="34"/>
      <c r="C100" s="134" t="s">
        <v>350</v>
      </c>
      <c r="D100" s="134" t="s">
        <v>313</v>
      </c>
      <c r="E100" s="135" t="s">
        <v>2120</v>
      </c>
      <c r="F100" s="136" t="s">
        <v>2121</v>
      </c>
      <c r="G100" s="137" t="s">
        <v>2109</v>
      </c>
      <c r="H100" s="138">
        <v>2</v>
      </c>
      <c r="I100" s="139"/>
      <c r="J100" s="140">
        <f t="shared" si="0"/>
        <v>0</v>
      </c>
      <c r="K100" s="136" t="s">
        <v>43</v>
      </c>
      <c r="L100" s="34"/>
      <c r="M100" s="141" t="s">
        <v>43</v>
      </c>
      <c r="N100" s="142" t="s">
        <v>52</v>
      </c>
      <c r="P100" s="143">
        <f t="shared" si="1"/>
        <v>0</v>
      </c>
      <c r="Q100" s="143">
        <v>0</v>
      </c>
      <c r="R100" s="143">
        <f t="shared" si="2"/>
        <v>0</v>
      </c>
      <c r="S100" s="143">
        <v>0</v>
      </c>
      <c r="T100" s="144">
        <f t="shared" si="3"/>
        <v>0</v>
      </c>
      <c r="AR100" s="145" t="s">
        <v>318</v>
      </c>
      <c r="AT100" s="145" t="s">
        <v>313</v>
      </c>
      <c r="AU100" s="145" t="s">
        <v>88</v>
      </c>
      <c r="AY100" s="18" t="s">
        <v>311</v>
      </c>
      <c r="BE100" s="146">
        <f t="shared" si="4"/>
        <v>0</v>
      </c>
      <c r="BF100" s="146">
        <f t="shared" si="5"/>
        <v>0</v>
      </c>
      <c r="BG100" s="146">
        <f t="shared" si="6"/>
        <v>0</v>
      </c>
      <c r="BH100" s="146">
        <f t="shared" si="7"/>
        <v>0</v>
      </c>
      <c r="BI100" s="146">
        <f t="shared" si="8"/>
        <v>0</v>
      </c>
      <c r="BJ100" s="18" t="s">
        <v>88</v>
      </c>
      <c r="BK100" s="146">
        <f t="shared" si="9"/>
        <v>0</v>
      </c>
      <c r="BL100" s="18" t="s">
        <v>318</v>
      </c>
      <c r="BM100" s="145" t="s">
        <v>8</v>
      </c>
    </row>
    <row r="101" spans="2:65" s="1" customFormat="1" ht="16.5" customHeight="1" x14ac:dyDescent="0.2">
      <c r="B101" s="34"/>
      <c r="C101" s="134" t="s">
        <v>356</v>
      </c>
      <c r="D101" s="134" t="s">
        <v>313</v>
      </c>
      <c r="E101" s="135" t="s">
        <v>2122</v>
      </c>
      <c r="F101" s="136" t="s">
        <v>2123</v>
      </c>
      <c r="G101" s="137" t="s">
        <v>2109</v>
      </c>
      <c r="H101" s="138">
        <v>2</v>
      </c>
      <c r="I101" s="139"/>
      <c r="J101" s="140">
        <f t="shared" si="0"/>
        <v>0</v>
      </c>
      <c r="K101" s="136" t="s">
        <v>43</v>
      </c>
      <c r="L101" s="34"/>
      <c r="M101" s="141" t="s">
        <v>43</v>
      </c>
      <c r="N101" s="142" t="s">
        <v>52</v>
      </c>
      <c r="P101" s="143">
        <f t="shared" si="1"/>
        <v>0</v>
      </c>
      <c r="Q101" s="143">
        <v>0</v>
      </c>
      <c r="R101" s="143">
        <f t="shared" si="2"/>
        <v>0</v>
      </c>
      <c r="S101" s="143">
        <v>0</v>
      </c>
      <c r="T101" s="144">
        <f t="shared" si="3"/>
        <v>0</v>
      </c>
      <c r="AR101" s="145" t="s">
        <v>318</v>
      </c>
      <c r="AT101" s="145" t="s">
        <v>313</v>
      </c>
      <c r="AU101" s="145" t="s">
        <v>88</v>
      </c>
      <c r="AY101" s="18" t="s">
        <v>311</v>
      </c>
      <c r="BE101" s="146">
        <f t="shared" si="4"/>
        <v>0</v>
      </c>
      <c r="BF101" s="146">
        <f t="shared" si="5"/>
        <v>0</v>
      </c>
      <c r="BG101" s="146">
        <f t="shared" si="6"/>
        <v>0</v>
      </c>
      <c r="BH101" s="146">
        <f t="shared" si="7"/>
        <v>0</v>
      </c>
      <c r="BI101" s="146">
        <f t="shared" si="8"/>
        <v>0</v>
      </c>
      <c r="BJ101" s="18" t="s">
        <v>88</v>
      </c>
      <c r="BK101" s="146">
        <f t="shared" si="9"/>
        <v>0</v>
      </c>
      <c r="BL101" s="18" t="s">
        <v>318</v>
      </c>
      <c r="BM101" s="145" t="s">
        <v>404</v>
      </c>
    </row>
    <row r="102" spans="2:65" s="1" customFormat="1" ht="16.5" customHeight="1" x14ac:dyDescent="0.2">
      <c r="B102" s="34"/>
      <c r="C102" s="134" t="s">
        <v>362</v>
      </c>
      <c r="D102" s="134" t="s">
        <v>313</v>
      </c>
      <c r="E102" s="135" t="s">
        <v>2124</v>
      </c>
      <c r="F102" s="136" t="s">
        <v>2125</v>
      </c>
      <c r="G102" s="137" t="s">
        <v>2109</v>
      </c>
      <c r="H102" s="138">
        <v>2</v>
      </c>
      <c r="I102" s="139"/>
      <c r="J102" s="140">
        <f t="shared" si="0"/>
        <v>0</v>
      </c>
      <c r="K102" s="136" t="s">
        <v>43</v>
      </c>
      <c r="L102" s="34"/>
      <c r="M102" s="141" t="s">
        <v>43</v>
      </c>
      <c r="N102" s="142" t="s">
        <v>52</v>
      </c>
      <c r="P102" s="143">
        <f t="shared" si="1"/>
        <v>0</v>
      </c>
      <c r="Q102" s="143">
        <v>0</v>
      </c>
      <c r="R102" s="143">
        <f t="shared" si="2"/>
        <v>0</v>
      </c>
      <c r="S102" s="143">
        <v>0</v>
      </c>
      <c r="T102" s="144">
        <f t="shared" si="3"/>
        <v>0</v>
      </c>
      <c r="AR102" s="145" t="s">
        <v>318</v>
      </c>
      <c r="AT102" s="145" t="s">
        <v>313</v>
      </c>
      <c r="AU102" s="145" t="s">
        <v>88</v>
      </c>
      <c r="AY102" s="18" t="s">
        <v>311</v>
      </c>
      <c r="BE102" s="146">
        <f t="shared" si="4"/>
        <v>0</v>
      </c>
      <c r="BF102" s="146">
        <f t="shared" si="5"/>
        <v>0</v>
      </c>
      <c r="BG102" s="146">
        <f t="shared" si="6"/>
        <v>0</v>
      </c>
      <c r="BH102" s="146">
        <f t="shared" si="7"/>
        <v>0</v>
      </c>
      <c r="BI102" s="146">
        <f t="shared" si="8"/>
        <v>0</v>
      </c>
      <c r="BJ102" s="18" t="s">
        <v>88</v>
      </c>
      <c r="BK102" s="146">
        <f t="shared" si="9"/>
        <v>0</v>
      </c>
      <c r="BL102" s="18" t="s">
        <v>318</v>
      </c>
      <c r="BM102" s="145" t="s">
        <v>417</v>
      </c>
    </row>
    <row r="103" spans="2:65" s="1" customFormat="1" ht="16.5" customHeight="1" x14ac:dyDescent="0.2">
      <c r="B103" s="34"/>
      <c r="C103" s="134" t="s">
        <v>368</v>
      </c>
      <c r="D103" s="134" t="s">
        <v>313</v>
      </c>
      <c r="E103" s="135" t="s">
        <v>2126</v>
      </c>
      <c r="F103" s="136" t="s">
        <v>2127</v>
      </c>
      <c r="G103" s="137" t="s">
        <v>2109</v>
      </c>
      <c r="H103" s="138">
        <v>4</v>
      </c>
      <c r="I103" s="139"/>
      <c r="J103" s="140">
        <f t="shared" si="0"/>
        <v>0</v>
      </c>
      <c r="K103" s="136" t="s">
        <v>43</v>
      </c>
      <c r="L103" s="34"/>
      <c r="M103" s="141" t="s">
        <v>43</v>
      </c>
      <c r="N103" s="142" t="s">
        <v>52</v>
      </c>
      <c r="P103" s="143">
        <f t="shared" si="1"/>
        <v>0</v>
      </c>
      <c r="Q103" s="143">
        <v>0</v>
      </c>
      <c r="R103" s="143">
        <f t="shared" si="2"/>
        <v>0</v>
      </c>
      <c r="S103" s="143">
        <v>0</v>
      </c>
      <c r="T103" s="144">
        <f t="shared" si="3"/>
        <v>0</v>
      </c>
      <c r="AR103" s="145" t="s">
        <v>318</v>
      </c>
      <c r="AT103" s="145" t="s">
        <v>313</v>
      </c>
      <c r="AU103" s="145" t="s">
        <v>88</v>
      </c>
      <c r="AY103" s="18" t="s">
        <v>311</v>
      </c>
      <c r="BE103" s="146">
        <f t="shared" si="4"/>
        <v>0</v>
      </c>
      <c r="BF103" s="146">
        <f t="shared" si="5"/>
        <v>0</v>
      </c>
      <c r="BG103" s="146">
        <f t="shared" si="6"/>
        <v>0</v>
      </c>
      <c r="BH103" s="146">
        <f t="shared" si="7"/>
        <v>0</v>
      </c>
      <c r="BI103" s="146">
        <f t="shared" si="8"/>
        <v>0</v>
      </c>
      <c r="BJ103" s="18" t="s">
        <v>88</v>
      </c>
      <c r="BK103" s="146">
        <f t="shared" si="9"/>
        <v>0</v>
      </c>
      <c r="BL103" s="18" t="s">
        <v>318</v>
      </c>
      <c r="BM103" s="145" t="s">
        <v>427</v>
      </c>
    </row>
    <row r="104" spans="2:65" s="1" customFormat="1" ht="16.5" customHeight="1" x14ac:dyDescent="0.2">
      <c r="B104" s="34"/>
      <c r="C104" s="134" t="s">
        <v>376</v>
      </c>
      <c r="D104" s="134" t="s">
        <v>313</v>
      </c>
      <c r="E104" s="135" t="s">
        <v>2128</v>
      </c>
      <c r="F104" s="136" t="s">
        <v>2129</v>
      </c>
      <c r="G104" s="137" t="s">
        <v>2109</v>
      </c>
      <c r="H104" s="138">
        <v>2</v>
      </c>
      <c r="I104" s="139"/>
      <c r="J104" s="140">
        <f t="shared" si="0"/>
        <v>0</v>
      </c>
      <c r="K104" s="136" t="s">
        <v>43</v>
      </c>
      <c r="L104" s="34"/>
      <c r="M104" s="141" t="s">
        <v>43</v>
      </c>
      <c r="N104" s="142" t="s">
        <v>52</v>
      </c>
      <c r="P104" s="143">
        <f t="shared" si="1"/>
        <v>0</v>
      </c>
      <c r="Q104" s="143">
        <v>0</v>
      </c>
      <c r="R104" s="143">
        <f t="shared" si="2"/>
        <v>0</v>
      </c>
      <c r="S104" s="143">
        <v>0</v>
      </c>
      <c r="T104" s="144">
        <f t="shared" si="3"/>
        <v>0</v>
      </c>
      <c r="AR104" s="145" t="s">
        <v>318</v>
      </c>
      <c r="AT104" s="145" t="s">
        <v>313</v>
      </c>
      <c r="AU104" s="145" t="s">
        <v>88</v>
      </c>
      <c r="AY104" s="18" t="s">
        <v>311</v>
      </c>
      <c r="BE104" s="146">
        <f t="shared" si="4"/>
        <v>0</v>
      </c>
      <c r="BF104" s="146">
        <f t="shared" si="5"/>
        <v>0</v>
      </c>
      <c r="BG104" s="146">
        <f t="shared" si="6"/>
        <v>0</v>
      </c>
      <c r="BH104" s="146">
        <f t="shared" si="7"/>
        <v>0</v>
      </c>
      <c r="BI104" s="146">
        <f t="shared" si="8"/>
        <v>0</v>
      </c>
      <c r="BJ104" s="18" t="s">
        <v>88</v>
      </c>
      <c r="BK104" s="146">
        <f t="shared" si="9"/>
        <v>0</v>
      </c>
      <c r="BL104" s="18" t="s">
        <v>318</v>
      </c>
      <c r="BM104" s="145" t="s">
        <v>438</v>
      </c>
    </row>
    <row r="105" spans="2:65" s="1" customFormat="1" ht="16.5" customHeight="1" x14ac:dyDescent="0.2">
      <c r="B105" s="34"/>
      <c r="C105" s="134" t="s">
        <v>384</v>
      </c>
      <c r="D105" s="134" t="s">
        <v>313</v>
      </c>
      <c r="E105" s="135" t="s">
        <v>2130</v>
      </c>
      <c r="F105" s="136" t="s">
        <v>2131</v>
      </c>
      <c r="G105" s="137" t="s">
        <v>2109</v>
      </c>
      <c r="H105" s="138">
        <v>2</v>
      </c>
      <c r="I105" s="139"/>
      <c r="J105" s="140">
        <f t="shared" si="0"/>
        <v>0</v>
      </c>
      <c r="K105" s="136" t="s">
        <v>43</v>
      </c>
      <c r="L105" s="34"/>
      <c r="M105" s="141" t="s">
        <v>43</v>
      </c>
      <c r="N105" s="142" t="s">
        <v>52</v>
      </c>
      <c r="P105" s="143">
        <f t="shared" si="1"/>
        <v>0</v>
      </c>
      <c r="Q105" s="143">
        <v>0</v>
      </c>
      <c r="R105" s="143">
        <f t="shared" si="2"/>
        <v>0</v>
      </c>
      <c r="S105" s="143">
        <v>0</v>
      </c>
      <c r="T105" s="144">
        <f t="shared" si="3"/>
        <v>0</v>
      </c>
      <c r="AR105" s="145" t="s">
        <v>318</v>
      </c>
      <c r="AT105" s="145" t="s">
        <v>313</v>
      </c>
      <c r="AU105" s="145" t="s">
        <v>88</v>
      </c>
      <c r="AY105" s="18" t="s">
        <v>311</v>
      </c>
      <c r="BE105" s="146">
        <f t="shared" si="4"/>
        <v>0</v>
      </c>
      <c r="BF105" s="146">
        <f t="shared" si="5"/>
        <v>0</v>
      </c>
      <c r="BG105" s="146">
        <f t="shared" si="6"/>
        <v>0</v>
      </c>
      <c r="BH105" s="146">
        <f t="shared" si="7"/>
        <v>0</v>
      </c>
      <c r="BI105" s="146">
        <f t="shared" si="8"/>
        <v>0</v>
      </c>
      <c r="BJ105" s="18" t="s">
        <v>88</v>
      </c>
      <c r="BK105" s="146">
        <f t="shared" si="9"/>
        <v>0</v>
      </c>
      <c r="BL105" s="18" t="s">
        <v>318</v>
      </c>
      <c r="BM105" s="145" t="s">
        <v>455</v>
      </c>
    </row>
    <row r="106" spans="2:65" s="1" customFormat="1" ht="16.5" customHeight="1" x14ac:dyDescent="0.2">
      <c r="B106" s="34"/>
      <c r="C106" s="134" t="s">
        <v>8</v>
      </c>
      <c r="D106" s="134" t="s">
        <v>313</v>
      </c>
      <c r="E106" s="135" t="s">
        <v>2132</v>
      </c>
      <c r="F106" s="136" t="s">
        <v>2133</v>
      </c>
      <c r="G106" s="137" t="s">
        <v>250</v>
      </c>
      <c r="H106" s="138">
        <v>70</v>
      </c>
      <c r="I106" s="139"/>
      <c r="J106" s="140">
        <f t="shared" si="0"/>
        <v>0</v>
      </c>
      <c r="K106" s="136" t="s">
        <v>43</v>
      </c>
      <c r="L106" s="34"/>
      <c r="M106" s="141" t="s">
        <v>43</v>
      </c>
      <c r="N106" s="142" t="s">
        <v>52</v>
      </c>
      <c r="P106" s="143">
        <f t="shared" si="1"/>
        <v>0</v>
      </c>
      <c r="Q106" s="143">
        <v>0</v>
      </c>
      <c r="R106" s="143">
        <f t="shared" si="2"/>
        <v>0</v>
      </c>
      <c r="S106" s="143">
        <v>0</v>
      </c>
      <c r="T106" s="144">
        <f t="shared" si="3"/>
        <v>0</v>
      </c>
      <c r="AR106" s="145" t="s">
        <v>318</v>
      </c>
      <c r="AT106" s="145" t="s">
        <v>313</v>
      </c>
      <c r="AU106" s="145" t="s">
        <v>88</v>
      </c>
      <c r="AY106" s="18" t="s">
        <v>311</v>
      </c>
      <c r="BE106" s="146">
        <f t="shared" si="4"/>
        <v>0</v>
      </c>
      <c r="BF106" s="146">
        <f t="shared" si="5"/>
        <v>0</v>
      </c>
      <c r="BG106" s="146">
        <f t="shared" si="6"/>
        <v>0</v>
      </c>
      <c r="BH106" s="146">
        <f t="shared" si="7"/>
        <v>0</v>
      </c>
      <c r="BI106" s="146">
        <f t="shared" si="8"/>
        <v>0</v>
      </c>
      <c r="BJ106" s="18" t="s">
        <v>88</v>
      </c>
      <c r="BK106" s="146">
        <f t="shared" si="9"/>
        <v>0</v>
      </c>
      <c r="BL106" s="18" t="s">
        <v>318</v>
      </c>
      <c r="BM106" s="145" t="s">
        <v>476</v>
      </c>
    </row>
    <row r="107" spans="2:65" s="1" customFormat="1" ht="16.5" customHeight="1" x14ac:dyDescent="0.2">
      <c r="B107" s="34"/>
      <c r="C107" s="134" t="s">
        <v>399</v>
      </c>
      <c r="D107" s="134" t="s">
        <v>313</v>
      </c>
      <c r="E107" s="135" t="s">
        <v>2134</v>
      </c>
      <c r="F107" s="136" t="s">
        <v>2135</v>
      </c>
      <c r="G107" s="137" t="s">
        <v>250</v>
      </c>
      <c r="H107" s="138">
        <v>10</v>
      </c>
      <c r="I107" s="139"/>
      <c r="J107" s="140">
        <f t="shared" si="0"/>
        <v>0</v>
      </c>
      <c r="K107" s="136" t="s">
        <v>43</v>
      </c>
      <c r="L107" s="34"/>
      <c r="M107" s="141" t="s">
        <v>43</v>
      </c>
      <c r="N107" s="142" t="s">
        <v>52</v>
      </c>
      <c r="P107" s="143">
        <f t="shared" si="1"/>
        <v>0</v>
      </c>
      <c r="Q107" s="143">
        <v>0</v>
      </c>
      <c r="R107" s="143">
        <f t="shared" si="2"/>
        <v>0</v>
      </c>
      <c r="S107" s="143">
        <v>0</v>
      </c>
      <c r="T107" s="144">
        <f t="shared" si="3"/>
        <v>0</v>
      </c>
      <c r="AR107" s="145" t="s">
        <v>318</v>
      </c>
      <c r="AT107" s="145" t="s">
        <v>313</v>
      </c>
      <c r="AU107" s="145" t="s">
        <v>88</v>
      </c>
      <c r="AY107" s="18" t="s">
        <v>311</v>
      </c>
      <c r="BE107" s="146">
        <f t="shared" si="4"/>
        <v>0</v>
      </c>
      <c r="BF107" s="146">
        <f t="shared" si="5"/>
        <v>0</v>
      </c>
      <c r="BG107" s="146">
        <f t="shared" si="6"/>
        <v>0</v>
      </c>
      <c r="BH107" s="146">
        <f t="shared" si="7"/>
        <v>0</v>
      </c>
      <c r="BI107" s="146">
        <f t="shared" si="8"/>
        <v>0</v>
      </c>
      <c r="BJ107" s="18" t="s">
        <v>88</v>
      </c>
      <c r="BK107" s="146">
        <f t="shared" si="9"/>
        <v>0</v>
      </c>
      <c r="BL107" s="18" t="s">
        <v>318</v>
      </c>
      <c r="BM107" s="145" t="s">
        <v>490</v>
      </c>
    </row>
    <row r="108" spans="2:65" s="11" customFormat="1" ht="25.9" customHeight="1" x14ac:dyDescent="0.2">
      <c r="B108" s="122"/>
      <c r="D108" s="123" t="s">
        <v>80</v>
      </c>
      <c r="E108" s="124" t="s">
        <v>90</v>
      </c>
      <c r="F108" s="124" t="s">
        <v>2136</v>
      </c>
      <c r="I108" s="125"/>
      <c r="J108" s="126">
        <f>BK108</f>
        <v>0</v>
      </c>
      <c r="L108" s="122"/>
      <c r="M108" s="127"/>
      <c r="P108" s="128">
        <f>SUM(P109:P122)</f>
        <v>0</v>
      </c>
      <c r="R108" s="128">
        <f>SUM(R109:R122)</f>
        <v>0</v>
      </c>
      <c r="T108" s="129">
        <f>SUM(T109:T122)</f>
        <v>0</v>
      </c>
      <c r="AR108" s="123" t="s">
        <v>88</v>
      </c>
      <c r="AT108" s="130" t="s">
        <v>80</v>
      </c>
      <c r="AU108" s="130" t="s">
        <v>81</v>
      </c>
      <c r="AY108" s="123" t="s">
        <v>311</v>
      </c>
      <c r="BK108" s="131">
        <f>SUM(BK109:BK122)</f>
        <v>0</v>
      </c>
    </row>
    <row r="109" spans="2:65" s="1" customFormat="1" ht="16.5" customHeight="1" x14ac:dyDescent="0.2">
      <c r="B109" s="34"/>
      <c r="C109" s="134" t="s">
        <v>404</v>
      </c>
      <c r="D109" s="134" t="s">
        <v>313</v>
      </c>
      <c r="E109" s="135" t="s">
        <v>2137</v>
      </c>
      <c r="F109" s="136" t="s">
        <v>2138</v>
      </c>
      <c r="G109" s="137" t="s">
        <v>2109</v>
      </c>
      <c r="H109" s="138">
        <v>1</v>
      </c>
      <c r="I109" s="139"/>
      <c r="J109" s="140">
        <f>ROUND(I109*H109,2)</f>
        <v>0</v>
      </c>
      <c r="K109" s="136" t="s">
        <v>43</v>
      </c>
      <c r="L109" s="34"/>
      <c r="M109" s="141" t="s">
        <v>43</v>
      </c>
      <c r="N109" s="142" t="s">
        <v>52</v>
      </c>
      <c r="P109" s="143">
        <f>O109*H109</f>
        <v>0</v>
      </c>
      <c r="Q109" s="143">
        <v>0</v>
      </c>
      <c r="R109" s="143">
        <f>Q109*H109</f>
        <v>0</v>
      </c>
      <c r="S109" s="143">
        <v>0</v>
      </c>
      <c r="T109" s="144">
        <f>S109*H109</f>
        <v>0</v>
      </c>
      <c r="AR109" s="145" t="s">
        <v>318</v>
      </c>
      <c r="AT109" s="145" t="s">
        <v>313</v>
      </c>
      <c r="AU109" s="145" t="s">
        <v>88</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502</v>
      </c>
    </row>
    <row r="110" spans="2:65" s="1" customFormat="1" ht="68.25" x14ac:dyDescent="0.2">
      <c r="B110" s="34"/>
      <c r="D110" s="152" t="s">
        <v>668</v>
      </c>
      <c r="F110" s="182" t="s">
        <v>2139</v>
      </c>
      <c r="I110" s="149"/>
      <c r="L110" s="34"/>
      <c r="M110" s="150"/>
      <c r="T110" s="55"/>
      <c r="AT110" s="18" t="s">
        <v>668</v>
      </c>
      <c r="AU110" s="18" t="s">
        <v>88</v>
      </c>
    </row>
    <row r="111" spans="2:65" s="1" customFormat="1" ht="16.5" customHeight="1" x14ac:dyDescent="0.2">
      <c r="B111" s="34"/>
      <c r="C111" s="134" t="s">
        <v>411</v>
      </c>
      <c r="D111" s="134" t="s">
        <v>313</v>
      </c>
      <c r="E111" s="135" t="s">
        <v>2140</v>
      </c>
      <c r="F111" s="136" t="s">
        <v>2141</v>
      </c>
      <c r="G111" s="137" t="s">
        <v>2109</v>
      </c>
      <c r="H111" s="138">
        <v>1</v>
      </c>
      <c r="I111" s="139"/>
      <c r="J111" s="140">
        <f t="shared" ref="J111:J121" si="10">ROUND(I111*H111,2)</f>
        <v>0</v>
      </c>
      <c r="K111" s="136" t="s">
        <v>43</v>
      </c>
      <c r="L111" s="34"/>
      <c r="M111" s="141" t="s">
        <v>43</v>
      </c>
      <c r="N111" s="142" t="s">
        <v>52</v>
      </c>
      <c r="P111" s="143">
        <f t="shared" ref="P111:P121" si="11">O111*H111</f>
        <v>0</v>
      </c>
      <c r="Q111" s="143">
        <v>0</v>
      </c>
      <c r="R111" s="143">
        <f t="shared" ref="R111:R121" si="12">Q111*H111</f>
        <v>0</v>
      </c>
      <c r="S111" s="143">
        <v>0</v>
      </c>
      <c r="T111" s="144">
        <f t="shared" ref="T111:T121" si="13">S111*H111</f>
        <v>0</v>
      </c>
      <c r="AR111" s="145" t="s">
        <v>318</v>
      </c>
      <c r="AT111" s="145" t="s">
        <v>313</v>
      </c>
      <c r="AU111" s="145" t="s">
        <v>88</v>
      </c>
      <c r="AY111" s="18" t="s">
        <v>311</v>
      </c>
      <c r="BE111" s="146">
        <f t="shared" ref="BE111:BE121" si="14">IF(N111="základní",J111,0)</f>
        <v>0</v>
      </c>
      <c r="BF111" s="146">
        <f t="shared" ref="BF111:BF121" si="15">IF(N111="snížená",J111,0)</f>
        <v>0</v>
      </c>
      <c r="BG111" s="146">
        <f t="shared" ref="BG111:BG121" si="16">IF(N111="zákl. přenesená",J111,0)</f>
        <v>0</v>
      </c>
      <c r="BH111" s="146">
        <f t="shared" ref="BH111:BH121" si="17">IF(N111="sníž. přenesená",J111,0)</f>
        <v>0</v>
      </c>
      <c r="BI111" s="146">
        <f t="shared" ref="BI111:BI121" si="18">IF(N111="nulová",J111,0)</f>
        <v>0</v>
      </c>
      <c r="BJ111" s="18" t="s">
        <v>88</v>
      </c>
      <c r="BK111" s="146">
        <f t="shared" ref="BK111:BK121" si="19">ROUND(I111*H111,2)</f>
        <v>0</v>
      </c>
      <c r="BL111" s="18" t="s">
        <v>318</v>
      </c>
      <c r="BM111" s="145" t="s">
        <v>518</v>
      </c>
    </row>
    <row r="112" spans="2:65" s="1" customFormat="1" ht="16.5" customHeight="1" x14ac:dyDescent="0.2">
      <c r="B112" s="34"/>
      <c r="C112" s="134" t="s">
        <v>417</v>
      </c>
      <c r="D112" s="134" t="s">
        <v>313</v>
      </c>
      <c r="E112" s="135" t="s">
        <v>2142</v>
      </c>
      <c r="F112" s="136" t="s">
        <v>2143</v>
      </c>
      <c r="G112" s="137" t="s">
        <v>2109</v>
      </c>
      <c r="H112" s="138">
        <v>1</v>
      </c>
      <c r="I112" s="139"/>
      <c r="J112" s="140">
        <f t="shared" si="10"/>
        <v>0</v>
      </c>
      <c r="K112" s="136" t="s">
        <v>43</v>
      </c>
      <c r="L112" s="34"/>
      <c r="M112" s="141" t="s">
        <v>43</v>
      </c>
      <c r="N112" s="142" t="s">
        <v>52</v>
      </c>
      <c r="P112" s="143">
        <f t="shared" si="11"/>
        <v>0</v>
      </c>
      <c r="Q112" s="143">
        <v>0</v>
      </c>
      <c r="R112" s="143">
        <f t="shared" si="12"/>
        <v>0</v>
      </c>
      <c r="S112" s="143">
        <v>0</v>
      </c>
      <c r="T112" s="144">
        <f t="shared" si="13"/>
        <v>0</v>
      </c>
      <c r="AR112" s="145" t="s">
        <v>318</v>
      </c>
      <c r="AT112" s="145" t="s">
        <v>313</v>
      </c>
      <c r="AU112" s="145" t="s">
        <v>88</v>
      </c>
      <c r="AY112" s="18" t="s">
        <v>311</v>
      </c>
      <c r="BE112" s="146">
        <f t="shared" si="14"/>
        <v>0</v>
      </c>
      <c r="BF112" s="146">
        <f t="shared" si="15"/>
        <v>0</v>
      </c>
      <c r="BG112" s="146">
        <f t="shared" si="16"/>
        <v>0</v>
      </c>
      <c r="BH112" s="146">
        <f t="shared" si="17"/>
        <v>0</v>
      </c>
      <c r="BI112" s="146">
        <f t="shared" si="18"/>
        <v>0</v>
      </c>
      <c r="BJ112" s="18" t="s">
        <v>88</v>
      </c>
      <c r="BK112" s="146">
        <f t="shared" si="19"/>
        <v>0</v>
      </c>
      <c r="BL112" s="18" t="s">
        <v>318</v>
      </c>
      <c r="BM112" s="145" t="s">
        <v>528</v>
      </c>
    </row>
    <row r="113" spans="2:65" s="1" customFormat="1" ht="16.5" customHeight="1" x14ac:dyDescent="0.2">
      <c r="B113" s="34"/>
      <c r="C113" s="134" t="s">
        <v>202</v>
      </c>
      <c r="D113" s="134" t="s">
        <v>313</v>
      </c>
      <c r="E113" s="135" t="s">
        <v>2144</v>
      </c>
      <c r="F113" s="136" t="s">
        <v>2145</v>
      </c>
      <c r="G113" s="137" t="s">
        <v>2109</v>
      </c>
      <c r="H113" s="138">
        <v>2</v>
      </c>
      <c r="I113" s="139"/>
      <c r="J113" s="140">
        <f t="shared" si="10"/>
        <v>0</v>
      </c>
      <c r="K113" s="136" t="s">
        <v>43</v>
      </c>
      <c r="L113" s="34"/>
      <c r="M113" s="141" t="s">
        <v>43</v>
      </c>
      <c r="N113" s="142" t="s">
        <v>52</v>
      </c>
      <c r="P113" s="143">
        <f t="shared" si="11"/>
        <v>0</v>
      </c>
      <c r="Q113" s="143">
        <v>0</v>
      </c>
      <c r="R113" s="143">
        <f t="shared" si="12"/>
        <v>0</v>
      </c>
      <c r="S113" s="143">
        <v>0</v>
      </c>
      <c r="T113" s="144">
        <f t="shared" si="13"/>
        <v>0</v>
      </c>
      <c r="AR113" s="145" t="s">
        <v>318</v>
      </c>
      <c r="AT113" s="145" t="s">
        <v>313</v>
      </c>
      <c r="AU113" s="145" t="s">
        <v>88</v>
      </c>
      <c r="AY113" s="18" t="s">
        <v>311</v>
      </c>
      <c r="BE113" s="146">
        <f t="shared" si="14"/>
        <v>0</v>
      </c>
      <c r="BF113" s="146">
        <f t="shared" si="15"/>
        <v>0</v>
      </c>
      <c r="BG113" s="146">
        <f t="shared" si="16"/>
        <v>0</v>
      </c>
      <c r="BH113" s="146">
        <f t="shared" si="17"/>
        <v>0</v>
      </c>
      <c r="BI113" s="146">
        <f t="shared" si="18"/>
        <v>0</v>
      </c>
      <c r="BJ113" s="18" t="s">
        <v>88</v>
      </c>
      <c r="BK113" s="146">
        <f t="shared" si="19"/>
        <v>0</v>
      </c>
      <c r="BL113" s="18" t="s">
        <v>318</v>
      </c>
      <c r="BM113" s="145" t="s">
        <v>539</v>
      </c>
    </row>
    <row r="114" spans="2:65" s="1" customFormat="1" ht="16.5" customHeight="1" x14ac:dyDescent="0.2">
      <c r="B114" s="34"/>
      <c r="C114" s="134" t="s">
        <v>427</v>
      </c>
      <c r="D114" s="134" t="s">
        <v>313</v>
      </c>
      <c r="E114" s="135" t="s">
        <v>2146</v>
      </c>
      <c r="F114" s="136" t="s">
        <v>2147</v>
      </c>
      <c r="G114" s="137" t="s">
        <v>2109</v>
      </c>
      <c r="H114" s="138">
        <v>2</v>
      </c>
      <c r="I114" s="139"/>
      <c r="J114" s="140">
        <f t="shared" si="10"/>
        <v>0</v>
      </c>
      <c r="K114" s="136" t="s">
        <v>43</v>
      </c>
      <c r="L114" s="34"/>
      <c r="M114" s="141" t="s">
        <v>43</v>
      </c>
      <c r="N114" s="142" t="s">
        <v>52</v>
      </c>
      <c r="P114" s="143">
        <f t="shared" si="11"/>
        <v>0</v>
      </c>
      <c r="Q114" s="143">
        <v>0</v>
      </c>
      <c r="R114" s="143">
        <f t="shared" si="12"/>
        <v>0</v>
      </c>
      <c r="S114" s="143">
        <v>0</v>
      </c>
      <c r="T114" s="144">
        <f t="shared" si="13"/>
        <v>0</v>
      </c>
      <c r="AR114" s="145" t="s">
        <v>318</v>
      </c>
      <c r="AT114" s="145" t="s">
        <v>313</v>
      </c>
      <c r="AU114" s="145" t="s">
        <v>88</v>
      </c>
      <c r="AY114" s="18" t="s">
        <v>311</v>
      </c>
      <c r="BE114" s="146">
        <f t="shared" si="14"/>
        <v>0</v>
      </c>
      <c r="BF114" s="146">
        <f t="shared" si="15"/>
        <v>0</v>
      </c>
      <c r="BG114" s="146">
        <f t="shared" si="16"/>
        <v>0</v>
      </c>
      <c r="BH114" s="146">
        <f t="shared" si="17"/>
        <v>0</v>
      </c>
      <c r="BI114" s="146">
        <f t="shared" si="18"/>
        <v>0</v>
      </c>
      <c r="BJ114" s="18" t="s">
        <v>88</v>
      </c>
      <c r="BK114" s="146">
        <f t="shared" si="19"/>
        <v>0</v>
      </c>
      <c r="BL114" s="18" t="s">
        <v>318</v>
      </c>
      <c r="BM114" s="145" t="s">
        <v>551</v>
      </c>
    </row>
    <row r="115" spans="2:65" s="1" customFormat="1" ht="16.5" customHeight="1" x14ac:dyDescent="0.2">
      <c r="B115" s="34"/>
      <c r="C115" s="134" t="s">
        <v>208</v>
      </c>
      <c r="D115" s="134" t="s">
        <v>313</v>
      </c>
      <c r="E115" s="135" t="s">
        <v>2148</v>
      </c>
      <c r="F115" s="136" t="s">
        <v>2149</v>
      </c>
      <c r="G115" s="137" t="s">
        <v>2109</v>
      </c>
      <c r="H115" s="138">
        <v>1</v>
      </c>
      <c r="I115" s="139"/>
      <c r="J115" s="140">
        <f t="shared" si="10"/>
        <v>0</v>
      </c>
      <c r="K115" s="136" t="s">
        <v>43</v>
      </c>
      <c r="L115" s="34"/>
      <c r="M115" s="141" t="s">
        <v>43</v>
      </c>
      <c r="N115" s="142" t="s">
        <v>52</v>
      </c>
      <c r="P115" s="143">
        <f t="shared" si="11"/>
        <v>0</v>
      </c>
      <c r="Q115" s="143">
        <v>0</v>
      </c>
      <c r="R115" s="143">
        <f t="shared" si="12"/>
        <v>0</v>
      </c>
      <c r="S115" s="143">
        <v>0</v>
      </c>
      <c r="T115" s="144">
        <f t="shared" si="13"/>
        <v>0</v>
      </c>
      <c r="AR115" s="145" t="s">
        <v>318</v>
      </c>
      <c r="AT115" s="145" t="s">
        <v>313</v>
      </c>
      <c r="AU115" s="145" t="s">
        <v>88</v>
      </c>
      <c r="AY115" s="18" t="s">
        <v>311</v>
      </c>
      <c r="BE115" s="146">
        <f t="shared" si="14"/>
        <v>0</v>
      </c>
      <c r="BF115" s="146">
        <f t="shared" si="15"/>
        <v>0</v>
      </c>
      <c r="BG115" s="146">
        <f t="shared" si="16"/>
        <v>0</v>
      </c>
      <c r="BH115" s="146">
        <f t="shared" si="17"/>
        <v>0</v>
      </c>
      <c r="BI115" s="146">
        <f t="shared" si="18"/>
        <v>0</v>
      </c>
      <c r="BJ115" s="18" t="s">
        <v>88</v>
      </c>
      <c r="BK115" s="146">
        <f t="shared" si="19"/>
        <v>0</v>
      </c>
      <c r="BL115" s="18" t="s">
        <v>318</v>
      </c>
      <c r="BM115" s="145" t="s">
        <v>562</v>
      </c>
    </row>
    <row r="116" spans="2:65" s="1" customFormat="1" ht="16.5" customHeight="1" x14ac:dyDescent="0.2">
      <c r="B116" s="34"/>
      <c r="C116" s="134" t="s">
        <v>438</v>
      </c>
      <c r="D116" s="134" t="s">
        <v>313</v>
      </c>
      <c r="E116" s="135" t="s">
        <v>2150</v>
      </c>
      <c r="F116" s="136" t="s">
        <v>2151</v>
      </c>
      <c r="G116" s="137" t="s">
        <v>2109</v>
      </c>
      <c r="H116" s="138">
        <v>3</v>
      </c>
      <c r="I116" s="139"/>
      <c r="J116" s="140">
        <f t="shared" si="10"/>
        <v>0</v>
      </c>
      <c r="K116" s="136" t="s">
        <v>43</v>
      </c>
      <c r="L116" s="34"/>
      <c r="M116" s="141" t="s">
        <v>43</v>
      </c>
      <c r="N116" s="142" t="s">
        <v>52</v>
      </c>
      <c r="P116" s="143">
        <f t="shared" si="11"/>
        <v>0</v>
      </c>
      <c r="Q116" s="143">
        <v>0</v>
      </c>
      <c r="R116" s="143">
        <f t="shared" si="12"/>
        <v>0</v>
      </c>
      <c r="S116" s="143">
        <v>0</v>
      </c>
      <c r="T116" s="144">
        <f t="shared" si="13"/>
        <v>0</v>
      </c>
      <c r="AR116" s="145" t="s">
        <v>318</v>
      </c>
      <c r="AT116" s="145" t="s">
        <v>313</v>
      </c>
      <c r="AU116" s="145" t="s">
        <v>88</v>
      </c>
      <c r="AY116" s="18" t="s">
        <v>311</v>
      </c>
      <c r="BE116" s="146">
        <f t="shared" si="14"/>
        <v>0</v>
      </c>
      <c r="BF116" s="146">
        <f t="shared" si="15"/>
        <v>0</v>
      </c>
      <c r="BG116" s="146">
        <f t="shared" si="16"/>
        <v>0</v>
      </c>
      <c r="BH116" s="146">
        <f t="shared" si="17"/>
        <v>0</v>
      </c>
      <c r="BI116" s="146">
        <f t="shared" si="18"/>
        <v>0</v>
      </c>
      <c r="BJ116" s="18" t="s">
        <v>88</v>
      </c>
      <c r="BK116" s="146">
        <f t="shared" si="19"/>
        <v>0</v>
      </c>
      <c r="BL116" s="18" t="s">
        <v>318</v>
      </c>
      <c r="BM116" s="145" t="s">
        <v>575</v>
      </c>
    </row>
    <row r="117" spans="2:65" s="1" customFormat="1" ht="16.5" customHeight="1" x14ac:dyDescent="0.2">
      <c r="B117" s="34"/>
      <c r="C117" s="134" t="s">
        <v>7</v>
      </c>
      <c r="D117" s="134" t="s">
        <v>313</v>
      </c>
      <c r="E117" s="135" t="s">
        <v>2152</v>
      </c>
      <c r="F117" s="136" t="s">
        <v>2153</v>
      </c>
      <c r="G117" s="137" t="s">
        <v>2109</v>
      </c>
      <c r="H117" s="138">
        <v>1</v>
      </c>
      <c r="I117" s="139"/>
      <c r="J117" s="140">
        <f t="shared" si="10"/>
        <v>0</v>
      </c>
      <c r="K117" s="136" t="s">
        <v>43</v>
      </c>
      <c r="L117" s="34"/>
      <c r="M117" s="141" t="s">
        <v>43</v>
      </c>
      <c r="N117" s="142" t="s">
        <v>52</v>
      </c>
      <c r="P117" s="143">
        <f t="shared" si="11"/>
        <v>0</v>
      </c>
      <c r="Q117" s="143">
        <v>0</v>
      </c>
      <c r="R117" s="143">
        <f t="shared" si="12"/>
        <v>0</v>
      </c>
      <c r="S117" s="143">
        <v>0</v>
      </c>
      <c r="T117" s="144">
        <f t="shared" si="13"/>
        <v>0</v>
      </c>
      <c r="AR117" s="145" t="s">
        <v>318</v>
      </c>
      <c r="AT117" s="145" t="s">
        <v>313</v>
      </c>
      <c r="AU117" s="145" t="s">
        <v>88</v>
      </c>
      <c r="AY117" s="18" t="s">
        <v>311</v>
      </c>
      <c r="BE117" s="146">
        <f t="shared" si="14"/>
        <v>0</v>
      </c>
      <c r="BF117" s="146">
        <f t="shared" si="15"/>
        <v>0</v>
      </c>
      <c r="BG117" s="146">
        <f t="shared" si="16"/>
        <v>0</v>
      </c>
      <c r="BH117" s="146">
        <f t="shared" si="17"/>
        <v>0</v>
      </c>
      <c r="BI117" s="146">
        <f t="shared" si="18"/>
        <v>0</v>
      </c>
      <c r="BJ117" s="18" t="s">
        <v>88</v>
      </c>
      <c r="BK117" s="146">
        <f t="shared" si="19"/>
        <v>0</v>
      </c>
      <c r="BL117" s="18" t="s">
        <v>318</v>
      </c>
      <c r="BM117" s="145" t="s">
        <v>588</v>
      </c>
    </row>
    <row r="118" spans="2:65" s="1" customFormat="1" ht="16.5" customHeight="1" x14ac:dyDescent="0.2">
      <c r="B118" s="34"/>
      <c r="C118" s="134" t="s">
        <v>455</v>
      </c>
      <c r="D118" s="134" t="s">
        <v>313</v>
      </c>
      <c r="E118" s="135" t="s">
        <v>2154</v>
      </c>
      <c r="F118" s="136" t="s">
        <v>2155</v>
      </c>
      <c r="G118" s="137" t="s">
        <v>2109</v>
      </c>
      <c r="H118" s="138">
        <v>1</v>
      </c>
      <c r="I118" s="139"/>
      <c r="J118" s="140">
        <f t="shared" si="10"/>
        <v>0</v>
      </c>
      <c r="K118" s="136" t="s">
        <v>43</v>
      </c>
      <c r="L118" s="34"/>
      <c r="M118" s="141" t="s">
        <v>43</v>
      </c>
      <c r="N118" s="142" t="s">
        <v>52</v>
      </c>
      <c r="P118" s="143">
        <f t="shared" si="11"/>
        <v>0</v>
      </c>
      <c r="Q118" s="143">
        <v>0</v>
      </c>
      <c r="R118" s="143">
        <f t="shared" si="12"/>
        <v>0</v>
      </c>
      <c r="S118" s="143">
        <v>0</v>
      </c>
      <c r="T118" s="144">
        <f t="shared" si="13"/>
        <v>0</v>
      </c>
      <c r="AR118" s="145" t="s">
        <v>318</v>
      </c>
      <c r="AT118" s="145" t="s">
        <v>313</v>
      </c>
      <c r="AU118" s="145" t="s">
        <v>88</v>
      </c>
      <c r="AY118" s="18" t="s">
        <v>311</v>
      </c>
      <c r="BE118" s="146">
        <f t="shared" si="14"/>
        <v>0</v>
      </c>
      <c r="BF118" s="146">
        <f t="shared" si="15"/>
        <v>0</v>
      </c>
      <c r="BG118" s="146">
        <f t="shared" si="16"/>
        <v>0</v>
      </c>
      <c r="BH118" s="146">
        <f t="shared" si="17"/>
        <v>0</v>
      </c>
      <c r="BI118" s="146">
        <f t="shared" si="18"/>
        <v>0</v>
      </c>
      <c r="BJ118" s="18" t="s">
        <v>88</v>
      </c>
      <c r="BK118" s="146">
        <f t="shared" si="19"/>
        <v>0</v>
      </c>
      <c r="BL118" s="18" t="s">
        <v>318</v>
      </c>
      <c r="BM118" s="145" t="s">
        <v>599</v>
      </c>
    </row>
    <row r="119" spans="2:65" s="1" customFormat="1" ht="16.5" customHeight="1" x14ac:dyDescent="0.2">
      <c r="B119" s="34"/>
      <c r="C119" s="134" t="s">
        <v>462</v>
      </c>
      <c r="D119" s="134" t="s">
        <v>313</v>
      </c>
      <c r="E119" s="135" t="s">
        <v>2156</v>
      </c>
      <c r="F119" s="136" t="s">
        <v>2133</v>
      </c>
      <c r="G119" s="137" t="s">
        <v>250</v>
      </c>
      <c r="H119" s="138">
        <v>10</v>
      </c>
      <c r="I119" s="139"/>
      <c r="J119" s="140">
        <f t="shared" si="10"/>
        <v>0</v>
      </c>
      <c r="K119" s="136" t="s">
        <v>43</v>
      </c>
      <c r="L119" s="34"/>
      <c r="M119" s="141" t="s">
        <v>43</v>
      </c>
      <c r="N119" s="142" t="s">
        <v>52</v>
      </c>
      <c r="P119" s="143">
        <f t="shared" si="11"/>
        <v>0</v>
      </c>
      <c r="Q119" s="143">
        <v>0</v>
      </c>
      <c r="R119" s="143">
        <f t="shared" si="12"/>
        <v>0</v>
      </c>
      <c r="S119" s="143">
        <v>0</v>
      </c>
      <c r="T119" s="144">
        <f t="shared" si="13"/>
        <v>0</v>
      </c>
      <c r="AR119" s="145" t="s">
        <v>318</v>
      </c>
      <c r="AT119" s="145" t="s">
        <v>313</v>
      </c>
      <c r="AU119" s="145" t="s">
        <v>88</v>
      </c>
      <c r="AY119" s="18" t="s">
        <v>311</v>
      </c>
      <c r="BE119" s="146">
        <f t="shared" si="14"/>
        <v>0</v>
      </c>
      <c r="BF119" s="146">
        <f t="shared" si="15"/>
        <v>0</v>
      </c>
      <c r="BG119" s="146">
        <f t="shared" si="16"/>
        <v>0</v>
      </c>
      <c r="BH119" s="146">
        <f t="shared" si="17"/>
        <v>0</v>
      </c>
      <c r="BI119" s="146">
        <f t="shared" si="18"/>
        <v>0</v>
      </c>
      <c r="BJ119" s="18" t="s">
        <v>88</v>
      </c>
      <c r="BK119" s="146">
        <f t="shared" si="19"/>
        <v>0</v>
      </c>
      <c r="BL119" s="18" t="s">
        <v>318</v>
      </c>
      <c r="BM119" s="145" t="s">
        <v>611</v>
      </c>
    </row>
    <row r="120" spans="2:65" s="1" customFormat="1" ht="16.5" customHeight="1" x14ac:dyDescent="0.2">
      <c r="B120" s="34"/>
      <c r="C120" s="134" t="s">
        <v>476</v>
      </c>
      <c r="D120" s="134" t="s">
        <v>313</v>
      </c>
      <c r="E120" s="135" t="s">
        <v>2157</v>
      </c>
      <c r="F120" s="136" t="s">
        <v>2135</v>
      </c>
      <c r="G120" s="137" t="s">
        <v>250</v>
      </c>
      <c r="H120" s="138">
        <v>3</v>
      </c>
      <c r="I120" s="139"/>
      <c r="J120" s="140">
        <f t="shared" si="10"/>
        <v>0</v>
      </c>
      <c r="K120" s="136" t="s">
        <v>43</v>
      </c>
      <c r="L120" s="34"/>
      <c r="M120" s="141" t="s">
        <v>43</v>
      </c>
      <c r="N120" s="142" t="s">
        <v>52</v>
      </c>
      <c r="P120" s="143">
        <f t="shared" si="11"/>
        <v>0</v>
      </c>
      <c r="Q120" s="143">
        <v>0</v>
      </c>
      <c r="R120" s="143">
        <f t="shared" si="12"/>
        <v>0</v>
      </c>
      <c r="S120" s="143">
        <v>0</v>
      </c>
      <c r="T120" s="144">
        <f t="shared" si="13"/>
        <v>0</v>
      </c>
      <c r="AR120" s="145" t="s">
        <v>318</v>
      </c>
      <c r="AT120" s="145" t="s">
        <v>313</v>
      </c>
      <c r="AU120" s="145" t="s">
        <v>88</v>
      </c>
      <c r="AY120" s="18" t="s">
        <v>311</v>
      </c>
      <c r="BE120" s="146">
        <f t="shared" si="14"/>
        <v>0</v>
      </c>
      <c r="BF120" s="146">
        <f t="shared" si="15"/>
        <v>0</v>
      </c>
      <c r="BG120" s="146">
        <f t="shared" si="16"/>
        <v>0</v>
      </c>
      <c r="BH120" s="146">
        <f t="shared" si="17"/>
        <v>0</v>
      </c>
      <c r="BI120" s="146">
        <f t="shared" si="18"/>
        <v>0</v>
      </c>
      <c r="BJ120" s="18" t="s">
        <v>88</v>
      </c>
      <c r="BK120" s="146">
        <f t="shared" si="19"/>
        <v>0</v>
      </c>
      <c r="BL120" s="18" t="s">
        <v>318</v>
      </c>
      <c r="BM120" s="145" t="s">
        <v>622</v>
      </c>
    </row>
    <row r="121" spans="2:65" s="1" customFormat="1" ht="16.5" customHeight="1" x14ac:dyDescent="0.2">
      <c r="B121" s="34"/>
      <c r="C121" s="134" t="s">
        <v>481</v>
      </c>
      <c r="D121" s="134" t="s">
        <v>313</v>
      </c>
      <c r="E121" s="135" t="s">
        <v>2158</v>
      </c>
      <c r="F121" s="136" t="s">
        <v>2159</v>
      </c>
      <c r="G121" s="137" t="s">
        <v>2109</v>
      </c>
      <c r="H121" s="138">
        <v>1</v>
      </c>
      <c r="I121" s="139"/>
      <c r="J121" s="140">
        <f t="shared" si="10"/>
        <v>0</v>
      </c>
      <c r="K121" s="136" t="s">
        <v>43</v>
      </c>
      <c r="L121" s="34"/>
      <c r="M121" s="141" t="s">
        <v>43</v>
      </c>
      <c r="N121" s="142" t="s">
        <v>52</v>
      </c>
      <c r="P121" s="143">
        <f t="shared" si="11"/>
        <v>0</v>
      </c>
      <c r="Q121" s="143">
        <v>0</v>
      </c>
      <c r="R121" s="143">
        <f t="shared" si="12"/>
        <v>0</v>
      </c>
      <c r="S121" s="143">
        <v>0</v>
      </c>
      <c r="T121" s="144">
        <f t="shared" si="13"/>
        <v>0</v>
      </c>
      <c r="AR121" s="145" t="s">
        <v>318</v>
      </c>
      <c r="AT121" s="145" t="s">
        <v>313</v>
      </c>
      <c r="AU121" s="145" t="s">
        <v>88</v>
      </c>
      <c r="AY121" s="18" t="s">
        <v>311</v>
      </c>
      <c r="BE121" s="146">
        <f t="shared" si="14"/>
        <v>0</v>
      </c>
      <c r="BF121" s="146">
        <f t="shared" si="15"/>
        <v>0</v>
      </c>
      <c r="BG121" s="146">
        <f t="shared" si="16"/>
        <v>0</v>
      </c>
      <c r="BH121" s="146">
        <f t="shared" si="17"/>
        <v>0</v>
      </c>
      <c r="BI121" s="146">
        <f t="shared" si="18"/>
        <v>0</v>
      </c>
      <c r="BJ121" s="18" t="s">
        <v>88</v>
      </c>
      <c r="BK121" s="146">
        <f t="shared" si="19"/>
        <v>0</v>
      </c>
      <c r="BL121" s="18" t="s">
        <v>318</v>
      </c>
      <c r="BM121" s="145" t="s">
        <v>633</v>
      </c>
    </row>
    <row r="122" spans="2:65" s="1" customFormat="1" ht="68.25" x14ac:dyDescent="0.2">
      <c r="B122" s="34"/>
      <c r="D122" s="152" t="s">
        <v>668</v>
      </c>
      <c r="F122" s="182" t="s">
        <v>2160</v>
      </c>
      <c r="I122" s="149"/>
      <c r="L122" s="34"/>
      <c r="M122" s="150"/>
      <c r="T122" s="55"/>
      <c r="AT122" s="18" t="s">
        <v>668</v>
      </c>
      <c r="AU122" s="18" t="s">
        <v>88</v>
      </c>
    </row>
    <row r="123" spans="2:65" s="11" customFormat="1" ht="25.9" customHeight="1" x14ac:dyDescent="0.2">
      <c r="B123" s="122"/>
      <c r="D123" s="123" t="s">
        <v>80</v>
      </c>
      <c r="E123" s="124" t="s">
        <v>96</v>
      </c>
      <c r="F123" s="124" t="s">
        <v>2161</v>
      </c>
      <c r="I123" s="125"/>
      <c r="J123" s="126">
        <f>BK123</f>
        <v>0</v>
      </c>
      <c r="L123" s="122"/>
      <c r="M123" s="127"/>
      <c r="P123" s="128">
        <f>SUM(P124:P141)</f>
        <v>0</v>
      </c>
      <c r="R123" s="128">
        <f>SUM(R124:R141)</f>
        <v>0</v>
      </c>
      <c r="T123" s="129">
        <f>SUM(T124:T141)</f>
        <v>0</v>
      </c>
      <c r="AR123" s="123" t="s">
        <v>88</v>
      </c>
      <c r="AT123" s="130" t="s">
        <v>80</v>
      </c>
      <c r="AU123" s="130" t="s">
        <v>81</v>
      </c>
      <c r="AY123" s="123" t="s">
        <v>311</v>
      </c>
      <c r="BK123" s="131">
        <f>SUM(BK124:BK141)</f>
        <v>0</v>
      </c>
    </row>
    <row r="124" spans="2:65" s="1" customFormat="1" ht="16.5" customHeight="1" x14ac:dyDescent="0.2">
      <c r="B124" s="34"/>
      <c r="C124" s="134" t="s">
        <v>490</v>
      </c>
      <c r="D124" s="134" t="s">
        <v>313</v>
      </c>
      <c r="E124" s="135" t="s">
        <v>2162</v>
      </c>
      <c r="F124" s="136" t="s">
        <v>2163</v>
      </c>
      <c r="G124" s="137" t="s">
        <v>2109</v>
      </c>
      <c r="H124" s="138">
        <v>1</v>
      </c>
      <c r="I124" s="139"/>
      <c r="J124" s="140">
        <f>ROUND(I124*H124,2)</f>
        <v>0</v>
      </c>
      <c r="K124" s="136" t="s">
        <v>43</v>
      </c>
      <c r="L124" s="34"/>
      <c r="M124" s="141" t="s">
        <v>43</v>
      </c>
      <c r="N124" s="142" t="s">
        <v>52</v>
      </c>
      <c r="P124" s="143">
        <f>O124*H124</f>
        <v>0</v>
      </c>
      <c r="Q124" s="143">
        <v>0</v>
      </c>
      <c r="R124" s="143">
        <f>Q124*H124</f>
        <v>0</v>
      </c>
      <c r="S124" s="143">
        <v>0</v>
      </c>
      <c r="T124" s="144">
        <f>S124*H124</f>
        <v>0</v>
      </c>
      <c r="AR124" s="145" t="s">
        <v>318</v>
      </c>
      <c r="AT124" s="145" t="s">
        <v>313</v>
      </c>
      <c r="AU124" s="145" t="s">
        <v>88</v>
      </c>
      <c r="AY124" s="18" t="s">
        <v>311</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318</v>
      </c>
      <c r="BM124" s="145" t="s">
        <v>645</v>
      </c>
    </row>
    <row r="125" spans="2:65" s="1" customFormat="1" ht="68.25" x14ac:dyDescent="0.2">
      <c r="B125" s="34"/>
      <c r="D125" s="152" t="s">
        <v>668</v>
      </c>
      <c r="F125" s="182" t="s">
        <v>2164</v>
      </c>
      <c r="I125" s="149"/>
      <c r="L125" s="34"/>
      <c r="M125" s="150"/>
      <c r="T125" s="55"/>
      <c r="AT125" s="18" t="s">
        <v>668</v>
      </c>
      <c r="AU125" s="18" t="s">
        <v>88</v>
      </c>
    </row>
    <row r="126" spans="2:65" s="1" customFormat="1" ht="16.5" customHeight="1" x14ac:dyDescent="0.2">
      <c r="B126" s="34"/>
      <c r="C126" s="134" t="s">
        <v>495</v>
      </c>
      <c r="D126" s="134" t="s">
        <v>313</v>
      </c>
      <c r="E126" s="135" t="s">
        <v>2165</v>
      </c>
      <c r="F126" s="136" t="s">
        <v>2166</v>
      </c>
      <c r="G126" s="137" t="s">
        <v>2109</v>
      </c>
      <c r="H126" s="138">
        <v>1</v>
      </c>
      <c r="I126" s="139"/>
      <c r="J126" s="140">
        <f>ROUND(I126*H126,2)</f>
        <v>0</v>
      </c>
      <c r="K126" s="136" t="s">
        <v>43</v>
      </c>
      <c r="L126" s="34"/>
      <c r="M126" s="141" t="s">
        <v>43</v>
      </c>
      <c r="N126" s="142" t="s">
        <v>52</v>
      </c>
      <c r="P126" s="143">
        <f>O126*H126</f>
        <v>0</v>
      </c>
      <c r="Q126" s="143">
        <v>0</v>
      </c>
      <c r="R126" s="143">
        <f>Q126*H126</f>
        <v>0</v>
      </c>
      <c r="S126" s="143">
        <v>0</v>
      </c>
      <c r="T126" s="144">
        <f>S126*H126</f>
        <v>0</v>
      </c>
      <c r="AR126" s="145" t="s">
        <v>318</v>
      </c>
      <c r="AT126" s="145" t="s">
        <v>313</v>
      </c>
      <c r="AU126" s="145" t="s">
        <v>88</v>
      </c>
      <c r="AY126" s="18" t="s">
        <v>311</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318</v>
      </c>
      <c r="BM126" s="145" t="s">
        <v>657</v>
      </c>
    </row>
    <row r="127" spans="2:65" s="1" customFormat="1" ht="48.75" x14ac:dyDescent="0.2">
      <c r="B127" s="34"/>
      <c r="D127" s="152" t="s">
        <v>668</v>
      </c>
      <c r="F127" s="182" t="s">
        <v>2167</v>
      </c>
      <c r="I127" s="149"/>
      <c r="L127" s="34"/>
      <c r="M127" s="150"/>
      <c r="T127" s="55"/>
      <c r="AT127" s="18" t="s">
        <v>668</v>
      </c>
      <c r="AU127" s="18" t="s">
        <v>88</v>
      </c>
    </row>
    <row r="128" spans="2:65" s="1" customFormat="1" ht="16.5" customHeight="1" x14ac:dyDescent="0.2">
      <c r="B128" s="34"/>
      <c r="C128" s="134" t="s">
        <v>502</v>
      </c>
      <c r="D128" s="134" t="s">
        <v>313</v>
      </c>
      <c r="E128" s="135" t="s">
        <v>2168</v>
      </c>
      <c r="F128" s="136" t="s">
        <v>2169</v>
      </c>
      <c r="G128" s="137" t="s">
        <v>2109</v>
      </c>
      <c r="H128" s="138">
        <v>1</v>
      </c>
      <c r="I128" s="139"/>
      <c r="J128" s="140">
        <f t="shared" ref="J128:J133" si="20">ROUND(I128*H128,2)</f>
        <v>0</v>
      </c>
      <c r="K128" s="136" t="s">
        <v>43</v>
      </c>
      <c r="L128" s="34"/>
      <c r="M128" s="141" t="s">
        <v>43</v>
      </c>
      <c r="N128" s="142" t="s">
        <v>52</v>
      </c>
      <c r="P128" s="143">
        <f t="shared" ref="P128:P133" si="21">O128*H128</f>
        <v>0</v>
      </c>
      <c r="Q128" s="143">
        <v>0</v>
      </c>
      <c r="R128" s="143">
        <f t="shared" ref="R128:R133" si="22">Q128*H128</f>
        <v>0</v>
      </c>
      <c r="S128" s="143">
        <v>0</v>
      </c>
      <c r="T128" s="144">
        <f t="shared" ref="T128:T133" si="23">S128*H128</f>
        <v>0</v>
      </c>
      <c r="AR128" s="145" t="s">
        <v>318</v>
      </c>
      <c r="AT128" s="145" t="s">
        <v>313</v>
      </c>
      <c r="AU128" s="145" t="s">
        <v>88</v>
      </c>
      <c r="AY128" s="18" t="s">
        <v>311</v>
      </c>
      <c r="BE128" s="146">
        <f t="shared" ref="BE128:BE133" si="24">IF(N128="základní",J128,0)</f>
        <v>0</v>
      </c>
      <c r="BF128" s="146">
        <f t="shared" ref="BF128:BF133" si="25">IF(N128="snížená",J128,0)</f>
        <v>0</v>
      </c>
      <c r="BG128" s="146">
        <f t="shared" ref="BG128:BG133" si="26">IF(N128="zákl. přenesená",J128,0)</f>
        <v>0</v>
      </c>
      <c r="BH128" s="146">
        <f t="shared" ref="BH128:BH133" si="27">IF(N128="sníž. přenesená",J128,0)</f>
        <v>0</v>
      </c>
      <c r="BI128" s="146">
        <f t="shared" ref="BI128:BI133" si="28">IF(N128="nulová",J128,0)</f>
        <v>0</v>
      </c>
      <c r="BJ128" s="18" t="s">
        <v>88</v>
      </c>
      <c r="BK128" s="146">
        <f t="shared" ref="BK128:BK133" si="29">ROUND(I128*H128,2)</f>
        <v>0</v>
      </c>
      <c r="BL128" s="18" t="s">
        <v>318</v>
      </c>
      <c r="BM128" s="145" t="s">
        <v>672</v>
      </c>
    </row>
    <row r="129" spans="2:65" s="1" customFormat="1" ht="16.5" customHeight="1" x14ac:dyDescent="0.2">
      <c r="B129" s="34"/>
      <c r="C129" s="134" t="s">
        <v>510</v>
      </c>
      <c r="D129" s="134" t="s">
        <v>313</v>
      </c>
      <c r="E129" s="135" t="s">
        <v>2170</v>
      </c>
      <c r="F129" s="136" t="s">
        <v>2171</v>
      </c>
      <c r="G129" s="137" t="s">
        <v>2109</v>
      </c>
      <c r="H129" s="138">
        <v>1</v>
      </c>
      <c r="I129" s="139"/>
      <c r="J129" s="140">
        <f t="shared" si="20"/>
        <v>0</v>
      </c>
      <c r="K129" s="136" t="s">
        <v>43</v>
      </c>
      <c r="L129" s="34"/>
      <c r="M129" s="141" t="s">
        <v>43</v>
      </c>
      <c r="N129" s="142" t="s">
        <v>52</v>
      </c>
      <c r="P129" s="143">
        <f t="shared" si="21"/>
        <v>0</v>
      </c>
      <c r="Q129" s="143">
        <v>0</v>
      </c>
      <c r="R129" s="143">
        <f t="shared" si="22"/>
        <v>0</v>
      </c>
      <c r="S129" s="143">
        <v>0</v>
      </c>
      <c r="T129" s="144">
        <f t="shared" si="23"/>
        <v>0</v>
      </c>
      <c r="AR129" s="145" t="s">
        <v>318</v>
      </c>
      <c r="AT129" s="145" t="s">
        <v>313</v>
      </c>
      <c r="AU129" s="145" t="s">
        <v>88</v>
      </c>
      <c r="AY129" s="18" t="s">
        <v>311</v>
      </c>
      <c r="BE129" s="146">
        <f t="shared" si="24"/>
        <v>0</v>
      </c>
      <c r="BF129" s="146">
        <f t="shared" si="25"/>
        <v>0</v>
      </c>
      <c r="BG129" s="146">
        <f t="shared" si="26"/>
        <v>0</v>
      </c>
      <c r="BH129" s="146">
        <f t="shared" si="27"/>
        <v>0</v>
      </c>
      <c r="BI129" s="146">
        <f t="shared" si="28"/>
        <v>0</v>
      </c>
      <c r="BJ129" s="18" t="s">
        <v>88</v>
      </c>
      <c r="BK129" s="146">
        <f t="shared" si="29"/>
        <v>0</v>
      </c>
      <c r="BL129" s="18" t="s">
        <v>318</v>
      </c>
      <c r="BM129" s="145" t="s">
        <v>686</v>
      </c>
    </row>
    <row r="130" spans="2:65" s="1" customFormat="1" ht="16.5" customHeight="1" x14ac:dyDescent="0.2">
      <c r="B130" s="34"/>
      <c r="C130" s="134" t="s">
        <v>518</v>
      </c>
      <c r="D130" s="134" t="s">
        <v>313</v>
      </c>
      <c r="E130" s="135" t="s">
        <v>2172</v>
      </c>
      <c r="F130" s="136" t="s">
        <v>2173</v>
      </c>
      <c r="G130" s="137" t="s">
        <v>2109</v>
      </c>
      <c r="H130" s="138">
        <v>2</v>
      </c>
      <c r="I130" s="139"/>
      <c r="J130" s="140">
        <f t="shared" si="20"/>
        <v>0</v>
      </c>
      <c r="K130" s="136" t="s">
        <v>43</v>
      </c>
      <c r="L130" s="34"/>
      <c r="M130" s="141" t="s">
        <v>43</v>
      </c>
      <c r="N130" s="142" t="s">
        <v>52</v>
      </c>
      <c r="P130" s="143">
        <f t="shared" si="21"/>
        <v>0</v>
      </c>
      <c r="Q130" s="143">
        <v>0</v>
      </c>
      <c r="R130" s="143">
        <f t="shared" si="22"/>
        <v>0</v>
      </c>
      <c r="S130" s="143">
        <v>0</v>
      </c>
      <c r="T130" s="144">
        <f t="shared" si="23"/>
        <v>0</v>
      </c>
      <c r="AR130" s="145" t="s">
        <v>318</v>
      </c>
      <c r="AT130" s="145" t="s">
        <v>313</v>
      </c>
      <c r="AU130" s="145" t="s">
        <v>88</v>
      </c>
      <c r="AY130" s="18" t="s">
        <v>311</v>
      </c>
      <c r="BE130" s="146">
        <f t="shared" si="24"/>
        <v>0</v>
      </c>
      <c r="BF130" s="146">
        <f t="shared" si="25"/>
        <v>0</v>
      </c>
      <c r="BG130" s="146">
        <f t="shared" si="26"/>
        <v>0</v>
      </c>
      <c r="BH130" s="146">
        <f t="shared" si="27"/>
        <v>0</v>
      </c>
      <c r="BI130" s="146">
        <f t="shared" si="28"/>
        <v>0</v>
      </c>
      <c r="BJ130" s="18" t="s">
        <v>88</v>
      </c>
      <c r="BK130" s="146">
        <f t="shared" si="29"/>
        <v>0</v>
      </c>
      <c r="BL130" s="18" t="s">
        <v>318</v>
      </c>
      <c r="BM130" s="145" t="s">
        <v>698</v>
      </c>
    </row>
    <row r="131" spans="2:65" s="1" customFormat="1" ht="16.5" customHeight="1" x14ac:dyDescent="0.2">
      <c r="B131" s="34"/>
      <c r="C131" s="134" t="s">
        <v>523</v>
      </c>
      <c r="D131" s="134" t="s">
        <v>313</v>
      </c>
      <c r="E131" s="135" t="s">
        <v>2174</v>
      </c>
      <c r="F131" s="136" t="s">
        <v>2175</v>
      </c>
      <c r="G131" s="137" t="s">
        <v>2109</v>
      </c>
      <c r="H131" s="138">
        <v>2</v>
      </c>
      <c r="I131" s="139"/>
      <c r="J131" s="140">
        <f t="shared" si="20"/>
        <v>0</v>
      </c>
      <c r="K131" s="136" t="s">
        <v>43</v>
      </c>
      <c r="L131" s="34"/>
      <c r="M131" s="141" t="s">
        <v>43</v>
      </c>
      <c r="N131" s="142" t="s">
        <v>52</v>
      </c>
      <c r="P131" s="143">
        <f t="shared" si="21"/>
        <v>0</v>
      </c>
      <c r="Q131" s="143">
        <v>0</v>
      </c>
      <c r="R131" s="143">
        <f t="shared" si="22"/>
        <v>0</v>
      </c>
      <c r="S131" s="143">
        <v>0</v>
      </c>
      <c r="T131" s="144">
        <f t="shared" si="23"/>
        <v>0</v>
      </c>
      <c r="AR131" s="145" t="s">
        <v>318</v>
      </c>
      <c r="AT131" s="145" t="s">
        <v>313</v>
      </c>
      <c r="AU131" s="145" t="s">
        <v>88</v>
      </c>
      <c r="AY131" s="18" t="s">
        <v>311</v>
      </c>
      <c r="BE131" s="146">
        <f t="shared" si="24"/>
        <v>0</v>
      </c>
      <c r="BF131" s="146">
        <f t="shared" si="25"/>
        <v>0</v>
      </c>
      <c r="BG131" s="146">
        <f t="shared" si="26"/>
        <v>0</v>
      </c>
      <c r="BH131" s="146">
        <f t="shared" si="27"/>
        <v>0</v>
      </c>
      <c r="BI131" s="146">
        <f t="shared" si="28"/>
        <v>0</v>
      </c>
      <c r="BJ131" s="18" t="s">
        <v>88</v>
      </c>
      <c r="BK131" s="146">
        <f t="shared" si="29"/>
        <v>0</v>
      </c>
      <c r="BL131" s="18" t="s">
        <v>318</v>
      </c>
      <c r="BM131" s="145" t="s">
        <v>709</v>
      </c>
    </row>
    <row r="132" spans="2:65" s="1" customFormat="1" ht="21.75" customHeight="1" x14ac:dyDescent="0.2">
      <c r="B132" s="34"/>
      <c r="C132" s="134" t="s">
        <v>528</v>
      </c>
      <c r="D132" s="134" t="s">
        <v>313</v>
      </c>
      <c r="E132" s="135" t="s">
        <v>2176</v>
      </c>
      <c r="F132" s="136" t="s">
        <v>2177</v>
      </c>
      <c r="G132" s="137" t="s">
        <v>2109</v>
      </c>
      <c r="H132" s="138">
        <v>2</v>
      </c>
      <c r="I132" s="139"/>
      <c r="J132" s="140">
        <f t="shared" si="20"/>
        <v>0</v>
      </c>
      <c r="K132" s="136" t="s">
        <v>43</v>
      </c>
      <c r="L132" s="34"/>
      <c r="M132" s="141" t="s">
        <v>43</v>
      </c>
      <c r="N132" s="142" t="s">
        <v>52</v>
      </c>
      <c r="P132" s="143">
        <f t="shared" si="21"/>
        <v>0</v>
      </c>
      <c r="Q132" s="143">
        <v>0</v>
      </c>
      <c r="R132" s="143">
        <f t="shared" si="22"/>
        <v>0</v>
      </c>
      <c r="S132" s="143">
        <v>0</v>
      </c>
      <c r="T132" s="144">
        <f t="shared" si="23"/>
        <v>0</v>
      </c>
      <c r="AR132" s="145" t="s">
        <v>318</v>
      </c>
      <c r="AT132" s="145" t="s">
        <v>313</v>
      </c>
      <c r="AU132" s="145" t="s">
        <v>88</v>
      </c>
      <c r="AY132" s="18" t="s">
        <v>311</v>
      </c>
      <c r="BE132" s="146">
        <f t="shared" si="24"/>
        <v>0</v>
      </c>
      <c r="BF132" s="146">
        <f t="shared" si="25"/>
        <v>0</v>
      </c>
      <c r="BG132" s="146">
        <f t="shared" si="26"/>
        <v>0</v>
      </c>
      <c r="BH132" s="146">
        <f t="shared" si="27"/>
        <v>0</v>
      </c>
      <c r="BI132" s="146">
        <f t="shared" si="28"/>
        <v>0</v>
      </c>
      <c r="BJ132" s="18" t="s">
        <v>88</v>
      </c>
      <c r="BK132" s="146">
        <f t="shared" si="29"/>
        <v>0</v>
      </c>
      <c r="BL132" s="18" t="s">
        <v>318</v>
      </c>
      <c r="BM132" s="145" t="s">
        <v>720</v>
      </c>
    </row>
    <row r="133" spans="2:65" s="1" customFormat="1" ht="16.5" customHeight="1" x14ac:dyDescent="0.2">
      <c r="B133" s="34"/>
      <c r="C133" s="134" t="s">
        <v>533</v>
      </c>
      <c r="D133" s="134" t="s">
        <v>313</v>
      </c>
      <c r="E133" s="135" t="s">
        <v>2178</v>
      </c>
      <c r="F133" s="136" t="s">
        <v>2179</v>
      </c>
      <c r="G133" s="137" t="s">
        <v>2109</v>
      </c>
      <c r="H133" s="138">
        <v>8</v>
      </c>
      <c r="I133" s="139"/>
      <c r="J133" s="140">
        <f t="shared" si="20"/>
        <v>0</v>
      </c>
      <c r="K133" s="136" t="s">
        <v>43</v>
      </c>
      <c r="L133" s="34"/>
      <c r="M133" s="141" t="s">
        <v>43</v>
      </c>
      <c r="N133" s="142" t="s">
        <v>52</v>
      </c>
      <c r="P133" s="143">
        <f t="shared" si="21"/>
        <v>0</v>
      </c>
      <c r="Q133" s="143">
        <v>0</v>
      </c>
      <c r="R133" s="143">
        <f t="shared" si="22"/>
        <v>0</v>
      </c>
      <c r="S133" s="143">
        <v>0</v>
      </c>
      <c r="T133" s="144">
        <f t="shared" si="23"/>
        <v>0</v>
      </c>
      <c r="AR133" s="145" t="s">
        <v>318</v>
      </c>
      <c r="AT133" s="145" t="s">
        <v>313</v>
      </c>
      <c r="AU133" s="145" t="s">
        <v>88</v>
      </c>
      <c r="AY133" s="18" t="s">
        <v>311</v>
      </c>
      <c r="BE133" s="146">
        <f t="shared" si="24"/>
        <v>0</v>
      </c>
      <c r="BF133" s="146">
        <f t="shared" si="25"/>
        <v>0</v>
      </c>
      <c r="BG133" s="146">
        <f t="shared" si="26"/>
        <v>0</v>
      </c>
      <c r="BH133" s="146">
        <f t="shared" si="27"/>
        <v>0</v>
      </c>
      <c r="BI133" s="146">
        <f t="shared" si="28"/>
        <v>0</v>
      </c>
      <c r="BJ133" s="18" t="s">
        <v>88</v>
      </c>
      <c r="BK133" s="146">
        <f t="shared" si="29"/>
        <v>0</v>
      </c>
      <c r="BL133" s="18" t="s">
        <v>318</v>
      </c>
      <c r="BM133" s="145" t="s">
        <v>732</v>
      </c>
    </row>
    <row r="134" spans="2:65" s="1" customFormat="1" ht="29.25" x14ac:dyDescent="0.2">
      <c r="B134" s="34"/>
      <c r="D134" s="152" t="s">
        <v>668</v>
      </c>
      <c r="F134" s="182" t="s">
        <v>2180</v>
      </c>
      <c r="I134" s="149"/>
      <c r="L134" s="34"/>
      <c r="M134" s="150"/>
      <c r="T134" s="55"/>
      <c r="AT134" s="18" t="s">
        <v>668</v>
      </c>
      <c r="AU134" s="18" t="s">
        <v>88</v>
      </c>
    </row>
    <row r="135" spans="2:65" s="1" customFormat="1" ht="16.5" customHeight="1" x14ac:dyDescent="0.2">
      <c r="B135" s="34"/>
      <c r="C135" s="134" t="s">
        <v>539</v>
      </c>
      <c r="D135" s="134" t="s">
        <v>313</v>
      </c>
      <c r="E135" s="135" t="s">
        <v>2181</v>
      </c>
      <c r="F135" s="136" t="s">
        <v>2182</v>
      </c>
      <c r="G135" s="137" t="s">
        <v>2109</v>
      </c>
      <c r="H135" s="138">
        <v>2</v>
      </c>
      <c r="I135" s="139"/>
      <c r="J135" s="140">
        <f t="shared" ref="J135:J140" si="30">ROUND(I135*H135,2)</f>
        <v>0</v>
      </c>
      <c r="K135" s="136" t="s">
        <v>43</v>
      </c>
      <c r="L135" s="34"/>
      <c r="M135" s="141" t="s">
        <v>43</v>
      </c>
      <c r="N135" s="142" t="s">
        <v>52</v>
      </c>
      <c r="P135" s="143">
        <f t="shared" ref="P135:P140" si="31">O135*H135</f>
        <v>0</v>
      </c>
      <c r="Q135" s="143">
        <v>0</v>
      </c>
      <c r="R135" s="143">
        <f t="shared" ref="R135:R140" si="32">Q135*H135</f>
        <v>0</v>
      </c>
      <c r="S135" s="143">
        <v>0</v>
      </c>
      <c r="T135" s="144">
        <f t="shared" ref="T135:T140" si="33">S135*H135</f>
        <v>0</v>
      </c>
      <c r="AR135" s="145" t="s">
        <v>318</v>
      </c>
      <c r="AT135" s="145" t="s">
        <v>313</v>
      </c>
      <c r="AU135" s="145" t="s">
        <v>88</v>
      </c>
      <c r="AY135" s="18" t="s">
        <v>311</v>
      </c>
      <c r="BE135" s="146">
        <f t="shared" ref="BE135:BE140" si="34">IF(N135="základní",J135,0)</f>
        <v>0</v>
      </c>
      <c r="BF135" s="146">
        <f t="shared" ref="BF135:BF140" si="35">IF(N135="snížená",J135,0)</f>
        <v>0</v>
      </c>
      <c r="BG135" s="146">
        <f t="shared" ref="BG135:BG140" si="36">IF(N135="zákl. přenesená",J135,0)</f>
        <v>0</v>
      </c>
      <c r="BH135" s="146">
        <f t="shared" ref="BH135:BH140" si="37">IF(N135="sníž. přenesená",J135,0)</f>
        <v>0</v>
      </c>
      <c r="BI135" s="146">
        <f t="shared" ref="BI135:BI140" si="38">IF(N135="nulová",J135,0)</f>
        <v>0</v>
      </c>
      <c r="BJ135" s="18" t="s">
        <v>88</v>
      </c>
      <c r="BK135" s="146">
        <f t="shared" ref="BK135:BK140" si="39">ROUND(I135*H135,2)</f>
        <v>0</v>
      </c>
      <c r="BL135" s="18" t="s">
        <v>318</v>
      </c>
      <c r="BM135" s="145" t="s">
        <v>743</v>
      </c>
    </row>
    <row r="136" spans="2:65" s="1" customFormat="1" ht="16.5" customHeight="1" x14ac:dyDescent="0.2">
      <c r="B136" s="34"/>
      <c r="C136" s="134" t="s">
        <v>545</v>
      </c>
      <c r="D136" s="134" t="s">
        <v>313</v>
      </c>
      <c r="E136" s="135" t="s">
        <v>2183</v>
      </c>
      <c r="F136" s="136" t="s">
        <v>2184</v>
      </c>
      <c r="G136" s="137" t="s">
        <v>2109</v>
      </c>
      <c r="H136" s="138">
        <v>1</v>
      </c>
      <c r="I136" s="139"/>
      <c r="J136" s="140">
        <f t="shared" si="30"/>
        <v>0</v>
      </c>
      <c r="K136" s="136" t="s">
        <v>43</v>
      </c>
      <c r="L136" s="34"/>
      <c r="M136" s="141" t="s">
        <v>43</v>
      </c>
      <c r="N136" s="142" t="s">
        <v>52</v>
      </c>
      <c r="P136" s="143">
        <f t="shared" si="31"/>
        <v>0</v>
      </c>
      <c r="Q136" s="143">
        <v>0</v>
      </c>
      <c r="R136" s="143">
        <f t="shared" si="32"/>
        <v>0</v>
      </c>
      <c r="S136" s="143">
        <v>0</v>
      </c>
      <c r="T136" s="144">
        <f t="shared" si="33"/>
        <v>0</v>
      </c>
      <c r="AR136" s="145" t="s">
        <v>318</v>
      </c>
      <c r="AT136" s="145" t="s">
        <v>313</v>
      </c>
      <c r="AU136" s="145" t="s">
        <v>88</v>
      </c>
      <c r="AY136" s="18" t="s">
        <v>311</v>
      </c>
      <c r="BE136" s="146">
        <f t="shared" si="34"/>
        <v>0</v>
      </c>
      <c r="BF136" s="146">
        <f t="shared" si="35"/>
        <v>0</v>
      </c>
      <c r="BG136" s="146">
        <f t="shared" si="36"/>
        <v>0</v>
      </c>
      <c r="BH136" s="146">
        <f t="shared" si="37"/>
        <v>0</v>
      </c>
      <c r="BI136" s="146">
        <f t="shared" si="38"/>
        <v>0</v>
      </c>
      <c r="BJ136" s="18" t="s">
        <v>88</v>
      </c>
      <c r="BK136" s="146">
        <f t="shared" si="39"/>
        <v>0</v>
      </c>
      <c r="BL136" s="18" t="s">
        <v>318</v>
      </c>
      <c r="BM136" s="145" t="s">
        <v>758</v>
      </c>
    </row>
    <row r="137" spans="2:65" s="1" customFormat="1" ht="16.5" customHeight="1" x14ac:dyDescent="0.2">
      <c r="B137" s="34"/>
      <c r="C137" s="134" t="s">
        <v>551</v>
      </c>
      <c r="D137" s="134" t="s">
        <v>313</v>
      </c>
      <c r="E137" s="135" t="s">
        <v>2185</v>
      </c>
      <c r="F137" s="136" t="s">
        <v>2186</v>
      </c>
      <c r="G137" s="137" t="s">
        <v>2109</v>
      </c>
      <c r="H137" s="138">
        <v>4</v>
      </c>
      <c r="I137" s="139"/>
      <c r="J137" s="140">
        <f t="shared" si="30"/>
        <v>0</v>
      </c>
      <c r="K137" s="136" t="s">
        <v>43</v>
      </c>
      <c r="L137" s="34"/>
      <c r="M137" s="141" t="s">
        <v>43</v>
      </c>
      <c r="N137" s="142" t="s">
        <v>52</v>
      </c>
      <c r="P137" s="143">
        <f t="shared" si="31"/>
        <v>0</v>
      </c>
      <c r="Q137" s="143">
        <v>0</v>
      </c>
      <c r="R137" s="143">
        <f t="shared" si="32"/>
        <v>0</v>
      </c>
      <c r="S137" s="143">
        <v>0</v>
      </c>
      <c r="T137" s="144">
        <f t="shared" si="33"/>
        <v>0</v>
      </c>
      <c r="AR137" s="145" t="s">
        <v>318</v>
      </c>
      <c r="AT137" s="145" t="s">
        <v>313</v>
      </c>
      <c r="AU137" s="145" t="s">
        <v>88</v>
      </c>
      <c r="AY137" s="18" t="s">
        <v>311</v>
      </c>
      <c r="BE137" s="146">
        <f t="shared" si="34"/>
        <v>0</v>
      </c>
      <c r="BF137" s="146">
        <f t="shared" si="35"/>
        <v>0</v>
      </c>
      <c r="BG137" s="146">
        <f t="shared" si="36"/>
        <v>0</v>
      </c>
      <c r="BH137" s="146">
        <f t="shared" si="37"/>
        <v>0</v>
      </c>
      <c r="BI137" s="146">
        <f t="shared" si="38"/>
        <v>0</v>
      </c>
      <c r="BJ137" s="18" t="s">
        <v>88</v>
      </c>
      <c r="BK137" s="146">
        <f t="shared" si="39"/>
        <v>0</v>
      </c>
      <c r="BL137" s="18" t="s">
        <v>318</v>
      </c>
      <c r="BM137" s="145" t="s">
        <v>776</v>
      </c>
    </row>
    <row r="138" spans="2:65" s="1" customFormat="1" ht="16.5" customHeight="1" x14ac:dyDescent="0.2">
      <c r="B138" s="34"/>
      <c r="C138" s="134" t="s">
        <v>557</v>
      </c>
      <c r="D138" s="134" t="s">
        <v>313</v>
      </c>
      <c r="E138" s="135" t="s">
        <v>2187</v>
      </c>
      <c r="F138" s="136" t="s">
        <v>2133</v>
      </c>
      <c r="G138" s="137" t="s">
        <v>250</v>
      </c>
      <c r="H138" s="138">
        <v>20</v>
      </c>
      <c r="I138" s="139"/>
      <c r="J138" s="140">
        <f t="shared" si="30"/>
        <v>0</v>
      </c>
      <c r="K138" s="136" t="s">
        <v>43</v>
      </c>
      <c r="L138" s="34"/>
      <c r="M138" s="141" t="s">
        <v>43</v>
      </c>
      <c r="N138" s="142" t="s">
        <v>52</v>
      </c>
      <c r="P138" s="143">
        <f t="shared" si="31"/>
        <v>0</v>
      </c>
      <c r="Q138" s="143">
        <v>0</v>
      </c>
      <c r="R138" s="143">
        <f t="shared" si="32"/>
        <v>0</v>
      </c>
      <c r="S138" s="143">
        <v>0</v>
      </c>
      <c r="T138" s="144">
        <f t="shared" si="33"/>
        <v>0</v>
      </c>
      <c r="AR138" s="145" t="s">
        <v>318</v>
      </c>
      <c r="AT138" s="145" t="s">
        <v>313</v>
      </c>
      <c r="AU138" s="145" t="s">
        <v>88</v>
      </c>
      <c r="AY138" s="18" t="s">
        <v>311</v>
      </c>
      <c r="BE138" s="146">
        <f t="shared" si="34"/>
        <v>0</v>
      </c>
      <c r="BF138" s="146">
        <f t="shared" si="35"/>
        <v>0</v>
      </c>
      <c r="BG138" s="146">
        <f t="shared" si="36"/>
        <v>0</v>
      </c>
      <c r="BH138" s="146">
        <f t="shared" si="37"/>
        <v>0</v>
      </c>
      <c r="BI138" s="146">
        <f t="shared" si="38"/>
        <v>0</v>
      </c>
      <c r="BJ138" s="18" t="s">
        <v>88</v>
      </c>
      <c r="BK138" s="146">
        <f t="shared" si="39"/>
        <v>0</v>
      </c>
      <c r="BL138" s="18" t="s">
        <v>318</v>
      </c>
      <c r="BM138" s="145" t="s">
        <v>791</v>
      </c>
    </row>
    <row r="139" spans="2:65" s="1" customFormat="1" ht="16.5" customHeight="1" x14ac:dyDescent="0.2">
      <c r="B139" s="34"/>
      <c r="C139" s="134" t="s">
        <v>562</v>
      </c>
      <c r="D139" s="134" t="s">
        <v>313</v>
      </c>
      <c r="E139" s="135" t="s">
        <v>2188</v>
      </c>
      <c r="F139" s="136" t="s">
        <v>2135</v>
      </c>
      <c r="G139" s="137" t="s">
        <v>250</v>
      </c>
      <c r="H139" s="138">
        <v>6</v>
      </c>
      <c r="I139" s="139"/>
      <c r="J139" s="140">
        <f t="shared" si="30"/>
        <v>0</v>
      </c>
      <c r="K139" s="136" t="s">
        <v>43</v>
      </c>
      <c r="L139" s="34"/>
      <c r="M139" s="141" t="s">
        <v>43</v>
      </c>
      <c r="N139" s="142" t="s">
        <v>52</v>
      </c>
      <c r="P139" s="143">
        <f t="shared" si="31"/>
        <v>0</v>
      </c>
      <c r="Q139" s="143">
        <v>0</v>
      </c>
      <c r="R139" s="143">
        <f t="shared" si="32"/>
        <v>0</v>
      </c>
      <c r="S139" s="143">
        <v>0</v>
      </c>
      <c r="T139" s="144">
        <f t="shared" si="33"/>
        <v>0</v>
      </c>
      <c r="AR139" s="145" t="s">
        <v>318</v>
      </c>
      <c r="AT139" s="145" t="s">
        <v>313</v>
      </c>
      <c r="AU139" s="145" t="s">
        <v>88</v>
      </c>
      <c r="AY139" s="18" t="s">
        <v>311</v>
      </c>
      <c r="BE139" s="146">
        <f t="shared" si="34"/>
        <v>0</v>
      </c>
      <c r="BF139" s="146">
        <f t="shared" si="35"/>
        <v>0</v>
      </c>
      <c r="BG139" s="146">
        <f t="shared" si="36"/>
        <v>0</v>
      </c>
      <c r="BH139" s="146">
        <f t="shared" si="37"/>
        <v>0</v>
      </c>
      <c r="BI139" s="146">
        <f t="shared" si="38"/>
        <v>0</v>
      </c>
      <c r="BJ139" s="18" t="s">
        <v>88</v>
      </c>
      <c r="BK139" s="146">
        <f t="shared" si="39"/>
        <v>0</v>
      </c>
      <c r="BL139" s="18" t="s">
        <v>318</v>
      </c>
      <c r="BM139" s="145" t="s">
        <v>800</v>
      </c>
    </row>
    <row r="140" spans="2:65" s="1" customFormat="1" ht="21.75" customHeight="1" x14ac:dyDescent="0.2">
      <c r="B140" s="34"/>
      <c r="C140" s="134" t="s">
        <v>569</v>
      </c>
      <c r="D140" s="134" t="s">
        <v>313</v>
      </c>
      <c r="E140" s="135" t="s">
        <v>2189</v>
      </c>
      <c r="F140" s="136" t="s">
        <v>2190</v>
      </c>
      <c r="G140" s="137" t="s">
        <v>2109</v>
      </c>
      <c r="H140" s="138">
        <v>1</v>
      </c>
      <c r="I140" s="139"/>
      <c r="J140" s="140">
        <f t="shared" si="30"/>
        <v>0</v>
      </c>
      <c r="K140" s="136" t="s">
        <v>43</v>
      </c>
      <c r="L140" s="34"/>
      <c r="M140" s="141" t="s">
        <v>43</v>
      </c>
      <c r="N140" s="142" t="s">
        <v>52</v>
      </c>
      <c r="P140" s="143">
        <f t="shared" si="31"/>
        <v>0</v>
      </c>
      <c r="Q140" s="143">
        <v>0</v>
      </c>
      <c r="R140" s="143">
        <f t="shared" si="32"/>
        <v>0</v>
      </c>
      <c r="S140" s="143">
        <v>0</v>
      </c>
      <c r="T140" s="144">
        <f t="shared" si="33"/>
        <v>0</v>
      </c>
      <c r="AR140" s="145" t="s">
        <v>318</v>
      </c>
      <c r="AT140" s="145" t="s">
        <v>313</v>
      </c>
      <c r="AU140" s="145" t="s">
        <v>88</v>
      </c>
      <c r="AY140" s="18" t="s">
        <v>311</v>
      </c>
      <c r="BE140" s="146">
        <f t="shared" si="34"/>
        <v>0</v>
      </c>
      <c r="BF140" s="146">
        <f t="shared" si="35"/>
        <v>0</v>
      </c>
      <c r="BG140" s="146">
        <f t="shared" si="36"/>
        <v>0</v>
      </c>
      <c r="BH140" s="146">
        <f t="shared" si="37"/>
        <v>0</v>
      </c>
      <c r="BI140" s="146">
        <f t="shared" si="38"/>
        <v>0</v>
      </c>
      <c r="BJ140" s="18" t="s">
        <v>88</v>
      </c>
      <c r="BK140" s="146">
        <f t="shared" si="39"/>
        <v>0</v>
      </c>
      <c r="BL140" s="18" t="s">
        <v>318</v>
      </c>
      <c r="BM140" s="145" t="s">
        <v>809</v>
      </c>
    </row>
    <row r="141" spans="2:65" s="1" customFormat="1" ht="68.25" x14ac:dyDescent="0.2">
      <c r="B141" s="34"/>
      <c r="D141" s="152" t="s">
        <v>668</v>
      </c>
      <c r="F141" s="182" t="s">
        <v>2191</v>
      </c>
      <c r="I141" s="149"/>
      <c r="L141" s="34"/>
      <c r="M141" s="150"/>
      <c r="T141" s="55"/>
      <c r="AT141" s="18" t="s">
        <v>668</v>
      </c>
      <c r="AU141" s="18" t="s">
        <v>88</v>
      </c>
    </row>
    <row r="142" spans="2:65" s="11" customFormat="1" ht="25.9" customHeight="1" x14ac:dyDescent="0.2">
      <c r="B142" s="122"/>
      <c r="D142" s="123" t="s">
        <v>80</v>
      </c>
      <c r="E142" s="124" t="s">
        <v>318</v>
      </c>
      <c r="F142" s="124" t="s">
        <v>2192</v>
      </c>
      <c r="I142" s="125"/>
      <c r="J142" s="126">
        <f>BK142</f>
        <v>0</v>
      </c>
      <c r="L142" s="122"/>
      <c r="M142" s="127"/>
      <c r="P142" s="128">
        <f>SUM(P143:P147)</f>
        <v>0</v>
      </c>
      <c r="R142" s="128">
        <f>SUM(R143:R147)</f>
        <v>0</v>
      </c>
      <c r="T142" s="129">
        <f>SUM(T143:T147)</f>
        <v>0</v>
      </c>
      <c r="AR142" s="123" t="s">
        <v>88</v>
      </c>
      <c r="AT142" s="130" t="s">
        <v>80</v>
      </c>
      <c r="AU142" s="130" t="s">
        <v>81</v>
      </c>
      <c r="AY142" s="123" t="s">
        <v>311</v>
      </c>
      <c r="BK142" s="131">
        <f>SUM(BK143:BK147)</f>
        <v>0</v>
      </c>
    </row>
    <row r="143" spans="2:65" s="1" customFormat="1" ht="21.75" customHeight="1" x14ac:dyDescent="0.2">
      <c r="B143" s="34"/>
      <c r="C143" s="134" t="s">
        <v>575</v>
      </c>
      <c r="D143" s="134" t="s">
        <v>313</v>
      </c>
      <c r="E143" s="135" t="s">
        <v>2193</v>
      </c>
      <c r="F143" s="136" t="s">
        <v>2194</v>
      </c>
      <c r="G143" s="137" t="s">
        <v>2109</v>
      </c>
      <c r="H143" s="138">
        <v>4</v>
      </c>
      <c r="I143" s="139"/>
      <c r="J143" s="140">
        <f>ROUND(I143*H143,2)</f>
        <v>0</v>
      </c>
      <c r="K143" s="136" t="s">
        <v>43</v>
      </c>
      <c r="L143" s="34"/>
      <c r="M143" s="141" t="s">
        <v>43</v>
      </c>
      <c r="N143" s="142" t="s">
        <v>52</v>
      </c>
      <c r="P143" s="143">
        <f>O143*H143</f>
        <v>0</v>
      </c>
      <c r="Q143" s="143">
        <v>0</v>
      </c>
      <c r="R143" s="143">
        <f>Q143*H143</f>
        <v>0</v>
      </c>
      <c r="S143" s="143">
        <v>0</v>
      </c>
      <c r="T143" s="144">
        <f>S143*H143</f>
        <v>0</v>
      </c>
      <c r="AR143" s="145" t="s">
        <v>318</v>
      </c>
      <c r="AT143" s="145" t="s">
        <v>313</v>
      </c>
      <c r="AU143" s="145" t="s">
        <v>88</v>
      </c>
      <c r="AY143" s="18" t="s">
        <v>311</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318</v>
      </c>
      <c r="BM143" s="145" t="s">
        <v>820</v>
      </c>
    </row>
    <row r="144" spans="2:65" s="1" customFormat="1" ht="16.5" customHeight="1" x14ac:dyDescent="0.2">
      <c r="B144" s="34"/>
      <c r="C144" s="134" t="s">
        <v>580</v>
      </c>
      <c r="D144" s="134" t="s">
        <v>313</v>
      </c>
      <c r="E144" s="135" t="s">
        <v>2195</v>
      </c>
      <c r="F144" s="136" t="s">
        <v>2196</v>
      </c>
      <c r="G144" s="137" t="s">
        <v>2109</v>
      </c>
      <c r="H144" s="138">
        <v>1</v>
      </c>
      <c r="I144" s="139"/>
      <c r="J144" s="140">
        <f>ROUND(I144*H144,2)</f>
        <v>0</v>
      </c>
      <c r="K144" s="136" t="s">
        <v>43</v>
      </c>
      <c r="L144" s="34"/>
      <c r="M144" s="141" t="s">
        <v>43</v>
      </c>
      <c r="N144" s="142" t="s">
        <v>52</v>
      </c>
      <c r="P144" s="143">
        <f>O144*H144</f>
        <v>0</v>
      </c>
      <c r="Q144" s="143">
        <v>0</v>
      </c>
      <c r="R144" s="143">
        <f>Q144*H144</f>
        <v>0</v>
      </c>
      <c r="S144" s="143">
        <v>0</v>
      </c>
      <c r="T144" s="144">
        <f>S144*H144</f>
        <v>0</v>
      </c>
      <c r="AR144" s="145" t="s">
        <v>318</v>
      </c>
      <c r="AT144" s="145" t="s">
        <v>313</v>
      </c>
      <c r="AU144" s="145" t="s">
        <v>88</v>
      </c>
      <c r="AY144" s="18" t="s">
        <v>311</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318</v>
      </c>
      <c r="BM144" s="145" t="s">
        <v>830</v>
      </c>
    </row>
    <row r="145" spans="2:65" s="1" customFormat="1" ht="16.5" customHeight="1" x14ac:dyDescent="0.2">
      <c r="B145" s="34"/>
      <c r="C145" s="134" t="s">
        <v>588</v>
      </c>
      <c r="D145" s="134" t="s">
        <v>313</v>
      </c>
      <c r="E145" s="135" t="s">
        <v>2197</v>
      </c>
      <c r="F145" s="136" t="s">
        <v>2198</v>
      </c>
      <c r="G145" s="137" t="s">
        <v>2199</v>
      </c>
      <c r="H145" s="138">
        <v>13</v>
      </c>
      <c r="I145" s="139"/>
      <c r="J145" s="140">
        <f>ROUND(I145*H145,2)</f>
        <v>0</v>
      </c>
      <c r="K145" s="136" t="s">
        <v>43</v>
      </c>
      <c r="L145" s="34"/>
      <c r="M145" s="141" t="s">
        <v>43</v>
      </c>
      <c r="N145" s="142" t="s">
        <v>52</v>
      </c>
      <c r="P145" s="143">
        <f>O145*H145</f>
        <v>0</v>
      </c>
      <c r="Q145" s="143">
        <v>0</v>
      </c>
      <c r="R145" s="143">
        <f>Q145*H145</f>
        <v>0</v>
      </c>
      <c r="S145" s="143">
        <v>0</v>
      </c>
      <c r="T145" s="144">
        <f>S145*H145</f>
        <v>0</v>
      </c>
      <c r="AR145" s="145" t="s">
        <v>318</v>
      </c>
      <c r="AT145" s="145" t="s">
        <v>313</v>
      </c>
      <c r="AU145" s="145" t="s">
        <v>88</v>
      </c>
      <c r="AY145" s="18" t="s">
        <v>311</v>
      </c>
      <c r="BE145" s="146">
        <f>IF(N145="základní",J145,0)</f>
        <v>0</v>
      </c>
      <c r="BF145" s="146">
        <f>IF(N145="snížená",J145,0)</f>
        <v>0</v>
      </c>
      <c r="BG145" s="146">
        <f>IF(N145="zákl. přenesená",J145,0)</f>
        <v>0</v>
      </c>
      <c r="BH145" s="146">
        <f>IF(N145="sníž. přenesená",J145,0)</f>
        <v>0</v>
      </c>
      <c r="BI145" s="146">
        <f>IF(N145="nulová",J145,0)</f>
        <v>0</v>
      </c>
      <c r="BJ145" s="18" t="s">
        <v>88</v>
      </c>
      <c r="BK145" s="146">
        <f>ROUND(I145*H145,2)</f>
        <v>0</v>
      </c>
      <c r="BL145" s="18" t="s">
        <v>318</v>
      </c>
      <c r="BM145" s="145" t="s">
        <v>842</v>
      </c>
    </row>
    <row r="146" spans="2:65" s="1" customFormat="1" ht="16.5" customHeight="1" x14ac:dyDescent="0.2">
      <c r="B146" s="34"/>
      <c r="C146" s="134" t="s">
        <v>594</v>
      </c>
      <c r="D146" s="134" t="s">
        <v>313</v>
      </c>
      <c r="E146" s="135" t="s">
        <v>2200</v>
      </c>
      <c r="F146" s="136" t="s">
        <v>2201</v>
      </c>
      <c r="G146" s="137" t="s">
        <v>2109</v>
      </c>
      <c r="H146" s="138">
        <v>2</v>
      </c>
      <c r="I146" s="139"/>
      <c r="J146" s="140">
        <f>ROUND(I146*H146,2)</f>
        <v>0</v>
      </c>
      <c r="K146" s="136" t="s">
        <v>43</v>
      </c>
      <c r="L146" s="34"/>
      <c r="M146" s="141" t="s">
        <v>43</v>
      </c>
      <c r="N146" s="142" t="s">
        <v>52</v>
      </c>
      <c r="P146" s="143">
        <f>O146*H146</f>
        <v>0</v>
      </c>
      <c r="Q146" s="143">
        <v>0</v>
      </c>
      <c r="R146" s="143">
        <f>Q146*H146</f>
        <v>0</v>
      </c>
      <c r="S146" s="143">
        <v>0</v>
      </c>
      <c r="T146" s="144">
        <f>S146*H146</f>
        <v>0</v>
      </c>
      <c r="AR146" s="145" t="s">
        <v>318</v>
      </c>
      <c r="AT146" s="145" t="s">
        <v>313</v>
      </c>
      <c r="AU146" s="145" t="s">
        <v>88</v>
      </c>
      <c r="AY146" s="18" t="s">
        <v>311</v>
      </c>
      <c r="BE146" s="146">
        <f>IF(N146="základní",J146,0)</f>
        <v>0</v>
      </c>
      <c r="BF146" s="146">
        <f>IF(N146="snížená",J146,0)</f>
        <v>0</v>
      </c>
      <c r="BG146" s="146">
        <f>IF(N146="zákl. přenesená",J146,0)</f>
        <v>0</v>
      </c>
      <c r="BH146" s="146">
        <f>IF(N146="sníž. přenesená",J146,0)</f>
        <v>0</v>
      </c>
      <c r="BI146" s="146">
        <f>IF(N146="nulová",J146,0)</f>
        <v>0</v>
      </c>
      <c r="BJ146" s="18" t="s">
        <v>88</v>
      </c>
      <c r="BK146" s="146">
        <f>ROUND(I146*H146,2)</f>
        <v>0</v>
      </c>
      <c r="BL146" s="18" t="s">
        <v>318</v>
      </c>
      <c r="BM146" s="145" t="s">
        <v>857</v>
      </c>
    </row>
    <row r="147" spans="2:65" s="1" customFormat="1" ht="16.5" customHeight="1" x14ac:dyDescent="0.2">
      <c r="B147" s="34"/>
      <c r="C147" s="134" t="s">
        <v>599</v>
      </c>
      <c r="D147" s="134" t="s">
        <v>313</v>
      </c>
      <c r="E147" s="135" t="s">
        <v>2202</v>
      </c>
      <c r="F147" s="136" t="s">
        <v>2203</v>
      </c>
      <c r="G147" s="137" t="s">
        <v>2109</v>
      </c>
      <c r="H147" s="138">
        <v>1</v>
      </c>
      <c r="I147" s="139"/>
      <c r="J147" s="140">
        <f>ROUND(I147*H147,2)</f>
        <v>0</v>
      </c>
      <c r="K147" s="136" t="s">
        <v>43</v>
      </c>
      <c r="L147" s="34"/>
      <c r="M147" s="141" t="s">
        <v>43</v>
      </c>
      <c r="N147" s="142" t="s">
        <v>52</v>
      </c>
      <c r="P147" s="143">
        <f>O147*H147</f>
        <v>0</v>
      </c>
      <c r="Q147" s="143">
        <v>0</v>
      </c>
      <c r="R147" s="143">
        <f>Q147*H147</f>
        <v>0</v>
      </c>
      <c r="S147" s="143">
        <v>0</v>
      </c>
      <c r="T147" s="144">
        <f>S147*H147</f>
        <v>0</v>
      </c>
      <c r="AR147" s="145" t="s">
        <v>318</v>
      </c>
      <c r="AT147" s="145" t="s">
        <v>313</v>
      </c>
      <c r="AU147" s="145" t="s">
        <v>88</v>
      </c>
      <c r="AY147" s="18" t="s">
        <v>311</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318</v>
      </c>
      <c r="BM147" s="145" t="s">
        <v>870</v>
      </c>
    </row>
    <row r="148" spans="2:65" s="11" customFormat="1" ht="25.9" customHeight="1" x14ac:dyDescent="0.2">
      <c r="B148" s="122"/>
      <c r="D148" s="123" t="s">
        <v>80</v>
      </c>
      <c r="E148" s="124" t="s">
        <v>344</v>
      </c>
      <c r="F148" s="124" t="s">
        <v>2204</v>
      </c>
      <c r="I148" s="125"/>
      <c r="J148" s="126">
        <f>BK148</f>
        <v>0</v>
      </c>
      <c r="L148" s="122"/>
      <c r="M148" s="127"/>
      <c r="P148" s="128">
        <f>SUM(P149:P157)</f>
        <v>0</v>
      </c>
      <c r="R148" s="128">
        <f>SUM(R149:R157)</f>
        <v>0</v>
      </c>
      <c r="T148" s="129">
        <f>SUM(T149:T157)</f>
        <v>0</v>
      </c>
      <c r="AR148" s="123" t="s">
        <v>88</v>
      </c>
      <c r="AT148" s="130" t="s">
        <v>80</v>
      </c>
      <c r="AU148" s="130" t="s">
        <v>81</v>
      </c>
      <c r="AY148" s="123" t="s">
        <v>311</v>
      </c>
      <c r="BK148" s="131">
        <f>SUM(BK149:BK157)</f>
        <v>0</v>
      </c>
    </row>
    <row r="149" spans="2:65" s="1" customFormat="1" ht="16.5" customHeight="1" x14ac:dyDescent="0.2">
      <c r="B149" s="34"/>
      <c r="C149" s="134" t="s">
        <v>605</v>
      </c>
      <c r="D149" s="134" t="s">
        <v>313</v>
      </c>
      <c r="E149" s="135" t="s">
        <v>2205</v>
      </c>
      <c r="F149" s="136" t="s">
        <v>2206</v>
      </c>
      <c r="G149" s="137" t="s">
        <v>2109</v>
      </c>
      <c r="H149" s="138">
        <v>1</v>
      </c>
      <c r="I149" s="139"/>
      <c r="J149" s="140">
        <f>ROUND(I149*H149,2)</f>
        <v>0</v>
      </c>
      <c r="K149" s="136" t="s">
        <v>43</v>
      </c>
      <c r="L149" s="34"/>
      <c r="M149" s="141" t="s">
        <v>43</v>
      </c>
      <c r="N149" s="142" t="s">
        <v>52</v>
      </c>
      <c r="P149" s="143">
        <f>O149*H149</f>
        <v>0</v>
      </c>
      <c r="Q149" s="143">
        <v>0</v>
      </c>
      <c r="R149" s="143">
        <f>Q149*H149</f>
        <v>0</v>
      </c>
      <c r="S149" s="143">
        <v>0</v>
      </c>
      <c r="T149" s="144">
        <f>S149*H149</f>
        <v>0</v>
      </c>
      <c r="AR149" s="145" t="s">
        <v>318</v>
      </c>
      <c r="AT149" s="145" t="s">
        <v>313</v>
      </c>
      <c r="AU149" s="145" t="s">
        <v>88</v>
      </c>
      <c r="AY149" s="18" t="s">
        <v>311</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318</v>
      </c>
      <c r="BM149" s="145" t="s">
        <v>880</v>
      </c>
    </row>
    <row r="150" spans="2:65" s="1" customFormat="1" ht="68.25" x14ac:dyDescent="0.2">
      <c r="B150" s="34"/>
      <c r="D150" s="152" t="s">
        <v>668</v>
      </c>
      <c r="F150" s="182" t="s">
        <v>2207</v>
      </c>
      <c r="I150" s="149"/>
      <c r="L150" s="34"/>
      <c r="M150" s="150"/>
      <c r="T150" s="55"/>
      <c r="AT150" s="18" t="s">
        <v>668</v>
      </c>
      <c r="AU150" s="18" t="s">
        <v>88</v>
      </c>
    </row>
    <row r="151" spans="2:65" s="1" customFormat="1" ht="16.5" customHeight="1" x14ac:dyDescent="0.2">
      <c r="B151" s="34"/>
      <c r="C151" s="134" t="s">
        <v>611</v>
      </c>
      <c r="D151" s="134" t="s">
        <v>313</v>
      </c>
      <c r="E151" s="135" t="s">
        <v>2208</v>
      </c>
      <c r="F151" s="136" t="s">
        <v>2169</v>
      </c>
      <c r="G151" s="137" t="s">
        <v>2109</v>
      </c>
      <c r="H151" s="138">
        <v>1</v>
      </c>
      <c r="I151" s="139"/>
      <c r="J151" s="140">
        <f t="shared" ref="J151:J156" si="40">ROUND(I151*H151,2)</f>
        <v>0</v>
      </c>
      <c r="K151" s="136" t="s">
        <v>43</v>
      </c>
      <c r="L151" s="34"/>
      <c r="M151" s="141" t="s">
        <v>43</v>
      </c>
      <c r="N151" s="142" t="s">
        <v>52</v>
      </c>
      <c r="P151" s="143">
        <f t="shared" ref="P151:P156" si="41">O151*H151</f>
        <v>0</v>
      </c>
      <c r="Q151" s="143">
        <v>0</v>
      </c>
      <c r="R151" s="143">
        <f t="shared" ref="R151:R156" si="42">Q151*H151</f>
        <v>0</v>
      </c>
      <c r="S151" s="143">
        <v>0</v>
      </c>
      <c r="T151" s="144">
        <f t="shared" ref="T151:T156" si="43">S151*H151</f>
        <v>0</v>
      </c>
      <c r="AR151" s="145" t="s">
        <v>318</v>
      </c>
      <c r="AT151" s="145" t="s">
        <v>313</v>
      </c>
      <c r="AU151" s="145" t="s">
        <v>88</v>
      </c>
      <c r="AY151" s="18" t="s">
        <v>311</v>
      </c>
      <c r="BE151" s="146">
        <f t="shared" ref="BE151:BE156" si="44">IF(N151="základní",J151,0)</f>
        <v>0</v>
      </c>
      <c r="BF151" s="146">
        <f t="shared" ref="BF151:BF156" si="45">IF(N151="snížená",J151,0)</f>
        <v>0</v>
      </c>
      <c r="BG151" s="146">
        <f t="shared" ref="BG151:BG156" si="46">IF(N151="zákl. přenesená",J151,0)</f>
        <v>0</v>
      </c>
      <c r="BH151" s="146">
        <f t="shared" ref="BH151:BH156" si="47">IF(N151="sníž. přenesená",J151,0)</f>
        <v>0</v>
      </c>
      <c r="BI151" s="146">
        <f t="shared" ref="BI151:BI156" si="48">IF(N151="nulová",J151,0)</f>
        <v>0</v>
      </c>
      <c r="BJ151" s="18" t="s">
        <v>88</v>
      </c>
      <c r="BK151" s="146">
        <f t="shared" ref="BK151:BK156" si="49">ROUND(I151*H151,2)</f>
        <v>0</v>
      </c>
      <c r="BL151" s="18" t="s">
        <v>318</v>
      </c>
      <c r="BM151" s="145" t="s">
        <v>893</v>
      </c>
    </row>
    <row r="152" spans="2:65" s="1" customFormat="1" ht="16.5" customHeight="1" x14ac:dyDescent="0.2">
      <c r="B152" s="34"/>
      <c r="C152" s="134" t="s">
        <v>617</v>
      </c>
      <c r="D152" s="134" t="s">
        <v>313</v>
      </c>
      <c r="E152" s="135" t="s">
        <v>2209</v>
      </c>
      <c r="F152" s="136" t="s">
        <v>2210</v>
      </c>
      <c r="G152" s="137" t="s">
        <v>2109</v>
      </c>
      <c r="H152" s="138">
        <v>2</v>
      </c>
      <c r="I152" s="139"/>
      <c r="J152" s="140">
        <f t="shared" si="40"/>
        <v>0</v>
      </c>
      <c r="K152" s="136" t="s">
        <v>43</v>
      </c>
      <c r="L152" s="34"/>
      <c r="M152" s="141" t="s">
        <v>43</v>
      </c>
      <c r="N152" s="142" t="s">
        <v>52</v>
      </c>
      <c r="P152" s="143">
        <f t="shared" si="41"/>
        <v>0</v>
      </c>
      <c r="Q152" s="143">
        <v>0</v>
      </c>
      <c r="R152" s="143">
        <f t="shared" si="42"/>
        <v>0</v>
      </c>
      <c r="S152" s="143">
        <v>0</v>
      </c>
      <c r="T152" s="144">
        <f t="shared" si="43"/>
        <v>0</v>
      </c>
      <c r="AR152" s="145" t="s">
        <v>318</v>
      </c>
      <c r="AT152" s="145" t="s">
        <v>313</v>
      </c>
      <c r="AU152" s="145" t="s">
        <v>88</v>
      </c>
      <c r="AY152" s="18" t="s">
        <v>311</v>
      </c>
      <c r="BE152" s="146">
        <f t="shared" si="44"/>
        <v>0</v>
      </c>
      <c r="BF152" s="146">
        <f t="shared" si="45"/>
        <v>0</v>
      </c>
      <c r="BG152" s="146">
        <f t="shared" si="46"/>
        <v>0</v>
      </c>
      <c r="BH152" s="146">
        <f t="shared" si="47"/>
        <v>0</v>
      </c>
      <c r="BI152" s="146">
        <f t="shared" si="48"/>
        <v>0</v>
      </c>
      <c r="BJ152" s="18" t="s">
        <v>88</v>
      </c>
      <c r="BK152" s="146">
        <f t="shared" si="49"/>
        <v>0</v>
      </c>
      <c r="BL152" s="18" t="s">
        <v>318</v>
      </c>
      <c r="BM152" s="145" t="s">
        <v>909</v>
      </c>
    </row>
    <row r="153" spans="2:65" s="1" customFormat="1" ht="16.5" customHeight="1" x14ac:dyDescent="0.2">
      <c r="B153" s="34"/>
      <c r="C153" s="134" t="s">
        <v>622</v>
      </c>
      <c r="D153" s="134" t="s">
        <v>313</v>
      </c>
      <c r="E153" s="135" t="s">
        <v>2211</v>
      </c>
      <c r="F153" s="136" t="s">
        <v>2212</v>
      </c>
      <c r="G153" s="137" t="s">
        <v>2109</v>
      </c>
      <c r="H153" s="138">
        <v>2</v>
      </c>
      <c r="I153" s="139"/>
      <c r="J153" s="140">
        <f t="shared" si="40"/>
        <v>0</v>
      </c>
      <c r="K153" s="136" t="s">
        <v>43</v>
      </c>
      <c r="L153" s="34"/>
      <c r="M153" s="141" t="s">
        <v>43</v>
      </c>
      <c r="N153" s="142" t="s">
        <v>52</v>
      </c>
      <c r="P153" s="143">
        <f t="shared" si="41"/>
        <v>0</v>
      </c>
      <c r="Q153" s="143">
        <v>0</v>
      </c>
      <c r="R153" s="143">
        <f t="shared" si="42"/>
        <v>0</v>
      </c>
      <c r="S153" s="143">
        <v>0</v>
      </c>
      <c r="T153" s="144">
        <f t="shared" si="43"/>
        <v>0</v>
      </c>
      <c r="AR153" s="145" t="s">
        <v>318</v>
      </c>
      <c r="AT153" s="145" t="s">
        <v>313</v>
      </c>
      <c r="AU153" s="145" t="s">
        <v>88</v>
      </c>
      <c r="AY153" s="18" t="s">
        <v>311</v>
      </c>
      <c r="BE153" s="146">
        <f t="shared" si="44"/>
        <v>0</v>
      </c>
      <c r="BF153" s="146">
        <f t="shared" si="45"/>
        <v>0</v>
      </c>
      <c r="BG153" s="146">
        <f t="shared" si="46"/>
        <v>0</v>
      </c>
      <c r="BH153" s="146">
        <f t="shared" si="47"/>
        <v>0</v>
      </c>
      <c r="BI153" s="146">
        <f t="shared" si="48"/>
        <v>0</v>
      </c>
      <c r="BJ153" s="18" t="s">
        <v>88</v>
      </c>
      <c r="BK153" s="146">
        <f t="shared" si="49"/>
        <v>0</v>
      </c>
      <c r="BL153" s="18" t="s">
        <v>318</v>
      </c>
      <c r="BM153" s="145" t="s">
        <v>920</v>
      </c>
    </row>
    <row r="154" spans="2:65" s="1" customFormat="1" ht="16.5" customHeight="1" x14ac:dyDescent="0.2">
      <c r="B154" s="34"/>
      <c r="C154" s="134" t="s">
        <v>627</v>
      </c>
      <c r="D154" s="134" t="s">
        <v>313</v>
      </c>
      <c r="E154" s="135" t="s">
        <v>2213</v>
      </c>
      <c r="F154" s="136" t="s">
        <v>2133</v>
      </c>
      <c r="G154" s="137" t="s">
        <v>250</v>
      </c>
      <c r="H154" s="138">
        <v>8</v>
      </c>
      <c r="I154" s="139"/>
      <c r="J154" s="140">
        <f t="shared" si="40"/>
        <v>0</v>
      </c>
      <c r="K154" s="136" t="s">
        <v>43</v>
      </c>
      <c r="L154" s="34"/>
      <c r="M154" s="141" t="s">
        <v>43</v>
      </c>
      <c r="N154" s="142" t="s">
        <v>52</v>
      </c>
      <c r="P154" s="143">
        <f t="shared" si="41"/>
        <v>0</v>
      </c>
      <c r="Q154" s="143">
        <v>0</v>
      </c>
      <c r="R154" s="143">
        <f t="shared" si="42"/>
        <v>0</v>
      </c>
      <c r="S154" s="143">
        <v>0</v>
      </c>
      <c r="T154" s="144">
        <f t="shared" si="43"/>
        <v>0</v>
      </c>
      <c r="AR154" s="145" t="s">
        <v>318</v>
      </c>
      <c r="AT154" s="145" t="s">
        <v>313</v>
      </c>
      <c r="AU154" s="145" t="s">
        <v>88</v>
      </c>
      <c r="AY154" s="18" t="s">
        <v>311</v>
      </c>
      <c r="BE154" s="146">
        <f t="shared" si="44"/>
        <v>0</v>
      </c>
      <c r="BF154" s="146">
        <f t="shared" si="45"/>
        <v>0</v>
      </c>
      <c r="BG154" s="146">
        <f t="shared" si="46"/>
        <v>0</v>
      </c>
      <c r="BH154" s="146">
        <f t="shared" si="47"/>
        <v>0</v>
      </c>
      <c r="BI154" s="146">
        <f t="shared" si="48"/>
        <v>0</v>
      </c>
      <c r="BJ154" s="18" t="s">
        <v>88</v>
      </c>
      <c r="BK154" s="146">
        <f t="shared" si="49"/>
        <v>0</v>
      </c>
      <c r="BL154" s="18" t="s">
        <v>318</v>
      </c>
      <c r="BM154" s="145" t="s">
        <v>929</v>
      </c>
    </row>
    <row r="155" spans="2:65" s="1" customFormat="1" ht="16.5" customHeight="1" x14ac:dyDescent="0.2">
      <c r="B155" s="34"/>
      <c r="C155" s="134" t="s">
        <v>633</v>
      </c>
      <c r="D155" s="134" t="s">
        <v>313</v>
      </c>
      <c r="E155" s="135" t="s">
        <v>2214</v>
      </c>
      <c r="F155" s="136" t="s">
        <v>2135</v>
      </c>
      <c r="G155" s="137" t="s">
        <v>250</v>
      </c>
      <c r="H155" s="138">
        <v>2</v>
      </c>
      <c r="I155" s="139"/>
      <c r="J155" s="140">
        <f t="shared" si="40"/>
        <v>0</v>
      </c>
      <c r="K155" s="136" t="s">
        <v>43</v>
      </c>
      <c r="L155" s="34"/>
      <c r="M155" s="141" t="s">
        <v>43</v>
      </c>
      <c r="N155" s="142" t="s">
        <v>52</v>
      </c>
      <c r="P155" s="143">
        <f t="shared" si="41"/>
        <v>0</v>
      </c>
      <c r="Q155" s="143">
        <v>0</v>
      </c>
      <c r="R155" s="143">
        <f t="shared" si="42"/>
        <v>0</v>
      </c>
      <c r="S155" s="143">
        <v>0</v>
      </c>
      <c r="T155" s="144">
        <f t="shared" si="43"/>
        <v>0</v>
      </c>
      <c r="AR155" s="145" t="s">
        <v>318</v>
      </c>
      <c r="AT155" s="145" t="s">
        <v>313</v>
      </c>
      <c r="AU155" s="145" t="s">
        <v>88</v>
      </c>
      <c r="AY155" s="18" t="s">
        <v>311</v>
      </c>
      <c r="BE155" s="146">
        <f t="shared" si="44"/>
        <v>0</v>
      </c>
      <c r="BF155" s="146">
        <f t="shared" si="45"/>
        <v>0</v>
      </c>
      <c r="BG155" s="146">
        <f t="shared" si="46"/>
        <v>0</v>
      </c>
      <c r="BH155" s="146">
        <f t="shared" si="47"/>
        <v>0</v>
      </c>
      <c r="BI155" s="146">
        <f t="shared" si="48"/>
        <v>0</v>
      </c>
      <c r="BJ155" s="18" t="s">
        <v>88</v>
      </c>
      <c r="BK155" s="146">
        <f t="shared" si="49"/>
        <v>0</v>
      </c>
      <c r="BL155" s="18" t="s">
        <v>318</v>
      </c>
      <c r="BM155" s="145" t="s">
        <v>939</v>
      </c>
    </row>
    <row r="156" spans="2:65" s="1" customFormat="1" ht="21.75" customHeight="1" x14ac:dyDescent="0.2">
      <c r="B156" s="34"/>
      <c r="C156" s="134" t="s">
        <v>639</v>
      </c>
      <c r="D156" s="134" t="s">
        <v>313</v>
      </c>
      <c r="E156" s="135" t="s">
        <v>2215</v>
      </c>
      <c r="F156" s="136" t="s">
        <v>2190</v>
      </c>
      <c r="G156" s="137" t="s">
        <v>2109</v>
      </c>
      <c r="H156" s="138">
        <v>1</v>
      </c>
      <c r="I156" s="139"/>
      <c r="J156" s="140">
        <f t="shared" si="40"/>
        <v>0</v>
      </c>
      <c r="K156" s="136" t="s">
        <v>43</v>
      </c>
      <c r="L156" s="34"/>
      <c r="M156" s="141" t="s">
        <v>43</v>
      </c>
      <c r="N156" s="142" t="s">
        <v>52</v>
      </c>
      <c r="P156" s="143">
        <f t="shared" si="41"/>
        <v>0</v>
      </c>
      <c r="Q156" s="143">
        <v>0</v>
      </c>
      <c r="R156" s="143">
        <f t="shared" si="42"/>
        <v>0</v>
      </c>
      <c r="S156" s="143">
        <v>0</v>
      </c>
      <c r="T156" s="144">
        <f t="shared" si="43"/>
        <v>0</v>
      </c>
      <c r="AR156" s="145" t="s">
        <v>318</v>
      </c>
      <c r="AT156" s="145" t="s">
        <v>313</v>
      </c>
      <c r="AU156" s="145" t="s">
        <v>88</v>
      </c>
      <c r="AY156" s="18" t="s">
        <v>311</v>
      </c>
      <c r="BE156" s="146">
        <f t="shared" si="44"/>
        <v>0</v>
      </c>
      <c r="BF156" s="146">
        <f t="shared" si="45"/>
        <v>0</v>
      </c>
      <c r="BG156" s="146">
        <f t="shared" si="46"/>
        <v>0</v>
      </c>
      <c r="BH156" s="146">
        <f t="shared" si="47"/>
        <v>0</v>
      </c>
      <c r="BI156" s="146">
        <f t="shared" si="48"/>
        <v>0</v>
      </c>
      <c r="BJ156" s="18" t="s">
        <v>88</v>
      </c>
      <c r="BK156" s="146">
        <f t="shared" si="49"/>
        <v>0</v>
      </c>
      <c r="BL156" s="18" t="s">
        <v>318</v>
      </c>
      <c r="BM156" s="145" t="s">
        <v>947</v>
      </c>
    </row>
    <row r="157" spans="2:65" s="1" customFormat="1" ht="68.25" x14ac:dyDescent="0.2">
      <c r="B157" s="34"/>
      <c r="D157" s="152" t="s">
        <v>668</v>
      </c>
      <c r="F157" s="182" t="s">
        <v>2216</v>
      </c>
      <c r="I157" s="149"/>
      <c r="L157" s="34"/>
      <c r="M157" s="150"/>
      <c r="T157" s="55"/>
      <c r="AT157" s="18" t="s">
        <v>668</v>
      </c>
      <c r="AU157" s="18" t="s">
        <v>88</v>
      </c>
    </row>
    <row r="158" spans="2:65" s="11" customFormat="1" ht="25.9" customHeight="1" x14ac:dyDescent="0.2">
      <c r="B158" s="122"/>
      <c r="D158" s="123" t="s">
        <v>80</v>
      </c>
      <c r="E158" s="124" t="s">
        <v>350</v>
      </c>
      <c r="F158" s="124" t="s">
        <v>2217</v>
      </c>
      <c r="I158" s="125"/>
      <c r="J158" s="126">
        <f>BK158</f>
        <v>0</v>
      </c>
      <c r="L158" s="122"/>
      <c r="M158" s="127"/>
      <c r="P158" s="128">
        <f>SUM(P159:P162)</f>
        <v>0</v>
      </c>
      <c r="R158" s="128">
        <f>SUM(R159:R162)</f>
        <v>0</v>
      </c>
      <c r="T158" s="129">
        <f>SUM(T159:T162)</f>
        <v>0</v>
      </c>
      <c r="AR158" s="123" t="s">
        <v>88</v>
      </c>
      <c r="AT158" s="130" t="s">
        <v>80</v>
      </c>
      <c r="AU158" s="130" t="s">
        <v>81</v>
      </c>
      <c r="AY158" s="123" t="s">
        <v>311</v>
      </c>
      <c r="BK158" s="131">
        <f>SUM(BK159:BK162)</f>
        <v>0</v>
      </c>
    </row>
    <row r="159" spans="2:65" s="1" customFormat="1" ht="16.5" customHeight="1" x14ac:dyDescent="0.2">
      <c r="B159" s="34"/>
      <c r="C159" s="134" t="s">
        <v>645</v>
      </c>
      <c r="D159" s="134" t="s">
        <v>313</v>
      </c>
      <c r="E159" s="135" t="s">
        <v>2218</v>
      </c>
      <c r="F159" s="136" t="s">
        <v>2219</v>
      </c>
      <c r="G159" s="137" t="s">
        <v>767</v>
      </c>
      <c r="H159" s="138">
        <v>85</v>
      </c>
      <c r="I159" s="139"/>
      <c r="J159" s="140">
        <f>ROUND(I159*H159,2)</f>
        <v>0</v>
      </c>
      <c r="K159" s="136" t="s">
        <v>43</v>
      </c>
      <c r="L159" s="34"/>
      <c r="M159" s="141" t="s">
        <v>43</v>
      </c>
      <c r="N159" s="142" t="s">
        <v>52</v>
      </c>
      <c r="P159" s="143">
        <f>O159*H159</f>
        <v>0</v>
      </c>
      <c r="Q159" s="143">
        <v>0</v>
      </c>
      <c r="R159" s="143">
        <f>Q159*H159</f>
        <v>0</v>
      </c>
      <c r="S159" s="143">
        <v>0</v>
      </c>
      <c r="T159" s="144">
        <f>S159*H159</f>
        <v>0</v>
      </c>
      <c r="AR159" s="145" t="s">
        <v>318</v>
      </c>
      <c r="AT159" s="145" t="s">
        <v>313</v>
      </c>
      <c r="AU159" s="145" t="s">
        <v>88</v>
      </c>
      <c r="AY159" s="18" t="s">
        <v>311</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318</v>
      </c>
      <c r="BM159" s="145" t="s">
        <v>959</v>
      </c>
    </row>
    <row r="160" spans="2:65" s="1" customFormat="1" ht="16.5" customHeight="1" x14ac:dyDescent="0.2">
      <c r="B160" s="34"/>
      <c r="C160" s="134" t="s">
        <v>651</v>
      </c>
      <c r="D160" s="134" t="s">
        <v>313</v>
      </c>
      <c r="E160" s="135" t="s">
        <v>2220</v>
      </c>
      <c r="F160" s="136" t="s">
        <v>2221</v>
      </c>
      <c r="G160" s="137" t="s">
        <v>2222</v>
      </c>
      <c r="H160" s="138">
        <v>36</v>
      </c>
      <c r="I160" s="139"/>
      <c r="J160" s="140">
        <f>ROUND(I160*H160,2)</f>
        <v>0</v>
      </c>
      <c r="K160" s="136" t="s">
        <v>43</v>
      </c>
      <c r="L160" s="34"/>
      <c r="M160" s="141" t="s">
        <v>43</v>
      </c>
      <c r="N160" s="142" t="s">
        <v>52</v>
      </c>
      <c r="P160" s="143">
        <f>O160*H160</f>
        <v>0</v>
      </c>
      <c r="Q160" s="143">
        <v>0</v>
      </c>
      <c r="R160" s="143">
        <f>Q160*H160</f>
        <v>0</v>
      </c>
      <c r="S160" s="143">
        <v>0</v>
      </c>
      <c r="T160" s="144">
        <f>S160*H160</f>
        <v>0</v>
      </c>
      <c r="AR160" s="145" t="s">
        <v>318</v>
      </c>
      <c r="AT160" s="145" t="s">
        <v>313</v>
      </c>
      <c r="AU160" s="145" t="s">
        <v>88</v>
      </c>
      <c r="AY160" s="18" t="s">
        <v>311</v>
      </c>
      <c r="BE160" s="146">
        <f>IF(N160="základní",J160,0)</f>
        <v>0</v>
      </c>
      <c r="BF160" s="146">
        <f>IF(N160="snížená",J160,0)</f>
        <v>0</v>
      </c>
      <c r="BG160" s="146">
        <f>IF(N160="zákl. přenesená",J160,0)</f>
        <v>0</v>
      </c>
      <c r="BH160" s="146">
        <f>IF(N160="sníž. přenesená",J160,0)</f>
        <v>0</v>
      </c>
      <c r="BI160" s="146">
        <f>IF(N160="nulová",J160,0)</f>
        <v>0</v>
      </c>
      <c r="BJ160" s="18" t="s">
        <v>88</v>
      </c>
      <c r="BK160" s="146">
        <f>ROUND(I160*H160,2)</f>
        <v>0</v>
      </c>
      <c r="BL160" s="18" t="s">
        <v>318</v>
      </c>
      <c r="BM160" s="145" t="s">
        <v>973</v>
      </c>
    </row>
    <row r="161" spans="2:65" s="1" customFormat="1" ht="16.5" customHeight="1" x14ac:dyDescent="0.2">
      <c r="B161" s="34"/>
      <c r="C161" s="134" t="s">
        <v>657</v>
      </c>
      <c r="D161" s="134" t="s">
        <v>313</v>
      </c>
      <c r="E161" s="135" t="s">
        <v>2223</v>
      </c>
      <c r="F161" s="136" t="s">
        <v>2224</v>
      </c>
      <c r="G161" s="137" t="s">
        <v>2222</v>
      </c>
      <c r="H161" s="138">
        <v>20</v>
      </c>
      <c r="I161" s="139"/>
      <c r="J161" s="140">
        <f>ROUND(I161*H161,2)</f>
        <v>0</v>
      </c>
      <c r="K161" s="136" t="s">
        <v>43</v>
      </c>
      <c r="L161" s="34"/>
      <c r="M161" s="141" t="s">
        <v>43</v>
      </c>
      <c r="N161" s="142" t="s">
        <v>52</v>
      </c>
      <c r="P161" s="143">
        <f>O161*H161</f>
        <v>0</v>
      </c>
      <c r="Q161" s="143">
        <v>0</v>
      </c>
      <c r="R161" s="143">
        <f>Q161*H161</f>
        <v>0</v>
      </c>
      <c r="S161" s="143">
        <v>0</v>
      </c>
      <c r="T161" s="144">
        <f>S161*H161</f>
        <v>0</v>
      </c>
      <c r="AR161" s="145" t="s">
        <v>318</v>
      </c>
      <c r="AT161" s="145" t="s">
        <v>313</v>
      </c>
      <c r="AU161" s="145" t="s">
        <v>88</v>
      </c>
      <c r="AY161" s="18" t="s">
        <v>311</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318</v>
      </c>
      <c r="BM161" s="145" t="s">
        <v>982</v>
      </c>
    </row>
    <row r="162" spans="2:65" s="1" customFormat="1" ht="16.5" customHeight="1" x14ac:dyDescent="0.2">
      <c r="B162" s="34"/>
      <c r="C162" s="134" t="s">
        <v>663</v>
      </c>
      <c r="D162" s="134" t="s">
        <v>313</v>
      </c>
      <c r="E162" s="135" t="s">
        <v>2225</v>
      </c>
      <c r="F162" s="136" t="s">
        <v>2226</v>
      </c>
      <c r="G162" s="137" t="s">
        <v>2222</v>
      </c>
      <c r="H162" s="138">
        <v>6</v>
      </c>
      <c r="I162" s="139"/>
      <c r="J162" s="140">
        <f>ROUND(I162*H162,2)</f>
        <v>0</v>
      </c>
      <c r="K162" s="136" t="s">
        <v>43</v>
      </c>
      <c r="L162" s="34"/>
      <c r="M162" s="200" t="s">
        <v>43</v>
      </c>
      <c r="N162" s="201" t="s">
        <v>52</v>
      </c>
      <c r="O162" s="195"/>
      <c r="P162" s="202">
        <f>O162*H162</f>
        <v>0</v>
      </c>
      <c r="Q162" s="202">
        <v>0</v>
      </c>
      <c r="R162" s="202">
        <f>Q162*H162</f>
        <v>0</v>
      </c>
      <c r="S162" s="202">
        <v>0</v>
      </c>
      <c r="T162" s="203">
        <f>S162*H162</f>
        <v>0</v>
      </c>
      <c r="AR162" s="145" t="s">
        <v>318</v>
      </c>
      <c r="AT162" s="145" t="s">
        <v>313</v>
      </c>
      <c r="AU162" s="145" t="s">
        <v>88</v>
      </c>
      <c r="AY162" s="18" t="s">
        <v>311</v>
      </c>
      <c r="BE162" s="146">
        <f>IF(N162="základní",J162,0)</f>
        <v>0</v>
      </c>
      <c r="BF162" s="146">
        <f>IF(N162="snížená",J162,0)</f>
        <v>0</v>
      </c>
      <c r="BG162" s="146">
        <f>IF(N162="zákl. přenesená",J162,0)</f>
        <v>0</v>
      </c>
      <c r="BH162" s="146">
        <f>IF(N162="sníž. přenesená",J162,0)</f>
        <v>0</v>
      </c>
      <c r="BI162" s="146">
        <f>IF(N162="nulová",J162,0)</f>
        <v>0</v>
      </c>
      <c r="BJ162" s="18" t="s">
        <v>88</v>
      </c>
      <c r="BK162" s="146">
        <f>ROUND(I162*H162,2)</f>
        <v>0</v>
      </c>
      <c r="BL162" s="18" t="s">
        <v>318</v>
      </c>
      <c r="BM162" s="145" t="s">
        <v>991</v>
      </c>
    </row>
    <row r="163" spans="2:65" s="1" customFormat="1" ht="6.95" customHeight="1" x14ac:dyDescent="0.2">
      <c r="B163" s="43"/>
      <c r="C163" s="44"/>
      <c r="D163" s="44"/>
      <c r="E163" s="44"/>
      <c r="F163" s="44"/>
      <c r="G163" s="44"/>
      <c r="H163" s="44"/>
      <c r="I163" s="44"/>
      <c r="J163" s="44"/>
      <c r="K163" s="44"/>
      <c r="L163" s="34"/>
    </row>
  </sheetData>
  <sheetProtection algorithmName="SHA-512" hashValue="FTlSkSQUELI+WEv3OuoaAYr27xbn9u75KEfixLN/1QAWpn1S3r0HIAtp9Nwa+zpS/B/5cM/MH7rkTgfnaEdZjQ==" saltValue="/PafdO+OhTJgR6JB5djjloyT+H2IgswxI9x7vm7qCo50HboCMlI70wWgasLUP+dtmg6vaoVCXdQq/eS2YtWPrg==" spinCount="100000" sheet="1" objects="1" scenarios="1" formatColumns="0" formatRows="0" autoFilter="0"/>
  <autoFilter ref="C90:K162" xr:uid="{00000000-0009-0000-0000-000006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7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118</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2227</v>
      </c>
      <c r="F9" s="341"/>
      <c r="G9" s="341"/>
      <c r="H9" s="341"/>
      <c r="L9" s="34"/>
    </row>
    <row r="10" spans="2:46" s="1" customFormat="1" ht="12" customHeight="1" x14ac:dyDescent="0.2">
      <c r="B10" s="34"/>
      <c r="D10" s="28" t="s">
        <v>267</v>
      </c>
      <c r="L10" s="34"/>
    </row>
    <row r="11" spans="2:46" s="1" customFormat="1" ht="16.5" customHeight="1" x14ac:dyDescent="0.2">
      <c r="B11" s="34"/>
      <c r="E11" s="322" t="s">
        <v>2228</v>
      </c>
      <c r="F11" s="341"/>
      <c r="G11" s="341"/>
      <c r="H11" s="341"/>
      <c r="L11" s="34"/>
    </row>
    <row r="12" spans="2:46" s="1" customFormat="1" ht="11.25" x14ac:dyDescent="0.2">
      <c r="B12" s="34"/>
      <c r="L12" s="34"/>
    </row>
    <row r="13" spans="2:46" s="1" customFormat="1" ht="12" customHeight="1" x14ac:dyDescent="0.2">
      <c r="B13" s="34"/>
      <c r="D13" s="28" t="s">
        <v>18</v>
      </c>
      <c r="F13" s="26" t="s">
        <v>19</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ROUND(J96,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ROUND((SUM(BE96:BE369)),  2)</f>
        <v>0</v>
      </c>
      <c r="I35" s="96">
        <v>0.21</v>
      </c>
      <c r="J35" s="84">
        <f>ROUND(((SUM(BE96:BE369))*I35),  2)</f>
        <v>0</v>
      </c>
      <c r="L35" s="34"/>
    </row>
    <row r="36" spans="2:12" s="1" customFormat="1" ht="14.45" customHeight="1" x14ac:dyDescent="0.2">
      <c r="B36" s="34"/>
      <c r="E36" s="28" t="s">
        <v>53</v>
      </c>
      <c r="F36" s="84">
        <f>ROUND((SUM(BF96:BF369)),  2)</f>
        <v>0</v>
      </c>
      <c r="I36" s="96">
        <v>0.12</v>
      </c>
      <c r="J36" s="84">
        <f>ROUND(((SUM(BF96:BF369))*I36),  2)</f>
        <v>0</v>
      </c>
      <c r="L36" s="34"/>
    </row>
    <row r="37" spans="2:12" s="1" customFormat="1" ht="14.45" hidden="1" customHeight="1" x14ac:dyDescent="0.2">
      <c r="B37" s="34"/>
      <c r="E37" s="28" t="s">
        <v>54</v>
      </c>
      <c r="F37" s="84">
        <f>ROUND((SUM(BG96:BG369)),  2)</f>
        <v>0</v>
      </c>
      <c r="I37" s="96">
        <v>0.21</v>
      </c>
      <c r="J37" s="84">
        <f>0</f>
        <v>0</v>
      </c>
      <c r="L37" s="34"/>
    </row>
    <row r="38" spans="2:12" s="1" customFormat="1" ht="14.45" hidden="1" customHeight="1" x14ac:dyDescent="0.2">
      <c r="B38" s="34"/>
      <c r="E38" s="28" t="s">
        <v>55</v>
      </c>
      <c r="F38" s="84">
        <f>ROUND((SUM(BH96:BH369)),  2)</f>
        <v>0</v>
      </c>
      <c r="I38" s="96">
        <v>0.12</v>
      </c>
      <c r="J38" s="84">
        <f>0</f>
        <v>0</v>
      </c>
      <c r="L38" s="34"/>
    </row>
    <row r="39" spans="2:12" s="1" customFormat="1" ht="14.45" hidden="1" customHeight="1" x14ac:dyDescent="0.2">
      <c r="B39" s="34"/>
      <c r="E39" s="28" t="s">
        <v>56</v>
      </c>
      <c r="F39" s="84">
        <f>ROUND((SUM(BI96:BI369)),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2227</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02.1 - SO02 AST</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J96</f>
        <v>0</v>
      </c>
      <c r="L63" s="34"/>
      <c r="AU63" s="18" t="s">
        <v>272</v>
      </c>
    </row>
    <row r="64" spans="2:47" s="8" customFormat="1" ht="24.95" customHeight="1" x14ac:dyDescent="0.2">
      <c r="B64" s="106"/>
      <c r="D64" s="107" t="s">
        <v>273</v>
      </c>
      <c r="E64" s="108"/>
      <c r="F64" s="108"/>
      <c r="G64" s="108"/>
      <c r="H64" s="108"/>
      <c r="I64" s="108"/>
      <c r="J64" s="109">
        <f>J97</f>
        <v>0</v>
      </c>
      <c r="L64" s="106"/>
    </row>
    <row r="65" spans="2:12" s="9" customFormat="1" ht="19.899999999999999" customHeight="1" x14ac:dyDescent="0.2">
      <c r="B65" s="110"/>
      <c r="D65" s="111" t="s">
        <v>274</v>
      </c>
      <c r="E65" s="112"/>
      <c r="F65" s="112"/>
      <c r="G65" s="112"/>
      <c r="H65" s="112"/>
      <c r="I65" s="112"/>
      <c r="J65" s="113">
        <f>J98</f>
        <v>0</v>
      </c>
      <c r="L65" s="110"/>
    </row>
    <row r="66" spans="2:12" s="9" customFormat="1" ht="19.899999999999999" customHeight="1" x14ac:dyDescent="0.2">
      <c r="B66" s="110"/>
      <c r="D66" s="111" t="s">
        <v>275</v>
      </c>
      <c r="E66" s="112"/>
      <c r="F66" s="112"/>
      <c r="G66" s="112"/>
      <c r="H66" s="112"/>
      <c r="I66" s="112"/>
      <c r="J66" s="113">
        <f>J120</f>
        <v>0</v>
      </c>
      <c r="L66" s="110"/>
    </row>
    <row r="67" spans="2:12" s="9" customFormat="1" ht="19.899999999999999" customHeight="1" x14ac:dyDescent="0.2">
      <c r="B67" s="110"/>
      <c r="D67" s="111" t="s">
        <v>277</v>
      </c>
      <c r="E67" s="112"/>
      <c r="F67" s="112"/>
      <c r="G67" s="112"/>
      <c r="H67" s="112"/>
      <c r="I67" s="112"/>
      <c r="J67" s="113">
        <f>J191</f>
        <v>0</v>
      </c>
      <c r="L67" s="110"/>
    </row>
    <row r="68" spans="2:12" s="9" customFormat="1" ht="19.899999999999999" customHeight="1" x14ac:dyDescent="0.2">
      <c r="B68" s="110"/>
      <c r="D68" s="111" t="s">
        <v>278</v>
      </c>
      <c r="E68" s="112"/>
      <c r="F68" s="112"/>
      <c r="G68" s="112"/>
      <c r="H68" s="112"/>
      <c r="I68" s="112"/>
      <c r="J68" s="113">
        <f>J195</f>
        <v>0</v>
      </c>
      <c r="L68" s="110"/>
    </row>
    <row r="69" spans="2:12" s="9" customFormat="1" ht="19.899999999999999" customHeight="1" x14ac:dyDescent="0.2">
      <c r="B69" s="110"/>
      <c r="D69" s="111" t="s">
        <v>279</v>
      </c>
      <c r="E69" s="112"/>
      <c r="F69" s="112"/>
      <c r="G69" s="112"/>
      <c r="H69" s="112"/>
      <c r="I69" s="112"/>
      <c r="J69" s="113">
        <f>J300</f>
        <v>0</v>
      </c>
      <c r="L69" s="110"/>
    </row>
    <row r="70" spans="2:12" s="9" customFormat="1" ht="19.899999999999999" customHeight="1" x14ac:dyDescent="0.2">
      <c r="B70" s="110"/>
      <c r="D70" s="111" t="s">
        <v>280</v>
      </c>
      <c r="E70" s="112"/>
      <c r="F70" s="112"/>
      <c r="G70" s="112"/>
      <c r="H70" s="112"/>
      <c r="I70" s="112"/>
      <c r="J70" s="113">
        <f>J308</f>
        <v>0</v>
      </c>
      <c r="L70" s="110"/>
    </row>
    <row r="71" spans="2:12" s="9" customFormat="1" ht="19.899999999999999" customHeight="1" x14ac:dyDescent="0.2">
      <c r="B71" s="110"/>
      <c r="D71" s="111" t="s">
        <v>281</v>
      </c>
      <c r="E71" s="112"/>
      <c r="F71" s="112"/>
      <c r="G71" s="112"/>
      <c r="H71" s="112"/>
      <c r="I71" s="112"/>
      <c r="J71" s="113">
        <f>J311</f>
        <v>0</v>
      </c>
      <c r="L71" s="110"/>
    </row>
    <row r="72" spans="2:12" s="8" customFormat="1" ht="24.95" customHeight="1" x14ac:dyDescent="0.2">
      <c r="B72" s="106"/>
      <c r="D72" s="107" t="s">
        <v>282</v>
      </c>
      <c r="E72" s="108"/>
      <c r="F72" s="108"/>
      <c r="G72" s="108"/>
      <c r="H72" s="108"/>
      <c r="I72" s="108"/>
      <c r="J72" s="109">
        <f>J314</f>
        <v>0</v>
      </c>
      <c r="L72" s="106"/>
    </row>
    <row r="73" spans="2:12" s="9" customFormat="1" ht="19.899999999999999" customHeight="1" x14ac:dyDescent="0.2">
      <c r="B73" s="110"/>
      <c r="D73" s="111" t="s">
        <v>283</v>
      </c>
      <c r="E73" s="112"/>
      <c r="F73" s="112"/>
      <c r="G73" s="112"/>
      <c r="H73" s="112"/>
      <c r="I73" s="112"/>
      <c r="J73" s="113">
        <f>J315</f>
        <v>0</v>
      </c>
      <c r="L73" s="110"/>
    </row>
    <row r="74" spans="2:12" s="9" customFormat="1" ht="19.899999999999999" customHeight="1" x14ac:dyDescent="0.2">
      <c r="B74" s="110"/>
      <c r="D74" s="111" t="s">
        <v>290</v>
      </c>
      <c r="E74" s="112"/>
      <c r="F74" s="112"/>
      <c r="G74" s="112"/>
      <c r="H74" s="112"/>
      <c r="I74" s="112"/>
      <c r="J74" s="113">
        <f>J342</f>
        <v>0</v>
      </c>
      <c r="L74" s="110"/>
    </row>
    <row r="75" spans="2:12" s="1" customFormat="1" ht="21.75" customHeight="1" x14ac:dyDescent="0.2">
      <c r="B75" s="34"/>
      <c r="L75" s="34"/>
    </row>
    <row r="76" spans="2:12" s="1" customFormat="1" ht="6.95" customHeight="1" x14ac:dyDescent="0.2">
      <c r="B76" s="43"/>
      <c r="C76" s="44"/>
      <c r="D76" s="44"/>
      <c r="E76" s="44"/>
      <c r="F76" s="44"/>
      <c r="G76" s="44"/>
      <c r="H76" s="44"/>
      <c r="I76" s="44"/>
      <c r="J76" s="44"/>
      <c r="K76" s="44"/>
      <c r="L76" s="34"/>
    </row>
    <row r="80" spans="2:12" s="1" customFormat="1" ht="6.95" customHeight="1" x14ac:dyDescent="0.2">
      <c r="B80" s="45"/>
      <c r="C80" s="46"/>
      <c r="D80" s="46"/>
      <c r="E80" s="46"/>
      <c r="F80" s="46"/>
      <c r="G80" s="46"/>
      <c r="H80" s="46"/>
      <c r="I80" s="46"/>
      <c r="J80" s="46"/>
      <c r="K80" s="46"/>
      <c r="L80" s="34"/>
    </row>
    <row r="81" spans="2:63" s="1" customFormat="1" ht="24.95" customHeight="1" x14ac:dyDescent="0.2">
      <c r="B81" s="34"/>
      <c r="C81" s="22" t="s">
        <v>296</v>
      </c>
      <c r="L81" s="34"/>
    </row>
    <row r="82" spans="2:63" s="1" customFormat="1" ht="6.95" customHeight="1" x14ac:dyDescent="0.2">
      <c r="B82" s="34"/>
      <c r="L82" s="34"/>
    </row>
    <row r="83" spans="2:63" s="1" customFormat="1" ht="12" customHeight="1" x14ac:dyDescent="0.2">
      <c r="B83" s="34"/>
      <c r="C83" s="28" t="s">
        <v>16</v>
      </c>
      <c r="L83" s="34"/>
    </row>
    <row r="84" spans="2:63" s="1" customFormat="1" ht="16.5" customHeight="1" x14ac:dyDescent="0.2">
      <c r="B84" s="34"/>
      <c r="E84" s="339" t="str">
        <f>E7</f>
        <v>Stavba č. 3145 TV Vinoř, etapa 0012 – ČOV Vinoř</v>
      </c>
      <c r="F84" s="340"/>
      <c r="G84" s="340"/>
      <c r="H84" s="340"/>
      <c r="L84" s="34"/>
    </row>
    <row r="85" spans="2:63" ht="12" customHeight="1" x14ac:dyDescent="0.2">
      <c r="B85" s="21"/>
      <c r="C85" s="28" t="s">
        <v>265</v>
      </c>
      <c r="L85" s="21"/>
    </row>
    <row r="86" spans="2:63" s="1" customFormat="1" ht="16.5" customHeight="1" x14ac:dyDescent="0.2">
      <c r="B86" s="34"/>
      <c r="E86" s="339" t="s">
        <v>2227</v>
      </c>
      <c r="F86" s="341"/>
      <c r="G86" s="341"/>
      <c r="H86" s="341"/>
      <c r="L86" s="34"/>
    </row>
    <row r="87" spans="2:63" s="1" customFormat="1" ht="12" customHeight="1" x14ac:dyDescent="0.2">
      <c r="B87" s="34"/>
      <c r="C87" s="28" t="s">
        <v>267</v>
      </c>
      <c r="L87" s="34"/>
    </row>
    <row r="88" spans="2:63" s="1" customFormat="1" ht="16.5" customHeight="1" x14ac:dyDescent="0.2">
      <c r="B88" s="34"/>
      <c r="E88" s="322" t="str">
        <f>E11</f>
        <v>02.1 - SO02 AST</v>
      </c>
      <c r="F88" s="341"/>
      <c r="G88" s="341"/>
      <c r="H88" s="341"/>
      <c r="L88" s="34"/>
    </row>
    <row r="89" spans="2:63" s="1" customFormat="1" ht="6.95" customHeight="1" x14ac:dyDescent="0.2">
      <c r="B89" s="34"/>
      <c r="L89" s="34"/>
    </row>
    <row r="90" spans="2:63" s="1" customFormat="1" ht="12" customHeight="1" x14ac:dyDescent="0.2">
      <c r="B90" s="34"/>
      <c r="C90" s="28" t="s">
        <v>22</v>
      </c>
      <c r="F90" s="26" t="str">
        <f>F14</f>
        <v>Praha</v>
      </c>
      <c r="I90" s="28" t="s">
        <v>24</v>
      </c>
      <c r="J90" s="51" t="str">
        <f>IF(J14="","",J14)</f>
        <v>5.8.2025 - revize</v>
      </c>
      <c r="L90" s="34"/>
    </row>
    <row r="91" spans="2:63" s="1" customFormat="1" ht="6.95" customHeight="1" x14ac:dyDescent="0.2">
      <c r="B91" s="34"/>
      <c r="L91" s="34"/>
    </row>
    <row r="92" spans="2:63" s="1" customFormat="1" ht="25.7" customHeight="1" x14ac:dyDescent="0.2">
      <c r="B92" s="34"/>
      <c r="C92" s="28" t="s">
        <v>29</v>
      </c>
      <c r="F92" s="26" t="str">
        <f>E17</f>
        <v>PVS, a.s, Evropská 866/67, Praha 6, 160 00</v>
      </c>
      <c r="I92" s="28" t="s">
        <v>37</v>
      </c>
      <c r="J92" s="32" t="str">
        <f>E23</f>
        <v>d plus projektová a inženýrská a.s.</v>
      </c>
      <c r="L92" s="34"/>
    </row>
    <row r="93" spans="2:63" s="1" customFormat="1" ht="15.2" customHeight="1" x14ac:dyDescent="0.2">
      <c r="B93" s="34"/>
      <c r="C93" s="28" t="s">
        <v>35</v>
      </c>
      <c r="F93" s="26" t="str">
        <f>IF(E20="","",E20)</f>
        <v>Vyplň údaj</v>
      </c>
      <c r="I93" s="28" t="s">
        <v>42</v>
      </c>
      <c r="J93" s="32" t="str">
        <f>E26</f>
        <v xml:space="preserve"> </v>
      </c>
      <c r="L93" s="34"/>
    </row>
    <row r="94" spans="2:63" s="1" customFormat="1" ht="10.35" customHeight="1" x14ac:dyDescent="0.2">
      <c r="B94" s="34"/>
      <c r="L94" s="34"/>
    </row>
    <row r="95" spans="2:63" s="10" customFormat="1" ht="29.25" customHeight="1" x14ac:dyDescent="0.2">
      <c r="B95" s="114"/>
      <c r="C95" s="115" t="s">
        <v>297</v>
      </c>
      <c r="D95" s="116" t="s">
        <v>66</v>
      </c>
      <c r="E95" s="116" t="s">
        <v>62</v>
      </c>
      <c r="F95" s="116" t="s">
        <v>63</v>
      </c>
      <c r="G95" s="116" t="s">
        <v>298</v>
      </c>
      <c r="H95" s="116" t="s">
        <v>299</v>
      </c>
      <c r="I95" s="116" t="s">
        <v>300</v>
      </c>
      <c r="J95" s="116" t="s">
        <v>271</v>
      </c>
      <c r="K95" s="117" t="s">
        <v>301</v>
      </c>
      <c r="L95" s="114"/>
      <c r="M95" s="58" t="s">
        <v>43</v>
      </c>
      <c r="N95" s="59" t="s">
        <v>51</v>
      </c>
      <c r="O95" s="59" t="s">
        <v>302</v>
      </c>
      <c r="P95" s="59" t="s">
        <v>303</v>
      </c>
      <c r="Q95" s="59" t="s">
        <v>304</v>
      </c>
      <c r="R95" s="59" t="s">
        <v>305</v>
      </c>
      <c r="S95" s="59" t="s">
        <v>306</v>
      </c>
      <c r="T95" s="60" t="s">
        <v>307</v>
      </c>
    </row>
    <row r="96" spans="2:63" s="1" customFormat="1" ht="22.9" customHeight="1" x14ac:dyDescent="0.25">
      <c r="B96" s="34"/>
      <c r="C96" s="63" t="s">
        <v>308</v>
      </c>
      <c r="J96" s="118">
        <f>BK96</f>
        <v>0</v>
      </c>
      <c r="L96" s="34"/>
      <c r="M96" s="61"/>
      <c r="N96" s="52"/>
      <c r="O96" s="52"/>
      <c r="P96" s="119">
        <f>P97+P314</f>
        <v>0</v>
      </c>
      <c r="Q96" s="52"/>
      <c r="R96" s="119">
        <f>R97+R314</f>
        <v>6216.7540971699982</v>
      </c>
      <c r="S96" s="52"/>
      <c r="T96" s="120">
        <f>T97+T314</f>
        <v>2.5199999999999996</v>
      </c>
      <c r="AT96" s="18" t="s">
        <v>80</v>
      </c>
      <c r="AU96" s="18" t="s">
        <v>272</v>
      </c>
      <c r="BK96" s="121">
        <f>BK97+BK314</f>
        <v>0</v>
      </c>
    </row>
    <row r="97" spans="2:65" s="11" customFormat="1" ht="25.9" customHeight="1" x14ac:dyDescent="0.2">
      <c r="B97" s="122"/>
      <c r="D97" s="123" t="s">
        <v>80</v>
      </c>
      <c r="E97" s="124" t="s">
        <v>309</v>
      </c>
      <c r="F97" s="124" t="s">
        <v>310</v>
      </c>
      <c r="I97" s="125"/>
      <c r="J97" s="126">
        <f>BK97</f>
        <v>0</v>
      </c>
      <c r="L97" s="122"/>
      <c r="M97" s="127"/>
      <c r="P97" s="128">
        <f>P98+P120+P191+P195+P300+P308+P311</f>
        <v>0</v>
      </c>
      <c r="R97" s="128">
        <f>R98+R120+R191+R195+R300+R308+R311</f>
        <v>6204.1001537699985</v>
      </c>
      <c r="T97" s="129">
        <f>T98+T120+T191+T195+T300+T308+T311</f>
        <v>2.5199999999999996</v>
      </c>
      <c r="AR97" s="123" t="s">
        <v>88</v>
      </c>
      <c r="AT97" s="130" t="s">
        <v>80</v>
      </c>
      <c r="AU97" s="130" t="s">
        <v>81</v>
      </c>
      <c r="AY97" s="123" t="s">
        <v>311</v>
      </c>
      <c r="BK97" s="131">
        <f>BK98+BK120+BK191+BK195+BK300+BK308+BK311</f>
        <v>0</v>
      </c>
    </row>
    <row r="98" spans="2:65" s="11" customFormat="1" ht="22.9" customHeight="1" x14ac:dyDescent="0.2">
      <c r="B98" s="122"/>
      <c r="D98" s="123" t="s">
        <v>80</v>
      </c>
      <c r="E98" s="132" t="s">
        <v>90</v>
      </c>
      <c r="F98" s="132" t="s">
        <v>312</v>
      </c>
      <c r="I98" s="125"/>
      <c r="J98" s="133">
        <f>BK98</f>
        <v>0</v>
      </c>
      <c r="L98" s="122"/>
      <c r="M98" s="127"/>
      <c r="P98" s="128">
        <f>SUM(P99:P119)</f>
        <v>0</v>
      </c>
      <c r="R98" s="128">
        <f>SUM(R99:R119)</f>
        <v>646.19124139999997</v>
      </c>
      <c r="T98" s="129">
        <f>SUM(T99:T119)</f>
        <v>0</v>
      </c>
      <c r="AR98" s="123" t="s">
        <v>88</v>
      </c>
      <c r="AT98" s="130" t="s">
        <v>80</v>
      </c>
      <c r="AU98" s="130" t="s">
        <v>88</v>
      </c>
      <c r="AY98" s="123" t="s">
        <v>311</v>
      </c>
      <c r="BK98" s="131">
        <f>SUM(BK99:BK119)</f>
        <v>0</v>
      </c>
    </row>
    <row r="99" spans="2:65" s="1" customFormat="1" ht="16.5" customHeight="1" x14ac:dyDescent="0.2">
      <c r="B99" s="34"/>
      <c r="C99" s="134" t="s">
        <v>88</v>
      </c>
      <c r="D99" s="134" t="s">
        <v>313</v>
      </c>
      <c r="E99" s="135" t="s">
        <v>314</v>
      </c>
      <c r="F99" s="136" t="s">
        <v>315</v>
      </c>
      <c r="G99" s="137" t="s">
        <v>316</v>
      </c>
      <c r="H99" s="138">
        <v>277.77</v>
      </c>
      <c r="I99" s="139"/>
      <c r="J99" s="140">
        <f>ROUND(I99*H99,2)</f>
        <v>0</v>
      </c>
      <c r="K99" s="136" t="s">
        <v>317</v>
      </c>
      <c r="L99" s="34"/>
      <c r="M99" s="141" t="s">
        <v>43</v>
      </c>
      <c r="N99" s="142" t="s">
        <v>52</v>
      </c>
      <c r="P99" s="143">
        <f>O99*H99</f>
        <v>0</v>
      </c>
      <c r="Q99" s="143">
        <v>2.3010199999999998</v>
      </c>
      <c r="R99" s="143">
        <f>Q99*H99</f>
        <v>639.15432539999995</v>
      </c>
      <c r="S99" s="143">
        <v>0</v>
      </c>
      <c r="T99" s="144">
        <f>S99*H99</f>
        <v>0</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2229</v>
      </c>
    </row>
    <row r="100" spans="2:65" s="1" customFormat="1" ht="11.25" x14ac:dyDescent="0.2">
      <c r="B100" s="34"/>
      <c r="D100" s="147" t="s">
        <v>320</v>
      </c>
      <c r="F100" s="148" t="s">
        <v>321</v>
      </c>
      <c r="I100" s="149"/>
      <c r="L100" s="34"/>
      <c r="M100" s="150"/>
      <c r="T100" s="55"/>
      <c r="AT100" s="18" t="s">
        <v>320</v>
      </c>
      <c r="AU100" s="18" t="s">
        <v>90</v>
      </c>
    </row>
    <row r="101" spans="2:65" s="14" customFormat="1" ht="11.25" x14ac:dyDescent="0.2">
      <c r="B101" s="166"/>
      <c r="D101" s="152" t="s">
        <v>322</v>
      </c>
      <c r="E101" s="167" t="s">
        <v>43</v>
      </c>
      <c r="F101" s="168" t="s">
        <v>2230</v>
      </c>
      <c r="H101" s="167" t="s">
        <v>43</v>
      </c>
      <c r="I101" s="169"/>
      <c r="L101" s="166"/>
      <c r="M101" s="170"/>
      <c r="T101" s="171"/>
      <c r="AT101" s="167" t="s">
        <v>322</v>
      </c>
      <c r="AU101" s="167" t="s">
        <v>90</v>
      </c>
      <c r="AV101" s="14" t="s">
        <v>88</v>
      </c>
      <c r="AW101" s="14" t="s">
        <v>41</v>
      </c>
      <c r="AX101" s="14" t="s">
        <v>81</v>
      </c>
      <c r="AY101" s="167" t="s">
        <v>311</v>
      </c>
    </row>
    <row r="102" spans="2:65" s="12" customFormat="1" ht="11.25" x14ac:dyDescent="0.2">
      <c r="B102" s="151"/>
      <c r="D102" s="152" t="s">
        <v>322</v>
      </c>
      <c r="E102" s="153" t="s">
        <v>43</v>
      </c>
      <c r="F102" s="154" t="s">
        <v>2231</v>
      </c>
      <c r="H102" s="155">
        <v>223.34</v>
      </c>
      <c r="I102" s="156"/>
      <c r="L102" s="151"/>
      <c r="M102" s="157"/>
      <c r="T102" s="158"/>
      <c r="AT102" s="153" t="s">
        <v>322</v>
      </c>
      <c r="AU102" s="153" t="s">
        <v>90</v>
      </c>
      <c r="AV102" s="12" t="s">
        <v>90</v>
      </c>
      <c r="AW102" s="12" t="s">
        <v>41</v>
      </c>
      <c r="AX102" s="12" t="s">
        <v>81</v>
      </c>
      <c r="AY102" s="153" t="s">
        <v>311</v>
      </c>
    </row>
    <row r="103" spans="2:65" s="12" customFormat="1" ht="11.25" x14ac:dyDescent="0.2">
      <c r="B103" s="151"/>
      <c r="D103" s="152" t="s">
        <v>322</v>
      </c>
      <c r="E103" s="153" t="s">
        <v>43</v>
      </c>
      <c r="F103" s="154" t="s">
        <v>2232</v>
      </c>
      <c r="H103" s="155">
        <v>48.97</v>
      </c>
      <c r="I103" s="156"/>
      <c r="L103" s="151"/>
      <c r="M103" s="157"/>
      <c r="T103" s="158"/>
      <c r="AT103" s="153" t="s">
        <v>322</v>
      </c>
      <c r="AU103" s="153" t="s">
        <v>90</v>
      </c>
      <c r="AV103" s="12" t="s">
        <v>90</v>
      </c>
      <c r="AW103" s="12" t="s">
        <v>41</v>
      </c>
      <c r="AX103" s="12" t="s">
        <v>81</v>
      </c>
      <c r="AY103" s="153" t="s">
        <v>311</v>
      </c>
    </row>
    <row r="104" spans="2:65" s="12" customFormat="1" ht="11.25" x14ac:dyDescent="0.2">
      <c r="B104" s="151"/>
      <c r="D104" s="152" t="s">
        <v>322</v>
      </c>
      <c r="E104" s="153" t="s">
        <v>43</v>
      </c>
      <c r="F104" s="154" t="s">
        <v>2233</v>
      </c>
      <c r="H104" s="155">
        <v>5.46</v>
      </c>
      <c r="I104" s="156"/>
      <c r="L104" s="151"/>
      <c r="M104" s="157"/>
      <c r="T104" s="158"/>
      <c r="AT104" s="153" t="s">
        <v>322</v>
      </c>
      <c r="AU104" s="153" t="s">
        <v>90</v>
      </c>
      <c r="AV104" s="12" t="s">
        <v>90</v>
      </c>
      <c r="AW104" s="12" t="s">
        <v>41</v>
      </c>
      <c r="AX104" s="12" t="s">
        <v>81</v>
      </c>
      <c r="AY104" s="153" t="s">
        <v>311</v>
      </c>
    </row>
    <row r="105" spans="2:65" s="13" customFormat="1" ht="11.25" x14ac:dyDescent="0.2">
      <c r="B105" s="159"/>
      <c r="D105" s="152" t="s">
        <v>322</v>
      </c>
      <c r="E105" s="160" t="s">
        <v>43</v>
      </c>
      <c r="F105" s="161" t="s">
        <v>331</v>
      </c>
      <c r="H105" s="162">
        <v>277.77</v>
      </c>
      <c r="I105" s="163"/>
      <c r="L105" s="159"/>
      <c r="M105" s="164"/>
      <c r="T105" s="165"/>
      <c r="AT105" s="160" t="s">
        <v>322</v>
      </c>
      <c r="AU105" s="160" t="s">
        <v>90</v>
      </c>
      <c r="AV105" s="13" t="s">
        <v>318</v>
      </c>
      <c r="AW105" s="13" t="s">
        <v>41</v>
      </c>
      <c r="AX105" s="13" t="s">
        <v>88</v>
      </c>
      <c r="AY105" s="160" t="s">
        <v>311</v>
      </c>
    </row>
    <row r="106" spans="2:65" s="1" customFormat="1" ht="16.5" customHeight="1" x14ac:dyDescent="0.2">
      <c r="B106" s="34"/>
      <c r="C106" s="134" t="s">
        <v>90</v>
      </c>
      <c r="D106" s="134" t="s">
        <v>313</v>
      </c>
      <c r="E106" s="135" t="s">
        <v>2234</v>
      </c>
      <c r="F106" s="136" t="s">
        <v>2235</v>
      </c>
      <c r="G106" s="137" t="s">
        <v>316</v>
      </c>
      <c r="H106" s="138">
        <v>2.8</v>
      </c>
      <c r="I106" s="139"/>
      <c r="J106" s="140">
        <f>ROUND(I106*H106,2)</f>
        <v>0</v>
      </c>
      <c r="K106" s="136" t="s">
        <v>317</v>
      </c>
      <c r="L106" s="34"/>
      <c r="M106" s="141" t="s">
        <v>43</v>
      </c>
      <c r="N106" s="142" t="s">
        <v>52</v>
      </c>
      <c r="P106" s="143">
        <f>O106*H106</f>
        <v>0</v>
      </c>
      <c r="Q106" s="143">
        <v>2.5018699999999998</v>
      </c>
      <c r="R106" s="143">
        <f>Q106*H106</f>
        <v>7.0052359999999991</v>
      </c>
      <c r="S106" s="143">
        <v>0</v>
      </c>
      <c r="T106" s="144">
        <f>S106*H106</f>
        <v>0</v>
      </c>
      <c r="AR106" s="145" t="s">
        <v>318</v>
      </c>
      <c r="AT106" s="145" t="s">
        <v>313</v>
      </c>
      <c r="AU106" s="145" t="s">
        <v>90</v>
      </c>
      <c r="AY106" s="18" t="s">
        <v>311</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318</v>
      </c>
      <c r="BM106" s="145" t="s">
        <v>2236</v>
      </c>
    </row>
    <row r="107" spans="2:65" s="1" customFormat="1" ht="11.25" x14ac:dyDescent="0.2">
      <c r="B107" s="34"/>
      <c r="D107" s="147" t="s">
        <v>320</v>
      </c>
      <c r="F107" s="148" t="s">
        <v>2237</v>
      </c>
      <c r="I107" s="149"/>
      <c r="L107" s="34"/>
      <c r="M107" s="150"/>
      <c r="T107" s="55"/>
      <c r="AT107" s="18" t="s">
        <v>320</v>
      </c>
      <c r="AU107" s="18" t="s">
        <v>90</v>
      </c>
    </row>
    <row r="108" spans="2:65" s="14" customFormat="1" ht="11.25" x14ac:dyDescent="0.2">
      <c r="B108" s="166"/>
      <c r="D108" s="152" t="s">
        <v>322</v>
      </c>
      <c r="E108" s="167" t="s">
        <v>43</v>
      </c>
      <c r="F108" s="168" t="s">
        <v>2238</v>
      </c>
      <c r="H108" s="167" t="s">
        <v>43</v>
      </c>
      <c r="I108" s="169"/>
      <c r="L108" s="166"/>
      <c r="M108" s="170"/>
      <c r="T108" s="171"/>
      <c r="AT108" s="167" t="s">
        <v>322</v>
      </c>
      <c r="AU108" s="167" t="s">
        <v>90</v>
      </c>
      <c r="AV108" s="14" t="s">
        <v>88</v>
      </c>
      <c r="AW108" s="14" t="s">
        <v>41</v>
      </c>
      <c r="AX108" s="14" t="s">
        <v>81</v>
      </c>
      <c r="AY108" s="167" t="s">
        <v>311</v>
      </c>
    </row>
    <row r="109" spans="2:65" s="12" customFormat="1" ht="11.25" x14ac:dyDescent="0.2">
      <c r="B109" s="151"/>
      <c r="D109" s="152" t="s">
        <v>322</v>
      </c>
      <c r="E109" s="153" t="s">
        <v>43</v>
      </c>
      <c r="F109" s="154" t="s">
        <v>2239</v>
      </c>
      <c r="H109" s="155">
        <v>1.44</v>
      </c>
      <c r="I109" s="156"/>
      <c r="L109" s="151"/>
      <c r="M109" s="157"/>
      <c r="T109" s="158"/>
      <c r="AT109" s="153" t="s">
        <v>322</v>
      </c>
      <c r="AU109" s="153" t="s">
        <v>90</v>
      </c>
      <c r="AV109" s="12" t="s">
        <v>90</v>
      </c>
      <c r="AW109" s="12" t="s">
        <v>41</v>
      </c>
      <c r="AX109" s="12" t="s">
        <v>81</v>
      </c>
      <c r="AY109" s="153" t="s">
        <v>311</v>
      </c>
    </row>
    <row r="110" spans="2:65" s="12" customFormat="1" ht="11.25" x14ac:dyDescent="0.2">
      <c r="B110" s="151"/>
      <c r="D110" s="152" t="s">
        <v>322</v>
      </c>
      <c r="E110" s="153" t="s">
        <v>43</v>
      </c>
      <c r="F110" s="154" t="s">
        <v>2240</v>
      </c>
      <c r="H110" s="155">
        <v>1.36</v>
      </c>
      <c r="I110" s="156"/>
      <c r="L110" s="151"/>
      <c r="M110" s="157"/>
      <c r="T110" s="158"/>
      <c r="AT110" s="153" t="s">
        <v>322</v>
      </c>
      <c r="AU110" s="153" t="s">
        <v>90</v>
      </c>
      <c r="AV110" s="12" t="s">
        <v>90</v>
      </c>
      <c r="AW110" s="12" t="s">
        <v>41</v>
      </c>
      <c r="AX110" s="12" t="s">
        <v>81</v>
      </c>
      <c r="AY110" s="153" t="s">
        <v>311</v>
      </c>
    </row>
    <row r="111" spans="2:65" s="13" customFormat="1" ht="11.25" x14ac:dyDescent="0.2">
      <c r="B111" s="159"/>
      <c r="D111" s="152" t="s">
        <v>322</v>
      </c>
      <c r="E111" s="160" t="s">
        <v>43</v>
      </c>
      <c r="F111" s="161" t="s">
        <v>331</v>
      </c>
      <c r="H111" s="162">
        <v>2.8</v>
      </c>
      <c r="I111" s="163"/>
      <c r="L111" s="159"/>
      <c r="M111" s="164"/>
      <c r="T111" s="165"/>
      <c r="AT111" s="160" t="s">
        <v>322</v>
      </c>
      <c r="AU111" s="160" t="s">
        <v>90</v>
      </c>
      <c r="AV111" s="13" t="s">
        <v>318</v>
      </c>
      <c r="AW111" s="13" t="s">
        <v>41</v>
      </c>
      <c r="AX111" s="13" t="s">
        <v>88</v>
      </c>
      <c r="AY111" s="160" t="s">
        <v>311</v>
      </c>
    </row>
    <row r="112" spans="2:65" s="1" customFormat="1" ht="16.5" customHeight="1" x14ac:dyDescent="0.2">
      <c r="B112" s="34"/>
      <c r="C112" s="134" t="s">
        <v>96</v>
      </c>
      <c r="D112" s="134" t="s">
        <v>313</v>
      </c>
      <c r="E112" s="135" t="s">
        <v>2241</v>
      </c>
      <c r="F112" s="136" t="s">
        <v>2242</v>
      </c>
      <c r="G112" s="137" t="s">
        <v>250</v>
      </c>
      <c r="H112" s="138">
        <v>12</v>
      </c>
      <c r="I112" s="139"/>
      <c r="J112" s="140">
        <f>ROUND(I112*H112,2)</f>
        <v>0</v>
      </c>
      <c r="K112" s="136" t="s">
        <v>317</v>
      </c>
      <c r="L112" s="34"/>
      <c r="M112" s="141" t="s">
        <v>43</v>
      </c>
      <c r="N112" s="142" t="s">
        <v>52</v>
      </c>
      <c r="P112" s="143">
        <f>O112*H112</f>
        <v>0</v>
      </c>
      <c r="Q112" s="143">
        <v>2.64E-3</v>
      </c>
      <c r="R112" s="143">
        <f>Q112*H112</f>
        <v>3.168E-2</v>
      </c>
      <c r="S112" s="143">
        <v>0</v>
      </c>
      <c r="T112" s="144">
        <f>S112*H112</f>
        <v>0</v>
      </c>
      <c r="AR112" s="145" t="s">
        <v>318</v>
      </c>
      <c r="AT112" s="145" t="s">
        <v>313</v>
      </c>
      <c r="AU112" s="145" t="s">
        <v>90</v>
      </c>
      <c r="AY112" s="18" t="s">
        <v>311</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318</v>
      </c>
      <c r="BM112" s="145" t="s">
        <v>2243</v>
      </c>
    </row>
    <row r="113" spans="2:65" s="1" customFormat="1" ht="11.25" x14ac:dyDescent="0.2">
      <c r="B113" s="34"/>
      <c r="D113" s="147" t="s">
        <v>320</v>
      </c>
      <c r="F113" s="148" t="s">
        <v>2244</v>
      </c>
      <c r="I113" s="149"/>
      <c r="L113" s="34"/>
      <c r="M113" s="150"/>
      <c r="T113" s="55"/>
      <c r="AT113" s="18" t="s">
        <v>320</v>
      </c>
      <c r="AU113" s="18" t="s">
        <v>90</v>
      </c>
    </row>
    <row r="114" spans="2:65" s="14" customFormat="1" ht="11.25" x14ac:dyDescent="0.2">
      <c r="B114" s="166"/>
      <c r="D114" s="152" t="s">
        <v>322</v>
      </c>
      <c r="E114" s="167" t="s">
        <v>43</v>
      </c>
      <c r="F114" s="168" t="s">
        <v>2238</v>
      </c>
      <c r="H114" s="167" t="s">
        <v>43</v>
      </c>
      <c r="I114" s="169"/>
      <c r="L114" s="166"/>
      <c r="M114" s="170"/>
      <c r="T114" s="171"/>
      <c r="AT114" s="167" t="s">
        <v>322</v>
      </c>
      <c r="AU114" s="167" t="s">
        <v>90</v>
      </c>
      <c r="AV114" s="14" t="s">
        <v>88</v>
      </c>
      <c r="AW114" s="14" t="s">
        <v>41</v>
      </c>
      <c r="AX114" s="14" t="s">
        <v>81</v>
      </c>
      <c r="AY114" s="167" t="s">
        <v>311</v>
      </c>
    </row>
    <row r="115" spans="2:65" s="12" customFormat="1" ht="11.25" x14ac:dyDescent="0.2">
      <c r="B115" s="151"/>
      <c r="D115" s="152" t="s">
        <v>322</v>
      </c>
      <c r="E115" s="153" t="s">
        <v>43</v>
      </c>
      <c r="F115" s="154" t="s">
        <v>2245</v>
      </c>
      <c r="H115" s="155">
        <v>4.8</v>
      </c>
      <c r="I115" s="156"/>
      <c r="L115" s="151"/>
      <c r="M115" s="157"/>
      <c r="T115" s="158"/>
      <c r="AT115" s="153" t="s">
        <v>322</v>
      </c>
      <c r="AU115" s="153" t="s">
        <v>90</v>
      </c>
      <c r="AV115" s="12" t="s">
        <v>90</v>
      </c>
      <c r="AW115" s="12" t="s">
        <v>41</v>
      </c>
      <c r="AX115" s="12" t="s">
        <v>81</v>
      </c>
      <c r="AY115" s="153" t="s">
        <v>311</v>
      </c>
    </row>
    <row r="116" spans="2:65" s="12" customFormat="1" ht="11.25" x14ac:dyDescent="0.2">
      <c r="B116" s="151"/>
      <c r="D116" s="152" t="s">
        <v>322</v>
      </c>
      <c r="E116" s="153" t="s">
        <v>43</v>
      </c>
      <c r="F116" s="154" t="s">
        <v>2246</v>
      </c>
      <c r="H116" s="155">
        <v>7.2</v>
      </c>
      <c r="I116" s="156"/>
      <c r="L116" s="151"/>
      <c r="M116" s="157"/>
      <c r="T116" s="158"/>
      <c r="AT116" s="153" t="s">
        <v>322</v>
      </c>
      <c r="AU116" s="153" t="s">
        <v>90</v>
      </c>
      <c r="AV116" s="12" t="s">
        <v>90</v>
      </c>
      <c r="AW116" s="12" t="s">
        <v>41</v>
      </c>
      <c r="AX116" s="12" t="s">
        <v>81</v>
      </c>
      <c r="AY116" s="153" t="s">
        <v>311</v>
      </c>
    </row>
    <row r="117" spans="2:65" s="13" customFormat="1" ht="11.25" x14ac:dyDescent="0.2">
      <c r="B117" s="159"/>
      <c r="D117" s="152" t="s">
        <v>322</v>
      </c>
      <c r="E117" s="160" t="s">
        <v>43</v>
      </c>
      <c r="F117" s="161" t="s">
        <v>331</v>
      </c>
      <c r="H117" s="162">
        <v>12</v>
      </c>
      <c r="I117" s="163"/>
      <c r="L117" s="159"/>
      <c r="M117" s="164"/>
      <c r="T117" s="165"/>
      <c r="AT117" s="160" t="s">
        <v>322</v>
      </c>
      <c r="AU117" s="160" t="s">
        <v>90</v>
      </c>
      <c r="AV117" s="13" t="s">
        <v>318</v>
      </c>
      <c r="AW117" s="13" t="s">
        <v>41</v>
      </c>
      <c r="AX117" s="13" t="s">
        <v>88</v>
      </c>
      <c r="AY117" s="160" t="s">
        <v>311</v>
      </c>
    </row>
    <row r="118" spans="2:65" s="1" customFormat="1" ht="16.5" customHeight="1" x14ac:dyDescent="0.2">
      <c r="B118" s="34"/>
      <c r="C118" s="134" t="s">
        <v>318</v>
      </c>
      <c r="D118" s="134" t="s">
        <v>313</v>
      </c>
      <c r="E118" s="135" t="s">
        <v>2247</v>
      </c>
      <c r="F118" s="136" t="s">
        <v>2248</v>
      </c>
      <c r="G118" s="137" t="s">
        <v>250</v>
      </c>
      <c r="H118" s="138">
        <v>12</v>
      </c>
      <c r="I118" s="139"/>
      <c r="J118" s="140">
        <f>ROUND(I118*H118,2)</f>
        <v>0</v>
      </c>
      <c r="K118" s="136" t="s">
        <v>317</v>
      </c>
      <c r="L118" s="34"/>
      <c r="M118" s="141" t="s">
        <v>43</v>
      </c>
      <c r="N118" s="142" t="s">
        <v>52</v>
      </c>
      <c r="P118" s="143">
        <f>O118*H118</f>
        <v>0</v>
      </c>
      <c r="Q118" s="143">
        <v>0</v>
      </c>
      <c r="R118" s="143">
        <f>Q118*H118</f>
        <v>0</v>
      </c>
      <c r="S118" s="143">
        <v>0</v>
      </c>
      <c r="T118" s="144">
        <f>S118*H118</f>
        <v>0</v>
      </c>
      <c r="AR118" s="145" t="s">
        <v>318</v>
      </c>
      <c r="AT118" s="145" t="s">
        <v>313</v>
      </c>
      <c r="AU118" s="145" t="s">
        <v>90</v>
      </c>
      <c r="AY118" s="18" t="s">
        <v>311</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318</v>
      </c>
      <c r="BM118" s="145" t="s">
        <v>2249</v>
      </c>
    </row>
    <row r="119" spans="2:65" s="1" customFormat="1" ht="11.25" x14ac:dyDescent="0.2">
      <c r="B119" s="34"/>
      <c r="D119" s="147" t="s">
        <v>320</v>
      </c>
      <c r="F119" s="148" t="s">
        <v>2250</v>
      </c>
      <c r="I119" s="149"/>
      <c r="L119" s="34"/>
      <c r="M119" s="150"/>
      <c r="T119" s="55"/>
      <c r="AT119" s="18" t="s">
        <v>320</v>
      </c>
      <c r="AU119" s="18" t="s">
        <v>90</v>
      </c>
    </row>
    <row r="120" spans="2:65" s="11" customFormat="1" ht="22.9" customHeight="1" x14ac:dyDescent="0.2">
      <c r="B120" s="122"/>
      <c r="D120" s="123" t="s">
        <v>80</v>
      </c>
      <c r="E120" s="132" t="s">
        <v>96</v>
      </c>
      <c r="F120" s="132" t="s">
        <v>324</v>
      </c>
      <c r="I120" s="125"/>
      <c r="J120" s="133">
        <f>BK120</f>
        <v>0</v>
      </c>
      <c r="L120" s="122"/>
      <c r="M120" s="127"/>
      <c r="P120" s="128">
        <f>SUM(P121:P190)</f>
        <v>0</v>
      </c>
      <c r="R120" s="128">
        <f>SUM(R121:R190)</f>
        <v>5549.1166281799988</v>
      </c>
      <c r="T120" s="129">
        <f>SUM(T121:T190)</f>
        <v>0</v>
      </c>
      <c r="AR120" s="123" t="s">
        <v>88</v>
      </c>
      <c r="AT120" s="130" t="s">
        <v>80</v>
      </c>
      <c r="AU120" s="130" t="s">
        <v>88</v>
      </c>
      <c r="AY120" s="123" t="s">
        <v>311</v>
      </c>
      <c r="BK120" s="131">
        <f>SUM(BK121:BK190)</f>
        <v>0</v>
      </c>
    </row>
    <row r="121" spans="2:65" s="1" customFormat="1" ht="24.2" customHeight="1" x14ac:dyDescent="0.2">
      <c r="B121" s="34"/>
      <c r="C121" s="134" t="s">
        <v>344</v>
      </c>
      <c r="D121" s="134" t="s">
        <v>313</v>
      </c>
      <c r="E121" s="135" t="s">
        <v>2251</v>
      </c>
      <c r="F121" s="136" t="s">
        <v>2252</v>
      </c>
      <c r="G121" s="137" t="s">
        <v>316</v>
      </c>
      <c r="H121" s="138">
        <v>20.184000000000001</v>
      </c>
      <c r="I121" s="139"/>
      <c r="J121" s="140">
        <f>ROUND(I121*H121,2)</f>
        <v>0</v>
      </c>
      <c r="K121" s="136" t="s">
        <v>317</v>
      </c>
      <c r="L121" s="34"/>
      <c r="M121" s="141" t="s">
        <v>43</v>
      </c>
      <c r="N121" s="142" t="s">
        <v>52</v>
      </c>
      <c r="P121" s="143">
        <f>O121*H121</f>
        <v>0</v>
      </c>
      <c r="Q121" s="143">
        <v>2.32884</v>
      </c>
      <c r="R121" s="143">
        <f>Q121*H121</f>
        <v>47.005306560000001</v>
      </c>
      <c r="S121" s="143">
        <v>0</v>
      </c>
      <c r="T121" s="144">
        <f>S121*H121</f>
        <v>0</v>
      </c>
      <c r="AR121" s="145" t="s">
        <v>318</v>
      </c>
      <c r="AT121" s="145" t="s">
        <v>313</v>
      </c>
      <c r="AU121" s="145" t="s">
        <v>90</v>
      </c>
      <c r="AY121" s="18" t="s">
        <v>311</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318</v>
      </c>
      <c r="BM121" s="145" t="s">
        <v>2253</v>
      </c>
    </row>
    <row r="122" spans="2:65" s="1" customFormat="1" ht="11.25" x14ac:dyDescent="0.2">
      <c r="B122" s="34"/>
      <c r="D122" s="147" t="s">
        <v>320</v>
      </c>
      <c r="F122" s="148" t="s">
        <v>2254</v>
      </c>
      <c r="I122" s="149"/>
      <c r="L122" s="34"/>
      <c r="M122" s="150"/>
      <c r="T122" s="55"/>
      <c r="AT122" s="18" t="s">
        <v>320</v>
      </c>
      <c r="AU122" s="18" t="s">
        <v>90</v>
      </c>
    </row>
    <row r="123" spans="2:65" s="14" customFormat="1" ht="11.25" x14ac:dyDescent="0.2">
      <c r="B123" s="166"/>
      <c r="D123" s="152" t="s">
        <v>322</v>
      </c>
      <c r="E123" s="167" t="s">
        <v>43</v>
      </c>
      <c r="F123" s="168" t="s">
        <v>2255</v>
      </c>
      <c r="H123" s="167" t="s">
        <v>43</v>
      </c>
      <c r="I123" s="169"/>
      <c r="L123" s="166"/>
      <c r="M123" s="170"/>
      <c r="T123" s="171"/>
      <c r="AT123" s="167" t="s">
        <v>322</v>
      </c>
      <c r="AU123" s="167" t="s">
        <v>90</v>
      </c>
      <c r="AV123" s="14" t="s">
        <v>88</v>
      </c>
      <c r="AW123" s="14" t="s">
        <v>41</v>
      </c>
      <c r="AX123" s="14" t="s">
        <v>81</v>
      </c>
      <c r="AY123" s="167" t="s">
        <v>311</v>
      </c>
    </row>
    <row r="124" spans="2:65" s="12" customFormat="1" ht="11.25" x14ac:dyDescent="0.2">
      <c r="B124" s="151"/>
      <c r="D124" s="152" t="s">
        <v>322</v>
      </c>
      <c r="E124" s="153" t="s">
        <v>43</v>
      </c>
      <c r="F124" s="154" t="s">
        <v>2256</v>
      </c>
      <c r="H124" s="155">
        <v>20.184000000000001</v>
      </c>
      <c r="I124" s="156"/>
      <c r="L124" s="151"/>
      <c r="M124" s="157"/>
      <c r="T124" s="158"/>
      <c r="AT124" s="153" t="s">
        <v>322</v>
      </c>
      <c r="AU124" s="153" t="s">
        <v>90</v>
      </c>
      <c r="AV124" s="12" t="s">
        <v>90</v>
      </c>
      <c r="AW124" s="12" t="s">
        <v>41</v>
      </c>
      <c r="AX124" s="12" t="s">
        <v>88</v>
      </c>
      <c r="AY124" s="153" t="s">
        <v>311</v>
      </c>
    </row>
    <row r="125" spans="2:65" s="1" customFormat="1" ht="24.2" customHeight="1" x14ac:dyDescent="0.2">
      <c r="B125" s="34"/>
      <c r="C125" s="134" t="s">
        <v>350</v>
      </c>
      <c r="D125" s="134" t="s">
        <v>313</v>
      </c>
      <c r="E125" s="135" t="s">
        <v>445</v>
      </c>
      <c r="F125" s="136" t="s">
        <v>446</v>
      </c>
      <c r="G125" s="137" t="s">
        <v>316</v>
      </c>
      <c r="H125" s="138">
        <v>25.588000000000001</v>
      </c>
      <c r="I125" s="139"/>
      <c r="J125" s="140">
        <f>ROUND(I125*H125,2)</f>
        <v>0</v>
      </c>
      <c r="K125" s="136" t="s">
        <v>317</v>
      </c>
      <c r="L125" s="34"/>
      <c r="M125" s="141" t="s">
        <v>43</v>
      </c>
      <c r="N125" s="142" t="s">
        <v>52</v>
      </c>
      <c r="P125" s="143">
        <f>O125*H125</f>
        <v>0</v>
      </c>
      <c r="Q125" s="143">
        <v>2.5360200000000002</v>
      </c>
      <c r="R125" s="143">
        <f>Q125*H125</f>
        <v>64.891679760000002</v>
      </c>
      <c r="S125" s="143">
        <v>0</v>
      </c>
      <c r="T125" s="144">
        <f>S125*H125</f>
        <v>0</v>
      </c>
      <c r="AR125" s="145" t="s">
        <v>318</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318</v>
      </c>
      <c r="BM125" s="145" t="s">
        <v>2257</v>
      </c>
    </row>
    <row r="126" spans="2:65" s="1" customFormat="1" ht="11.25" x14ac:dyDescent="0.2">
      <c r="B126" s="34"/>
      <c r="D126" s="147" t="s">
        <v>320</v>
      </c>
      <c r="F126" s="148" t="s">
        <v>448</v>
      </c>
      <c r="I126" s="149"/>
      <c r="L126" s="34"/>
      <c r="M126" s="150"/>
      <c r="T126" s="55"/>
      <c r="AT126" s="18" t="s">
        <v>320</v>
      </c>
      <c r="AU126" s="18" t="s">
        <v>90</v>
      </c>
    </row>
    <row r="127" spans="2:65" s="14" customFormat="1" ht="11.25" x14ac:dyDescent="0.2">
      <c r="B127" s="166"/>
      <c r="D127" s="152" t="s">
        <v>322</v>
      </c>
      <c r="E127" s="167" t="s">
        <v>43</v>
      </c>
      <c r="F127" s="168" t="s">
        <v>2258</v>
      </c>
      <c r="H127" s="167" t="s">
        <v>43</v>
      </c>
      <c r="I127" s="169"/>
      <c r="L127" s="166"/>
      <c r="M127" s="170"/>
      <c r="T127" s="171"/>
      <c r="AT127" s="167" t="s">
        <v>322</v>
      </c>
      <c r="AU127" s="167" t="s">
        <v>90</v>
      </c>
      <c r="AV127" s="14" t="s">
        <v>88</v>
      </c>
      <c r="AW127" s="14" t="s">
        <v>41</v>
      </c>
      <c r="AX127" s="14" t="s">
        <v>81</v>
      </c>
      <c r="AY127" s="167" t="s">
        <v>311</v>
      </c>
    </row>
    <row r="128" spans="2:65" s="12" customFormat="1" ht="11.25" x14ac:dyDescent="0.2">
      <c r="B128" s="151"/>
      <c r="D128" s="152" t="s">
        <v>322</v>
      </c>
      <c r="E128" s="153" t="s">
        <v>43</v>
      </c>
      <c r="F128" s="154" t="s">
        <v>2259</v>
      </c>
      <c r="H128" s="155">
        <v>11.938000000000001</v>
      </c>
      <c r="I128" s="156"/>
      <c r="L128" s="151"/>
      <c r="M128" s="157"/>
      <c r="T128" s="158"/>
      <c r="AT128" s="153" t="s">
        <v>322</v>
      </c>
      <c r="AU128" s="153" t="s">
        <v>90</v>
      </c>
      <c r="AV128" s="12" t="s">
        <v>90</v>
      </c>
      <c r="AW128" s="12" t="s">
        <v>41</v>
      </c>
      <c r="AX128" s="12" t="s">
        <v>81</v>
      </c>
      <c r="AY128" s="153" t="s">
        <v>311</v>
      </c>
    </row>
    <row r="129" spans="2:65" s="14" customFormat="1" ht="11.25" x14ac:dyDescent="0.2">
      <c r="B129" s="166"/>
      <c r="D129" s="152" t="s">
        <v>322</v>
      </c>
      <c r="E129" s="167" t="s">
        <v>43</v>
      </c>
      <c r="F129" s="168" t="s">
        <v>2260</v>
      </c>
      <c r="H129" s="167" t="s">
        <v>43</v>
      </c>
      <c r="I129" s="169"/>
      <c r="L129" s="166"/>
      <c r="M129" s="170"/>
      <c r="T129" s="171"/>
      <c r="AT129" s="167" t="s">
        <v>322</v>
      </c>
      <c r="AU129" s="167" t="s">
        <v>90</v>
      </c>
      <c r="AV129" s="14" t="s">
        <v>88</v>
      </c>
      <c r="AW129" s="14" t="s">
        <v>41</v>
      </c>
      <c r="AX129" s="14" t="s">
        <v>81</v>
      </c>
      <c r="AY129" s="167" t="s">
        <v>311</v>
      </c>
    </row>
    <row r="130" spans="2:65" s="12" customFormat="1" ht="11.25" x14ac:dyDescent="0.2">
      <c r="B130" s="151"/>
      <c r="D130" s="152" t="s">
        <v>322</v>
      </c>
      <c r="E130" s="153" t="s">
        <v>43</v>
      </c>
      <c r="F130" s="154" t="s">
        <v>2261</v>
      </c>
      <c r="H130" s="155">
        <v>13.65</v>
      </c>
      <c r="I130" s="156"/>
      <c r="L130" s="151"/>
      <c r="M130" s="157"/>
      <c r="T130" s="158"/>
      <c r="AT130" s="153" t="s">
        <v>322</v>
      </c>
      <c r="AU130" s="153" t="s">
        <v>90</v>
      </c>
      <c r="AV130" s="12" t="s">
        <v>90</v>
      </c>
      <c r="AW130" s="12" t="s">
        <v>41</v>
      </c>
      <c r="AX130" s="12" t="s">
        <v>81</v>
      </c>
      <c r="AY130" s="153" t="s">
        <v>311</v>
      </c>
    </row>
    <row r="131" spans="2:65" s="13" customFormat="1" ht="11.25" x14ac:dyDescent="0.2">
      <c r="B131" s="159"/>
      <c r="D131" s="152" t="s">
        <v>322</v>
      </c>
      <c r="E131" s="160" t="s">
        <v>43</v>
      </c>
      <c r="F131" s="161" t="s">
        <v>331</v>
      </c>
      <c r="H131" s="162">
        <v>25.588000000000001</v>
      </c>
      <c r="I131" s="163"/>
      <c r="L131" s="159"/>
      <c r="M131" s="164"/>
      <c r="T131" s="165"/>
      <c r="AT131" s="160" t="s">
        <v>322</v>
      </c>
      <c r="AU131" s="160" t="s">
        <v>90</v>
      </c>
      <c r="AV131" s="13" t="s">
        <v>318</v>
      </c>
      <c r="AW131" s="13" t="s">
        <v>41</v>
      </c>
      <c r="AX131" s="13" t="s">
        <v>88</v>
      </c>
      <c r="AY131" s="160" t="s">
        <v>311</v>
      </c>
    </row>
    <row r="132" spans="2:65" s="1" customFormat="1" ht="24.2" customHeight="1" x14ac:dyDescent="0.2">
      <c r="B132" s="34"/>
      <c r="C132" s="134" t="s">
        <v>356</v>
      </c>
      <c r="D132" s="134" t="s">
        <v>313</v>
      </c>
      <c r="E132" s="135" t="s">
        <v>456</v>
      </c>
      <c r="F132" s="136" t="s">
        <v>457</v>
      </c>
      <c r="G132" s="137" t="s">
        <v>316</v>
      </c>
      <c r="H132" s="138">
        <v>2012.5719999999999</v>
      </c>
      <c r="I132" s="139"/>
      <c r="J132" s="140">
        <f>ROUND(I132*H132,2)</f>
        <v>0</v>
      </c>
      <c r="K132" s="136" t="s">
        <v>317</v>
      </c>
      <c r="L132" s="34"/>
      <c r="M132" s="141" t="s">
        <v>43</v>
      </c>
      <c r="N132" s="142" t="s">
        <v>52</v>
      </c>
      <c r="P132" s="143">
        <f>O132*H132</f>
        <v>0</v>
      </c>
      <c r="Q132" s="143">
        <v>2.5291299999999999</v>
      </c>
      <c r="R132" s="143">
        <f>Q132*H132</f>
        <v>5090.0562223599991</v>
      </c>
      <c r="S132" s="143">
        <v>0</v>
      </c>
      <c r="T132" s="144">
        <f>S132*H132</f>
        <v>0</v>
      </c>
      <c r="AR132" s="145" t="s">
        <v>318</v>
      </c>
      <c r="AT132" s="145" t="s">
        <v>313</v>
      </c>
      <c r="AU132" s="145" t="s">
        <v>90</v>
      </c>
      <c r="AY132" s="18" t="s">
        <v>311</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318</v>
      </c>
      <c r="BM132" s="145" t="s">
        <v>2262</v>
      </c>
    </row>
    <row r="133" spans="2:65" s="1" customFormat="1" ht="11.25" x14ac:dyDescent="0.2">
      <c r="B133" s="34"/>
      <c r="D133" s="147" t="s">
        <v>320</v>
      </c>
      <c r="F133" s="148" t="s">
        <v>459</v>
      </c>
      <c r="I133" s="149"/>
      <c r="L133" s="34"/>
      <c r="M133" s="150"/>
      <c r="T133" s="55"/>
      <c r="AT133" s="18" t="s">
        <v>320</v>
      </c>
      <c r="AU133" s="18" t="s">
        <v>90</v>
      </c>
    </row>
    <row r="134" spans="2:65" s="14" customFormat="1" ht="11.25" x14ac:dyDescent="0.2">
      <c r="B134" s="166"/>
      <c r="D134" s="152" t="s">
        <v>322</v>
      </c>
      <c r="E134" s="167" t="s">
        <v>43</v>
      </c>
      <c r="F134" s="168" t="s">
        <v>2258</v>
      </c>
      <c r="H134" s="167" t="s">
        <v>43</v>
      </c>
      <c r="I134" s="169"/>
      <c r="L134" s="166"/>
      <c r="M134" s="170"/>
      <c r="T134" s="171"/>
      <c r="AT134" s="167" t="s">
        <v>322</v>
      </c>
      <c r="AU134" s="167" t="s">
        <v>90</v>
      </c>
      <c r="AV134" s="14" t="s">
        <v>88</v>
      </c>
      <c r="AW134" s="14" t="s">
        <v>41</v>
      </c>
      <c r="AX134" s="14" t="s">
        <v>81</v>
      </c>
      <c r="AY134" s="167" t="s">
        <v>311</v>
      </c>
    </row>
    <row r="135" spans="2:65" s="12" customFormat="1" ht="11.25" x14ac:dyDescent="0.2">
      <c r="B135" s="151"/>
      <c r="D135" s="152" t="s">
        <v>322</v>
      </c>
      <c r="E135" s="153" t="s">
        <v>43</v>
      </c>
      <c r="F135" s="154" t="s">
        <v>2263</v>
      </c>
      <c r="H135" s="155">
        <v>646.28499999999997</v>
      </c>
      <c r="I135" s="156"/>
      <c r="L135" s="151"/>
      <c r="M135" s="157"/>
      <c r="T135" s="158"/>
      <c r="AT135" s="153" t="s">
        <v>322</v>
      </c>
      <c r="AU135" s="153" t="s">
        <v>90</v>
      </c>
      <c r="AV135" s="12" t="s">
        <v>90</v>
      </c>
      <c r="AW135" s="12" t="s">
        <v>41</v>
      </c>
      <c r="AX135" s="12" t="s">
        <v>81</v>
      </c>
      <c r="AY135" s="153" t="s">
        <v>311</v>
      </c>
    </row>
    <row r="136" spans="2:65" s="12" customFormat="1" ht="11.25" x14ac:dyDescent="0.2">
      <c r="B136" s="151"/>
      <c r="D136" s="152" t="s">
        <v>322</v>
      </c>
      <c r="E136" s="153" t="s">
        <v>43</v>
      </c>
      <c r="F136" s="154" t="s">
        <v>2264</v>
      </c>
      <c r="H136" s="155">
        <v>-0.32400000000000001</v>
      </c>
      <c r="I136" s="156"/>
      <c r="L136" s="151"/>
      <c r="M136" s="157"/>
      <c r="T136" s="158"/>
      <c r="AT136" s="153" t="s">
        <v>322</v>
      </c>
      <c r="AU136" s="153" t="s">
        <v>90</v>
      </c>
      <c r="AV136" s="12" t="s">
        <v>90</v>
      </c>
      <c r="AW136" s="12" t="s">
        <v>41</v>
      </c>
      <c r="AX136" s="12" t="s">
        <v>81</v>
      </c>
      <c r="AY136" s="153" t="s">
        <v>311</v>
      </c>
    </row>
    <row r="137" spans="2:65" s="12" customFormat="1" ht="11.25" x14ac:dyDescent="0.2">
      <c r="B137" s="151"/>
      <c r="D137" s="152" t="s">
        <v>322</v>
      </c>
      <c r="E137" s="153" t="s">
        <v>43</v>
      </c>
      <c r="F137" s="154" t="s">
        <v>2265</v>
      </c>
      <c r="H137" s="155">
        <v>481.08499999999998</v>
      </c>
      <c r="I137" s="156"/>
      <c r="L137" s="151"/>
      <c r="M137" s="157"/>
      <c r="T137" s="158"/>
      <c r="AT137" s="153" t="s">
        <v>322</v>
      </c>
      <c r="AU137" s="153" t="s">
        <v>90</v>
      </c>
      <c r="AV137" s="12" t="s">
        <v>90</v>
      </c>
      <c r="AW137" s="12" t="s">
        <v>41</v>
      </c>
      <c r="AX137" s="12" t="s">
        <v>81</v>
      </c>
      <c r="AY137" s="153" t="s">
        <v>311</v>
      </c>
    </row>
    <row r="138" spans="2:65" s="12" customFormat="1" ht="11.25" x14ac:dyDescent="0.2">
      <c r="B138" s="151"/>
      <c r="D138" s="152" t="s">
        <v>322</v>
      </c>
      <c r="E138" s="153" t="s">
        <v>43</v>
      </c>
      <c r="F138" s="154" t="s">
        <v>2266</v>
      </c>
      <c r="H138" s="155">
        <v>176.178</v>
      </c>
      <c r="I138" s="156"/>
      <c r="L138" s="151"/>
      <c r="M138" s="157"/>
      <c r="T138" s="158"/>
      <c r="AT138" s="153" t="s">
        <v>322</v>
      </c>
      <c r="AU138" s="153" t="s">
        <v>90</v>
      </c>
      <c r="AV138" s="12" t="s">
        <v>90</v>
      </c>
      <c r="AW138" s="12" t="s">
        <v>41</v>
      </c>
      <c r="AX138" s="12" t="s">
        <v>81</v>
      </c>
      <c r="AY138" s="153" t="s">
        <v>311</v>
      </c>
    </row>
    <row r="139" spans="2:65" s="12" customFormat="1" ht="11.25" x14ac:dyDescent="0.2">
      <c r="B139" s="151"/>
      <c r="D139" s="152" t="s">
        <v>322</v>
      </c>
      <c r="E139" s="153" t="s">
        <v>43</v>
      </c>
      <c r="F139" s="154" t="s">
        <v>2267</v>
      </c>
      <c r="H139" s="155">
        <v>-5.52</v>
      </c>
      <c r="I139" s="156"/>
      <c r="L139" s="151"/>
      <c r="M139" s="157"/>
      <c r="T139" s="158"/>
      <c r="AT139" s="153" t="s">
        <v>322</v>
      </c>
      <c r="AU139" s="153" t="s">
        <v>90</v>
      </c>
      <c r="AV139" s="12" t="s">
        <v>90</v>
      </c>
      <c r="AW139" s="12" t="s">
        <v>41</v>
      </c>
      <c r="AX139" s="12" t="s">
        <v>81</v>
      </c>
      <c r="AY139" s="153" t="s">
        <v>311</v>
      </c>
    </row>
    <row r="140" spans="2:65" s="14" customFormat="1" ht="11.25" x14ac:dyDescent="0.2">
      <c r="B140" s="166"/>
      <c r="D140" s="152" t="s">
        <v>322</v>
      </c>
      <c r="E140" s="167" t="s">
        <v>43</v>
      </c>
      <c r="F140" s="168" t="s">
        <v>2260</v>
      </c>
      <c r="H140" s="167" t="s">
        <v>43</v>
      </c>
      <c r="I140" s="169"/>
      <c r="L140" s="166"/>
      <c r="M140" s="170"/>
      <c r="T140" s="171"/>
      <c r="AT140" s="167" t="s">
        <v>322</v>
      </c>
      <c r="AU140" s="167" t="s">
        <v>90</v>
      </c>
      <c r="AV140" s="14" t="s">
        <v>88</v>
      </c>
      <c r="AW140" s="14" t="s">
        <v>41</v>
      </c>
      <c r="AX140" s="14" t="s">
        <v>81</v>
      </c>
      <c r="AY140" s="167" t="s">
        <v>311</v>
      </c>
    </row>
    <row r="141" spans="2:65" s="12" customFormat="1" ht="11.25" x14ac:dyDescent="0.2">
      <c r="B141" s="151"/>
      <c r="D141" s="152" t="s">
        <v>322</v>
      </c>
      <c r="E141" s="153" t="s">
        <v>43</v>
      </c>
      <c r="F141" s="154" t="s">
        <v>2268</v>
      </c>
      <c r="H141" s="155">
        <v>283.5</v>
      </c>
      <c r="I141" s="156"/>
      <c r="L141" s="151"/>
      <c r="M141" s="157"/>
      <c r="T141" s="158"/>
      <c r="AT141" s="153" t="s">
        <v>322</v>
      </c>
      <c r="AU141" s="153" t="s">
        <v>90</v>
      </c>
      <c r="AV141" s="12" t="s">
        <v>90</v>
      </c>
      <c r="AW141" s="12" t="s">
        <v>41</v>
      </c>
      <c r="AX141" s="12" t="s">
        <v>81</v>
      </c>
      <c r="AY141" s="153" t="s">
        <v>311</v>
      </c>
    </row>
    <row r="142" spans="2:65" s="12" customFormat="1" ht="11.25" x14ac:dyDescent="0.2">
      <c r="B142" s="151"/>
      <c r="D142" s="152" t="s">
        <v>322</v>
      </c>
      <c r="E142" s="153" t="s">
        <v>43</v>
      </c>
      <c r="F142" s="154" t="s">
        <v>2269</v>
      </c>
      <c r="H142" s="155">
        <v>-3.5999999999999997E-2</v>
      </c>
      <c r="I142" s="156"/>
      <c r="L142" s="151"/>
      <c r="M142" s="157"/>
      <c r="T142" s="158"/>
      <c r="AT142" s="153" t="s">
        <v>322</v>
      </c>
      <c r="AU142" s="153" t="s">
        <v>90</v>
      </c>
      <c r="AV142" s="12" t="s">
        <v>90</v>
      </c>
      <c r="AW142" s="12" t="s">
        <v>41</v>
      </c>
      <c r="AX142" s="12" t="s">
        <v>81</v>
      </c>
      <c r="AY142" s="153" t="s">
        <v>311</v>
      </c>
    </row>
    <row r="143" spans="2:65" s="12" customFormat="1" ht="11.25" x14ac:dyDescent="0.2">
      <c r="B143" s="151"/>
      <c r="D143" s="152" t="s">
        <v>322</v>
      </c>
      <c r="E143" s="153" t="s">
        <v>43</v>
      </c>
      <c r="F143" s="154" t="s">
        <v>2270</v>
      </c>
      <c r="H143" s="155">
        <v>367.65</v>
      </c>
      <c r="I143" s="156"/>
      <c r="L143" s="151"/>
      <c r="M143" s="157"/>
      <c r="T143" s="158"/>
      <c r="AT143" s="153" t="s">
        <v>322</v>
      </c>
      <c r="AU143" s="153" t="s">
        <v>90</v>
      </c>
      <c r="AV143" s="12" t="s">
        <v>90</v>
      </c>
      <c r="AW143" s="12" t="s">
        <v>41</v>
      </c>
      <c r="AX143" s="12" t="s">
        <v>81</v>
      </c>
      <c r="AY143" s="153" t="s">
        <v>311</v>
      </c>
    </row>
    <row r="144" spans="2:65" s="12" customFormat="1" ht="11.25" x14ac:dyDescent="0.2">
      <c r="B144" s="151"/>
      <c r="D144" s="152" t="s">
        <v>322</v>
      </c>
      <c r="E144" s="153" t="s">
        <v>43</v>
      </c>
      <c r="F144" s="154" t="s">
        <v>2271</v>
      </c>
      <c r="H144" s="155">
        <v>20.393999999999998</v>
      </c>
      <c r="I144" s="156"/>
      <c r="L144" s="151"/>
      <c r="M144" s="157"/>
      <c r="T144" s="158"/>
      <c r="AT144" s="153" t="s">
        <v>322</v>
      </c>
      <c r="AU144" s="153" t="s">
        <v>90</v>
      </c>
      <c r="AV144" s="12" t="s">
        <v>90</v>
      </c>
      <c r="AW144" s="12" t="s">
        <v>41</v>
      </c>
      <c r="AX144" s="12" t="s">
        <v>81</v>
      </c>
      <c r="AY144" s="153" t="s">
        <v>311</v>
      </c>
    </row>
    <row r="145" spans="2:65" s="12" customFormat="1" ht="11.25" x14ac:dyDescent="0.2">
      <c r="B145" s="151"/>
      <c r="D145" s="152" t="s">
        <v>322</v>
      </c>
      <c r="E145" s="153" t="s">
        <v>43</v>
      </c>
      <c r="F145" s="154" t="s">
        <v>2272</v>
      </c>
      <c r="H145" s="155">
        <v>-0.28799999999999998</v>
      </c>
      <c r="I145" s="156"/>
      <c r="L145" s="151"/>
      <c r="M145" s="157"/>
      <c r="T145" s="158"/>
      <c r="AT145" s="153" t="s">
        <v>322</v>
      </c>
      <c r="AU145" s="153" t="s">
        <v>90</v>
      </c>
      <c r="AV145" s="12" t="s">
        <v>90</v>
      </c>
      <c r="AW145" s="12" t="s">
        <v>41</v>
      </c>
      <c r="AX145" s="12" t="s">
        <v>81</v>
      </c>
      <c r="AY145" s="153" t="s">
        <v>311</v>
      </c>
    </row>
    <row r="146" spans="2:65" s="14" customFormat="1" ht="11.25" x14ac:dyDescent="0.2">
      <c r="B146" s="166"/>
      <c r="D146" s="152" t="s">
        <v>322</v>
      </c>
      <c r="E146" s="167" t="s">
        <v>43</v>
      </c>
      <c r="F146" s="168" t="s">
        <v>2273</v>
      </c>
      <c r="H146" s="167" t="s">
        <v>43</v>
      </c>
      <c r="I146" s="169"/>
      <c r="L146" s="166"/>
      <c r="M146" s="170"/>
      <c r="T146" s="171"/>
      <c r="AT146" s="167" t="s">
        <v>322</v>
      </c>
      <c r="AU146" s="167" t="s">
        <v>90</v>
      </c>
      <c r="AV146" s="14" t="s">
        <v>88</v>
      </c>
      <c r="AW146" s="14" t="s">
        <v>41</v>
      </c>
      <c r="AX146" s="14" t="s">
        <v>81</v>
      </c>
      <c r="AY146" s="167" t="s">
        <v>311</v>
      </c>
    </row>
    <row r="147" spans="2:65" s="12" customFormat="1" ht="11.25" x14ac:dyDescent="0.2">
      <c r="B147" s="151"/>
      <c r="D147" s="152" t="s">
        <v>322</v>
      </c>
      <c r="E147" s="153" t="s">
        <v>43</v>
      </c>
      <c r="F147" s="154" t="s">
        <v>2274</v>
      </c>
      <c r="H147" s="155">
        <v>9.6</v>
      </c>
      <c r="I147" s="156"/>
      <c r="L147" s="151"/>
      <c r="M147" s="157"/>
      <c r="T147" s="158"/>
      <c r="AT147" s="153" t="s">
        <v>322</v>
      </c>
      <c r="AU147" s="153" t="s">
        <v>90</v>
      </c>
      <c r="AV147" s="12" t="s">
        <v>90</v>
      </c>
      <c r="AW147" s="12" t="s">
        <v>41</v>
      </c>
      <c r="AX147" s="12" t="s">
        <v>81</v>
      </c>
      <c r="AY147" s="153" t="s">
        <v>311</v>
      </c>
    </row>
    <row r="148" spans="2:65" s="12" customFormat="1" ht="11.25" x14ac:dyDescent="0.2">
      <c r="B148" s="151"/>
      <c r="D148" s="152" t="s">
        <v>322</v>
      </c>
      <c r="E148" s="153" t="s">
        <v>43</v>
      </c>
      <c r="F148" s="154" t="s">
        <v>2275</v>
      </c>
      <c r="H148" s="155">
        <v>34.048000000000002</v>
      </c>
      <c r="I148" s="156"/>
      <c r="L148" s="151"/>
      <c r="M148" s="157"/>
      <c r="T148" s="158"/>
      <c r="AT148" s="153" t="s">
        <v>322</v>
      </c>
      <c r="AU148" s="153" t="s">
        <v>90</v>
      </c>
      <c r="AV148" s="12" t="s">
        <v>90</v>
      </c>
      <c r="AW148" s="12" t="s">
        <v>41</v>
      </c>
      <c r="AX148" s="12" t="s">
        <v>81</v>
      </c>
      <c r="AY148" s="153" t="s">
        <v>311</v>
      </c>
    </row>
    <row r="149" spans="2:65" s="13" customFormat="1" ht="11.25" x14ac:dyDescent="0.2">
      <c r="B149" s="159"/>
      <c r="D149" s="152" t="s">
        <v>322</v>
      </c>
      <c r="E149" s="160" t="s">
        <v>43</v>
      </c>
      <c r="F149" s="161" t="s">
        <v>331</v>
      </c>
      <c r="H149" s="162">
        <v>2012.5720000000001</v>
      </c>
      <c r="I149" s="163"/>
      <c r="L149" s="159"/>
      <c r="M149" s="164"/>
      <c r="T149" s="165"/>
      <c r="AT149" s="160" t="s">
        <v>322</v>
      </c>
      <c r="AU149" s="160" t="s">
        <v>90</v>
      </c>
      <c r="AV149" s="13" t="s">
        <v>318</v>
      </c>
      <c r="AW149" s="13" t="s">
        <v>41</v>
      </c>
      <c r="AX149" s="13" t="s">
        <v>88</v>
      </c>
      <c r="AY149" s="160" t="s">
        <v>311</v>
      </c>
    </row>
    <row r="150" spans="2:65" s="1" customFormat="1" ht="24.2" customHeight="1" x14ac:dyDescent="0.2">
      <c r="B150" s="34"/>
      <c r="C150" s="134" t="s">
        <v>362</v>
      </c>
      <c r="D150" s="134" t="s">
        <v>313</v>
      </c>
      <c r="E150" s="135" t="s">
        <v>463</v>
      </c>
      <c r="F150" s="136" t="s">
        <v>464</v>
      </c>
      <c r="G150" s="137" t="s">
        <v>250</v>
      </c>
      <c r="H150" s="138">
        <v>4908.3609999999999</v>
      </c>
      <c r="I150" s="139"/>
      <c r="J150" s="140">
        <f>ROUND(I150*H150,2)</f>
        <v>0</v>
      </c>
      <c r="K150" s="136" t="s">
        <v>317</v>
      </c>
      <c r="L150" s="34"/>
      <c r="M150" s="141" t="s">
        <v>43</v>
      </c>
      <c r="N150" s="142" t="s">
        <v>52</v>
      </c>
      <c r="P150" s="143">
        <f>O150*H150</f>
        <v>0</v>
      </c>
      <c r="Q150" s="143">
        <v>1.6199999999999999E-3</v>
      </c>
      <c r="R150" s="143">
        <f>Q150*H150</f>
        <v>7.9515448199999996</v>
      </c>
      <c r="S150" s="143">
        <v>0</v>
      </c>
      <c r="T150" s="144">
        <f>S150*H150</f>
        <v>0</v>
      </c>
      <c r="AR150" s="145" t="s">
        <v>318</v>
      </c>
      <c r="AT150" s="145" t="s">
        <v>313</v>
      </c>
      <c r="AU150" s="145" t="s">
        <v>90</v>
      </c>
      <c r="AY150" s="18" t="s">
        <v>311</v>
      </c>
      <c r="BE150" s="146">
        <f>IF(N150="základní",J150,0)</f>
        <v>0</v>
      </c>
      <c r="BF150" s="146">
        <f>IF(N150="snížená",J150,0)</f>
        <v>0</v>
      </c>
      <c r="BG150" s="146">
        <f>IF(N150="zákl. přenesená",J150,0)</f>
        <v>0</v>
      </c>
      <c r="BH150" s="146">
        <f>IF(N150="sníž. přenesená",J150,0)</f>
        <v>0</v>
      </c>
      <c r="BI150" s="146">
        <f>IF(N150="nulová",J150,0)</f>
        <v>0</v>
      </c>
      <c r="BJ150" s="18" t="s">
        <v>88</v>
      </c>
      <c r="BK150" s="146">
        <f>ROUND(I150*H150,2)</f>
        <v>0</v>
      </c>
      <c r="BL150" s="18" t="s">
        <v>318</v>
      </c>
      <c r="BM150" s="145" t="s">
        <v>2276</v>
      </c>
    </row>
    <row r="151" spans="2:65" s="1" customFormat="1" ht="11.25" x14ac:dyDescent="0.2">
      <c r="B151" s="34"/>
      <c r="D151" s="147" t="s">
        <v>320</v>
      </c>
      <c r="F151" s="148" t="s">
        <v>466</v>
      </c>
      <c r="I151" s="149"/>
      <c r="L151" s="34"/>
      <c r="M151" s="150"/>
      <c r="T151" s="55"/>
      <c r="AT151" s="18" t="s">
        <v>320</v>
      </c>
      <c r="AU151" s="18" t="s">
        <v>90</v>
      </c>
    </row>
    <row r="152" spans="2:65" s="14" customFormat="1" ht="11.25" x14ac:dyDescent="0.2">
      <c r="B152" s="166"/>
      <c r="D152" s="152" t="s">
        <v>322</v>
      </c>
      <c r="E152" s="167" t="s">
        <v>43</v>
      </c>
      <c r="F152" s="168" t="s">
        <v>2258</v>
      </c>
      <c r="H152" s="167" t="s">
        <v>43</v>
      </c>
      <c r="I152" s="169"/>
      <c r="L152" s="166"/>
      <c r="M152" s="170"/>
      <c r="T152" s="171"/>
      <c r="AT152" s="167" t="s">
        <v>322</v>
      </c>
      <c r="AU152" s="167" t="s">
        <v>90</v>
      </c>
      <c r="AV152" s="14" t="s">
        <v>88</v>
      </c>
      <c r="AW152" s="14" t="s">
        <v>41</v>
      </c>
      <c r="AX152" s="14" t="s">
        <v>81</v>
      </c>
      <c r="AY152" s="167" t="s">
        <v>311</v>
      </c>
    </row>
    <row r="153" spans="2:65" s="12" customFormat="1" ht="11.25" x14ac:dyDescent="0.2">
      <c r="B153" s="151"/>
      <c r="D153" s="152" t="s">
        <v>322</v>
      </c>
      <c r="E153" s="153" t="s">
        <v>43</v>
      </c>
      <c r="F153" s="154" t="s">
        <v>2277</v>
      </c>
      <c r="H153" s="155">
        <v>80.16</v>
      </c>
      <c r="I153" s="156"/>
      <c r="L153" s="151"/>
      <c r="M153" s="157"/>
      <c r="T153" s="158"/>
      <c r="AT153" s="153" t="s">
        <v>322</v>
      </c>
      <c r="AU153" s="153" t="s">
        <v>90</v>
      </c>
      <c r="AV153" s="12" t="s">
        <v>90</v>
      </c>
      <c r="AW153" s="12" t="s">
        <v>41</v>
      </c>
      <c r="AX153" s="12" t="s">
        <v>81</v>
      </c>
      <c r="AY153" s="153" t="s">
        <v>311</v>
      </c>
    </row>
    <row r="154" spans="2:65" s="12" customFormat="1" ht="11.25" x14ac:dyDescent="0.2">
      <c r="B154" s="151"/>
      <c r="D154" s="152" t="s">
        <v>322</v>
      </c>
      <c r="E154" s="153" t="s">
        <v>43</v>
      </c>
      <c r="F154" s="154" t="s">
        <v>2278</v>
      </c>
      <c r="H154" s="155">
        <v>2.16</v>
      </c>
      <c r="I154" s="156"/>
      <c r="L154" s="151"/>
      <c r="M154" s="157"/>
      <c r="T154" s="158"/>
      <c r="AT154" s="153" t="s">
        <v>322</v>
      </c>
      <c r="AU154" s="153" t="s">
        <v>90</v>
      </c>
      <c r="AV154" s="12" t="s">
        <v>90</v>
      </c>
      <c r="AW154" s="12" t="s">
        <v>41</v>
      </c>
      <c r="AX154" s="12" t="s">
        <v>81</v>
      </c>
      <c r="AY154" s="153" t="s">
        <v>311</v>
      </c>
    </row>
    <row r="155" spans="2:65" s="12" customFormat="1" ht="11.25" x14ac:dyDescent="0.2">
      <c r="B155" s="151"/>
      <c r="D155" s="152" t="s">
        <v>322</v>
      </c>
      <c r="E155" s="153" t="s">
        <v>43</v>
      </c>
      <c r="F155" s="154" t="s">
        <v>2279</v>
      </c>
      <c r="H155" s="155">
        <v>1924.34</v>
      </c>
      <c r="I155" s="156"/>
      <c r="L155" s="151"/>
      <c r="M155" s="157"/>
      <c r="T155" s="158"/>
      <c r="AT155" s="153" t="s">
        <v>322</v>
      </c>
      <c r="AU155" s="153" t="s">
        <v>90</v>
      </c>
      <c r="AV155" s="12" t="s">
        <v>90</v>
      </c>
      <c r="AW155" s="12" t="s">
        <v>41</v>
      </c>
      <c r="AX155" s="12" t="s">
        <v>81</v>
      </c>
      <c r="AY155" s="153" t="s">
        <v>311</v>
      </c>
    </row>
    <row r="156" spans="2:65" s="12" customFormat="1" ht="11.25" x14ac:dyDescent="0.2">
      <c r="B156" s="151"/>
      <c r="D156" s="152" t="s">
        <v>322</v>
      </c>
      <c r="E156" s="153" t="s">
        <v>43</v>
      </c>
      <c r="F156" s="154" t="s">
        <v>2280</v>
      </c>
      <c r="H156" s="155">
        <v>1174.52</v>
      </c>
      <c r="I156" s="156"/>
      <c r="L156" s="151"/>
      <c r="M156" s="157"/>
      <c r="T156" s="158"/>
      <c r="AT156" s="153" t="s">
        <v>322</v>
      </c>
      <c r="AU156" s="153" t="s">
        <v>90</v>
      </c>
      <c r="AV156" s="12" t="s">
        <v>90</v>
      </c>
      <c r="AW156" s="12" t="s">
        <v>41</v>
      </c>
      <c r="AX156" s="12" t="s">
        <v>81</v>
      </c>
      <c r="AY156" s="153" t="s">
        <v>311</v>
      </c>
    </row>
    <row r="157" spans="2:65" s="12" customFormat="1" ht="11.25" x14ac:dyDescent="0.2">
      <c r="B157" s="151"/>
      <c r="D157" s="152" t="s">
        <v>322</v>
      </c>
      <c r="E157" s="153" t="s">
        <v>43</v>
      </c>
      <c r="F157" s="154" t="s">
        <v>2281</v>
      </c>
      <c r="H157" s="155">
        <v>86.570999999999998</v>
      </c>
      <c r="I157" s="156"/>
      <c r="L157" s="151"/>
      <c r="M157" s="157"/>
      <c r="T157" s="158"/>
      <c r="AT157" s="153" t="s">
        <v>322</v>
      </c>
      <c r="AU157" s="153" t="s">
        <v>90</v>
      </c>
      <c r="AV157" s="12" t="s">
        <v>90</v>
      </c>
      <c r="AW157" s="12" t="s">
        <v>41</v>
      </c>
      <c r="AX157" s="12" t="s">
        <v>81</v>
      </c>
      <c r="AY157" s="153" t="s">
        <v>311</v>
      </c>
    </row>
    <row r="158" spans="2:65" s="12" customFormat="1" ht="11.25" x14ac:dyDescent="0.2">
      <c r="B158" s="151"/>
      <c r="D158" s="152" t="s">
        <v>322</v>
      </c>
      <c r="E158" s="153" t="s">
        <v>43</v>
      </c>
      <c r="F158" s="154" t="s">
        <v>2282</v>
      </c>
      <c r="H158" s="155">
        <v>6.84</v>
      </c>
      <c r="I158" s="156"/>
      <c r="L158" s="151"/>
      <c r="M158" s="157"/>
      <c r="T158" s="158"/>
      <c r="AT158" s="153" t="s">
        <v>322</v>
      </c>
      <c r="AU158" s="153" t="s">
        <v>90</v>
      </c>
      <c r="AV158" s="12" t="s">
        <v>90</v>
      </c>
      <c r="AW158" s="12" t="s">
        <v>41</v>
      </c>
      <c r="AX158" s="12" t="s">
        <v>81</v>
      </c>
      <c r="AY158" s="153" t="s">
        <v>311</v>
      </c>
    </row>
    <row r="159" spans="2:65" s="12" customFormat="1" ht="11.25" x14ac:dyDescent="0.2">
      <c r="B159" s="151"/>
      <c r="D159" s="152" t="s">
        <v>322</v>
      </c>
      <c r="E159" s="153" t="s">
        <v>43</v>
      </c>
      <c r="F159" s="154" t="s">
        <v>2283</v>
      </c>
      <c r="H159" s="155">
        <v>-91.35</v>
      </c>
      <c r="I159" s="156"/>
      <c r="L159" s="151"/>
      <c r="M159" s="157"/>
      <c r="T159" s="158"/>
      <c r="AT159" s="153" t="s">
        <v>322</v>
      </c>
      <c r="AU159" s="153" t="s">
        <v>90</v>
      </c>
      <c r="AV159" s="12" t="s">
        <v>90</v>
      </c>
      <c r="AW159" s="12" t="s">
        <v>41</v>
      </c>
      <c r="AX159" s="12" t="s">
        <v>81</v>
      </c>
      <c r="AY159" s="153" t="s">
        <v>311</v>
      </c>
    </row>
    <row r="160" spans="2:65" s="14" customFormat="1" ht="11.25" x14ac:dyDescent="0.2">
      <c r="B160" s="166"/>
      <c r="D160" s="152" t="s">
        <v>322</v>
      </c>
      <c r="E160" s="167" t="s">
        <v>43</v>
      </c>
      <c r="F160" s="168" t="s">
        <v>2260</v>
      </c>
      <c r="H160" s="167" t="s">
        <v>43</v>
      </c>
      <c r="I160" s="169"/>
      <c r="L160" s="166"/>
      <c r="M160" s="170"/>
      <c r="T160" s="171"/>
      <c r="AT160" s="167" t="s">
        <v>322</v>
      </c>
      <c r="AU160" s="167" t="s">
        <v>90</v>
      </c>
      <c r="AV160" s="14" t="s">
        <v>88</v>
      </c>
      <c r="AW160" s="14" t="s">
        <v>41</v>
      </c>
      <c r="AX160" s="14" t="s">
        <v>81</v>
      </c>
      <c r="AY160" s="167" t="s">
        <v>311</v>
      </c>
    </row>
    <row r="161" spans="2:65" s="12" customFormat="1" ht="11.25" x14ac:dyDescent="0.2">
      <c r="B161" s="151"/>
      <c r="D161" s="152" t="s">
        <v>322</v>
      </c>
      <c r="E161" s="153" t="s">
        <v>43</v>
      </c>
      <c r="F161" s="154" t="s">
        <v>2284</v>
      </c>
      <c r="H161" s="155">
        <v>58.2</v>
      </c>
      <c r="I161" s="156"/>
      <c r="L161" s="151"/>
      <c r="M161" s="157"/>
      <c r="T161" s="158"/>
      <c r="AT161" s="153" t="s">
        <v>322</v>
      </c>
      <c r="AU161" s="153" t="s">
        <v>90</v>
      </c>
      <c r="AV161" s="12" t="s">
        <v>90</v>
      </c>
      <c r="AW161" s="12" t="s">
        <v>41</v>
      </c>
      <c r="AX161" s="12" t="s">
        <v>81</v>
      </c>
      <c r="AY161" s="153" t="s">
        <v>311</v>
      </c>
    </row>
    <row r="162" spans="2:65" s="12" customFormat="1" ht="11.25" x14ac:dyDescent="0.2">
      <c r="B162" s="151"/>
      <c r="D162" s="152" t="s">
        <v>322</v>
      </c>
      <c r="E162" s="153" t="s">
        <v>43</v>
      </c>
      <c r="F162" s="154" t="s">
        <v>2285</v>
      </c>
      <c r="H162" s="155">
        <v>0.72</v>
      </c>
      <c r="I162" s="156"/>
      <c r="L162" s="151"/>
      <c r="M162" s="157"/>
      <c r="T162" s="158"/>
      <c r="AT162" s="153" t="s">
        <v>322</v>
      </c>
      <c r="AU162" s="153" t="s">
        <v>90</v>
      </c>
      <c r="AV162" s="12" t="s">
        <v>90</v>
      </c>
      <c r="AW162" s="12" t="s">
        <v>41</v>
      </c>
      <c r="AX162" s="12" t="s">
        <v>81</v>
      </c>
      <c r="AY162" s="153" t="s">
        <v>311</v>
      </c>
    </row>
    <row r="163" spans="2:65" s="12" customFormat="1" ht="11.25" x14ac:dyDescent="0.2">
      <c r="B163" s="151"/>
      <c r="D163" s="152" t="s">
        <v>322</v>
      </c>
      <c r="E163" s="153" t="s">
        <v>43</v>
      </c>
      <c r="F163" s="154" t="s">
        <v>2286</v>
      </c>
      <c r="H163" s="155">
        <v>1470.6</v>
      </c>
      <c r="I163" s="156"/>
      <c r="L163" s="151"/>
      <c r="M163" s="157"/>
      <c r="T163" s="158"/>
      <c r="AT163" s="153" t="s">
        <v>322</v>
      </c>
      <c r="AU163" s="153" t="s">
        <v>90</v>
      </c>
      <c r="AV163" s="12" t="s">
        <v>90</v>
      </c>
      <c r="AW163" s="12" t="s">
        <v>41</v>
      </c>
      <c r="AX163" s="12" t="s">
        <v>81</v>
      </c>
      <c r="AY163" s="153" t="s">
        <v>311</v>
      </c>
    </row>
    <row r="164" spans="2:65" s="12" customFormat="1" ht="11.25" x14ac:dyDescent="0.2">
      <c r="B164" s="151"/>
      <c r="D164" s="152" t="s">
        <v>322</v>
      </c>
      <c r="E164" s="153" t="s">
        <v>43</v>
      </c>
      <c r="F164" s="154" t="s">
        <v>2287</v>
      </c>
      <c r="H164" s="155">
        <v>136.80000000000001</v>
      </c>
      <c r="I164" s="156"/>
      <c r="L164" s="151"/>
      <c r="M164" s="157"/>
      <c r="T164" s="158"/>
      <c r="AT164" s="153" t="s">
        <v>322</v>
      </c>
      <c r="AU164" s="153" t="s">
        <v>90</v>
      </c>
      <c r="AV164" s="12" t="s">
        <v>90</v>
      </c>
      <c r="AW164" s="12" t="s">
        <v>41</v>
      </c>
      <c r="AX164" s="12" t="s">
        <v>81</v>
      </c>
      <c r="AY164" s="153" t="s">
        <v>311</v>
      </c>
    </row>
    <row r="165" spans="2:65" s="12" customFormat="1" ht="11.25" x14ac:dyDescent="0.2">
      <c r="B165" s="151"/>
      <c r="D165" s="152" t="s">
        <v>322</v>
      </c>
      <c r="E165" s="153" t="s">
        <v>43</v>
      </c>
      <c r="F165" s="154" t="s">
        <v>2288</v>
      </c>
      <c r="H165" s="155">
        <v>94.83</v>
      </c>
      <c r="I165" s="156"/>
      <c r="L165" s="151"/>
      <c r="M165" s="157"/>
      <c r="T165" s="158"/>
      <c r="AT165" s="153" t="s">
        <v>322</v>
      </c>
      <c r="AU165" s="153" t="s">
        <v>90</v>
      </c>
      <c r="AV165" s="12" t="s">
        <v>90</v>
      </c>
      <c r="AW165" s="12" t="s">
        <v>41</v>
      </c>
      <c r="AX165" s="12" t="s">
        <v>81</v>
      </c>
      <c r="AY165" s="153" t="s">
        <v>311</v>
      </c>
    </row>
    <row r="166" spans="2:65" s="12" customFormat="1" ht="11.25" x14ac:dyDescent="0.2">
      <c r="B166" s="151"/>
      <c r="D166" s="152" t="s">
        <v>322</v>
      </c>
      <c r="E166" s="153" t="s">
        <v>43</v>
      </c>
      <c r="F166" s="154" t="s">
        <v>2289</v>
      </c>
      <c r="H166" s="155">
        <v>0.68</v>
      </c>
      <c r="I166" s="156"/>
      <c r="L166" s="151"/>
      <c r="M166" s="157"/>
      <c r="T166" s="158"/>
      <c r="AT166" s="153" t="s">
        <v>322</v>
      </c>
      <c r="AU166" s="153" t="s">
        <v>90</v>
      </c>
      <c r="AV166" s="12" t="s">
        <v>90</v>
      </c>
      <c r="AW166" s="12" t="s">
        <v>41</v>
      </c>
      <c r="AX166" s="12" t="s">
        <v>81</v>
      </c>
      <c r="AY166" s="153" t="s">
        <v>311</v>
      </c>
    </row>
    <row r="167" spans="2:65" s="12" customFormat="1" ht="11.25" x14ac:dyDescent="0.2">
      <c r="B167" s="151"/>
      <c r="D167" s="152" t="s">
        <v>322</v>
      </c>
      <c r="E167" s="153" t="s">
        <v>43</v>
      </c>
      <c r="F167" s="154" t="s">
        <v>2290</v>
      </c>
      <c r="H167" s="155">
        <v>-107.1</v>
      </c>
      <c r="I167" s="156"/>
      <c r="L167" s="151"/>
      <c r="M167" s="157"/>
      <c r="T167" s="158"/>
      <c r="AT167" s="153" t="s">
        <v>322</v>
      </c>
      <c r="AU167" s="153" t="s">
        <v>90</v>
      </c>
      <c r="AV167" s="12" t="s">
        <v>90</v>
      </c>
      <c r="AW167" s="12" t="s">
        <v>41</v>
      </c>
      <c r="AX167" s="12" t="s">
        <v>81</v>
      </c>
      <c r="AY167" s="153" t="s">
        <v>311</v>
      </c>
    </row>
    <row r="168" spans="2:65" s="12" customFormat="1" ht="11.25" x14ac:dyDescent="0.2">
      <c r="B168" s="151"/>
      <c r="D168" s="152" t="s">
        <v>322</v>
      </c>
      <c r="E168" s="153" t="s">
        <v>43</v>
      </c>
      <c r="F168" s="154" t="s">
        <v>2291</v>
      </c>
      <c r="H168" s="155">
        <v>-59.85</v>
      </c>
      <c r="I168" s="156"/>
      <c r="L168" s="151"/>
      <c r="M168" s="157"/>
      <c r="T168" s="158"/>
      <c r="AT168" s="153" t="s">
        <v>322</v>
      </c>
      <c r="AU168" s="153" t="s">
        <v>90</v>
      </c>
      <c r="AV168" s="12" t="s">
        <v>90</v>
      </c>
      <c r="AW168" s="12" t="s">
        <v>41</v>
      </c>
      <c r="AX168" s="12" t="s">
        <v>81</v>
      </c>
      <c r="AY168" s="153" t="s">
        <v>311</v>
      </c>
    </row>
    <row r="169" spans="2:65" s="14" customFormat="1" ht="11.25" x14ac:dyDescent="0.2">
      <c r="B169" s="166"/>
      <c r="D169" s="152" t="s">
        <v>322</v>
      </c>
      <c r="E169" s="167" t="s">
        <v>43</v>
      </c>
      <c r="F169" s="168" t="s">
        <v>2273</v>
      </c>
      <c r="H169" s="167" t="s">
        <v>43</v>
      </c>
      <c r="I169" s="169"/>
      <c r="L169" s="166"/>
      <c r="M169" s="170"/>
      <c r="T169" s="171"/>
      <c r="AT169" s="167" t="s">
        <v>322</v>
      </c>
      <c r="AU169" s="167" t="s">
        <v>90</v>
      </c>
      <c r="AV169" s="14" t="s">
        <v>88</v>
      </c>
      <c r="AW169" s="14" t="s">
        <v>41</v>
      </c>
      <c r="AX169" s="14" t="s">
        <v>81</v>
      </c>
      <c r="AY169" s="167" t="s">
        <v>311</v>
      </c>
    </row>
    <row r="170" spans="2:65" s="12" customFormat="1" ht="11.25" x14ac:dyDescent="0.2">
      <c r="B170" s="151"/>
      <c r="D170" s="152" t="s">
        <v>322</v>
      </c>
      <c r="E170" s="153" t="s">
        <v>43</v>
      </c>
      <c r="F170" s="154" t="s">
        <v>2292</v>
      </c>
      <c r="H170" s="155">
        <v>9.6</v>
      </c>
      <c r="I170" s="156"/>
      <c r="L170" s="151"/>
      <c r="M170" s="157"/>
      <c r="T170" s="158"/>
      <c r="AT170" s="153" t="s">
        <v>322</v>
      </c>
      <c r="AU170" s="153" t="s">
        <v>90</v>
      </c>
      <c r="AV170" s="12" t="s">
        <v>90</v>
      </c>
      <c r="AW170" s="12" t="s">
        <v>41</v>
      </c>
      <c r="AX170" s="12" t="s">
        <v>81</v>
      </c>
      <c r="AY170" s="153" t="s">
        <v>311</v>
      </c>
    </row>
    <row r="171" spans="2:65" s="12" customFormat="1" ht="11.25" x14ac:dyDescent="0.2">
      <c r="B171" s="151"/>
      <c r="D171" s="152" t="s">
        <v>322</v>
      </c>
      <c r="E171" s="153" t="s">
        <v>43</v>
      </c>
      <c r="F171" s="154" t="s">
        <v>2293</v>
      </c>
      <c r="H171" s="155">
        <v>170.24</v>
      </c>
      <c r="I171" s="156"/>
      <c r="L171" s="151"/>
      <c r="M171" s="157"/>
      <c r="T171" s="158"/>
      <c r="AT171" s="153" t="s">
        <v>322</v>
      </c>
      <c r="AU171" s="153" t="s">
        <v>90</v>
      </c>
      <c r="AV171" s="12" t="s">
        <v>90</v>
      </c>
      <c r="AW171" s="12" t="s">
        <v>41</v>
      </c>
      <c r="AX171" s="12" t="s">
        <v>81</v>
      </c>
      <c r="AY171" s="153" t="s">
        <v>311</v>
      </c>
    </row>
    <row r="172" spans="2:65" s="12" customFormat="1" ht="11.25" x14ac:dyDescent="0.2">
      <c r="B172" s="151"/>
      <c r="D172" s="152" t="s">
        <v>322</v>
      </c>
      <c r="E172" s="153" t="s">
        <v>43</v>
      </c>
      <c r="F172" s="154" t="s">
        <v>2294</v>
      </c>
      <c r="H172" s="155">
        <v>-24.8</v>
      </c>
      <c r="I172" s="156"/>
      <c r="L172" s="151"/>
      <c r="M172" s="157"/>
      <c r="T172" s="158"/>
      <c r="AT172" s="153" t="s">
        <v>322</v>
      </c>
      <c r="AU172" s="153" t="s">
        <v>90</v>
      </c>
      <c r="AV172" s="12" t="s">
        <v>90</v>
      </c>
      <c r="AW172" s="12" t="s">
        <v>41</v>
      </c>
      <c r="AX172" s="12" t="s">
        <v>81</v>
      </c>
      <c r="AY172" s="153" t="s">
        <v>311</v>
      </c>
    </row>
    <row r="173" spans="2:65" s="12" customFormat="1" ht="11.25" x14ac:dyDescent="0.2">
      <c r="B173" s="151"/>
      <c r="D173" s="152" t="s">
        <v>322</v>
      </c>
      <c r="E173" s="153" t="s">
        <v>43</v>
      </c>
      <c r="F173" s="154" t="s">
        <v>2295</v>
      </c>
      <c r="H173" s="155">
        <v>-24.8</v>
      </c>
      <c r="I173" s="156"/>
      <c r="L173" s="151"/>
      <c r="M173" s="157"/>
      <c r="T173" s="158"/>
      <c r="AT173" s="153" t="s">
        <v>322</v>
      </c>
      <c r="AU173" s="153" t="s">
        <v>90</v>
      </c>
      <c r="AV173" s="12" t="s">
        <v>90</v>
      </c>
      <c r="AW173" s="12" t="s">
        <v>41</v>
      </c>
      <c r="AX173" s="12" t="s">
        <v>81</v>
      </c>
      <c r="AY173" s="153" t="s">
        <v>311</v>
      </c>
    </row>
    <row r="174" spans="2:65" s="13" customFormat="1" ht="11.25" x14ac:dyDescent="0.2">
      <c r="B174" s="159"/>
      <c r="D174" s="152" t="s">
        <v>322</v>
      </c>
      <c r="E174" s="160" t="s">
        <v>43</v>
      </c>
      <c r="F174" s="161" t="s">
        <v>331</v>
      </c>
      <c r="H174" s="162">
        <v>4908.360999999999</v>
      </c>
      <c r="I174" s="163"/>
      <c r="L174" s="159"/>
      <c r="M174" s="164"/>
      <c r="T174" s="165"/>
      <c r="AT174" s="160" t="s">
        <v>322</v>
      </c>
      <c r="AU174" s="160" t="s">
        <v>90</v>
      </c>
      <c r="AV174" s="13" t="s">
        <v>318</v>
      </c>
      <c r="AW174" s="13" t="s">
        <v>41</v>
      </c>
      <c r="AX174" s="13" t="s">
        <v>88</v>
      </c>
      <c r="AY174" s="160" t="s">
        <v>311</v>
      </c>
    </row>
    <row r="175" spans="2:65" s="1" customFormat="1" ht="16.5" customHeight="1" x14ac:dyDescent="0.2">
      <c r="B175" s="34"/>
      <c r="C175" s="172" t="s">
        <v>368</v>
      </c>
      <c r="D175" s="172" t="s">
        <v>634</v>
      </c>
      <c r="E175" s="173" t="s">
        <v>2296</v>
      </c>
      <c r="F175" s="174" t="s">
        <v>2297</v>
      </c>
      <c r="G175" s="175" t="s">
        <v>379</v>
      </c>
      <c r="H175" s="176">
        <v>1096.5999999999999</v>
      </c>
      <c r="I175" s="177"/>
      <c r="J175" s="178">
        <f>ROUND(I175*H175,2)</f>
        <v>0</v>
      </c>
      <c r="K175" s="174" t="s">
        <v>317</v>
      </c>
      <c r="L175" s="179"/>
      <c r="M175" s="180" t="s">
        <v>43</v>
      </c>
      <c r="N175" s="181" t="s">
        <v>52</v>
      </c>
      <c r="P175" s="143">
        <f>O175*H175</f>
        <v>0</v>
      </c>
      <c r="Q175" s="143">
        <v>1.2999999999999999E-4</v>
      </c>
      <c r="R175" s="143">
        <f>Q175*H175</f>
        <v>0.14255799999999996</v>
      </c>
      <c r="S175" s="143">
        <v>0</v>
      </c>
      <c r="T175" s="144">
        <f>S175*H175</f>
        <v>0</v>
      </c>
      <c r="AR175" s="145" t="s">
        <v>362</v>
      </c>
      <c r="AT175" s="145" t="s">
        <v>634</v>
      </c>
      <c r="AU175" s="145" t="s">
        <v>90</v>
      </c>
      <c r="AY175" s="18" t="s">
        <v>311</v>
      </c>
      <c r="BE175" s="146">
        <f>IF(N175="základní",J175,0)</f>
        <v>0</v>
      </c>
      <c r="BF175" s="146">
        <f>IF(N175="snížená",J175,0)</f>
        <v>0</v>
      </c>
      <c r="BG175" s="146">
        <f>IF(N175="zákl. přenesená",J175,0)</f>
        <v>0</v>
      </c>
      <c r="BH175" s="146">
        <f>IF(N175="sníž. přenesená",J175,0)</f>
        <v>0</v>
      </c>
      <c r="BI175" s="146">
        <f>IF(N175="nulová",J175,0)</f>
        <v>0</v>
      </c>
      <c r="BJ175" s="18" t="s">
        <v>88</v>
      </c>
      <c r="BK175" s="146">
        <f>ROUND(I175*H175,2)</f>
        <v>0</v>
      </c>
      <c r="BL175" s="18" t="s">
        <v>318</v>
      </c>
      <c r="BM175" s="145" t="s">
        <v>2298</v>
      </c>
    </row>
    <row r="176" spans="2:65" s="14" customFormat="1" ht="11.25" x14ac:dyDescent="0.2">
      <c r="B176" s="166"/>
      <c r="D176" s="152" t="s">
        <v>322</v>
      </c>
      <c r="E176" s="167" t="s">
        <v>43</v>
      </c>
      <c r="F176" s="168" t="s">
        <v>2258</v>
      </c>
      <c r="H176" s="167" t="s">
        <v>43</v>
      </c>
      <c r="I176" s="169"/>
      <c r="L176" s="166"/>
      <c r="M176" s="170"/>
      <c r="T176" s="171"/>
      <c r="AT176" s="167" t="s">
        <v>322</v>
      </c>
      <c r="AU176" s="167" t="s">
        <v>90</v>
      </c>
      <c r="AV176" s="14" t="s">
        <v>88</v>
      </c>
      <c r="AW176" s="14" t="s">
        <v>41</v>
      </c>
      <c r="AX176" s="14" t="s">
        <v>81</v>
      </c>
      <c r="AY176" s="167" t="s">
        <v>311</v>
      </c>
    </row>
    <row r="177" spans="2:65" s="12" customFormat="1" ht="11.25" x14ac:dyDescent="0.2">
      <c r="B177" s="151"/>
      <c r="D177" s="152" t="s">
        <v>322</v>
      </c>
      <c r="E177" s="153" t="s">
        <v>43</v>
      </c>
      <c r="F177" s="154" t="s">
        <v>2299</v>
      </c>
      <c r="H177" s="155">
        <v>390.7</v>
      </c>
      <c r="I177" s="156"/>
      <c r="L177" s="151"/>
      <c r="M177" s="157"/>
      <c r="T177" s="158"/>
      <c r="AT177" s="153" t="s">
        <v>322</v>
      </c>
      <c r="AU177" s="153" t="s">
        <v>90</v>
      </c>
      <c r="AV177" s="12" t="s">
        <v>90</v>
      </c>
      <c r="AW177" s="12" t="s">
        <v>41</v>
      </c>
      <c r="AX177" s="12" t="s">
        <v>81</v>
      </c>
      <c r="AY177" s="153" t="s">
        <v>311</v>
      </c>
    </row>
    <row r="178" spans="2:65" s="12" customFormat="1" ht="11.25" x14ac:dyDescent="0.2">
      <c r="B178" s="151"/>
      <c r="D178" s="152" t="s">
        <v>322</v>
      </c>
      <c r="E178" s="153" t="s">
        <v>43</v>
      </c>
      <c r="F178" s="154" t="s">
        <v>2300</v>
      </c>
      <c r="H178" s="155">
        <v>268.8</v>
      </c>
      <c r="I178" s="156"/>
      <c r="L178" s="151"/>
      <c r="M178" s="157"/>
      <c r="T178" s="158"/>
      <c r="AT178" s="153" t="s">
        <v>322</v>
      </c>
      <c r="AU178" s="153" t="s">
        <v>90</v>
      </c>
      <c r="AV178" s="12" t="s">
        <v>90</v>
      </c>
      <c r="AW178" s="12" t="s">
        <v>41</v>
      </c>
      <c r="AX178" s="12" t="s">
        <v>81</v>
      </c>
      <c r="AY178" s="153" t="s">
        <v>311</v>
      </c>
    </row>
    <row r="179" spans="2:65" s="14" customFormat="1" ht="11.25" x14ac:dyDescent="0.2">
      <c r="B179" s="166"/>
      <c r="D179" s="152" t="s">
        <v>322</v>
      </c>
      <c r="E179" s="167" t="s">
        <v>43</v>
      </c>
      <c r="F179" s="168" t="s">
        <v>2260</v>
      </c>
      <c r="H179" s="167" t="s">
        <v>43</v>
      </c>
      <c r="I179" s="169"/>
      <c r="L179" s="166"/>
      <c r="M179" s="170"/>
      <c r="T179" s="171"/>
      <c r="AT179" s="167" t="s">
        <v>322</v>
      </c>
      <c r="AU179" s="167" t="s">
        <v>90</v>
      </c>
      <c r="AV179" s="14" t="s">
        <v>88</v>
      </c>
      <c r="AW179" s="14" t="s">
        <v>41</v>
      </c>
      <c r="AX179" s="14" t="s">
        <v>81</v>
      </c>
      <c r="AY179" s="167" t="s">
        <v>311</v>
      </c>
    </row>
    <row r="180" spans="2:65" s="12" customFormat="1" ht="11.25" x14ac:dyDescent="0.2">
      <c r="B180" s="151"/>
      <c r="D180" s="152" t="s">
        <v>322</v>
      </c>
      <c r="E180" s="153" t="s">
        <v>43</v>
      </c>
      <c r="F180" s="154" t="s">
        <v>2301</v>
      </c>
      <c r="H180" s="155">
        <v>142.5</v>
      </c>
      <c r="I180" s="156"/>
      <c r="L180" s="151"/>
      <c r="M180" s="157"/>
      <c r="T180" s="158"/>
      <c r="AT180" s="153" t="s">
        <v>322</v>
      </c>
      <c r="AU180" s="153" t="s">
        <v>90</v>
      </c>
      <c r="AV180" s="12" t="s">
        <v>90</v>
      </c>
      <c r="AW180" s="12" t="s">
        <v>41</v>
      </c>
      <c r="AX180" s="12" t="s">
        <v>81</v>
      </c>
      <c r="AY180" s="153" t="s">
        <v>311</v>
      </c>
    </row>
    <row r="181" spans="2:65" s="12" customFormat="1" ht="11.25" x14ac:dyDescent="0.2">
      <c r="B181" s="151"/>
      <c r="D181" s="152" t="s">
        <v>322</v>
      </c>
      <c r="E181" s="153" t="s">
        <v>43</v>
      </c>
      <c r="F181" s="154" t="s">
        <v>2302</v>
      </c>
      <c r="H181" s="155">
        <v>265.8</v>
      </c>
      <c r="I181" s="156"/>
      <c r="L181" s="151"/>
      <c r="M181" s="157"/>
      <c r="T181" s="158"/>
      <c r="AT181" s="153" t="s">
        <v>322</v>
      </c>
      <c r="AU181" s="153" t="s">
        <v>90</v>
      </c>
      <c r="AV181" s="12" t="s">
        <v>90</v>
      </c>
      <c r="AW181" s="12" t="s">
        <v>41</v>
      </c>
      <c r="AX181" s="12" t="s">
        <v>81</v>
      </c>
      <c r="AY181" s="153" t="s">
        <v>311</v>
      </c>
    </row>
    <row r="182" spans="2:65" s="14" customFormat="1" ht="11.25" x14ac:dyDescent="0.2">
      <c r="B182" s="166"/>
      <c r="D182" s="152" t="s">
        <v>322</v>
      </c>
      <c r="E182" s="167" t="s">
        <v>43</v>
      </c>
      <c r="F182" s="168" t="s">
        <v>2273</v>
      </c>
      <c r="H182" s="167" t="s">
        <v>43</v>
      </c>
      <c r="I182" s="169"/>
      <c r="L182" s="166"/>
      <c r="M182" s="170"/>
      <c r="T182" s="171"/>
      <c r="AT182" s="167" t="s">
        <v>322</v>
      </c>
      <c r="AU182" s="167" t="s">
        <v>90</v>
      </c>
      <c r="AV182" s="14" t="s">
        <v>88</v>
      </c>
      <c r="AW182" s="14" t="s">
        <v>41</v>
      </c>
      <c r="AX182" s="14" t="s">
        <v>81</v>
      </c>
      <c r="AY182" s="167" t="s">
        <v>311</v>
      </c>
    </row>
    <row r="183" spans="2:65" s="12" customFormat="1" ht="11.25" x14ac:dyDescent="0.2">
      <c r="B183" s="151"/>
      <c r="D183" s="152" t="s">
        <v>322</v>
      </c>
      <c r="E183" s="153" t="s">
        <v>43</v>
      </c>
      <c r="F183" s="154" t="s">
        <v>2303</v>
      </c>
      <c r="H183" s="155">
        <v>28.8</v>
      </c>
      <c r="I183" s="156"/>
      <c r="L183" s="151"/>
      <c r="M183" s="157"/>
      <c r="T183" s="158"/>
      <c r="AT183" s="153" t="s">
        <v>322</v>
      </c>
      <c r="AU183" s="153" t="s">
        <v>90</v>
      </c>
      <c r="AV183" s="12" t="s">
        <v>90</v>
      </c>
      <c r="AW183" s="12" t="s">
        <v>41</v>
      </c>
      <c r="AX183" s="12" t="s">
        <v>81</v>
      </c>
      <c r="AY183" s="153" t="s">
        <v>311</v>
      </c>
    </row>
    <row r="184" spans="2:65" s="13" customFormat="1" ht="11.25" x14ac:dyDescent="0.2">
      <c r="B184" s="159"/>
      <c r="D184" s="152" t="s">
        <v>322</v>
      </c>
      <c r="E184" s="160" t="s">
        <v>43</v>
      </c>
      <c r="F184" s="161" t="s">
        <v>331</v>
      </c>
      <c r="H184" s="162">
        <v>1096.5999999999999</v>
      </c>
      <c r="I184" s="163"/>
      <c r="L184" s="159"/>
      <c r="M184" s="164"/>
      <c r="T184" s="165"/>
      <c r="AT184" s="160" t="s">
        <v>322</v>
      </c>
      <c r="AU184" s="160" t="s">
        <v>90</v>
      </c>
      <c r="AV184" s="13" t="s">
        <v>318</v>
      </c>
      <c r="AW184" s="13" t="s">
        <v>41</v>
      </c>
      <c r="AX184" s="13" t="s">
        <v>88</v>
      </c>
      <c r="AY184" s="160" t="s">
        <v>311</v>
      </c>
    </row>
    <row r="185" spans="2:65" s="1" customFormat="1" ht="24.2" customHeight="1" x14ac:dyDescent="0.2">
      <c r="B185" s="34"/>
      <c r="C185" s="134" t="s">
        <v>376</v>
      </c>
      <c r="D185" s="134" t="s">
        <v>313</v>
      </c>
      <c r="E185" s="135" t="s">
        <v>477</v>
      </c>
      <c r="F185" s="136" t="s">
        <v>478</v>
      </c>
      <c r="G185" s="137" t="s">
        <v>250</v>
      </c>
      <c r="H185" s="138">
        <v>4908.3609999999999</v>
      </c>
      <c r="I185" s="139"/>
      <c r="J185" s="140">
        <f>ROUND(I185*H185,2)</f>
        <v>0</v>
      </c>
      <c r="K185" s="136" t="s">
        <v>317</v>
      </c>
      <c r="L185" s="34"/>
      <c r="M185" s="141" t="s">
        <v>43</v>
      </c>
      <c r="N185" s="142" t="s">
        <v>52</v>
      </c>
      <c r="P185" s="143">
        <f>O185*H185</f>
        <v>0</v>
      </c>
      <c r="Q185" s="143">
        <v>0</v>
      </c>
      <c r="R185" s="143">
        <f>Q185*H185</f>
        <v>0</v>
      </c>
      <c r="S185" s="143">
        <v>0</v>
      </c>
      <c r="T185" s="144">
        <f>S185*H185</f>
        <v>0</v>
      </c>
      <c r="AR185" s="145" t="s">
        <v>318</v>
      </c>
      <c r="AT185" s="145" t="s">
        <v>313</v>
      </c>
      <c r="AU185" s="145" t="s">
        <v>90</v>
      </c>
      <c r="AY185" s="18" t="s">
        <v>311</v>
      </c>
      <c r="BE185" s="146">
        <f>IF(N185="základní",J185,0)</f>
        <v>0</v>
      </c>
      <c r="BF185" s="146">
        <f>IF(N185="snížená",J185,0)</f>
        <v>0</v>
      </c>
      <c r="BG185" s="146">
        <f>IF(N185="zákl. přenesená",J185,0)</f>
        <v>0</v>
      </c>
      <c r="BH185" s="146">
        <f>IF(N185="sníž. přenesená",J185,0)</f>
        <v>0</v>
      </c>
      <c r="BI185" s="146">
        <f>IF(N185="nulová",J185,0)</f>
        <v>0</v>
      </c>
      <c r="BJ185" s="18" t="s">
        <v>88</v>
      </c>
      <c r="BK185" s="146">
        <f>ROUND(I185*H185,2)</f>
        <v>0</v>
      </c>
      <c r="BL185" s="18" t="s">
        <v>318</v>
      </c>
      <c r="BM185" s="145" t="s">
        <v>2304</v>
      </c>
    </row>
    <row r="186" spans="2:65" s="1" customFormat="1" ht="11.25" x14ac:dyDescent="0.2">
      <c r="B186" s="34"/>
      <c r="D186" s="147" t="s">
        <v>320</v>
      </c>
      <c r="F186" s="148" t="s">
        <v>480</v>
      </c>
      <c r="I186" s="149"/>
      <c r="L186" s="34"/>
      <c r="M186" s="150"/>
      <c r="T186" s="55"/>
      <c r="AT186" s="18" t="s">
        <v>320</v>
      </c>
      <c r="AU186" s="18" t="s">
        <v>90</v>
      </c>
    </row>
    <row r="187" spans="2:65" s="1" customFormat="1" ht="24.2" customHeight="1" x14ac:dyDescent="0.2">
      <c r="B187" s="34"/>
      <c r="C187" s="134" t="s">
        <v>384</v>
      </c>
      <c r="D187" s="134" t="s">
        <v>313</v>
      </c>
      <c r="E187" s="135" t="s">
        <v>496</v>
      </c>
      <c r="F187" s="136" t="s">
        <v>497</v>
      </c>
      <c r="G187" s="137" t="s">
        <v>371</v>
      </c>
      <c r="H187" s="138">
        <v>305.72399999999999</v>
      </c>
      <c r="I187" s="139"/>
      <c r="J187" s="140">
        <f>ROUND(I187*H187,2)</f>
        <v>0</v>
      </c>
      <c r="K187" s="136" t="s">
        <v>317</v>
      </c>
      <c r="L187" s="34"/>
      <c r="M187" s="141" t="s">
        <v>43</v>
      </c>
      <c r="N187" s="142" t="s">
        <v>52</v>
      </c>
      <c r="P187" s="143">
        <f>O187*H187</f>
        <v>0</v>
      </c>
      <c r="Q187" s="143">
        <v>1.10907</v>
      </c>
      <c r="R187" s="143">
        <f>Q187*H187</f>
        <v>339.06931667999999</v>
      </c>
      <c r="S187" s="143">
        <v>0</v>
      </c>
      <c r="T187" s="144">
        <f>S187*H187</f>
        <v>0</v>
      </c>
      <c r="AR187" s="145" t="s">
        <v>318</v>
      </c>
      <c r="AT187" s="145" t="s">
        <v>313</v>
      </c>
      <c r="AU187" s="145" t="s">
        <v>90</v>
      </c>
      <c r="AY187" s="18" t="s">
        <v>311</v>
      </c>
      <c r="BE187" s="146">
        <f>IF(N187="základní",J187,0)</f>
        <v>0</v>
      </c>
      <c r="BF187" s="146">
        <f>IF(N187="snížená",J187,0)</f>
        <v>0</v>
      </c>
      <c r="BG187" s="146">
        <f>IF(N187="zákl. přenesená",J187,0)</f>
        <v>0</v>
      </c>
      <c r="BH187" s="146">
        <f>IF(N187="sníž. přenesená",J187,0)</f>
        <v>0</v>
      </c>
      <c r="BI187" s="146">
        <f>IF(N187="nulová",J187,0)</f>
        <v>0</v>
      </c>
      <c r="BJ187" s="18" t="s">
        <v>88</v>
      </c>
      <c r="BK187" s="146">
        <f>ROUND(I187*H187,2)</f>
        <v>0</v>
      </c>
      <c r="BL187" s="18" t="s">
        <v>318</v>
      </c>
      <c r="BM187" s="145" t="s">
        <v>2305</v>
      </c>
    </row>
    <row r="188" spans="2:65" s="1" customFormat="1" ht="11.25" x14ac:dyDescent="0.2">
      <c r="B188" s="34"/>
      <c r="D188" s="147" t="s">
        <v>320</v>
      </c>
      <c r="F188" s="148" t="s">
        <v>499</v>
      </c>
      <c r="I188" s="149"/>
      <c r="L188" s="34"/>
      <c r="M188" s="150"/>
      <c r="T188" s="55"/>
      <c r="AT188" s="18" t="s">
        <v>320</v>
      </c>
      <c r="AU188" s="18" t="s">
        <v>90</v>
      </c>
    </row>
    <row r="189" spans="2:65" s="14" customFormat="1" ht="11.25" x14ac:dyDescent="0.2">
      <c r="B189" s="166"/>
      <c r="D189" s="152" t="s">
        <v>322</v>
      </c>
      <c r="E189" s="167" t="s">
        <v>43</v>
      </c>
      <c r="F189" s="168" t="s">
        <v>409</v>
      </c>
      <c r="H189" s="167" t="s">
        <v>43</v>
      </c>
      <c r="I189" s="169"/>
      <c r="L189" s="166"/>
      <c r="M189" s="170"/>
      <c r="T189" s="171"/>
      <c r="AT189" s="167" t="s">
        <v>322</v>
      </c>
      <c r="AU189" s="167" t="s">
        <v>90</v>
      </c>
      <c r="AV189" s="14" t="s">
        <v>88</v>
      </c>
      <c r="AW189" s="14" t="s">
        <v>41</v>
      </c>
      <c r="AX189" s="14" t="s">
        <v>81</v>
      </c>
      <c r="AY189" s="167" t="s">
        <v>311</v>
      </c>
    </row>
    <row r="190" spans="2:65" s="12" customFormat="1" ht="11.25" x14ac:dyDescent="0.2">
      <c r="B190" s="151"/>
      <c r="D190" s="152" t="s">
        <v>322</v>
      </c>
      <c r="E190" s="153" t="s">
        <v>43</v>
      </c>
      <c r="F190" s="154" t="s">
        <v>2306</v>
      </c>
      <c r="H190" s="155">
        <v>305.72399999999999</v>
      </c>
      <c r="I190" s="156"/>
      <c r="L190" s="151"/>
      <c r="M190" s="157"/>
      <c r="T190" s="158"/>
      <c r="AT190" s="153" t="s">
        <v>322</v>
      </c>
      <c r="AU190" s="153" t="s">
        <v>90</v>
      </c>
      <c r="AV190" s="12" t="s">
        <v>90</v>
      </c>
      <c r="AW190" s="12" t="s">
        <v>41</v>
      </c>
      <c r="AX190" s="12" t="s">
        <v>88</v>
      </c>
      <c r="AY190" s="153" t="s">
        <v>311</v>
      </c>
    </row>
    <row r="191" spans="2:65" s="11" customFormat="1" ht="22.9" customHeight="1" x14ac:dyDescent="0.2">
      <c r="B191" s="122"/>
      <c r="D191" s="123" t="s">
        <v>80</v>
      </c>
      <c r="E191" s="132" t="s">
        <v>350</v>
      </c>
      <c r="F191" s="132" t="s">
        <v>568</v>
      </c>
      <c r="I191" s="125"/>
      <c r="J191" s="133">
        <f>BK191</f>
        <v>0</v>
      </c>
      <c r="L191" s="122"/>
      <c r="M191" s="127"/>
      <c r="P191" s="128">
        <f>SUM(P192:P194)</f>
        <v>0</v>
      </c>
      <c r="R191" s="128">
        <f>SUM(R192:R194)</f>
        <v>0.67200000000000004</v>
      </c>
      <c r="T191" s="129">
        <f>SUM(T192:T194)</f>
        <v>0</v>
      </c>
      <c r="AR191" s="123" t="s">
        <v>88</v>
      </c>
      <c r="AT191" s="130" t="s">
        <v>80</v>
      </c>
      <c r="AU191" s="130" t="s">
        <v>88</v>
      </c>
      <c r="AY191" s="123" t="s">
        <v>311</v>
      </c>
      <c r="BK191" s="131">
        <f>SUM(BK192:BK194)</f>
        <v>0</v>
      </c>
    </row>
    <row r="192" spans="2:65" s="1" customFormat="1" ht="16.5" customHeight="1" x14ac:dyDescent="0.2">
      <c r="B192" s="34"/>
      <c r="C192" s="134" t="s">
        <v>8</v>
      </c>
      <c r="D192" s="134" t="s">
        <v>313</v>
      </c>
      <c r="E192" s="135" t="s">
        <v>589</v>
      </c>
      <c r="F192" s="136" t="s">
        <v>590</v>
      </c>
      <c r="G192" s="137" t="s">
        <v>250</v>
      </c>
      <c r="H192" s="138">
        <v>12</v>
      </c>
      <c r="I192" s="139"/>
      <c r="J192" s="140">
        <f>ROUND(I192*H192,2)</f>
        <v>0</v>
      </c>
      <c r="K192" s="136" t="s">
        <v>317</v>
      </c>
      <c r="L192" s="34"/>
      <c r="M192" s="141" t="s">
        <v>43</v>
      </c>
      <c r="N192" s="142" t="s">
        <v>52</v>
      </c>
      <c r="P192" s="143">
        <f>O192*H192</f>
        <v>0</v>
      </c>
      <c r="Q192" s="143">
        <v>5.6000000000000001E-2</v>
      </c>
      <c r="R192" s="143">
        <f>Q192*H192</f>
        <v>0.67200000000000004</v>
      </c>
      <c r="S192" s="143">
        <v>0</v>
      </c>
      <c r="T192" s="144">
        <f>S192*H192</f>
        <v>0</v>
      </c>
      <c r="AR192" s="145" t="s">
        <v>318</v>
      </c>
      <c r="AT192" s="145" t="s">
        <v>313</v>
      </c>
      <c r="AU192" s="145" t="s">
        <v>90</v>
      </c>
      <c r="AY192" s="18" t="s">
        <v>311</v>
      </c>
      <c r="BE192" s="146">
        <f>IF(N192="základní",J192,0)</f>
        <v>0</v>
      </c>
      <c r="BF192" s="146">
        <f>IF(N192="snížená",J192,0)</f>
        <v>0</v>
      </c>
      <c r="BG192" s="146">
        <f>IF(N192="zákl. přenesená",J192,0)</f>
        <v>0</v>
      </c>
      <c r="BH192" s="146">
        <f>IF(N192="sníž. přenesená",J192,0)</f>
        <v>0</v>
      </c>
      <c r="BI192" s="146">
        <f>IF(N192="nulová",J192,0)</f>
        <v>0</v>
      </c>
      <c r="BJ192" s="18" t="s">
        <v>88</v>
      </c>
      <c r="BK192" s="146">
        <f>ROUND(I192*H192,2)</f>
        <v>0</v>
      </c>
      <c r="BL192" s="18" t="s">
        <v>318</v>
      </c>
      <c r="BM192" s="145" t="s">
        <v>2307</v>
      </c>
    </row>
    <row r="193" spans="2:65" s="1" customFormat="1" ht="11.25" x14ac:dyDescent="0.2">
      <c r="B193" s="34"/>
      <c r="D193" s="147" t="s">
        <v>320</v>
      </c>
      <c r="F193" s="148" t="s">
        <v>592</v>
      </c>
      <c r="I193" s="149"/>
      <c r="L193" s="34"/>
      <c r="M193" s="150"/>
      <c r="T193" s="55"/>
      <c r="AT193" s="18" t="s">
        <v>320</v>
      </c>
      <c r="AU193" s="18" t="s">
        <v>90</v>
      </c>
    </row>
    <row r="194" spans="2:65" s="12" customFormat="1" ht="11.25" x14ac:dyDescent="0.2">
      <c r="B194" s="151"/>
      <c r="D194" s="152" t="s">
        <v>322</v>
      </c>
      <c r="E194" s="153" t="s">
        <v>43</v>
      </c>
      <c r="F194" s="154" t="s">
        <v>2308</v>
      </c>
      <c r="H194" s="155">
        <v>12</v>
      </c>
      <c r="I194" s="156"/>
      <c r="L194" s="151"/>
      <c r="M194" s="157"/>
      <c r="T194" s="158"/>
      <c r="AT194" s="153" t="s">
        <v>322</v>
      </c>
      <c r="AU194" s="153" t="s">
        <v>90</v>
      </c>
      <c r="AV194" s="12" t="s">
        <v>90</v>
      </c>
      <c r="AW194" s="12" t="s">
        <v>41</v>
      </c>
      <c r="AX194" s="12" t="s">
        <v>88</v>
      </c>
      <c r="AY194" s="153" t="s">
        <v>311</v>
      </c>
    </row>
    <row r="195" spans="2:65" s="11" customFormat="1" ht="22.9" customHeight="1" x14ac:dyDescent="0.2">
      <c r="B195" s="122"/>
      <c r="D195" s="123" t="s">
        <v>80</v>
      </c>
      <c r="E195" s="132" t="s">
        <v>368</v>
      </c>
      <c r="F195" s="132" t="s">
        <v>708</v>
      </c>
      <c r="I195" s="125"/>
      <c r="J195" s="133">
        <f>BK195</f>
        <v>0</v>
      </c>
      <c r="L195" s="122"/>
      <c r="M195" s="127"/>
      <c r="P195" s="128">
        <f>SUM(P196:P299)</f>
        <v>0</v>
      </c>
      <c r="R195" s="128">
        <f>SUM(R196:R299)</f>
        <v>8.1202841899999996</v>
      </c>
      <c r="T195" s="129">
        <f>SUM(T196:T299)</f>
        <v>2.5199999999999996</v>
      </c>
      <c r="AR195" s="123" t="s">
        <v>88</v>
      </c>
      <c r="AT195" s="130" t="s">
        <v>80</v>
      </c>
      <c r="AU195" s="130" t="s">
        <v>88</v>
      </c>
      <c r="AY195" s="123" t="s">
        <v>311</v>
      </c>
      <c r="BK195" s="131">
        <f>SUM(BK196:BK299)</f>
        <v>0</v>
      </c>
    </row>
    <row r="196" spans="2:65" s="1" customFormat="1" ht="24.2" customHeight="1" x14ac:dyDescent="0.2">
      <c r="B196" s="34"/>
      <c r="C196" s="134" t="s">
        <v>399</v>
      </c>
      <c r="D196" s="134" t="s">
        <v>313</v>
      </c>
      <c r="E196" s="135" t="s">
        <v>710</v>
      </c>
      <c r="F196" s="136" t="s">
        <v>711</v>
      </c>
      <c r="G196" s="137" t="s">
        <v>316</v>
      </c>
      <c r="H196" s="138">
        <v>7437.5</v>
      </c>
      <c r="I196" s="139"/>
      <c r="J196" s="140">
        <f>ROUND(I196*H196,2)</f>
        <v>0</v>
      </c>
      <c r="K196" s="136" t="s">
        <v>317</v>
      </c>
      <c r="L196" s="34"/>
      <c r="M196" s="141" t="s">
        <v>43</v>
      </c>
      <c r="N196" s="142" t="s">
        <v>52</v>
      </c>
      <c r="P196" s="143">
        <f>O196*H196</f>
        <v>0</v>
      </c>
      <c r="Q196" s="143">
        <v>0</v>
      </c>
      <c r="R196" s="143">
        <f>Q196*H196</f>
        <v>0</v>
      </c>
      <c r="S196" s="143">
        <v>0</v>
      </c>
      <c r="T196" s="144">
        <f>S196*H196</f>
        <v>0</v>
      </c>
      <c r="AR196" s="145" t="s">
        <v>318</v>
      </c>
      <c r="AT196" s="145" t="s">
        <v>313</v>
      </c>
      <c r="AU196" s="145" t="s">
        <v>90</v>
      </c>
      <c r="AY196" s="18" t="s">
        <v>311</v>
      </c>
      <c r="BE196" s="146">
        <f>IF(N196="základní",J196,0)</f>
        <v>0</v>
      </c>
      <c r="BF196" s="146">
        <f>IF(N196="snížená",J196,0)</f>
        <v>0</v>
      </c>
      <c r="BG196" s="146">
        <f>IF(N196="zákl. přenesená",J196,0)</f>
        <v>0</v>
      </c>
      <c r="BH196" s="146">
        <f>IF(N196="sníž. přenesená",J196,0)</f>
        <v>0</v>
      </c>
      <c r="BI196" s="146">
        <f>IF(N196="nulová",J196,0)</f>
        <v>0</v>
      </c>
      <c r="BJ196" s="18" t="s">
        <v>88</v>
      </c>
      <c r="BK196" s="146">
        <f>ROUND(I196*H196,2)</f>
        <v>0</v>
      </c>
      <c r="BL196" s="18" t="s">
        <v>318</v>
      </c>
      <c r="BM196" s="145" t="s">
        <v>2309</v>
      </c>
    </row>
    <row r="197" spans="2:65" s="1" customFormat="1" ht="11.25" x14ac:dyDescent="0.2">
      <c r="B197" s="34"/>
      <c r="D197" s="147" t="s">
        <v>320</v>
      </c>
      <c r="F197" s="148" t="s">
        <v>713</v>
      </c>
      <c r="I197" s="149"/>
      <c r="L197" s="34"/>
      <c r="M197" s="150"/>
      <c r="T197" s="55"/>
      <c r="AT197" s="18" t="s">
        <v>320</v>
      </c>
      <c r="AU197" s="18" t="s">
        <v>90</v>
      </c>
    </row>
    <row r="198" spans="2:65" s="12" customFormat="1" ht="11.25" x14ac:dyDescent="0.2">
      <c r="B198" s="151"/>
      <c r="D198" s="152" t="s">
        <v>322</v>
      </c>
      <c r="E198" s="153" t="s">
        <v>43</v>
      </c>
      <c r="F198" s="154" t="s">
        <v>2310</v>
      </c>
      <c r="H198" s="155">
        <v>7437.5</v>
      </c>
      <c r="I198" s="156"/>
      <c r="L198" s="151"/>
      <c r="M198" s="157"/>
      <c r="T198" s="158"/>
      <c r="AT198" s="153" t="s">
        <v>322</v>
      </c>
      <c r="AU198" s="153" t="s">
        <v>90</v>
      </c>
      <c r="AV198" s="12" t="s">
        <v>90</v>
      </c>
      <c r="AW198" s="12" t="s">
        <v>41</v>
      </c>
      <c r="AX198" s="12" t="s">
        <v>88</v>
      </c>
      <c r="AY198" s="153" t="s">
        <v>311</v>
      </c>
    </row>
    <row r="199" spans="2:65" s="1" customFormat="1" ht="16.5" customHeight="1" x14ac:dyDescent="0.2">
      <c r="B199" s="34"/>
      <c r="C199" s="172" t="s">
        <v>404</v>
      </c>
      <c r="D199" s="172" t="s">
        <v>634</v>
      </c>
      <c r="E199" s="173" t="s">
        <v>717</v>
      </c>
      <c r="F199" s="174" t="s">
        <v>718</v>
      </c>
      <c r="G199" s="175" t="s">
        <v>316</v>
      </c>
      <c r="H199" s="176">
        <v>7437.5</v>
      </c>
      <c r="I199" s="177"/>
      <c r="J199" s="178">
        <f>ROUND(I199*H199,2)</f>
        <v>0</v>
      </c>
      <c r="K199" s="174" t="s">
        <v>317</v>
      </c>
      <c r="L199" s="179"/>
      <c r="M199" s="180" t="s">
        <v>43</v>
      </c>
      <c r="N199" s="181" t="s">
        <v>52</v>
      </c>
      <c r="P199" s="143">
        <f>O199*H199</f>
        <v>0</v>
      </c>
      <c r="Q199" s="143">
        <v>0</v>
      </c>
      <c r="R199" s="143">
        <f>Q199*H199</f>
        <v>0</v>
      </c>
      <c r="S199" s="143">
        <v>0</v>
      </c>
      <c r="T199" s="144">
        <f>S199*H199</f>
        <v>0</v>
      </c>
      <c r="AR199" s="145" t="s">
        <v>362</v>
      </c>
      <c r="AT199" s="145" t="s">
        <v>634</v>
      </c>
      <c r="AU199" s="145" t="s">
        <v>90</v>
      </c>
      <c r="AY199" s="18" t="s">
        <v>311</v>
      </c>
      <c r="BE199" s="146">
        <f>IF(N199="základní",J199,0)</f>
        <v>0</v>
      </c>
      <c r="BF199" s="146">
        <f>IF(N199="snížená",J199,0)</f>
        <v>0</v>
      </c>
      <c r="BG199" s="146">
        <f>IF(N199="zákl. přenesená",J199,0)</f>
        <v>0</v>
      </c>
      <c r="BH199" s="146">
        <f>IF(N199="sníž. přenesená",J199,0)</f>
        <v>0</v>
      </c>
      <c r="BI199" s="146">
        <f>IF(N199="nulová",J199,0)</f>
        <v>0</v>
      </c>
      <c r="BJ199" s="18" t="s">
        <v>88</v>
      </c>
      <c r="BK199" s="146">
        <f>ROUND(I199*H199,2)</f>
        <v>0</v>
      </c>
      <c r="BL199" s="18" t="s">
        <v>318</v>
      </c>
      <c r="BM199" s="145" t="s">
        <v>2311</v>
      </c>
    </row>
    <row r="200" spans="2:65" s="1" customFormat="1" ht="24.2" customHeight="1" x14ac:dyDescent="0.2">
      <c r="B200" s="34"/>
      <c r="C200" s="134" t="s">
        <v>411</v>
      </c>
      <c r="D200" s="134" t="s">
        <v>313</v>
      </c>
      <c r="E200" s="135" t="s">
        <v>721</v>
      </c>
      <c r="F200" s="136" t="s">
        <v>722</v>
      </c>
      <c r="G200" s="137" t="s">
        <v>250</v>
      </c>
      <c r="H200" s="138">
        <v>3078.9</v>
      </c>
      <c r="I200" s="139"/>
      <c r="J200" s="140">
        <f>ROUND(I200*H200,2)</f>
        <v>0</v>
      </c>
      <c r="K200" s="136" t="s">
        <v>317</v>
      </c>
      <c r="L200" s="34"/>
      <c r="M200" s="141" t="s">
        <v>43</v>
      </c>
      <c r="N200" s="142" t="s">
        <v>52</v>
      </c>
      <c r="P200" s="143">
        <f>O200*H200</f>
        <v>0</v>
      </c>
      <c r="Q200" s="143">
        <v>0</v>
      </c>
      <c r="R200" s="143">
        <f>Q200*H200</f>
        <v>0</v>
      </c>
      <c r="S200" s="143">
        <v>0</v>
      </c>
      <c r="T200" s="144">
        <f>S200*H200</f>
        <v>0</v>
      </c>
      <c r="AR200" s="145" t="s">
        <v>318</v>
      </c>
      <c r="AT200" s="145" t="s">
        <v>313</v>
      </c>
      <c r="AU200" s="145" t="s">
        <v>90</v>
      </c>
      <c r="AY200" s="18" t="s">
        <v>311</v>
      </c>
      <c r="BE200" s="146">
        <f>IF(N200="základní",J200,0)</f>
        <v>0</v>
      </c>
      <c r="BF200" s="146">
        <f>IF(N200="snížená",J200,0)</f>
        <v>0</v>
      </c>
      <c r="BG200" s="146">
        <f>IF(N200="zákl. přenesená",J200,0)</f>
        <v>0</v>
      </c>
      <c r="BH200" s="146">
        <f>IF(N200="sníž. přenesená",J200,0)</f>
        <v>0</v>
      </c>
      <c r="BI200" s="146">
        <f>IF(N200="nulová",J200,0)</f>
        <v>0</v>
      </c>
      <c r="BJ200" s="18" t="s">
        <v>88</v>
      </c>
      <c r="BK200" s="146">
        <f>ROUND(I200*H200,2)</f>
        <v>0</v>
      </c>
      <c r="BL200" s="18" t="s">
        <v>318</v>
      </c>
      <c r="BM200" s="145" t="s">
        <v>2312</v>
      </c>
    </row>
    <row r="201" spans="2:65" s="1" customFormat="1" ht="11.25" x14ac:dyDescent="0.2">
      <c r="B201" s="34"/>
      <c r="D201" s="147" t="s">
        <v>320</v>
      </c>
      <c r="F201" s="148" t="s">
        <v>724</v>
      </c>
      <c r="I201" s="149"/>
      <c r="L201" s="34"/>
      <c r="M201" s="150"/>
      <c r="T201" s="55"/>
      <c r="AT201" s="18" t="s">
        <v>320</v>
      </c>
      <c r="AU201" s="18" t="s">
        <v>90</v>
      </c>
    </row>
    <row r="202" spans="2:65" s="12" customFormat="1" ht="11.25" x14ac:dyDescent="0.2">
      <c r="B202" s="151"/>
      <c r="D202" s="152" t="s">
        <v>322</v>
      </c>
      <c r="E202" s="153" t="s">
        <v>43</v>
      </c>
      <c r="F202" s="154" t="s">
        <v>2313</v>
      </c>
      <c r="H202" s="155">
        <v>3078.9</v>
      </c>
      <c r="I202" s="156"/>
      <c r="L202" s="151"/>
      <c r="M202" s="157"/>
      <c r="T202" s="158"/>
      <c r="AT202" s="153" t="s">
        <v>322</v>
      </c>
      <c r="AU202" s="153" t="s">
        <v>90</v>
      </c>
      <c r="AV202" s="12" t="s">
        <v>90</v>
      </c>
      <c r="AW202" s="12" t="s">
        <v>41</v>
      </c>
      <c r="AX202" s="12" t="s">
        <v>88</v>
      </c>
      <c r="AY202" s="153" t="s">
        <v>311</v>
      </c>
    </row>
    <row r="203" spans="2:65" s="1" customFormat="1" ht="24.2" customHeight="1" x14ac:dyDescent="0.2">
      <c r="B203" s="34"/>
      <c r="C203" s="134" t="s">
        <v>417</v>
      </c>
      <c r="D203" s="134" t="s">
        <v>313</v>
      </c>
      <c r="E203" s="135" t="s">
        <v>727</v>
      </c>
      <c r="F203" s="136" t="s">
        <v>728</v>
      </c>
      <c r="G203" s="137" t="s">
        <v>250</v>
      </c>
      <c r="H203" s="138">
        <v>92367</v>
      </c>
      <c r="I203" s="139"/>
      <c r="J203" s="140">
        <f>ROUND(I203*H203,2)</f>
        <v>0</v>
      </c>
      <c r="K203" s="136" t="s">
        <v>317</v>
      </c>
      <c r="L203" s="34"/>
      <c r="M203" s="141" t="s">
        <v>43</v>
      </c>
      <c r="N203" s="142" t="s">
        <v>52</v>
      </c>
      <c r="P203" s="143">
        <f>O203*H203</f>
        <v>0</v>
      </c>
      <c r="Q203" s="143">
        <v>0</v>
      </c>
      <c r="R203" s="143">
        <f>Q203*H203</f>
        <v>0</v>
      </c>
      <c r="S203" s="143">
        <v>0</v>
      </c>
      <c r="T203" s="144">
        <f>S203*H203</f>
        <v>0</v>
      </c>
      <c r="AR203" s="145" t="s">
        <v>318</v>
      </c>
      <c r="AT203" s="145" t="s">
        <v>313</v>
      </c>
      <c r="AU203" s="145" t="s">
        <v>90</v>
      </c>
      <c r="AY203" s="18" t="s">
        <v>311</v>
      </c>
      <c r="BE203" s="146">
        <f>IF(N203="základní",J203,0)</f>
        <v>0</v>
      </c>
      <c r="BF203" s="146">
        <f>IF(N203="snížená",J203,0)</f>
        <v>0</v>
      </c>
      <c r="BG203" s="146">
        <f>IF(N203="zákl. přenesená",J203,0)</f>
        <v>0</v>
      </c>
      <c r="BH203" s="146">
        <f>IF(N203="sníž. přenesená",J203,0)</f>
        <v>0</v>
      </c>
      <c r="BI203" s="146">
        <f>IF(N203="nulová",J203,0)</f>
        <v>0</v>
      </c>
      <c r="BJ203" s="18" t="s">
        <v>88</v>
      </c>
      <c r="BK203" s="146">
        <f>ROUND(I203*H203,2)</f>
        <v>0</v>
      </c>
      <c r="BL203" s="18" t="s">
        <v>318</v>
      </c>
      <c r="BM203" s="145" t="s">
        <v>2314</v>
      </c>
    </row>
    <row r="204" spans="2:65" s="1" customFormat="1" ht="11.25" x14ac:dyDescent="0.2">
      <c r="B204" s="34"/>
      <c r="D204" s="147" t="s">
        <v>320</v>
      </c>
      <c r="F204" s="148" t="s">
        <v>730</v>
      </c>
      <c r="I204" s="149"/>
      <c r="L204" s="34"/>
      <c r="M204" s="150"/>
      <c r="T204" s="55"/>
      <c r="AT204" s="18" t="s">
        <v>320</v>
      </c>
      <c r="AU204" s="18" t="s">
        <v>90</v>
      </c>
    </row>
    <row r="205" spans="2:65" s="12" customFormat="1" ht="11.25" x14ac:dyDescent="0.2">
      <c r="B205" s="151"/>
      <c r="D205" s="152" t="s">
        <v>322</v>
      </c>
      <c r="F205" s="154" t="s">
        <v>2315</v>
      </c>
      <c r="H205" s="155">
        <v>92367</v>
      </c>
      <c r="I205" s="156"/>
      <c r="L205" s="151"/>
      <c r="M205" s="157"/>
      <c r="T205" s="158"/>
      <c r="AT205" s="153" t="s">
        <v>322</v>
      </c>
      <c r="AU205" s="153" t="s">
        <v>90</v>
      </c>
      <c r="AV205" s="12" t="s">
        <v>90</v>
      </c>
      <c r="AW205" s="12" t="s">
        <v>4</v>
      </c>
      <c r="AX205" s="12" t="s">
        <v>88</v>
      </c>
      <c r="AY205" s="153" t="s">
        <v>311</v>
      </c>
    </row>
    <row r="206" spans="2:65" s="1" customFormat="1" ht="24.2" customHeight="1" x14ac:dyDescent="0.2">
      <c r="B206" s="34"/>
      <c r="C206" s="134" t="s">
        <v>202</v>
      </c>
      <c r="D206" s="134" t="s">
        <v>313</v>
      </c>
      <c r="E206" s="135" t="s">
        <v>733</v>
      </c>
      <c r="F206" s="136" t="s">
        <v>734</v>
      </c>
      <c r="G206" s="137" t="s">
        <v>250</v>
      </c>
      <c r="H206" s="138">
        <v>3078.9</v>
      </c>
      <c r="I206" s="139"/>
      <c r="J206" s="140">
        <f>ROUND(I206*H206,2)</f>
        <v>0</v>
      </c>
      <c r="K206" s="136" t="s">
        <v>317</v>
      </c>
      <c r="L206" s="34"/>
      <c r="M206" s="141" t="s">
        <v>43</v>
      </c>
      <c r="N206" s="142" t="s">
        <v>52</v>
      </c>
      <c r="P206" s="143">
        <f>O206*H206</f>
        <v>0</v>
      </c>
      <c r="Q206" s="143">
        <v>0</v>
      </c>
      <c r="R206" s="143">
        <f>Q206*H206</f>
        <v>0</v>
      </c>
      <c r="S206" s="143">
        <v>0</v>
      </c>
      <c r="T206" s="144">
        <f>S206*H206</f>
        <v>0</v>
      </c>
      <c r="AR206" s="145" t="s">
        <v>318</v>
      </c>
      <c r="AT206" s="145" t="s">
        <v>313</v>
      </c>
      <c r="AU206" s="145" t="s">
        <v>90</v>
      </c>
      <c r="AY206" s="18" t="s">
        <v>311</v>
      </c>
      <c r="BE206" s="146">
        <f>IF(N206="základní",J206,0)</f>
        <v>0</v>
      </c>
      <c r="BF206" s="146">
        <f>IF(N206="snížená",J206,0)</f>
        <v>0</v>
      </c>
      <c r="BG206" s="146">
        <f>IF(N206="zákl. přenesená",J206,0)</f>
        <v>0</v>
      </c>
      <c r="BH206" s="146">
        <f>IF(N206="sníž. přenesená",J206,0)</f>
        <v>0</v>
      </c>
      <c r="BI206" s="146">
        <f>IF(N206="nulová",J206,0)</f>
        <v>0</v>
      </c>
      <c r="BJ206" s="18" t="s">
        <v>88</v>
      </c>
      <c r="BK206" s="146">
        <f>ROUND(I206*H206,2)</f>
        <v>0</v>
      </c>
      <c r="BL206" s="18" t="s">
        <v>318</v>
      </c>
      <c r="BM206" s="145" t="s">
        <v>2316</v>
      </c>
    </row>
    <row r="207" spans="2:65" s="1" customFormat="1" ht="11.25" x14ac:dyDescent="0.2">
      <c r="B207" s="34"/>
      <c r="D207" s="147" t="s">
        <v>320</v>
      </c>
      <c r="F207" s="148" t="s">
        <v>736</v>
      </c>
      <c r="I207" s="149"/>
      <c r="L207" s="34"/>
      <c r="M207" s="150"/>
      <c r="T207" s="55"/>
      <c r="AT207" s="18" t="s">
        <v>320</v>
      </c>
      <c r="AU207" s="18" t="s">
        <v>90</v>
      </c>
    </row>
    <row r="208" spans="2:65" s="1" customFormat="1" ht="24.2" customHeight="1" x14ac:dyDescent="0.2">
      <c r="B208" s="34"/>
      <c r="C208" s="134" t="s">
        <v>427</v>
      </c>
      <c r="D208" s="134" t="s">
        <v>313</v>
      </c>
      <c r="E208" s="135" t="s">
        <v>2317</v>
      </c>
      <c r="F208" s="136" t="s">
        <v>2318</v>
      </c>
      <c r="G208" s="137" t="s">
        <v>250</v>
      </c>
      <c r="H208" s="138">
        <v>307.89999999999998</v>
      </c>
      <c r="I208" s="139"/>
      <c r="J208" s="140">
        <f>ROUND(I208*H208,2)</f>
        <v>0</v>
      </c>
      <c r="K208" s="136" t="s">
        <v>317</v>
      </c>
      <c r="L208" s="34"/>
      <c r="M208" s="141" t="s">
        <v>43</v>
      </c>
      <c r="N208" s="142" t="s">
        <v>52</v>
      </c>
      <c r="P208" s="143">
        <f>O208*H208</f>
        <v>0</v>
      </c>
      <c r="Q208" s="143">
        <v>9.5E-4</v>
      </c>
      <c r="R208" s="143">
        <f>Q208*H208</f>
        <v>0.29250499999999996</v>
      </c>
      <c r="S208" s="143">
        <v>0</v>
      </c>
      <c r="T208" s="144">
        <f>S208*H208</f>
        <v>0</v>
      </c>
      <c r="AR208" s="145" t="s">
        <v>318</v>
      </c>
      <c r="AT208" s="145" t="s">
        <v>313</v>
      </c>
      <c r="AU208" s="145" t="s">
        <v>90</v>
      </c>
      <c r="AY208" s="18" t="s">
        <v>311</v>
      </c>
      <c r="BE208" s="146">
        <f>IF(N208="základní",J208,0)</f>
        <v>0</v>
      </c>
      <c r="BF208" s="146">
        <f>IF(N208="snížená",J208,0)</f>
        <v>0</v>
      </c>
      <c r="BG208" s="146">
        <f>IF(N208="zákl. přenesená",J208,0)</f>
        <v>0</v>
      </c>
      <c r="BH208" s="146">
        <f>IF(N208="sníž. přenesená",J208,0)</f>
        <v>0</v>
      </c>
      <c r="BI208" s="146">
        <f>IF(N208="nulová",J208,0)</f>
        <v>0</v>
      </c>
      <c r="BJ208" s="18" t="s">
        <v>88</v>
      </c>
      <c r="BK208" s="146">
        <f>ROUND(I208*H208,2)</f>
        <v>0</v>
      </c>
      <c r="BL208" s="18" t="s">
        <v>318</v>
      </c>
      <c r="BM208" s="145" t="s">
        <v>2319</v>
      </c>
    </row>
    <row r="209" spans="2:65" s="1" customFormat="1" ht="11.25" x14ac:dyDescent="0.2">
      <c r="B209" s="34"/>
      <c r="D209" s="147" t="s">
        <v>320</v>
      </c>
      <c r="F209" s="148" t="s">
        <v>2320</v>
      </c>
      <c r="I209" s="149"/>
      <c r="L209" s="34"/>
      <c r="M209" s="150"/>
      <c r="T209" s="55"/>
      <c r="AT209" s="18" t="s">
        <v>320</v>
      </c>
      <c r="AU209" s="18" t="s">
        <v>90</v>
      </c>
    </row>
    <row r="210" spans="2:65" s="14" customFormat="1" ht="11.25" x14ac:dyDescent="0.2">
      <c r="B210" s="166"/>
      <c r="D210" s="152" t="s">
        <v>322</v>
      </c>
      <c r="E210" s="167" t="s">
        <v>43</v>
      </c>
      <c r="F210" s="168" t="s">
        <v>2258</v>
      </c>
      <c r="H210" s="167" t="s">
        <v>43</v>
      </c>
      <c r="I210" s="169"/>
      <c r="L210" s="166"/>
      <c r="M210" s="170"/>
      <c r="T210" s="171"/>
      <c r="AT210" s="167" t="s">
        <v>322</v>
      </c>
      <c r="AU210" s="167" t="s">
        <v>90</v>
      </c>
      <c r="AV210" s="14" t="s">
        <v>88</v>
      </c>
      <c r="AW210" s="14" t="s">
        <v>41</v>
      </c>
      <c r="AX210" s="14" t="s">
        <v>81</v>
      </c>
      <c r="AY210" s="167" t="s">
        <v>311</v>
      </c>
    </row>
    <row r="211" spans="2:65" s="12" customFormat="1" ht="11.25" x14ac:dyDescent="0.2">
      <c r="B211" s="151"/>
      <c r="D211" s="152" t="s">
        <v>322</v>
      </c>
      <c r="E211" s="153" t="s">
        <v>43</v>
      </c>
      <c r="F211" s="154" t="s">
        <v>2321</v>
      </c>
      <c r="H211" s="155">
        <v>91.35</v>
      </c>
      <c r="I211" s="156"/>
      <c r="L211" s="151"/>
      <c r="M211" s="157"/>
      <c r="T211" s="158"/>
      <c r="AT211" s="153" t="s">
        <v>322</v>
      </c>
      <c r="AU211" s="153" t="s">
        <v>90</v>
      </c>
      <c r="AV211" s="12" t="s">
        <v>90</v>
      </c>
      <c r="AW211" s="12" t="s">
        <v>41</v>
      </c>
      <c r="AX211" s="12" t="s">
        <v>81</v>
      </c>
      <c r="AY211" s="153" t="s">
        <v>311</v>
      </c>
    </row>
    <row r="212" spans="2:65" s="14" customFormat="1" ht="11.25" x14ac:dyDescent="0.2">
      <c r="B212" s="166"/>
      <c r="D212" s="152" t="s">
        <v>322</v>
      </c>
      <c r="E212" s="167" t="s">
        <v>43</v>
      </c>
      <c r="F212" s="168" t="s">
        <v>2260</v>
      </c>
      <c r="H212" s="167" t="s">
        <v>43</v>
      </c>
      <c r="I212" s="169"/>
      <c r="L212" s="166"/>
      <c r="M212" s="170"/>
      <c r="T212" s="171"/>
      <c r="AT212" s="167" t="s">
        <v>322</v>
      </c>
      <c r="AU212" s="167" t="s">
        <v>90</v>
      </c>
      <c r="AV212" s="14" t="s">
        <v>88</v>
      </c>
      <c r="AW212" s="14" t="s">
        <v>41</v>
      </c>
      <c r="AX212" s="14" t="s">
        <v>81</v>
      </c>
      <c r="AY212" s="167" t="s">
        <v>311</v>
      </c>
    </row>
    <row r="213" spans="2:65" s="12" customFormat="1" ht="11.25" x14ac:dyDescent="0.2">
      <c r="B213" s="151"/>
      <c r="D213" s="152" t="s">
        <v>322</v>
      </c>
      <c r="E213" s="153" t="s">
        <v>43</v>
      </c>
      <c r="F213" s="154" t="s">
        <v>2322</v>
      </c>
      <c r="H213" s="155">
        <v>107.1</v>
      </c>
      <c r="I213" s="156"/>
      <c r="L213" s="151"/>
      <c r="M213" s="157"/>
      <c r="T213" s="158"/>
      <c r="AT213" s="153" t="s">
        <v>322</v>
      </c>
      <c r="AU213" s="153" t="s">
        <v>90</v>
      </c>
      <c r="AV213" s="12" t="s">
        <v>90</v>
      </c>
      <c r="AW213" s="12" t="s">
        <v>41</v>
      </c>
      <c r="AX213" s="12" t="s">
        <v>81</v>
      </c>
      <c r="AY213" s="153" t="s">
        <v>311</v>
      </c>
    </row>
    <row r="214" spans="2:65" s="12" customFormat="1" ht="11.25" x14ac:dyDescent="0.2">
      <c r="B214" s="151"/>
      <c r="D214" s="152" t="s">
        <v>322</v>
      </c>
      <c r="E214" s="153" t="s">
        <v>43</v>
      </c>
      <c r="F214" s="154" t="s">
        <v>2323</v>
      </c>
      <c r="H214" s="155">
        <v>59.85</v>
      </c>
      <c r="I214" s="156"/>
      <c r="L214" s="151"/>
      <c r="M214" s="157"/>
      <c r="T214" s="158"/>
      <c r="AT214" s="153" t="s">
        <v>322</v>
      </c>
      <c r="AU214" s="153" t="s">
        <v>90</v>
      </c>
      <c r="AV214" s="12" t="s">
        <v>90</v>
      </c>
      <c r="AW214" s="12" t="s">
        <v>41</v>
      </c>
      <c r="AX214" s="12" t="s">
        <v>81</v>
      </c>
      <c r="AY214" s="153" t="s">
        <v>311</v>
      </c>
    </row>
    <row r="215" spans="2:65" s="14" customFormat="1" ht="11.25" x14ac:dyDescent="0.2">
      <c r="B215" s="166"/>
      <c r="D215" s="152" t="s">
        <v>322</v>
      </c>
      <c r="E215" s="167" t="s">
        <v>43</v>
      </c>
      <c r="F215" s="168" t="s">
        <v>2273</v>
      </c>
      <c r="H215" s="167" t="s">
        <v>43</v>
      </c>
      <c r="I215" s="169"/>
      <c r="L215" s="166"/>
      <c r="M215" s="170"/>
      <c r="T215" s="171"/>
      <c r="AT215" s="167" t="s">
        <v>322</v>
      </c>
      <c r="AU215" s="167" t="s">
        <v>90</v>
      </c>
      <c r="AV215" s="14" t="s">
        <v>88</v>
      </c>
      <c r="AW215" s="14" t="s">
        <v>41</v>
      </c>
      <c r="AX215" s="14" t="s">
        <v>81</v>
      </c>
      <c r="AY215" s="167" t="s">
        <v>311</v>
      </c>
    </row>
    <row r="216" spans="2:65" s="12" customFormat="1" ht="11.25" x14ac:dyDescent="0.2">
      <c r="B216" s="151"/>
      <c r="D216" s="152" t="s">
        <v>322</v>
      </c>
      <c r="E216" s="153" t="s">
        <v>43</v>
      </c>
      <c r="F216" s="154" t="s">
        <v>2324</v>
      </c>
      <c r="H216" s="155">
        <v>24.8</v>
      </c>
      <c r="I216" s="156"/>
      <c r="L216" s="151"/>
      <c r="M216" s="157"/>
      <c r="T216" s="158"/>
      <c r="AT216" s="153" t="s">
        <v>322</v>
      </c>
      <c r="AU216" s="153" t="s">
        <v>90</v>
      </c>
      <c r="AV216" s="12" t="s">
        <v>90</v>
      </c>
      <c r="AW216" s="12" t="s">
        <v>41</v>
      </c>
      <c r="AX216" s="12" t="s">
        <v>81</v>
      </c>
      <c r="AY216" s="153" t="s">
        <v>311</v>
      </c>
    </row>
    <row r="217" spans="2:65" s="12" customFormat="1" ht="11.25" x14ac:dyDescent="0.2">
      <c r="B217" s="151"/>
      <c r="D217" s="152" t="s">
        <v>322</v>
      </c>
      <c r="E217" s="153" t="s">
        <v>43</v>
      </c>
      <c r="F217" s="154" t="s">
        <v>2325</v>
      </c>
      <c r="H217" s="155">
        <v>24.8</v>
      </c>
      <c r="I217" s="156"/>
      <c r="L217" s="151"/>
      <c r="M217" s="157"/>
      <c r="T217" s="158"/>
      <c r="AT217" s="153" t="s">
        <v>322</v>
      </c>
      <c r="AU217" s="153" t="s">
        <v>90</v>
      </c>
      <c r="AV217" s="12" t="s">
        <v>90</v>
      </c>
      <c r="AW217" s="12" t="s">
        <v>41</v>
      </c>
      <c r="AX217" s="12" t="s">
        <v>81</v>
      </c>
      <c r="AY217" s="153" t="s">
        <v>311</v>
      </c>
    </row>
    <row r="218" spans="2:65" s="13" customFormat="1" ht="11.25" x14ac:dyDescent="0.2">
      <c r="B218" s="159"/>
      <c r="D218" s="152" t="s">
        <v>322</v>
      </c>
      <c r="E218" s="160" t="s">
        <v>43</v>
      </c>
      <c r="F218" s="161" t="s">
        <v>331</v>
      </c>
      <c r="H218" s="162">
        <v>307.90000000000003</v>
      </c>
      <c r="I218" s="163"/>
      <c r="L218" s="159"/>
      <c r="M218" s="164"/>
      <c r="T218" s="165"/>
      <c r="AT218" s="160" t="s">
        <v>322</v>
      </c>
      <c r="AU218" s="160" t="s">
        <v>90</v>
      </c>
      <c r="AV218" s="13" t="s">
        <v>318</v>
      </c>
      <c r="AW218" s="13" t="s">
        <v>41</v>
      </c>
      <c r="AX218" s="13" t="s">
        <v>88</v>
      </c>
      <c r="AY218" s="160" t="s">
        <v>311</v>
      </c>
    </row>
    <row r="219" spans="2:65" s="1" customFormat="1" ht="24.2" customHeight="1" x14ac:dyDescent="0.2">
      <c r="B219" s="34"/>
      <c r="C219" s="134" t="s">
        <v>208</v>
      </c>
      <c r="D219" s="134" t="s">
        <v>313</v>
      </c>
      <c r="E219" s="135" t="s">
        <v>777</v>
      </c>
      <c r="F219" s="136" t="s">
        <v>778</v>
      </c>
      <c r="G219" s="137" t="s">
        <v>379</v>
      </c>
      <c r="H219" s="138">
        <v>617.79999999999995</v>
      </c>
      <c r="I219" s="139"/>
      <c r="J219" s="140">
        <f>ROUND(I219*H219,2)</f>
        <v>0</v>
      </c>
      <c r="K219" s="136" t="s">
        <v>317</v>
      </c>
      <c r="L219" s="34"/>
      <c r="M219" s="141" t="s">
        <v>43</v>
      </c>
      <c r="N219" s="142" t="s">
        <v>52</v>
      </c>
      <c r="P219" s="143">
        <f>O219*H219</f>
        <v>0</v>
      </c>
      <c r="Q219" s="143">
        <v>1.3699999999999999E-3</v>
      </c>
      <c r="R219" s="143">
        <f>Q219*H219</f>
        <v>0.84638599999999986</v>
      </c>
      <c r="S219" s="143">
        <v>0</v>
      </c>
      <c r="T219" s="144">
        <f>S219*H219</f>
        <v>0</v>
      </c>
      <c r="AR219" s="145" t="s">
        <v>318</v>
      </c>
      <c r="AT219" s="145" t="s">
        <v>313</v>
      </c>
      <c r="AU219" s="145" t="s">
        <v>90</v>
      </c>
      <c r="AY219" s="18" t="s">
        <v>311</v>
      </c>
      <c r="BE219" s="146">
        <f>IF(N219="základní",J219,0)</f>
        <v>0</v>
      </c>
      <c r="BF219" s="146">
        <f>IF(N219="snížená",J219,0)</f>
        <v>0</v>
      </c>
      <c r="BG219" s="146">
        <f>IF(N219="zákl. přenesená",J219,0)</f>
        <v>0</v>
      </c>
      <c r="BH219" s="146">
        <f>IF(N219="sníž. přenesená",J219,0)</f>
        <v>0</v>
      </c>
      <c r="BI219" s="146">
        <f>IF(N219="nulová",J219,0)</f>
        <v>0</v>
      </c>
      <c r="BJ219" s="18" t="s">
        <v>88</v>
      </c>
      <c r="BK219" s="146">
        <f>ROUND(I219*H219,2)</f>
        <v>0</v>
      </c>
      <c r="BL219" s="18" t="s">
        <v>318</v>
      </c>
      <c r="BM219" s="145" t="s">
        <v>2326</v>
      </c>
    </row>
    <row r="220" spans="2:65" s="1" customFormat="1" ht="11.25" x14ac:dyDescent="0.2">
      <c r="B220" s="34"/>
      <c r="D220" s="147" t="s">
        <v>320</v>
      </c>
      <c r="F220" s="148" t="s">
        <v>780</v>
      </c>
      <c r="I220" s="149"/>
      <c r="L220" s="34"/>
      <c r="M220" s="150"/>
      <c r="T220" s="55"/>
      <c r="AT220" s="18" t="s">
        <v>320</v>
      </c>
      <c r="AU220" s="18" t="s">
        <v>90</v>
      </c>
    </row>
    <row r="221" spans="2:65" s="14" customFormat="1" ht="11.25" x14ac:dyDescent="0.2">
      <c r="B221" s="166"/>
      <c r="D221" s="152" t="s">
        <v>322</v>
      </c>
      <c r="E221" s="167" t="s">
        <v>43</v>
      </c>
      <c r="F221" s="168" t="s">
        <v>2327</v>
      </c>
      <c r="H221" s="167" t="s">
        <v>43</v>
      </c>
      <c r="I221" s="169"/>
      <c r="L221" s="166"/>
      <c r="M221" s="170"/>
      <c r="T221" s="171"/>
      <c r="AT221" s="167" t="s">
        <v>322</v>
      </c>
      <c r="AU221" s="167" t="s">
        <v>90</v>
      </c>
      <c r="AV221" s="14" t="s">
        <v>88</v>
      </c>
      <c r="AW221" s="14" t="s">
        <v>41</v>
      </c>
      <c r="AX221" s="14" t="s">
        <v>81</v>
      </c>
      <c r="AY221" s="167" t="s">
        <v>311</v>
      </c>
    </row>
    <row r="222" spans="2:65" s="12" customFormat="1" ht="11.25" x14ac:dyDescent="0.2">
      <c r="B222" s="151"/>
      <c r="D222" s="152" t="s">
        <v>322</v>
      </c>
      <c r="E222" s="153" t="s">
        <v>43</v>
      </c>
      <c r="F222" s="154" t="s">
        <v>2328</v>
      </c>
      <c r="H222" s="155">
        <v>281.10000000000002</v>
      </c>
      <c r="I222" s="156"/>
      <c r="L222" s="151"/>
      <c r="M222" s="157"/>
      <c r="T222" s="158"/>
      <c r="AT222" s="153" t="s">
        <v>322</v>
      </c>
      <c r="AU222" s="153" t="s">
        <v>90</v>
      </c>
      <c r="AV222" s="12" t="s">
        <v>90</v>
      </c>
      <c r="AW222" s="12" t="s">
        <v>41</v>
      </c>
      <c r="AX222" s="12" t="s">
        <v>81</v>
      </c>
      <c r="AY222" s="153" t="s">
        <v>311</v>
      </c>
    </row>
    <row r="223" spans="2:65" s="12" customFormat="1" ht="11.25" x14ac:dyDescent="0.2">
      <c r="B223" s="151"/>
      <c r="D223" s="152" t="s">
        <v>322</v>
      </c>
      <c r="E223" s="153" t="s">
        <v>43</v>
      </c>
      <c r="F223" s="154" t="s">
        <v>2329</v>
      </c>
      <c r="H223" s="155">
        <v>142.5</v>
      </c>
      <c r="I223" s="156"/>
      <c r="L223" s="151"/>
      <c r="M223" s="157"/>
      <c r="T223" s="158"/>
      <c r="AT223" s="153" t="s">
        <v>322</v>
      </c>
      <c r="AU223" s="153" t="s">
        <v>90</v>
      </c>
      <c r="AV223" s="12" t="s">
        <v>90</v>
      </c>
      <c r="AW223" s="12" t="s">
        <v>41</v>
      </c>
      <c r="AX223" s="12" t="s">
        <v>81</v>
      </c>
      <c r="AY223" s="153" t="s">
        <v>311</v>
      </c>
    </row>
    <row r="224" spans="2:65" s="12" customFormat="1" ht="11.25" x14ac:dyDescent="0.2">
      <c r="B224" s="151"/>
      <c r="D224" s="152" t="s">
        <v>322</v>
      </c>
      <c r="E224" s="153" t="s">
        <v>43</v>
      </c>
      <c r="F224" s="154" t="s">
        <v>2330</v>
      </c>
      <c r="H224" s="155">
        <v>14.4</v>
      </c>
      <c r="I224" s="156"/>
      <c r="L224" s="151"/>
      <c r="M224" s="157"/>
      <c r="T224" s="158"/>
      <c r="AT224" s="153" t="s">
        <v>322</v>
      </c>
      <c r="AU224" s="153" t="s">
        <v>90</v>
      </c>
      <c r="AV224" s="12" t="s">
        <v>90</v>
      </c>
      <c r="AW224" s="12" t="s">
        <v>41</v>
      </c>
      <c r="AX224" s="12" t="s">
        <v>81</v>
      </c>
      <c r="AY224" s="153" t="s">
        <v>311</v>
      </c>
    </row>
    <row r="225" spans="2:65" s="14" customFormat="1" ht="11.25" x14ac:dyDescent="0.2">
      <c r="B225" s="166"/>
      <c r="D225" s="152" t="s">
        <v>322</v>
      </c>
      <c r="E225" s="167" t="s">
        <v>43</v>
      </c>
      <c r="F225" s="168" t="s">
        <v>2331</v>
      </c>
      <c r="H225" s="167" t="s">
        <v>43</v>
      </c>
      <c r="I225" s="169"/>
      <c r="L225" s="166"/>
      <c r="M225" s="170"/>
      <c r="T225" s="171"/>
      <c r="AT225" s="167" t="s">
        <v>322</v>
      </c>
      <c r="AU225" s="167" t="s">
        <v>90</v>
      </c>
      <c r="AV225" s="14" t="s">
        <v>88</v>
      </c>
      <c r="AW225" s="14" t="s">
        <v>41</v>
      </c>
      <c r="AX225" s="14" t="s">
        <v>81</v>
      </c>
      <c r="AY225" s="167" t="s">
        <v>311</v>
      </c>
    </row>
    <row r="226" spans="2:65" s="12" customFormat="1" ht="11.25" x14ac:dyDescent="0.2">
      <c r="B226" s="151"/>
      <c r="D226" s="152" t="s">
        <v>322</v>
      </c>
      <c r="E226" s="153" t="s">
        <v>43</v>
      </c>
      <c r="F226" s="154" t="s">
        <v>2332</v>
      </c>
      <c r="H226" s="155">
        <v>145.6</v>
      </c>
      <c r="I226" s="156"/>
      <c r="L226" s="151"/>
      <c r="M226" s="157"/>
      <c r="T226" s="158"/>
      <c r="AT226" s="153" t="s">
        <v>322</v>
      </c>
      <c r="AU226" s="153" t="s">
        <v>90</v>
      </c>
      <c r="AV226" s="12" t="s">
        <v>90</v>
      </c>
      <c r="AW226" s="12" t="s">
        <v>41</v>
      </c>
      <c r="AX226" s="12" t="s">
        <v>81</v>
      </c>
      <c r="AY226" s="153" t="s">
        <v>311</v>
      </c>
    </row>
    <row r="227" spans="2:65" s="12" customFormat="1" ht="11.25" x14ac:dyDescent="0.2">
      <c r="B227" s="151"/>
      <c r="D227" s="152" t="s">
        <v>322</v>
      </c>
      <c r="E227" s="153" t="s">
        <v>43</v>
      </c>
      <c r="F227" s="154" t="s">
        <v>2333</v>
      </c>
      <c r="H227" s="155">
        <v>34.200000000000003</v>
      </c>
      <c r="I227" s="156"/>
      <c r="L227" s="151"/>
      <c r="M227" s="157"/>
      <c r="T227" s="158"/>
      <c r="AT227" s="153" t="s">
        <v>322</v>
      </c>
      <c r="AU227" s="153" t="s">
        <v>90</v>
      </c>
      <c r="AV227" s="12" t="s">
        <v>90</v>
      </c>
      <c r="AW227" s="12" t="s">
        <v>41</v>
      </c>
      <c r="AX227" s="12" t="s">
        <v>81</v>
      </c>
      <c r="AY227" s="153" t="s">
        <v>311</v>
      </c>
    </row>
    <row r="228" spans="2:65" s="13" customFormat="1" ht="11.25" x14ac:dyDescent="0.2">
      <c r="B228" s="159"/>
      <c r="D228" s="152" t="s">
        <v>322</v>
      </c>
      <c r="E228" s="160" t="s">
        <v>43</v>
      </c>
      <c r="F228" s="161" t="s">
        <v>331</v>
      </c>
      <c r="H228" s="162">
        <v>617.80000000000007</v>
      </c>
      <c r="I228" s="163"/>
      <c r="L228" s="159"/>
      <c r="M228" s="164"/>
      <c r="T228" s="165"/>
      <c r="AT228" s="160" t="s">
        <v>322</v>
      </c>
      <c r="AU228" s="160" t="s">
        <v>90</v>
      </c>
      <c r="AV228" s="13" t="s">
        <v>318</v>
      </c>
      <c r="AW228" s="13" t="s">
        <v>41</v>
      </c>
      <c r="AX228" s="13" t="s">
        <v>88</v>
      </c>
      <c r="AY228" s="160" t="s">
        <v>311</v>
      </c>
    </row>
    <row r="229" spans="2:65" s="1" customFormat="1" ht="24.2" customHeight="1" x14ac:dyDescent="0.2">
      <c r="B229" s="34"/>
      <c r="C229" s="134" t="s">
        <v>438</v>
      </c>
      <c r="D229" s="134" t="s">
        <v>313</v>
      </c>
      <c r="E229" s="135" t="s">
        <v>2334</v>
      </c>
      <c r="F229" s="136" t="s">
        <v>2335</v>
      </c>
      <c r="G229" s="137" t="s">
        <v>340</v>
      </c>
      <c r="H229" s="138">
        <v>57</v>
      </c>
      <c r="I229" s="139"/>
      <c r="J229" s="140">
        <f>ROUND(I229*H229,2)</f>
        <v>0</v>
      </c>
      <c r="K229" s="136" t="s">
        <v>317</v>
      </c>
      <c r="L229" s="34"/>
      <c r="M229" s="141" t="s">
        <v>43</v>
      </c>
      <c r="N229" s="142" t="s">
        <v>52</v>
      </c>
      <c r="P229" s="143">
        <f>O229*H229</f>
        <v>0</v>
      </c>
      <c r="Q229" s="143">
        <v>4.0000000000000003E-5</v>
      </c>
      <c r="R229" s="143">
        <f>Q229*H229</f>
        <v>2.2800000000000003E-3</v>
      </c>
      <c r="S229" s="143">
        <v>0</v>
      </c>
      <c r="T229" s="144">
        <f>S229*H229</f>
        <v>0</v>
      </c>
      <c r="AR229" s="145" t="s">
        <v>318</v>
      </c>
      <c r="AT229" s="145" t="s">
        <v>313</v>
      </c>
      <c r="AU229" s="145" t="s">
        <v>90</v>
      </c>
      <c r="AY229" s="18" t="s">
        <v>311</v>
      </c>
      <c r="BE229" s="146">
        <f>IF(N229="základní",J229,0)</f>
        <v>0</v>
      </c>
      <c r="BF229" s="146">
        <f>IF(N229="snížená",J229,0)</f>
        <v>0</v>
      </c>
      <c r="BG229" s="146">
        <f>IF(N229="zákl. přenesená",J229,0)</f>
        <v>0</v>
      </c>
      <c r="BH229" s="146">
        <f>IF(N229="sníž. přenesená",J229,0)</f>
        <v>0</v>
      </c>
      <c r="BI229" s="146">
        <f>IF(N229="nulová",J229,0)</f>
        <v>0</v>
      </c>
      <c r="BJ229" s="18" t="s">
        <v>88</v>
      </c>
      <c r="BK229" s="146">
        <f>ROUND(I229*H229,2)</f>
        <v>0</v>
      </c>
      <c r="BL229" s="18" t="s">
        <v>318</v>
      </c>
      <c r="BM229" s="145" t="s">
        <v>2336</v>
      </c>
    </row>
    <row r="230" spans="2:65" s="1" customFormat="1" ht="11.25" x14ac:dyDescent="0.2">
      <c r="B230" s="34"/>
      <c r="D230" s="147" t="s">
        <v>320</v>
      </c>
      <c r="F230" s="148" t="s">
        <v>2337</v>
      </c>
      <c r="I230" s="149"/>
      <c r="L230" s="34"/>
      <c r="M230" s="150"/>
      <c r="T230" s="55"/>
      <c r="AT230" s="18" t="s">
        <v>320</v>
      </c>
      <c r="AU230" s="18" t="s">
        <v>90</v>
      </c>
    </row>
    <row r="231" spans="2:65" s="12" customFormat="1" ht="11.25" x14ac:dyDescent="0.2">
      <c r="B231" s="151"/>
      <c r="D231" s="152" t="s">
        <v>322</v>
      </c>
      <c r="E231" s="153" t="s">
        <v>43</v>
      </c>
      <c r="F231" s="154" t="s">
        <v>2338</v>
      </c>
      <c r="H231" s="155">
        <v>15</v>
      </c>
      <c r="I231" s="156"/>
      <c r="L231" s="151"/>
      <c r="M231" s="157"/>
      <c r="T231" s="158"/>
      <c r="AT231" s="153" t="s">
        <v>322</v>
      </c>
      <c r="AU231" s="153" t="s">
        <v>90</v>
      </c>
      <c r="AV231" s="12" t="s">
        <v>90</v>
      </c>
      <c r="AW231" s="12" t="s">
        <v>41</v>
      </c>
      <c r="AX231" s="12" t="s">
        <v>81</v>
      </c>
      <c r="AY231" s="153" t="s">
        <v>311</v>
      </c>
    </row>
    <row r="232" spans="2:65" s="12" customFormat="1" ht="11.25" x14ac:dyDescent="0.2">
      <c r="B232" s="151"/>
      <c r="D232" s="152" t="s">
        <v>322</v>
      </c>
      <c r="E232" s="153" t="s">
        <v>43</v>
      </c>
      <c r="F232" s="154" t="s">
        <v>2339</v>
      </c>
      <c r="H232" s="155">
        <v>12</v>
      </c>
      <c r="I232" s="156"/>
      <c r="L232" s="151"/>
      <c r="M232" s="157"/>
      <c r="T232" s="158"/>
      <c r="AT232" s="153" t="s">
        <v>322</v>
      </c>
      <c r="AU232" s="153" t="s">
        <v>90</v>
      </c>
      <c r="AV232" s="12" t="s">
        <v>90</v>
      </c>
      <c r="AW232" s="12" t="s">
        <v>41</v>
      </c>
      <c r="AX232" s="12" t="s">
        <v>81</v>
      </c>
      <c r="AY232" s="153" t="s">
        <v>311</v>
      </c>
    </row>
    <row r="233" spans="2:65" s="12" customFormat="1" ht="11.25" x14ac:dyDescent="0.2">
      <c r="B233" s="151"/>
      <c r="D233" s="152" t="s">
        <v>322</v>
      </c>
      <c r="E233" s="153" t="s">
        <v>43</v>
      </c>
      <c r="F233" s="154" t="s">
        <v>2340</v>
      </c>
      <c r="H233" s="155">
        <v>30</v>
      </c>
      <c r="I233" s="156"/>
      <c r="L233" s="151"/>
      <c r="M233" s="157"/>
      <c r="T233" s="158"/>
      <c r="AT233" s="153" t="s">
        <v>322</v>
      </c>
      <c r="AU233" s="153" t="s">
        <v>90</v>
      </c>
      <c r="AV233" s="12" t="s">
        <v>90</v>
      </c>
      <c r="AW233" s="12" t="s">
        <v>41</v>
      </c>
      <c r="AX233" s="12" t="s">
        <v>81</v>
      </c>
      <c r="AY233" s="153" t="s">
        <v>311</v>
      </c>
    </row>
    <row r="234" spans="2:65" s="13" customFormat="1" ht="11.25" x14ac:dyDescent="0.2">
      <c r="B234" s="159"/>
      <c r="D234" s="152" t="s">
        <v>322</v>
      </c>
      <c r="E234" s="160" t="s">
        <v>43</v>
      </c>
      <c r="F234" s="161" t="s">
        <v>331</v>
      </c>
      <c r="H234" s="162">
        <v>57</v>
      </c>
      <c r="I234" s="163"/>
      <c r="L234" s="159"/>
      <c r="M234" s="164"/>
      <c r="T234" s="165"/>
      <c r="AT234" s="160" t="s">
        <v>322</v>
      </c>
      <c r="AU234" s="160" t="s">
        <v>90</v>
      </c>
      <c r="AV234" s="13" t="s">
        <v>318</v>
      </c>
      <c r="AW234" s="13" t="s">
        <v>41</v>
      </c>
      <c r="AX234" s="13" t="s">
        <v>88</v>
      </c>
      <c r="AY234" s="160" t="s">
        <v>311</v>
      </c>
    </row>
    <row r="235" spans="2:65" s="1" customFormat="1" ht="24.2" customHeight="1" x14ac:dyDescent="0.2">
      <c r="B235" s="34"/>
      <c r="C235" s="134" t="s">
        <v>7</v>
      </c>
      <c r="D235" s="134" t="s">
        <v>313</v>
      </c>
      <c r="E235" s="135" t="s">
        <v>2341</v>
      </c>
      <c r="F235" s="136" t="s">
        <v>2342</v>
      </c>
      <c r="G235" s="137" t="s">
        <v>340</v>
      </c>
      <c r="H235" s="138">
        <v>1772</v>
      </c>
      <c r="I235" s="139"/>
      <c r="J235" s="140">
        <f>ROUND(I235*H235,2)</f>
        <v>0</v>
      </c>
      <c r="K235" s="136" t="s">
        <v>317</v>
      </c>
      <c r="L235" s="34"/>
      <c r="M235" s="141" t="s">
        <v>43</v>
      </c>
      <c r="N235" s="142" t="s">
        <v>52</v>
      </c>
      <c r="P235" s="143">
        <f>O235*H235</f>
        <v>0</v>
      </c>
      <c r="Q235" s="143">
        <v>4.0000000000000003E-5</v>
      </c>
      <c r="R235" s="143">
        <f>Q235*H235</f>
        <v>7.0880000000000012E-2</v>
      </c>
      <c r="S235" s="143">
        <v>0</v>
      </c>
      <c r="T235" s="144">
        <f>S235*H235</f>
        <v>0</v>
      </c>
      <c r="AR235" s="145" t="s">
        <v>318</v>
      </c>
      <c r="AT235" s="145" t="s">
        <v>313</v>
      </c>
      <c r="AU235" s="145" t="s">
        <v>90</v>
      </c>
      <c r="AY235" s="18" t="s">
        <v>311</v>
      </c>
      <c r="BE235" s="146">
        <f>IF(N235="základní",J235,0)</f>
        <v>0</v>
      </c>
      <c r="BF235" s="146">
        <f>IF(N235="snížená",J235,0)</f>
        <v>0</v>
      </c>
      <c r="BG235" s="146">
        <f>IF(N235="zákl. přenesená",J235,0)</f>
        <v>0</v>
      </c>
      <c r="BH235" s="146">
        <f>IF(N235="sníž. přenesená",J235,0)</f>
        <v>0</v>
      </c>
      <c r="BI235" s="146">
        <f>IF(N235="nulová",J235,0)</f>
        <v>0</v>
      </c>
      <c r="BJ235" s="18" t="s">
        <v>88</v>
      </c>
      <c r="BK235" s="146">
        <f>ROUND(I235*H235,2)</f>
        <v>0</v>
      </c>
      <c r="BL235" s="18" t="s">
        <v>318</v>
      </c>
      <c r="BM235" s="145" t="s">
        <v>2343</v>
      </c>
    </row>
    <row r="236" spans="2:65" s="1" customFormat="1" ht="11.25" x14ac:dyDescent="0.2">
      <c r="B236" s="34"/>
      <c r="D236" s="147" t="s">
        <v>320</v>
      </c>
      <c r="F236" s="148" t="s">
        <v>2344</v>
      </c>
      <c r="I236" s="149"/>
      <c r="L236" s="34"/>
      <c r="M236" s="150"/>
      <c r="T236" s="55"/>
      <c r="AT236" s="18" t="s">
        <v>320</v>
      </c>
      <c r="AU236" s="18" t="s">
        <v>90</v>
      </c>
    </row>
    <row r="237" spans="2:65" s="12" customFormat="1" ht="11.25" x14ac:dyDescent="0.2">
      <c r="B237" s="151"/>
      <c r="D237" s="152" t="s">
        <v>322</v>
      </c>
      <c r="E237" s="153" t="s">
        <v>43</v>
      </c>
      <c r="F237" s="154" t="s">
        <v>2345</v>
      </c>
      <c r="H237" s="155">
        <v>1772</v>
      </c>
      <c r="I237" s="156"/>
      <c r="L237" s="151"/>
      <c r="M237" s="157"/>
      <c r="T237" s="158"/>
      <c r="AT237" s="153" t="s">
        <v>322</v>
      </c>
      <c r="AU237" s="153" t="s">
        <v>90</v>
      </c>
      <c r="AV237" s="12" t="s">
        <v>90</v>
      </c>
      <c r="AW237" s="12" t="s">
        <v>41</v>
      </c>
      <c r="AX237" s="12" t="s">
        <v>88</v>
      </c>
      <c r="AY237" s="153" t="s">
        <v>311</v>
      </c>
    </row>
    <row r="238" spans="2:65" s="1" customFormat="1" ht="24.2" customHeight="1" x14ac:dyDescent="0.2">
      <c r="B238" s="34"/>
      <c r="C238" s="134" t="s">
        <v>455</v>
      </c>
      <c r="D238" s="134" t="s">
        <v>313</v>
      </c>
      <c r="E238" s="135" t="s">
        <v>831</v>
      </c>
      <c r="F238" s="136" t="s">
        <v>832</v>
      </c>
      <c r="G238" s="137" t="s">
        <v>379</v>
      </c>
      <c r="H238" s="138">
        <v>12</v>
      </c>
      <c r="I238" s="139"/>
      <c r="J238" s="140">
        <f>ROUND(I238*H238,2)</f>
        <v>0</v>
      </c>
      <c r="K238" s="136" t="s">
        <v>317</v>
      </c>
      <c r="L238" s="34"/>
      <c r="M238" s="141" t="s">
        <v>43</v>
      </c>
      <c r="N238" s="142" t="s">
        <v>52</v>
      </c>
      <c r="P238" s="143">
        <f>O238*H238</f>
        <v>0</v>
      </c>
      <c r="Q238" s="143">
        <v>3.5999999999999999E-3</v>
      </c>
      <c r="R238" s="143">
        <f>Q238*H238</f>
        <v>4.3200000000000002E-2</v>
      </c>
      <c r="S238" s="143">
        <v>0.16</v>
      </c>
      <c r="T238" s="144">
        <f>S238*H238</f>
        <v>1.92</v>
      </c>
      <c r="AR238" s="145" t="s">
        <v>318</v>
      </c>
      <c r="AT238" s="145" t="s">
        <v>313</v>
      </c>
      <c r="AU238" s="145" t="s">
        <v>90</v>
      </c>
      <c r="AY238" s="18" t="s">
        <v>311</v>
      </c>
      <c r="BE238" s="146">
        <f>IF(N238="základní",J238,0)</f>
        <v>0</v>
      </c>
      <c r="BF238" s="146">
        <f>IF(N238="snížená",J238,0)</f>
        <v>0</v>
      </c>
      <c r="BG238" s="146">
        <f>IF(N238="zákl. přenesená",J238,0)</f>
        <v>0</v>
      </c>
      <c r="BH238" s="146">
        <f>IF(N238="sníž. přenesená",J238,0)</f>
        <v>0</v>
      </c>
      <c r="BI238" s="146">
        <f>IF(N238="nulová",J238,0)</f>
        <v>0</v>
      </c>
      <c r="BJ238" s="18" t="s">
        <v>88</v>
      </c>
      <c r="BK238" s="146">
        <f>ROUND(I238*H238,2)</f>
        <v>0</v>
      </c>
      <c r="BL238" s="18" t="s">
        <v>318</v>
      </c>
      <c r="BM238" s="145" t="s">
        <v>2346</v>
      </c>
    </row>
    <row r="239" spans="2:65" s="1" customFormat="1" ht="11.25" x14ac:dyDescent="0.2">
      <c r="B239" s="34"/>
      <c r="D239" s="147" t="s">
        <v>320</v>
      </c>
      <c r="F239" s="148" t="s">
        <v>834</v>
      </c>
      <c r="I239" s="149"/>
      <c r="L239" s="34"/>
      <c r="M239" s="150"/>
      <c r="T239" s="55"/>
      <c r="AT239" s="18" t="s">
        <v>320</v>
      </c>
      <c r="AU239" s="18" t="s">
        <v>90</v>
      </c>
    </row>
    <row r="240" spans="2:65" s="12" customFormat="1" ht="11.25" x14ac:dyDescent="0.2">
      <c r="B240" s="151"/>
      <c r="D240" s="152" t="s">
        <v>322</v>
      </c>
      <c r="E240" s="153" t="s">
        <v>43</v>
      </c>
      <c r="F240" s="154" t="s">
        <v>835</v>
      </c>
      <c r="H240" s="155">
        <v>12</v>
      </c>
      <c r="I240" s="156"/>
      <c r="L240" s="151"/>
      <c r="M240" s="157"/>
      <c r="T240" s="158"/>
      <c r="AT240" s="153" t="s">
        <v>322</v>
      </c>
      <c r="AU240" s="153" t="s">
        <v>90</v>
      </c>
      <c r="AV240" s="12" t="s">
        <v>90</v>
      </c>
      <c r="AW240" s="12" t="s">
        <v>41</v>
      </c>
      <c r="AX240" s="12" t="s">
        <v>88</v>
      </c>
      <c r="AY240" s="153" t="s">
        <v>311</v>
      </c>
    </row>
    <row r="241" spans="2:65" s="1" customFormat="1" ht="16.5" customHeight="1" x14ac:dyDescent="0.2">
      <c r="B241" s="34"/>
      <c r="C241" s="134" t="s">
        <v>462</v>
      </c>
      <c r="D241" s="134" t="s">
        <v>313</v>
      </c>
      <c r="E241" s="135" t="s">
        <v>837</v>
      </c>
      <c r="F241" s="136" t="s">
        <v>838</v>
      </c>
      <c r="G241" s="137" t="s">
        <v>379</v>
      </c>
      <c r="H241" s="138">
        <v>150</v>
      </c>
      <c r="I241" s="139"/>
      <c r="J241" s="140">
        <f>ROUND(I241*H241,2)</f>
        <v>0</v>
      </c>
      <c r="K241" s="136" t="s">
        <v>317</v>
      </c>
      <c r="L241" s="34"/>
      <c r="M241" s="141" t="s">
        <v>43</v>
      </c>
      <c r="N241" s="142" t="s">
        <v>52</v>
      </c>
      <c r="P241" s="143">
        <f>O241*H241</f>
        <v>0</v>
      </c>
      <c r="Q241" s="143">
        <v>2.0000000000000002E-5</v>
      </c>
      <c r="R241" s="143">
        <f>Q241*H241</f>
        <v>3.0000000000000001E-3</v>
      </c>
      <c r="S241" s="143">
        <v>2E-3</v>
      </c>
      <c r="T241" s="144">
        <f>S241*H241</f>
        <v>0.3</v>
      </c>
      <c r="AR241" s="145" t="s">
        <v>318</v>
      </c>
      <c r="AT241" s="145" t="s">
        <v>313</v>
      </c>
      <c r="AU241" s="145" t="s">
        <v>90</v>
      </c>
      <c r="AY241" s="18" t="s">
        <v>311</v>
      </c>
      <c r="BE241" s="146">
        <f>IF(N241="základní",J241,0)</f>
        <v>0</v>
      </c>
      <c r="BF241" s="146">
        <f>IF(N241="snížená",J241,0)</f>
        <v>0</v>
      </c>
      <c r="BG241" s="146">
        <f>IF(N241="zákl. přenesená",J241,0)</f>
        <v>0</v>
      </c>
      <c r="BH241" s="146">
        <f>IF(N241="sníž. přenesená",J241,0)</f>
        <v>0</v>
      </c>
      <c r="BI241" s="146">
        <f>IF(N241="nulová",J241,0)</f>
        <v>0</v>
      </c>
      <c r="BJ241" s="18" t="s">
        <v>88</v>
      </c>
      <c r="BK241" s="146">
        <f>ROUND(I241*H241,2)</f>
        <v>0</v>
      </c>
      <c r="BL241" s="18" t="s">
        <v>318</v>
      </c>
      <c r="BM241" s="145" t="s">
        <v>2347</v>
      </c>
    </row>
    <row r="242" spans="2:65" s="1" customFormat="1" ht="11.25" x14ac:dyDescent="0.2">
      <c r="B242" s="34"/>
      <c r="D242" s="147" t="s">
        <v>320</v>
      </c>
      <c r="F242" s="148" t="s">
        <v>840</v>
      </c>
      <c r="I242" s="149"/>
      <c r="L242" s="34"/>
      <c r="M242" s="150"/>
      <c r="T242" s="55"/>
      <c r="AT242" s="18" t="s">
        <v>320</v>
      </c>
      <c r="AU242" s="18" t="s">
        <v>90</v>
      </c>
    </row>
    <row r="243" spans="2:65" s="12" customFormat="1" ht="11.25" x14ac:dyDescent="0.2">
      <c r="B243" s="151"/>
      <c r="D243" s="152" t="s">
        <v>322</v>
      </c>
      <c r="E243" s="153" t="s">
        <v>43</v>
      </c>
      <c r="F243" s="154" t="s">
        <v>841</v>
      </c>
      <c r="H243" s="155">
        <v>150</v>
      </c>
      <c r="I243" s="156"/>
      <c r="L243" s="151"/>
      <c r="M243" s="157"/>
      <c r="T243" s="158"/>
      <c r="AT243" s="153" t="s">
        <v>322</v>
      </c>
      <c r="AU243" s="153" t="s">
        <v>90</v>
      </c>
      <c r="AV243" s="12" t="s">
        <v>90</v>
      </c>
      <c r="AW243" s="12" t="s">
        <v>41</v>
      </c>
      <c r="AX243" s="12" t="s">
        <v>88</v>
      </c>
      <c r="AY243" s="153" t="s">
        <v>311</v>
      </c>
    </row>
    <row r="244" spans="2:65" s="1" customFormat="1" ht="16.5" customHeight="1" x14ac:dyDescent="0.2">
      <c r="B244" s="34"/>
      <c r="C244" s="134" t="s">
        <v>476</v>
      </c>
      <c r="D244" s="134" t="s">
        <v>313</v>
      </c>
      <c r="E244" s="135" t="s">
        <v>843</v>
      </c>
      <c r="F244" s="136" t="s">
        <v>844</v>
      </c>
      <c r="G244" s="137" t="s">
        <v>379</v>
      </c>
      <c r="H244" s="138">
        <v>150</v>
      </c>
      <c r="I244" s="139"/>
      <c r="J244" s="140">
        <f>ROUND(I244*H244,2)</f>
        <v>0</v>
      </c>
      <c r="K244" s="136" t="s">
        <v>317</v>
      </c>
      <c r="L244" s="34"/>
      <c r="M244" s="141" t="s">
        <v>43</v>
      </c>
      <c r="N244" s="142" t="s">
        <v>52</v>
      </c>
      <c r="P244" s="143">
        <f>O244*H244</f>
        <v>0</v>
      </c>
      <c r="Q244" s="143">
        <v>2.0000000000000002E-5</v>
      </c>
      <c r="R244" s="143">
        <f>Q244*H244</f>
        <v>3.0000000000000001E-3</v>
      </c>
      <c r="S244" s="143">
        <v>2E-3</v>
      </c>
      <c r="T244" s="144">
        <f>S244*H244</f>
        <v>0.3</v>
      </c>
      <c r="AR244" s="145" t="s">
        <v>318</v>
      </c>
      <c r="AT244" s="145" t="s">
        <v>313</v>
      </c>
      <c r="AU244" s="145" t="s">
        <v>90</v>
      </c>
      <c r="AY244" s="18" t="s">
        <v>311</v>
      </c>
      <c r="BE244" s="146">
        <f>IF(N244="základní",J244,0)</f>
        <v>0</v>
      </c>
      <c r="BF244" s="146">
        <f>IF(N244="snížená",J244,0)</f>
        <v>0</v>
      </c>
      <c r="BG244" s="146">
        <f>IF(N244="zákl. přenesená",J244,0)</f>
        <v>0</v>
      </c>
      <c r="BH244" s="146">
        <f>IF(N244="sníž. přenesená",J244,0)</f>
        <v>0</v>
      </c>
      <c r="BI244" s="146">
        <f>IF(N244="nulová",J244,0)</f>
        <v>0</v>
      </c>
      <c r="BJ244" s="18" t="s">
        <v>88</v>
      </c>
      <c r="BK244" s="146">
        <f>ROUND(I244*H244,2)</f>
        <v>0</v>
      </c>
      <c r="BL244" s="18" t="s">
        <v>318</v>
      </c>
      <c r="BM244" s="145" t="s">
        <v>2348</v>
      </c>
    </row>
    <row r="245" spans="2:65" s="1" customFormat="1" ht="11.25" x14ac:dyDescent="0.2">
      <c r="B245" s="34"/>
      <c r="D245" s="147" t="s">
        <v>320</v>
      </c>
      <c r="F245" s="148" t="s">
        <v>846</v>
      </c>
      <c r="I245" s="149"/>
      <c r="L245" s="34"/>
      <c r="M245" s="150"/>
      <c r="T245" s="55"/>
      <c r="AT245" s="18" t="s">
        <v>320</v>
      </c>
      <c r="AU245" s="18" t="s">
        <v>90</v>
      </c>
    </row>
    <row r="246" spans="2:65" s="12" customFormat="1" ht="11.25" x14ac:dyDescent="0.2">
      <c r="B246" s="151"/>
      <c r="D246" s="152" t="s">
        <v>322</v>
      </c>
      <c r="E246" s="153" t="s">
        <v>43</v>
      </c>
      <c r="F246" s="154" t="s">
        <v>841</v>
      </c>
      <c r="H246" s="155">
        <v>150</v>
      </c>
      <c r="I246" s="156"/>
      <c r="L246" s="151"/>
      <c r="M246" s="157"/>
      <c r="T246" s="158"/>
      <c r="AT246" s="153" t="s">
        <v>322</v>
      </c>
      <c r="AU246" s="153" t="s">
        <v>90</v>
      </c>
      <c r="AV246" s="12" t="s">
        <v>90</v>
      </c>
      <c r="AW246" s="12" t="s">
        <v>41</v>
      </c>
      <c r="AX246" s="12" t="s">
        <v>88</v>
      </c>
      <c r="AY246" s="153" t="s">
        <v>311</v>
      </c>
    </row>
    <row r="247" spans="2:65" s="1" customFormat="1" ht="16.5" customHeight="1" x14ac:dyDescent="0.2">
      <c r="B247" s="34"/>
      <c r="C247" s="134" t="s">
        <v>481</v>
      </c>
      <c r="D247" s="134" t="s">
        <v>313</v>
      </c>
      <c r="E247" s="135" t="s">
        <v>848</v>
      </c>
      <c r="F247" s="136" t="s">
        <v>849</v>
      </c>
      <c r="G247" s="137" t="s">
        <v>250</v>
      </c>
      <c r="H247" s="138">
        <v>6164.7510000000002</v>
      </c>
      <c r="I247" s="139"/>
      <c r="J247" s="140">
        <f>ROUND(I247*H247,2)</f>
        <v>0</v>
      </c>
      <c r="K247" s="136" t="s">
        <v>317</v>
      </c>
      <c r="L247" s="34"/>
      <c r="M247" s="141" t="s">
        <v>43</v>
      </c>
      <c r="N247" s="142" t="s">
        <v>52</v>
      </c>
      <c r="P247" s="143">
        <f>O247*H247</f>
        <v>0</v>
      </c>
      <c r="Q247" s="143">
        <v>0</v>
      </c>
      <c r="R247" s="143">
        <f>Q247*H247</f>
        <v>0</v>
      </c>
      <c r="S247" s="143">
        <v>0</v>
      </c>
      <c r="T247" s="144">
        <f>S247*H247</f>
        <v>0</v>
      </c>
      <c r="AR247" s="145" t="s">
        <v>318</v>
      </c>
      <c r="AT247" s="145" t="s">
        <v>313</v>
      </c>
      <c r="AU247" s="145" t="s">
        <v>90</v>
      </c>
      <c r="AY247" s="18" t="s">
        <v>311</v>
      </c>
      <c r="BE247" s="146">
        <f>IF(N247="základní",J247,0)</f>
        <v>0</v>
      </c>
      <c r="BF247" s="146">
        <f>IF(N247="snížená",J247,0)</f>
        <v>0</v>
      </c>
      <c r="BG247" s="146">
        <f>IF(N247="zákl. přenesená",J247,0)</f>
        <v>0</v>
      </c>
      <c r="BH247" s="146">
        <f>IF(N247="sníž. přenesená",J247,0)</f>
        <v>0</v>
      </c>
      <c r="BI247" s="146">
        <f>IF(N247="nulová",J247,0)</f>
        <v>0</v>
      </c>
      <c r="BJ247" s="18" t="s">
        <v>88</v>
      </c>
      <c r="BK247" s="146">
        <f>ROUND(I247*H247,2)</f>
        <v>0</v>
      </c>
      <c r="BL247" s="18" t="s">
        <v>318</v>
      </c>
      <c r="BM247" s="145" t="s">
        <v>2349</v>
      </c>
    </row>
    <row r="248" spans="2:65" s="1" customFormat="1" ht="11.25" x14ac:dyDescent="0.2">
      <c r="B248" s="34"/>
      <c r="D248" s="147" t="s">
        <v>320</v>
      </c>
      <c r="F248" s="148" t="s">
        <v>851</v>
      </c>
      <c r="I248" s="149"/>
      <c r="L248" s="34"/>
      <c r="M248" s="150"/>
      <c r="T248" s="55"/>
      <c r="AT248" s="18" t="s">
        <v>320</v>
      </c>
      <c r="AU248" s="18" t="s">
        <v>90</v>
      </c>
    </row>
    <row r="249" spans="2:65" s="14" customFormat="1" ht="11.25" x14ac:dyDescent="0.2">
      <c r="B249" s="166"/>
      <c r="D249" s="152" t="s">
        <v>322</v>
      </c>
      <c r="E249" s="167" t="s">
        <v>43</v>
      </c>
      <c r="F249" s="168" t="s">
        <v>2350</v>
      </c>
      <c r="H249" s="167" t="s">
        <v>43</v>
      </c>
      <c r="I249" s="169"/>
      <c r="L249" s="166"/>
      <c r="M249" s="170"/>
      <c r="T249" s="171"/>
      <c r="AT249" s="167" t="s">
        <v>322</v>
      </c>
      <c r="AU249" s="167" t="s">
        <v>90</v>
      </c>
      <c r="AV249" s="14" t="s">
        <v>88</v>
      </c>
      <c r="AW249" s="14" t="s">
        <v>41</v>
      </c>
      <c r="AX249" s="14" t="s">
        <v>81</v>
      </c>
      <c r="AY249" s="167" t="s">
        <v>311</v>
      </c>
    </row>
    <row r="250" spans="2:65" s="14" customFormat="1" ht="11.25" x14ac:dyDescent="0.2">
      <c r="B250" s="166"/>
      <c r="D250" s="152" t="s">
        <v>322</v>
      </c>
      <c r="E250" s="167" t="s">
        <v>43</v>
      </c>
      <c r="F250" s="168" t="s">
        <v>2258</v>
      </c>
      <c r="H250" s="167" t="s">
        <v>43</v>
      </c>
      <c r="I250" s="169"/>
      <c r="L250" s="166"/>
      <c r="M250" s="170"/>
      <c r="T250" s="171"/>
      <c r="AT250" s="167" t="s">
        <v>322</v>
      </c>
      <c r="AU250" s="167" t="s">
        <v>90</v>
      </c>
      <c r="AV250" s="14" t="s">
        <v>88</v>
      </c>
      <c r="AW250" s="14" t="s">
        <v>41</v>
      </c>
      <c r="AX250" s="14" t="s">
        <v>81</v>
      </c>
      <c r="AY250" s="167" t="s">
        <v>311</v>
      </c>
    </row>
    <row r="251" spans="2:65" s="12" customFormat="1" ht="11.25" x14ac:dyDescent="0.2">
      <c r="B251" s="151"/>
      <c r="D251" s="152" t="s">
        <v>322</v>
      </c>
      <c r="E251" s="153" t="s">
        <v>43</v>
      </c>
      <c r="F251" s="154" t="s">
        <v>2351</v>
      </c>
      <c r="H251" s="155">
        <v>953.86</v>
      </c>
      <c r="I251" s="156"/>
      <c r="L251" s="151"/>
      <c r="M251" s="157"/>
      <c r="T251" s="158"/>
      <c r="AT251" s="153" t="s">
        <v>322</v>
      </c>
      <c r="AU251" s="153" t="s">
        <v>90</v>
      </c>
      <c r="AV251" s="12" t="s">
        <v>90</v>
      </c>
      <c r="AW251" s="12" t="s">
        <v>41</v>
      </c>
      <c r="AX251" s="12" t="s">
        <v>81</v>
      </c>
      <c r="AY251" s="153" t="s">
        <v>311</v>
      </c>
    </row>
    <row r="252" spans="2:65" s="12" customFormat="1" ht="11.25" x14ac:dyDescent="0.2">
      <c r="B252" s="151"/>
      <c r="D252" s="152" t="s">
        <v>322</v>
      </c>
      <c r="E252" s="153" t="s">
        <v>43</v>
      </c>
      <c r="F252" s="154" t="s">
        <v>2352</v>
      </c>
      <c r="H252" s="155">
        <v>1316.37</v>
      </c>
      <c r="I252" s="156"/>
      <c r="L252" s="151"/>
      <c r="M252" s="157"/>
      <c r="T252" s="158"/>
      <c r="AT252" s="153" t="s">
        <v>322</v>
      </c>
      <c r="AU252" s="153" t="s">
        <v>90</v>
      </c>
      <c r="AV252" s="12" t="s">
        <v>90</v>
      </c>
      <c r="AW252" s="12" t="s">
        <v>41</v>
      </c>
      <c r="AX252" s="12" t="s">
        <v>81</v>
      </c>
      <c r="AY252" s="153" t="s">
        <v>311</v>
      </c>
    </row>
    <row r="253" spans="2:65" s="12" customFormat="1" ht="11.25" x14ac:dyDescent="0.2">
      <c r="B253" s="151"/>
      <c r="D253" s="152" t="s">
        <v>322</v>
      </c>
      <c r="E253" s="153" t="s">
        <v>43</v>
      </c>
      <c r="F253" s="154" t="s">
        <v>2280</v>
      </c>
      <c r="H253" s="155">
        <v>1174.52</v>
      </c>
      <c r="I253" s="156"/>
      <c r="L253" s="151"/>
      <c r="M253" s="157"/>
      <c r="T253" s="158"/>
      <c r="AT253" s="153" t="s">
        <v>322</v>
      </c>
      <c r="AU253" s="153" t="s">
        <v>90</v>
      </c>
      <c r="AV253" s="12" t="s">
        <v>90</v>
      </c>
      <c r="AW253" s="12" t="s">
        <v>41</v>
      </c>
      <c r="AX253" s="12" t="s">
        <v>81</v>
      </c>
      <c r="AY253" s="153" t="s">
        <v>311</v>
      </c>
    </row>
    <row r="254" spans="2:65" s="12" customFormat="1" ht="11.25" x14ac:dyDescent="0.2">
      <c r="B254" s="151"/>
      <c r="D254" s="152" t="s">
        <v>322</v>
      </c>
      <c r="E254" s="153" t="s">
        <v>43</v>
      </c>
      <c r="F254" s="154" t="s">
        <v>2281</v>
      </c>
      <c r="H254" s="155">
        <v>86.570999999999998</v>
      </c>
      <c r="I254" s="156"/>
      <c r="L254" s="151"/>
      <c r="M254" s="157"/>
      <c r="T254" s="158"/>
      <c r="AT254" s="153" t="s">
        <v>322</v>
      </c>
      <c r="AU254" s="153" t="s">
        <v>90</v>
      </c>
      <c r="AV254" s="12" t="s">
        <v>90</v>
      </c>
      <c r="AW254" s="12" t="s">
        <v>41</v>
      </c>
      <c r="AX254" s="12" t="s">
        <v>81</v>
      </c>
      <c r="AY254" s="153" t="s">
        <v>311</v>
      </c>
    </row>
    <row r="255" spans="2:65" s="12" customFormat="1" ht="11.25" x14ac:dyDescent="0.2">
      <c r="B255" s="151"/>
      <c r="D255" s="152" t="s">
        <v>322</v>
      </c>
      <c r="E255" s="153" t="s">
        <v>43</v>
      </c>
      <c r="F255" s="154" t="s">
        <v>2353</v>
      </c>
      <c r="H255" s="155">
        <v>112.64</v>
      </c>
      <c r="I255" s="156"/>
      <c r="L255" s="151"/>
      <c r="M255" s="157"/>
      <c r="T255" s="158"/>
      <c r="AT255" s="153" t="s">
        <v>322</v>
      </c>
      <c r="AU255" s="153" t="s">
        <v>90</v>
      </c>
      <c r="AV255" s="12" t="s">
        <v>90</v>
      </c>
      <c r="AW255" s="12" t="s">
        <v>41</v>
      </c>
      <c r="AX255" s="12" t="s">
        <v>81</v>
      </c>
      <c r="AY255" s="153" t="s">
        <v>311</v>
      </c>
    </row>
    <row r="256" spans="2:65" s="12" customFormat="1" ht="11.25" x14ac:dyDescent="0.2">
      <c r="B256" s="151"/>
      <c r="D256" s="152" t="s">
        <v>322</v>
      </c>
      <c r="E256" s="153" t="s">
        <v>43</v>
      </c>
      <c r="F256" s="154" t="s">
        <v>2354</v>
      </c>
      <c r="H256" s="155">
        <v>-28</v>
      </c>
      <c r="I256" s="156"/>
      <c r="L256" s="151"/>
      <c r="M256" s="157"/>
      <c r="T256" s="158"/>
      <c r="AT256" s="153" t="s">
        <v>322</v>
      </c>
      <c r="AU256" s="153" t="s">
        <v>90</v>
      </c>
      <c r="AV256" s="12" t="s">
        <v>90</v>
      </c>
      <c r="AW256" s="12" t="s">
        <v>41</v>
      </c>
      <c r="AX256" s="12" t="s">
        <v>81</v>
      </c>
      <c r="AY256" s="153" t="s">
        <v>311</v>
      </c>
    </row>
    <row r="257" spans="2:65" s="14" customFormat="1" ht="11.25" x14ac:dyDescent="0.2">
      <c r="B257" s="166"/>
      <c r="D257" s="152" t="s">
        <v>322</v>
      </c>
      <c r="E257" s="167" t="s">
        <v>43</v>
      </c>
      <c r="F257" s="168" t="s">
        <v>2260</v>
      </c>
      <c r="H257" s="167" t="s">
        <v>43</v>
      </c>
      <c r="I257" s="169"/>
      <c r="L257" s="166"/>
      <c r="M257" s="170"/>
      <c r="T257" s="171"/>
      <c r="AT257" s="167" t="s">
        <v>322</v>
      </c>
      <c r="AU257" s="167" t="s">
        <v>90</v>
      </c>
      <c r="AV257" s="14" t="s">
        <v>88</v>
      </c>
      <c r="AW257" s="14" t="s">
        <v>41</v>
      </c>
      <c r="AX257" s="14" t="s">
        <v>81</v>
      </c>
      <c r="AY257" s="167" t="s">
        <v>311</v>
      </c>
    </row>
    <row r="258" spans="2:65" s="12" customFormat="1" ht="11.25" x14ac:dyDescent="0.2">
      <c r="B258" s="151"/>
      <c r="D258" s="152" t="s">
        <v>322</v>
      </c>
      <c r="E258" s="153" t="s">
        <v>43</v>
      </c>
      <c r="F258" s="154" t="s">
        <v>2355</v>
      </c>
      <c r="H258" s="155">
        <v>404.4</v>
      </c>
      <c r="I258" s="156"/>
      <c r="L258" s="151"/>
      <c r="M258" s="157"/>
      <c r="T258" s="158"/>
      <c r="AT258" s="153" t="s">
        <v>322</v>
      </c>
      <c r="AU258" s="153" t="s">
        <v>90</v>
      </c>
      <c r="AV258" s="12" t="s">
        <v>90</v>
      </c>
      <c r="AW258" s="12" t="s">
        <v>41</v>
      </c>
      <c r="AX258" s="12" t="s">
        <v>81</v>
      </c>
      <c r="AY258" s="153" t="s">
        <v>311</v>
      </c>
    </row>
    <row r="259" spans="2:65" s="12" customFormat="1" ht="11.25" x14ac:dyDescent="0.2">
      <c r="B259" s="151"/>
      <c r="D259" s="152" t="s">
        <v>322</v>
      </c>
      <c r="E259" s="153" t="s">
        <v>43</v>
      </c>
      <c r="F259" s="154" t="s">
        <v>2356</v>
      </c>
      <c r="H259" s="155">
        <v>1770.52</v>
      </c>
      <c r="I259" s="156"/>
      <c r="L259" s="151"/>
      <c r="M259" s="157"/>
      <c r="T259" s="158"/>
      <c r="AT259" s="153" t="s">
        <v>322</v>
      </c>
      <c r="AU259" s="153" t="s">
        <v>90</v>
      </c>
      <c r="AV259" s="12" t="s">
        <v>90</v>
      </c>
      <c r="AW259" s="12" t="s">
        <v>41</v>
      </c>
      <c r="AX259" s="12" t="s">
        <v>81</v>
      </c>
      <c r="AY259" s="153" t="s">
        <v>311</v>
      </c>
    </row>
    <row r="260" spans="2:65" s="12" customFormat="1" ht="11.25" x14ac:dyDescent="0.2">
      <c r="B260" s="151"/>
      <c r="D260" s="152" t="s">
        <v>322</v>
      </c>
      <c r="E260" s="153" t="s">
        <v>43</v>
      </c>
      <c r="F260" s="154" t="s">
        <v>2287</v>
      </c>
      <c r="H260" s="155">
        <v>136.80000000000001</v>
      </c>
      <c r="I260" s="156"/>
      <c r="L260" s="151"/>
      <c r="M260" s="157"/>
      <c r="T260" s="158"/>
      <c r="AT260" s="153" t="s">
        <v>322</v>
      </c>
      <c r="AU260" s="153" t="s">
        <v>90</v>
      </c>
      <c r="AV260" s="12" t="s">
        <v>90</v>
      </c>
      <c r="AW260" s="12" t="s">
        <v>41</v>
      </c>
      <c r="AX260" s="12" t="s">
        <v>81</v>
      </c>
      <c r="AY260" s="153" t="s">
        <v>311</v>
      </c>
    </row>
    <row r="261" spans="2:65" s="12" customFormat="1" ht="11.25" x14ac:dyDescent="0.2">
      <c r="B261" s="151"/>
      <c r="D261" s="152" t="s">
        <v>322</v>
      </c>
      <c r="E261" s="153" t="s">
        <v>43</v>
      </c>
      <c r="F261" s="154" t="s">
        <v>2288</v>
      </c>
      <c r="H261" s="155">
        <v>94.83</v>
      </c>
      <c r="I261" s="156"/>
      <c r="L261" s="151"/>
      <c r="M261" s="157"/>
      <c r="T261" s="158"/>
      <c r="AT261" s="153" t="s">
        <v>322</v>
      </c>
      <c r="AU261" s="153" t="s">
        <v>90</v>
      </c>
      <c r="AV261" s="12" t="s">
        <v>90</v>
      </c>
      <c r="AW261" s="12" t="s">
        <v>41</v>
      </c>
      <c r="AX261" s="12" t="s">
        <v>81</v>
      </c>
      <c r="AY261" s="153" t="s">
        <v>311</v>
      </c>
    </row>
    <row r="262" spans="2:65" s="12" customFormat="1" ht="11.25" x14ac:dyDescent="0.2">
      <c r="B262" s="151"/>
      <c r="D262" s="152" t="s">
        <v>322</v>
      </c>
      <c r="E262" s="153" t="s">
        <v>43</v>
      </c>
      <c r="F262" s="154" t="s">
        <v>2357</v>
      </c>
      <c r="H262" s="155">
        <v>68.099999999999994</v>
      </c>
      <c r="I262" s="156"/>
      <c r="L262" s="151"/>
      <c r="M262" s="157"/>
      <c r="T262" s="158"/>
      <c r="AT262" s="153" t="s">
        <v>322</v>
      </c>
      <c r="AU262" s="153" t="s">
        <v>90</v>
      </c>
      <c r="AV262" s="12" t="s">
        <v>90</v>
      </c>
      <c r="AW262" s="12" t="s">
        <v>41</v>
      </c>
      <c r="AX262" s="12" t="s">
        <v>81</v>
      </c>
      <c r="AY262" s="153" t="s">
        <v>311</v>
      </c>
    </row>
    <row r="263" spans="2:65" s="12" customFormat="1" ht="11.25" x14ac:dyDescent="0.2">
      <c r="B263" s="151"/>
      <c r="D263" s="152" t="s">
        <v>322</v>
      </c>
      <c r="E263" s="153" t="s">
        <v>43</v>
      </c>
      <c r="F263" s="154" t="s">
        <v>2358</v>
      </c>
      <c r="H263" s="155">
        <v>-30.5</v>
      </c>
      <c r="I263" s="156"/>
      <c r="L263" s="151"/>
      <c r="M263" s="157"/>
      <c r="T263" s="158"/>
      <c r="AT263" s="153" t="s">
        <v>322</v>
      </c>
      <c r="AU263" s="153" t="s">
        <v>90</v>
      </c>
      <c r="AV263" s="12" t="s">
        <v>90</v>
      </c>
      <c r="AW263" s="12" t="s">
        <v>41</v>
      </c>
      <c r="AX263" s="12" t="s">
        <v>81</v>
      </c>
      <c r="AY263" s="153" t="s">
        <v>311</v>
      </c>
    </row>
    <row r="264" spans="2:65" s="14" customFormat="1" ht="11.25" x14ac:dyDescent="0.2">
      <c r="B264" s="166"/>
      <c r="D264" s="152" t="s">
        <v>322</v>
      </c>
      <c r="E264" s="167" t="s">
        <v>43</v>
      </c>
      <c r="F264" s="168" t="s">
        <v>2273</v>
      </c>
      <c r="H264" s="167" t="s">
        <v>43</v>
      </c>
      <c r="I264" s="169"/>
      <c r="L264" s="166"/>
      <c r="M264" s="170"/>
      <c r="T264" s="171"/>
      <c r="AT264" s="167" t="s">
        <v>322</v>
      </c>
      <c r="AU264" s="167" t="s">
        <v>90</v>
      </c>
      <c r="AV264" s="14" t="s">
        <v>88</v>
      </c>
      <c r="AW264" s="14" t="s">
        <v>41</v>
      </c>
      <c r="AX264" s="14" t="s">
        <v>81</v>
      </c>
      <c r="AY264" s="167" t="s">
        <v>311</v>
      </c>
    </row>
    <row r="265" spans="2:65" s="12" customFormat="1" ht="11.25" x14ac:dyDescent="0.2">
      <c r="B265" s="151"/>
      <c r="D265" s="152" t="s">
        <v>322</v>
      </c>
      <c r="E265" s="153" t="s">
        <v>43</v>
      </c>
      <c r="F265" s="154" t="s">
        <v>2359</v>
      </c>
      <c r="H265" s="155">
        <v>10.24</v>
      </c>
      <c r="I265" s="156"/>
      <c r="L265" s="151"/>
      <c r="M265" s="157"/>
      <c r="T265" s="158"/>
      <c r="AT265" s="153" t="s">
        <v>322</v>
      </c>
      <c r="AU265" s="153" t="s">
        <v>90</v>
      </c>
      <c r="AV265" s="12" t="s">
        <v>90</v>
      </c>
      <c r="AW265" s="12" t="s">
        <v>41</v>
      </c>
      <c r="AX265" s="12" t="s">
        <v>81</v>
      </c>
      <c r="AY265" s="153" t="s">
        <v>311</v>
      </c>
    </row>
    <row r="266" spans="2:65" s="12" customFormat="1" ht="11.25" x14ac:dyDescent="0.2">
      <c r="B266" s="151"/>
      <c r="D266" s="152" t="s">
        <v>322</v>
      </c>
      <c r="E266" s="153" t="s">
        <v>43</v>
      </c>
      <c r="F266" s="154" t="s">
        <v>2360</v>
      </c>
      <c r="H266" s="155">
        <v>96.64</v>
      </c>
      <c r="I266" s="156"/>
      <c r="L266" s="151"/>
      <c r="M266" s="157"/>
      <c r="T266" s="158"/>
      <c r="AT266" s="153" t="s">
        <v>322</v>
      </c>
      <c r="AU266" s="153" t="s">
        <v>90</v>
      </c>
      <c r="AV266" s="12" t="s">
        <v>90</v>
      </c>
      <c r="AW266" s="12" t="s">
        <v>41</v>
      </c>
      <c r="AX266" s="12" t="s">
        <v>81</v>
      </c>
      <c r="AY266" s="153" t="s">
        <v>311</v>
      </c>
    </row>
    <row r="267" spans="2:65" s="12" customFormat="1" ht="11.25" x14ac:dyDescent="0.2">
      <c r="B267" s="151"/>
      <c r="D267" s="152" t="s">
        <v>322</v>
      </c>
      <c r="E267" s="153" t="s">
        <v>43</v>
      </c>
      <c r="F267" s="154" t="s">
        <v>2361</v>
      </c>
      <c r="H267" s="155">
        <v>5.76</v>
      </c>
      <c r="I267" s="156"/>
      <c r="L267" s="151"/>
      <c r="M267" s="157"/>
      <c r="T267" s="158"/>
      <c r="AT267" s="153" t="s">
        <v>322</v>
      </c>
      <c r="AU267" s="153" t="s">
        <v>90</v>
      </c>
      <c r="AV267" s="12" t="s">
        <v>90</v>
      </c>
      <c r="AW267" s="12" t="s">
        <v>41</v>
      </c>
      <c r="AX267" s="12" t="s">
        <v>81</v>
      </c>
      <c r="AY267" s="153" t="s">
        <v>311</v>
      </c>
    </row>
    <row r="268" spans="2:65" s="12" customFormat="1" ht="11.25" x14ac:dyDescent="0.2">
      <c r="B268" s="151"/>
      <c r="D268" s="152" t="s">
        <v>322</v>
      </c>
      <c r="E268" s="153" t="s">
        <v>43</v>
      </c>
      <c r="F268" s="154" t="s">
        <v>2362</v>
      </c>
      <c r="H268" s="155">
        <v>-8</v>
      </c>
      <c r="I268" s="156"/>
      <c r="L268" s="151"/>
      <c r="M268" s="157"/>
      <c r="T268" s="158"/>
      <c r="AT268" s="153" t="s">
        <v>322</v>
      </c>
      <c r="AU268" s="153" t="s">
        <v>90</v>
      </c>
      <c r="AV268" s="12" t="s">
        <v>90</v>
      </c>
      <c r="AW268" s="12" t="s">
        <v>41</v>
      </c>
      <c r="AX268" s="12" t="s">
        <v>81</v>
      </c>
      <c r="AY268" s="153" t="s">
        <v>311</v>
      </c>
    </row>
    <row r="269" spans="2:65" s="13" customFormat="1" ht="11.25" x14ac:dyDescent="0.2">
      <c r="B269" s="159"/>
      <c r="D269" s="152" t="s">
        <v>322</v>
      </c>
      <c r="E269" s="160" t="s">
        <v>43</v>
      </c>
      <c r="F269" s="161" t="s">
        <v>331</v>
      </c>
      <c r="H269" s="162">
        <v>6164.7510000000002</v>
      </c>
      <c r="I269" s="163"/>
      <c r="L269" s="159"/>
      <c r="M269" s="164"/>
      <c r="T269" s="165"/>
      <c r="AT269" s="160" t="s">
        <v>322</v>
      </c>
      <c r="AU269" s="160" t="s">
        <v>90</v>
      </c>
      <c r="AV269" s="13" t="s">
        <v>318</v>
      </c>
      <c r="AW269" s="13" t="s">
        <v>41</v>
      </c>
      <c r="AX269" s="13" t="s">
        <v>88</v>
      </c>
      <c r="AY269" s="160" t="s">
        <v>311</v>
      </c>
    </row>
    <row r="270" spans="2:65" s="1" customFormat="1" ht="16.5" customHeight="1" x14ac:dyDescent="0.2">
      <c r="B270" s="34"/>
      <c r="C270" s="134" t="s">
        <v>490</v>
      </c>
      <c r="D270" s="134" t="s">
        <v>313</v>
      </c>
      <c r="E270" s="135" t="s">
        <v>858</v>
      </c>
      <c r="F270" s="136" t="s">
        <v>859</v>
      </c>
      <c r="G270" s="137" t="s">
        <v>250</v>
      </c>
      <c r="H270" s="138">
        <v>127.941</v>
      </c>
      <c r="I270" s="139"/>
      <c r="J270" s="140">
        <f>ROUND(I270*H270,2)</f>
        <v>0</v>
      </c>
      <c r="K270" s="136" t="s">
        <v>317</v>
      </c>
      <c r="L270" s="34"/>
      <c r="M270" s="141" t="s">
        <v>43</v>
      </c>
      <c r="N270" s="142" t="s">
        <v>52</v>
      </c>
      <c r="P270" s="143">
        <f>O270*H270</f>
        <v>0</v>
      </c>
      <c r="Q270" s="143">
        <v>0</v>
      </c>
      <c r="R270" s="143">
        <f>Q270*H270</f>
        <v>0</v>
      </c>
      <c r="S270" s="143">
        <v>0</v>
      </c>
      <c r="T270" s="144">
        <f>S270*H270</f>
        <v>0</v>
      </c>
      <c r="AR270" s="145" t="s">
        <v>318</v>
      </c>
      <c r="AT270" s="145" t="s">
        <v>313</v>
      </c>
      <c r="AU270" s="145" t="s">
        <v>90</v>
      </c>
      <c r="AY270" s="18" t="s">
        <v>311</v>
      </c>
      <c r="BE270" s="146">
        <f>IF(N270="základní",J270,0)</f>
        <v>0</v>
      </c>
      <c r="BF270" s="146">
        <f>IF(N270="snížená",J270,0)</f>
        <v>0</v>
      </c>
      <c r="BG270" s="146">
        <f>IF(N270="zákl. přenesená",J270,0)</f>
        <v>0</v>
      </c>
      <c r="BH270" s="146">
        <f>IF(N270="sníž. přenesená",J270,0)</f>
        <v>0</v>
      </c>
      <c r="BI270" s="146">
        <f>IF(N270="nulová",J270,0)</f>
        <v>0</v>
      </c>
      <c r="BJ270" s="18" t="s">
        <v>88</v>
      </c>
      <c r="BK270" s="146">
        <f>ROUND(I270*H270,2)</f>
        <v>0</v>
      </c>
      <c r="BL270" s="18" t="s">
        <v>318</v>
      </c>
      <c r="BM270" s="145" t="s">
        <v>2363</v>
      </c>
    </row>
    <row r="271" spans="2:65" s="1" customFormat="1" ht="11.25" x14ac:dyDescent="0.2">
      <c r="B271" s="34"/>
      <c r="D271" s="147" t="s">
        <v>320</v>
      </c>
      <c r="F271" s="148" t="s">
        <v>861</v>
      </c>
      <c r="I271" s="149"/>
      <c r="L271" s="34"/>
      <c r="M271" s="150"/>
      <c r="T271" s="55"/>
      <c r="AT271" s="18" t="s">
        <v>320</v>
      </c>
      <c r="AU271" s="18" t="s">
        <v>90</v>
      </c>
    </row>
    <row r="272" spans="2:65" s="14" customFormat="1" ht="11.25" x14ac:dyDescent="0.2">
      <c r="B272" s="166"/>
      <c r="D272" s="152" t="s">
        <v>322</v>
      </c>
      <c r="E272" s="167" t="s">
        <v>43</v>
      </c>
      <c r="F272" s="168" t="s">
        <v>2258</v>
      </c>
      <c r="H272" s="167" t="s">
        <v>43</v>
      </c>
      <c r="I272" s="169"/>
      <c r="L272" s="166"/>
      <c r="M272" s="170"/>
      <c r="T272" s="171"/>
      <c r="AT272" s="167" t="s">
        <v>322</v>
      </c>
      <c r="AU272" s="167" t="s">
        <v>90</v>
      </c>
      <c r="AV272" s="14" t="s">
        <v>88</v>
      </c>
      <c r="AW272" s="14" t="s">
        <v>41</v>
      </c>
      <c r="AX272" s="14" t="s">
        <v>81</v>
      </c>
      <c r="AY272" s="167" t="s">
        <v>311</v>
      </c>
    </row>
    <row r="273" spans="2:65" s="12" customFormat="1" ht="11.25" x14ac:dyDescent="0.2">
      <c r="B273" s="151"/>
      <c r="D273" s="152" t="s">
        <v>322</v>
      </c>
      <c r="E273" s="153" t="s">
        <v>43</v>
      </c>
      <c r="F273" s="154" t="s">
        <v>2364</v>
      </c>
      <c r="H273" s="155">
        <v>59.691000000000003</v>
      </c>
      <c r="I273" s="156"/>
      <c r="L273" s="151"/>
      <c r="M273" s="157"/>
      <c r="T273" s="158"/>
      <c r="AT273" s="153" t="s">
        <v>322</v>
      </c>
      <c r="AU273" s="153" t="s">
        <v>90</v>
      </c>
      <c r="AV273" s="12" t="s">
        <v>90</v>
      </c>
      <c r="AW273" s="12" t="s">
        <v>41</v>
      </c>
      <c r="AX273" s="12" t="s">
        <v>81</v>
      </c>
      <c r="AY273" s="153" t="s">
        <v>311</v>
      </c>
    </row>
    <row r="274" spans="2:65" s="14" customFormat="1" ht="11.25" x14ac:dyDescent="0.2">
      <c r="B274" s="166"/>
      <c r="D274" s="152" t="s">
        <v>322</v>
      </c>
      <c r="E274" s="167" t="s">
        <v>43</v>
      </c>
      <c r="F274" s="168" t="s">
        <v>2260</v>
      </c>
      <c r="H274" s="167" t="s">
        <v>43</v>
      </c>
      <c r="I274" s="169"/>
      <c r="L274" s="166"/>
      <c r="M274" s="170"/>
      <c r="T274" s="171"/>
      <c r="AT274" s="167" t="s">
        <v>322</v>
      </c>
      <c r="AU274" s="167" t="s">
        <v>90</v>
      </c>
      <c r="AV274" s="14" t="s">
        <v>88</v>
      </c>
      <c r="AW274" s="14" t="s">
        <v>41</v>
      </c>
      <c r="AX274" s="14" t="s">
        <v>81</v>
      </c>
      <c r="AY274" s="167" t="s">
        <v>311</v>
      </c>
    </row>
    <row r="275" spans="2:65" s="12" customFormat="1" ht="11.25" x14ac:dyDescent="0.2">
      <c r="B275" s="151"/>
      <c r="D275" s="152" t="s">
        <v>322</v>
      </c>
      <c r="E275" s="153" t="s">
        <v>43</v>
      </c>
      <c r="F275" s="154" t="s">
        <v>2365</v>
      </c>
      <c r="H275" s="155">
        <v>68.25</v>
      </c>
      <c r="I275" s="156"/>
      <c r="L275" s="151"/>
      <c r="M275" s="157"/>
      <c r="T275" s="158"/>
      <c r="AT275" s="153" t="s">
        <v>322</v>
      </c>
      <c r="AU275" s="153" t="s">
        <v>90</v>
      </c>
      <c r="AV275" s="12" t="s">
        <v>90</v>
      </c>
      <c r="AW275" s="12" t="s">
        <v>41</v>
      </c>
      <c r="AX275" s="12" t="s">
        <v>81</v>
      </c>
      <c r="AY275" s="153" t="s">
        <v>311</v>
      </c>
    </row>
    <row r="276" spans="2:65" s="13" customFormat="1" ht="11.25" x14ac:dyDescent="0.2">
      <c r="B276" s="159"/>
      <c r="D276" s="152" t="s">
        <v>322</v>
      </c>
      <c r="E276" s="160" t="s">
        <v>43</v>
      </c>
      <c r="F276" s="161" t="s">
        <v>331</v>
      </c>
      <c r="H276" s="162">
        <v>127.941</v>
      </c>
      <c r="I276" s="163"/>
      <c r="L276" s="159"/>
      <c r="M276" s="164"/>
      <c r="T276" s="165"/>
      <c r="AT276" s="160" t="s">
        <v>322</v>
      </c>
      <c r="AU276" s="160" t="s">
        <v>90</v>
      </c>
      <c r="AV276" s="13" t="s">
        <v>318</v>
      </c>
      <c r="AW276" s="13" t="s">
        <v>41</v>
      </c>
      <c r="AX276" s="13" t="s">
        <v>88</v>
      </c>
      <c r="AY276" s="160" t="s">
        <v>311</v>
      </c>
    </row>
    <row r="277" spans="2:65" s="1" customFormat="1" ht="16.5" customHeight="1" x14ac:dyDescent="0.2">
      <c r="B277" s="34"/>
      <c r="C277" s="134" t="s">
        <v>495</v>
      </c>
      <c r="D277" s="134" t="s">
        <v>313</v>
      </c>
      <c r="E277" s="135" t="s">
        <v>864</v>
      </c>
      <c r="F277" s="136" t="s">
        <v>865</v>
      </c>
      <c r="G277" s="137" t="s">
        <v>250</v>
      </c>
      <c r="H277" s="138">
        <v>6292.6909999999998</v>
      </c>
      <c r="I277" s="139"/>
      <c r="J277" s="140">
        <f>ROUND(I277*H277,2)</f>
        <v>0</v>
      </c>
      <c r="K277" s="136" t="s">
        <v>317</v>
      </c>
      <c r="L277" s="34"/>
      <c r="M277" s="141" t="s">
        <v>43</v>
      </c>
      <c r="N277" s="142" t="s">
        <v>52</v>
      </c>
      <c r="P277" s="143">
        <f>O277*H277</f>
        <v>0</v>
      </c>
      <c r="Q277" s="143">
        <v>1.09E-3</v>
      </c>
      <c r="R277" s="143">
        <f>Q277*H277</f>
        <v>6.8590331899999999</v>
      </c>
      <c r="S277" s="143">
        <v>0</v>
      </c>
      <c r="T277" s="144">
        <f>S277*H277</f>
        <v>0</v>
      </c>
      <c r="AR277" s="145" t="s">
        <v>318</v>
      </c>
      <c r="AT277" s="145" t="s">
        <v>313</v>
      </c>
      <c r="AU277" s="145" t="s">
        <v>90</v>
      </c>
      <c r="AY277" s="18" t="s">
        <v>311</v>
      </c>
      <c r="BE277" s="146">
        <f>IF(N277="základní",J277,0)</f>
        <v>0</v>
      </c>
      <c r="BF277" s="146">
        <f>IF(N277="snížená",J277,0)</f>
        <v>0</v>
      </c>
      <c r="BG277" s="146">
        <f>IF(N277="zákl. přenesená",J277,0)</f>
        <v>0</v>
      </c>
      <c r="BH277" s="146">
        <f>IF(N277="sníž. přenesená",J277,0)</f>
        <v>0</v>
      </c>
      <c r="BI277" s="146">
        <f>IF(N277="nulová",J277,0)</f>
        <v>0</v>
      </c>
      <c r="BJ277" s="18" t="s">
        <v>88</v>
      </c>
      <c r="BK277" s="146">
        <f>ROUND(I277*H277,2)</f>
        <v>0</v>
      </c>
      <c r="BL277" s="18" t="s">
        <v>318</v>
      </c>
      <c r="BM277" s="145" t="s">
        <v>2366</v>
      </c>
    </row>
    <row r="278" spans="2:65" s="1" customFormat="1" ht="11.25" x14ac:dyDescent="0.2">
      <c r="B278" s="34"/>
      <c r="D278" s="147" t="s">
        <v>320</v>
      </c>
      <c r="F278" s="148" t="s">
        <v>867</v>
      </c>
      <c r="I278" s="149"/>
      <c r="L278" s="34"/>
      <c r="M278" s="150"/>
      <c r="T278" s="55"/>
      <c r="AT278" s="18" t="s">
        <v>320</v>
      </c>
      <c r="AU278" s="18" t="s">
        <v>90</v>
      </c>
    </row>
    <row r="279" spans="2:65" s="14" customFormat="1" ht="11.25" x14ac:dyDescent="0.2">
      <c r="B279" s="166"/>
      <c r="D279" s="152" t="s">
        <v>322</v>
      </c>
      <c r="E279" s="167" t="s">
        <v>43</v>
      </c>
      <c r="F279" s="168" t="s">
        <v>2350</v>
      </c>
      <c r="H279" s="167" t="s">
        <v>43</v>
      </c>
      <c r="I279" s="169"/>
      <c r="L279" s="166"/>
      <c r="M279" s="170"/>
      <c r="T279" s="171"/>
      <c r="AT279" s="167" t="s">
        <v>322</v>
      </c>
      <c r="AU279" s="167" t="s">
        <v>90</v>
      </c>
      <c r="AV279" s="14" t="s">
        <v>88</v>
      </c>
      <c r="AW279" s="14" t="s">
        <v>41</v>
      </c>
      <c r="AX279" s="14" t="s">
        <v>81</v>
      </c>
      <c r="AY279" s="167" t="s">
        <v>311</v>
      </c>
    </row>
    <row r="280" spans="2:65" s="14" customFormat="1" ht="11.25" x14ac:dyDescent="0.2">
      <c r="B280" s="166"/>
      <c r="D280" s="152" t="s">
        <v>322</v>
      </c>
      <c r="E280" s="167" t="s">
        <v>43</v>
      </c>
      <c r="F280" s="168" t="s">
        <v>2258</v>
      </c>
      <c r="H280" s="167" t="s">
        <v>43</v>
      </c>
      <c r="I280" s="169"/>
      <c r="L280" s="166"/>
      <c r="M280" s="170"/>
      <c r="T280" s="171"/>
      <c r="AT280" s="167" t="s">
        <v>322</v>
      </c>
      <c r="AU280" s="167" t="s">
        <v>90</v>
      </c>
      <c r="AV280" s="14" t="s">
        <v>88</v>
      </c>
      <c r="AW280" s="14" t="s">
        <v>41</v>
      </c>
      <c r="AX280" s="14" t="s">
        <v>81</v>
      </c>
      <c r="AY280" s="167" t="s">
        <v>311</v>
      </c>
    </row>
    <row r="281" spans="2:65" s="12" customFormat="1" ht="11.25" x14ac:dyDescent="0.2">
      <c r="B281" s="151"/>
      <c r="D281" s="152" t="s">
        <v>322</v>
      </c>
      <c r="E281" s="153" t="s">
        <v>43</v>
      </c>
      <c r="F281" s="154" t="s">
        <v>2351</v>
      </c>
      <c r="H281" s="155">
        <v>953.86</v>
      </c>
      <c r="I281" s="156"/>
      <c r="L281" s="151"/>
      <c r="M281" s="157"/>
      <c r="T281" s="158"/>
      <c r="AT281" s="153" t="s">
        <v>322</v>
      </c>
      <c r="AU281" s="153" t="s">
        <v>90</v>
      </c>
      <c r="AV281" s="12" t="s">
        <v>90</v>
      </c>
      <c r="AW281" s="12" t="s">
        <v>41</v>
      </c>
      <c r="AX281" s="12" t="s">
        <v>81</v>
      </c>
      <c r="AY281" s="153" t="s">
        <v>311</v>
      </c>
    </row>
    <row r="282" spans="2:65" s="12" customFormat="1" ht="11.25" x14ac:dyDescent="0.2">
      <c r="B282" s="151"/>
      <c r="D282" s="152" t="s">
        <v>322</v>
      </c>
      <c r="E282" s="153" t="s">
        <v>43</v>
      </c>
      <c r="F282" s="154" t="s">
        <v>2352</v>
      </c>
      <c r="H282" s="155">
        <v>1316.37</v>
      </c>
      <c r="I282" s="156"/>
      <c r="L282" s="151"/>
      <c r="M282" s="157"/>
      <c r="T282" s="158"/>
      <c r="AT282" s="153" t="s">
        <v>322</v>
      </c>
      <c r="AU282" s="153" t="s">
        <v>90</v>
      </c>
      <c r="AV282" s="12" t="s">
        <v>90</v>
      </c>
      <c r="AW282" s="12" t="s">
        <v>41</v>
      </c>
      <c r="AX282" s="12" t="s">
        <v>81</v>
      </c>
      <c r="AY282" s="153" t="s">
        <v>311</v>
      </c>
    </row>
    <row r="283" spans="2:65" s="12" customFormat="1" ht="11.25" x14ac:dyDescent="0.2">
      <c r="B283" s="151"/>
      <c r="D283" s="152" t="s">
        <v>322</v>
      </c>
      <c r="E283" s="153" t="s">
        <v>43</v>
      </c>
      <c r="F283" s="154" t="s">
        <v>2280</v>
      </c>
      <c r="H283" s="155">
        <v>1174.52</v>
      </c>
      <c r="I283" s="156"/>
      <c r="L283" s="151"/>
      <c r="M283" s="157"/>
      <c r="T283" s="158"/>
      <c r="AT283" s="153" t="s">
        <v>322</v>
      </c>
      <c r="AU283" s="153" t="s">
        <v>90</v>
      </c>
      <c r="AV283" s="12" t="s">
        <v>90</v>
      </c>
      <c r="AW283" s="12" t="s">
        <v>41</v>
      </c>
      <c r="AX283" s="12" t="s">
        <v>81</v>
      </c>
      <c r="AY283" s="153" t="s">
        <v>311</v>
      </c>
    </row>
    <row r="284" spans="2:65" s="12" customFormat="1" ht="11.25" x14ac:dyDescent="0.2">
      <c r="B284" s="151"/>
      <c r="D284" s="152" t="s">
        <v>322</v>
      </c>
      <c r="E284" s="153" t="s">
        <v>43</v>
      </c>
      <c r="F284" s="154" t="s">
        <v>2367</v>
      </c>
      <c r="H284" s="155">
        <v>146.261</v>
      </c>
      <c r="I284" s="156"/>
      <c r="L284" s="151"/>
      <c r="M284" s="157"/>
      <c r="T284" s="158"/>
      <c r="AT284" s="153" t="s">
        <v>322</v>
      </c>
      <c r="AU284" s="153" t="s">
        <v>90</v>
      </c>
      <c r="AV284" s="12" t="s">
        <v>90</v>
      </c>
      <c r="AW284" s="12" t="s">
        <v>41</v>
      </c>
      <c r="AX284" s="12" t="s">
        <v>81</v>
      </c>
      <c r="AY284" s="153" t="s">
        <v>311</v>
      </c>
    </row>
    <row r="285" spans="2:65" s="12" customFormat="1" ht="11.25" x14ac:dyDescent="0.2">
      <c r="B285" s="151"/>
      <c r="D285" s="152" t="s">
        <v>322</v>
      </c>
      <c r="E285" s="153" t="s">
        <v>43</v>
      </c>
      <c r="F285" s="154" t="s">
        <v>2353</v>
      </c>
      <c r="H285" s="155">
        <v>112.64</v>
      </c>
      <c r="I285" s="156"/>
      <c r="L285" s="151"/>
      <c r="M285" s="157"/>
      <c r="T285" s="158"/>
      <c r="AT285" s="153" t="s">
        <v>322</v>
      </c>
      <c r="AU285" s="153" t="s">
        <v>90</v>
      </c>
      <c r="AV285" s="12" t="s">
        <v>90</v>
      </c>
      <c r="AW285" s="12" t="s">
        <v>41</v>
      </c>
      <c r="AX285" s="12" t="s">
        <v>81</v>
      </c>
      <c r="AY285" s="153" t="s">
        <v>311</v>
      </c>
    </row>
    <row r="286" spans="2:65" s="12" customFormat="1" ht="11.25" x14ac:dyDescent="0.2">
      <c r="B286" s="151"/>
      <c r="D286" s="152" t="s">
        <v>322</v>
      </c>
      <c r="E286" s="153" t="s">
        <v>43</v>
      </c>
      <c r="F286" s="154" t="s">
        <v>2354</v>
      </c>
      <c r="H286" s="155">
        <v>-28</v>
      </c>
      <c r="I286" s="156"/>
      <c r="L286" s="151"/>
      <c r="M286" s="157"/>
      <c r="T286" s="158"/>
      <c r="AT286" s="153" t="s">
        <v>322</v>
      </c>
      <c r="AU286" s="153" t="s">
        <v>90</v>
      </c>
      <c r="AV286" s="12" t="s">
        <v>90</v>
      </c>
      <c r="AW286" s="12" t="s">
        <v>41</v>
      </c>
      <c r="AX286" s="12" t="s">
        <v>81</v>
      </c>
      <c r="AY286" s="153" t="s">
        <v>311</v>
      </c>
    </row>
    <row r="287" spans="2:65" s="14" customFormat="1" ht="11.25" x14ac:dyDescent="0.2">
      <c r="B287" s="166"/>
      <c r="D287" s="152" t="s">
        <v>322</v>
      </c>
      <c r="E287" s="167" t="s">
        <v>43</v>
      </c>
      <c r="F287" s="168" t="s">
        <v>2260</v>
      </c>
      <c r="H287" s="167" t="s">
        <v>43</v>
      </c>
      <c r="I287" s="169"/>
      <c r="L287" s="166"/>
      <c r="M287" s="170"/>
      <c r="T287" s="171"/>
      <c r="AT287" s="167" t="s">
        <v>322</v>
      </c>
      <c r="AU287" s="167" t="s">
        <v>90</v>
      </c>
      <c r="AV287" s="14" t="s">
        <v>88</v>
      </c>
      <c r="AW287" s="14" t="s">
        <v>41</v>
      </c>
      <c r="AX287" s="14" t="s">
        <v>81</v>
      </c>
      <c r="AY287" s="167" t="s">
        <v>311</v>
      </c>
    </row>
    <row r="288" spans="2:65" s="12" customFormat="1" ht="11.25" x14ac:dyDescent="0.2">
      <c r="B288" s="151"/>
      <c r="D288" s="152" t="s">
        <v>322</v>
      </c>
      <c r="E288" s="153" t="s">
        <v>43</v>
      </c>
      <c r="F288" s="154" t="s">
        <v>2355</v>
      </c>
      <c r="H288" s="155">
        <v>404.4</v>
      </c>
      <c r="I288" s="156"/>
      <c r="L288" s="151"/>
      <c r="M288" s="157"/>
      <c r="T288" s="158"/>
      <c r="AT288" s="153" t="s">
        <v>322</v>
      </c>
      <c r="AU288" s="153" t="s">
        <v>90</v>
      </c>
      <c r="AV288" s="12" t="s">
        <v>90</v>
      </c>
      <c r="AW288" s="12" t="s">
        <v>41</v>
      </c>
      <c r="AX288" s="12" t="s">
        <v>81</v>
      </c>
      <c r="AY288" s="153" t="s">
        <v>311</v>
      </c>
    </row>
    <row r="289" spans="2:65" s="12" customFormat="1" ht="11.25" x14ac:dyDescent="0.2">
      <c r="B289" s="151"/>
      <c r="D289" s="152" t="s">
        <v>322</v>
      </c>
      <c r="E289" s="153" t="s">
        <v>43</v>
      </c>
      <c r="F289" s="154" t="s">
        <v>2356</v>
      </c>
      <c r="H289" s="155">
        <v>1770.52</v>
      </c>
      <c r="I289" s="156"/>
      <c r="L289" s="151"/>
      <c r="M289" s="157"/>
      <c r="T289" s="158"/>
      <c r="AT289" s="153" t="s">
        <v>322</v>
      </c>
      <c r="AU289" s="153" t="s">
        <v>90</v>
      </c>
      <c r="AV289" s="12" t="s">
        <v>90</v>
      </c>
      <c r="AW289" s="12" t="s">
        <v>41</v>
      </c>
      <c r="AX289" s="12" t="s">
        <v>81</v>
      </c>
      <c r="AY289" s="153" t="s">
        <v>311</v>
      </c>
    </row>
    <row r="290" spans="2:65" s="12" customFormat="1" ht="11.25" x14ac:dyDescent="0.2">
      <c r="B290" s="151"/>
      <c r="D290" s="152" t="s">
        <v>322</v>
      </c>
      <c r="E290" s="153" t="s">
        <v>43</v>
      </c>
      <c r="F290" s="154" t="s">
        <v>2287</v>
      </c>
      <c r="H290" s="155">
        <v>136.80000000000001</v>
      </c>
      <c r="I290" s="156"/>
      <c r="L290" s="151"/>
      <c r="M290" s="157"/>
      <c r="T290" s="158"/>
      <c r="AT290" s="153" t="s">
        <v>322</v>
      </c>
      <c r="AU290" s="153" t="s">
        <v>90</v>
      </c>
      <c r="AV290" s="12" t="s">
        <v>90</v>
      </c>
      <c r="AW290" s="12" t="s">
        <v>41</v>
      </c>
      <c r="AX290" s="12" t="s">
        <v>81</v>
      </c>
      <c r="AY290" s="153" t="s">
        <v>311</v>
      </c>
    </row>
    <row r="291" spans="2:65" s="12" customFormat="1" ht="11.25" x14ac:dyDescent="0.2">
      <c r="B291" s="151"/>
      <c r="D291" s="152" t="s">
        <v>322</v>
      </c>
      <c r="E291" s="153" t="s">
        <v>43</v>
      </c>
      <c r="F291" s="154" t="s">
        <v>2368</v>
      </c>
      <c r="H291" s="155">
        <v>163.08000000000001</v>
      </c>
      <c r="I291" s="156"/>
      <c r="L291" s="151"/>
      <c r="M291" s="157"/>
      <c r="T291" s="158"/>
      <c r="AT291" s="153" t="s">
        <v>322</v>
      </c>
      <c r="AU291" s="153" t="s">
        <v>90</v>
      </c>
      <c r="AV291" s="12" t="s">
        <v>90</v>
      </c>
      <c r="AW291" s="12" t="s">
        <v>41</v>
      </c>
      <c r="AX291" s="12" t="s">
        <v>81</v>
      </c>
      <c r="AY291" s="153" t="s">
        <v>311</v>
      </c>
    </row>
    <row r="292" spans="2:65" s="12" customFormat="1" ht="11.25" x14ac:dyDescent="0.2">
      <c r="B292" s="151"/>
      <c r="D292" s="152" t="s">
        <v>322</v>
      </c>
      <c r="E292" s="153" t="s">
        <v>43</v>
      </c>
      <c r="F292" s="154" t="s">
        <v>2357</v>
      </c>
      <c r="H292" s="155">
        <v>68.099999999999994</v>
      </c>
      <c r="I292" s="156"/>
      <c r="L292" s="151"/>
      <c r="M292" s="157"/>
      <c r="T292" s="158"/>
      <c r="AT292" s="153" t="s">
        <v>322</v>
      </c>
      <c r="AU292" s="153" t="s">
        <v>90</v>
      </c>
      <c r="AV292" s="12" t="s">
        <v>90</v>
      </c>
      <c r="AW292" s="12" t="s">
        <v>41</v>
      </c>
      <c r="AX292" s="12" t="s">
        <v>81</v>
      </c>
      <c r="AY292" s="153" t="s">
        <v>311</v>
      </c>
    </row>
    <row r="293" spans="2:65" s="12" customFormat="1" ht="11.25" x14ac:dyDescent="0.2">
      <c r="B293" s="151"/>
      <c r="D293" s="152" t="s">
        <v>322</v>
      </c>
      <c r="E293" s="153" t="s">
        <v>43</v>
      </c>
      <c r="F293" s="154" t="s">
        <v>2358</v>
      </c>
      <c r="H293" s="155">
        <v>-30.5</v>
      </c>
      <c r="I293" s="156"/>
      <c r="L293" s="151"/>
      <c r="M293" s="157"/>
      <c r="T293" s="158"/>
      <c r="AT293" s="153" t="s">
        <v>322</v>
      </c>
      <c r="AU293" s="153" t="s">
        <v>90</v>
      </c>
      <c r="AV293" s="12" t="s">
        <v>90</v>
      </c>
      <c r="AW293" s="12" t="s">
        <v>41</v>
      </c>
      <c r="AX293" s="12" t="s">
        <v>81</v>
      </c>
      <c r="AY293" s="153" t="s">
        <v>311</v>
      </c>
    </row>
    <row r="294" spans="2:65" s="14" customFormat="1" ht="11.25" x14ac:dyDescent="0.2">
      <c r="B294" s="166"/>
      <c r="D294" s="152" t="s">
        <v>322</v>
      </c>
      <c r="E294" s="167" t="s">
        <v>43</v>
      </c>
      <c r="F294" s="168" t="s">
        <v>2273</v>
      </c>
      <c r="H294" s="167" t="s">
        <v>43</v>
      </c>
      <c r="I294" s="169"/>
      <c r="L294" s="166"/>
      <c r="M294" s="170"/>
      <c r="T294" s="171"/>
      <c r="AT294" s="167" t="s">
        <v>322</v>
      </c>
      <c r="AU294" s="167" t="s">
        <v>90</v>
      </c>
      <c r="AV294" s="14" t="s">
        <v>88</v>
      </c>
      <c r="AW294" s="14" t="s">
        <v>41</v>
      </c>
      <c r="AX294" s="14" t="s">
        <v>81</v>
      </c>
      <c r="AY294" s="167" t="s">
        <v>311</v>
      </c>
    </row>
    <row r="295" spans="2:65" s="12" customFormat="1" ht="11.25" x14ac:dyDescent="0.2">
      <c r="B295" s="151"/>
      <c r="D295" s="152" t="s">
        <v>322</v>
      </c>
      <c r="E295" s="153" t="s">
        <v>43</v>
      </c>
      <c r="F295" s="154" t="s">
        <v>2359</v>
      </c>
      <c r="H295" s="155">
        <v>10.24</v>
      </c>
      <c r="I295" s="156"/>
      <c r="L295" s="151"/>
      <c r="M295" s="157"/>
      <c r="T295" s="158"/>
      <c r="AT295" s="153" t="s">
        <v>322</v>
      </c>
      <c r="AU295" s="153" t="s">
        <v>90</v>
      </c>
      <c r="AV295" s="12" t="s">
        <v>90</v>
      </c>
      <c r="AW295" s="12" t="s">
        <v>41</v>
      </c>
      <c r="AX295" s="12" t="s">
        <v>81</v>
      </c>
      <c r="AY295" s="153" t="s">
        <v>311</v>
      </c>
    </row>
    <row r="296" spans="2:65" s="12" customFormat="1" ht="11.25" x14ac:dyDescent="0.2">
      <c r="B296" s="151"/>
      <c r="D296" s="152" t="s">
        <v>322</v>
      </c>
      <c r="E296" s="153" t="s">
        <v>43</v>
      </c>
      <c r="F296" s="154" t="s">
        <v>2360</v>
      </c>
      <c r="H296" s="155">
        <v>96.64</v>
      </c>
      <c r="I296" s="156"/>
      <c r="L296" s="151"/>
      <c r="M296" s="157"/>
      <c r="T296" s="158"/>
      <c r="AT296" s="153" t="s">
        <v>322</v>
      </c>
      <c r="AU296" s="153" t="s">
        <v>90</v>
      </c>
      <c r="AV296" s="12" t="s">
        <v>90</v>
      </c>
      <c r="AW296" s="12" t="s">
        <v>41</v>
      </c>
      <c r="AX296" s="12" t="s">
        <v>81</v>
      </c>
      <c r="AY296" s="153" t="s">
        <v>311</v>
      </c>
    </row>
    <row r="297" spans="2:65" s="12" customFormat="1" ht="11.25" x14ac:dyDescent="0.2">
      <c r="B297" s="151"/>
      <c r="D297" s="152" t="s">
        <v>322</v>
      </c>
      <c r="E297" s="153" t="s">
        <v>43</v>
      </c>
      <c r="F297" s="154" t="s">
        <v>2361</v>
      </c>
      <c r="H297" s="155">
        <v>5.76</v>
      </c>
      <c r="I297" s="156"/>
      <c r="L297" s="151"/>
      <c r="M297" s="157"/>
      <c r="T297" s="158"/>
      <c r="AT297" s="153" t="s">
        <v>322</v>
      </c>
      <c r="AU297" s="153" t="s">
        <v>90</v>
      </c>
      <c r="AV297" s="12" t="s">
        <v>90</v>
      </c>
      <c r="AW297" s="12" t="s">
        <v>41</v>
      </c>
      <c r="AX297" s="12" t="s">
        <v>81</v>
      </c>
      <c r="AY297" s="153" t="s">
        <v>311</v>
      </c>
    </row>
    <row r="298" spans="2:65" s="12" customFormat="1" ht="11.25" x14ac:dyDescent="0.2">
      <c r="B298" s="151"/>
      <c r="D298" s="152" t="s">
        <v>322</v>
      </c>
      <c r="E298" s="153" t="s">
        <v>43</v>
      </c>
      <c r="F298" s="154" t="s">
        <v>2362</v>
      </c>
      <c r="H298" s="155">
        <v>-8</v>
      </c>
      <c r="I298" s="156"/>
      <c r="L298" s="151"/>
      <c r="M298" s="157"/>
      <c r="T298" s="158"/>
      <c r="AT298" s="153" t="s">
        <v>322</v>
      </c>
      <c r="AU298" s="153" t="s">
        <v>90</v>
      </c>
      <c r="AV298" s="12" t="s">
        <v>90</v>
      </c>
      <c r="AW298" s="12" t="s">
        <v>41</v>
      </c>
      <c r="AX298" s="12" t="s">
        <v>81</v>
      </c>
      <c r="AY298" s="153" t="s">
        <v>311</v>
      </c>
    </row>
    <row r="299" spans="2:65" s="13" customFormat="1" ht="11.25" x14ac:dyDescent="0.2">
      <c r="B299" s="159"/>
      <c r="D299" s="152" t="s">
        <v>322</v>
      </c>
      <c r="E299" s="160" t="s">
        <v>43</v>
      </c>
      <c r="F299" s="161" t="s">
        <v>331</v>
      </c>
      <c r="H299" s="162">
        <v>6292.6910000000007</v>
      </c>
      <c r="I299" s="163"/>
      <c r="L299" s="159"/>
      <c r="M299" s="164"/>
      <c r="T299" s="165"/>
      <c r="AT299" s="160" t="s">
        <v>322</v>
      </c>
      <c r="AU299" s="160" t="s">
        <v>90</v>
      </c>
      <c r="AV299" s="13" t="s">
        <v>318</v>
      </c>
      <c r="AW299" s="13" t="s">
        <v>41</v>
      </c>
      <c r="AX299" s="13" t="s">
        <v>88</v>
      </c>
      <c r="AY299" s="160" t="s">
        <v>311</v>
      </c>
    </row>
    <row r="300" spans="2:65" s="11" customFormat="1" ht="22.9" customHeight="1" x14ac:dyDescent="0.2">
      <c r="B300" s="122"/>
      <c r="D300" s="123" t="s">
        <v>80</v>
      </c>
      <c r="E300" s="132" t="s">
        <v>868</v>
      </c>
      <c r="F300" s="132" t="s">
        <v>869</v>
      </c>
      <c r="I300" s="125"/>
      <c r="J300" s="133">
        <f>BK300</f>
        <v>0</v>
      </c>
      <c r="L300" s="122"/>
      <c r="M300" s="127"/>
      <c r="P300" s="128">
        <f>SUM(P301:P307)</f>
        <v>0</v>
      </c>
      <c r="R300" s="128">
        <f>SUM(R301:R307)</f>
        <v>0</v>
      </c>
      <c r="T300" s="129">
        <f>SUM(T301:T307)</f>
        <v>0</v>
      </c>
      <c r="AR300" s="123" t="s">
        <v>88</v>
      </c>
      <c r="AT300" s="130" t="s">
        <v>80</v>
      </c>
      <c r="AU300" s="130" t="s">
        <v>88</v>
      </c>
      <c r="AY300" s="123" t="s">
        <v>311</v>
      </c>
      <c r="BK300" s="131">
        <f>SUM(BK301:BK307)</f>
        <v>0</v>
      </c>
    </row>
    <row r="301" spans="2:65" s="1" customFormat="1" ht="24.2" customHeight="1" x14ac:dyDescent="0.2">
      <c r="B301" s="34"/>
      <c r="C301" s="134" t="s">
        <v>502</v>
      </c>
      <c r="D301" s="134" t="s">
        <v>313</v>
      </c>
      <c r="E301" s="135" t="s">
        <v>871</v>
      </c>
      <c r="F301" s="136" t="s">
        <v>872</v>
      </c>
      <c r="G301" s="137" t="s">
        <v>371</v>
      </c>
      <c r="H301" s="138">
        <v>2.52</v>
      </c>
      <c r="I301" s="139"/>
      <c r="J301" s="140">
        <f>ROUND(I301*H301,2)</f>
        <v>0</v>
      </c>
      <c r="K301" s="136" t="s">
        <v>317</v>
      </c>
      <c r="L301" s="34"/>
      <c r="M301" s="141" t="s">
        <v>43</v>
      </c>
      <c r="N301" s="142" t="s">
        <v>52</v>
      </c>
      <c r="P301" s="143">
        <f>O301*H301</f>
        <v>0</v>
      </c>
      <c r="Q301" s="143">
        <v>0</v>
      </c>
      <c r="R301" s="143">
        <f>Q301*H301</f>
        <v>0</v>
      </c>
      <c r="S301" s="143">
        <v>0</v>
      </c>
      <c r="T301" s="144">
        <f>S301*H301</f>
        <v>0</v>
      </c>
      <c r="AR301" s="145" t="s">
        <v>318</v>
      </c>
      <c r="AT301" s="145" t="s">
        <v>313</v>
      </c>
      <c r="AU301" s="145" t="s">
        <v>90</v>
      </c>
      <c r="AY301" s="18" t="s">
        <v>311</v>
      </c>
      <c r="BE301" s="146">
        <f>IF(N301="základní",J301,0)</f>
        <v>0</v>
      </c>
      <c r="BF301" s="146">
        <f>IF(N301="snížená",J301,0)</f>
        <v>0</v>
      </c>
      <c r="BG301" s="146">
        <f>IF(N301="zákl. přenesená",J301,0)</f>
        <v>0</v>
      </c>
      <c r="BH301" s="146">
        <f>IF(N301="sníž. přenesená",J301,0)</f>
        <v>0</v>
      </c>
      <c r="BI301" s="146">
        <f>IF(N301="nulová",J301,0)</f>
        <v>0</v>
      </c>
      <c r="BJ301" s="18" t="s">
        <v>88</v>
      </c>
      <c r="BK301" s="146">
        <f>ROUND(I301*H301,2)</f>
        <v>0</v>
      </c>
      <c r="BL301" s="18" t="s">
        <v>318</v>
      </c>
      <c r="BM301" s="145" t="s">
        <v>2369</v>
      </c>
    </row>
    <row r="302" spans="2:65" s="1" customFormat="1" ht="11.25" x14ac:dyDescent="0.2">
      <c r="B302" s="34"/>
      <c r="D302" s="147" t="s">
        <v>320</v>
      </c>
      <c r="F302" s="148" t="s">
        <v>874</v>
      </c>
      <c r="I302" s="149"/>
      <c r="L302" s="34"/>
      <c r="M302" s="150"/>
      <c r="T302" s="55"/>
      <c r="AT302" s="18" t="s">
        <v>320</v>
      </c>
      <c r="AU302" s="18" t="s">
        <v>90</v>
      </c>
    </row>
    <row r="303" spans="2:65" s="1" customFormat="1" ht="21.75" customHeight="1" x14ac:dyDescent="0.2">
      <c r="B303" s="34"/>
      <c r="C303" s="134" t="s">
        <v>510</v>
      </c>
      <c r="D303" s="134" t="s">
        <v>313</v>
      </c>
      <c r="E303" s="135" t="s">
        <v>876</v>
      </c>
      <c r="F303" s="136" t="s">
        <v>877</v>
      </c>
      <c r="G303" s="137" t="s">
        <v>371</v>
      </c>
      <c r="H303" s="138">
        <v>2.52</v>
      </c>
      <c r="I303" s="139"/>
      <c r="J303" s="140">
        <f>ROUND(I303*H303,2)</f>
        <v>0</v>
      </c>
      <c r="K303" s="136" t="s">
        <v>317</v>
      </c>
      <c r="L303" s="34"/>
      <c r="M303" s="141" t="s">
        <v>43</v>
      </c>
      <c r="N303" s="142" t="s">
        <v>52</v>
      </c>
      <c r="P303" s="143">
        <f>O303*H303</f>
        <v>0</v>
      </c>
      <c r="Q303" s="143">
        <v>0</v>
      </c>
      <c r="R303" s="143">
        <f>Q303*H303</f>
        <v>0</v>
      </c>
      <c r="S303" s="143">
        <v>0</v>
      </c>
      <c r="T303" s="144">
        <f>S303*H303</f>
        <v>0</v>
      </c>
      <c r="AR303" s="145" t="s">
        <v>318</v>
      </c>
      <c r="AT303" s="145" t="s">
        <v>313</v>
      </c>
      <c r="AU303" s="145" t="s">
        <v>90</v>
      </c>
      <c r="AY303" s="18" t="s">
        <v>311</v>
      </c>
      <c r="BE303" s="146">
        <f>IF(N303="základní",J303,0)</f>
        <v>0</v>
      </c>
      <c r="BF303" s="146">
        <f>IF(N303="snížená",J303,0)</f>
        <v>0</v>
      </c>
      <c r="BG303" s="146">
        <f>IF(N303="zákl. přenesená",J303,0)</f>
        <v>0</v>
      </c>
      <c r="BH303" s="146">
        <f>IF(N303="sníž. přenesená",J303,0)</f>
        <v>0</v>
      </c>
      <c r="BI303" s="146">
        <f>IF(N303="nulová",J303,0)</f>
        <v>0</v>
      </c>
      <c r="BJ303" s="18" t="s">
        <v>88</v>
      </c>
      <c r="BK303" s="146">
        <f>ROUND(I303*H303,2)</f>
        <v>0</v>
      </c>
      <c r="BL303" s="18" t="s">
        <v>318</v>
      </c>
      <c r="BM303" s="145" t="s">
        <v>2370</v>
      </c>
    </row>
    <row r="304" spans="2:65" s="1" customFormat="1" ht="11.25" x14ac:dyDescent="0.2">
      <c r="B304" s="34"/>
      <c r="D304" s="147" t="s">
        <v>320</v>
      </c>
      <c r="F304" s="148" t="s">
        <v>879</v>
      </c>
      <c r="I304" s="149"/>
      <c r="L304" s="34"/>
      <c r="M304" s="150"/>
      <c r="T304" s="55"/>
      <c r="AT304" s="18" t="s">
        <v>320</v>
      </c>
      <c r="AU304" s="18" t="s">
        <v>90</v>
      </c>
    </row>
    <row r="305" spans="2:65" s="1" customFormat="1" ht="24.2" customHeight="1" x14ac:dyDescent="0.2">
      <c r="B305" s="34"/>
      <c r="C305" s="134" t="s">
        <v>518</v>
      </c>
      <c r="D305" s="134" t="s">
        <v>313</v>
      </c>
      <c r="E305" s="135" t="s">
        <v>881</v>
      </c>
      <c r="F305" s="136" t="s">
        <v>882</v>
      </c>
      <c r="G305" s="137" t="s">
        <v>371</v>
      </c>
      <c r="H305" s="138">
        <v>22.68</v>
      </c>
      <c r="I305" s="139"/>
      <c r="J305" s="140">
        <f>ROUND(I305*H305,2)</f>
        <v>0</v>
      </c>
      <c r="K305" s="136" t="s">
        <v>317</v>
      </c>
      <c r="L305" s="34"/>
      <c r="M305" s="141" t="s">
        <v>43</v>
      </c>
      <c r="N305" s="142" t="s">
        <v>52</v>
      </c>
      <c r="P305" s="143">
        <f>O305*H305</f>
        <v>0</v>
      </c>
      <c r="Q305" s="143">
        <v>0</v>
      </c>
      <c r="R305" s="143">
        <f>Q305*H305</f>
        <v>0</v>
      </c>
      <c r="S305" s="143">
        <v>0</v>
      </c>
      <c r="T305" s="144">
        <f>S305*H305</f>
        <v>0</v>
      </c>
      <c r="AR305" s="145" t="s">
        <v>318</v>
      </c>
      <c r="AT305" s="145" t="s">
        <v>313</v>
      </c>
      <c r="AU305" s="145" t="s">
        <v>90</v>
      </c>
      <c r="AY305" s="18" t="s">
        <v>311</v>
      </c>
      <c r="BE305" s="146">
        <f>IF(N305="základní",J305,0)</f>
        <v>0</v>
      </c>
      <c r="BF305" s="146">
        <f>IF(N305="snížená",J305,0)</f>
        <v>0</v>
      </c>
      <c r="BG305" s="146">
        <f>IF(N305="zákl. přenesená",J305,0)</f>
        <v>0</v>
      </c>
      <c r="BH305" s="146">
        <f>IF(N305="sníž. přenesená",J305,0)</f>
        <v>0</v>
      </c>
      <c r="BI305" s="146">
        <f>IF(N305="nulová",J305,0)</f>
        <v>0</v>
      </c>
      <c r="BJ305" s="18" t="s">
        <v>88</v>
      </c>
      <c r="BK305" s="146">
        <f>ROUND(I305*H305,2)</f>
        <v>0</v>
      </c>
      <c r="BL305" s="18" t="s">
        <v>318</v>
      </c>
      <c r="BM305" s="145" t="s">
        <v>2371</v>
      </c>
    </row>
    <row r="306" spans="2:65" s="1" customFormat="1" ht="11.25" x14ac:dyDescent="0.2">
      <c r="B306" s="34"/>
      <c r="D306" s="147" t="s">
        <v>320</v>
      </c>
      <c r="F306" s="148" t="s">
        <v>884</v>
      </c>
      <c r="I306" s="149"/>
      <c r="L306" s="34"/>
      <c r="M306" s="150"/>
      <c r="T306" s="55"/>
      <c r="AT306" s="18" t="s">
        <v>320</v>
      </c>
      <c r="AU306" s="18" t="s">
        <v>90</v>
      </c>
    </row>
    <row r="307" spans="2:65" s="12" customFormat="1" ht="11.25" x14ac:dyDescent="0.2">
      <c r="B307" s="151"/>
      <c r="D307" s="152" t="s">
        <v>322</v>
      </c>
      <c r="F307" s="154" t="s">
        <v>2372</v>
      </c>
      <c r="H307" s="155">
        <v>22.68</v>
      </c>
      <c r="I307" s="156"/>
      <c r="L307" s="151"/>
      <c r="M307" s="157"/>
      <c r="T307" s="158"/>
      <c r="AT307" s="153" t="s">
        <v>322</v>
      </c>
      <c r="AU307" s="153" t="s">
        <v>90</v>
      </c>
      <c r="AV307" s="12" t="s">
        <v>90</v>
      </c>
      <c r="AW307" s="12" t="s">
        <v>4</v>
      </c>
      <c r="AX307" s="12" t="s">
        <v>88</v>
      </c>
      <c r="AY307" s="153" t="s">
        <v>311</v>
      </c>
    </row>
    <row r="308" spans="2:65" s="11" customFormat="1" ht="22.9" customHeight="1" x14ac:dyDescent="0.2">
      <c r="B308" s="122"/>
      <c r="D308" s="123" t="s">
        <v>80</v>
      </c>
      <c r="E308" s="132" t="s">
        <v>886</v>
      </c>
      <c r="F308" s="132" t="s">
        <v>887</v>
      </c>
      <c r="I308" s="125"/>
      <c r="J308" s="133">
        <f>BK308</f>
        <v>0</v>
      </c>
      <c r="L308" s="122"/>
      <c r="M308" s="127"/>
      <c r="P308" s="128">
        <f>SUM(P309:P310)</f>
        <v>0</v>
      </c>
      <c r="R308" s="128">
        <f>SUM(R309:R310)</f>
        <v>0</v>
      </c>
      <c r="T308" s="129">
        <f>SUM(T309:T310)</f>
        <v>0</v>
      </c>
      <c r="AR308" s="123" t="s">
        <v>88</v>
      </c>
      <c r="AT308" s="130" t="s">
        <v>80</v>
      </c>
      <c r="AU308" s="130" t="s">
        <v>88</v>
      </c>
      <c r="AY308" s="123" t="s">
        <v>311</v>
      </c>
      <c r="BK308" s="131">
        <f>SUM(BK309:BK310)</f>
        <v>0</v>
      </c>
    </row>
    <row r="309" spans="2:65" s="1" customFormat="1" ht="24.2" customHeight="1" x14ac:dyDescent="0.2">
      <c r="B309" s="34"/>
      <c r="C309" s="134" t="s">
        <v>523</v>
      </c>
      <c r="D309" s="134" t="s">
        <v>313</v>
      </c>
      <c r="E309" s="135" t="s">
        <v>894</v>
      </c>
      <c r="F309" s="136" t="s">
        <v>895</v>
      </c>
      <c r="G309" s="137" t="s">
        <v>371</v>
      </c>
      <c r="H309" s="138">
        <v>2.52</v>
      </c>
      <c r="I309" s="139"/>
      <c r="J309" s="140">
        <f>ROUND(I309*H309,2)</f>
        <v>0</v>
      </c>
      <c r="K309" s="136" t="s">
        <v>317</v>
      </c>
      <c r="L309" s="34"/>
      <c r="M309" s="141" t="s">
        <v>43</v>
      </c>
      <c r="N309" s="142" t="s">
        <v>52</v>
      </c>
      <c r="P309" s="143">
        <f>O309*H309</f>
        <v>0</v>
      </c>
      <c r="Q309" s="143">
        <v>0</v>
      </c>
      <c r="R309" s="143">
        <f>Q309*H309</f>
        <v>0</v>
      </c>
      <c r="S309" s="143">
        <v>0</v>
      </c>
      <c r="T309" s="144">
        <f>S309*H309</f>
        <v>0</v>
      </c>
      <c r="AR309" s="145" t="s">
        <v>318</v>
      </c>
      <c r="AT309" s="145" t="s">
        <v>313</v>
      </c>
      <c r="AU309" s="145" t="s">
        <v>90</v>
      </c>
      <c r="AY309" s="18" t="s">
        <v>311</v>
      </c>
      <c r="BE309" s="146">
        <f>IF(N309="základní",J309,0)</f>
        <v>0</v>
      </c>
      <c r="BF309" s="146">
        <f>IF(N309="snížená",J309,0)</f>
        <v>0</v>
      </c>
      <c r="BG309" s="146">
        <f>IF(N309="zákl. přenesená",J309,0)</f>
        <v>0</v>
      </c>
      <c r="BH309" s="146">
        <f>IF(N309="sníž. přenesená",J309,0)</f>
        <v>0</v>
      </c>
      <c r="BI309" s="146">
        <f>IF(N309="nulová",J309,0)</f>
        <v>0</v>
      </c>
      <c r="BJ309" s="18" t="s">
        <v>88</v>
      </c>
      <c r="BK309" s="146">
        <f>ROUND(I309*H309,2)</f>
        <v>0</v>
      </c>
      <c r="BL309" s="18" t="s">
        <v>318</v>
      </c>
      <c r="BM309" s="145" t="s">
        <v>2373</v>
      </c>
    </row>
    <row r="310" spans="2:65" s="1" customFormat="1" ht="11.25" x14ac:dyDescent="0.2">
      <c r="B310" s="34"/>
      <c r="D310" s="147" t="s">
        <v>320</v>
      </c>
      <c r="F310" s="148" t="s">
        <v>897</v>
      </c>
      <c r="I310" s="149"/>
      <c r="L310" s="34"/>
      <c r="M310" s="150"/>
      <c r="T310" s="55"/>
      <c r="AT310" s="18" t="s">
        <v>320</v>
      </c>
      <c r="AU310" s="18" t="s">
        <v>90</v>
      </c>
    </row>
    <row r="311" spans="2:65" s="11" customFormat="1" ht="22.9" customHeight="1" x14ac:dyDescent="0.2">
      <c r="B311" s="122"/>
      <c r="D311" s="123" t="s">
        <v>80</v>
      </c>
      <c r="E311" s="132" t="s">
        <v>898</v>
      </c>
      <c r="F311" s="132" t="s">
        <v>899</v>
      </c>
      <c r="I311" s="125"/>
      <c r="J311" s="133">
        <f>BK311</f>
        <v>0</v>
      </c>
      <c r="L311" s="122"/>
      <c r="M311" s="127"/>
      <c r="P311" s="128">
        <f>SUM(P312:P313)</f>
        <v>0</v>
      </c>
      <c r="R311" s="128">
        <f>SUM(R312:R313)</f>
        <v>0</v>
      </c>
      <c r="T311" s="129">
        <f>SUM(T312:T313)</f>
        <v>0</v>
      </c>
      <c r="AR311" s="123" t="s">
        <v>88</v>
      </c>
      <c r="AT311" s="130" t="s">
        <v>80</v>
      </c>
      <c r="AU311" s="130" t="s">
        <v>88</v>
      </c>
      <c r="AY311" s="123" t="s">
        <v>311</v>
      </c>
      <c r="BK311" s="131">
        <f>SUM(BK312:BK313)</f>
        <v>0</v>
      </c>
    </row>
    <row r="312" spans="2:65" s="1" customFormat="1" ht="33" customHeight="1" x14ac:dyDescent="0.2">
      <c r="B312" s="34"/>
      <c r="C312" s="134" t="s">
        <v>528</v>
      </c>
      <c r="D312" s="134" t="s">
        <v>313</v>
      </c>
      <c r="E312" s="135" t="s">
        <v>901</v>
      </c>
      <c r="F312" s="136" t="s">
        <v>902</v>
      </c>
      <c r="G312" s="137" t="s">
        <v>371</v>
      </c>
      <c r="H312" s="138">
        <v>6204.1</v>
      </c>
      <c r="I312" s="139"/>
      <c r="J312" s="140">
        <f>ROUND(I312*H312,2)</f>
        <v>0</v>
      </c>
      <c r="K312" s="136" t="s">
        <v>317</v>
      </c>
      <c r="L312" s="34"/>
      <c r="M312" s="141" t="s">
        <v>43</v>
      </c>
      <c r="N312" s="142" t="s">
        <v>52</v>
      </c>
      <c r="P312" s="143">
        <f>O312*H312</f>
        <v>0</v>
      </c>
      <c r="Q312" s="143">
        <v>0</v>
      </c>
      <c r="R312" s="143">
        <f>Q312*H312</f>
        <v>0</v>
      </c>
      <c r="S312" s="143">
        <v>0</v>
      </c>
      <c r="T312" s="144">
        <f>S312*H312</f>
        <v>0</v>
      </c>
      <c r="AR312" s="145" t="s">
        <v>318</v>
      </c>
      <c r="AT312" s="145" t="s">
        <v>313</v>
      </c>
      <c r="AU312" s="145" t="s">
        <v>90</v>
      </c>
      <c r="AY312" s="18" t="s">
        <v>311</v>
      </c>
      <c r="BE312" s="146">
        <f>IF(N312="základní",J312,0)</f>
        <v>0</v>
      </c>
      <c r="BF312" s="146">
        <f>IF(N312="snížená",J312,0)</f>
        <v>0</v>
      </c>
      <c r="BG312" s="146">
        <f>IF(N312="zákl. přenesená",J312,0)</f>
        <v>0</v>
      </c>
      <c r="BH312" s="146">
        <f>IF(N312="sníž. přenesená",J312,0)</f>
        <v>0</v>
      </c>
      <c r="BI312" s="146">
        <f>IF(N312="nulová",J312,0)</f>
        <v>0</v>
      </c>
      <c r="BJ312" s="18" t="s">
        <v>88</v>
      </c>
      <c r="BK312" s="146">
        <f>ROUND(I312*H312,2)</f>
        <v>0</v>
      </c>
      <c r="BL312" s="18" t="s">
        <v>318</v>
      </c>
      <c r="BM312" s="145" t="s">
        <v>2374</v>
      </c>
    </row>
    <row r="313" spans="2:65" s="1" customFormat="1" ht="11.25" x14ac:dyDescent="0.2">
      <c r="B313" s="34"/>
      <c r="D313" s="147" t="s">
        <v>320</v>
      </c>
      <c r="F313" s="148" t="s">
        <v>904</v>
      </c>
      <c r="I313" s="149"/>
      <c r="L313" s="34"/>
      <c r="M313" s="150"/>
      <c r="T313" s="55"/>
      <c r="AT313" s="18" t="s">
        <v>320</v>
      </c>
      <c r="AU313" s="18" t="s">
        <v>90</v>
      </c>
    </row>
    <row r="314" spans="2:65" s="11" customFormat="1" ht="25.9" customHeight="1" x14ac:dyDescent="0.2">
      <c r="B314" s="122"/>
      <c r="D314" s="123" t="s">
        <v>80</v>
      </c>
      <c r="E314" s="124" t="s">
        <v>905</v>
      </c>
      <c r="F314" s="124" t="s">
        <v>906</v>
      </c>
      <c r="I314" s="125"/>
      <c r="J314" s="126">
        <f>BK314</f>
        <v>0</v>
      </c>
      <c r="L314" s="122"/>
      <c r="M314" s="127"/>
      <c r="P314" s="128">
        <f>P315+P342</f>
        <v>0</v>
      </c>
      <c r="R314" s="128">
        <f>R315+R342</f>
        <v>12.653943400000001</v>
      </c>
      <c r="T314" s="129">
        <f>T315+T342</f>
        <v>0</v>
      </c>
      <c r="AR314" s="123" t="s">
        <v>90</v>
      </c>
      <c r="AT314" s="130" t="s">
        <v>80</v>
      </c>
      <c r="AU314" s="130" t="s">
        <v>81</v>
      </c>
      <c r="AY314" s="123" t="s">
        <v>311</v>
      </c>
      <c r="BK314" s="131">
        <f>BK315+BK342</f>
        <v>0</v>
      </c>
    </row>
    <row r="315" spans="2:65" s="11" customFormat="1" ht="22.9" customHeight="1" x14ac:dyDescent="0.2">
      <c r="B315" s="122"/>
      <c r="D315" s="123" t="s">
        <v>80</v>
      </c>
      <c r="E315" s="132" t="s">
        <v>907</v>
      </c>
      <c r="F315" s="132" t="s">
        <v>908</v>
      </c>
      <c r="I315" s="125"/>
      <c r="J315" s="133">
        <f>BK315</f>
        <v>0</v>
      </c>
      <c r="L315" s="122"/>
      <c r="M315" s="127"/>
      <c r="P315" s="128">
        <f>SUM(P316:P341)</f>
        <v>0</v>
      </c>
      <c r="R315" s="128">
        <f>SUM(R316:R341)</f>
        <v>0.46547840000000007</v>
      </c>
      <c r="T315" s="129">
        <f>SUM(T316:T341)</f>
        <v>0</v>
      </c>
      <c r="AR315" s="123" t="s">
        <v>90</v>
      </c>
      <c r="AT315" s="130" t="s">
        <v>80</v>
      </c>
      <c r="AU315" s="130" t="s">
        <v>88</v>
      </c>
      <c r="AY315" s="123" t="s">
        <v>311</v>
      </c>
      <c r="BK315" s="131">
        <f>SUM(BK316:BK341)</f>
        <v>0</v>
      </c>
    </row>
    <row r="316" spans="2:65" s="1" customFormat="1" ht="24.2" customHeight="1" x14ac:dyDescent="0.2">
      <c r="B316" s="34"/>
      <c r="C316" s="134" t="s">
        <v>533</v>
      </c>
      <c r="D316" s="134" t="s">
        <v>313</v>
      </c>
      <c r="E316" s="135" t="s">
        <v>948</v>
      </c>
      <c r="F316" s="136" t="s">
        <v>949</v>
      </c>
      <c r="G316" s="137" t="s">
        <v>250</v>
      </c>
      <c r="H316" s="138">
        <v>1059.6400000000001</v>
      </c>
      <c r="I316" s="139"/>
      <c r="J316" s="140">
        <f>ROUND(I316*H316,2)</f>
        <v>0</v>
      </c>
      <c r="K316" s="136" t="s">
        <v>317</v>
      </c>
      <c r="L316" s="34"/>
      <c r="M316" s="141" t="s">
        <v>43</v>
      </c>
      <c r="N316" s="142" t="s">
        <v>52</v>
      </c>
      <c r="P316" s="143">
        <f>O316*H316</f>
        <v>0</v>
      </c>
      <c r="Q316" s="143">
        <v>4.0000000000000002E-4</v>
      </c>
      <c r="R316" s="143">
        <f>Q316*H316</f>
        <v>0.42385600000000007</v>
      </c>
      <c r="S316" s="143">
        <v>0</v>
      </c>
      <c r="T316" s="144">
        <f>S316*H316</f>
        <v>0</v>
      </c>
      <c r="AR316" s="145" t="s">
        <v>417</v>
      </c>
      <c r="AT316" s="145" t="s">
        <v>313</v>
      </c>
      <c r="AU316" s="145" t="s">
        <v>90</v>
      </c>
      <c r="AY316" s="18" t="s">
        <v>311</v>
      </c>
      <c r="BE316" s="146">
        <f>IF(N316="základní",J316,0)</f>
        <v>0</v>
      </c>
      <c r="BF316" s="146">
        <f>IF(N316="snížená",J316,0)</f>
        <v>0</v>
      </c>
      <c r="BG316" s="146">
        <f>IF(N316="zákl. přenesená",J316,0)</f>
        <v>0</v>
      </c>
      <c r="BH316" s="146">
        <f>IF(N316="sníž. přenesená",J316,0)</f>
        <v>0</v>
      </c>
      <c r="BI316" s="146">
        <f>IF(N316="nulová",J316,0)</f>
        <v>0</v>
      </c>
      <c r="BJ316" s="18" t="s">
        <v>88</v>
      </c>
      <c r="BK316" s="146">
        <f>ROUND(I316*H316,2)</f>
        <v>0</v>
      </c>
      <c r="BL316" s="18" t="s">
        <v>417</v>
      </c>
      <c r="BM316" s="145" t="s">
        <v>2375</v>
      </c>
    </row>
    <row r="317" spans="2:65" s="1" customFormat="1" ht="11.25" x14ac:dyDescent="0.2">
      <c r="B317" s="34"/>
      <c r="D317" s="147" t="s">
        <v>320</v>
      </c>
      <c r="F317" s="148" t="s">
        <v>951</v>
      </c>
      <c r="I317" s="149"/>
      <c r="L317" s="34"/>
      <c r="M317" s="150"/>
      <c r="T317" s="55"/>
      <c r="AT317" s="18" t="s">
        <v>320</v>
      </c>
      <c r="AU317" s="18" t="s">
        <v>90</v>
      </c>
    </row>
    <row r="318" spans="2:65" s="14" customFormat="1" ht="11.25" x14ac:dyDescent="0.2">
      <c r="B318" s="166"/>
      <c r="D318" s="152" t="s">
        <v>322</v>
      </c>
      <c r="E318" s="167" t="s">
        <v>43</v>
      </c>
      <c r="F318" s="168" t="s">
        <v>2258</v>
      </c>
      <c r="H318" s="167" t="s">
        <v>43</v>
      </c>
      <c r="I318" s="169"/>
      <c r="L318" s="166"/>
      <c r="M318" s="170"/>
      <c r="T318" s="171"/>
      <c r="AT318" s="167" t="s">
        <v>322</v>
      </c>
      <c r="AU318" s="167" t="s">
        <v>90</v>
      </c>
      <c r="AV318" s="14" t="s">
        <v>88</v>
      </c>
      <c r="AW318" s="14" t="s">
        <v>41</v>
      </c>
      <c r="AX318" s="14" t="s">
        <v>81</v>
      </c>
      <c r="AY318" s="167" t="s">
        <v>311</v>
      </c>
    </row>
    <row r="319" spans="2:65" s="12" customFormat="1" ht="11.25" x14ac:dyDescent="0.2">
      <c r="B319" s="151"/>
      <c r="D319" s="152" t="s">
        <v>322</v>
      </c>
      <c r="E319" s="153" t="s">
        <v>43</v>
      </c>
      <c r="F319" s="154" t="s">
        <v>2376</v>
      </c>
      <c r="H319" s="155">
        <v>731.5</v>
      </c>
      <c r="I319" s="156"/>
      <c r="L319" s="151"/>
      <c r="M319" s="157"/>
      <c r="T319" s="158"/>
      <c r="AT319" s="153" t="s">
        <v>322</v>
      </c>
      <c r="AU319" s="153" t="s">
        <v>90</v>
      </c>
      <c r="AV319" s="12" t="s">
        <v>90</v>
      </c>
      <c r="AW319" s="12" t="s">
        <v>41</v>
      </c>
      <c r="AX319" s="12" t="s">
        <v>81</v>
      </c>
      <c r="AY319" s="153" t="s">
        <v>311</v>
      </c>
    </row>
    <row r="320" spans="2:65" s="12" customFormat="1" ht="11.25" x14ac:dyDescent="0.2">
      <c r="B320" s="151"/>
      <c r="D320" s="152" t="s">
        <v>322</v>
      </c>
      <c r="E320" s="153" t="s">
        <v>43</v>
      </c>
      <c r="F320" s="154" t="s">
        <v>2377</v>
      </c>
      <c r="H320" s="155">
        <v>-154</v>
      </c>
      <c r="I320" s="156"/>
      <c r="L320" s="151"/>
      <c r="M320" s="157"/>
      <c r="T320" s="158"/>
      <c r="AT320" s="153" t="s">
        <v>322</v>
      </c>
      <c r="AU320" s="153" t="s">
        <v>90</v>
      </c>
      <c r="AV320" s="12" t="s">
        <v>90</v>
      </c>
      <c r="AW320" s="12" t="s">
        <v>41</v>
      </c>
      <c r="AX320" s="12" t="s">
        <v>81</v>
      </c>
      <c r="AY320" s="153" t="s">
        <v>311</v>
      </c>
    </row>
    <row r="321" spans="2:65" s="14" customFormat="1" ht="11.25" x14ac:dyDescent="0.2">
      <c r="B321" s="166"/>
      <c r="D321" s="152" t="s">
        <v>322</v>
      </c>
      <c r="E321" s="167" t="s">
        <v>43</v>
      </c>
      <c r="F321" s="168" t="s">
        <v>2260</v>
      </c>
      <c r="H321" s="167" t="s">
        <v>43</v>
      </c>
      <c r="I321" s="169"/>
      <c r="L321" s="166"/>
      <c r="M321" s="170"/>
      <c r="T321" s="171"/>
      <c r="AT321" s="167" t="s">
        <v>322</v>
      </c>
      <c r="AU321" s="167" t="s">
        <v>90</v>
      </c>
      <c r="AV321" s="14" t="s">
        <v>88</v>
      </c>
      <c r="AW321" s="14" t="s">
        <v>41</v>
      </c>
      <c r="AX321" s="14" t="s">
        <v>81</v>
      </c>
      <c r="AY321" s="167" t="s">
        <v>311</v>
      </c>
    </row>
    <row r="322" spans="2:65" s="12" customFormat="1" ht="11.25" x14ac:dyDescent="0.2">
      <c r="B322" s="151"/>
      <c r="D322" s="152" t="s">
        <v>322</v>
      </c>
      <c r="E322" s="153" t="s">
        <v>43</v>
      </c>
      <c r="F322" s="154" t="s">
        <v>2378</v>
      </c>
      <c r="H322" s="155">
        <v>523.79999999999995</v>
      </c>
      <c r="I322" s="156"/>
      <c r="L322" s="151"/>
      <c r="M322" s="157"/>
      <c r="T322" s="158"/>
      <c r="AT322" s="153" t="s">
        <v>322</v>
      </c>
      <c r="AU322" s="153" t="s">
        <v>90</v>
      </c>
      <c r="AV322" s="12" t="s">
        <v>90</v>
      </c>
      <c r="AW322" s="12" t="s">
        <v>41</v>
      </c>
      <c r="AX322" s="12" t="s">
        <v>81</v>
      </c>
      <c r="AY322" s="153" t="s">
        <v>311</v>
      </c>
    </row>
    <row r="323" spans="2:65" s="12" customFormat="1" ht="11.25" x14ac:dyDescent="0.2">
      <c r="B323" s="151"/>
      <c r="D323" s="152" t="s">
        <v>322</v>
      </c>
      <c r="E323" s="153" t="s">
        <v>43</v>
      </c>
      <c r="F323" s="154" t="s">
        <v>2379</v>
      </c>
      <c r="H323" s="155">
        <v>-164.7</v>
      </c>
      <c r="I323" s="156"/>
      <c r="L323" s="151"/>
      <c r="M323" s="157"/>
      <c r="T323" s="158"/>
      <c r="AT323" s="153" t="s">
        <v>322</v>
      </c>
      <c r="AU323" s="153" t="s">
        <v>90</v>
      </c>
      <c r="AV323" s="12" t="s">
        <v>90</v>
      </c>
      <c r="AW323" s="12" t="s">
        <v>41</v>
      </c>
      <c r="AX323" s="12" t="s">
        <v>81</v>
      </c>
      <c r="AY323" s="153" t="s">
        <v>311</v>
      </c>
    </row>
    <row r="324" spans="2:65" s="14" customFormat="1" ht="11.25" x14ac:dyDescent="0.2">
      <c r="B324" s="166"/>
      <c r="D324" s="152" t="s">
        <v>322</v>
      </c>
      <c r="E324" s="167" t="s">
        <v>43</v>
      </c>
      <c r="F324" s="168" t="s">
        <v>2273</v>
      </c>
      <c r="H324" s="167" t="s">
        <v>43</v>
      </c>
      <c r="I324" s="169"/>
      <c r="L324" s="166"/>
      <c r="M324" s="170"/>
      <c r="T324" s="171"/>
      <c r="AT324" s="167" t="s">
        <v>322</v>
      </c>
      <c r="AU324" s="167" t="s">
        <v>90</v>
      </c>
      <c r="AV324" s="14" t="s">
        <v>88</v>
      </c>
      <c r="AW324" s="14" t="s">
        <v>41</v>
      </c>
      <c r="AX324" s="14" t="s">
        <v>81</v>
      </c>
      <c r="AY324" s="167" t="s">
        <v>311</v>
      </c>
    </row>
    <row r="325" spans="2:65" s="12" customFormat="1" ht="11.25" x14ac:dyDescent="0.2">
      <c r="B325" s="151"/>
      <c r="D325" s="152" t="s">
        <v>322</v>
      </c>
      <c r="E325" s="153" t="s">
        <v>43</v>
      </c>
      <c r="F325" s="154" t="s">
        <v>2380</v>
      </c>
      <c r="H325" s="155">
        <v>165.44</v>
      </c>
      <c r="I325" s="156"/>
      <c r="L325" s="151"/>
      <c r="M325" s="157"/>
      <c r="T325" s="158"/>
      <c r="AT325" s="153" t="s">
        <v>322</v>
      </c>
      <c r="AU325" s="153" t="s">
        <v>90</v>
      </c>
      <c r="AV325" s="12" t="s">
        <v>90</v>
      </c>
      <c r="AW325" s="12" t="s">
        <v>41</v>
      </c>
      <c r="AX325" s="12" t="s">
        <v>81</v>
      </c>
      <c r="AY325" s="153" t="s">
        <v>311</v>
      </c>
    </row>
    <row r="326" spans="2:65" s="12" customFormat="1" ht="11.25" x14ac:dyDescent="0.2">
      <c r="B326" s="151"/>
      <c r="D326" s="152" t="s">
        <v>322</v>
      </c>
      <c r="E326" s="153" t="s">
        <v>43</v>
      </c>
      <c r="F326" s="154" t="s">
        <v>2381</v>
      </c>
      <c r="H326" s="155">
        <v>-42.4</v>
      </c>
      <c r="I326" s="156"/>
      <c r="L326" s="151"/>
      <c r="M326" s="157"/>
      <c r="T326" s="158"/>
      <c r="AT326" s="153" t="s">
        <v>322</v>
      </c>
      <c r="AU326" s="153" t="s">
        <v>90</v>
      </c>
      <c r="AV326" s="12" t="s">
        <v>90</v>
      </c>
      <c r="AW326" s="12" t="s">
        <v>41</v>
      </c>
      <c r="AX326" s="12" t="s">
        <v>81</v>
      </c>
      <c r="AY326" s="153" t="s">
        <v>311</v>
      </c>
    </row>
    <row r="327" spans="2:65" s="13" customFormat="1" ht="11.25" x14ac:dyDescent="0.2">
      <c r="B327" s="159"/>
      <c r="D327" s="152" t="s">
        <v>322</v>
      </c>
      <c r="E327" s="160" t="s">
        <v>43</v>
      </c>
      <c r="F327" s="161" t="s">
        <v>331</v>
      </c>
      <c r="H327" s="162">
        <v>1059.6399999999999</v>
      </c>
      <c r="I327" s="163"/>
      <c r="L327" s="159"/>
      <c r="M327" s="164"/>
      <c r="T327" s="165"/>
      <c r="AT327" s="160" t="s">
        <v>322</v>
      </c>
      <c r="AU327" s="160" t="s">
        <v>90</v>
      </c>
      <c r="AV327" s="13" t="s">
        <v>318</v>
      </c>
      <c r="AW327" s="13" t="s">
        <v>41</v>
      </c>
      <c r="AX327" s="13" t="s">
        <v>88</v>
      </c>
      <c r="AY327" s="160" t="s">
        <v>311</v>
      </c>
    </row>
    <row r="328" spans="2:65" s="1" customFormat="1" ht="21.75" customHeight="1" x14ac:dyDescent="0.2">
      <c r="B328" s="34"/>
      <c r="C328" s="134" t="s">
        <v>539</v>
      </c>
      <c r="D328" s="134" t="s">
        <v>313</v>
      </c>
      <c r="E328" s="135" t="s">
        <v>954</v>
      </c>
      <c r="F328" s="136" t="s">
        <v>955</v>
      </c>
      <c r="G328" s="137" t="s">
        <v>379</v>
      </c>
      <c r="H328" s="138">
        <v>260.14</v>
      </c>
      <c r="I328" s="139"/>
      <c r="J328" s="140">
        <f>ROUND(I328*H328,2)</f>
        <v>0</v>
      </c>
      <c r="K328" s="136" t="s">
        <v>317</v>
      </c>
      <c r="L328" s="34"/>
      <c r="M328" s="141" t="s">
        <v>43</v>
      </c>
      <c r="N328" s="142" t="s">
        <v>52</v>
      </c>
      <c r="P328" s="143">
        <f>O328*H328</f>
        <v>0</v>
      </c>
      <c r="Q328" s="143">
        <v>1.6000000000000001E-4</v>
      </c>
      <c r="R328" s="143">
        <f>Q328*H328</f>
        <v>4.1622400000000004E-2</v>
      </c>
      <c r="S328" s="143">
        <v>0</v>
      </c>
      <c r="T328" s="144">
        <f>S328*H328</f>
        <v>0</v>
      </c>
      <c r="AR328" s="145" t="s">
        <v>417</v>
      </c>
      <c r="AT328" s="145" t="s">
        <v>313</v>
      </c>
      <c r="AU328" s="145" t="s">
        <v>90</v>
      </c>
      <c r="AY328" s="18" t="s">
        <v>311</v>
      </c>
      <c r="BE328" s="146">
        <f>IF(N328="základní",J328,0)</f>
        <v>0</v>
      </c>
      <c r="BF328" s="146">
        <f>IF(N328="snížená",J328,0)</f>
        <v>0</v>
      </c>
      <c r="BG328" s="146">
        <f>IF(N328="zákl. přenesená",J328,0)</f>
        <v>0</v>
      </c>
      <c r="BH328" s="146">
        <f>IF(N328="sníž. přenesená",J328,0)</f>
        <v>0</v>
      </c>
      <c r="BI328" s="146">
        <f>IF(N328="nulová",J328,0)</f>
        <v>0</v>
      </c>
      <c r="BJ328" s="18" t="s">
        <v>88</v>
      </c>
      <c r="BK328" s="146">
        <f>ROUND(I328*H328,2)</f>
        <v>0</v>
      </c>
      <c r="BL328" s="18" t="s">
        <v>417</v>
      </c>
      <c r="BM328" s="145" t="s">
        <v>2382</v>
      </c>
    </row>
    <row r="329" spans="2:65" s="1" customFormat="1" ht="11.25" x14ac:dyDescent="0.2">
      <c r="B329" s="34"/>
      <c r="D329" s="147" t="s">
        <v>320</v>
      </c>
      <c r="F329" s="148" t="s">
        <v>957</v>
      </c>
      <c r="I329" s="149"/>
      <c r="L329" s="34"/>
      <c r="M329" s="150"/>
      <c r="T329" s="55"/>
      <c r="AT329" s="18" t="s">
        <v>320</v>
      </c>
      <c r="AU329" s="18" t="s">
        <v>90</v>
      </c>
    </row>
    <row r="330" spans="2:65" s="14" customFormat="1" ht="11.25" x14ac:dyDescent="0.2">
      <c r="B330" s="166"/>
      <c r="D330" s="152" t="s">
        <v>322</v>
      </c>
      <c r="E330" s="167" t="s">
        <v>43</v>
      </c>
      <c r="F330" s="168" t="s">
        <v>2258</v>
      </c>
      <c r="H330" s="167" t="s">
        <v>43</v>
      </c>
      <c r="I330" s="169"/>
      <c r="L330" s="166"/>
      <c r="M330" s="170"/>
      <c r="T330" s="171"/>
      <c r="AT330" s="167" t="s">
        <v>322</v>
      </c>
      <c r="AU330" s="167" t="s">
        <v>90</v>
      </c>
      <c r="AV330" s="14" t="s">
        <v>88</v>
      </c>
      <c r="AW330" s="14" t="s">
        <v>41</v>
      </c>
      <c r="AX330" s="14" t="s">
        <v>81</v>
      </c>
      <c r="AY330" s="167" t="s">
        <v>311</v>
      </c>
    </row>
    <row r="331" spans="2:65" s="12" customFormat="1" ht="11.25" x14ac:dyDescent="0.2">
      <c r="B331" s="151"/>
      <c r="D331" s="152" t="s">
        <v>322</v>
      </c>
      <c r="E331" s="153" t="s">
        <v>43</v>
      </c>
      <c r="F331" s="154" t="s">
        <v>2383</v>
      </c>
      <c r="H331" s="155">
        <v>133</v>
      </c>
      <c r="I331" s="156"/>
      <c r="L331" s="151"/>
      <c r="M331" s="157"/>
      <c r="T331" s="158"/>
      <c r="AT331" s="153" t="s">
        <v>322</v>
      </c>
      <c r="AU331" s="153" t="s">
        <v>90</v>
      </c>
      <c r="AV331" s="12" t="s">
        <v>90</v>
      </c>
      <c r="AW331" s="12" t="s">
        <v>41</v>
      </c>
      <c r="AX331" s="12" t="s">
        <v>81</v>
      </c>
      <c r="AY331" s="153" t="s">
        <v>311</v>
      </c>
    </row>
    <row r="332" spans="2:65" s="12" customFormat="1" ht="11.25" x14ac:dyDescent="0.2">
      <c r="B332" s="151"/>
      <c r="D332" s="152" t="s">
        <v>322</v>
      </c>
      <c r="E332" s="153" t="s">
        <v>43</v>
      </c>
      <c r="F332" s="154" t="s">
        <v>2384</v>
      </c>
      <c r="H332" s="155">
        <v>-28</v>
      </c>
      <c r="I332" s="156"/>
      <c r="L332" s="151"/>
      <c r="M332" s="157"/>
      <c r="T332" s="158"/>
      <c r="AT332" s="153" t="s">
        <v>322</v>
      </c>
      <c r="AU332" s="153" t="s">
        <v>90</v>
      </c>
      <c r="AV332" s="12" t="s">
        <v>90</v>
      </c>
      <c r="AW332" s="12" t="s">
        <v>41</v>
      </c>
      <c r="AX332" s="12" t="s">
        <v>81</v>
      </c>
      <c r="AY332" s="153" t="s">
        <v>311</v>
      </c>
    </row>
    <row r="333" spans="2:65" s="14" customFormat="1" ht="11.25" x14ac:dyDescent="0.2">
      <c r="B333" s="166"/>
      <c r="D333" s="152" t="s">
        <v>322</v>
      </c>
      <c r="E333" s="167" t="s">
        <v>43</v>
      </c>
      <c r="F333" s="168" t="s">
        <v>2260</v>
      </c>
      <c r="H333" s="167" t="s">
        <v>43</v>
      </c>
      <c r="I333" s="169"/>
      <c r="L333" s="166"/>
      <c r="M333" s="170"/>
      <c r="T333" s="171"/>
      <c r="AT333" s="167" t="s">
        <v>322</v>
      </c>
      <c r="AU333" s="167" t="s">
        <v>90</v>
      </c>
      <c r="AV333" s="14" t="s">
        <v>88</v>
      </c>
      <c r="AW333" s="14" t="s">
        <v>41</v>
      </c>
      <c r="AX333" s="14" t="s">
        <v>81</v>
      </c>
      <c r="AY333" s="167" t="s">
        <v>311</v>
      </c>
    </row>
    <row r="334" spans="2:65" s="12" customFormat="1" ht="11.25" x14ac:dyDescent="0.2">
      <c r="B334" s="151"/>
      <c r="D334" s="152" t="s">
        <v>322</v>
      </c>
      <c r="E334" s="153" t="s">
        <v>43</v>
      </c>
      <c r="F334" s="154" t="s">
        <v>2385</v>
      </c>
      <c r="H334" s="155">
        <v>97</v>
      </c>
      <c r="I334" s="156"/>
      <c r="L334" s="151"/>
      <c r="M334" s="157"/>
      <c r="T334" s="158"/>
      <c r="AT334" s="153" t="s">
        <v>322</v>
      </c>
      <c r="AU334" s="153" t="s">
        <v>90</v>
      </c>
      <c r="AV334" s="12" t="s">
        <v>90</v>
      </c>
      <c r="AW334" s="12" t="s">
        <v>41</v>
      </c>
      <c r="AX334" s="12" t="s">
        <v>81</v>
      </c>
      <c r="AY334" s="153" t="s">
        <v>311</v>
      </c>
    </row>
    <row r="335" spans="2:65" s="12" customFormat="1" ht="11.25" x14ac:dyDescent="0.2">
      <c r="B335" s="151"/>
      <c r="D335" s="152" t="s">
        <v>322</v>
      </c>
      <c r="E335" s="153" t="s">
        <v>43</v>
      </c>
      <c r="F335" s="154" t="s">
        <v>2386</v>
      </c>
      <c r="H335" s="155">
        <v>-30.5</v>
      </c>
      <c r="I335" s="156"/>
      <c r="L335" s="151"/>
      <c r="M335" s="157"/>
      <c r="T335" s="158"/>
      <c r="AT335" s="153" t="s">
        <v>322</v>
      </c>
      <c r="AU335" s="153" t="s">
        <v>90</v>
      </c>
      <c r="AV335" s="12" t="s">
        <v>90</v>
      </c>
      <c r="AW335" s="12" t="s">
        <v>41</v>
      </c>
      <c r="AX335" s="12" t="s">
        <v>81</v>
      </c>
      <c r="AY335" s="153" t="s">
        <v>311</v>
      </c>
    </row>
    <row r="336" spans="2:65" s="14" customFormat="1" ht="11.25" x14ac:dyDescent="0.2">
      <c r="B336" s="166"/>
      <c r="D336" s="152" t="s">
        <v>322</v>
      </c>
      <c r="E336" s="167" t="s">
        <v>43</v>
      </c>
      <c r="F336" s="168" t="s">
        <v>2273</v>
      </c>
      <c r="H336" s="167" t="s">
        <v>43</v>
      </c>
      <c r="I336" s="169"/>
      <c r="L336" s="166"/>
      <c r="M336" s="170"/>
      <c r="T336" s="171"/>
      <c r="AT336" s="167" t="s">
        <v>322</v>
      </c>
      <c r="AU336" s="167" t="s">
        <v>90</v>
      </c>
      <c r="AV336" s="14" t="s">
        <v>88</v>
      </c>
      <c r="AW336" s="14" t="s">
        <v>41</v>
      </c>
      <c r="AX336" s="14" t="s">
        <v>81</v>
      </c>
      <c r="AY336" s="167" t="s">
        <v>311</v>
      </c>
    </row>
    <row r="337" spans="2:65" s="12" customFormat="1" ht="11.25" x14ac:dyDescent="0.2">
      <c r="B337" s="151"/>
      <c r="D337" s="152" t="s">
        <v>322</v>
      </c>
      <c r="E337" s="153" t="s">
        <v>43</v>
      </c>
      <c r="F337" s="154" t="s">
        <v>2387</v>
      </c>
      <c r="H337" s="155">
        <v>96.64</v>
      </c>
      <c r="I337" s="156"/>
      <c r="L337" s="151"/>
      <c r="M337" s="157"/>
      <c r="T337" s="158"/>
      <c r="AT337" s="153" t="s">
        <v>322</v>
      </c>
      <c r="AU337" s="153" t="s">
        <v>90</v>
      </c>
      <c r="AV337" s="12" t="s">
        <v>90</v>
      </c>
      <c r="AW337" s="12" t="s">
        <v>41</v>
      </c>
      <c r="AX337" s="12" t="s">
        <v>81</v>
      </c>
      <c r="AY337" s="153" t="s">
        <v>311</v>
      </c>
    </row>
    <row r="338" spans="2:65" s="12" customFormat="1" ht="11.25" x14ac:dyDescent="0.2">
      <c r="B338" s="151"/>
      <c r="D338" s="152" t="s">
        <v>322</v>
      </c>
      <c r="E338" s="153" t="s">
        <v>43</v>
      </c>
      <c r="F338" s="154" t="s">
        <v>2388</v>
      </c>
      <c r="H338" s="155">
        <v>-8</v>
      </c>
      <c r="I338" s="156"/>
      <c r="L338" s="151"/>
      <c r="M338" s="157"/>
      <c r="T338" s="158"/>
      <c r="AT338" s="153" t="s">
        <v>322</v>
      </c>
      <c r="AU338" s="153" t="s">
        <v>90</v>
      </c>
      <c r="AV338" s="12" t="s">
        <v>90</v>
      </c>
      <c r="AW338" s="12" t="s">
        <v>41</v>
      </c>
      <c r="AX338" s="12" t="s">
        <v>81</v>
      </c>
      <c r="AY338" s="153" t="s">
        <v>311</v>
      </c>
    </row>
    <row r="339" spans="2:65" s="13" customFormat="1" ht="11.25" x14ac:dyDescent="0.2">
      <c r="B339" s="159"/>
      <c r="D339" s="152" t="s">
        <v>322</v>
      </c>
      <c r="E339" s="160" t="s">
        <v>43</v>
      </c>
      <c r="F339" s="161" t="s">
        <v>331</v>
      </c>
      <c r="H339" s="162">
        <v>260.14</v>
      </c>
      <c r="I339" s="163"/>
      <c r="L339" s="159"/>
      <c r="M339" s="164"/>
      <c r="T339" s="165"/>
      <c r="AT339" s="160" t="s">
        <v>322</v>
      </c>
      <c r="AU339" s="160" t="s">
        <v>90</v>
      </c>
      <c r="AV339" s="13" t="s">
        <v>318</v>
      </c>
      <c r="AW339" s="13" t="s">
        <v>41</v>
      </c>
      <c r="AX339" s="13" t="s">
        <v>88</v>
      </c>
      <c r="AY339" s="160" t="s">
        <v>311</v>
      </c>
    </row>
    <row r="340" spans="2:65" s="1" customFormat="1" ht="24.2" customHeight="1" x14ac:dyDescent="0.2">
      <c r="B340" s="34"/>
      <c r="C340" s="134" t="s">
        <v>545</v>
      </c>
      <c r="D340" s="134" t="s">
        <v>313</v>
      </c>
      <c r="E340" s="135" t="s">
        <v>960</v>
      </c>
      <c r="F340" s="136" t="s">
        <v>961</v>
      </c>
      <c r="G340" s="137" t="s">
        <v>962</v>
      </c>
      <c r="H340" s="183"/>
      <c r="I340" s="139"/>
      <c r="J340" s="140">
        <f>ROUND(I340*H340,2)</f>
        <v>0</v>
      </c>
      <c r="K340" s="136" t="s">
        <v>317</v>
      </c>
      <c r="L340" s="34"/>
      <c r="M340" s="141" t="s">
        <v>43</v>
      </c>
      <c r="N340" s="142" t="s">
        <v>52</v>
      </c>
      <c r="P340" s="143">
        <f>O340*H340</f>
        <v>0</v>
      </c>
      <c r="Q340" s="143">
        <v>0</v>
      </c>
      <c r="R340" s="143">
        <f>Q340*H340</f>
        <v>0</v>
      </c>
      <c r="S340" s="143">
        <v>0</v>
      </c>
      <c r="T340" s="144">
        <f>S340*H340</f>
        <v>0</v>
      </c>
      <c r="AR340" s="145" t="s">
        <v>417</v>
      </c>
      <c r="AT340" s="145" t="s">
        <v>313</v>
      </c>
      <c r="AU340" s="145" t="s">
        <v>90</v>
      </c>
      <c r="AY340" s="18" t="s">
        <v>311</v>
      </c>
      <c r="BE340" s="146">
        <f>IF(N340="základní",J340,0)</f>
        <v>0</v>
      </c>
      <c r="BF340" s="146">
        <f>IF(N340="snížená",J340,0)</f>
        <v>0</v>
      </c>
      <c r="BG340" s="146">
        <f>IF(N340="zákl. přenesená",J340,0)</f>
        <v>0</v>
      </c>
      <c r="BH340" s="146">
        <f>IF(N340="sníž. přenesená",J340,0)</f>
        <v>0</v>
      </c>
      <c r="BI340" s="146">
        <f>IF(N340="nulová",J340,0)</f>
        <v>0</v>
      </c>
      <c r="BJ340" s="18" t="s">
        <v>88</v>
      </c>
      <c r="BK340" s="146">
        <f>ROUND(I340*H340,2)</f>
        <v>0</v>
      </c>
      <c r="BL340" s="18" t="s">
        <v>417</v>
      </c>
      <c r="BM340" s="145" t="s">
        <v>2389</v>
      </c>
    </row>
    <row r="341" spans="2:65" s="1" customFormat="1" ht="11.25" x14ac:dyDescent="0.2">
      <c r="B341" s="34"/>
      <c r="D341" s="147" t="s">
        <v>320</v>
      </c>
      <c r="F341" s="148" t="s">
        <v>964</v>
      </c>
      <c r="I341" s="149"/>
      <c r="L341" s="34"/>
      <c r="M341" s="150"/>
      <c r="T341" s="55"/>
      <c r="AT341" s="18" t="s">
        <v>320</v>
      </c>
      <c r="AU341" s="18" t="s">
        <v>90</v>
      </c>
    </row>
    <row r="342" spans="2:65" s="11" customFormat="1" ht="22.9" customHeight="1" x14ac:dyDescent="0.2">
      <c r="B342" s="122"/>
      <c r="D342" s="123" t="s">
        <v>80</v>
      </c>
      <c r="E342" s="132" t="s">
        <v>1301</v>
      </c>
      <c r="F342" s="132" t="s">
        <v>1302</v>
      </c>
      <c r="I342" s="125"/>
      <c r="J342" s="133">
        <f>BK342</f>
        <v>0</v>
      </c>
      <c r="L342" s="122"/>
      <c r="M342" s="127"/>
      <c r="P342" s="128">
        <f>SUM(P343:P369)</f>
        <v>0</v>
      </c>
      <c r="R342" s="128">
        <f>SUM(R343:R369)</f>
        <v>12.188465000000001</v>
      </c>
      <c r="T342" s="129">
        <f>SUM(T343:T369)</f>
        <v>0</v>
      </c>
      <c r="AR342" s="123" t="s">
        <v>90</v>
      </c>
      <c r="AT342" s="130" t="s">
        <v>80</v>
      </c>
      <c r="AU342" s="130" t="s">
        <v>88</v>
      </c>
      <c r="AY342" s="123" t="s">
        <v>311</v>
      </c>
      <c r="BK342" s="131">
        <f>SUM(BK343:BK369)</f>
        <v>0</v>
      </c>
    </row>
    <row r="343" spans="2:65" s="1" customFormat="1" ht="16.5" customHeight="1" x14ac:dyDescent="0.2">
      <c r="B343" s="34"/>
      <c r="C343" s="134" t="s">
        <v>551</v>
      </c>
      <c r="D343" s="134" t="s">
        <v>313</v>
      </c>
      <c r="E343" s="135" t="s">
        <v>2390</v>
      </c>
      <c r="F343" s="136" t="s">
        <v>2391</v>
      </c>
      <c r="G343" s="137" t="s">
        <v>379</v>
      </c>
      <c r="H343" s="138">
        <v>501</v>
      </c>
      <c r="I343" s="139"/>
      <c r="J343" s="140">
        <f>ROUND(I343*H343,2)</f>
        <v>0</v>
      </c>
      <c r="K343" s="136" t="s">
        <v>317</v>
      </c>
      <c r="L343" s="34"/>
      <c r="M343" s="141" t="s">
        <v>43</v>
      </c>
      <c r="N343" s="142" t="s">
        <v>52</v>
      </c>
      <c r="P343" s="143">
        <f>O343*H343</f>
        <v>0</v>
      </c>
      <c r="Q343" s="143">
        <v>7.2000000000000005E-4</v>
      </c>
      <c r="R343" s="143">
        <f>Q343*H343</f>
        <v>0.36072000000000004</v>
      </c>
      <c r="S343" s="143">
        <v>0</v>
      </c>
      <c r="T343" s="144">
        <f>S343*H343</f>
        <v>0</v>
      </c>
      <c r="AR343" s="145" t="s">
        <v>417</v>
      </c>
      <c r="AT343" s="145" t="s">
        <v>313</v>
      </c>
      <c r="AU343" s="145" t="s">
        <v>90</v>
      </c>
      <c r="AY343" s="18" t="s">
        <v>311</v>
      </c>
      <c r="BE343" s="146">
        <f>IF(N343="základní",J343,0)</f>
        <v>0</v>
      </c>
      <c r="BF343" s="146">
        <f>IF(N343="snížená",J343,0)</f>
        <v>0</v>
      </c>
      <c r="BG343" s="146">
        <f>IF(N343="zákl. přenesená",J343,0)</f>
        <v>0</v>
      </c>
      <c r="BH343" s="146">
        <f>IF(N343="sníž. přenesená",J343,0)</f>
        <v>0</v>
      </c>
      <c r="BI343" s="146">
        <f>IF(N343="nulová",J343,0)</f>
        <v>0</v>
      </c>
      <c r="BJ343" s="18" t="s">
        <v>88</v>
      </c>
      <c r="BK343" s="146">
        <f>ROUND(I343*H343,2)</f>
        <v>0</v>
      </c>
      <c r="BL343" s="18" t="s">
        <v>417</v>
      </c>
      <c r="BM343" s="145" t="s">
        <v>2392</v>
      </c>
    </row>
    <row r="344" spans="2:65" s="1" customFormat="1" ht="11.25" x14ac:dyDescent="0.2">
      <c r="B344" s="34"/>
      <c r="D344" s="147" t="s">
        <v>320</v>
      </c>
      <c r="F344" s="148" t="s">
        <v>2393</v>
      </c>
      <c r="I344" s="149"/>
      <c r="L344" s="34"/>
      <c r="M344" s="150"/>
      <c r="T344" s="55"/>
      <c r="AT344" s="18" t="s">
        <v>320</v>
      </c>
      <c r="AU344" s="18" t="s">
        <v>90</v>
      </c>
    </row>
    <row r="345" spans="2:65" s="14" customFormat="1" ht="11.25" x14ac:dyDescent="0.2">
      <c r="B345" s="166"/>
      <c r="D345" s="152" t="s">
        <v>322</v>
      </c>
      <c r="E345" s="167" t="s">
        <v>43</v>
      </c>
      <c r="F345" s="168" t="s">
        <v>2394</v>
      </c>
      <c r="H345" s="167" t="s">
        <v>43</v>
      </c>
      <c r="I345" s="169"/>
      <c r="L345" s="166"/>
      <c r="M345" s="170"/>
      <c r="T345" s="171"/>
      <c r="AT345" s="167" t="s">
        <v>322</v>
      </c>
      <c r="AU345" s="167" t="s">
        <v>90</v>
      </c>
      <c r="AV345" s="14" t="s">
        <v>88</v>
      </c>
      <c r="AW345" s="14" t="s">
        <v>41</v>
      </c>
      <c r="AX345" s="14" t="s">
        <v>81</v>
      </c>
      <c r="AY345" s="167" t="s">
        <v>311</v>
      </c>
    </row>
    <row r="346" spans="2:65" s="14" customFormat="1" ht="11.25" x14ac:dyDescent="0.2">
      <c r="B346" s="166"/>
      <c r="D346" s="152" t="s">
        <v>322</v>
      </c>
      <c r="E346" s="167" t="s">
        <v>43</v>
      </c>
      <c r="F346" s="168" t="s">
        <v>2395</v>
      </c>
      <c r="H346" s="167" t="s">
        <v>43</v>
      </c>
      <c r="I346" s="169"/>
      <c r="L346" s="166"/>
      <c r="M346" s="170"/>
      <c r="T346" s="171"/>
      <c r="AT346" s="167" t="s">
        <v>322</v>
      </c>
      <c r="AU346" s="167" t="s">
        <v>90</v>
      </c>
      <c r="AV346" s="14" t="s">
        <v>88</v>
      </c>
      <c r="AW346" s="14" t="s">
        <v>41</v>
      </c>
      <c r="AX346" s="14" t="s">
        <v>81</v>
      </c>
      <c r="AY346" s="167" t="s">
        <v>311</v>
      </c>
    </row>
    <row r="347" spans="2:65" s="12" customFormat="1" ht="11.25" x14ac:dyDescent="0.2">
      <c r="B347" s="151"/>
      <c r="D347" s="152" t="s">
        <v>322</v>
      </c>
      <c r="E347" s="153" t="s">
        <v>43</v>
      </c>
      <c r="F347" s="154" t="s">
        <v>2396</v>
      </c>
      <c r="H347" s="155">
        <v>283.89999999999998</v>
      </c>
      <c r="I347" s="156"/>
      <c r="L347" s="151"/>
      <c r="M347" s="157"/>
      <c r="T347" s="158"/>
      <c r="AT347" s="153" t="s">
        <v>322</v>
      </c>
      <c r="AU347" s="153" t="s">
        <v>90</v>
      </c>
      <c r="AV347" s="12" t="s">
        <v>90</v>
      </c>
      <c r="AW347" s="12" t="s">
        <v>41</v>
      </c>
      <c r="AX347" s="12" t="s">
        <v>81</v>
      </c>
      <c r="AY347" s="153" t="s">
        <v>311</v>
      </c>
    </row>
    <row r="348" spans="2:65" s="12" customFormat="1" ht="11.25" x14ac:dyDescent="0.2">
      <c r="B348" s="151"/>
      <c r="D348" s="152" t="s">
        <v>322</v>
      </c>
      <c r="E348" s="153" t="s">
        <v>43</v>
      </c>
      <c r="F348" s="154" t="s">
        <v>2397</v>
      </c>
      <c r="H348" s="155">
        <v>210</v>
      </c>
      <c r="I348" s="156"/>
      <c r="L348" s="151"/>
      <c r="M348" s="157"/>
      <c r="T348" s="158"/>
      <c r="AT348" s="153" t="s">
        <v>322</v>
      </c>
      <c r="AU348" s="153" t="s">
        <v>90</v>
      </c>
      <c r="AV348" s="12" t="s">
        <v>90</v>
      </c>
      <c r="AW348" s="12" t="s">
        <v>41</v>
      </c>
      <c r="AX348" s="12" t="s">
        <v>81</v>
      </c>
      <c r="AY348" s="153" t="s">
        <v>311</v>
      </c>
    </row>
    <row r="349" spans="2:65" s="12" customFormat="1" ht="11.25" x14ac:dyDescent="0.2">
      <c r="B349" s="151"/>
      <c r="D349" s="152" t="s">
        <v>322</v>
      </c>
      <c r="E349" s="153" t="s">
        <v>43</v>
      </c>
      <c r="F349" s="154" t="s">
        <v>2398</v>
      </c>
      <c r="H349" s="155">
        <v>7.1</v>
      </c>
      <c r="I349" s="156"/>
      <c r="L349" s="151"/>
      <c r="M349" s="157"/>
      <c r="T349" s="158"/>
      <c r="AT349" s="153" t="s">
        <v>322</v>
      </c>
      <c r="AU349" s="153" t="s">
        <v>90</v>
      </c>
      <c r="AV349" s="12" t="s">
        <v>90</v>
      </c>
      <c r="AW349" s="12" t="s">
        <v>41</v>
      </c>
      <c r="AX349" s="12" t="s">
        <v>81</v>
      </c>
      <c r="AY349" s="153" t="s">
        <v>311</v>
      </c>
    </row>
    <row r="350" spans="2:65" s="13" customFormat="1" ht="11.25" x14ac:dyDescent="0.2">
      <c r="B350" s="159"/>
      <c r="D350" s="152" t="s">
        <v>322</v>
      </c>
      <c r="E350" s="160" t="s">
        <v>43</v>
      </c>
      <c r="F350" s="161" t="s">
        <v>331</v>
      </c>
      <c r="H350" s="162">
        <v>501</v>
      </c>
      <c r="I350" s="163"/>
      <c r="L350" s="159"/>
      <c r="M350" s="164"/>
      <c r="T350" s="165"/>
      <c r="AT350" s="160" t="s">
        <v>322</v>
      </c>
      <c r="AU350" s="160" t="s">
        <v>90</v>
      </c>
      <c r="AV350" s="13" t="s">
        <v>318</v>
      </c>
      <c r="AW350" s="13" t="s">
        <v>41</v>
      </c>
      <c r="AX350" s="13" t="s">
        <v>88</v>
      </c>
      <c r="AY350" s="160" t="s">
        <v>311</v>
      </c>
    </row>
    <row r="351" spans="2:65" s="1" customFormat="1" ht="16.5" customHeight="1" x14ac:dyDescent="0.2">
      <c r="B351" s="34"/>
      <c r="C351" s="134" t="s">
        <v>557</v>
      </c>
      <c r="D351" s="134" t="s">
        <v>313</v>
      </c>
      <c r="E351" s="135" t="s">
        <v>2399</v>
      </c>
      <c r="F351" s="136" t="s">
        <v>2400</v>
      </c>
      <c r="G351" s="137" t="s">
        <v>767</v>
      </c>
      <c r="H351" s="138">
        <v>2607.6999999999998</v>
      </c>
      <c r="I351" s="139"/>
      <c r="J351" s="140">
        <f>ROUND(I351*H351,2)</f>
        <v>0</v>
      </c>
      <c r="K351" s="136" t="s">
        <v>317</v>
      </c>
      <c r="L351" s="34"/>
      <c r="M351" s="141" t="s">
        <v>43</v>
      </c>
      <c r="N351" s="142" t="s">
        <v>52</v>
      </c>
      <c r="P351" s="143">
        <f>O351*H351</f>
        <v>0</v>
      </c>
      <c r="Q351" s="143">
        <v>5.0000000000000002E-5</v>
      </c>
      <c r="R351" s="143">
        <f>Q351*H351</f>
        <v>0.130385</v>
      </c>
      <c r="S351" s="143">
        <v>0</v>
      </c>
      <c r="T351" s="144">
        <f>S351*H351</f>
        <v>0</v>
      </c>
      <c r="AR351" s="145" t="s">
        <v>417</v>
      </c>
      <c r="AT351" s="145" t="s">
        <v>313</v>
      </c>
      <c r="AU351" s="145" t="s">
        <v>90</v>
      </c>
      <c r="AY351" s="18" t="s">
        <v>311</v>
      </c>
      <c r="BE351" s="146">
        <f>IF(N351="základní",J351,0)</f>
        <v>0</v>
      </c>
      <c r="BF351" s="146">
        <f>IF(N351="snížená",J351,0)</f>
        <v>0</v>
      </c>
      <c r="BG351" s="146">
        <f>IF(N351="zákl. přenesená",J351,0)</f>
        <v>0</v>
      </c>
      <c r="BH351" s="146">
        <f>IF(N351="sníž. přenesená",J351,0)</f>
        <v>0</v>
      </c>
      <c r="BI351" s="146">
        <f>IF(N351="nulová",J351,0)</f>
        <v>0</v>
      </c>
      <c r="BJ351" s="18" t="s">
        <v>88</v>
      </c>
      <c r="BK351" s="146">
        <f>ROUND(I351*H351,2)</f>
        <v>0</v>
      </c>
      <c r="BL351" s="18" t="s">
        <v>417</v>
      </c>
      <c r="BM351" s="145" t="s">
        <v>2401</v>
      </c>
    </row>
    <row r="352" spans="2:65" s="1" customFormat="1" ht="11.25" x14ac:dyDescent="0.2">
      <c r="B352" s="34"/>
      <c r="D352" s="147" t="s">
        <v>320</v>
      </c>
      <c r="F352" s="148" t="s">
        <v>2402</v>
      </c>
      <c r="I352" s="149"/>
      <c r="L352" s="34"/>
      <c r="M352" s="150"/>
      <c r="T352" s="55"/>
      <c r="AT352" s="18" t="s">
        <v>320</v>
      </c>
      <c r="AU352" s="18" t="s">
        <v>90</v>
      </c>
    </row>
    <row r="353" spans="2:65" s="1" customFormat="1" ht="19.5" x14ac:dyDescent="0.2">
      <c r="B353" s="34"/>
      <c r="D353" s="152" t="s">
        <v>668</v>
      </c>
      <c r="F353" s="182" t="s">
        <v>2403</v>
      </c>
      <c r="I353" s="149"/>
      <c r="L353" s="34"/>
      <c r="M353" s="150"/>
      <c r="T353" s="55"/>
      <c r="AT353" s="18" t="s">
        <v>668</v>
      </c>
      <c r="AU353" s="18" t="s">
        <v>90</v>
      </c>
    </row>
    <row r="354" spans="2:65" s="14" customFormat="1" ht="11.25" x14ac:dyDescent="0.2">
      <c r="B354" s="166"/>
      <c r="D354" s="152" t="s">
        <v>322</v>
      </c>
      <c r="E354" s="167" t="s">
        <v>43</v>
      </c>
      <c r="F354" s="168" t="s">
        <v>2394</v>
      </c>
      <c r="H354" s="167" t="s">
        <v>43</v>
      </c>
      <c r="I354" s="169"/>
      <c r="L354" s="166"/>
      <c r="M354" s="170"/>
      <c r="T354" s="171"/>
      <c r="AT354" s="167" t="s">
        <v>322</v>
      </c>
      <c r="AU354" s="167" t="s">
        <v>90</v>
      </c>
      <c r="AV354" s="14" t="s">
        <v>88</v>
      </c>
      <c r="AW354" s="14" t="s">
        <v>41</v>
      </c>
      <c r="AX354" s="14" t="s">
        <v>81</v>
      </c>
      <c r="AY354" s="167" t="s">
        <v>311</v>
      </c>
    </row>
    <row r="355" spans="2:65" s="12" customFormat="1" ht="11.25" x14ac:dyDescent="0.2">
      <c r="B355" s="151"/>
      <c r="D355" s="152" t="s">
        <v>322</v>
      </c>
      <c r="E355" s="153" t="s">
        <v>43</v>
      </c>
      <c r="F355" s="154" t="s">
        <v>2404</v>
      </c>
      <c r="H355" s="155">
        <v>792</v>
      </c>
      <c r="I355" s="156"/>
      <c r="L355" s="151"/>
      <c r="M355" s="157"/>
      <c r="T355" s="158"/>
      <c r="AT355" s="153" t="s">
        <v>322</v>
      </c>
      <c r="AU355" s="153" t="s">
        <v>90</v>
      </c>
      <c r="AV355" s="12" t="s">
        <v>90</v>
      </c>
      <c r="AW355" s="12" t="s">
        <v>41</v>
      </c>
      <c r="AX355" s="12" t="s">
        <v>81</v>
      </c>
      <c r="AY355" s="153" t="s">
        <v>311</v>
      </c>
    </row>
    <row r="356" spans="2:65" s="12" customFormat="1" ht="11.25" x14ac:dyDescent="0.2">
      <c r="B356" s="151"/>
      <c r="D356" s="152" t="s">
        <v>322</v>
      </c>
      <c r="E356" s="153" t="s">
        <v>43</v>
      </c>
      <c r="F356" s="154" t="s">
        <v>2405</v>
      </c>
      <c r="H356" s="155">
        <v>495.4</v>
      </c>
      <c r="I356" s="156"/>
      <c r="L356" s="151"/>
      <c r="M356" s="157"/>
      <c r="T356" s="158"/>
      <c r="AT356" s="153" t="s">
        <v>322</v>
      </c>
      <c r="AU356" s="153" t="s">
        <v>90</v>
      </c>
      <c r="AV356" s="12" t="s">
        <v>90</v>
      </c>
      <c r="AW356" s="12" t="s">
        <v>41</v>
      </c>
      <c r="AX356" s="12" t="s">
        <v>81</v>
      </c>
      <c r="AY356" s="153" t="s">
        <v>311</v>
      </c>
    </row>
    <row r="357" spans="2:65" s="12" customFormat="1" ht="11.25" x14ac:dyDescent="0.2">
      <c r="B357" s="151"/>
      <c r="D357" s="152" t="s">
        <v>322</v>
      </c>
      <c r="E357" s="153" t="s">
        <v>43</v>
      </c>
      <c r="F357" s="154" t="s">
        <v>2406</v>
      </c>
      <c r="H357" s="155">
        <v>1320.3</v>
      </c>
      <c r="I357" s="156"/>
      <c r="L357" s="151"/>
      <c r="M357" s="157"/>
      <c r="T357" s="158"/>
      <c r="AT357" s="153" t="s">
        <v>322</v>
      </c>
      <c r="AU357" s="153" t="s">
        <v>90</v>
      </c>
      <c r="AV357" s="12" t="s">
        <v>90</v>
      </c>
      <c r="AW357" s="12" t="s">
        <v>41</v>
      </c>
      <c r="AX357" s="12" t="s">
        <v>81</v>
      </c>
      <c r="AY357" s="153" t="s">
        <v>311</v>
      </c>
    </row>
    <row r="358" spans="2:65" s="13" customFormat="1" ht="11.25" x14ac:dyDescent="0.2">
      <c r="B358" s="159"/>
      <c r="D358" s="152" t="s">
        <v>322</v>
      </c>
      <c r="E358" s="160" t="s">
        <v>43</v>
      </c>
      <c r="F358" s="161" t="s">
        <v>331</v>
      </c>
      <c r="H358" s="162">
        <v>2607.6999999999998</v>
      </c>
      <c r="I358" s="163"/>
      <c r="L358" s="159"/>
      <c r="M358" s="164"/>
      <c r="T358" s="165"/>
      <c r="AT358" s="160" t="s">
        <v>322</v>
      </c>
      <c r="AU358" s="160" t="s">
        <v>90</v>
      </c>
      <c r="AV358" s="13" t="s">
        <v>318</v>
      </c>
      <c r="AW358" s="13" t="s">
        <v>41</v>
      </c>
      <c r="AX358" s="13" t="s">
        <v>88</v>
      </c>
      <c r="AY358" s="160" t="s">
        <v>311</v>
      </c>
    </row>
    <row r="359" spans="2:65" s="1" customFormat="1" ht="16.5" customHeight="1" x14ac:dyDescent="0.2">
      <c r="B359" s="34"/>
      <c r="C359" s="172" t="s">
        <v>562</v>
      </c>
      <c r="D359" s="172" t="s">
        <v>634</v>
      </c>
      <c r="E359" s="173" t="s">
        <v>2407</v>
      </c>
      <c r="F359" s="174" t="s">
        <v>2408</v>
      </c>
      <c r="G359" s="175" t="s">
        <v>767</v>
      </c>
      <c r="H359" s="176">
        <v>11697.36</v>
      </c>
      <c r="I359" s="177"/>
      <c r="J359" s="178">
        <f>ROUND(I359*H359,2)</f>
        <v>0</v>
      </c>
      <c r="K359" s="174" t="s">
        <v>43</v>
      </c>
      <c r="L359" s="179"/>
      <c r="M359" s="180" t="s">
        <v>43</v>
      </c>
      <c r="N359" s="181" t="s">
        <v>52</v>
      </c>
      <c r="P359" s="143">
        <f>O359*H359</f>
        <v>0</v>
      </c>
      <c r="Q359" s="143">
        <v>1E-3</v>
      </c>
      <c r="R359" s="143">
        <f>Q359*H359</f>
        <v>11.697360000000002</v>
      </c>
      <c r="S359" s="143">
        <v>0</v>
      </c>
      <c r="T359" s="144">
        <f>S359*H359</f>
        <v>0</v>
      </c>
      <c r="AR359" s="145" t="s">
        <v>528</v>
      </c>
      <c r="AT359" s="145" t="s">
        <v>634</v>
      </c>
      <c r="AU359" s="145" t="s">
        <v>90</v>
      </c>
      <c r="AY359" s="18" t="s">
        <v>311</v>
      </c>
      <c r="BE359" s="146">
        <f>IF(N359="základní",J359,0)</f>
        <v>0</v>
      </c>
      <c r="BF359" s="146">
        <f>IF(N359="snížená",J359,0)</f>
        <v>0</v>
      </c>
      <c r="BG359" s="146">
        <f>IF(N359="zákl. přenesená",J359,0)</f>
        <v>0</v>
      </c>
      <c r="BH359" s="146">
        <f>IF(N359="sníž. přenesená",J359,0)</f>
        <v>0</v>
      </c>
      <c r="BI359" s="146">
        <f>IF(N359="nulová",J359,0)</f>
        <v>0</v>
      </c>
      <c r="BJ359" s="18" t="s">
        <v>88</v>
      </c>
      <c r="BK359" s="146">
        <f>ROUND(I359*H359,2)</f>
        <v>0</v>
      </c>
      <c r="BL359" s="18" t="s">
        <v>417</v>
      </c>
      <c r="BM359" s="145" t="s">
        <v>2409</v>
      </c>
    </row>
    <row r="360" spans="2:65" s="1" customFormat="1" ht="19.5" x14ac:dyDescent="0.2">
      <c r="B360" s="34"/>
      <c r="D360" s="152" t="s">
        <v>668</v>
      </c>
      <c r="F360" s="182" t="s">
        <v>769</v>
      </c>
      <c r="I360" s="149"/>
      <c r="L360" s="34"/>
      <c r="M360" s="150"/>
      <c r="T360" s="55"/>
      <c r="AT360" s="18" t="s">
        <v>668</v>
      </c>
      <c r="AU360" s="18" t="s">
        <v>90</v>
      </c>
    </row>
    <row r="361" spans="2:65" s="14" customFormat="1" ht="11.25" x14ac:dyDescent="0.2">
      <c r="B361" s="166"/>
      <c r="D361" s="152" t="s">
        <v>322</v>
      </c>
      <c r="E361" s="167" t="s">
        <v>43</v>
      </c>
      <c r="F361" s="168" t="s">
        <v>2394</v>
      </c>
      <c r="H361" s="167" t="s">
        <v>43</v>
      </c>
      <c r="I361" s="169"/>
      <c r="L361" s="166"/>
      <c r="M361" s="170"/>
      <c r="T361" s="171"/>
      <c r="AT361" s="167" t="s">
        <v>322</v>
      </c>
      <c r="AU361" s="167" t="s">
        <v>90</v>
      </c>
      <c r="AV361" s="14" t="s">
        <v>88</v>
      </c>
      <c r="AW361" s="14" t="s">
        <v>41</v>
      </c>
      <c r="AX361" s="14" t="s">
        <v>81</v>
      </c>
      <c r="AY361" s="167" t="s">
        <v>311</v>
      </c>
    </row>
    <row r="362" spans="2:65" s="12" customFormat="1" ht="11.25" x14ac:dyDescent="0.2">
      <c r="B362" s="151"/>
      <c r="D362" s="152" t="s">
        <v>322</v>
      </c>
      <c r="E362" s="153" t="s">
        <v>43</v>
      </c>
      <c r="F362" s="154" t="s">
        <v>2410</v>
      </c>
      <c r="H362" s="155">
        <v>7140.1</v>
      </c>
      <c r="I362" s="156"/>
      <c r="L362" s="151"/>
      <c r="M362" s="157"/>
      <c r="T362" s="158"/>
      <c r="AT362" s="153" t="s">
        <v>322</v>
      </c>
      <c r="AU362" s="153" t="s">
        <v>90</v>
      </c>
      <c r="AV362" s="12" t="s">
        <v>90</v>
      </c>
      <c r="AW362" s="12" t="s">
        <v>41</v>
      </c>
      <c r="AX362" s="12" t="s">
        <v>81</v>
      </c>
      <c r="AY362" s="153" t="s">
        <v>311</v>
      </c>
    </row>
    <row r="363" spans="2:65" s="12" customFormat="1" ht="11.25" x14ac:dyDescent="0.2">
      <c r="B363" s="151"/>
      <c r="D363" s="152" t="s">
        <v>322</v>
      </c>
      <c r="E363" s="153" t="s">
        <v>43</v>
      </c>
      <c r="F363" s="154" t="s">
        <v>2404</v>
      </c>
      <c r="H363" s="155">
        <v>792</v>
      </c>
      <c r="I363" s="156"/>
      <c r="L363" s="151"/>
      <c r="M363" s="157"/>
      <c r="T363" s="158"/>
      <c r="AT363" s="153" t="s">
        <v>322</v>
      </c>
      <c r="AU363" s="153" t="s">
        <v>90</v>
      </c>
      <c r="AV363" s="12" t="s">
        <v>90</v>
      </c>
      <c r="AW363" s="12" t="s">
        <v>41</v>
      </c>
      <c r="AX363" s="12" t="s">
        <v>81</v>
      </c>
      <c r="AY363" s="153" t="s">
        <v>311</v>
      </c>
    </row>
    <row r="364" spans="2:65" s="12" customFormat="1" ht="11.25" x14ac:dyDescent="0.2">
      <c r="B364" s="151"/>
      <c r="D364" s="152" t="s">
        <v>322</v>
      </c>
      <c r="E364" s="153" t="s">
        <v>43</v>
      </c>
      <c r="F364" s="154" t="s">
        <v>2405</v>
      </c>
      <c r="H364" s="155">
        <v>495.4</v>
      </c>
      <c r="I364" s="156"/>
      <c r="L364" s="151"/>
      <c r="M364" s="157"/>
      <c r="T364" s="158"/>
      <c r="AT364" s="153" t="s">
        <v>322</v>
      </c>
      <c r="AU364" s="153" t="s">
        <v>90</v>
      </c>
      <c r="AV364" s="12" t="s">
        <v>90</v>
      </c>
      <c r="AW364" s="12" t="s">
        <v>41</v>
      </c>
      <c r="AX364" s="12" t="s">
        <v>81</v>
      </c>
      <c r="AY364" s="153" t="s">
        <v>311</v>
      </c>
    </row>
    <row r="365" spans="2:65" s="12" customFormat="1" ht="11.25" x14ac:dyDescent="0.2">
      <c r="B365" s="151"/>
      <c r="D365" s="152" t="s">
        <v>322</v>
      </c>
      <c r="E365" s="153" t="s">
        <v>43</v>
      </c>
      <c r="F365" s="154" t="s">
        <v>2406</v>
      </c>
      <c r="H365" s="155">
        <v>1320.3</v>
      </c>
      <c r="I365" s="156"/>
      <c r="L365" s="151"/>
      <c r="M365" s="157"/>
      <c r="T365" s="158"/>
      <c r="AT365" s="153" t="s">
        <v>322</v>
      </c>
      <c r="AU365" s="153" t="s">
        <v>90</v>
      </c>
      <c r="AV365" s="12" t="s">
        <v>90</v>
      </c>
      <c r="AW365" s="12" t="s">
        <v>41</v>
      </c>
      <c r="AX365" s="12" t="s">
        <v>81</v>
      </c>
      <c r="AY365" s="153" t="s">
        <v>311</v>
      </c>
    </row>
    <row r="366" spans="2:65" s="13" customFormat="1" ht="11.25" x14ac:dyDescent="0.2">
      <c r="B366" s="159"/>
      <c r="D366" s="152" t="s">
        <v>322</v>
      </c>
      <c r="E366" s="160" t="s">
        <v>43</v>
      </c>
      <c r="F366" s="161" t="s">
        <v>331</v>
      </c>
      <c r="H366" s="162">
        <v>9747.7999999999993</v>
      </c>
      <c r="I366" s="163"/>
      <c r="L366" s="159"/>
      <c r="M366" s="164"/>
      <c r="T366" s="165"/>
      <c r="AT366" s="160" t="s">
        <v>322</v>
      </c>
      <c r="AU366" s="160" t="s">
        <v>90</v>
      </c>
      <c r="AV366" s="13" t="s">
        <v>318</v>
      </c>
      <c r="AW366" s="13" t="s">
        <v>41</v>
      </c>
      <c r="AX366" s="13" t="s">
        <v>88</v>
      </c>
      <c r="AY366" s="160" t="s">
        <v>311</v>
      </c>
    </row>
    <row r="367" spans="2:65" s="12" customFormat="1" ht="11.25" x14ac:dyDescent="0.2">
      <c r="B367" s="151"/>
      <c r="D367" s="152" t="s">
        <v>322</v>
      </c>
      <c r="F367" s="154" t="s">
        <v>2411</v>
      </c>
      <c r="H367" s="155">
        <v>11697.36</v>
      </c>
      <c r="I367" s="156"/>
      <c r="L367" s="151"/>
      <c r="M367" s="157"/>
      <c r="T367" s="158"/>
      <c r="AT367" s="153" t="s">
        <v>322</v>
      </c>
      <c r="AU367" s="153" t="s">
        <v>90</v>
      </c>
      <c r="AV367" s="12" t="s">
        <v>90</v>
      </c>
      <c r="AW367" s="12" t="s">
        <v>4</v>
      </c>
      <c r="AX367" s="12" t="s">
        <v>88</v>
      </c>
      <c r="AY367" s="153" t="s">
        <v>311</v>
      </c>
    </row>
    <row r="368" spans="2:65" s="1" customFormat="1" ht="24.2" customHeight="1" x14ac:dyDescent="0.2">
      <c r="B368" s="34"/>
      <c r="C368" s="134" t="s">
        <v>569</v>
      </c>
      <c r="D368" s="134" t="s">
        <v>313</v>
      </c>
      <c r="E368" s="135" t="s">
        <v>1428</v>
      </c>
      <c r="F368" s="136" t="s">
        <v>1429</v>
      </c>
      <c r="G368" s="137" t="s">
        <v>962</v>
      </c>
      <c r="H368" s="183"/>
      <c r="I368" s="139"/>
      <c r="J368" s="140">
        <f>ROUND(I368*H368,2)</f>
        <v>0</v>
      </c>
      <c r="K368" s="136" t="s">
        <v>317</v>
      </c>
      <c r="L368" s="34"/>
      <c r="M368" s="141" t="s">
        <v>43</v>
      </c>
      <c r="N368" s="142" t="s">
        <v>52</v>
      </c>
      <c r="P368" s="143">
        <f>O368*H368</f>
        <v>0</v>
      </c>
      <c r="Q368" s="143">
        <v>0</v>
      </c>
      <c r="R368" s="143">
        <f>Q368*H368</f>
        <v>0</v>
      </c>
      <c r="S368" s="143">
        <v>0</v>
      </c>
      <c r="T368" s="144">
        <f>S368*H368</f>
        <v>0</v>
      </c>
      <c r="AR368" s="145" t="s">
        <v>417</v>
      </c>
      <c r="AT368" s="145" t="s">
        <v>313</v>
      </c>
      <c r="AU368" s="145" t="s">
        <v>90</v>
      </c>
      <c r="AY368" s="18" t="s">
        <v>311</v>
      </c>
      <c r="BE368" s="146">
        <f>IF(N368="základní",J368,0)</f>
        <v>0</v>
      </c>
      <c r="BF368" s="146">
        <f>IF(N368="snížená",J368,0)</f>
        <v>0</v>
      </c>
      <c r="BG368" s="146">
        <f>IF(N368="zákl. přenesená",J368,0)</f>
        <v>0</v>
      </c>
      <c r="BH368" s="146">
        <f>IF(N368="sníž. přenesená",J368,0)</f>
        <v>0</v>
      </c>
      <c r="BI368" s="146">
        <f>IF(N368="nulová",J368,0)</f>
        <v>0</v>
      </c>
      <c r="BJ368" s="18" t="s">
        <v>88</v>
      </c>
      <c r="BK368" s="146">
        <f>ROUND(I368*H368,2)</f>
        <v>0</v>
      </c>
      <c r="BL368" s="18" t="s">
        <v>417</v>
      </c>
      <c r="BM368" s="145" t="s">
        <v>2412</v>
      </c>
    </row>
    <row r="369" spans="2:47" s="1" customFormat="1" ht="11.25" x14ac:dyDescent="0.2">
      <c r="B369" s="34"/>
      <c r="D369" s="147" t="s">
        <v>320</v>
      </c>
      <c r="F369" s="148" t="s">
        <v>1431</v>
      </c>
      <c r="I369" s="149"/>
      <c r="L369" s="34"/>
      <c r="M369" s="194"/>
      <c r="N369" s="195"/>
      <c r="O369" s="195"/>
      <c r="P369" s="195"/>
      <c r="Q369" s="195"/>
      <c r="R369" s="195"/>
      <c r="S369" s="195"/>
      <c r="T369" s="196"/>
      <c r="AT369" s="18" t="s">
        <v>320</v>
      </c>
      <c r="AU369" s="18" t="s">
        <v>90</v>
      </c>
    </row>
    <row r="370" spans="2:47" s="1" customFormat="1" ht="6.95" customHeight="1" x14ac:dyDescent="0.2">
      <c r="B370" s="43"/>
      <c r="C370" s="44"/>
      <c r="D370" s="44"/>
      <c r="E370" s="44"/>
      <c r="F370" s="44"/>
      <c r="G370" s="44"/>
      <c r="H370" s="44"/>
      <c r="I370" s="44"/>
      <c r="J370" s="44"/>
      <c r="K370" s="44"/>
      <c r="L370" s="34"/>
    </row>
  </sheetData>
  <sheetProtection algorithmName="SHA-512" hashValue="qujNONj4hgZtALjIO/3ufQ+4b2WPmiCwbkqioK8GVM4tnpeikBEN+OgSZe4ddzpI/PehIeSGedMfIHm1LK+dAg==" saltValue="49Bw49prK91oPfMMiC7Wp51OeRBmucgmKIFsi8dH6oxBtsZISjLhcKulYML6S8xuUhSPpGc13CkViyv/o9ycKA==" spinCount="100000" sheet="1" objects="1" scenarios="1" formatColumns="0" formatRows="0" autoFilter="0"/>
  <autoFilter ref="C95:K369" xr:uid="{00000000-0009-0000-0000-000007000000}"/>
  <mergeCells count="12">
    <mergeCell ref="E88:H88"/>
    <mergeCell ref="L2:V2"/>
    <mergeCell ref="E50:H50"/>
    <mergeCell ref="E52:H52"/>
    <mergeCell ref="E54:H54"/>
    <mergeCell ref="E84:H84"/>
    <mergeCell ref="E86:H86"/>
    <mergeCell ref="E7:H7"/>
    <mergeCell ref="E9:H9"/>
    <mergeCell ref="E11:H11"/>
    <mergeCell ref="E20:H20"/>
    <mergeCell ref="E29:H29"/>
  </mergeCells>
  <hyperlinks>
    <hyperlink ref="F100" r:id="rId1" xr:uid="{00000000-0004-0000-0700-000000000000}"/>
    <hyperlink ref="F107" r:id="rId2" xr:uid="{00000000-0004-0000-0700-000001000000}"/>
    <hyperlink ref="F113" r:id="rId3" xr:uid="{00000000-0004-0000-0700-000002000000}"/>
    <hyperlink ref="F119" r:id="rId4" xr:uid="{00000000-0004-0000-0700-000003000000}"/>
    <hyperlink ref="F122" r:id="rId5" xr:uid="{00000000-0004-0000-0700-000004000000}"/>
    <hyperlink ref="F126" r:id="rId6" xr:uid="{00000000-0004-0000-0700-000005000000}"/>
    <hyperlink ref="F133" r:id="rId7" xr:uid="{00000000-0004-0000-0700-000006000000}"/>
    <hyperlink ref="F151" r:id="rId8" xr:uid="{00000000-0004-0000-0700-000007000000}"/>
    <hyperlink ref="F186" r:id="rId9" xr:uid="{00000000-0004-0000-0700-000008000000}"/>
    <hyperlink ref="F188" r:id="rId10" xr:uid="{00000000-0004-0000-0700-000009000000}"/>
    <hyperlink ref="F193" r:id="rId11" xr:uid="{00000000-0004-0000-0700-00000A000000}"/>
    <hyperlink ref="F197" r:id="rId12" xr:uid="{00000000-0004-0000-0700-00000B000000}"/>
    <hyperlink ref="F201" r:id="rId13" xr:uid="{00000000-0004-0000-0700-00000C000000}"/>
    <hyperlink ref="F204" r:id="rId14" xr:uid="{00000000-0004-0000-0700-00000D000000}"/>
    <hyperlink ref="F207" r:id="rId15" xr:uid="{00000000-0004-0000-0700-00000E000000}"/>
    <hyperlink ref="F209" r:id="rId16" xr:uid="{00000000-0004-0000-0700-00000F000000}"/>
    <hyperlink ref="F220" r:id="rId17" xr:uid="{00000000-0004-0000-0700-000010000000}"/>
    <hyperlink ref="F230" r:id="rId18" xr:uid="{00000000-0004-0000-0700-000011000000}"/>
    <hyperlink ref="F236" r:id="rId19" xr:uid="{00000000-0004-0000-0700-000012000000}"/>
    <hyperlink ref="F239" r:id="rId20" xr:uid="{00000000-0004-0000-0700-000013000000}"/>
    <hyperlink ref="F242" r:id="rId21" xr:uid="{00000000-0004-0000-0700-000014000000}"/>
    <hyperlink ref="F245" r:id="rId22" xr:uid="{00000000-0004-0000-0700-000015000000}"/>
    <hyperlink ref="F248" r:id="rId23" xr:uid="{00000000-0004-0000-0700-000016000000}"/>
    <hyperlink ref="F271" r:id="rId24" xr:uid="{00000000-0004-0000-0700-000017000000}"/>
    <hyperlink ref="F278" r:id="rId25" xr:uid="{00000000-0004-0000-0700-000018000000}"/>
    <hyperlink ref="F302" r:id="rId26" xr:uid="{00000000-0004-0000-0700-000019000000}"/>
    <hyperlink ref="F304" r:id="rId27" xr:uid="{00000000-0004-0000-0700-00001A000000}"/>
    <hyperlink ref="F306" r:id="rId28" xr:uid="{00000000-0004-0000-0700-00001B000000}"/>
    <hyperlink ref="F310" r:id="rId29" xr:uid="{00000000-0004-0000-0700-00001C000000}"/>
    <hyperlink ref="F313" r:id="rId30" xr:uid="{00000000-0004-0000-0700-00001D000000}"/>
    <hyperlink ref="F317" r:id="rId31" xr:uid="{00000000-0004-0000-0700-00001E000000}"/>
    <hyperlink ref="F329" r:id="rId32" xr:uid="{00000000-0004-0000-0700-00001F000000}"/>
    <hyperlink ref="F341" r:id="rId33" xr:uid="{00000000-0004-0000-0700-000020000000}"/>
    <hyperlink ref="F344" r:id="rId34" xr:uid="{00000000-0004-0000-0700-000021000000}"/>
    <hyperlink ref="F352" r:id="rId35" xr:uid="{00000000-0004-0000-0700-000022000000}"/>
    <hyperlink ref="F369" r:id="rId36" xr:uid="{00000000-0004-0000-0700-00002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7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121</v>
      </c>
      <c r="AZ2" s="92" t="s">
        <v>1730</v>
      </c>
      <c r="BA2" s="92" t="s">
        <v>1731</v>
      </c>
      <c r="BB2" s="92" t="s">
        <v>316</v>
      </c>
      <c r="BC2" s="92" t="s">
        <v>2413</v>
      </c>
      <c r="BD2" s="92" t="s">
        <v>90</v>
      </c>
    </row>
    <row r="3" spans="2:56" ht="6.95" customHeight="1" x14ac:dyDescent="0.2">
      <c r="B3" s="19"/>
      <c r="C3" s="20"/>
      <c r="D3" s="20"/>
      <c r="E3" s="20"/>
      <c r="F3" s="20"/>
      <c r="G3" s="20"/>
      <c r="H3" s="20"/>
      <c r="I3" s="20"/>
      <c r="J3" s="20"/>
      <c r="K3" s="20"/>
      <c r="L3" s="21"/>
      <c r="AT3" s="18" t="s">
        <v>90</v>
      </c>
    </row>
    <row r="4" spans="2:56" ht="24.95" customHeight="1" x14ac:dyDescent="0.2">
      <c r="B4" s="21"/>
      <c r="D4" s="22" t="s">
        <v>255</v>
      </c>
      <c r="L4" s="21"/>
      <c r="M4" s="93" t="s">
        <v>10</v>
      </c>
      <c r="AT4" s="18" t="s">
        <v>4</v>
      </c>
    </row>
    <row r="5" spans="2:56" ht="6.95" customHeight="1" x14ac:dyDescent="0.2">
      <c r="B5" s="21"/>
      <c r="L5" s="21"/>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s="1" customFormat="1" ht="12" customHeight="1" x14ac:dyDescent="0.2">
      <c r="B8" s="34"/>
      <c r="D8" s="28" t="s">
        <v>265</v>
      </c>
      <c r="L8" s="34"/>
    </row>
    <row r="9" spans="2:56" s="1" customFormat="1" ht="16.5" customHeight="1" x14ac:dyDescent="0.2">
      <c r="B9" s="34"/>
      <c r="E9" s="322" t="s">
        <v>2414</v>
      </c>
      <c r="F9" s="341"/>
      <c r="G9" s="341"/>
      <c r="H9" s="341"/>
      <c r="L9" s="34"/>
    </row>
    <row r="10" spans="2:56" s="1" customFormat="1" ht="11.25" x14ac:dyDescent="0.2">
      <c r="B10" s="34"/>
      <c r="L10" s="34"/>
    </row>
    <row r="11" spans="2:56" s="1" customFormat="1" ht="12" customHeight="1" x14ac:dyDescent="0.2">
      <c r="B11" s="34"/>
      <c r="D11" s="28" t="s">
        <v>18</v>
      </c>
      <c r="F11" s="26" t="s">
        <v>19</v>
      </c>
      <c r="I11" s="28" t="s">
        <v>20</v>
      </c>
      <c r="J11" s="26" t="s">
        <v>43</v>
      </c>
      <c r="L11" s="34"/>
    </row>
    <row r="12" spans="2:56" s="1" customFormat="1" ht="12" customHeight="1" x14ac:dyDescent="0.2">
      <c r="B12" s="34"/>
      <c r="D12" s="28" t="s">
        <v>22</v>
      </c>
      <c r="F12" s="26" t="s">
        <v>23</v>
      </c>
      <c r="I12" s="28" t="s">
        <v>24</v>
      </c>
      <c r="J12" s="51" t="str">
        <f>'Rekapitulace stavby'!AN8</f>
        <v>5.8.2025 - revize</v>
      </c>
      <c r="L12" s="34"/>
    </row>
    <row r="13" spans="2:56" s="1" customFormat="1" ht="10.9" customHeight="1" x14ac:dyDescent="0.2">
      <c r="B13" s="34"/>
      <c r="L13" s="34"/>
    </row>
    <row r="14" spans="2:56" s="1" customFormat="1" ht="12" customHeight="1" x14ac:dyDescent="0.2">
      <c r="B14" s="34"/>
      <c r="D14" s="28" t="s">
        <v>29</v>
      </c>
      <c r="I14" s="28" t="s">
        <v>30</v>
      </c>
      <c r="J14" s="26" t="s">
        <v>31</v>
      </c>
      <c r="L14" s="34"/>
    </row>
    <row r="15" spans="2:56" s="1" customFormat="1" ht="18" customHeight="1" x14ac:dyDescent="0.2">
      <c r="B15" s="34"/>
      <c r="E15" s="26" t="s">
        <v>32</v>
      </c>
      <c r="I15" s="28" t="s">
        <v>33</v>
      </c>
      <c r="J15" s="26" t="s">
        <v>34</v>
      </c>
      <c r="L15" s="34"/>
    </row>
    <row r="16" spans="2:5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ROUND(J87,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ROUND((SUM(BE87:BE169)),  2)</f>
        <v>0</v>
      </c>
      <c r="I33" s="96">
        <v>0.21</v>
      </c>
      <c r="J33" s="84">
        <f>ROUND(((SUM(BE87:BE169))*I33),  2)</f>
        <v>0</v>
      </c>
      <c r="L33" s="34"/>
    </row>
    <row r="34" spans="2:12" s="1" customFormat="1" ht="14.45" customHeight="1" x14ac:dyDescent="0.2">
      <c r="B34" s="34"/>
      <c r="E34" s="28" t="s">
        <v>53</v>
      </c>
      <c r="F34" s="84">
        <f>ROUND((SUM(BF87:BF169)),  2)</f>
        <v>0</v>
      </c>
      <c r="I34" s="96">
        <v>0.12</v>
      </c>
      <c r="J34" s="84">
        <f>ROUND(((SUM(BF87:BF169))*I34),  2)</f>
        <v>0</v>
      </c>
      <c r="L34" s="34"/>
    </row>
    <row r="35" spans="2:12" s="1" customFormat="1" ht="14.45" hidden="1" customHeight="1" x14ac:dyDescent="0.2">
      <c r="B35" s="34"/>
      <c r="E35" s="28" t="s">
        <v>54</v>
      </c>
      <c r="F35" s="84">
        <f>ROUND((SUM(BG87:BG169)),  2)</f>
        <v>0</v>
      </c>
      <c r="I35" s="96">
        <v>0.21</v>
      </c>
      <c r="J35" s="84">
        <f>0</f>
        <v>0</v>
      </c>
      <c r="L35" s="34"/>
    </row>
    <row r="36" spans="2:12" s="1" customFormat="1" ht="14.45" hidden="1" customHeight="1" x14ac:dyDescent="0.2">
      <c r="B36" s="34"/>
      <c r="E36" s="28" t="s">
        <v>55</v>
      </c>
      <c r="F36" s="84">
        <f>ROUND((SUM(BH87:BH169)),  2)</f>
        <v>0</v>
      </c>
      <c r="I36" s="96">
        <v>0.12</v>
      </c>
      <c r="J36" s="84">
        <f>0</f>
        <v>0</v>
      </c>
      <c r="L36" s="34"/>
    </row>
    <row r="37" spans="2:12" s="1" customFormat="1" ht="14.45" hidden="1" customHeight="1" x14ac:dyDescent="0.2">
      <c r="B37" s="34"/>
      <c r="E37" s="28" t="s">
        <v>56</v>
      </c>
      <c r="F37" s="84">
        <f>ROUND((SUM(BI87:BI169)),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SO03 - Čistírenský objekt</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J87</f>
        <v>0</v>
      </c>
      <c r="L59" s="34"/>
      <c r="AU59" s="18" t="s">
        <v>272</v>
      </c>
    </row>
    <row r="60" spans="2:47" s="8" customFormat="1" ht="24.95" customHeight="1" x14ac:dyDescent="0.2">
      <c r="B60" s="106"/>
      <c r="D60" s="107" t="s">
        <v>273</v>
      </c>
      <c r="E60" s="108"/>
      <c r="F60" s="108"/>
      <c r="G60" s="108"/>
      <c r="H60" s="108"/>
      <c r="I60" s="108"/>
      <c r="J60" s="109">
        <f>J88</f>
        <v>0</v>
      </c>
      <c r="L60" s="106"/>
    </row>
    <row r="61" spans="2:47" s="9" customFormat="1" ht="19.899999999999999" customHeight="1" x14ac:dyDescent="0.2">
      <c r="B61" s="110"/>
      <c r="D61" s="111" t="s">
        <v>1627</v>
      </c>
      <c r="E61" s="112"/>
      <c r="F61" s="112"/>
      <c r="G61" s="112"/>
      <c r="H61" s="112"/>
      <c r="I61" s="112"/>
      <c r="J61" s="113">
        <f>J89</f>
        <v>0</v>
      </c>
      <c r="L61" s="110"/>
    </row>
    <row r="62" spans="2:47" s="9" customFormat="1" ht="19.899999999999999" customHeight="1" x14ac:dyDescent="0.2">
      <c r="B62" s="110"/>
      <c r="D62" s="111" t="s">
        <v>278</v>
      </c>
      <c r="E62" s="112"/>
      <c r="F62" s="112"/>
      <c r="G62" s="112"/>
      <c r="H62" s="112"/>
      <c r="I62" s="112"/>
      <c r="J62" s="113">
        <f>J120</f>
        <v>0</v>
      </c>
      <c r="L62" s="110"/>
    </row>
    <row r="63" spans="2:47" s="9" customFormat="1" ht="19.899999999999999" customHeight="1" x14ac:dyDescent="0.2">
      <c r="B63" s="110"/>
      <c r="D63" s="111" t="s">
        <v>279</v>
      </c>
      <c r="E63" s="112"/>
      <c r="F63" s="112"/>
      <c r="G63" s="112"/>
      <c r="H63" s="112"/>
      <c r="I63" s="112"/>
      <c r="J63" s="113">
        <f>J138</f>
        <v>0</v>
      </c>
      <c r="L63" s="110"/>
    </row>
    <row r="64" spans="2:47" s="9" customFormat="1" ht="19.899999999999999" customHeight="1" x14ac:dyDescent="0.2">
      <c r="B64" s="110"/>
      <c r="D64" s="111" t="s">
        <v>280</v>
      </c>
      <c r="E64" s="112"/>
      <c r="F64" s="112"/>
      <c r="G64" s="112"/>
      <c r="H64" s="112"/>
      <c r="I64" s="112"/>
      <c r="J64" s="113">
        <f>J146</f>
        <v>0</v>
      </c>
      <c r="L64" s="110"/>
    </row>
    <row r="65" spans="2:12" s="9" customFormat="1" ht="19.899999999999999" customHeight="1" x14ac:dyDescent="0.2">
      <c r="B65" s="110"/>
      <c r="D65" s="111" t="s">
        <v>281</v>
      </c>
      <c r="E65" s="112"/>
      <c r="F65" s="112"/>
      <c r="G65" s="112"/>
      <c r="H65" s="112"/>
      <c r="I65" s="112"/>
      <c r="J65" s="113">
        <f>J151</f>
        <v>0</v>
      </c>
      <c r="L65" s="110"/>
    </row>
    <row r="66" spans="2:12" s="8" customFormat="1" ht="24.95" customHeight="1" x14ac:dyDescent="0.2">
      <c r="B66" s="106"/>
      <c r="D66" s="107" t="s">
        <v>282</v>
      </c>
      <c r="E66" s="108"/>
      <c r="F66" s="108"/>
      <c r="G66" s="108"/>
      <c r="H66" s="108"/>
      <c r="I66" s="108"/>
      <c r="J66" s="109">
        <f>J154</f>
        <v>0</v>
      </c>
      <c r="L66" s="106"/>
    </row>
    <row r="67" spans="2:12" s="9" customFormat="1" ht="19.899999999999999" customHeight="1" x14ac:dyDescent="0.2">
      <c r="B67" s="110"/>
      <c r="D67" s="111" t="s">
        <v>290</v>
      </c>
      <c r="E67" s="112"/>
      <c r="F67" s="112"/>
      <c r="G67" s="112"/>
      <c r="H67" s="112"/>
      <c r="I67" s="112"/>
      <c r="J67" s="113">
        <f>J155</f>
        <v>0</v>
      </c>
      <c r="L67" s="110"/>
    </row>
    <row r="68" spans="2:12" s="1" customFormat="1" ht="21.75" customHeight="1" x14ac:dyDescent="0.2">
      <c r="B68" s="34"/>
      <c r="L68" s="34"/>
    </row>
    <row r="69" spans="2:12" s="1" customFormat="1" ht="6.95" customHeight="1" x14ac:dyDescent="0.2">
      <c r="B69" s="43"/>
      <c r="C69" s="44"/>
      <c r="D69" s="44"/>
      <c r="E69" s="44"/>
      <c r="F69" s="44"/>
      <c r="G69" s="44"/>
      <c r="H69" s="44"/>
      <c r="I69" s="44"/>
      <c r="J69" s="44"/>
      <c r="K69" s="44"/>
      <c r="L69" s="34"/>
    </row>
    <row r="73" spans="2:12" s="1" customFormat="1" ht="6.95" customHeight="1" x14ac:dyDescent="0.2">
      <c r="B73" s="45"/>
      <c r="C73" s="46"/>
      <c r="D73" s="46"/>
      <c r="E73" s="46"/>
      <c r="F73" s="46"/>
      <c r="G73" s="46"/>
      <c r="H73" s="46"/>
      <c r="I73" s="46"/>
      <c r="J73" s="46"/>
      <c r="K73" s="46"/>
      <c r="L73" s="34"/>
    </row>
    <row r="74" spans="2:12" s="1" customFormat="1" ht="24.95" customHeight="1" x14ac:dyDescent="0.2">
      <c r="B74" s="34"/>
      <c r="C74" s="22" t="s">
        <v>296</v>
      </c>
      <c r="L74" s="34"/>
    </row>
    <row r="75" spans="2:12" s="1" customFormat="1" ht="6.95" customHeight="1" x14ac:dyDescent="0.2">
      <c r="B75" s="34"/>
      <c r="L75" s="34"/>
    </row>
    <row r="76" spans="2:12" s="1" customFormat="1" ht="12" customHeight="1" x14ac:dyDescent="0.2">
      <c r="B76" s="34"/>
      <c r="C76" s="28" t="s">
        <v>16</v>
      </c>
      <c r="L76" s="34"/>
    </row>
    <row r="77" spans="2:12" s="1" customFormat="1" ht="16.5" customHeight="1" x14ac:dyDescent="0.2">
      <c r="B77" s="34"/>
      <c r="E77" s="339" t="str">
        <f>E7</f>
        <v>Stavba č. 3145 TV Vinoř, etapa 0012 – ČOV Vinoř</v>
      </c>
      <c r="F77" s="340"/>
      <c r="G77" s="340"/>
      <c r="H77" s="340"/>
      <c r="L77" s="34"/>
    </row>
    <row r="78" spans="2:12" s="1" customFormat="1" ht="12" customHeight="1" x14ac:dyDescent="0.2">
      <c r="B78" s="34"/>
      <c r="C78" s="28" t="s">
        <v>265</v>
      </c>
      <c r="L78" s="34"/>
    </row>
    <row r="79" spans="2:12" s="1" customFormat="1" ht="16.5" customHeight="1" x14ac:dyDescent="0.2">
      <c r="B79" s="34"/>
      <c r="E79" s="322" t="str">
        <f>E9</f>
        <v>SO03 - Čistírenský objekt</v>
      </c>
      <c r="F79" s="341"/>
      <c r="G79" s="341"/>
      <c r="H79" s="341"/>
      <c r="L79" s="34"/>
    </row>
    <row r="80" spans="2:12" s="1" customFormat="1" ht="6.95" customHeight="1" x14ac:dyDescent="0.2">
      <c r="B80" s="34"/>
      <c r="L80" s="34"/>
    </row>
    <row r="81" spans="2:65" s="1" customFormat="1" ht="12" customHeight="1" x14ac:dyDescent="0.2">
      <c r="B81" s="34"/>
      <c r="C81" s="28" t="s">
        <v>22</v>
      </c>
      <c r="F81" s="26" t="str">
        <f>F12</f>
        <v>Praha</v>
      </c>
      <c r="I81" s="28" t="s">
        <v>24</v>
      </c>
      <c r="J81" s="51" t="str">
        <f>IF(J12="","",J12)</f>
        <v>5.8.2025 - revize</v>
      </c>
      <c r="L81" s="34"/>
    </row>
    <row r="82" spans="2:65" s="1" customFormat="1" ht="6.95" customHeight="1" x14ac:dyDescent="0.2">
      <c r="B82" s="34"/>
      <c r="L82" s="34"/>
    </row>
    <row r="83" spans="2:65" s="1" customFormat="1" ht="25.7" customHeight="1" x14ac:dyDescent="0.2">
      <c r="B83" s="34"/>
      <c r="C83" s="28" t="s">
        <v>29</v>
      </c>
      <c r="F83" s="26" t="str">
        <f>E15</f>
        <v>PVS, a.s, Evropská 866/67, Praha 6, 160 00</v>
      </c>
      <c r="I83" s="28" t="s">
        <v>37</v>
      </c>
      <c r="J83" s="32" t="str">
        <f>E21</f>
        <v>d plus projektová a inženýrská a.s.</v>
      </c>
      <c r="L83" s="34"/>
    </row>
    <row r="84" spans="2:65" s="1" customFormat="1" ht="15.2" customHeight="1" x14ac:dyDescent="0.2">
      <c r="B84" s="34"/>
      <c r="C84" s="28" t="s">
        <v>35</v>
      </c>
      <c r="F84" s="26" t="str">
        <f>IF(E18="","",E18)</f>
        <v>Vyplň údaj</v>
      </c>
      <c r="I84" s="28" t="s">
        <v>42</v>
      </c>
      <c r="J84" s="32" t="str">
        <f>E24</f>
        <v xml:space="preserve"> </v>
      </c>
      <c r="L84" s="34"/>
    </row>
    <row r="85" spans="2:65" s="1" customFormat="1" ht="10.35" customHeight="1" x14ac:dyDescent="0.2">
      <c r="B85" s="34"/>
      <c r="L85" s="34"/>
    </row>
    <row r="86" spans="2:65" s="10" customFormat="1" ht="29.25" customHeight="1" x14ac:dyDescent="0.2">
      <c r="B86" s="114"/>
      <c r="C86" s="115" t="s">
        <v>297</v>
      </c>
      <c r="D86" s="116" t="s">
        <v>66</v>
      </c>
      <c r="E86" s="116" t="s">
        <v>62</v>
      </c>
      <c r="F86" s="116" t="s">
        <v>63</v>
      </c>
      <c r="G86" s="116" t="s">
        <v>298</v>
      </c>
      <c r="H86" s="116" t="s">
        <v>299</v>
      </c>
      <c r="I86" s="116" t="s">
        <v>300</v>
      </c>
      <c r="J86" s="116" t="s">
        <v>271</v>
      </c>
      <c r="K86" s="117" t="s">
        <v>301</v>
      </c>
      <c r="L86" s="114"/>
      <c r="M86" s="58" t="s">
        <v>43</v>
      </c>
      <c r="N86" s="59" t="s">
        <v>51</v>
      </c>
      <c r="O86" s="59" t="s">
        <v>302</v>
      </c>
      <c r="P86" s="59" t="s">
        <v>303</v>
      </c>
      <c r="Q86" s="59" t="s">
        <v>304</v>
      </c>
      <c r="R86" s="59" t="s">
        <v>305</v>
      </c>
      <c r="S86" s="59" t="s">
        <v>306</v>
      </c>
      <c r="T86" s="60" t="s">
        <v>307</v>
      </c>
    </row>
    <row r="87" spans="2:65" s="1" customFormat="1" ht="22.9" customHeight="1" x14ac:dyDescent="0.25">
      <c r="B87" s="34"/>
      <c r="C87" s="63" t="s">
        <v>308</v>
      </c>
      <c r="J87" s="118">
        <f>BK87</f>
        <v>0</v>
      </c>
      <c r="L87" s="34"/>
      <c r="M87" s="61"/>
      <c r="N87" s="52"/>
      <c r="O87" s="52"/>
      <c r="P87" s="119">
        <f>P88+P154</f>
        <v>0</v>
      </c>
      <c r="Q87" s="52"/>
      <c r="R87" s="119">
        <f>R88+R154</f>
        <v>0.18467999999999998</v>
      </c>
      <c r="S87" s="52"/>
      <c r="T87" s="120">
        <f>T88+T154</f>
        <v>326.5093</v>
      </c>
      <c r="AT87" s="18" t="s">
        <v>80</v>
      </c>
      <c r="AU87" s="18" t="s">
        <v>272</v>
      </c>
      <c r="BK87" s="121">
        <f>BK88+BK154</f>
        <v>0</v>
      </c>
    </row>
    <row r="88" spans="2:65" s="11" customFormat="1" ht="25.9" customHeight="1" x14ac:dyDescent="0.2">
      <c r="B88" s="122"/>
      <c r="D88" s="123" t="s">
        <v>80</v>
      </c>
      <c r="E88" s="124" t="s">
        <v>309</v>
      </c>
      <c r="F88" s="124" t="s">
        <v>310</v>
      </c>
      <c r="I88" s="125"/>
      <c r="J88" s="126">
        <f>BK88</f>
        <v>0</v>
      </c>
      <c r="L88" s="122"/>
      <c r="M88" s="127"/>
      <c r="P88" s="128">
        <f>P89+P120+P138+P146+P151</f>
        <v>0</v>
      </c>
      <c r="R88" s="128">
        <f>R89+R120+R138+R146+R151</f>
        <v>0.18467999999999998</v>
      </c>
      <c r="T88" s="129">
        <f>T89+T120+T138+T146+T151</f>
        <v>319.53480000000002</v>
      </c>
      <c r="AR88" s="123" t="s">
        <v>88</v>
      </c>
      <c r="AT88" s="130" t="s">
        <v>80</v>
      </c>
      <c r="AU88" s="130" t="s">
        <v>81</v>
      </c>
      <c r="AY88" s="123" t="s">
        <v>311</v>
      </c>
      <c r="BK88" s="131">
        <f>BK89+BK120+BK138+BK146+BK151</f>
        <v>0</v>
      </c>
    </row>
    <row r="89" spans="2:65" s="11" customFormat="1" ht="22.9" customHeight="1" x14ac:dyDescent="0.2">
      <c r="B89" s="122"/>
      <c r="D89" s="123" t="s">
        <v>80</v>
      </c>
      <c r="E89" s="132" t="s">
        <v>88</v>
      </c>
      <c r="F89" s="132" t="s">
        <v>102</v>
      </c>
      <c r="I89" s="125"/>
      <c r="J89" s="133">
        <f>BK89</f>
        <v>0</v>
      </c>
      <c r="L89" s="122"/>
      <c r="M89" s="127"/>
      <c r="P89" s="128">
        <f>SUM(P90:P119)</f>
        <v>0</v>
      </c>
      <c r="R89" s="128">
        <f>SUM(R90:R119)</f>
        <v>0</v>
      </c>
      <c r="T89" s="129">
        <f>SUM(T90:T119)</f>
        <v>0</v>
      </c>
      <c r="AR89" s="123" t="s">
        <v>88</v>
      </c>
      <c r="AT89" s="130" t="s">
        <v>80</v>
      </c>
      <c r="AU89" s="130" t="s">
        <v>88</v>
      </c>
      <c r="AY89" s="123" t="s">
        <v>311</v>
      </c>
      <c r="BK89" s="131">
        <f>SUM(BK90:BK119)</f>
        <v>0</v>
      </c>
    </row>
    <row r="90" spans="2:65" s="1" customFormat="1" ht="24.2" customHeight="1" x14ac:dyDescent="0.2">
      <c r="B90" s="34"/>
      <c r="C90" s="134" t="s">
        <v>88</v>
      </c>
      <c r="D90" s="134" t="s">
        <v>313</v>
      </c>
      <c r="E90" s="135" t="s">
        <v>2415</v>
      </c>
      <c r="F90" s="136" t="s">
        <v>2416</v>
      </c>
      <c r="G90" s="137" t="s">
        <v>316</v>
      </c>
      <c r="H90" s="138">
        <v>103.878</v>
      </c>
      <c r="I90" s="139"/>
      <c r="J90" s="140">
        <f>ROUND(I90*H90,2)</f>
        <v>0</v>
      </c>
      <c r="K90" s="136" t="s">
        <v>317</v>
      </c>
      <c r="L90" s="34"/>
      <c r="M90" s="141" t="s">
        <v>43</v>
      </c>
      <c r="N90" s="142" t="s">
        <v>52</v>
      </c>
      <c r="P90" s="143">
        <f>O90*H90</f>
        <v>0</v>
      </c>
      <c r="Q90" s="143">
        <v>0</v>
      </c>
      <c r="R90" s="143">
        <f>Q90*H90</f>
        <v>0</v>
      </c>
      <c r="S90" s="143">
        <v>0</v>
      </c>
      <c r="T90" s="144">
        <f>S90*H90</f>
        <v>0</v>
      </c>
      <c r="AR90" s="145" t="s">
        <v>318</v>
      </c>
      <c r="AT90" s="145" t="s">
        <v>313</v>
      </c>
      <c r="AU90" s="145" t="s">
        <v>90</v>
      </c>
      <c r="AY90" s="18" t="s">
        <v>311</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318</v>
      </c>
      <c r="BM90" s="145" t="s">
        <v>2417</v>
      </c>
    </row>
    <row r="91" spans="2:65" s="1" customFormat="1" ht="11.25" x14ac:dyDescent="0.2">
      <c r="B91" s="34"/>
      <c r="D91" s="147" t="s">
        <v>320</v>
      </c>
      <c r="F91" s="148" t="s">
        <v>2418</v>
      </c>
      <c r="I91" s="149"/>
      <c r="L91" s="34"/>
      <c r="M91" s="150"/>
      <c r="T91" s="55"/>
      <c r="AT91" s="18" t="s">
        <v>320</v>
      </c>
      <c r="AU91" s="18" t="s">
        <v>90</v>
      </c>
    </row>
    <row r="92" spans="2:65" s="12" customFormat="1" ht="11.25" x14ac:dyDescent="0.2">
      <c r="B92" s="151"/>
      <c r="D92" s="152" t="s">
        <v>322</v>
      </c>
      <c r="E92" s="153" t="s">
        <v>43</v>
      </c>
      <c r="F92" s="154" t="s">
        <v>2419</v>
      </c>
      <c r="H92" s="155">
        <v>50.957999999999998</v>
      </c>
      <c r="I92" s="156"/>
      <c r="L92" s="151"/>
      <c r="M92" s="157"/>
      <c r="T92" s="158"/>
      <c r="AT92" s="153" t="s">
        <v>322</v>
      </c>
      <c r="AU92" s="153" t="s">
        <v>90</v>
      </c>
      <c r="AV92" s="12" t="s">
        <v>90</v>
      </c>
      <c r="AW92" s="12" t="s">
        <v>41</v>
      </c>
      <c r="AX92" s="12" t="s">
        <v>81</v>
      </c>
      <c r="AY92" s="153" t="s">
        <v>311</v>
      </c>
    </row>
    <row r="93" spans="2:65" s="12" customFormat="1" ht="11.25" x14ac:dyDescent="0.2">
      <c r="B93" s="151"/>
      <c r="D93" s="152" t="s">
        <v>322</v>
      </c>
      <c r="E93" s="153" t="s">
        <v>43</v>
      </c>
      <c r="F93" s="154" t="s">
        <v>2420</v>
      </c>
      <c r="H93" s="155">
        <v>7.68</v>
      </c>
      <c r="I93" s="156"/>
      <c r="L93" s="151"/>
      <c r="M93" s="157"/>
      <c r="T93" s="158"/>
      <c r="AT93" s="153" t="s">
        <v>322</v>
      </c>
      <c r="AU93" s="153" t="s">
        <v>90</v>
      </c>
      <c r="AV93" s="12" t="s">
        <v>90</v>
      </c>
      <c r="AW93" s="12" t="s">
        <v>41</v>
      </c>
      <c r="AX93" s="12" t="s">
        <v>81</v>
      </c>
      <c r="AY93" s="153" t="s">
        <v>311</v>
      </c>
    </row>
    <row r="94" spans="2:65" s="12" customFormat="1" ht="11.25" x14ac:dyDescent="0.2">
      <c r="B94" s="151"/>
      <c r="D94" s="152" t="s">
        <v>322</v>
      </c>
      <c r="E94" s="153" t="s">
        <v>43</v>
      </c>
      <c r="F94" s="154" t="s">
        <v>2421</v>
      </c>
      <c r="H94" s="155">
        <v>32.520000000000003</v>
      </c>
      <c r="I94" s="156"/>
      <c r="L94" s="151"/>
      <c r="M94" s="157"/>
      <c r="T94" s="158"/>
      <c r="AT94" s="153" t="s">
        <v>322</v>
      </c>
      <c r="AU94" s="153" t="s">
        <v>90</v>
      </c>
      <c r="AV94" s="12" t="s">
        <v>90</v>
      </c>
      <c r="AW94" s="12" t="s">
        <v>41</v>
      </c>
      <c r="AX94" s="12" t="s">
        <v>81</v>
      </c>
      <c r="AY94" s="153" t="s">
        <v>311</v>
      </c>
    </row>
    <row r="95" spans="2:65" s="12" customFormat="1" ht="11.25" x14ac:dyDescent="0.2">
      <c r="B95" s="151"/>
      <c r="D95" s="152" t="s">
        <v>322</v>
      </c>
      <c r="E95" s="153" t="s">
        <v>43</v>
      </c>
      <c r="F95" s="154" t="s">
        <v>2422</v>
      </c>
      <c r="H95" s="155">
        <v>12.72</v>
      </c>
      <c r="I95" s="156"/>
      <c r="L95" s="151"/>
      <c r="M95" s="157"/>
      <c r="T95" s="158"/>
      <c r="AT95" s="153" t="s">
        <v>322</v>
      </c>
      <c r="AU95" s="153" t="s">
        <v>90</v>
      </c>
      <c r="AV95" s="12" t="s">
        <v>90</v>
      </c>
      <c r="AW95" s="12" t="s">
        <v>41</v>
      </c>
      <c r="AX95" s="12" t="s">
        <v>81</v>
      </c>
      <c r="AY95" s="153" t="s">
        <v>311</v>
      </c>
    </row>
    <row r="96" spans="2:65" s="13" customFormat="1" ht="11.25" x14ac:dyDescent="0.2">
      <c r="B96" s="159"/>
      <c r="D96" s="152" t="s">
        <v>322</v>
      </c>
      <c r="E96" s="160" t="s">
        <v>1730</v>
      </c>
      <c r="F96" s="161" t="s">
        <v>331</v>
      </c>
      <c r="H96" s="162">
        <v>103.878</v>
      </c>
      <c r="I96" s="163"/>
      <c r="L96" s="159"/>
      <c r="M96" s="164"/>
      <c r="T96" s="165"/>
      <c r="AT96" s="160" t="s">
        <v>322</v>
      </c>
      <c r="AU96" s="160" t="s">
        <v>90</v>
      </c>
      <c r="AV96" s="13" t="s">
        <v>318</v>
      </c>
      <c r="AW96" s="13" t="s">
        <v>41</v>
      </c>
      <c r="AX96" s="13" t="s">
        <v>88</v>
      </c>
      <c r="AY96" s="160" t="s">
        <v>311</v>
      </c>
    </row>
    <row r="97" spans="2:65" s="1" customFormat="1" ht="24.2" customHeight="1" x14ac:dyDescent="0.2">
      <c r="B97" s="34"/>
      <c r="C97" s="134" t="s">
        <v>90</v>
      </c>
      <c r="D97" s="134" t="s">
        <v>313</v>
      </c>
      <c r="E97" s="135" t="s">
        <v>1802</v>
      </c>
      <c r="F97" s="136" t="s">
        <v>1803</v>
      </c>
      <c r="G97" s="137" t="s">
        <v>316</v>
      </c>
      <c r="H97" s="138">
        <v>2376.2869999999998</v>
      </c>
      <c r="I97" s="139"/>
      <c r="J97" s="140">
        <f>ROUND(I97*H97,2)</f>
        <v>0</v>
      </c>
      <c r="K97" s="136" t="s">
        <v>317</v>
      </c>
      <c r="L97" s="34"/>
      <c r="M97" s="141" t="s">
        <v>43</v>
      </c>
      <c r="N97" s="142" t="s">
        <v>52</v>
      </c>
      <c r="P97" s="143">
        <f>O97*H97</f>
        <v>0</v>
      </c>
      <c r="Q97" s="143">
        <v>0</v>
      </c>
      <c r="R97" s="143">
        <f>Q97*H97</f>
        <v>0</v>
      </c>
      <c r="S97" s="143">
        <v>0</v>
      </c>
      <c r="T97" s="144">
        <f>S97*H97</f>
        <v>0</v>
      </c>
      <c r="AR97" s="145" t="s">
        <v>318</v>
      </c>
      <c r="AT97" s="145" t="s">
        <v>313</v>
      </c>
      <c r="AU97" s="145" t="s">
        <v>90</v>
      </c>
      <c r="AY97" s="18" t="s">
        <v>311</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318</v>
      </c>
      <c r="BM97" s="145" t="s">
        <v>2423</v>
      </c>
    </row>
    <row r="98" spans="2:65" s="1" customFormat="1" ht="11.25" x14ac:dyDescent="0.2">
      <c r="B98" s="34"/>
      <c r="D98" s="147" t="s">
        <v>320</v>
      </c>
      <c r="F98" s="148" t="s">
        <v>1805</v>
      </c>
      <c r="I98" s="149"/>
      <c r="L98" s="34"/>
      <c r="M98" s="150"/>
      <c r="T98" s="55"/>
      <c r="AT98" s="18" t="s">
        <v>320</v>
      </c>
      <c r="AU98" s="18" t="s">
        <v>90</v>
      </c>
    </row>
    <row r="99" spans="2:65" s="12" customFormat="1" ht="11.25" x14ac:dyDescent="0.2">
      <c r="B99" s="151"/>
      <c r="D99" s="152" t="s">
        <v>322</v>
      </c>
      <c r="E99" s="153" t="s">
        <v>43</v>
      </c>
      <c r="F99" s="154" t="s">
        <v>1730</v>
      </c>
      <c r="H99" s="155">
        <v>103.878</v>
      </c>
      <c r="I99" s="156"/>
      <c r="L99" s="151"/>
      <c r="M99" s="157"/>
      <c r="T99" s="158"/>
      <c r="AT99" s="153" t="s">
        <v>322</v>
      </c>
      <c r="AU99" s="153" t="s">
        <v>90</v>
      </c>
      <c r="AV99" s="12" t="s">
        <v>90</v>
      </c>
      <c r="AW99" s="12" t="s">
        <v>41</v>
      </c>
      <c r="AX99" s="12" t="s">
        <v>81</v>
      </c>
      <c r="AY99" s="153" t="s">
        <v>311</v>
      </c>
    </row>
    <row r="100" spans="2:65" s="14" customFormat="1" ht="11.25" x14ac:dyDescent="0.2">
      <c r="B100" s="166"/>
      <c r="D100" s="152" t="s">
        <v>322</v>
      </c>
      <c r="E100" s="167" t="s">
        <v>43</v>
      </c>
      <c r="F100" s="168" t="s">
        <v>2424</v>
      </c>
      <c r="H100" s="167" t="s">
        <v>43</v>
      </c>
      <c r="I100" s="169"/>
      <c r="L100" s="166"/>
      <c r="M100" s="170"/>
      <c r="T100" s="171"/>
      <c r="AT100" s="167" t="s">
        <v>322</v>
      </c>
      <c r="AU100" s="167" t="s">
        <v>90</v>
      </c>
      <c r="AV100" s="14" t="s">
        <v>88</v>
      </c>
      <c r="AW100" s="14" t="s">
        <v>41</v>
      </c>
      <c r="AX100" s="14" t="s">
        <v>81</v>
      </c>
      <c r="AY100" s="167" t="s">
        <v>311</v>
      </c>
    </row>
    <row r="101" spans="2:65" s="12" customFormat="1" ht="11.25" x14ac:dyDescent="0.2">
      <c r="B101" s="151"/>
      <c r="D101" s="152" t="s">
        <v>322</v>
      </c>
      <c r="E101" s="153" t="s">
        <v>43</v>
      </c>
      <c r="F101" s="154" t="s">
        <v>2425</v>
      </c>
      <c r="H101" s="155">
        <v>1698.12</v>
      </c>
      <c r="I101" s="156"/>
      <c r="L101" s="151"/>
      <c r="M101" s="157"/>
      <c r="T101" s="158"/>
      <c r="AT101" s="153" t="s">
        <v>322</v>
      </c>
      <c r="AU101" s="153" t="s">
        <v>90</v>
      </c>
      <c r="AV101" s="12" t="s">
        <v>90</v>
      </c>
      <c r="AW101" s="12" t="s">
        <v>41</v>
      </c>
      <c r="AX101" s="12" t="s">
        <v>81</v>
      </c>
      <c r="AY101" s="153" t="s">
        <v>311</v>
      </c>
    </row>
    <row r="102" spans="2:65" s="12" customFormat="1" ht="11.25" x14ac:dyDescent="0.2">
      <c r="B102" s="151"/>
      <c r="D102" s="152" t="s">
        <v>322</v>
      </c>
      <c r="E102" s="153" t="s">
        <v>43</v>
      </c>
      <c r="F102" s="154" t="s">
        <v>2426</v>
      </c>
      <c r="H102" s="155">
        <v>230.4</v>
      </c>
      <c r="I102" s="156"/>
      <c r="L102" s="151"/>
      <c r="M102" s="157"/>
      <c r="T102" s="158"/>
      <c r="AT102" s="153" t="s">
        <v>322</v>
      </c>
      <c r="AU102" s="153" t="s">
        <v>90</v>
      </c>
      <c r="AV102" s="12" t="s">
        <v>90</v>
      </c>
      <c r="AW102" s="12" t="s">
        <v>41</v>
      </c>
      <c r="AX102" s="12" t="s">
        <v>81</v>
      </c>
      <c r="AY102" s="153" t="s">
        <v>311</v>
      </c>
    </row>
    <row r="103" spans="2:65" s="12" customFormat="1" ht="11.25" x14ac:dyDescent="0.2">
      <c r="B103" s="151"/>
      <c r="D103" s="152" t="s">
        <v>322</v>
      </c>
      <c r="E103" s="153" t="s">
        <v>43</v>
      </c>
      <c r="F103" s="154" t="s">
        <v>2427</v>
      </c>
      <c r="H103" s="155">
        <v>280.8</v>
      </c>
      <c r="I103" s="156"/>
      <c r="L103" s="151"/>
      <c r="M103" s="157"/>
      <c r="T103" s="158"/>
      <c r="AT103" s="153" t="s">
        <v>322</v>
      </c>
      <c r="AU103" s="153" t="s">
        <v>90</v>
      </c>
      <c r="AV103" s="12" t="s">
        <v>90</v>
      </c>
      <c r="AW103" s="12" t="s">
        <v>41</v>
      </c>
      <c r="AX103" s="12" t="s">
        <v>81</v>
      </c>
      <c r="AY103" s="153" t="s">
        <v>311</v>
      </c>
    </row>
    <row r="104" spans="2:65" s="14" customFormat="1" ht="11.25" x14ac:dyDescent="0.2">
      <c r="B104" s="166"/>
      <c r="D104" s="152" t="s">
        <v>322</v>
      </c>
      <c r="E104" s="167" t="s">
        <v>43</v>
      </c>
      <c r="F104" s="168" t="s">
        <v>2428</v>
      </c>
      <c r="H104" s="167" t="s">
        <v>43</v>
      </c>
      <c r="I104" s="169"/>
      <c r="L104" s="166"/>
      <c r="M104" s="170"/>
      <c r="T104" s="171"/>
      <c r="AT104" s="167" t="s">
        <v>322</v>
      </c>
      <c r="AU104" s="167" t="s">
        <v>90</v>
      </c>
      <c r="AV104" s="14" t="s">
        <v>88</v>
      </c>
      <c r="AW104" s="14" t="s">
        <v>41</v>
      </c>
      <c r="AX104" s="14" t="s">
        <v>81</v>
      </c>
      <c r="AY104" s="167" t="s">
        <v>311</v>
      </c>
    </row>
    <row r="105" spans="2:65" s="12" customFormat="1" ht="11.25" x14ac:dyDescent="0.2">
      <c r="B105" s="151"/>
      <c r="D105" s="152" t="s">
        <v>322</v>
      </c>
      <c r="E105" s="153" t="s">
        <v>43</v>
      </c>
      <c r="F105" s="154" t="s">
        <v>2429</v>
      </c>
      <c r="H105" s="155">
        <v>15.708</v>
      </c>
      <c r="I105" s="156"/>
      <c r="L105" s="151"/>
      <c r="M105" s="157"/>
      <c r="T105" s="158"/>
      <c r="AT105" s="153" t="s">
        <v>322</v>
      </c>
      <c r="AU105" s="153" t="s">
        <v>90</v>
      </c>
      <c r="AV105" s="12" t="s">
        <v>90</v>
      </c>
      <c r="AW105" s="12" t="s">
        <v>41</v>
      </c>
      <c r="AX105" s="12" t="s">
        <v>81</v>
      </c>
      <c r="AY105" s="153" t="s">
        <v>311</v>
      </c>
    </row>
    <row r="106" spans="2:65" s="12" customFormat="1" ht="11.25" x14ac:dyDescent="0.2">
      <c r="B106" s="151"/>
      <c r="D106" s="152" t="s">
        <v>322</v>
      </c>
      <c r="E106" s="153" t="s">
        <v>43</v>
      </c>
      <c r="F106" s="154" t="s">
        <v>2430</v>
      </c>
      <c r="H106" s="155">
        <v>35.771999999999998</v>
      </c>
      <c r="I106" s="156"/>
      <c r="L106" s="151"/>
      <c r="M106" s="157"/>
      <c r="T106" s="158"/>
      <c r="AT106" s="153" t="s">
        <v>322</v>
      </c>
      <c r="AU106" s="153" t="s">
        <v>90</v>
      </c>
      <c r="AV106" s="12" t="s">
        <v>90</v>
      </c>
      <c r="AW106" s="12" t="s">
        <v>41</v>
      </c>
      <c r="AX106" s="12" t="s">
        <v>81</v>
      </c>
      <c r="AY106" s="153" t="s">
        <v>311</v>
      </c>
    </row>
    <row r="107" spans="2:65" s="12" customFormat="1" ht="11.25" x14ac:dyDescent="0.2">
      <c r="B107" s="151"/>
      <c r="D107" s="152" t="s">
        <v>322</v>
      </c>
      <c r="E107" s="153" t="s">
        <v>43</v>
      </c>
      <c r="F107" s="154" t="s">
        <v>2431</v>
      </c>
      <c r="H107" s="155">
        <v>11.609</v>
      </c>
      <c r="I107" s="156"/>
      <c r="L107" s="151"/>
      <c r="M107" s="157"/>
      <c r="T107" s="158"/>
      <c r="AT107" s="153" t="s">
        <v>322</v>
      </c>
      <c r="AU107" s="153" t="s">
        <v>90</v>
      </c>
      <c r="AV107" s="12" t="s">
        <v>90</v>
      </c>
      <c r="AW107" s="12" t="s">
        <v>41</v>
      </c>
      <c r="AX107" s="12" t="s">
        <v>81</v>
      </c>
      <c r="AY107" s="153" t="s">
        <v>311</v>
      </c>
    </row>
    <row r="108" spans="2:65" s="13" customFormat="1" ht="11.25" x14ac:dyDescent="0.2">
      <c r="B108" s="159"/>
      <c r="D108" s="152" t="s">
        <v>322</v>
      </c>
      <c r="E108" s="160" t="s">
        <v>43</v>
      </c>
      <c r="F108" s="161" t="s">
        <v>331</v>
      </c>
      <c r="H108" s="162">
        <v>2376.2869999999998</v>
      </c>
      <c r="I108" s="163"/>
      <c r="L108" s="159"/>
      <c r="M108" s="164"/>
      <c r="T108" s="165"/>
      <c r="AT108" s="160" t="s">
        <v>322</v>
      </c>
      <c r="AU108" s="160" t="s">
        <v>90</v>
      </c>
      <c r="AV108" s="13" t="s">
        <v>318</v>
      </c>
      <c r="AW108" s="13" t="s">
        <v>41</v>
      </c>
      <c r="AX108" s="13" t="s">
        <v>88</v>
      </c>
      <c r="AY108" s="160" t="s">
        <v>311</v>
      </c>
    </row>
    <row r="109" spans="2:65" s="1" customFormat="1" ht="16.5" customHeight="1" x14ac:dyDescent="0.2">
      <c r="B109" s="34"/>
      <c r="C109" s="172" t="s">
        <v>96</v>
      </c>
      <c r="D109" s="172" t="s">
        <v>634</v>
      </c>
      <c r="E109" s="173" t="s">
        <v>2432</v>
      </c>
      <c r="F109" s="174" t="s">
        <v>2433</v>
      </c>
      <c r="G109" s="175" t="s">
        <v>371</v>
      </c>
      <c r="H109" s="176">
        <v>4090.3359999999998</v>
      </c>
      <c r="I109" s="177"/>
      <c r="J109" s="178">
        <f>ROUND(I109*H109,2)</f>
        <v>0</v>
      </c>
      <c r="K109" s="174" t="s">
        <v>317</v>
      </c>
      <c r="L109" s="179"/>
      <c r="M109" s="180" t="s">
        <v>43</v>
      </c>
      <c r="N109" s="181" t="s">
        <v>52</v>
      </c>
      <c r="P109" s="143">
        <f>O109*H109</f>
        <v>0</v>
      </c>
      <c r="Q109" s="143">
        <v>0</v>
      </c>
      <c r="R109" s="143">
        <f>Q109*H109</f>
        <v>0</v>
      </c>
      <c r="S109" s="143">
        <v>0</v>
      </c>
      <c r="T109" s="144">
        <f>S109*H109</f>
        <v>0</v>
      </c>
      <c r="AR109" s="145" t="s">
        <v>362</v>
      </c>
      <c r="AT109" s="145" t="s">
        <v>634</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2434</v>
      </c>
    </row>
    <row r="110" spans="2:65" s="14" customFormat="1" ht="11.25" x14ac:dyDescent="0.2">
      <c r="B110" s="166"/>
      <c r="D110" s="152" t="s">
        <v>322</v>
      </c>
      <c r="E110" s="167" t="s">
        <v>43</v>
      </c>
      <c r="F110" s="168" t="s">
        <v>2424</v>
      </c>
      <c r="H110" s="167" t="s">
        <v>43</v>
      </c>
      <c r="I110" s="169"/>
      <c r="L110" s="166"/>
      <c r="M110" s="170"/>
      <c r="T110" s="171"/>
      <c r="AT110" s="167" t="s">
        <v>322</v>
      </c>
      <c r="AU110" s="167" t="s">
        <v>90</v>
      </c>
      <c r="AV110" s="14" t="s">
        <v>88</v>
      </c>
      <c r="AW110" s="14" t="s">
        <v>41</v>
      </c>
      <c r="AX110" s="14" t="s">
        <v>81</v>
      </c>
      <c r="AY110" s="167" t="s">
        <v>311</v>
      </c>
    </row>
    <row r="111" spans="2:65" s="12" customFormat="1" ht="11.25" x14ac:dyDescent="0.2">
      <c r="B111" s="151"/>
      <c r="D111" s="152" t="s">
        <v>322</v>
      </c>
      <c r="E111" s="153" t="s">
        <v>43</v>
      </c>
      <c r="F111" s="154" t="s">
        <v>2425</v>
      </c>
      <c r="H111" s="155">
        <v>1698.12</v>
      </c>
      <c r="I111" s="156"/>
      <c r="L111" s="151"/>
      <c r="M111" s="157"/>
      <c r="T111" s="158"/>
      <c r="AT111" s="153" t="s">
        <v>322</v>
      </c>
      <c r="AU111" s="153" t="s">
        <v>90</v>
      </c>
      <c r="AV111" s="12" t="s">
        <v>90</v>
      </c>
      <c r="AW111" s="12" t="s">
        <v>41</v>
      </c>
      <c r="AX111" s="12" t="s">
        <v>81</v>
      </c>
      <c r="AY111" s="153" t="s">
        <v>311</v>
      </c>
    </row>
    <row r="112" spans="2:65" s="12" customFormat="1" ht="11.25" x14ac:dyDescent="0.2">
      <c r="B112" s="151"/>
      <c r="D112" s="152" t="s">
        <v>322</v>
      </c>
      <c r="E112" s="153" t="s">
        <v>43</v>
      </c>
      <c r="F112" s="154" t="s">
        <v>2426</v>
      </c>
      <c r="H112" s="155">
        <v>230.4</v>
      </c>
      <c r="I112" s="156"/>
      <c r="L112" s="151"/>
      <c r="M112" s="157"/>
      <c r="T112" s="158"/>
      <c r="AT112" s="153" t="s">
        <v>322</v>
      </c>
      <c r="AU112" s="153" t="s">
        <v>90</v>
      </c>
      <c r="AV112" s="12" t="s">
        <v>90</v>
      </c>
      <c r="AW112" s="12" t="s">
        <v>41</v>
      </c>
      <c r="AX112" s="12" t="s">
        <v>81</v>
      </c>
      <c r="AY112" s="153" t="s">
        <v>311</v>
      </c>
    </row>
    <row r="113" spans="2:65" s="12" customFormat="1" ht="11.25" x14ac:dyDescent="0.2">
      <c r="B113" s="151"/>
      <c r="D113" s="152" t="s">
        <v>322</v>
      </c>
      <c r="E113" s="153" t="s">
        <v>43</v>
      </c>
      <c r="F113" s="154" t="s">
        <v>2427</v>
      </c>
      <c r="H113" s="155">
        <v>280.8</v>
      </c>
      <c r="I113" s="156"/>
      <c r="L113" s="151"/>
      <c r="M113" s="157"/>
      <c r="T113" s="158"/>
      <c r="AT113" s="153" t="s">
        <v>322</v>
      </c>
      <c r="AU113" s="153" t="s">
        <v>90</v>
      </c>
      <c r="AV113" s="12" t="s">
        <v>90</v>
      </c>
      <c r="AW113" s="12" t="s">
        <v>41</v>
      </c>
      <c r="AX113" s="12" t="s">
        <v>81</v>
      </c>
      <c r="AY113" s="153" t="s">
        <v>311</v>
      </c>
    </row>
    <row r="114" spans="2:65" s="14" customFormat="1" ht="11.25" x14ac:dyDescent="0.2">
      <c r="B114" s="166"/>
      <c r="D114" s="152" t="s">
        <v>322</v>
      </c>
      <c r="E114" s="167" t="s">
        <v>43</v>
      </c>
      <c r="F114" s="168" t="s">
        <v>2428</v>
      </c>
      <c r="H114" s="167" t="s">
        <v>43</v>
      </c>
      <c r="I114" s="169"/>
      <c r="L114" s="166"/>
      <c r="M114" s="170"/>
      <c r="T114" s="171"/>
      <c r="AT114" s="167" t="s">
        <v>322</v>
      </c>
      <c r="AU114" s="167" t="s">
        <v>90</v>
      </c>
      <c r="AV114" s="14" t="s">
        <v>88</v>
      </c>
      <c r="AW114" s="14" t="s">
        <v>41</v>
      </c>
      <c r="AX114" s="14" t="s">
        <v>81</v>
      </c>
      <c r="AY114" s="167" t="s">
        <v>311</v>
      </c>
    </row>
    <row r="115" spans="2:65" s="12" customFormat="1" ht="11.25" x14ac:dyDescent="0.2">
      <c r="B115" s="151"/>
      <c r="D115" s="152" t="s">
        <v>322</v>
      </c>
      <c r="E115" s="153" t="s">
        <v>43</v>
      </c>
      <c r="F115" s="154" t="s">
        <v>2429</v>
      </c>
      <c r="H115" s="155">
        <v>15.708</v>
      </c>
      <c r="I115" s="156"/>
      <c r="L115" s="151"/>
      <c r="M115" s="157"/>
      <c r="T115" s="158"/>
      <c r="AT115" s="153" t="s">
        <v>322</v>
      </c>
      <c r="AU115" s="153" t="s">
        <v>90</v>
      </c>
      <c r="AV115" s="12" t="s">
        <v>90</v>
      </c>
      <c r="AW115" s="12" t="s">
        <v>41</v>
      </c>
      <c r="AX115" s="12" t="s">
        <v>81</v>
      </c>
      <c r="AY115" s="153" t="s">
        <v>311</v>
      </c>
    </row>
    <row r="116" spans="2:65" s="12" customFormat="1" ht="11.25" x14ac:dyDescent="0.2">
      <c r="B116" s="151"/>
      <c r="D116" s="152" t="s">
        <v>322</v>
      </c>
      <c r="E116" s="153" t="s">
        <v>43</v>
      </c>
      <c r="F116" s="154" t="s">
        <v>2430</v>
      </c>
      <c r="H116" s="155">
        <v>35.771999999999998</v>
      </c>
      <c r="I116" s="156"/>
      <c r="L116" s="151"/>
      <c r="M116" s="157"/>
      <c r="T116" s="158"/>
      <c r="AT116" s="153" t="s">
        <v>322</v>
      </c>
      <c r="AU116" s="153" t="s">
        <v>90</v>
      </c>
      <c r="AV116" s="12" t="s">
        <v>90</v>
      </c>
      <c r="AW116" s="12" t="s">
        <v>41</v>
      </c>
      <c r="AX116" s="12" t="s">
        <v>81</v>
      </c>
      <c r="AY116" s="153" t="s">
        <v>311</v>
      </c>
    </row>
    <row r="117" spans="2:65" s="12" customFormat="1" ht="11.25" x14ac:dyDescent="0.2">
      <c r="B117" s="151"/>
      <c r="D117" s="152" t="s">
        <v>322</v>
      </c>
      <c r="E117" s="153" t="s">
        <v>43</v>
      </c>
      <c r="F117" s="154" t="s">
        <v>2431</v>
      </c>
      <c r="H117" s="155">
        <v>11.609</v>
      </c>
      <c r="I117" s="156"/>
      <c r="L117" s="151"/>
      <c r="M117" s="157"/>
      <c r="T117" s="158"/>
      <c r="AT117" s="153" t="s">
        <v>322</v>
      </c>
      <c r="AU117" s="153" t="s">
        <v>90</v>
      </c>
      <c r="AV117" s="12" t="s">
        <v>90</v>
      </c>
      <c r="AW117" s="12" t="s">
        <v>41</v>
      </c>
      <c r="AX117" s="12" t="s">
        <v>81</v>
      </c>
      <c r="AY117" s="153" t="s">
        <v>311</v>
      </c>
    </row>
    <row r="118" spans="2:65" s="13" customFormat="1" ht="11.25" x14ac:dyDescent="0.2">
      <c r="B118" s="159"/>
      <c r="D118" s="152" t="s">
        <v>322</v>
      </c>
      <c r="E118" s="160" t="s">
        <v>43</v>
      </c>
      <c r="F118" s="161" t="s">
        <v>331</v>
      </c>
      <c r="H118" s="162">
        <v>2272.4090000000001</v>
      </c>
      <c r="I118" s="163"/>
      <c r="L118" s="159"/>
      <c r="M118" s="164"/>
      <c r="T118" s="165"/>
      <c r="AT118" s="160" t="s">
        <v>322</v>
      </c>
      <c r="AU118" s="160" t="s">
        <v>90</v>
      </c>
      <c r="AV118" s="13" t="s">
        <v>318</v>
      </c>
      <c r="AW118" s="13" t="s">
        <v>41</v>
      </c>
      <c r="AX118" s="13" t="s">
        <v>88</v>
      </c>
      <c r="AY118" s="160" t="s">
        <v>311</v>
      </c>
    </row>
    <row r="119" spans="2:65" s="12" customFormat="1" ht="11.25" x14ac:dyDescent="0.2">
      <c r="B119" s="151"/>
      <c r="D119" s="152" t="s">
        <v>322</v>
      </c>
      <c r="F119" s="154" t="s">
        <v>2435</v>
      </c>
      <c r="H119" s="155">
        <v>4090.3359999999998</v>
      </c>
      <c r="I119" s="156"/>
      <c r="L119" s="151"/>
      <c r="M119" s="157"/>
      <c r="T119" s="158"/>
      <c r="AT119" s="153" t="s">
        <v>322</v>
      </c>
      <c r="AU119" s="153" t="s">
        <v>90</v>
      </c>
      <c r="AV119" s="12" t="s">
        <v>90</v>
      </c>
      <c r="AW119" s="12" t="s">
        <v>4</v>
      </c>
      <c r="AX119" s="12" t="s">
        <v>88</v>
      </c>
      <c r="AY119" s="153" t="s">
        <v>311</v>
      </c>
    </row>
    <row r="120" spans="2:65" s="11" customFormat="1" ht="22.9" customHeight="1" x14ac:dyDescent="0.2">
      <c r="B120" s="122"/>
      <c r="D120" s="123" t="s">
        <v>80</v>
      </c>
      <c r="E120" s="132" t="s">
        <v>368</v>
      </c>
      <c r="F120" s="132" t="s">
        <v>708</v>
      </c>
      <c r="I120" s="125"/>
      <c r="J120" s="133">
        <f>BK120</f>
        <v>0</v>
      </c>
      <c r="L120" s="122"/>
      <c r="M120" s="127"/>
      <c r="P120" s="128">
        <f>SUM(P121:P137)</f>
        <v>0</v>
      </c>
      <c r="R120" s="128">
        <f>SUM(R121:R137)</f>
        <v>0.18467999999999998</v>
      </c>
      <c r="T120" s="129">
        <f>SUM(T121:T137)</f>
        <v>319.53480000000002</v>
      </c>
      <c r="AR120" s="123" t="s">
        <v>88</v>
      </c>
      <c r="AT120" s="130" t="s">
        <v>80</v>
      </c>
      <c r="AU120" s="130" t="s">
        <v>88</v>
      </c>
      <c r="AY120" s="123" t="s">
        <v>311</v>
      </c>
      <c r="BK120" s="131">
        <f>SUM(BK121:BK137)</f>
        <v>0</v>
      </c>
    </row>
    <row r="121" spans="2:65" s="1" customFormat="1" ht="16.5" customHeight="1" x14ac:dyDescent="0.2">
      <c r="B121" s="34"/>
      <c r="C121" s="134" t="s">
        <v>318</v>
      </c>
      <c r="D121" s="134" t="s">
        <v>313</v>
      </c>
      <c r="E121" s="135" t="s">
        <v>2436</v>
      </c>
      <c r="F121" s="136" t="s">
        <v>2437</v>
      </c>
      <c r="G121" s="137" t="s">
        <v>316</v>
      </c>
      <c r="H121" s="138">
        <v>105.438</v>
      </c>
      <c r="I121" s="139"/>
      <c r="J121" s="140">
        <f>ROUND(I121*H121,2)</f>
        <v>0</v>
      </c>
      <c r="K121" s="136" t="s">
        <v>317</v>
      </c>
      <c r="L121" s="34"/>
      <c r="M121" s="141" t="s">
        <v>43</v>
      </c>
      <c r="N121" s="142" t="s">
        <v>52</v>
      </c>
      <c r="P121" s="143">
        <f>O121*H121</f>
        <v>0</v>
      </c>
      <c r="Q121" s="143">
        <v>0</v>
      </c>
      <c r="R121" s="143">
        <f>Q121*H121</f>
        <v>0</v>
      </c>
      <c r="S121" s="143">
        <v>2.4</v>
      </c>
      <c r="T121" s="144">
        <f>S121*H121</f>
        <v>253.05119999999999</v>
      </c>
      <c r="AR121" s="145" t="s">
        <v>318</v>
      </c>
      <c r="AT121" s="145" t="s">
        <v>313</v>
      </c>
      <c r="AU121" s="145" t="s">
        <v>90</v>
      </c>
      <c r="AY121" s="18" t="s">
        <v>311</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318</v>
      </c>
      <c r="BM121" s="145" t="s">
        <v>2438</v>
      </c>
    </row>
    <row r="122" spans="2:65" s="1" customFormat="1" ht="11.25" x14ac:dyDescent="0.2">
      <c r="B122" s="34"/>
      <c r="D122" s="147" t="s">
        <v>320</v>
      </c>
      <c r="F122" s="148" t="s">
        <v>2439</v>
      </c>
      <c r="I122" s="149"/>
      <c r="L122" s="34"/>
      <c r="M122" s="150"/>
      <c r="T122" s="55"/>
      <c r="AT122" s="18" t="s">
        <v>320</v>
      </c>
      <c r="AU122" s="18" t="s">
        <v>90</v>
      </c>
    </row>
    <row r="123" spans="2:65" s="12" customFormat="1" ht="11.25" x14ac:dyDescent="0.2">
      <c r="B123" s="151"/>
      <c r="D123" s="152" t="s">
        <v>322</v>
      </c>
      <c r="E123" s="153" t="s">
        <v>43</v>
      </c>
      <c r="F123" s="154" t="s">
        <v>2440</v>
      </c>
      <c r="H123" s="155">
        <v>67.864000000000004</v>
      </c>
      <c r="I123" s="156"/>
      <c r="L123" s="151"/>
      <c r="M123" s="157"/>
      <c r="T123" s="158"/>
      <c r="AT123" s="153" t="s">
        <v>322</v>
      </c>
      <c r="AU123" s="153" t="s">
        <v>90</v>
      </c>
      <c r="AV123" s="12" t="s">
        <v>90</v>
      </c>
      <c r="AW123" s="12" t="s">
        <v>41</v>
      </c>
      <c r="AX123" s="12" t="s">
        <v>81</v>
      </c>
      <c r="AY123" s="153" t="s">
        <v>311</v>
      </c>
    </row>
    <row r="124" spans="2:65" s="12" customFormat="1" ht="11.25" x14ac:dyDescent="0.2">
      <c r="B124" s="151"/>
      <c r="D124" s="152" t="s">
        <v>322</v>
      </c>
      <c r="E124" s="153" t="s">
        <v>43</v>
      </c>
      <c r="F124" s="154" t="s">
        <v>2441</v>
      </c>
      <c r="H124" s="155">
        <v>9.282</v>
      </c>
      <c r="I124" s="156"/>
      <c r="L124" s="151"/>
      <c r="M124" s="157"/>
      <c r="T124" s="158"/>
      <c r="AT124" s="153" t="s">
        <v>322</v>
      </c>
      <c r="AU124" s="153" t="s">
        <v>90</v>
      </c>
      <c r="AV124" s="12" t="s">
        <v>90</v>
      </c>
      <c r="AW124" s="12" t="s">
        <v>41</v>
      </c>
      <c r="AX124" s="12" t="s">
        <v>81</v>
      </c>
      <c r="AY124" s="153" t="s">
        <v>311</v>
      </c>
    </row>
    <row r="125" spans="2:65" s="12" customFormat="1" ht="11.25" x14ac:dyDescent="0.2">
      <c r="B125" s="151"/>
      <c r="D125" s="152" t="s">
        <v>322</v>
      </c>
      <c r="E125" s="153" t="s">
        <v>43</v>
      </c>
      <c r="F125" s="154" t="s">
        <v>2442</v>
      </c>
      <c r="H125" s="155">
        <v>21.138000000000002</v>
      </c>
      <c r="I125" s="156"/>
      <c r="L125" s="151"/>
      <c r="M125" s="157"/>
      <c r="T125" s="158"/>
      <c r="AT125" s="153" t="s">
        <v>322</v>
      </c>
      <c r="AU125" s="153" t="s">
        <v>90</v>
      </c>
      <c r="AV125" s="12" t="s">
        <v>90</v>
      </c>
      <c r="AW125" s="12" t="s">
        <v>41</v>
      </c>
      <c r="AX125" s="12" t="s">
        <v>81</v>
      </c>
      <c r="AY125" s="153" t="s">
        <v>311</v>
      </c>
    </row>
    <row r="126" spans="2:65" s="12" customFormat="1" ht="11.25" x14ac:dyDescent="0.2">
      <c r="B126" s="151"/>
      <c r="D126" s="152" t="s">
        <v>322</v>
      </c>
      <c r="E126" s="153" t="s">
        <v>43</v>
      </c>
      <c r="F126" s="154" t="s">
        <v>2443</v>
      </c>
      <c r="H126" s="155">
        <v>7.1539999999999999</v>
      </c>
      <c r="I126" s="156"/>
      <c r="L126" s="151"/>
      <c r="M126" s="157"/>
      <c r="T126" s="158"/>
      <c r="AT126" s="153" t="s">
        <v>322</v>
      </c>
      <c r="AU126" s="153" t="s">
        <v>90</v>
      </c>
      <c r="AV126" s="12" t="s">
        <v>90</v>
      </c>
      <c r="AW126" s="12" t="s">
        <v>41</v>
      </c>
      <c r="AX126" s="12" t="s">
        <v>81</v>
      </c>
      <c r="AY126" s="153" t="s">
        <v>311</v>
      </c>
    </row>
    <row r="127" spans="2:65" s="13" customFormat="1" ht="11.25" x14ac:dyDescent="0.2">
      <c r="B127" s="159"/>
      <c r="D127" s="152" t="s">
        <v>322</v>
      </c>
      <c r="E127" s="160" t="s">
        <v>43</v>
      </c>
      <c r="F127" s="161" t="s">
        <v>331</v>
      </c>
      <c r="H127" s="162">
        <v>105.438</v>
      </c>
      <c r="I127" s="163"/>
      <c r="L127" s="159"/>
      <c r="M127" s="164"/>
      <c r="T127" s="165"/>
      <c r="AT127" s="160" t="s">
        <v>322</v>
      </c>
      <c r="AU127" s="160" t="s">
        <v>90</v>
      </c>
      <c r="AV127" s="13" t="s">
        <v>318</v>
      </c>
      <c r="AW127" s="13" t="s">
        <v>41</v>
      </c>
      <c r="AX127" s="13" t="s">
        <v>88</v>
      </c>
      <c r="AY127" s="160" t="s">
        <v>311</v>
      </c>
    </row>
    <row r="128" spans="2:65" s="1" customFormat="1" ht="16.5" customHeight="1" x14ac:dyDescent="0.2">
      <c r="B128" s="34"/>
      <c r="C128" s="134" t="s">
        <v>344</v>
      </c>
      <c r="D128" s="134" t="s">
        <v>313</v>
      </c>
      <c r="E128" s="135" t="s">
        <v>2444</v>
      </c>
      <c r="F128" s="136" t="s">
        <v>2445</v>
      </c>
      <c r="G128" s="137" t="s">
        <v>316</v>
      </c>
      <c r="H128" s="138">
        <v>24.123999999999999</v>
      </c>
      <c r="I128" s="139"/>
      <c r="J128" s="140">
        <f>ROUND(I128*H128,2)</f>
        <v>0</v>
      </c>
      <c r="K128" s="136" t="s">
        <v>317</v>
      </c>
      <c r="L128" s="34"/>
      <c r="M128" s="141" t="s">
        <v>43</v>
      </c>
      <c r="N128" s="142" t="s">
        <v>52</v>
      </c>
      <c r="P128" s="143">
        <f>O128*H128</f>
        <v>0</v>
      </c>
      <c r="Q128" s="143">
        <v>0</v>
      </c>
      <c r="R128" s="143">
        <f>Q128*H128</f>
        <v>0</v>
      </c>
      <c r="S128" s="143">
        <v>2.4</v>
      </c>
      <c r="T128" s="144">
        <f>S128*H128</f>
        <v>57.897599999999997</v>
      </c>
      <c r="AR128" s="145" t="s">
        <v>318</v>
      </c>
      <c r="AT128" s="145" t="s">
        <v>313</v>
      </c>
      <c r="AU128" s="145" t="s">
        <v>90</v>
      </c>
      <c r="AY128" s="18" t="s">
        <v>311</v>
      </c>
      <c r="BE128" s="146">
        <f>IF(N128="základní",J128,0)</f>
        <v>0</v>
      </c>
      <c r="BF128" s="146">
        <f>IF(N128="snížená",J128,0)</f>
        <v>0</v>
      </c>
      <c r="BG128" s="146">
        <f>IF(N128="zákl. přenesená",J128,0)</f>
        <v>0</v>
      </c>
      <c r="BH128" s="146">
        <f>IF(N128="sníž. přenesená",J128,0)</f>
        <v>0</v>
      </c>
      <c r="BI128" s="146">
        <f>IF(N128="nulová",J128,0)</f>
        <v>0</v>
      </c>
      <c r="BJ128" s="18" t="s">
        <v>88</v>
      </c>
      <c r="BK128" s="146">
        <f>ROUND(I128*H128,2)</f>
        <v>0</v>
      </c>
      <c r="BL128" s="18" t="s">
        <v>318</v>
      </c>
      <c r="BM128" s="145" t="s">
        <v>2446</v>
      </c>
    </row>
    <row r="129" spans="2:65" s="1" customFormat="1" ht="11.25" x14ac:dyDescent="0.2">
      <c r="B129" s="34"/>
      <c r="D129" s="147" t="s">
        <v>320</v>
      </c>
      <c r="F129" s="148" t="s">
        <v>2447</v>
      </c>
      <c r="I129" s="149"/>
      <c r="L129" s="34"/>
      <c r="M129" s="150"/>
      <c r="T129" s="55"/>
      <c r="AT129" s="18" t="s">
        <v>320</v>
      </c>
      <c r="AU129" s="18" t="s">
        <v>90</v>
      </c>
    </row>
    <row r="130" spans="2:65" s="12" customFormat="1" ht="11.25" x14ac:dyDescent="0.2">
      <c r="B130" s="151"/>
      <c r="D130" s="152" t="s">
        <v>322</v>
      </c>
      <c r="E130" s="153" t="s">
        <v>43</v>
      </c>
      <c r="F130" s="154" t="s">
        <v>2448</v>
      </c>
      <c r="H130" s="155">
        <v>24.123999999999999</v>
      </c>
      <c r="I130" s="156"/>
      <c r="L130" s="151"/>
      <c r="M130" s="157"/>
      <c r="T130" s="158"/>
      <c r="AT130" s="153" t="s">
        <v>322</v>
      </c>
      <c r="AU130" s="153" t="s">
        <v>90</v>
      </c>
      <c r="AV130" s="12" t="s">
        <v>90</v>
      </c>
      <c r="AW130" s="12" t="s">
        <v>41</v>
      </c>
      <c r="AX130" s="12" t="s">
        <v>88</v>
      </c>
      <c r="AY130" s="153" t="s">
        <v>311</v>
      </c>
    </row>
    <row r="131" spans="2:65" s="1" customFormat="1" ht="24.2" customHeight="1" x14ac:dyDescent="0.2">
      <c r="B131" s="34"/>
      <c r="C131" s="134" t="s">
        <v>350</v>
      </c>
      <c r="D131" s="134" t="s">
        <v>313</v>
      </c>
      <c r="E131" s="135" t="s">
        <v>2449</v>
      </c>
      <c r="F131" s="136" t="s">
        <v>2450</v>
      </c>
      <c r="G131" s="137" t="s">
        <v>340</v>
      </c>
      <c r="H131" s="138">
        <v>6</v>
      </c>
      <c r="I131" s="139"/>
      <c r="J131" s="140">
        <f>ROUND(I131*H131,2)</f>
        <v>0</v>
      </c>
      <c r="K131" s="136" t="s">
        <v>317</v>
      </c>
      <c r="L131" s="34"/>
      <c r="M131" s="141" t="s">
        <v>43</v>
      </c>
      <c r="N131" s="142" t="s">
        <v>52</v>
      </c>
      <c r="P131" s="143">
        <f>O131*H131</f>
        <v>0</v>
      </c>
      <c r="Q131" s="143">
        <v>0</v>
      </c>
      <c r="R131" s="143">
        <f>Q131*H131</f>
        <v>0</v>
      </c>
      <c r="S131" s="143">
        <v>4.4999999999999998E-2</v>
      </c>
      <c r="T131" s="144">
        <f>S131*H131</f>
        <v>0.27</v>
      </c>
      <c r="AR131" s="145" t="s">
        <v>318</v>
      </c>
      <c r="AT131" s="145" t="s">
        <v>313</v>
      </c>
      <c r="AU131" s="145" t="s">
        <v>90</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318</v>
      </c>
      <c r="BM131" s="145" t="s">
        <v>2451</v>
      </c>
    </row>
    <row r="132" spans="2:65" s="1" customFormat="1" ht="11.25" x14ac:dyDescent="0.2">
      <c r="B132" s="34"/>
      <c r="D132" s="147" t="s">
        <v>320</v>
      </c>
      <c r="F132" s="148" t="s">
        <v>2452</v>
      </c>
      <c r="I132" s="149"/>
      <c r="L132" s="34"/>
      <c r="M132" s="150"/>
      <c r="T132" s="55"/>
      <c r="AT132" s="18" t="s">
        <v>320</v>
      </c>
      <c r="AU132" s="18" t="s">
        <v>90</v>
      </c>
    </row>
    <row r="133" spans="2:65" s="1" customFormat="1" ht="24.2" customHeight="1" x14ac:dyDescent="0.2">
      <c r="B133" s="34"/>
      <c r="C133" s="134" t="s">
        <v>356</v>
      </c>
      <c r="D133" s="134" t="s">
        <v>313</v>
      </c>
      <c r="E133" s="135" t="s">
        <v>2453</v>
      </c>
      <c r="F133" s="136" t="s">
        <v>2454</v>
      </c>
      <c r="G133" s="137" t="s">
        <v>340</v>
      </c>
      <c r="H133" s="138">
        <v>2</v>
      </c>
      <c r="I133" s="139"/>
      <c r="J133" s="140">
        <f>ROUND(I133*H133,2)</f>
        <v>0</v>
      </c>
      <c r="K133" s="136" t="s">
        <v>317</v>
      </c>
      <c r="L133" s="34"/>
      <c r="M133" s="141" t="s">
        <v>43</v>
      </c>
      <c r="N133" s="142" t="s">
        <v>52</v>
      </c>
      <c r="P133" s="143">
        <f>O133*H133</f>
        <v>0</v>
      </c>
      <c r="Q133" s="143">
        <v>0</v>
      </c>
      <c r="R133" s="143">
        <f>Q133*H133</f>
        <v>0</v>
      </c>
      <c r="S133" s="143">
        <v>5.3999999999999999E-2</v>
      </c>
      <c r="T133" s="144">
        <f>S133*H133</f>
        <v>0.108</v>
      </c>
      <c r="AR133" s="145" t="s">
        <v>318</v>
      </c>
      <c r="AT133" s="145" t="s">
        <v>313</v>
      </c>
      <c r="AU133" s="145" t="s">
        <v>90</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318</v>
      </c>
      <c r="BM133" s="145" t="s">
        <v>2455</v>
      </c>
    </row>
    <row r="134" spans="2:65" s="1" customFormat="1" ht="11.25" x14ac:dyDescent="0.2">
      <c r="B134" s="34"/>
      <c r="D134" s="147" t="s">
        <v>320</v>
      </c>
      <c r="F134" s="148" t="s">
        <v>2456</v>
      </c>
      <c r="I134" s="149"/>
      <c r="L134" s="34"/>
      <c r="M134" s="150"/>
      <c r="T134" s="55"/>
      <c r="AT134" s="18" t="s">
        <v>320</v>
      </c>
      <c r="AU134" s="18" t="s">
        <v>90</v>
      </c>
    </row>
    <row r="135" spans="2:65" s="1" customFormat="1" ht="24.2" customHeight="1" x14ac:dyDescent="0.2">
      <c r="B135" s="34"/>
      <c r="C135" s="134" t="s">
        <v>362</v>
      </c>
      <c r="D135" s="134" t="s">
        <v>313</v>
      </c>
      <c r="E135" s="135" t="s">
        <v>831</v>
      </c>
      <c r="F135" s="136" t="s">
        <v>832</v>
      </c>
      <c r="G135" s="137" t="s">
        <v>379</v>
      </c>
      <c r="H135" s="138">
        <v>51.3</v>
      </c>
      <c r="I135" s="139"/>
      <c r="J135" s="140">
        <f>ROUND(I135*H135,2)</f>
        <v>0</v>
      </c>
      <c r="K135" s="136" t="s">
        <v>317</v>
      </c>
      <c r="L135" s="34"/>
      <c r="M135" s="141" t="s">
        <v>43</v>
      </c>
      <c r="N135" s="142" t="s">
        <v>52</v>
      </c>
      <c r="P135" s="143">
        <f>O135*H135</f>
        <v>0</v>
      </c>
      <c r="Q135" s="143">
        <v>3.5999999999999999E-3</v>
      </c>
      <c r="R135" s="143">
        <f>Q135*H135</f>
        <v>0.18467999999999998</v>
      </c>
      <c r="S135" s="143">
        <v>0.16</v>
      </c>
      <c r="T135" s="144">
        <f>S135*H135</f>
        <v>8.2080000000000002</v>
      </c>
      <c r="AR135" s="145" t="s">
        <v>318</v>
      </c>
      <c r="AT135" s="145" t="s">
        <v>313</v>
      </c>
      <c r="AU135" s="145" t="s">
        <v>90</v>
      </c>
      <c r="AY135" s="18" t="s">
        <v>311</v>
      </c>
      <c r="BE135" s="146">
        <f>IF(N135="základní",J135,0)</f>
        <v>0</v>
      </c>
      <c r="BF135" s="146">
        <f>IF(N135="snížená",J135,0)</f>
        <v>0</v>
      </c>
      <c r="BG135" s="146">
        <f>IF(N135="zákl. přenesená",J135,0)</f>
        <v>0</v>
      </c>
      <c r="BH135" s="146">
        <f>IF(N135="sníž. přenesená",J135,0)</f>
        <v>0</v>
      </c>
      <c r="BI135" s="146">
        <f>IF(N135="nulová",J135,0)</f>
        <v>0</v>
      </c>
      <c r="BJ135" s="18" t="s">
        <v>88</v>
      </c>
      <c r="BK135" s="146">
        <f>ROUND(I135*H135,2)</f>
        <v>0</v>
      </c>
      <c r="BL135" s="18" t="s">
        <v>318</v>
      </c>
      <c r="BM135" s="145" t="s">
        <v>2457</v>
      </c>
    </row>
    <row r="136" spans="2:65" s="1" customFormat="1" ht="11.25" x14ac:dyDescent="0.2">
      <c r="B136" s="34"/>
      <c r="D136" s="147" t="s">
        <v>320</v>
      </c>
      <c r="F136" s="148" t="s">
        <v>834</v>
      </c>
      <c r="I136" s="149"/>
      <c r="L136" s="34"/>
      <c r="M136" s="150"/>
      <c r="T136" s="55"/>
      <c r="AT136" s="18" t="s">
        <v>320</v>
      </c>
      <c r="AU136" s="18" t="s">
        <v>90</v>
      </c>
    </row>
    <row r="137" spans="2:65" s="12" customFormat="1" ht="11.25" x14ac:dyDescent="0.2">
      <c r="B137" s="151"/>
      <c r="D137" s="152" t="s">
        <v>322</v>
      </c>
      <c r="E137" s="153" t="s">
        <v>43</v>
      </c>
      <c r="F137" s="154" t="s">
        <v>2458</v>
      </c>
      <c r="H137" s="155">
        <v>51.3</v>
      </c>
      <c r="I137" s="156"/>
      <c r="L137" s="151"/>
      <c r="M137" s="157"/>
      <c r="T137" s="158"/>
      <c r="AT137" s="153" t="s">
        <v>322</v>
      </c>
      <c r="AU137" s="153" t="s">
        <v>90</v>
      </c>
      <c r="AV137" s="12" t="s">
        <v>90</v>
      </c>
      <c r="AW137" s="12" t="s">
        <v>41</v>
      </c>
      <c r="AX137" s="12" t="s">
        <v>88</v>
      </c>
      <c r="AY137" s="153" t="s">
        <v>311</v>
      </c>
    </row>
    <row r="138" spans="2:65" s="11" customFormat="1" ht="22.9" customHeight="1" x14ac:dyDescent="0.2">
      <c r="B138" s="122"/>
      <c r="D138" s="123" t="s">
        <v>80</v>
      </c>
      <c r="E138" s="132" t="s">
        <v>868</v>
      </c>
      <c r="F138" s="132" t="s">
        <v>869</v>
      </c>
      <c r="I138" s="125"/>
      <c r="J138" s="133">
        <f>BK138</f>
        <v>0</v>
      </c>
      <c r="L138" s="122"/>
      <c r="M138" s="127"/>
      <c r="P138" s="128">
        <f>SUM(P139:P145)</f>
        <v>0</v>
      </c>
      <c r="R138" s="128">
        <f>SUM(R139:R145)</f>
        <v>0</v>
      </c>
      <c r="T138" s="129">
        <f>SUM(T139:T145)</f>
        <v>0</v>
      </c>
      <c r="AR138" s="123" t="s">
        <v>88</v>
      </c>
      <c r="AT138" s="130" t="s">
        <v>80</v>
      </c>
      <c r="AU138" s="130" t="s">
        <v>88</v>
      </c>
      <c r="AY138" s="123" t="s">
        <v>311</v>
      </c>
      <c r="BK138" s="131">
        <f>SUM(BK139:BK145)</f>
        <v>0</v>
      </c>
    </row>
    <row r="139" spans="2:65" s="1" customFormat="1" ht="24.2" customHeight="1" x14ac:dyDescent="0.2">
      <c r="B139" s="34"/>
      <c r="C139" s="134" t="s">
        <v>368</v>
      </c>
      <c r="D139" s="134" t="s">
        <v>313</v>
      </c>
      <c r="E139" s="135" t="s">
        <v>871</v>
      </c>
      <c r="F139" s="136" t="s">
        <v>872</v>
      </c>
      <c r="G139" s="137" t="s">
        <v>371</v>
      </c>
      <c r="H139" s="138">
        <v>326.50900000000001</v>
      </c>
      <c r="I139" s="139"/>
      <c r="J139" s="140">
        <f>ROUND(I139*H139,2)</f>
        <v>0</v>
      </c>
      <c r="K139" s="136" t="s">
        <v>317</v>
      </c>
      <c r="L139" s="34"/>
      <c r="M139" s="141" t="s">
        <v>43</v>
      </c>
      <c r="N139" s="142" t="s">
        <v>52</v>
      </c>
      <c r="P139" s="143">
        <f>O139*H139</f>
        <v>0</v>
      </c>
      <c r="Q139" s="143">
        <v>0</v>
      </c>
      <c r="R139" s="143">
        <f>Q139*H139</f>
        <v>0</v>
      </c>
      <c r="S139" s="143">
        <v>0</v>
      </c>
      <c r="T139" s="144">
        <f>S139*H139</f>
        <v>0</v>
      </c>
      <c r="AR139" s="145" t="s">
        <v>318</v>
      </c>
      <c r="AT139" s="145" t="s">
        <v>313</v>
      </c>
      <c r="AU139" s="145" t="s">
        <v>90</v>
      </c>
      <c r="AY139" s="18" t="s">
        <v>311</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318</v>
      </c>
      <c r="BM139" s="145" t="s">
        <v>2459</v>
      </c>
    </row>
    <row r="140" spans="2:65" s="1" customFormat="1" ht="11.25" x14ac:dyDescent="0.2">
      <c r="B140" s="34"/>
      <c r="D140" s="147" t="s">
        <v>320</v>
      </c>
      <c r="F140" s="148" t="s">
        <v>874</v>
      </c>
      <c r="I140" s="149"/>
      <c r="L140" s="34"/>
      <c r="M140" s="150"/>
      <c r="T140" s="55"/>
      <c r="AT140" s="18" t="s">
        <v>320</v>
      </c>
      <c r="AU140" s="18" t="s">
        <v>90</v>
      </c>
    </row>
    <row r="141" spans="2:65" s="1" customFormat="1" ht="21.75" customHeight="1" x14ac:dyDescent="0.2">
      <c r="B141" s="34"/>
      <c r="C141" s="134" t="s">
        <v>376</v>
      </c>
      <c r="D141" s="134" t="s">
        <v>313</v>
      </c>
      <c r="E141" s="135" t="s">
        <v>876</v>
      </c>
      <c r="F141" s="136" t="s">
        <v>877</v>
      </c>
      <c r="G141" s="137" t="s">
        <v>371</v>
      </c>
      <c r="H141" s="138">
        <v>326.50900000000001</v>
      </c>
      <c r="I141" s="139"/>
      <c r="J141" s="140">
        <f>ROUND(I141*H141,2)</f>
        <v>0</v>
      </c>
      <c r="K141" s="136" t="s">
        <v>317</v>
      </c>
      <c r="L141" s="34"/>
      <c r="M141" s="141" t="s">
        <v>43</v>
      </c>
      <c r="N141" s="142" t="s">
        <v>52</v>
      </c>
      <c r="P141" s="143">
        <f>O141*H141</f>
        <v>0</v>
      </c>
      <c r="Q141" s="143">
        <v>0</v>
      </c>
      <c r="R141" s="143">
        <f>Q141*H141</f>
        <v>0</v>
      </c>
      <c r="S141" s="143">
        <v>0</v>
      </c>
      <c r="T141" s="144">
        <f>S141*H141</f>
        <v>0</v>
      </c>
      <c r="AR141" s="145" t="s">
        <v>318</v>
      </c>
      <c r="AT141" s="145" t="s">
        <v>313</v>
      </c>
      <c r="AU141" s="145" t="s">
        <v>90</v>
      </c>
      <c r="AY141" s="18" t="s">
        <v>311</v>
      </c>
      <c r="BE141" s="146">
        <f>IF(N141="základní",J141,0)</f>
        <v>0</v>
      </c>
      <c r="BF141" s="146">
        <f>IF(N141="snížená",J141,0)</f>
        <v>0</v>
      </c>
      <c r="BG141" s="146">
        <f>IF(N141="zákl. přenesená",J141,0)</f>
        <v>0</v>
      </c>
      <c r="BH141" s="146">
        <f>IF(N141="sníž. přenesená",J141,0)</f>
        <v>0</v>
      </c>
      <c r="BI141" s="146">
        <f>IF(N141="nulová",J141,0)</f>
        <v>0</v>
      </c>
      <c r="BJ141" s="18" t="s">
        <v>88</v>
      </c>
      <c r="BK141" s="146">
        <f>ROUND(I141*H141,2)</f>
        <v>0</v>
      </c>
      <c r="BL141" s="18" t="s">
        <v>318</v>
      </c>
      <c r="BM141" s="145" t="s">
        <v>2460</v>
      </c>
    </row>
    <row r="142" spans="2:65" s="1" customFormat="1" ht="11.25" x14ac:dyDescent="0.2">
      <c r="B142" s="34"/>
      <c r="D142" s="147" t="s">
        <v>320</v>
      </c>
      <c r="F142" s="148" t="s">
        <v>879</v>
      </c>
      <c r="I142" s="149"/>
      <c r="L142" s="34"/>
      <c r="M142" s="150"/>
      <c r="T142" s="55"/>
      <c r="AT142" s="18" t="s">
        <v>320</v>
      </c>
      <c r="AU142" s="18" t="s">
        <v>90</v>
      </c>
    </row>
    <row r="143" spans="2:65" s="1" customFormat="1" ht="24.2" customHeight="1" x14ac:dyDescent="0.2">
      <c r="B143" s="34"/>
      <c r="C143" s="134" t="s">
        <v>384</v>
      </c>
      <c r="D143" s="134" t="s">
        <v>313</v>
      </c>
      <c r="E143" s="135" t="s">
        <v>881</v>
      </c>
      <c r="F143" s="136" t="s">
        <v>882</v>
      </c>
      <c r="G143" s="137" t="s">
        <v>371</v>
      </c>
      <c r="H143" s="138">
        <v>2938.5810000000001</v>
      </c>
      <c r="I143" s="139"/>
      <c r="J143" s="140">
        <f>ROUND(I143*H143,2)</f>
        <v>0</v>
      </c>
      <c r="K143" s="136" t="s">
        <v>317</v>
      </c>
      <c r="L143" s="34"/>
      <c r="M143" s="141" t="s">
        <v>43</v>
      </c>
      <c r="N143" s="142" t="s">
        <v>52</v>
      </c>
      <c r="P143" s="143">
        <f>O143*H143</f>
        <v>0</v>
      </c>
      <c r="Q143" s="143">
        <v>0</v>
      </c>
      <c r="R143" s="143">
        <f>Q143*H143</f>
        <v>0</v>
      </c>
      <c r="S143" s="143">
        <v>0</v>
      </c>
      <c r="T143" s="144">
        <f>S143*H143</f>
        <v>0</v>
      </c>
      <c r="AR143" s="145" t="s">
        <v>318</v>
      </c>
      <c r="AT143" s="145" t="s">
        <v>313</v>
      </c>
      <c r="AU143" s="145" t="s">
        <v>90</v>
      </c>
      <c r="AY143" s="18" t="s">
        <v>311</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318</v>
      </c>
      <c r="BM143" s="145" t="s">
        <v>2461</v>
      </c>
    </row>
    <row r="144" spans="2:65" s="1" customFormat="1" ht="11.25" x14ac:dyDescent="0.2">
      <c r="B144" s="34"/>
      <c r="D144" s="147" t="s">
        <v>320</v>
      </c>
      <c r="F144" s="148" t="s">
        <v>884</v>
      </c>
      <c r="I144" s="149"/>
      <c r="L144" s="34"/>
      <c r="M144" s="150"/>
      <c r="T144" s="55"/>
      <c r="AT144" s="18" t="s">
        <v>320</v>
      </c>
      <c r="AU144" s="18" t="s">
        <v>90</v>
      </c>
    </row>
    <row r="145" spans="2:65" s="12" customFormat="1" ht="11.25" x14ac:dyDescent="0.2">
      <c r="B145" s="151"/>
      <c r="D145" s="152" t="s">
        <v>322</v>
      </c>
      <c r="F145" s="154" t="s">
        <v>2462</v>
      </c>
      <c r="H145" s="155">
        <v>2938.5810000000001</v>
      </c>
      <c r="I145" s="156"/>
      <c r="L145" s="151"/>
      <c r="M145" s="157"/>
      <c r="T145" s="158"/>
      <c r="AT145" s="153" t="s">
        <v>322</v>
      </c>
      <c r="AU145" s="153" t="s">
        <v>90</v>
      </c>
      <c r="AV145" s="12" t="s">
        <v>90</v>
      </c>
      <c r="AW145" s="12" t="s">
        <v>4</v>
      </c>
      <c r="AX145" s="12" t="s">
        <v>88</v>
      </c>
      <c r="AY145" s="153" t="s">
        <v>311</v>
      </c>
    </row>
    <row r="146" spans="2:65" s="11" customFormat="1" ht="22.9" customHeight="1" x14ac:dyDescent="0.2">
      <c r="B146" s="122"/>
      <c r="D146" s="123" t="s">
        <v>80</v>
      </c>
      <c r="E146" s="132" t="s">
        <v>886</v>
      </c>
      <c r="F146" s="132" t="s">
        <v>887</v>
      </c>
      <c r="I146" s="125"/>
      <c r="J146" s="133">
        <f>BK146</f>
        <v>0</v>
      </c>
      <c r="L146" s="122"/>
      <c r="M146" s="127"/>
      <c r="P146" s="128">
        <f>SUM(P147:P150)</f>
        <v>0</v>
      </c>
      <c r="R146" s="128">
        <f>SUM(R147:R150)</f>
        <v>0</v>
      </c>
      <c r="T146" s="129">
        <f>SUM(T147:T150)</f>
        <v>0</v>
      </c>
      <c r="AR146" s="123" t="s">
        <v>88</v>
      </c>
      <c r="AT146" s="130" t="s">
        <v>80</v>
      </c>
      <c r="AU146" s="130" t="s">
        <v>88</v>
      </c>
      <c r="AY146" s="123" t="s">
        <v>311</v>
      </c>
      <c r="BK146" s="131">
        <f>SUM(BK147:BK150)</f>
        <v>0</v>
      </c>
    </row>
    <row r="147" spans="2:65" s="1" customFormat="1" ht="24.2" customHeight="1" x14ac:dyDescent="0.2">
      <c r="B147" s="34"/>
      <c r="C147" s="134" t="s">
        <v>8</v>
      </c>
      <c r="D147" s="134" t="s">
        <v>313</v>
      </c>
      <c r="E147" s="135" t="s">
        <v>1877</v>
      </c>
      <c r="F147" s="136" t="s">
        <v>1878</v>
      </c>
      <c r="G147" s="137" t="s">
        <v>371</v>
      </c>
      <c r="H147" s="138">
        <v>7.3529999999999998</v>
      </c>
      <c r="I147" s="139"/>
      <c r="J147" s="140">
        <f>ROUND(I147*H147,2)</f>
        <v>0</v>
      </c>
      <c r="K147" s="136" t="s">
        <v>317</v>
      </c>
      <c r="L147" s="34"/>
      <c r="M147" s="141" t="s">
        <v>43</v>
      </c>
      <c r="N147" s="142" t="s">
        <v>52</v>
      </c>
      <c r="P147" s="143">
        <f>O147*H147</f>
        <v>0</v>
      </c>
      <c r="Q147" s="143">
        <v>0</v>
      </c>
      <c r="R147" s="143">
        <f>Q147*H147</f>
        <v>0</v>
      </c>
      <c r="S147" s="143">
        <v>0</v>
      </c>
      <c r="T147" s="144">
        <f>S147*H147</f>
        <v>0</v>
      </c>
      <c r="AR147" s="145" t="s">
        <v>318</v>
      </c>
      <c r="AT147" s="145" t="s">
        <v>313</v>
      </c>
      <c r="AU147" s="145" t="s">
        <v>90</v>
      </c>
      <c r="AY147" s="18" t="s">
        <v>311</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318</v>
      </c>
      <c r="BM147" s="145" t="s">
        <v>2463</v>
      </c>
    </row>
    <row r="148" spans="2:65" s="1" customFormat="1" ht="11.25" x14ac:dyDescent="0.2">
      <c r="B148" s="34"/>
      <c r="D148" s="147" t="s">
        <v>320</v>
      </c>
      <c r="F148" s="148" t="s">
        <v>1880</v>
      </c>
      <c r="I148" s="149"/>
      <c r="L148" s="34"/>
      <c r="M148" s="150"/>
      <c r="T148" s="55"/>
      <c r="AT148" s="18" t="s">
        <v>320</v>
      </c>
      <c r="AU148" s="18" t="s">
        <v>90</v>
      </c>
    </row>
    <row r="149" spans="2:65" s="1" customFormat="1" ht="24.2" customHeight="1" x14ac:dyDescent="0.2">
      <c r="B149" s="34"/>
      <c r="C149" s="134" t="s">
        <v>399</v>
      </c>
      <c r="D149" s="134" t="s">
        <v>313</v>
      </c>
      <c r="E149" s="135" t="s">
        <v>894</v>
      </c>
      <c r="F149" s="136" t="s">
        <v>895</v>
      </c>
      <c r="G149" s="137" t="s">
        <v>371</v>
      </c>
      <c r="H149" s="138">
        <v>319.15699999999998</v>
      </c>
      <c r="I149" s="139"/>
      <c r="J149" s="140">
        <f>ROUND(I149*H149,2)</f>
        <v>0</v>
      </c>
      <c r="K149" s="136" t="s">
        <v>317</v>
      </c>
      <c r="L149" s="34"/>
      <c r="M149" s="141" t="s">
        <v>43</v>
      </c>
      <c r="N149" s="142" t="s">
        <v>52</v>
      </c>
      <c r="P149" s="143">
        <f>O149*H149</f>
        <v>0</v>
      </c>
      <c r="Q149" s="143">
        <v>0</v>
      </c>
      <c r="R149" s="143">
        <f>Q149*H149</f>
        <v>0</v>
      </c>
      <c r="S149" s="143">
        <v>0</v>
      </c>
      <c r="T149" s="144">
        <f>S149*H149</f>
        <v>0</v>
      </c>
      <c r="AR149" s="145" t="s">
        <v>318</v>
      </c>
      <c r="AT149" s="145" t="s">
        <v>313</v>
      </c>
      <c r="AU149" s="145" t="s">
        <v>90</v>
      </c>
      <c r="AY149" s="18" t="s">
        <v>311</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318</v>
      </c>
      <c r="BM149" s="145" t="s">
        <v>2464</v>
      </c>
    </row>
    <row r="150" spans="2:65" s="1" customFormat="1" ht="11.25" x14ac:dyDescent="0.2">
      <c r="B150" s="34"/>
      <c r="D150" s="147" t="s">
        <v>320</v>
      </c>
      <c r="F150" s="148" t="s">
        <v>897</v>
      </c>
      <c r="I150" s="149"/>
      <c r="L150" s="34"/>
      <c r="M150" s="150"/>
      <c r="T150" s="55"/>
      <c r="AT150" s="18" t="s">
        <v>320</v>
      </c>
      <c r="AU150" s="18" t="s">
        <v>90</v>
      </c>
    </row>
    <row r="151" spans="2:65" s="11" customFormat="1" ht="22.9" customHeight="1" x14ac:dyDescent="0.2">
      <c r="B151" s="122"/>
      <c r="D151" s="123" t="s">
        <v>80</v>
      </c>
      <c r="E151" s="132" t="s">
        <v>898</v>
      </c>
      <c r="F151" s="132" t="s">
        <v>899</v>
      </c>
      <c r="I151" s="125"/>
      <c r="J151" s="133">
        <f>BK151</f>
        <v>0</v>
      </c>
      <c r="L151" s="122"/>
      <c r="M151" s="127"/>
      <c r="P151" s="128">
        <f>SUM(P152:P153)</f>
        <v>0</v>
      </c>
      <c r="R151" s="128">
        <f>SUM(R152:R153)</f>
        <v>0</v>
      </c>
      <c r="T151" s="129">
        <f>SUM(T152:T153)</f>
        <v>0</v>
      </c>
      <c r="AR151" s="123" t="s">
        <v>88</v>
      </c>
      <c r="AT151" s="130" t="s">
        <v>80</v>
      </c>
      <c r="AU151" s="130" t="s">
        <v>88</v>
      </c>
      <c r="AY151" s="123" t="s">
        <v>311</v>
      </c>
      <c r="BK151" s="131">
        <f>SUM(BK152:BK153)</f>
        <v>0</v>
      </c>
    </row>
    <row r="152" spans="2:65" s="1" customFormat="1" ht="33" customHeight="1" x14ac:dyDescent="0.2">
      <c r="B152" s="34"/>
      <c r="C152" s="134" t="s">
        <v>404</v>
      </c>
      <c r="D152" s="134" t="s">
        <v>313</v>
      </c>
      <c r="E152" s="135" t="s">
        <v>901</v>
      </c>
      <c r="F152" s="136" t="s">
        <v>902</v>
      </c>
      <c r="G152" s="137" t="s">
        <v>371</v>
      </c>
      <c r="H152" s="138">
        <v>0.185</v>
      </c>
      <c r="I152" s="139"/>
      <c r="J152" s="140">
        <f>ROUND(I152*H152,2)</f>
        <v>0</v>
      </c>
      <c r="K152" s="136" t="s">
        <v>317</v>
      </c>
      <c r="L152" s="34"/>
      <c r="M152" s="141" t="s">
        <v>43</v>
      </c>
      <c r="N152" s="142" t="s">
        <v>52</v>
      </c>
      <c r="P152" s="143">
        <f>O152*H152</f>
        <v>0</v>
      </c>
      <c r="Q152" s="143">
        <v>0</v>
      </c>
      <c r="R152" s="143">
        <f>Q152*H152</f>
        <v>0</v>
      </c>
      <c r="S152" s="143">
        <v>0</v>
      </c>
      <c r="T152" s="144">
        <f>S152*H152</f>
        <v>0</v>
      </c>
      <c r="AR152" s="145" t="s">
        <v>318</v>
      </c>
      <c r="AT152" s="145" t="s">
        <v>313</v>
      </c>
      <c r="AU152" s="145" t="s">
        <v>90</v>
      </c>
      <c r="AY152" s="18" t="s">
        <v>311</v>
      </c>
      <c r="BE152" s="146">
        <f>IF(N152="základní",J152,0)</f>
        <v>0</v>
      </c>
      <c r="BF152" s="146">
        <f>IF(N152="snížená",J152,0)</f>
        <v>0</v>
      </c>
      <c r="BG152" s="146">
        <f>IF(N152="zákl. přenesená",J152,0)</f>
        <v>0</v>
      </c>
      <c r="BH152" s="146">
        <f>IF(N152="sníž. přenesená",J152,0)</f>
        <v>0</v>
      </c>
      <c r="BI152" s="146">
        <f>IF(N152="nulová",J152,0)</f>
        <v>0</v>
      </c>
      <c r="BJ152" s="18" t="s">
        <v>88</v>
      </c>
      <c r="BK152" s="146">
        <f>ROUND(I152*H152,2)</f>
        <v>0</v>
      </c>
      <c r="BL152" s="18" t="s">
        <v>318</v>
      </c>
      <c r="BM152" s="145" t="s">
        <v>2465</v>
      </c>
    </row>
    <row r="153" spans="2:65" s="1" customFormat="1" ht="11.25" x14ac:dyDescent="0.2">
      <c r="B153" s="34"/>
      <c r="D153" s="147" t="s">
        <v>320</v>
      </c>
      <c r="F153" s="148" t="s">
        <v>904</v>
      </c>
      <c r="I153" s="149"/>
      <c r="L153" s="34"/>
      <c r="M153" s="150"/>
      <c r="T153" s="55"/>
      <c r="AT153" s="18" t="s">
        <v>320</v>
      </c>
      <c r="AU153" s="18" t="s">
        <v>90</v>
      </c>
    </row>
    <row r="154" spans="2:65" s="11" customFormat="1" ht="25.9" customHeight="1" x14ac:dyDescent="0.2">
      <c r="B154" s="122"/>
      <c r="D154" s="123" t="s">
        <v>80</v>
      </c>
      <c r="E154" s="124" t="s">
        <v>905</v>
      </c>
      <c r="F154" s="124" t="s">
        <v>906</v>
      </c>
      <c r="I154" s="125"/>
      <c r="J154" s="126">
        <f>BK154</f>
        <v>0</v>
      </c>
      <c r="L154" s="122"/>
      <c r="M154" s="127"/>
      <c r="P154" s="128">
        <f>P155</f>
        <v>0</v>
      </c>
      <c r="R154" s="128">
        <f>R155</f>
        <v>0</v>
      </c>
      <c r="T154" s="129">
        <f>T155</f>
        <v>6.9745000000000008</v>
      </c>
      <c r="AR154" s="123" t="s">
        <v>90</v>
      </c>
      <c r="AT154" s="130" t="s">
        <v>80</v>
      </c>
      <c r="AU154" s="130" t="s">
        <v>81</v>
      </c>
      <c r="AY154" s="123" t="s">
        <v>311</v>
      </c>
      <c r="BK154" s="131">
        <f>BK155</f>
        <v>0</v>
      </c>
    </row>
    <row r="155" spans="2:65" s="11" customFormat="1" ht="22.9" customHeight="1" x14ac:dyDescent="0.2">
      <c r="B155" s="122"/>
      <c r="D155" s="123" t="s">
        <v>80</v>
      </c>
      <c r="E155" s="132" t="s">
        <v>1301</v>
      </c>
      <c r="F155" s="132" t="s">
        <v>1302</v>
      </c>
      <c r="I155" s="125"/>
      <c r="J155" s="133">
        <f>BK155</f>
        <v>0</v>
      </c>
      <c r="L155" s="122"/>
      <c r="M155" s="127"/>
      <c r="P155" s="128">
        <f>SUM(P156:P169)</f>
        <v>0</v>
      </c>
      <c r="R155" s="128">
        <f>SUM(R156:R169)</f>
        <v>0</v>
      </c>
      <c r="T155" s="129">
        <f>SUM(T156:T169)</f>
        <v>6.9745000000000008</v>
      </c>
      <c r="AR155" s="123" t="s">
        <v>90</v>
      </c>
      <c r="AT155" s="130" t="s">
        <v>80</v>
      </c>
      <c r="AU155" s="130" t="s">
        <v>88</v>
      </c>
      <c r="AY155" s="123" t="s">
        <v>311</v>
      </c>
      <c r="BK155" s="131">
        <f>SUM(BK156:BK169)</f>
        <v>0</v>
      </c>
    </row>
    <row r="156" spans="2:65" s="1" customFormat="1" ht="16.5" customHeight="1" x14ac:dyDescent="0.2">
      <c r="B156" s="34"/>
      <c r="C156" s="134" t="s">
        <v>411</v>
      </c>
      <c r="D156" s="134" t="s">
        <v>313</v>
      </c>
      <c r="E156" s="135" t="s">
        <v>1882</v>
      </c>
      <c r="F156" s="136" t="s">
        <v>1883</v>
      </c>
      <c r="G156" s="137" t="s">
        <v>379</v>
      </c>
      <c r="H156" s="138">
        <v>98.2</v>
      </c>
      <c r="I156" s="139"/>
      <c r="J156" s="140">
        <f>ROUND(I156*H156,2)</f>
        <v>0</v>
      </c>
      <c r="K156" s="136" t="s">
        <v>317</v>
      </c>
      <c r="L156" s="34"/>
      <c r="M156" s="141" t="s">
        <v>43</v>
      </c>
      <c r="N156" s="142" t="s">
        <v>52</v>
      </c>
      <c r="P156" s="143">
        <f>O156*H156</f>
        <v>0</v>
      </c>
      <c r="Q156" s="143">
        <v>0</v>
      </c>
      <c r="R156" s="143">
        <f>Q156*H156</f>
        <v>0</v>
      </c>
      <c r="S156" s="143">
        <v>1.6E-2</v>
      </c>
      <c r="T156" s="144">
        <f>S156*H156</f>
        <v>1.5712000000000002</v>
      </c>
      <c r="AR156" s="145" t="s">
        <v>417</v>
      </c>
      <c r="AT156" s="145" t="s">
        <v>313</v>
      </c>
      <c r="AU156" s="145" t="s">
        <v>90</v>
      </c>
      <c r="AY156" s="18" t="s">
        <v>311</v>
      </c>
      <c r="BE156" s="146">
        <f>IF(N156="základní",J156,0)</f>
        <v>0</v>
      </c>
      <c r="BF156" s="146">
        <f>IF(N156="snížená",J156,0)</f>
        <v>0</v>
      </c>
      <c r="BG156" s="146">
        <f>IF(N156="zákl. přenesená",J156,0)</f>
        <v>0</v>
      </c>
      <c r="BH156" s="146">
        <f>IF(N156="sníž. přenesená",J156,0)</f>
        <v>0</v>
      </c>
      <c r="BI156" s="146">
        <f>IF(N156="nulová",J156,0)</f>
        <v>0</v>
      </c>
      <c r="BJ156" s="18" t="s">
        <v>88</v>
      </c>
      <c r="BK156" s="146">
        <f>ROUND(I156*H156,2)</f>
        <v>0</v>
      </c>
      <c r="BL156" s="18" t="s">
        <v>417</v>
      </c>
      <c r="BM156" s="145" t="s">
        <v>2466</v>
      </c>
    </row>
    <row r="157" spans="2:65" s="1" customFormat="1" ht="11.25" x14ac:dyDescent="0.2">
      <c r="B157" s="34"/>
      <c r="D157" s="147" t="s">
        <v>320</v>
      </c>
      <c r="F157" s="148" t="s">
        <v>1885</v>
      </c>
      <c r="I157" s="149"/>
      <c r="L157" s="34"/>
      <c r="M157" s="150"/>
      <c r="T157" s="55"/>
      <c r="AT157" s="18" t="s">
        <v>320</v>
      </c>
      <c r="AU157" s="18" t="s">
        <v>90</v>
      </c>
    </row>
    <row r="158" spans="2:65" s="12" customFormat="1" ht="11.25" x14ac:dyDescent="0.2">
      <c r="B158" s="151"/>
      <c r="D158" s="152" t="s">
        <v>322</v>
      </c>
      <c r="E158" s="153" t="s">
        <v>43</v>
      </c>
      <c r="F158" s="154" t="s">
        <v>2467</v>
      </c>
      <c r="H158" s="155">
        <v>98.2</v>
      </c>
      <c r="I158" s="156"/>
      <c r="L158" s="151"/>
      <c r="M158" s="157"/>
      <c r="T158" s="158"/>
      <c r="AT158" s="153" t="s">
        <v>322</v>
      </c>
      <c r="AU158" s="153" t="s">
        <v>90</v>
      </c>
      <c r="AV158" s="12" t="s">
        <v>90</v>
      </c>
      <c r="AW158" s="12" t="s">
        <v>41</v>
      </c>
      <c r="AX158" s="12" t="s">
        <v>88</v>
      </c>
      <c r="AY158" s="153" t="s">
        <v>311</v>
      </c>
    </row>
    <row r="159" spans="2:65" s="1" customFormat="1" ht="16.5" customHeight="1" x14ac:dyDescent="0.2">
      <c r="B159" s="34"/>
      <c r="C159" s="134" t="s">
        <v>417</v>
      </c>
      <c r="D159" s="134" t="s">
        <v>313</v>
      </c>
      <c r="E159" s="135" t="s">
        <v>2468</v>
      </c>
      <c r="F159" s="136" t="s">
        <v>2469</v>
      </c>
      <c r="G159" s="137" t="s">
        <v>379</v>
      </c>
      <c r="H159" s="138">
        <v>169.3</v>
      </c>
      <c r="I159" s="139"/>
      <c r="J159" s="140">
        <f>ROUND(I159*H159,2)</f>
        <v>0</v>
      </c>
      <c r="K159" s="136" t="s">
        <v>317</v>
      </c>
      <c r="L159" s="34"/>
      <c r="M159" s="141" t="s">
        <v>43</v>
      </c>
      <c r="N159" s="142" t="s">
        <v>52</v>
      </c>
      <c r="P159" s="143">
        <f>O159*H159</f>
        <v>0</v>
      </c>
      <c r="Q159" s="143">
        <v>0</v>
      </c>
      <c r="R159" s="143">
        <f>Q159*H159</f>
        <v>0</v>
      </c>
      <c r="S159" s="143">
        <v>1.6E-2</v>
      </c>
      <c r="T159" s="144">
        <f>S159*H159</f>
        <v>2.7088000000000001</v>
      </c>
      <c r="AR159" s="145" t="s">
        <v>417</v>
      </c>
      <c r="AT159" s="145" t="s">
        <v>313</v>
      </c>
      <c r="AU159" s="145" t="s">
        <v>90</v>
      </c>
      <c r="AY159" s="18" t="s">
        <v>311</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417</v>
      </c>
      <c r="BM159" s="145" t="s">
        <v>2470</v>
      </c>
    </row>
    <row r="160" spans="2:65" s="1" customFormat="1" ht="11.25" x14ac:dyDescent="0.2">
      <c r="B160" s="34"/>
      <c r="D160" s="147" t="s">
        <v>320</v>
      </c>
      <c r="F160" s="148" t="s">
        <v>2471</v>
      </c>
      <c r="I160" s="149"/>
      <c r="L160" s="34"/>
      <c r="M160" s="150"/>
      <c r="T160" s="55"/>
      <c r="AT160" s="18" t="s">
        <v>320</v>
      </c>
      <c r="AU160" s="18" t="s">
        <v>90</v>
      </c>
    </row>
    <row r="161" spans="2:65" s="12" customFormat="1" ht="11.25" x14ac:dyDescent="0.2">
      <c r="B161" s="151"/>
      <c r="D161" s="152" t="s">
        <v>322</v>
      </c>
      <c r="E161" s="153" t="s">
        <v>43</v>
      </c>
      <c r="F161" s="154" t="s">
        <v>2472</v>
      </c>
      <c r="H161" s="155">
        <v>169.3</v>
      </c>
      <c r="I161" s="156"/>
      <c r="L161" s="151"/>
      <c r="M161" s="157"/>
      <c r="T161" s="158"/>
      <c r="AT161" s="153" t="s">
        <v>322</v>
      </c>
      <c r="AU161" s="153" t="s">
        <v>90</v>
      </c>
      <c r="AV161" s="12" t="s">
        <v>90</v>
      </c>
      <c r="AW161" s="12" t="s">
        <v>41</v>
      </c>
      <c r="AX161" s="12" t="s">
        <v>88</v>
      </c>
      <c r="AY161" s="153" t="s">
        <v>311</v>
      </c>
    </row>
    <row r="162" spans="2:65" s="1" customFormat="1" ht="21.75" customHeight="1" x14ac:dyDescent="0.2">
      <c r="B162" s="34"/>
      <c r="C162" s="134" t="s">
        <v>202</v>
      </c>
      <c r="D162" s="134" t="s">
        <v>313</v>
      </c>
      <c r="E162" s="135" t="s">
        <v>2473</v>
      </c>
      <c r="F162" s="136" t="s">
        <v>2474</v>
      </c>
      <c r="G162" s="137" t="s">
        <v>250</v>
      </c>
      <c r="H162" s="138">
        <v>10.85</v>
      </c>
      <c r="I162" s="139"/>
      <c r="J162" s="140">
        <f>ROUND(I162*H162,2)</f>
        <v>0</v>
      </c>
      <c r="K162" s="136" t="s">
        <v>317</v>
      </c>
      <c r="L162" s="34"/>
      <c r="M162" s="141" t="s">
        <v>43</v>
      </c>
      <c r="N162" s="142" t="s">
        <v>52</v>
      </c>
      <c r="P162" s="143">
        <f>O162*H162</f>
        <v>0</v>
      </c>
      <c r="Q162" s="143">
        <v>0</v>
      </c>
      <c r="R162" s="143">
        <f>Q162*H162</f>
        <v>0</v>
      </c>
      <c r="S162" s="143">
        <v>0.01</v>
      </c>
      <c r="T162" s="144">
        <f>S162*H162</f>
        <v>0.1085</v>
      </c>
      <c r="AR162" s="145" t="s">
        <v>417</v>
      </c>
      <c r="AT162" s="145" t="s">
        <v>313</v>
      </c>
      <c r="AU162" s="145" t="s">
        <v>90</v>
      </c>
      <c r="AY162" s="18" t="s">
        <v>311</v>
      </c>
      <c r="BE162" s="146">
        <f>IF(N162="základní",J162,0)</f>
        <v>0</v>
      </c>
      <c r="BF162" s="146">
        <f>IF(N162="snížená",J162,0)</f>
        <v>0</v>
      </c>
      <c r="BG162" s="146">
        <f>IF(N162="zákl. přenesená",J162,0)</f>
        <v>0</v>
      </c>
      <c r="BH162" s="146">
        <f>IF(N162="sníž. přenesená",J162,0)</f>
        <v>0</v>
      </c>
      <c r="BI162" s="146">
        <f>IF(N162="nulová",J162,0)</f>
        <v>0</v>
      </c>
      <c r="BJ162" s="18" t="s">
        <v>88</v>
      </c>
      <c r="BK162" s="146">
        <f>ROUND(I162*H162,2)</f>
        <v>0</v>
      </c>
      <c r="BL162" s="18" t="s">
        <v>417</v>
      </c>
      <c r="BM162" s="145" t="s">
        <v>2475</v>
      </c>
    </row>
    <row r="163" spans="2:65" s="1" customFormat="1" ht="11.25" x14ac:dyDescent="0.2">
      <c r="B163" s="34"/>
      <c r="D163" s="147" t="s">
        <v>320</v>
      </c>
      <c r="F163" s="148" t="s">
        <v>2476</v>
      </c>
      <c r="I163" s="149"/>
      <c r="L163" s="34"/>
      <c r="M163" s="150"/>
      <c r="T163" s="55"/>
      <c r="AT163" s="18" t="s">
        <v>320</v>
      </c>
      <c r="AU163" s="18" t="s">
        <v>90</v>
      </c>
    </row>
    <row r="164" spans="2:65" s="12" customFormat="1" ht="11.25" x14ac:dyDescent="0.2">
      <c r="B164" s="151"/>
      <c r="D164" s="152" t="s">
        <v>322</v>
      </c>
      <c r="E164" s="153" t="s">
        <v>43</v>
      </c>
      <c r="F164" s="154" t="s">
        <v>2477</v>
      </c>
      <c r="H164" s="155">
        <v>10.85</v>
      </c>
      <c r="I164" s="156"/>
      <c r="L164" s="151"/>
      <c r="M164" s="157"/>
      <c r="T164" s="158"/>
      <c r="AT164" s="153" t="s">
        <v>322</v>
      </c>
      <c r="AU164" s="153" t="s">
        <v>90</v>
      </c>
      <c r="AV164" s="12" t="s">
        <v>90</v>
      </c>
      <c r="AW164" s="12" t="s">
        <v>41</v>
      </c>
      <c r="AX164" s="12" t="s">
        <v>88</v>
      </c>
      <c r="AY164" s="153" t="s">
        <v>311</v>
      </c>
    </row>
    <row r="165" spans="2:65" s="1" customFormat="1" ht="21.75" customHeight="1" x14ac:dyDescent="0.2">
      <c r="B165" s="34"/>
      <c r="C165" s="134" t="s">
        <v>427</v>
      </c>
      <c r="D165" s="134" t="s">
        <v>313</v>
      </c>
      <c r="E165" s="135" t="s">
        <v>2478</v>
      </c>
      <c r="F165" s="136" t="s">
        <v>2479</v>
      </c>
      <c r="G165" s="137" t="s">
        <v>767</v>
      </c>
      <c r="H165" s="138">
        <v>2586</v>
      </c>
      <c r="I165" s="139"/>
      <c r="J165" s="140">
        <f>ROUND(I165*H165,2)</f>
        <v>0</v>
      </c>
      <c r="K165" s="136" t="s">
        <v>317</v>
      </c>
      <c r="L165" s="34"/>
      <c r="M165" s="141" t="s">
        <v>43</v>
      </c>
      <c r="N165" s="142" t="s">
        <v>52</v>
      </c>
      <c r="P165" s="143">
        <f>O165*H165</f>
        <v>0</v>
      </c>
      <c r="Q165" s="143">
        <v>0</v>
      </c>
      <c r="R165" s="143">
        <f>Q165*H165</f>
        <v>0</v>
      </c>
      <c r="S165" s="143">
        <v>1E-3</v>
      </c>
      <c r="T165" s="144">
        <f>S165*H165</f>
        <v>2.5859999999999999</v>
      </c>
      <c r="AR165" s="145" t="s">
        <v>417</v>
      </c>
      <c r="AT165" s="145" t="s">
        <v>313</v>
      </c>
      <c r="AU165" s="145" t="s">
        <v>90</v>
      </c>
      <c r="AY165" s="18" t="s">
        <v>311</v>
      </c>
      <c r="BE165" s="146">
        <f>IF(N165="základní",J165,0)</f>
        <v>0</v>
      </c>
      <c r="BF165" s="146">
        <f>IF(N165="snížená",J165,0)</f>
        <v>0</v>
      </c>
      <c r="BG165" s="146">
        <f>IF(N165="zákl. přenesená",J165,0)</f>
        <v>0</v>
      </c>
      <c r="BH165" s="146">
        <f>IF(N165="sníž. přenesená",J165,0)</f>
        <v>0</v>
      </c>
      <c r="BI165" s="146">
        <f>IF(N165="nulová",J165,0)</f>
        <v>0</v>
      </c>
      <c r="BJ165" s="18" t="s">
        <v>88</v>
      </c>
      <c r="BK165" s="146">
        <f>ROUND(I165*H165,2)</f>
        <v>0</v>
      </c>
      <c r="BL165" s="18" t="s">
        <v>417</v>
      </c>
      <c r="BM165" s="145" t="s">
        <v>2480</v>
      </c>
    </row>
    <row r="166" spans="2:65" s="1" customFormat="1" ht="11.25" x14ac:dyDescent="0.2">
      <c r="B166" s="34"/>
      <c r="D166" s="147" t="s">
        <v>320</v>
      </c>
      <c r="F166" s="148" t="s">
        <v>2481</v>
      </c>
      <c r="I166" s="149"/>
      <c r="L166" s="34"/>
      <c r="M166" s="150"/>
      <c r="T166" s="55"/>
      <c r="AT166" s="18" t="s">
        <v>320</v>
      </c>
      <c r="AU166" s="18" t="s">
        <v>90</v>
      </c>
    </row>
    <row r="167" spans="2:65" s="12" customFormat="1" ht="11.25" x14ac:dyDescent="0.2">
      <c r="B167" s="151"/>
      <c r="D167" s="152" t="s">
        <v>322</v>
      </c>
      <c r="E167" s="153" t="s">
        <v>43</v>
      </c>
      <c r="F167" s="154" t="s">
        <v>2482</v>
      </c>
      <c r="H167" s="155">
        <v>2196</v>
      </c>
      <c r="I167" s="156"/>
      <c r="L167" s="151"/>
      <c r="M167" s="157"/>
      <c r="T167" s="158"/>
      <c r="AT167" s="153" t="s">
        <v>322</v>
      </c>
      <c r="AU167" s="153" t="s">
        <v>90</v>
      </c>
      <c r="AV167" s="12" t="s">
        <v>90</v>
      </c>
      <c r="AW167" s="12" t="s">
        <v>41</v>
      </c>
      <c r="AX167" s="12" t="s">
        <v>81</v>
      </c>
      <c r="AY167" s="153" t="s">
        <v>311</v>
      </c>
    </row>
    <row r="168" spans="2:65" s="12" customFormat="1" ht="11.25" x14ac:dyDescent="0.2">
      <c r="B168" s="151"/>
      <c r="D168" s="152" t="s">
        <v>322</v>
      </c>
      <c r="E168" s="153" t="s">
        <v>43</v>
      </c>
      <c r="F168" s="154" t="s">
        <v>2483</v>
      </c>
      <c r="H168" s="155">
        <v>390</v>
      </c>
      <c r="I168" s="156"/>
      <c r="L168" s="151"/>
      <c r="M168" s="157"/>
      <c r="T168" s="158"/>
      <c r="AT168" s="153" t="s">
        <v>322</v>
      </c>
      <c r="AU168" s="153" t="s">
        <v>90</v>
      </c>
      <c r="AV168" s="12" t="s">
        <v>90</v>
      </c>
      <c r="AW168" s="12" t="s">
        <v>41</v>
      </c>
      <c r="AX168" s="12" t="s">
        <v>81</v>
      </c>
      <c r="AY168" s="153" t="s">
        <v>311</v>
      </c>
    </row>
    <row r="169" spans="2:65" s="13" customFormat="1" ht="11.25" x14ac:dyDescent="0.2">
      <c r="B169" s="159"/>
      <c r="D169" s="152" t="s">
        <v>322</v>
      </c>
      <c r="E169" s="160" t="s">
        <v>43</v>
      </c>
      <c r="F169" s="161" t="s">
        <v>331</v>
      </c>
      <c r="H169" s="162">
        <v>2586</v>
      </c>
      <c r="I169" s="163"/>
      <c r="L169" s="159"/>
      <c r="M169" s="191"/>
      <c r="N169" s="192"/>
      <c r="O169" s="192"/>
      <c r="P169" s="192"/>
      <c r="Q169" s="192"/>
      <c r="R169" s="192"/>
      <c r="S169" s="192"/>
      <c r="T169" s="193"/>
      <c r="AT169" s="160" t="s">
        <v>322</v>
      </c>
      <c r="AU169" s="160" t="s">
        <v>90</v>
      </c>
      <c r="AV169" s="13" t="s">
        <v>318</v>
      </c>
      <c r="AW169" s="13" t="s">
        <v>41</v>
      </c>
      <c r="AX169" s="13" t="s">
        <v>88</v>
      </c>
      <c r="AY169" s="160" t="s">
        <v>311</v>
      </c>
    </row>
    <row r="170" spans="2:65" s="1" customFormat="1" ht="6.95" customHeight="1" x14ac:dyDescent="0.2">
      <c r="B170" s="43"/>
      <c r="C170" s="44"/>
      <c r="D170" s="44"/>
      <c r="E170" s="44"/>
      <c r="F170" s="44"/>
      <c r="G170" s="44"/>
      <c r="H170" s="44"/>
      <c r="I170" s="44"/>
      <c r="J170" s="44"/>
      <c r="K170" s="44"/>
      <c r="L170" s="34"/>
    </row>
  </sheetData>
  <sheetProtection algorithmName="SHA-512" hashValue="YNO4Tp8XXVT1vaQkiSHlZAHx3Z1F6jly2VFWBlgDpJBKFouifbRefa2WitOwic4hyzw6wOQ4xQGqfjN6JvDXMw==" saltValue="4DH6C/bUmHSeXmOh4jrKwK82nHLqzNBMK/qz4/+TCgnV+rCROl032B5YtAJfdDfYDnAfSu8VI5pXdixIPAc6TQ==" spinCount="100000" sheet="1" objects="1" scenarios="1" formatColumns="0" formatRows="0" autoFilter="0"/>
  <autoFilter ref="C86:K169" xr:uid="{00000000-0009-0000-0000-000008000000}"/>
  <mergeCells count="9">
    <mergeCell ref="E50:H50"/>
    <mergeCell ref="E77:H77"/>
    <mergeCell ref="E79:H79"/>
    <mergeCell ref="L2:V2"/>
    <mergeCell ref="E7:H7"/>
    <mergeCell ref="E9:H9"/>
    <mergeCell ref="E18:H18"/>
    <mergeCell ref="E27:H27"/>
    <mergeCell ref="E48:H48"/>
  </mergeCells>
  <hyperlinks>
    <hyperlink ref="F91" r:id="rId1" xr:uid="{00000000-0004-0000-0800-000000000000}"/>
    <hyperlink ref="F98" r:id="rId2" xr:uid="{00000000-0004-0000-0800-000001000000}"/>
    <hyperlink ref="F122" r:id="rId3" xr:uid="{00000000-0004-0000-0800-000002000000}"/>
    <hyperlink ref="F129" r:id="rId4" xr:uid="{00000000-0004-0000-0800-000003000000}"/>
    <hyperlink ref="F132" r:id="rId5" xr:uid="{00000000-0004-0000-0800-000004000000}"/>
    <hyperlink ref="F134" r:id="rId6" xr:uid="{00000000-0004-0000-0800-000005000000}"/>
    <hyperlink ref="F136" r:id="rId7" xr:uid="{00000000-0004-0000-0800-000006000000}"/>
    <hyperlink ref="F140" r:id="rId8" xr:uid="{00000000-0004-0000-0800-000007000000}"/>
    <hyperlink ref="F142" r:id="rId9" xr:uid="{00000000-0004-0000-0800-000008000000}"/>
    <hyperlink ref="F144" r:id="rId10" xr:uid="{00000000-0004-0000-0800-000009000000}"/>
    <hyperlink ref="F148" r:id="rId11" xr:uid="{00000000-0004-0000-0800-00000A000000}"/>
    <hyperlink ref="F150" r:id="rId12" xr:uid="{00000000-0004-0000-0800-00000B000000}"/>
    <hyperlink ref="F153" r:id="rId13" xr:uid="{00000000-0004-0000-0800-00000C000000}"/>
    <hyperlink ref="F157" r:id="rId14" xr:uid="{00000000-0004-0000-0800-00000D000000}"/>
    <hyperlink ref="F160" r:id="rId15" xr:uid="{00000000-0004-0000-0800-00000E000000}"/>
    <hyperlink ref="F163" r:id="rId16" xr:uid="{00000000-0004-0000-0800-00000F000000}"/>
    <hyperlink ref="F166" r:id="rId17" xr:uid="{00000000-0004-0000-08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54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126</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2484</v>
      </c>
      <c r="F9" s="341"/>
      <c r="G9" s="341"/>
      <c r="H9" s="341"/>
      <c r="L9" s="34"/>
    </row>
    <row r="10" spans="2:46" s="1" customFormat="1" ht="12" customHeight="1" x14ac:dyDescent="0.2">
      <c r="B10" s="34"/>
      <c r="D10" s="28" t="s">
        <v>267</v>
      </c>
      <c r="L10" s="34"/>
    </row>
    <row r="11" spans="2:46" s="1" customFormat="1" ht="16.5" customHeight="1" x14ac:dyDescent="0.2">
      <c r="B11" s="34"/>
      <c r="E11" s="322" t="s">
        <v>2485</v>
      </c>
      <c r="F11" s="341"/>
      <c r="G11" s="341"/>
      <c r="H11" s="341"/>
      <c r="L11" s="34"/>
    </row>
    <row r="12" spans="2:46" s="1" customFormat="1" ht="11.25" x14ac:dyDescent="0.2">
      <c r="B12" s="34"/>
      <c r="L12" s="34"/>
    </row>
    <row r="13" spans="2:46" s="1" customFormat="1" ht="12" customHeight="1" x14ac:dyDescent="0.2">
      <c r="B13" s="34"/>
      <c r="D13" s="28" t="s">
        <v>18</v>
      </c>
      <c r="F13" s="26" t="s">
        <v>19</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ROUND(J112,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ROUND((SUM(BE112:BE1542)),  2)</f>
        <v>0</v>
      </c>
      <c r="I35" s="96">
        <v>0.21</v>
      </c>
      <c r="J35" s="84">
        <f>ROUND(((SUM(BE112:BE1542))*I35),  2)</f>
        <v>0</v>
      </c>
      <c r="L35" s="34"/>
    </row>
    <row r="36" spans="2:12" s="1" customFormat="1" ht="14.45" customHeight="1" x14ac:dyDescent="0.2">
      <c r="B36" s="34"/>
      <c r="E36" s="28" t="s">
        <v>53</v>
      </c>
      <c r="F36" s="84">
        <f>ROUND((SUM(BF112:BF1542)),  2)</f>
        <v>0</v>
      </c>
      <c r="I36" s="96">
        <v>0.12</v>
      </c>
      <c r="J36" s="84">
        <f>ROUND(((SUM(BF112:BF1542))*I36),  2)</f>
        <v>0</v>
      </c>
      <c r="L36" s="34"/>
    </row>
    <row r="37" spans="2:12" s="1" customFormat="1" ht="14.45" hidden="1" customHeight="1" x14ac:dyDescent="0.2">
      <c r="B37" s="34"/>
      <c r="E37" s="28" t="s">
        <v>54</v>
      </c>
      <c r="F37" s="84">
        <f>ROUND((SUM(BG112:BG1542)),  2)</f>
        <v>0</v>
      </c>
      <c r="I37" s="96">
        <v>0.21</v>
      </c>
      <c r="J37" s="84">
        <f>0</f>
        <v>0</v>
      </c>
      <c r="L37" s="34"/>
    </row>
    <row r="38" spans="2:12" s="1" customFormat="1" ht="14.45" hidden="1" customHeight="1" x14ac:dyDescent="0.2">
      <c r="B38" s="34"/>
      <c r="E38" s="28" t="s">
        <v>55</v>
      </c>
      <c r="F38" s="84">
        <f>ROUND((SUM(BH112:BH1542)),  2)</f>
        <v>0</v>
      </c>
      <c r="I38" s="96">
        <v>0.12</v>
      </c>
      <c r="J38" s="84">
        <f>0</f>
        <v>0</v>
      </c>
      <c r="L38" s="34"/>
    </row>
    <row r="39" spans="2:12" s="1" customFormat="1" ht="14.45" hidden="1" customHeight="1" x14ac:dyDescent="0.2">
      <c r="B39" s="34"/>
      <c r="E39" s="28" t="s">
        <v>56</v>
      </c>
      <c r="F39" s="84">
        <f>ROUND((SUM(BI112:BI1542)),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2484</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04.1 - Kalové hospodářství</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J112</f>
        <v>0</v>
      </c>
      <c r="L63" s="34"/>
      <c r="AU63" s="18" t="s">
        <v>272</v>
      </c>
    </row>
    <row r="64" spans="2:47" s="8" customFormat="1" ht="24.95" customHeight="1" x14ac:dyDescent="0.2">
      <c r="B64" s="106"/>
      <c r="D64" s="107" t="s">
        <v>273</v>
      </c>
      <c r="E64" s="108"/>
      <c r="F64" s="108"/>
      <c r="G64" s="108"/>
      <c r="H64" s="108"/>
      <c r="I64" s="108"/>
      <c r="J64" s="109">
        <f>J113</f>
        <v>0</v>
      </c>
      <c r="L64" s="106"/>
    </row>
    <row r="65" spans="2:12" s="9" customFormat="1" ht="19.899999999999999" customHeight="1" x14ac:dyDescent="0.2">
      <c r="B65" s="110"/>
      <c r="D65" s="111" t="s">
        <v>1627</v>
      </c>
      <c r="E65" s="112"/>
      <c r="F65" s="112"/>
      <c r="G65" s="112"/>
      <c r="H65" s="112"/>
      <c r="I65" s="112"/>
      <c r="J65" s="113">
        <f>J114</f>
        <v>0</v>
      </c>
      <c r="L65" s="110"/>
    </row>
    <row r="66" spans="2:12" s="9" customFormat="1" ht="19.899999999999999" customHeight="1" x14ac:dyDescent="0.2">
      <c r="B66" s="110"/>
      <c r="D66" s="111" t="s">
        <v>274</v>
      </c>
      <c r="E66" s="112"/>
      <c r="F66" s="112"/>
      <c r="G66" s="112"/>
      <c r="H66" s="112"/>
      <c r="I66" s="112"/>
      <c r="J66" s="113">
        <f>J131</f>
        <v>0</v>
      </c>
      <c r="L66" s="110"/>
    </row>
    <row r="67" spans="2:12" s="9" customFormat="1" ht="19.899999999999999" customHeight="1" x14ac:dyDescent="0.2">
      <c r="B67" s="110"/>
      <c r="D67" s="111" t="s">
        <v>275</v>
      </c>
      <c r="E67" s="112"/>
      <c r="F67" s="112"/>
      <c r="G67" s="112"/>
      <c r="H67" s="112"/>
      <c r="I67" s="112"/>
      <c r="J67" s="113">
        <f>J215</f>
        <v>0</v>
      </c>
      <c r="L67" s="110"/>
    </row>
    <row r="68" spans="2:12" s="9" customFormat="1" ht="19.899999999999999" customHeight="1" x14ac:dyDescent="0.2">
      <c r="B68" s="110"/>
      <c r="D68" s="111" t="s">
        <v>276</v>
      </c>
      <c r="E68" s="112"/>
      <c r="F68" s="112"/>
      <c r="G68" s="112"/>
      <c r="H68" s="112"/>
      <c r="I68" s="112"/>
      <c r="J68" s="113">
        <f>J437</f>
        <v>0</v>
      </c>
      <c r="L68" s="110"/>
    </row>
    <row r="69" spans="2:12" s="9" customFormat="1" ht="19.899999999999999" customHeight="1" x14ac:dyDescent="0.2">
      <c r="B69" s="110"/>
      <c r="D69" s="111" t="s">
        <v>277</v>
      </c>
      <c r="E69" s="112"/>
      <c r="F69" s="112"/>
      <c r="G69" s="112"/>
      <c r="H69" s="112"/>
      <c r="I69" s="112"/>
      <c r="J69" s="113">
        <f>J507</f>
        <v>0</v>
      </c>
      <c r="L69" s="110"/>
    </row>
    <row r="70" spans="2:12" s="9" customFormat="1" ht="19.899999999999999" customHeight="1" x14ac:dyDescent="0.2">
      <c r="B70" s="110"/>
      <c r="D70" s="111" t="s">
        <v>278</v>
      </c>
      <c r="E70" s="112"/>
      <c r="F70" s="112"/>
      <c r="G70" s="112"/>
      <c r="H70" s="112"/>
      <c r="I70" s="112"/>
      <c r="J70" s="113">
        <f>J703</f>
        <v>0</v>
      </c>
      <c r="L70" s="110"/>
    </row>
    <row r="71" spans="2:12" s="9" customFormat="1" ht="19.899999999999999" customHeight="1" x14ac:dyDescent="0.2">
      <c r="B71" s="110"/>
      <c r="D71" s="111" t="s">
        <v>1858</v>
      </c>
      <c r="E71" s="112"/>
      <c r="F71" s="112"/>
      <c r="G71" s="112"/>
      <c r="H71" s="112"/>
      <c r="I71" s="112"/>
      <c r="J71" s="113">
        <f>J812</f>
        <v>0</v>
      </c>
      <c r="L71" s="110"/>
    </row>
    <row r="72" spans="2:12" s="9" customFormat="1" ht="19.899999999999999" customHeight="1" x14ac:dyDescent="0.2">
      <c r="B72" s="110"/>
      <c r="D72" s="111" t="s">
        <v>281</v>
      </c>
      <c r="E72" s="112"/>
      <c r="F72" s="112"/>
      <c r="G72" s="112"/>
      <c r="H72" s="112"/>
      <c r="I72" s="112"/>
      <c r="J72" s="113">
        <f>J819</f>
        <v>0</v>
      </c>
      <c r="L72" s="110"/>
    </row>
    <row r="73" spans="2:12" s="8" customFormat="1" ht="24.95" customHeight="1" x14ac:dyDescent="0.2">
      <c r="B73" s="106"/>
      <c r="D73" s="107" t="s">
        <v>1891</v>
      </c>
      <c r="E73" s="108"/>
      <c r="F73" s="108"/>
      <c r="G73" s="108"/>
      <c r="H73" s="108"/>
      <c r="I73" s="108"/>
      <c r="J73" s="109">
        <f>J822</f>
        <v>0</v>
      </c>
      <c r="L73" s="106"/>
    </row>
    <row r="74" spans="2:12" s="9" customFormat="1" ht="19.899999999999999" customHeight="1" x14ac:dyDescent="0.2">
      <c r="B74" s="110"/>
      <c r="D74" s="111" t="s">
        <v>1892</v>
      </c>
      <c r="E74" s="112"/>
      <c r="F74" s="112"/>
      <c r="G74" s="112"/>
      <c r="H74" s="112"/>
      <c r="I74" s="112"/>
      <c r="J74" s="113">
        <f>J823</f>
        <v>0</v>
      </c>
      <c r="L74" s="110"/>
    </row>
    <row r="75" spans="2:12" s="8" customFormat="1" ht="24.95" customHeight="1" x14ac:dyDescent="0.2">
      <c r="B75" s="106"/>
      <c r="D75" s="107" t="s">
        <v>282</v>
      </c>
      <c r="E75" s="108"/>
      <c r="F75" s="108"/>
      <c r="G75" s="108"/>
      <c r="H75" s="108"/>
      <c r="I75" s="108"/>
      <c r="J75" s="109">
        <f>J848</f>
        <v>0</v>
      </c>
      <c r="L75" s="106"/>
    </row>
    <row r="76" spans="2:12" s="9" customFormat="1" ht="19.899999999999999" customHeight="1" x14ac:dyDescent="0.2">
      <c r="B76" s="110"/>
      <c r="D76" s="111" t="s">
        <v>283</v>
      </c>
      <c r="E76" s="112"/>
      <c r="F76" s="112"/>
      <c r="G76" s="112"/>
      <c r="H76" s="112"/>
      <c r="I76" s="112"/>
      <c r="J76" s="113">
        <f>J849</f>
        <v>0</v>
      </c>
      <c r="L76" s="110"/>
    </row>
    <row r="77" spans="2:12" s="9" customFormat="1" ht="19.899999999999999" customHeight="1" x14ac:dyDescent="0.2">
      <c r="B77" s="110"/>
      <c r="D77" s="111" t="s">
        <v>284</v>
      </c>
      <c r="E77" s="112"/>
      <c r="F77" s="112"/>
      <c r="G77" s="112"/>
      <c r="H77" s="112"/>
      <c r="I77" s="112"/>
      <c r="J77" s="113">
        <f>J900</f>
        <v>0</v>
      </c>
      <c r="L77" s="110"/>
    </row>
    <row r="78" spans="2:12" s="9" customFormat="1" ht="19.899999999999999" customHeight="1" x14ac:dyDescent="0.2">
      <c r="B78" s="110"/>
      <c r="D78" s="111" t="s">
        <v>285</v>
      </c>
      <c r="E78" s="112"/>
      <c r="F78" s="112"/>
      <c r="G78" s="112"/>
      <c r="H78" s="112"/>
      <c r="I78" s="112"/>
      <c r="J78" s="113">
        <f>J1000</f>
        <v>0</v>
      </c>
      <c r="L78" s="110"/>
    </row>
    <row r="79" spans="2:12" s="9" customFormat="1" ht="19.899999999999999" customHeight="1" x14ac:dyDescent="0.2">
      <c r="B79" s="110"/>
      <c r="D79" s="111" t="s">
        <v>286</v>
      </c>
      <c r="E79" s="112"/>
      <c r="F79" s="112"/>
      <c r="G79" s="112"/>
      <c r="H79" s="112"/>
      <c r="I79" s="112"/>
      <c r="J79" s="113">
        <f>J1062</f>
        <v>0</v>
      </c>
      <c r="L79" s="110"/>
    </row>
    <row r="80" spans="2:12" s="9" customFormat="1" ht="19.899999999999999" customHeight="1" x14ac:dyDescent="0.2">
      <c r="B80" s="110"/>
      <c r="D80" s="111" t="s">
        <v>287</v>
      </c>
      <c r="E80" s="112"/>
      <c r="F80" s="112"/>
      <c r="G80" s="112"/>
      <c r="H80" s="112"/>
      <c r="I80" s="112"/>
      <c r="J80" s="113">
        <f>J1077</f>
        <v>0</v>
      </c>
      <c r="L80" s="110"/>
    </row>
    <row r="81" spans="2:12" s="9" customFormat="1" ht="19.899999999999999" customHeight="1" x14ac:dyDescent="0.2">
      <c r="B81" s="110"/>
      <c r="D81" s="111" t="s">
        <v>2486</v>
      </c>
      <c r="E81" s="112"/>
      <c r="F81" s="112"/>
      <c r="G81" s="112"/>
      <c r="H81" s="112"/>
      <c r="I81" s="112"/>
      <c r="J81" s="113">
        <f>J1084</f>
        <v>0</v>
      </c>
      <c r="L81" s="110"/>
    </row>
    <row r="82" spans="2:12" s="9" customFormat="1" ht="19.899999999999999" customHeight="1" x14ac:dyDescent="0.2">
      <c r="B82" s="110"/>
      <c r="D82" s="111" t="s">
        <v>288</v>
      </c>
      <c r="E82" s="112"/>
      <c r="F82" s="112"/>
      <c r="G82" s="112"/>
      <c r="H82" s="112"/>
      <c r="I82" s="112"/>
      <c r="J82" s="113">
        <f>J1130</f>
        <v>0</v>
      </c>
      <c r="L82" s="110"/>
    </row>
    <row r="83" spans="2:12" s="9" customFormat="1" ht="19.899999999999999" customHeight="1" x14ac:dyDescent="0.2">
      <c r="B83" s="110"/>
      <c r="D83" s="111" t="s">
        <v>2487</v>
      </c>
      <c r="E83" s="112"/>
      <c r="F83" s="112"/>
      <c r="G83" s="112"/>
      <c r="H83" s="112"/>
      <c r="I83" s="112"/>
      <c r="J83" s="113">
        <f>J1239</f>
        <v>0</v>
      </c>
      <c r="L83" s="110"/>
    </row>
    <row r="84" spans="2:12" s="9" customFormat="1" ht="19.899999999999999" customHeight="1" x14ac:dyDescent="0.2">
      <c r="B84" s="110"/>
      <c r="D84" s="111" t="s">
        <v>289</v>
      </c>
      <c r="E84" s="112"/>
      <c r="F84" s="112"/>
      <c r="G84" s="112"/>
      <c r="H84" s="112"/>
      <c r="I84" s="112"/>
      <c r="J84" s="113">
        <f>J1250</f>
        <v>0</v>
      </c>
      <c r="L84" s="110"/>
    </row>
    <row r="85" spans="2:12" s="9" customFormat="1" ht="19.899999999999999" customHeight="1" x14ac:dyDescent="0.2">
      <c r="B85" s="110"/>
      <c r="D85" s="111" t="s">
        <v>290</v>
      </c>
      <c r="E85" s="112"/>
      <c r="F85" s="112"/>
      <c r="G85" s="112"/>
      <c r="H85" s="112"/>
      <c r="I85" s="112"/>
      <c r="J85" s="113">
        <f>J1298</f>
        <v>0</v>
      </c>
      <c r="L85" s="110"/>
    </row>
    <row r="86" spans="2:12" s="9" customFormat="1" ht="19.899999999999999" customHeight="1" x14ac:dyDescent="0.2">
      <c r="B86" s="110"/>
      <c r="D86" s="111" t="s">
        <v>291</v>
      </c>
      <c r="E86" s="112"/>
      <c r="F86" s="112"/>
      <c r="G86" s="112"/>
      <c r="H86" s="112"/>
      <c r="I86" s="112"/>
      <c r="J86" s="113">
        <f>J1399</f>
        <v>0</v>
      </c>
      <c r="L86" s="110"/>
    </row>
    <row r="87" spans="2:12" s="9" customFormat="1" ht="19.899999999999999" customHeight="1" x14ac:dyDescent="0.2">
      <c r="B87" s="110"/>
      <c r="D87" s="111" t="s">
        <v>292</v>
      </c>
      <c r="E87" s="112"/>
      <c r="F87" s="112"/>
      <c r="G87" s="112"/>
      <c r="H87" s="112"/>
      <c r="I87" s="112"/>
      <c r="J87" s="113">
        <f>J1486</f>
        <v>0</v>
      </c>
      <c r="L87" s="110"/>
    </row>
    <row r="88" spans="2:12" s="9" customFormat="1" ht="19.899999999999999" customHeight="1" x14ac:dyDescent="0.2">
      <c r="B88" s="110"/>
      <c r="D88" s="111" t="s">
        <v>293</v>
      </c>
      <c r="E88" s="112"/>
      <c r="F88" s="112"/>
      <c r="G88" s="112"/>
      <c r="H88" s="112"/>
      <c r="I88" s="112"/>
      <c r="J88" s="113">
        <f>J1498</f>
        <v>0</v>
      </c>
      <c r="L88" s="110"/>
    </row>
    <row r="89" spans="2:12" s="9" customFormat="1" ht="19.899999999999999" customHeight="1" x14ac:dyDescent="0.2">
      <c r="B89" s="110"/>
      <c r="D89" s="111" t="s">
        <v>294</v>
      </c>
      <c r="E89" s="112"/>
      <c r="F89" s="112"/>
      <c r="G89" s="112"/>
      <c r="H89" s="112"/>
      <c r="I89" s="112"/>
      <c r="J89" s="113">
        <f>J1514</f>
        <v>0</v>
      </c>
      <c r="L89" s="110"/>
    </row>
    <row r="90" spans="2:12" s="9" customFormat="1" ht="19.899999999999999" customHeight="1" x14ac:dyDescent="0.2">
      <c r="B90" s="110"/>
      <c r="D90" s="111" t="s">
        <v>295</v>
      </c>
      <c r="E90" s="112"/>
      <c r="F90" s="112"/>
      <c r="G90" s="112"/>
      <c r="H90" s="112"/>
      <c r="I90" s="112"/>
      <c r="J90" s="113">
        <f>J1531</f>
        <v>0</v>
      </c>
      <c r="L90" s="110"/>
    </row>
    <row r="91" spans="2:12" s="1" customFormat="1" ht="21.75" customHeight="1" x14ac:dyDescent="0.2">
      <c r="B91" s="34"/>
      <c r="L91" s="34"/>
    </row>
    <row r="92" spans="2:12" s="1" customFormat="1" ht="6.95" customHeight="1" x14ac:dyDescent="0.2">
      <c r="B92" s="43"/>
      <c r="C92" s="44"/>
      <c r="D92" s="44"/>
      <c r="E92" s="44"/>
      <c r="F92" s="44"/>
      <c r="G92" s="44"/>
      <c r="H92" s="44"/>
      <c r="I92" s="44"/>
      <c r="J92" s="44"/>
      <c r="K92" s="44"/>
      <c r="L92" s="34"/>
    </row>
    <row r="96" spans="2:12" s="1" customFormat="1" ht="6.95" customHeight="1" x14ac:dyDescent="0.2">
      <c r="B96" s="45"/>
      <c r="C96" s="46"/>
      <c r="D96" s="46"/>
      <c r="E96" s="46"/>
      <c r="F96" s="46"/>
      <c r="G96" s="46"/>
      <c r="H96" s="46"/>
      <c r="I96" s="46"/>
      <c r="J96" s="46"/>
      <c r="K96" s="46"/>
      <c r="L96" s="34"/>
    </row>
    <row r="97" spans="2:63" s="1" customFormat="1" ht="24.95" customHeight="1" x14ac:dyDescent="0.2">
      <c r="B97" s="34"/>
      <c r="C97" s="22" t="s">
        <v>296</v>
      </c>
      <c r="L97" s="34"/>
    </row>
    <row r="98" spans="2:63" s="1" customFormat="1" ht="6.95" customHeight="1" x14ac:dyDescent="0.2">
      <c r="B98" s="34"/>
      <c r="L98" s="34"/>
    </row>
    <row r="99" spans="2:63" s="1" customFormat="1" ht="12" customHeight="1" x14ac:dyDescent="0.2">
      <c r="B99" s="34"/>
      <c r="C99" s="28" t="s">
        <v>16</v>
      </c>
      <c r="L99" s="34"/>
    </row>
    <row r="100" spans="2:63" s="1" customFormat="1" ht="16.5" customHeight="1" x14ac:dyDescent="0.2">
      <c r="B100" s="34"/>
      <c r="E100" s="339" t="str">
        <f>E7</f>
        <v>Stavba č. 3145 TV Vinoř, etapa 0012 – ČOV Vinoř</v>
      </c>
      <c r="F100" s="340"/>
      <c r="G100" s="340"/>
      <c r="H100" s="340"/>
      <c r="L100" s="34"/>
    </row>
    <row r="101" spans="2:63" ht="12" customHeight="1" x14ac:dyDescent="0.2">
      <c r="B101" s="21"/>
      <c r="C101" s="28" t="s">
        <v>265</v>
      </c>
      <c r="L101" s="21"/>
    </row>
    <row r="102" spans="2:63" s="1" customFormat="1" ht="16.5" customHeight="1" x14ac:dyDescent="0.2">
      <c r="B102" s="34"/>
      <c r="E102" s="339" t="s">
        <v>2484</v>
      </c>
      <c r="F102" s="341"/>
      <c r="G102" s="341"/>
      <c r="H102" s="341"/>
      <c r="L102" s="34"/>
    </row>
    <row r="103" spans="2:63" s="1" customFormat="1" ht="12" customHeight="1" x14ac:dyDescent="0.2">
      <c r="B103" s="34"/>
      <c r="C103" s="28" t="s">
        <v>267</v>
      </c>
      <c r="L103" s="34"/>
    </row>
    <row r="104" spans="2:63" s="1" customFormat="1" ht="16.5" customHeight="1" x14ac:dyDescent="0.2">
      <c r="B104" s="34"/>
      <c r="E104" s="322" t="str">
        <f>E11</f>
        <v>04.1 - Kalové hospodářství</v>
      </c>
      <c r="F104" s="341"/>
      <c r="G104" s="341"/>
      <c r="H104" s="341"/>
      <c r="L104" s="34"/>
    </row>
    <row r="105" spans="2:63" s="1" customFormat="1" ht="6.95" customHeight="1" x14ac:dyDescent="0.2">
      <c r="B105" s="34"/>
      <c r="L105" s="34"/>
    </row>
    <row r="106" spans="2:63" s="1" customFormat="1" ht="12" customHeight="1" x14ac:dyDescent="0.2">
      <c r="B106" s="34"/>
      <c r="C106" s="28" t="s">
        <v>22</v>
      </c>
      <c r="F106" s="26" t="str">
        <f>F14</f>
        <v>Praha</v>
      </c>
      <c r="I106" s="28" t="s">
        <v>24</v>
      </c>
      <c r="J106" s="51" t="str">
        <f>IF(J14="","",J14)</f>
        <v>5.8.2025 - revize</v>
      </c>
      <c r="L106" s="34"/>
    </row>
    <row r="107" spans="2:63" s="1" customFormat="1" ht="6.95" customHeight="1" x14ac:dyDescent="0.2">
      <c r="B107" s="34"/>
      <c r="L107" s="34"/>
    </row>
    <row r="108" spans="2:63" s="1" customFormat="1" ht="25.7" customHeight="1" x14ac:dyDescent="0.2">
      <c r="B108" s="34"/>
      <c r="C108" s="28" t="s">
        <v>29</v>
      </c>
      <c r="F108" s="26" t="str">
        <f>E17</f>
        <v>PVS, a.s, Evropská 866/67, Praha 6, 160 00</v>
      </c>
      <c r="I108" s="28" t="s">
        <v>37</v>
      </c>
      <c r="J108" s="32" t="str">
        <f>E23</f>
        <v>d plus projektová a inženýrská a.s.</v>
      </c>
      <c r="L108" s="34"/>
    </row>
    <row r="109" spans="2:63" s="1" customFormat="1" ht="15.2" customHeight="1" x14ac:dyDescent="0.2">
      <c r="B109" s="34"/>
      <c r="C109" s="28" t="s">
        <v>35</v>
      </c>
      <c r="F109" s="26" t="str">
        <f>IF(E20="","",E20)</f>
        <v>Vyplň údaj</v>
      </c>
      <c r="I109" s="28" t="s">
        <v>42</v>
      </c>
      <c r="J109" s="32" t="str">
        <f>E26</f>
        <v xml:space="preserve"> </v>
      </c>
      <c r="L109" s="34"/>
    </row>
    <row r="110" spans="2:63" s="1" customFormat="1" ht="10.35" customHeight="1" x14ac:dyDescent="0.2">
      <c r="B110" s="34"/>
      <c r="L110" s="34"/>
    </row>
    <row r="111" spans="2:63" s="10" customFormat="1" ht="29.25" customHeight="1" x14ac:dyDescent="0.2">
      <c r="B111" s="114"/>
      <c r="C111" s="115" t="s">
        <v>297</v>
      </c>
      <c r="D111" s="116" t="s">
        <v>66</v>
      </c>
      <c r="E111" s="116" t="s">
        <v>62</v>
      </c>
      <c r="F111" s="116" t="s">
        <v>63</v>
      </c>
      <c r="G111" s="116" t="s">
        <v>298</v>
      </c>
      <c r="H111" s="116" t="s">
        <v>299</v>
      </c>
      <c r="I111" s="116" t="s">
        <v>300</v>
      </c>
      <c r="J111" s="116" t="s">
        <v>271</v>
      </c>
      <c r="K111" s="117" t="s">
        <v>301</v>
      </c>
      <c r="L111" s="114"/>
      <c r="M111" s="58" t="s">
        <v>43</v>
      </c>
      <c r="N111" s="59" t="s">
        <v>51</v>
      </c>
      <c r="O111" s="59" t="s">
        <v>302</v>
      </c>
      <c r="P111" s="59" t="s">
        <v>303</v>
      </c>
      <c r="Q111" s="59" t="s">
        <v>304</v>
      </c>
      <c r="R111" s="59" t="s">
        <v>305</v>
      </c>
      <c r="S111" s="59" t="s">
        <v>306</v>
      </c>
      <c r="T111" s="60" t="s">
        <v>307</v>
      </c>
    </row>
    <row r="112" spans="2:63" s="1" customFormat="1" ht="22.9" customHeight="1" x14ac:dyDescent="0.25">
      <c r="B112" s="34"/>
      <c r="C112" s="63" t="s">
        <v>308</v>
      </c>
      <c r="J112" s="118">
        <f>BK112</f>
        <v>0</v>
      </c>
      <c r="L112" s="34"/>
      <c r="M112" s="61"/>
      <c r="N112" s="52"/>
      <c r="O112" s="52"/>
      <c r="P112" s="119">
        <f>P113+P822+P848</f>
        <v>0</v>
      </c>
      <c r="Q112" s="52"/>
      <c r="R112" s="119">
        <f>R113+R822+R848</f>
        <v>4053.0830198300005</v>
      </c>
      <c r="S112" s="52"/>
      <c r="T112" s="120">
        <f>T113+T822+T848</f>
        <v>38.682419100000011</v>
      </c>
      <c r="AT112" s="18" t="s">
        <v>80</v>
      </c>
      <c r="AU112" s="18" t="s">
        <v>272</v>
      </c>
      <c r="BK112" s="121">
        <f>BK113+BK822+BK848</f>
        <v>0</v>
      </c>
    </row>
    <row r="113" spans="2:65" s="11" customFormat="1" ht="25.9" customHeight="1" x14ac:dyDescent="0.2">
      <c r="B113" s="122"/>
      <c r="D113" s="123" t="s">
        <v>80</v>
      </c>
      <c r="E113" s="124" t="s">
        <v>309</v>
      </c>
      <c r="F113" s="124" t="s">
        <v>310</v>
      </c>
      <c r="I113" s="125"/>
      <c r="J113" s="126">
        <f>BK113</f>
        <v>0</v>
      </c>
      <c r="L113" s="122"/>
      <c r="M113" s="127"/>
      <c r="P113" s="128">
        <f>P114+P131+P215+P437+P507+P703+P812+P819</f>
        <v>0</v>
      </c>
      <c r="R113" s="128">
        <f>R114+R131+R215+R437+R507+R703+R812+R819</f>
        <v>4006.4497556600004</v>
      </c>
      <c r="T113" s="129">
        <f>T114+T131+T215+T437+T507+T703+T812+T819</f>
        <v>37.249400000000009</v>
      </c>
      <c r="AR113" s="123" t="s">
        <v>88</v>
      </c>
      <c r="AT113" s="130" t="s">
        <v>80</v>
      </c>
      <c r="AU113" s="130" t="s">
        <v>81</v>
      </c>
      <c r="AY113" s="123" t="s">
        <v>311</v>
      </c>
      <c r="BK113" s="131">
        <f>BK114+BK131+BK215+BK437+BK507+BK703+BK812+BK819</f>
        <v>0</v>
      </c>
    </row>
    <row r="114" spans="2:65" s="11" customFormat="1" ht="22.9" customHeight="1" x14ac:dyDescent="0.2">
      <c r="B114" s="122"/>
      <c r="D114" s="123" t="s">
        <v>80</v>
      </c>
      <c r="E114" s="132" t="s">
        <v>88</v>
      </c>
      <c r="F114" s="132" t="s">
        <v>102</v>
      </c>
      <c r="I114" s="125"/>
      <c r="J114" s="133">
        <f>BK114</f>
        <v>0</v>
      </c>
      <c r="L114" s="122"/>
      <c r="M114" s="127"/>
      <c r="P114" s="128">
        <f>SUM(P115:P130)</f>
        <v>0</v>
      </c>
      <c r="R114" s="128">
        <f>SUM(R115:R130)</f>
        <v>0</v>
      </c>
      <c r="T114" s="129">
        <f>SUM(T115:T130)</f>
        <v>0</v>
      </c>
      <c r="AR114" s="123" t="s">
        <v>88</v>
      </c>
      <c r="AT114" s="130" t="s">
        <v>80</v>
      </c>
      <c r="AU114" s="130" t="s">
        <v>88</v>
      </c>
      <c r="AY114" s="123" t="s">
        <v>311</v>
      </c>
      <c r="BK114" s="131">
        <f>SUM(BK115:BK130)</f>
        <v>0</v>
      </c>
    </row>
    <row r="115" spans="2:65" s="1" customFormat="1" ht="37.9" customHeight="1" x14ac:dyDescent="0.2">
      <c r="B115" s="34"/>
      <c r="C115" s="134" t="s">
        <v>88</v>
      </c>
      <c r="D115" s="134" t="s">
        <v>313</v>
      </c>
      <c r="E115" s="135" t="s">
        <v>1772</v>
      </c>
      <c r="F115" s="136" t="s">
        <v>1773</v>
      </c>
      <c r="G115" s="137" t="s">
        <v>316</v>
      </c>
      <c r="H115" s="138">
        <v>125.55800000000001</v>
      </c>
      <c r="I115" s="139"/>
      <c r="J115" s="140">
        <f>ROUND(I115*H115,2)</f>
        <v>0</v>
      </c>
      <c r="K115" s="136" t="s">
        <v>317</v>
      </c>
      <c r="L115" s="34"/>
      <c r="M115" s="141" t="s">
        <v>43</v>
      </c>
      <c r="N115" s="142" t="s">
        <v>52</v>
      </c>
      <c r="P115" s="143">
        <f>O115*H115</f>
        <v>0</v>
      </c>
      <c r="Q115" s="143">
        <v>0</v>
      </c>
      <c r="R115" s="143">
        <f>Q115*H115</f>
        <v>0</v>
      </c>
      <c r="S115" s="143">
        <v>0</v>
      </c>
      <c r="T115" s="144">
        <f>S115*H115</f>
        <v>0</v>
      </c>
      <c r="AR115" s="145" t="s">
        <v>318</v>
      </c>
      <c r="AT115" s="145" t="s">
        <v>313</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2488</v>
      </c>
    </row>
    <row r="116" spans="2:65" s="1" customFormat="1" ht="11.25" x14ac:dyDescent="0.2">
      <c r="B116" s="34"/>
      <c r="D116" s="147" t="s">
        <v>320</v>
      </c>
      <c r="F116" s="148" t="s">
        <v>1775</v>
      </c>
      <c r="I116" s="149"/>
      <c r="L116" s="34"/>
      <c r="M116" s="150"/>
      <c r="T116" s="55"/>
      <c r="AT116" s="18" t="s">
        <v>320</v>
      </c>
      <c r="AU116" s="18" t="s">
        <v>90</v>
      </c>
    </row>
    <row r="117" spans="2:65" s="14" customFormat="1" ht="11.25" x14ac:dyDescent="0.2">
      <c r="B117" s="166"/>
      <c r="D117" s="152" t="s">
        <v>322</v>
      </c>
      <c r="E117" s="167" t="s">
        <v>43</v>
      </c>
      <c r="F117" s="168" t="s">
        <v>2489</v>
      </c>
      <c r="H117" s="167" t="s">
        <v>43</v>
      </c>
      <c r="I117" s="169"/>
      <c r="L117" s="166"/>
      <c r="M117" s="170"/>
      <c r="T117" s="171"/>
      <c r="AT117" s="167" t="s">
        <v>322</v>
      </c>
      <c r="AU117" s="167" t="s">
        <v>90</v>
      </c>
      <c r="AV117" s="14" t="s">
        <v>88</v>
      </c>
      <c r="AW117" s="14" t="s">
        <v>41</v>
      </c>
      <c r="AX117" s="14" t="s">
        <v>81</v>
      </c>
      <c r="AY117" s="167" t="s">
        <v>311</v>
      </c>
    </row>
    <row r="118" spans="2:65" s="12" customFormat="1" ht="11.25" x14ac:dyDescent="0.2">
      <c r="B118" s="151"/>
      <c r="D118" s="152" t="s">
        <v>322</v>
      </c>
      <c r="E118" s="153" t="s">
        <v>43</v>
      </c>
      <c r="F118" s="154" t="s">
        <v>2490</v>
      </c>
      <c r="H118" s="155">
        <v>125.55800000000001</v>
      </c>
      <c r="I118" s="156"/>
      <c r="L118" s="151"/>
      <c r="M118" s="157"/>
      <c r="T118" s="158"/>
      <c r="AT118" s="153" t="s">
        <v>322</v>
      </c>
      <c r="AU118" s="153" t="s">
        <v>90</v>
      </c>
      <c r="AV118" s="12" t="s">
        <v>90</v>
      </c>
      <c r="AW118" s="12" t="s">
        <v>41</v>
      </c>
      <c r="AX118" s="12" t="s">
        <v>81</v>
      </c>
      <c r="AY118" s="153" t="s">
        <v>311</v>
      </c>
    </row>
    <row r="119" spans="2:65" s="13" customFormat="1" ht="11.25" x14ac:dyDescent="0.2">
      <c r="B119" s="159"/>
      <c r="D119" s="152" t="s">
        <v>322</v>
      </c>
      <c r="E119" s="160" t="s">
        <v>43</v>
      </c>
      <c r="F119" s="161" t="s">
        <v>331</v>
      </c>
      <c r="H119" s="162">
        <v>125.55800000000001</v>
      </c>
      <c r="I119" s="163"/>
      <c r="L119" s="159"/>
      <c r="M119" s="164"/>
      <c r="T119" s="165"/>
      <c r="AT119" s="160" t="s">
        <v>322</v>
      </c>
      <c r="AU119" s="160" t="s">
        <v>90</v>
      </c>
      <c r="AV119" s="13" t="s">
        <v>318</v>
      </c>
      <c r="AW119" s="13" t="s">
        <v>41</v>
      </c>
      <c r="AX119" s="13" t="s">
        <v>88</v>
      </c>
      <c r="AY119" s="160" t="s">
        <v>311</v>
      </c>
    </row>
    <row r="120" spans="2:65" s="1" customFormat="1" ht="37.9" customHeight="1" x14ac:dyDescent="0.2">
      <c r="B120" s="34"/>
      <c r="C120" s="134" t="s">
        <v>90</v>
      </c>
      <c r="D120" s="134" t="s">
        <v>313</v>
      </c>
      <c r="E120" s="135" t="s">
        <v>1778</v>
      </c>
      <c r="F120" s="136" t="s">
        <v>1779</v>
      </c>
      <c r="G120" s="137" t="s">
        <v>316</v>
      </c>
      <c r="H120" s="138">
        <v>627.79</v>
      </c>
      <c r="I120" s="139"/>
      <c r="J120" s="140">
        <f>ROUND(I120*H120,2)</f>
        <v>0</v>
      </c>
      <c r="K120" s="136" t="s">
        <v>317</v>
      </c>
      <c r="L120" s="34"/>
      <c r="M120" s="141" t="s">
        <v>43</v>
      </c>
      <c r="N120" s="142" t="s">
        <v>52</v>
      </c>
      <c r="P120" s="143">
        <f>O120*H120</f>
        <v>0</v>
      </c>
      <c r="Q120" s="143">
        <v>0</v>
      </c>
      <c r="R120" s="143">
        <f>Q120*H120</f>
        <v>0</v>
      </c>
      <c r="S120" s="143">
        <v>0</v>
      </c>
      <c r="T120" s="144">
        <f>S120*H120</f>
        <v>0</v>
      </c>
      <c r="AR120" s="145" t="s">
        <v>318</v>
      </c>
      <c r="AT120" s="145" t="s">
        <v>313</v>
      </c>
      <c r="AU120" s="145" t="s">
        <v>90</v>
      </c>
      <c r="AY120" s="18" t="s">
        <v>311</v>
      </c>
      <c r="BE120" s="146">
        <f>IF(N120="základní",J120,0)</f>
        <v>0</v>
      </c>
      <c r="BF120" s="146">
        <f>IF(N120="snížená",J120,0)</f>
        <v>0</v>
      </c>
      <c r="BG120" s="146">
        <f>IF(N120="zákl. přenesená",J120,0)</f>
        <v>0</v>
      </c>
      <c r="BH120" s="146">
        <f>IF(N120="sníž. přenesená",J120,0)</f>
        <v>0</v>
      </c>
      <c r="BI120" s="146">
        <f>IF(N120="nulová",J120,0)</f>
        <v>0</v>
      </c>
      <c r="BJ120" s="18" t="s">
        <v>88</v>
      </c>
      <c r="BK120" s="146">
        <f>ROUND(I120*H120,2)</f>
        <v>0</v>
      </c>
      <c r="BL120" s="18" t="s">
        <v>318</v>
      </c>
      <c r="BM120" s="145" t="s">
        <v>2491</v>
      </c>
    </row>
    <row r="121" spans="2:65" s="1" customFormat="1" ht="11.25" x14ac:dyDescent="0.2">
      <c r="B121" s="34"/>
      <c r="D121" s="147" t="s">
        <v>320</v>
      </c>
      <c r="F121" s="148" t="s">
        <v>1781</v>
      </c>
      <c r="I121" s="149"/>
      <c r="L121" s="34"/>
      <c r="M121" s="150"/>
      <c r="T121" s="55"/>
      <c r="AT121" s="18" t="s">
        <v>320</v>
      </c>
      <c r="AU121" s="18" t="s">
        <v>90</v>
      </c>
    </row>
    <row r="122" spans="2:65" s="12" customFormat="1" ht="11.25" x14ac:dyDescent="0.2">
      <c r="B122" s="151"/>
      <c r="D122" s="152" t="s">
        <v>322</v>
      </c>
      <c r="F122" s="154" t="s">
        <v>2492</v>
      </c>
      <c r="H122" s="155">
        <v>627.79</v>
      </c>
      <c r="I122" s="156"/>
      <c r="L122" s="151"/>
      <c r="M122" s="157"/>
      <c r="T122" s="158"/>
      <c r="AT122" s="153" t="s">
        <v>322</v>
      </c>
      <c r="AU122" s="153" t="s">
        <v>90</v>
      </c>
      <c r="AV122" s="12" t="s">
        <v>90</v>
      </c>
      <c r="AW122" s="12" t="s">
        <v>4</v>
      </c>
      <c r="AX122" s="12" t="s">
        <v>88</v>
      </c>
      <c r="AY122" s="153" t="s">
        <v>311</v>
      </c>
    </row>
    <row r="123" spans="2:65" s="1" customFormat="1" ht="37.9" customHeight="1" x14ac:dyDescent="0.2">
      <c r="B123" s="34"/>
      <c r="C123" s="134" t="s">
        <v>96</v>
      </c>
      <c r="D123" s="134" t="s">
        <v>313</v>
      </c>
      <c r="E123" s="135" t="s">
        <v>1783</v>
      </c>
      <c r="F123" s="136" t="s">
        <v>1784</v>
      </c>
      <c r="G123" s="137" t="s">
        <v>316</v>
      </c>
      <c r="H123" s="138">
        <v>125.55800000000001</v>
      </c>
      <c r="I123" s="139"/>
      <c r="J123" s="140">
        <f>ROUND(I123*H123,2)</f>
        <v>0</v>
      </c>
      <c r="K123" s="136" t="s">
        <v>317</v>
      </c>
      <c r="L123" s="34"/>
      <c r="M123" s="141" t="s">
        <v>43</v>
      </c>
      <c r="N123" s="142" t="s">
        <v>52</v>
      </c>
      <c r="P123" s="143">
        <f>O123*H123</f>
        <v>0</v>
      </c>
      <c r="Q123" s="143">
        <v>0</v>
      </c>
      <c r="R123" s="143">
        <f>Q123*H123</f>
        <v>0</v>
      </c>
      <c r="S123" s="143">
        <v>0</v>
      </c>
      <c r="T123" s="144">
        <f>S123*H123</f>
        <v>0</v>
      </c>
      <c r="AR123" s="145" t="s">
        <v>318</v>
      </c>
      <c r="AT123" s="145" t="s">
        <v>313</v>
      </c>
      <c r="AU123" s="145" t="s">
        <v>90</v>
      </c>
      <c r="AY123" s="18" t="s">
        <v>311</v>
      </c>
      <c r="BE123" s="146">
        <f>IF(N123="základní",J123,0)</f>
        <v>0</v>
      </c>
      <c r="BF123" s="146">
        <f>IF(N123="snížená",J123,0)</f>
        <v>0</v>
      </c>
      <c r="BG123" s="146">
        <f>IF(N123="zákl. přenesená",J123,0)</f>
        <v>0</v>
      </c>
      <c r="BH123" s="146">
        <f>IF(N123="sníž. přenesená",J123,0)</f>
        <v>0</v>
      </c>
      <c r="BI123" s="146">
        <f>IF(N123="nulová",J123,0)</f>
        <v>0</v>
      </c>
      <c r="BJ123" s="18" t="s">
        <v>88</v>
      </c>
      <c r="BK123" s="146">
        <f>ROUND(I123*H123,2)</f>
        <v>0</v>
      </c>
      <c r="BL123" s="18" t="s">
        <v>318</v>
      </c>
      <c r="BM123" s="145" t="s">
        <v>2493</v>
      </c>
    </row>
    <row r="124" spans="2:65" s="1" customFormat="1" ht="11.25" x14ac:dyDescent="0.2">
      <c r="B124" s="34"/>
      <c r="D124" s="147" t="s">
        <v>320</v>
      </c>
      <c r="F124" s="148" t="s">
        <v>1786</v>
      </c>
      <c r="I124" s="149"/>
      <c r="L124" s="34"/>
      <c r="M124" s="150"/>
      <c r="T124" s="55"/>
      <c r="AT124" s="18" t="s">
        <v>320</v>
      </c>
      <c r="AU124" s="18" t="s">
        <v>90</v>
      </c>
    </row>
    <row r="125" spans="2:65" s="14" customFormat="1" ht="11.25" x14ac:dyDescent="0.2">
      <c r="B125" s="166"/>
      <c r="D125" s="152" t="s">
        <v>322</v>
      </c>
      <c r="E125" s="167" t="s">
        <v>43</v>
      </c>
      <c r="F125" s="168" t="s">
        <v>2489</v>
      </c>
      <c r="H125" s="167" t="s">
        <v>43</v>
      </c>
      <c r="I125" s="169"/>
      <c r="L125" s="166"/>
      <c r="M125" s="170"/>
      <c r="T125" s="171"/>
      <c r="AT125" s="167" t="s">
        <v>322</v>
      </c>
      <c r="AU125" s="167" t="s">
        <v>90</v>
      </c>
      <c r="AV125" s="14" t="s">
        <v>88</v>
      </c>
      <c r="AW125" s="14" t="s">
        <v>41</v>
      </c>
      <c r="AX125" s="14" t="s">
        <v>81</v>
      </c>
      <c r="AY125" s="167" t="s">
        <v>311</v>
      </c>
    </row>
    <row r="126" spans="2:65" s="12" customFormat="1" ht="11.25" x14ac:dyDescent="0.2">
      <c r="B126" s="151"/>
      <c r="D126" s="152" t="s">
        <v>322</v>
      </c>
      <c r="E126" s="153" t="s">
        <v>43</v>
      </c>
      <c r="F126" s="154" t="s">
        <v>2490</v>
      </c>
      <c r="H126" s="155">
        <v>125.55800000000001</v>
      </c>
      <c r="I126" s="156"/>
      <c r="L126" s="151"/>
      <c r="M126" s="157"/>
      <c r="T126" s="158"/>
      <c r="AT126" s="153" t="s">
        <v>322</v>
      </c>
      <c r="AU126" s="153" t="s">
        <v>90</v>
      </c>
      <c r="AV126" s="12" t="s">
        <v>90</v>
      </c>
      <c r="AW126" s="12" t="s">
        <v>41</v>
      </c>
      <c r="AX126" s="12" t="s">
        <v>81</v>
      </c>
      <c r="AY126" s="153" t="s">
        <v>311</v>
      </c>
    </row>
    <row r="127" spans="2:65" s="13" customFormat="1" ht="11.25" x14ac:dyDescent="0.2">
      <c r="B127" s="159"/>
      <c r="D127" s="152" t="s">
        <v>322</v>
      </c>
      <c r="E127" s="160" t="s">
        <v>43</v>
      </c>
      <c r="F127" s="161" t="s">
        <v>331</v>
      </c>
      <c r="H127" s="162">
        <v>125.55800000000001</v>
      </c>
      <c r="I127" s="163"/>
      <c r="L127" s="159"/>
      <c r="M127" s="164"/>
      <c r="T127" s="165"/>
      <c r="AT127" s="160" t="s">
        <v>322</v>
      </c>
      <c r="AU127" s="160" t="s">
        <v>90</v>
      </c>
      <c r="AV127" s="13" t="s">
        <v>318</v>
      </c>
      <c r="AW127" s="13" t="s">
        <v>41</v>
      </c>
      <c r="AX127" s="13" t="s">
        <v>88</v>
      </c>
      <c r="AY127" s="160" t="s">
        <v>311</v>
      </c>
    </row>
    <row r="128" spans="2:65" s="1" customFormat="1" ht="37.9" customHeight="1" x14ac:dyDescent="0.2">
      <c r="B128" s="34"/>
      <c r="C128" s="134" t="s">
        <v>318</v>
      </c>
      <c r="D128" s="134" t="s">
        <v>313</v>
      </c>
      <c r="E128" s="135" t="s">
        <v>1788</v>
      </c>
      <c r="F128" s="136" t="s">
        <v>1789</v>
      </c>
      <c r="G128" s="137" t="s">
        <v>316</v>
      </c>
      <c r="H128" s="138">
        <v>627.79</v>
      </c>
      <c r="I128" s="139"/>
      <c r="J128" s="140">
        <f>ROUND(I128*H128,2)</f>
        <v>0</v>
      </c>
      <c r="K128" s="136" t="s">
        <v>317</v>
      </c>
      <c r="L128" s="34"/>
      <c r="M128" s="141" t="s">
        <v>43</v>
      </c>
      <c r="N128" s="142" t="s">
        <v>52</v>
      </c>
      <c r="P128" s="143">
        <f>O128*H128</f>
        <v>0</v>
      </c>
      <c r="Q128" s="143">
        <v>0</v>
      </c>
      <c r="R128" s="143">
        <f>Q128*H128</f>
        <v>0</v>
      </c>
      <c r="S128" s="143">
        <v>0</v>
      </c>
      <c r="T128" s="144">
        <f>S128*H128</f>
        <v>0</v>
      </c>
      <c r="AR128" s="145" t="s">
        <v>318</v>
      </c>
      <c r="AT128" s="145" t="s">
        <v>313</v>
      </c>
      <c r="AU128" s="145" t="s">
        <v>90</v>
      </c>
      <c r="AY128" s="18" t="s">
        <v>311</v>
      </c>
      <c r="BE128" s="146">
        <f>IF(N128="základní",J128,0)</f>
        <v>0</v>
      </c>
      <c r="BF128" s="146">
        <f>IF(N128="snížená",J128,0)</f>
        <v>0</v>
      </c>
      <c r="BG128" s="146">
        <f>IF(N128="zákl. přenesená",J128,0)</f>
        <v>0</v>
      </c>
      <c r="BH128" s="146">
        <f>IF(N128="sníž. přenesená",J128,0)</f>
        <v>0</v>
      </c>
      <c r="BI128" s="146">
        <f>IF(N128="nulová",J128,0)</f>
        <v>0</v>
      </c>
      <c r="BJ128" s="18" t="s">
        <v>88</v>
      </c>
      <c r="BK128" s="146">
        <f>ROUND(I128*H128,2)</f>
        <v>0</v>
      </c>
      <c r="BL128" s="18" t="s">
        <v>318</v>
      </c>
      <c r="BM128" s="145" t="s">
        <v>2494</v>
      </c>
    </row>
    <row r="129" spans="2:65" s="1" customFormat="1" ht="11.25" x14ac:dyDescent="0.2">
      <c r="B129" s="34"/>
      <c r="D129" s="147" t="s">
        <v>320</v>
      </c>
      <c r="F129" s="148" t="s">
        <v>1791</v>
      </c>
      <c r="I129" s="149"/>
      <c r="L129" s="34"/>
      <c r="M129" s="150"/>
      <c r="T129" s="55"/>
      <c r="AT129" s="18" t="s">
        <v>320</v>
      </c>
      <c r="AU129" s="18" t="s">
        <v>90</v>
      </c>
    </row>
    <row r="130" spans="2:65" s="12" customFormat="1" ht="11.25" x14ac:dyDescent="0.2">
      <c r="B130" s="151"/>
      <c r="D130" s="152" t="s">
        <v>322</v>
      </c>
      <c r="F130" s="154" t="s">
        <v>2492</v>
      </c>
      <c r="H130" s="155">
        <v>627.79</v>
      </c>
      <c r="I130" s="156"/>
      <c r="L130" s="151"/>
      <c r="M130" s="157"/>
      <c r="T130" s="158"/>
      <c r="AT130" s="153" t="s">
        <v>322</v>
      </c>
      <c r="AU130" s="153" t="s">
        <v>90</v>
      </c>
      <c r="AV130" s="12" t="s">
        <v>90</v>
      </c>
      <c r="AW130" s="12" t="s">
        <v>4</v>
      </c>
      <c r="AX130" s="12" t="s">
        <v>88</v>
      </c>
      <c r="AY130" s="153" t="s">
        <v>311</v>
      </c>
    </row>
    <row r="131" spans="2:65" s="11" customFormat="1" ht="22.9" customHeight="1" x14ac:dyDescent="0.2">
      <c r="B131" s="122"/>
      <c r="D131" s="123" t="s">
        <v>80</v>
      </c>
      <c r="E131" s="132" t="s">
        <v>90</v>
      </c>
      <c r="F131" s="132" t="s">
        <v>312</v>
      </c>
      <c r="I131" s="125"/>
      <c r="J131" s="133">
        <f>BK131</f>
        <v>0</v>
      </c>
      <c r="L131" s="122"/>
      <c r="M131" s="127"/>
      <c r="P131" s="128">
        <f>SUM(P132:P214)</f>
        <v>0</v>
      </c>
      <c r="R131" s="128">
        <f>SUM(R132:R214)</f>
        <v>1298.3919796300002</v>
      </c>
      <c r="T131" s="129">
        <f>SUM(T132:T214)</f>
        <v>0</v>
      </c>
      <c r="AR131" s="123" t="s">
        <v>88</v>
      </c>
      <c r="AT131" s="130" t="s">
        <v>80</v>
      </c>
      <c r="AU131" s="130" t="s">
        <v>88</v>
      </c>
      <c r="AY131" s="123" t="s">
        <v>311</v>
      </c>
      <c r="BK131" s="131">
        <f>SUM(BK132:BK214)</f>
        <v>0</v>
      </c>
    </row>
    <row r="132" spans="2:65" s="1" customFormat="1" ht="21.75" customHeight="1" x14ac:dyDescent="0.2">
      <c r="B132" s="34"/>
      <c r="C132" s="134" t="s">
        <v>344</v>
      </c>
      <c r="D132" s="134" t="s">
        <v>313</v>
      </c>
      <c r="E132" s="135" t="s">
        <v>1812</v>
      </c>
      <c r="F132" s="136" t="s">
        <v>1813</v>
      </c>
      <c r="G132" s="137" t="s">
        <v>379</v>
      </c>
      <c r="H132" s="138">
        <v>116</v>
      </c>
      <c r="I132" s="139"/>
      <c r="J132" s="140">
        <f>ROUND(I132*H132,2)</f>
        <v>0</v>
      </c>
      <c r="K132" s="136" t="s">
        <v>43</v>
      </c>
      <c r="L132" s="34"/>
      <c r="M132" s="141" t="s">
        <v>43</v>
      </c>
      <c r="N132" s="142" t="s">
        <v>52</v>
      </c>
      <c r="P132" s="143">
        <f>O132*H132</f>
        <v>0</v>
      </c>
      <c r="Q132" s="143">
        <v>0</v>
      </c>
      <c r="R132" s="143">
        <f>Q132*H132</f>
        <v>0</v>
      </c>
      <c r="S132" s="143">
        <v>0</v>
      </c>
      <c r="T132" s="144">
        <f>S132*H132</f>
        <v>0</v>
      </c>
      <c r="AR132" s="145" t="s">
        <v>318</v>
      </c>
      <c r="AT132" s="145" t="s">
        <v>313</v>
      </c>
      <c r="AU132" s="145" t="s">
        <v>90</v>
      </c>
      <c r="AY132" s="18" t="s">
        <v>311</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318</v>
      </c>
      <c r="BM132" s="145" t="s">
        <v>2495</v>
      </c>
    </row>
    <row r="133" spans="2:65" s="14" customFormat="1" ht="11.25" x14ac:dyDescent="0.2">
      <c r="B133" s="166"/>
      <c r="D133" s="152" t="s">
        <v>322</v>
      </c>
      <c r="E133" s="167" t="s">
        <v>43</v>
      </c>
      <c r="F133" s="168" t="s">
        <v>1815</v>
      </c>
      <c r="H133" s="167" t="s">
        <v>43</v>
      </c>
      <c r="I133" s="169"/>
      <c r="L133" s="166"/>
      <c r="M133" s="170"/>
      <c r="T133" s="171"/>
      <c r="AT133" s="167" t="s">
        <v>322</v>
      </c>
      <c r="AU133" s="167" t="s">
        <v>90</v>
      </c>
      <c r="AV133" s="14" t="s">
        <v>88</v>
      </c>
      <c r="AW133" s="14" t="s">
        <v>41</v>
      </c>
      <c r="AX133" s="14" t="s">
        <v>81</v>
      </c>
      <c r="AY133" s="167" t="s">
        <v>311</v>
      </c>
    </row>
    <row r="134" spans="2:65" s="12" customFormat="1" ht="11.25" x14ac:dyDescent="0.2">
      <c r="B134" s="151"/>
      <c r="D134" s="152" t="s">
        <v>322</v>
      </c>
      <c r="E134" s="153" t="s">
        <v>43</v>
      </c>
      <c r="F134" s="154" t="s">
        <v>2496</v>
      </c>
      <c r="H134" s="155">
        <v>116</v>
      </c>
      <c r="I134" s="156"/>
      <c r="L134" s="151"/>
      <c r="M134" s="157"/>
      <c r="T134" s="158"/>
      <c r="AT134" s="153" t="s">
        <v>322</v>
      </c>
      <c r="AU134" s="153" t="s">
        <v>90</v>
      </c>
      <c r="AV134" s="12" t="s">
        <v>90</v>
      </c>
      <c r="AW134" s="12" t="s">
        <v>41</v>
      </c>
      <c r="AX134" s="12" t="s">
        <v>81</v>
      </c>
      <c r="AY134" s="153" t="s">
        <v>311</v>
      </c>
    </row>
    <row r="135" spans="2:65" s="13" customFormat="1" ht="11.25" x14ac:dyDescent="0.2">
      <c r="B135" s="159"/>
      <c r="D135" s="152" t="s">
        <v>322</v>
      </c>
      <c r="E135" s="160" t="s">
        <v>43</v>
      </c>
      <c r="F135" s="161" t="s">
        <v>331</v>
      </c>
      <c r="H135" s="162">
        <v>116</v>
      </c>
      <c r="I135" s="163"/>
      <c r="L135" s="159"/>
      <c r="M135" s="164"/>
      <c r="T135" s="165"/>
      <c r="AT135" s="160" t="s">
        <v>322</v>
      </c>
      <c r="AU135" s="160" t="s">
        <v>90</v>
      </c>
      <c r="AV135" s="13" t="s">
        <v>318</v>
      </c>
      <c r="AW135" s="13" t="s">
        <v>41</v>
      </c>
      <c r="AX135" s="13" t="s">
        <v>88</v>
      </c>
      <c r="AY135" s="160" t="s">
        <v>311</v>
      </c>
    </row>
    <row r="136" spans="2:65" s="1" customFormat="1" ht="24.2" customHeight="1" x14ac:dyDescent="0.2">
      <c r="B136" s="34"/>
      <c r="C136" s="134" t="s">
        <v>350</v>
      </c>
      <c r="D136" s="134" t="s">
        <v>313</v>
      </c>
      <c r="E136" s="135" t="s">
        <v>2497</v>
      </c>
      <c r="F136" s="136" t="s">
        <v>2498</v>
      </c>
      <c r="G136" s="137" t="s">
        <v>250</v>
      </c>
      <c r="H136" s="138">
        <v>630</v>
      </c>
      <c r="I136" s="139"/>
      <c r="J136" s="140">
        <f>ROUND(I136*H136,2)</f>
        <v>0</v>
      </c>
      <c r="K136" s="136" t="s">
        <v>317</v>
      </c>
      <c r="L136" s="34"/>
      <c r="M136" s="141" t="s">
        <v>43</v>
      </c>
      <c r="N136" s="142" t="s">
        <v>52</v>
      </c>
      <c r="P136" s="143">
        <f>O136*H136</f>
        <v>0</v>
      </c>
      <c r="Q136" s="143">
        <v>2.2000000000000001E-4</v>
      </c>
      <c r="R136" s="143">
        <f>Q136*H136</f>
        <v>0.1386</v>
      </c>
      <c r="S136" s="143">
        <v>0</v>
      </c>
      <c r="T136" s="144">
        <f>S136*H136</f>
        <v>0</v>
      </c>
      <c r="AR136" s="145" t="s">
        <v>318</v>
      </c>
      <c r="AT136" s="145" t="s">
        <v>313</v>
      </c>
      <c r="AU136" s="145" t="s">
        <v>90</v>
      </c>
      <c r="AY136" s="18" t="s">
        <v>311</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318</v>
      </c>
      <c r="BM136" s="145" t="s">
        <v>2499</v>
      </c>
    </row>
    <row r="137" spans="2:65" s="1" customFormat="1" ht="11.25" x14ac:dyDescent="0.2">
      <c r="B137" s="34"/>
      <c r="D137" s="147" t="s">
        <v>320</v>
      </c>
      <c r="F137" s="148" t="s">
        <v>2500</v>
      </c>
      <c r="I137" s="149"/>
      <c r="L137" s="34"/>
      <c r="M137" s="150"/>
      <c r="T137" s="55"/>
      <c r="AT137" s="18" t="s">
        <v>320</v>
      </c>
      <c r="AU137" s="18" t="s">
        <v>90</v>
      </c>
    </row>
    <row r="138" spans="2:65" s="14" customFormat="1" ht="11.25" x14ac:dyDescent="0.2">
      <c r="B138" s="166"/>
      <c r="D138" s="152" t="s">
        <v>322</v>
      </c>
      <c r="E138" s="167" t="s">
        <v>43</v>
      </c>
      <c r="F138" s="168" t="s">
        <v>1830</v>
      </c>
      <c r="H138" s="167" t="s">
        <v>43</v>
      </c>
      <c r="I138" s="169"/>
      <c r="L138" s="166"/>
      <c r="M138" s="170"/>
      <c r="T138" s="171"/>
      <c r="AT138" s="167" t="s">
        <v>322</v>
      </c>
      <c r="AU138" s="167" t="s">
        <v>90</v>
      </c>
      <c r="AV138" s="14" t="s">
        <v>88</v>
      </c>
      <c r="AW138" s="14" t="s">
        <v>41</v>
      </c>
      <c r="AX138" s="14" t="s">
        <v>81</v>
      </c>
      <c r="AY138" s="167" t="s">
        <v>311</v>
      </c>
    </row>
    <row r="139" spans="2:65" s="14" customFormat="1" ht="11.25" x14ac:dyDescent="0.2">
      <c r="B139" s="166"/>
      <c r="D139" s="152" t="s">
        <v>322</v>
      </c>
      <c r="E139" s="167" t="s">
        <v>43</v>
      </c>
      <c r="F139" s="168" t="s">
        <v>2501</v>
      </c>
      <c r="H139" s="167" t="s">
        <v>43</v>
      </c>
      <c r="I139" s="169"/>
      <c r="L139" s="166"/>
      <c r="M139" s="170"/>
      <c r="T139" s="171"/>
      <c r="AT139" s="167" t="s">
        <v>322</v>
      </c>
      <c r="AU139" s="167" t="s">
        <v>90</v>
      </c>
      <c r="AV139" s="14" t="s">
        <v>88</v>
      </c>
      <c r="AW139" s="14" t="s">
        <v>41</v>
      </c>
      <c r="AX139" s="14" t="s">
        <v>81</v>
      </c>
      <c r="AY139" s="167" t="s">
        <v>311</v>
      </c>
    </row>
    <row r="140" spans="2:65" s="12" customFormat="1" ht="11.25" x14ac:dyDescent="0.2">
      <c r="B140" s="151"/>
      <c r="D140" s="152" t="s">
        <v>322</v>
      </c>
      <c r="E140" s="153" t="s">
        <v>43</v>
      </c>
      <c r="F140" s="154" t="s">
        <v>2502</v>
      </c>
      <c r="H140" s="155">
        <v>602.5</v>
      </c>
      <c r="I140" s="156"/>
      <c r="L140" s="151"/>
      <c r="M140" s="157"/>
      <c r="T140" s="158"/>
      <c r="AT140" s="153" t="s">
        <v>322</v>
      </c>
      <c r="AU140" s="153" t="s">
        <v>90</v>
      </c>
      <c r="AV140" s="12" t="s">
        <v>90</v>
      </c>
      <c r="AW140" s="12" t="s">
        <v>41</v>
      </c>
      <c r="AX140" s="12" t="s">
        <v>81</v>
      </c>
      <c r="AY140" s="153" t="s">
        <v>311</v>
      </c>
    </row>
    <row r="141" spans="2:65" s="12" customFormat="1" ht="11.25" x14ac:dyDescent="0.2">
      <c r="B141" s="151"/>
      <c r="D141" s="152" t="s">
        <v>322</v>
      </c>
      <c r="E141" s="153" t="s">
        <v>43</v>
      </c>
      <c r="F141" s="154" t="s">
        <v>2503</v>
      </c>
      <c r="H141" s="155">
        <v>27.5</v>
      </c>
      <c r="I141" s="156"/>
      <c r="L141" s="151"/>
      <c r="M141" s="157"/>
      <c r="T141" s="158"/>
      <c r="AT141" s="153" t="s">
        <v>322</v>
      </c>
      <c r="AU141" s="153" t="s">
        <v>90</v>
      </c>
      <c r="AV141" s="12" t="s">
        <v>90</v>
      </c>
      <c r="AW141" s="12" t="s">
        <v>41</v>
      </c>
      <c r="AX141" s="12" t="s">
        <v>81</v>
      </c>
      <c r="AY141" s="153" t="s">
        <v>311</v>
      </c>
    </row>
    <row r="142" spans="2:65" s="13" customFormat="1" ht="11.25" x14ac:dyDescent="0.2">
      <c r="B142" s="159"/>
      <c r="D142" s="152" t="s">
        <v>322</v>
      </c>
      <c r="E142" s="160" t="s">
        <v>43</v>
      </c>
      <c r="F142" s="161" t="s">
        <v>331</v>
      </c>
      <c r="H142" s="162">
        <v>630</v>
      </c>
      <c r="I142" s="163"/>
      <c r="L142" s="159"/>
      <c r="M142" s="164"/>
      <c r="T142" s="165"/>
      <c r="AT142" s="160" t="s">
        <v>322</v>
      </c>
      <c r="AU142" s="160" t="s">
        <v>90</v>
      </c>
      <c r="AV142" s="13" t="s">
        <v>318</v>
      </c>
      <c r="AW142" s="13" t="s">
        <v>41</v>
      </c>
      <c r="AX142" s="13" t="s">
        <v>88</v>
      </c>
      <c r="AY142" s="160" t="s">
        <v>311</v>
      </c>
    </row>
    <row r="143" spans="2:65" s="1" customFormat="1" ht="16.5" customHeight="1" x14ac:dyDescent="0.2">
      <c r="B143" s="34"/>
      <c r="C143" s="172" t="s">
        <v>356</v>
      </c>
      <c r="D143" s="172" t="s">
        <v>634</v>
      </c>
      <c r="E143" s="173" t="s">
        <v>2504</v>
      </c>
      <c r="F143" s="174" t="s">
        <v>2505</v>
      </c>
      <c r="G143" s="175" t="s">
        <v>250</v>
      </c>
      <c r="H143" s="176">
        <v>724.5</v>
      </c>
      <c r="I143" s="177"/>
      <c r="J143" s="178">
        <f>ROUND(I143*H143,2)</f>
        <v>0</v>
      </c>
      <c r="K143" s="174" t="s">
        <v>43</v>
      </c>
      <c r="L143" s="179"/>
      <c r="M143" s="180" t="s">
        <v>43</v>
      </c>
      <c r="N143" s="181" t="s">
        <v>52</v>
      </c>
      <c r="P143" s="143">
        <f>O143*H143</f>
        <v>0</v>
      </c>
      <c r="Q143" s="143">
        <v>0</v>
      </c>
      <c r="R143" s="143">
        <f>Q143*H143</f>
        <v>0</v>
      </c>
      <c r="S143" s="143">
        <v>0</v>
      </c>
      <c r="T143" s="144">
        <f>S143*H143</f>
        <v>0</v>
      </c>
      <c r="AR143" s="145" t="s">
        <v>362</v>
      </c>
      <c r="AT143" s="145" t="s">
        <v>634</v>
      </c>
      <c r="AU143" s="145" t="s">
        <v>90</v>
      </c>
      <c r="AY143" s="18" t="s">
        <v>311</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318</v>
      </c>
      <c r="BM143" s="145" t="s">
        <v>2506</v>
      </c>
    </row>
    <row r="144" spans="2:65" s="1" customFormat="1" ht="24.2" customHeight="1" x14ac:dyDescent="0.2">
      <c r="B144" s="34"/>
      <c r="C144" s="134" t="s">
        <v>362</v>
      </c>
      <c r="D144" s="134" t="s">
        <v>313</v>
      </c>
      <c r="E144" s="135" t="s">
        <v>2507</v>
      </c>
      <c r="F144" s="136" t="s">
        <v>2508</v>
      </c>
      <c r="G144" s="137" t="s">
        <v>379</v>
      </c>
      <c r="H144" s="138">
        <v>367</v>
      </c>
      <c r="I144" s="139"/>
      <c r="J144" s="140">
        <f>ROUND(I144*H144,2)</f>
        <v>0</v>
      </c>
      <c r="K144" s="136" t="s">
        <v>317</v>
      </c>
      <c r="L144" s="34"/>
      <c r="M144" s="141" t="s">
        <v>43</v>
      </c>
      <c r="N144" s="142" t="s">
        <v>52</v>
      </c>
      <c r="P144" s="143">
        <f>O144*H144</f>
        <v>0</v>
      </c>
      <c r="Q144" s="143">
        <v>1.1E-4</v>
      </c>
      <c r="R144" s="143">
        <f>Q144*H144</f>
        <v>4.0370000000000003E-2</v>
      </c>
      <c r="S144" s="143">
        <v>0</v>
      </c>
      <c r="T144" s="144">
        <f>S144*H144</f>
        <v>0</v>
      </c>
      <c r="AR144" s="145" t="s">
        <v>318</v>
      </c>
      <c r="AT144" s="145" t="s">
        <v>313</v>
      </c>
      <c r="AU144" s="145" t="s">
        <v>90</v>
      </c>
      <c r="AY144" s="18" t="s">
        <v>311</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318</v>
      </c>
      <c r="BM144" s="145" t="s">
        <v>2509</v>
      </c>
    </row>
    <row r="145" spans="2:65" s="1" customFormat="1" ht="11.25" x14ac:dyDescent="0.2">
      <c r="B145" s="34"/>
      <c r="D145" s="147" t="s">
        <v>320</v>
      </c>
      <c r="F145" s="148" t="s">
        <v>2510</v>
      </c>
      <c r="I145" s="149"/>
      <c r="L145" s="34"/>
      <c r="M145" s="150"/>
      <c r="T145" s="55"/>
      <c r="AT145" s="18" t="s">
        <v>320</v>
      </c>
      <c r="AU145" s="18" t="s">
        <v>90</v>
      </c>
    </row>
    <row r="146" spans="2:65" s="12" customFormat="1" ht="11.25" x14ac:dyDescent="0.2">
      <c r="B146" s="151"/>
      <c r="D146" s="152" t="s">
        <v>322</v>
      </c>
      <c r="E146" s="153" t="s">
        <v>43</v>
      </c>
      <c r="F146" s="154" t="s">
        <v>2511</v>
      </c>
      <c r="H146" s="155">
        <v>344</v>
      </c>
      <c r="I146" s="156"/>
      <c r="L146" s="151"/>
      <c r="M146" s="157"/>
      <c r="T146" s="158"/>
      <c r="AT146" s="153" t="s">
        <v>322</v>
      </c>
      <c r="AU146" s="153" t="s">
        <v>90</v>
      </c>
      <c r="AV146" s="12" t="s">
        <v>90</v>
      </c>
      <c r="AW146" s="12" t="s">
        <v>41</v>
      </c>
      <c r="AX146" s="12" t="s">
        <v>81</v>
      </c>
      <c r="AY146" s="153" t="s">
        <v>311</v>
      </c>
    </row>
    <row r="147" spans="2:65" s="12" customFormat="1" ht="11.25" x14ac:dyDescent="0.2">
      <c r="B147" s="151"/>
      <c r="D147" s="152" t="s">
        <v>322</v>
      </c>
      <c r="E147" s="153" t="s">
        <v>43</v>
      </c>
      <c r="F147" s="154" t="s">
        <v>2512</v>
      </c>
      <c r="H147" s="155">
        <v>390</v>
      </c>
      <c r="I147" s="156"/>
      <c r="L147" s="151"/>
      <c r="M147" s="157"/>
      <c r="T147" s="158"/>
      <c r="AT147" s="153" t="s">
        <v>322</v>
      </c>
      <c r="AU147" s="153" t="s">
        <v>90</v>
      </c>
      <c r="AV147" s="12" t="s">
        <v>90</v>
      </c>
      <c r="AW147" s="12" t="s">
        <v>41</v>
      </c>
      <c r="AX147" s="12" t="s">
        <v>81</v>
      </c>
      <c r="AY147" s="153" t="s">
        <v>311</v>
      </c>
    </row>
    <row r="148" spans="2:65" s="13" customFormat="1" ht="11.25" x14ac:dyDescent="0.2">
      <c r="B148" s="159"/>
      <c r="D148" s="152" t="s">
        <v>322</v>
      </c>
      <c r="E148" s="160" t="s">
        <v>43</v>
      </c>
      <c r="F148" s="161" t="s">
        <v>331</v>
      </c>
      <c r="H148" s="162">
        <v>734</v>
      </c>
      <c r="I148" s="163"/>
      <c r="L148" s="159"/>
      <c r="M148" s="164"/>
      <c r="T148" s="165"/>
      <c r="AT148" s="160" t="s">
        <v>322</v>
      </c>
      <c r="AU148" s="160" t="s">
        <v>90</v>
      </c>
      <c r="AV148" s="13" t="s">
        <v>318</v>
      </c>
      <c r="AW148" s="13" t="s">
        <v>41</v>
      </c>
      <c r="AX148" s="13" t="s">
        <v>88</v>
      </c>
      <c r="AY148" s="160" t="s">
        <v>311</v>
      </c>
    </row>
    <row r="149" spans="2:65" s="12" customFormat="1" ht="11.25" x14ac:dyDescent="0.2">
      <c r="B149" s="151"/>
      <c r="D149" s="152" t="s">
        <v>322</v>
      </c>
      <c r="F149" s="154" t="s">
        <v>2513</v>
      </c>
      <c r="H149" s="155">
        <v>367</v>
      </c>
      <c r="I149" s="156"/>
      <c r="L149" s="151"/>
      <c r="M149" s="157"/>
      <c r="T149" s="158"/>
      <c r="AT149" s="153" t="s">
        <v>322</v>
      </c>
      <c r="AU149" s="153" t="s">
        <v>90</v>
      </c>
      <c r="AV149" s="12" t="s">
        <v>90</v>
      </c>
      <c r="AW149" s="12" t="s">
        <v>4</v>
      </c>
      <c r="AX149" s="12" t="s">
        <v>88</v>
      </c>
      <c r="AY149" s="153" t="s">
        <v>311</v>
      </c>
    </row>
    <row r="150" spans="2:65" s="1" customFormat="1" ht="24.2" customHeight="1" x14ac:dyDescent="0.2">
      <c r="B150" s="34"/>
      <c r="C150" s="134" t="s">
        <v>368</v>
      </c>
      <c r="D150" s="134" t="s">
        <v>313</v>
      </c>
      <c r="E150" s="135" t="s">
        <v>2514</v>
      </c>
      <c r="F150" s="136" t="s">
        <v>2515</v>
      </c>
      <c r="G150" s="137" t="s">
        <v>379</v>
      </c>
      <c r="H150" s="138">
        <v>367</v>
      </c>
      <c r="I150" s="139"/>
      <c r="J150" s="140">
        <f>ROUND(I150*H150,2)</f>
        <v>0</v>
      </c>
      <c r="K150" s="136" t="s">
        <v>317</v>
      </c>
      <c r="L150" s="34"/>
      <c r="M150" s="141" t="s">
        <v>43</v>
      </c>
      <c r="N150" s="142" t="s">
        <v>52</v>
      </c>
      <c r="P150" s="143">
        <f>O150*H150</f>
        <v>0</v>
      </c>
      <c r="Q150" s="143">
        <v>1.2E-4</v>
      </c>
      <c r="R150" s="143">
        <f>Q150*H150</f>
        <v>4.4040000000000003E-2</v>
      </c>
      <c r="S150" s="143">
        <v>0</v>
      </c>
      <c r="T150" s="144">
        <f>S150*H150</f>
        <v>0</v>
      </c>
      <c r="AR150" s="145" t="s">
        <v>318</v>
      </c>
      <c r="AT150" s="145" t="s">
        <v>313</v>
      </c>
      <c r="AU150" s="145" t="s">
        <v>90</v>
      </c>
      <c r="AY150" s="18" t="s">
        <v>311</v>
      </c>
      <c r="BE150" s="146">
        <f>IF(N150="základní",J150,0)</f>
        <v>0</v>
      </c>
      <c r="BF150" s="146">
        <f>IF(N150="snížená",J150,0)</f>
        <v>0</v>
      </c>
      <c r="BG150" s="146">
        <f>IF(N150="zákl. přenesená",J150,0)</f>
        <v>0</v>
      </c>
      <c r="BH150" s="146">
        <f>IF(N150="sníž. přenesená",J150,0)</f>
        <v>0</v>
      </c>
      <c r="BI150" s="146">
        <f>IF(N150="nulová",J150,0)</f>
        <v>0</v>
      </c>
      <c r="BJ150" s="18" t="s">
        <v>88</v>
      </c>
      <c r="BK150" s="146">
        <f>ROUND(I150*H150,2)</f>
        <v>0</v>
      </c>
      <c r="BL150" s="18" t="s">
        <v>318</v>
      </c>
      <c r="BM150" s="145" t="s">
        <v>2516</v>
      </c>
    </row>
    <row r="151" spans="2:65" s="1" customFormat="1" ht="11.25" x14ac:dyDescent="0.2">
      <c r="B151" s="34"/>
      <c r="D151" s="147" t="s">
        <v>320</v>
      </c>
      <c r="F151" s="148" t="s">
        <v>2517</v>
      </c>
      <c r="I151" s="149"/>
      <c r="L151" s="34"/>
      <c r="M151" s="150"/>
      <c r="T151" s="55"/>
      <c r="AT151" s="18" t="s">
        <v>320</v>
      </c>
      <c r="AU151" s="18" t="s">
        <v>90</v>
      </c>
    </row>
    <row r="152" spans="2:65" s="12" customFormat="1" ht="11.25" x14ac:dyDescent="0.2">
      <c r="B152" s="151"/>
      <c r="D152" s="152" t="s">
        <v>322</v>
      </c>
      <c r="F152" s="154" t="s">
        <v>2513</v>
      </c>
      <c r="H152" s="155">
        <v>367</v>
      </c>
      <c r="I152" s="156"/>
      <c r="L152" s="151"/>
      <c r="M152" s="157"/>
      <c r="T152" s="158"/>
      <c r="AT152" s="153" t="s">
        <v>322</v>
      </c>
      <c r="AU152" s="153" t="s">
        <v>90</v>
      </c>
      <c r="AV152" s="12" t="s">
        <v>90</v>
      </c>
      <c r="AW152" s="12" t="s">
        <v>4</v>
      </c>
      <c r="AX152" s="12" t="s">
        <v>88</v>
      </c>
      <c r="AY152" s="153" t="s">
        <v>311</v>
      </c>
    </row>
    <row r="153" spans="2:65" s="1" customFormat="1" ht="24.2" customHeight="1" x14ac:dyDescent="0.2">
      <c r="B153" s="34"/>
      <c r="C153" s="134" t="s">
        <v>376</v>
      </c>
      <c r="D153" s="134" t="s">
        <v>313</v>
      </c>
      <c r="E153" s="135" t="s">
        <v>2518</v>
      </c>
      <c r="F153" s="136" t="s">
        <v>2519</v>
      </c>
      <c r="G153" s="137" t="s">
        <v>379</v>
      </c>
      <c r="H153" s="138">
        <v>734</v>
      </c>
      <c r="I153" s="139"/>
      <c r="J153" s="140">
        <f>ROUND(I153*H153,2)</f>
        <v>0</v>
      </c>
      <c r="K153" s="136" t="s">
        <v>317</v>
      </c>
      <c r="L153" s="34"/>
      <c r="M153" s="141" t="s">
        <v>43</v>
      </c>
      <c r="N153" s="142" t="s">
        <v>52</v>
      </c>
      <c r="P153" s="143">
        <f>O153*H153</f>
        <v>0</v>
      </c>
      <c r="Q153" s="143">
        <v>0</v>
      </c>
      <c r="R153" s="143">
        <f>Q153*H153</f>
        <v>0</v>
      </c>
      <c r="S153" s="143">
        <v>0</v>
      </c>
      <c r="T153" s="144">
        <f>S153*H153</f>
        <v>0</v>
      </c>
      <c r="AR153" s="145" t="s">
        <v>318</v>
      </c>
      <c r="AT153" s="145" t="s">
        <v>313</v>
      </c>
      <c r="AU153" s="145" t="s">
        <v>90</v>
      </c>
      <c r="AY153" s="18" t="s">
        <v>311</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318</v>
      </c>
      <c r="BM153" s="145" t="s">
        <v>2520</v>
      </c>
    </row>
    <row r="154" spans="2:65" s="1" customFormat="1" ht="11.25" x14ac:dyDescent="0.2">
      <c r="B154" s="34"/>
      <c r="D154" s="147" t="s">
        <v>320</v>
      </c>
      <c r="F154" s="148" t="s">
        <v>2521</v>
      </c>
      <c r="I154" s="149"/>
      <c r="L154" s="34"/>
      <c r="M154" s="150"/>
      <c r="T154" s="55"/>
      <c r="AT154" s="18" t="s">
        <v>320</v>
      </c>
      <c r="AU154" s="18" t="s">
        <v>90</v>
      </c>
    </row>
    <row r="155" spans="2:65" s="12" customFormat="1" ht="11.25" x14ac:dyDescent="0.2">
      <c r="B155" s="151"/>
      <c r="D155" s="152" t="s">
        <v>322</v>
      </c>
      <c r="E155" s="153" t="s">
        <v>43</v>
      </c>
      <c r="F155" s="154" t="s">
        <v>2511</v>
      </c>
      <c r="H155" s="155">
        <v>344</v>
      </c>
      <c r="I155" s="156"/>
      <c r="L155" s="151"/>
      <c r="M155" s="157"/>
      <c r="T155" s="158"/>
      <c r="AT155" s="153" t="s">
        <v>322</v>
      </c>
      <c r="AU155" s="153" t="s">
        <v>90</v>
      </c>
      <c r="AV155" s="12" t="s">
        <v>90</v>
      </c>
      <c r="AW155" s="12" t="s">
        <v>41</v>
      </c>
      <c r="AX155" s="12" t="s">
        <v>81</v>
      </c>
      <c r="AY155" s="153" t="s">
        <v>311</v>
      </c>
    </row>
    <row r="156" spans="2:65" s="12" customFormat="1" ht="11.25" x14ac:dyDescent="0.2">
      <c r="B156" s="151"/>
      <c r="D156" s="152" t="s">
        <v>322</v>
      </c>
      <c r="E156" s="153" t="s">
        <v>43</v>
      </c>
      <c r="F156" s="154" t="s">
        <v>2512</v>
      </c>
      <c r="H156" s="155">
        <v>390</v>
      </c>
      <c r="I156" s="156"/>
      <c r="L156" s="151"/>
      <c r="M156" s="157"/>
      <c r="T156" s="158"/>
      <c r="AT156" s="153" t="s">
        <v>322</v>
      </c>
      <c r="AU156" s="153" t="s">
        <v>90</v>
      </c>
      <c r="AV156" s="12" t="s">
        <v>90</v>
      </c>
      <c r="AW156" s="12" t="s">
        <v>41</v>
      </c>
      <c r="AX156" s="12" t="s">
        <v>81</v>
      </c>
      <c r="AY156" s="153" t="s">
        <v>311</v>
      </c>
    </row>
    <row r="157" spans="2:65" s="13" customFormat="1" ht="11.25" x14ac:dyDescent="0.2">
      <c r="B157" s="159"/>
      <c r="D157" s="152" t="s">
        <v>322</v>
      </c>
      <c r="E157" s="160" t="s">
        <v>43</v>
      </c>
      <c r="F157" s="161" t="s">
        <v>331</v>
      </c>
      <c r="H157" s="162">
        <v>734</v>
      </c>
      <c r="I157" s="163"/>
      <c r="L157" s="159"/>
      <c r="M157" s="164"/>
      <c r="T157" s="165"/>
      <c r="AT157" s="160" t="s">
        <v>322</v>
      </c>
      <c r="AU157" s="160" t="s">
        <v>90</v>
      </c>
      <c r="AV157" s="13" t="s">
        <v>318</v>
      </c>
      <c r="AW157" s="13" t="s">
        <v>41</v>
      </c>
      <c r="AX157" s="13" t="s">
        <v>88</v>
      </c>
      <c r="AY157" s="160" t="s">
        <v>311</v>
      </c>
    </row>
    <row r="158" spans="2:65" s="1" customFormat="1" ht="16.5" customHeight="1" x14ac:dyDescent="0.2">
      <c r="B158" s="34"/>
      <c r="C158" s="172" t="s">
        <v>384</v>
      </c>
      <c r="D158" s="172" t="s">
        <v>634</v>
      </c>
      <c r="E158" s="173" t="s">
        <v>2522</v>
      </c>
      <c r="F158" s="174" t="s">
        <v>2523</v>
      </c>
      <c r="G158" s="175" t="s">
        <v>316</v>
      </c>
      <c r="H158" s="176">
        <v>251.02799999999999</v>
      </c>
      <c r="I158" s="177"/>
      <c r="J158" s="178">
        <f>ROUND(I158*H158,2)</f>
        <v>0</v>
      </c>
      <c r="K158" s="174" t="s">
        <v>317</v>
      </c>
      <c r="L158" s="179"/>
      <c r="M158" s="180" t="s">
        <v>43</v>
      </c>
      <c r="N158" s="181" t="s">
        <v>52</v>
      </c>
      <c r="P158" s="143">
        <f>O158*H158</f>
        <v>0</v>
      </c>
      <c r="Q158" s="143">
        <v>2.4289999999999998</v>
      </c>
      <c r="R158" s="143">
        <f>Q158*H158</f>
        <v>609.74701199999993</v>
      </c>
      <c r="S158" s="143">
        <v>0</v>
      </c>
      <c r="T158" s="144">
        <f>S158*H158</f>
        <v>0</v>
      </c>
      <c r="AR158" s="145" t="s">
        <v>362</v>
      </c>
      <c r="AT158" s="145" t="s">
        <v>634</v>
      </c>
      <c r="AU158" s="145" t="s">
        <v>90</v>
      </c>
      <c r="AY158" s="18" t="s">
        <v>311</v>
      </c>
      <c r="BE158" s="146">
        <f>IF(N158="základní",J158,0)</f>
        <v>0</v>
      </c>
      <c r="BF158" s="146">
        <f>IF(N158="snížená",J158,0)</f>
        <v>0</v>
      </c>
      <c r="BG158" s="146">
        <f>IF(N158="zákl. přenesená",J158,0)</f>
        <v>0</v>
      </c>
      <c r="BH158" s="146">
        <f>IF(N158="sníž. přenesená",J158,0)</f>
        <v>0</v>
      </c>
      <c r="BI158" s="146">
        <f>IF(N158="nulová",J158,0)</f>
        <v>0</v>
      </c>
      <c r="BJ158" s="18" t="s">
        <v>88</v>
      </c>
      <c r="BK158" s="146">
        <f>ROUND(I158*H158,2)</f>
        <v>0</v>
      </c>
      <c r="BL158" s="18" t="s">
        <v>318</v>
      </c>
      <c r="BM158" s="145" t="s">
        <v>2524</v>
      </c>
    </row>
    <row r="159" spans="2:65" s="12" customFormat="1" ht="11.25" x14ac:dyDescent="0.2">
      <c r="B159" s="151"/>
      <c r="D159" s="152" t="s">
        <v>322</v>
      </c>
      <c r="F159" s="154" t="s">
        <v>2525</v>
      </c>
      <c r="H159" s="155">
        <v>251.02799999999999</v>
      </c>
      <c r="I159" s="156"/>
      <c r="L159" s="151"/>
      <c r="M159" s="157"/>
      <c r="T159" s="158"/>
      <c r="AT159" s="153" t="s">
        <v>322</v>
      </c>
      <c r="AU159" s="153" t="s">
        <v>90</v>
      </c>
      <c r="AV159" s="12" t="s">
        <v>90</v>
      </c>
      <c r="AW159" s="12" t="s">
        <v>4</v>
      </c>
      <c r="AX159" s="12" t="s">
        <v>88</v>
      </c>
      <c r="AY159" s="153" t="s">
        <v>311</v>
      </c>
    </row>
    <row r="160" spans="2:65" s="1" customFormat="1" ht="16.5" customHeight="1" x14ac:dyDescent="0.2">
      <c r="B160" s="34"/>
      <c r="C160" s="134" t="s">
        <v>8</v>
      </c>
      <c r="D160" s="134" t="s">
        <v>313</v>
      </c>
      <c r="E160" s="135" t="s">
        <v>2526</v>
      </c>
      <c r="F160" s="136" t="s">
        <v>2527</v>
      </c>
      <c r="G160" s="137" t="s">
        <v>371</v>
      </c>
      <c r="H160" s="138">
        <v>37.654000000000003</v>
      </c>
      <c r="I160" s="139"/>
      <c r="J160" s="140">
        <f>ROUND(I160*H160,2)</f>
        <v>0</v>
      </c>
      <c r="K160" s="136" t="s">
        <v>317</v>
      </c>
      <c r="L160" s="34"/>
      <c r="M160" s="141" t="s">
        <v>43</v>
      </c>
      <c r="N160" s="142" t="s">
        <v>52</v>
      </c>
      <c r="P160" s="143">
        <f>O160*H160</f>
        <v>0</v>
      </c>
      <c r="Q160" s="143">
        <v>1.11381</v>
      </c>
      <c r="R160" s="143">
        <f>Q160*H160</f>
        <v>41.939401740000001</v>
      </c>
      <c r="S160" s="143">
        <v>0</v>
      </c>
      <c r="T160" s="144">
        <f>S160*H160</f>
        <v>0</v>
      </c>
      <c r="AR160" s="145" t="s">
        <v>318</v>
      </c>
      <c r="AT160" s="145" t="s">
        <v>313</v>
      </c>
      <c r="AU160" s="145" t="s">
        <v>90</v>
      </c>
      <c r="AY160" s="18" t="s">
        <v>311</v>
      </c>
      <c r="BE160" s="146">
        <f>IF(N160="základní",J160,0)</f>
        <v>0</v>
      </c>
      <c r="BF160" s="146">
        <f>IF(N160="snížená",J160,0)</f>
        <v>0</v>
      </c>
      <c r="BG160" s="146">
        <f>IF(N160="zákl. přenesená",J160,0)</f>
        <v>0</v>
      </c>
      <c r="BH160" s="146">
        <f>IF(N160="sníž. přenesená",J160,0)</f>
        <v>0</v>
      </c>
      <c r="BI160" s="146">
        <f>IF(N160="nulová",J160,0)</f>
        <v>0</v>
      </c>
      <c r="BJ160" s="18" t="s">
        <v>88</v>
      </c>
      <c r="BK160" s="146">
        <f>ROUND(I160*H160,2)</f>
        <v>0</v>
      </c>
      <c r="BL160" s="18" t="s">
        <v>318</v>
      </c>
      <c r="BM160" s="145" t="s">
        <v>2528</v>
      </c>
    </row>
    <row r="161" spans="2:65" s="1" customFormat="1" ht="11.25" x14ac:dyDescent="0.2">
      <c r="B161" s="34"/>
      <c r="D161" s="147" t="s">
        <v>320</v>
      </c>
      <c r="F161" s="148" t="s">
        <v>2529</v>
      </c>
      <c r="I161" s="149"/>
      <c r="L161" s="34"/>
      <c r="M161" s="150"/>
      <c r="T161" s="55"/>
      <c r="AT161" s="18" t="s">
        <v>320</v>
      </c>
      <c r="AU161" s="18" t="s">
        <v>90</v>
      </c>
    </row>
    <row r="162" spans="2:65" s="14" customFormat="1" ht="11.25" x14ac:dyDescent="0.2">
      <c r="B162" s="166"/>
      <c r="D162" s="152" t="s">
        <v>322</v>
      </c>
      <c r="E162" s="167" t="s">
        <v>43</v>
      </c>
      <c r="F162" s="168" t="s">
        <v>2530</v>
      </c>
      <c r="H162" s="167" t="s">
        <v>43</v>
      </c>
      <c r="I162" s="169"/>
      <c r="L162" s="166"/>
      <c r="M162" s="170"/>
      <c r="T162" s="171"/>
      <c r="AT162" s="167" t="s">
        <v>322</v>
      </c>
      <c r="AU162" s="167" t="s">
        <v>90</v>
      </c>
      <c r="AV162" s="14" t="s">
        <v>88</v>
      </c>
      <c r="AW162" s="14" t="s">
        <v>41</v>
      </c>
      <c r="AX162" s="14" t="s">
        <v>81</v>
      </c>
      <c r="AY162" s="167" t="s">
        <v>311</v>
      </c>
    </row>
    <row r="163" spans="2:65" s="12" customFormat="1" ht="11.25" x14ac:dyDescent="0.2">
      <c r="B163" s="151"/>
      <c r="D163" s="152" t="s">
        <v>322</v>
      </c>
      <c r="E163" s="153" t="s">
        <v>43</v>
      </c>
      <c r="F163" s="154" t="s">
        <v>2531</v>
      </c>
      <c r="H163" s="155">
        <v>37.654000000000003</v>
      </c>
      <c r="I163" s="156"/>
      <c r="L163" s="151"/>
      <c r="M163" s="157"/>
      <c r="T163" s="158"/>
      <c r="AT163" s="153" t="s">
        <v>322</v>
      </c>
      <c r="AU163" s="153" t="s">
        <v>90</v>
      </c>
      <c r="AV163" s="12" t="s">
        <v>90</v>
      </c>
      <c r="AW163" s="12" t="s">
        <v>41</v>
      </c>
      <c r="AX163" s="12" t="s">
        <v>88</v>
      </c>
      <c r="AY163" s="153" t="s">
        <v>311</v>
      </c>
    </row>
    <row r="164" spans="2:65" s="1" customFormat="1" ht="16.5" customHeight="1" x14ac:dyDescent="0.2">
      <c r="B164" s="34"/>
      <c r="C164" s="134" t="s">
        <v>399</v>
      </c>
      <c r="D164" s="134" t="s">
        <v>313</v>
      </c>
      <c r="E164" s="135" t="s">
        <v>2532</v>
      </c>
      <c r="F164" s="136" t="s">
        <v>2533</v>
      </c>
      <c r="G164" s="137" t="s">
        <v>340</v>
      </c>
      <c r="H164" s="138">
        <v>4</v>
      </c>
      <c r="I164" s="139"/>
      <c r="J164" s="140">
        <f>ROUND(I164*H164,2)</f>
        <v>0</v>
      </c>
      <c r="K164" s="136" t="s">
        <v>43</v>
      </c>
      <c r="L164" s="34"/>
      <c r="M164" s="141" t="s">
        <v>43</v>
      </c>
      <c r="N164" s="142" t="s">
        <v>52</v>
      </c>
      <c r="P164" s="143">
        <f>O164*H164</f>
        <v>0</v>
      </c>
      <c r="Q164" s="143">
        <v>0</v>
      </c>
      <c r="R164" s="143">
        <f>Q164*H164</f>
        <v>0</v>
      </c>
      <c r="S164" s="143">
        <v>0</v>
      </c>
      <c r="T164" s="144">
        <f>S164*H164</f>
        <v>0</v>
      </c>
      <c r="AR164" s="145" t="s">
        <v>318</v>
      </c>
      <c r="AT164" s="145" t="s">
        <v>313</v>
      </c>
      <c r="AU164" s="145" t="s">
        <v>90</v>
      </c>
      <c r="AY164" s="18" t="s">
        <v>311</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318</v>
      </c>
      <c r="BM164" s="145" t="s">
        <v>2534</v>
      </c>
    </row>
    <row r="165" spans="2:65" s="14" customFormat="1" ht="11.25" x14ac:dyDescent="0.2">
      <c r="B165" s="166"/>
      <c r="D165" s="152" t="s">
        <v>322</v>
      </c>
      <c r="E165" s="167" t="s">
        <v>43</v>
      </c>
      <c r="F165" s="168" t="s">
        <v>1830</v>
      </c>
      <c r="H165" s="167" t="s">
        <v>43</v>
      </c>
      <c r="I165" s="169"/>
      <c r="L165" s="166"/>
      <c r="M165" s="170"/>
      <c r="T165" s="171"/>
      <c r="AT165" s="167" t="s">
        <v>322</v>
      </c>
      <c r="AU165" s="167" t="s">
        <v>90</v>
      </c>
      <c r="AV165" s="14" t="s">
        <v>88</v>
      </c>
      <c r="AW165" s="14" t="s">
        <v>41</v>
      </c>
      <c r="AX165" s="14" t="s">
        <v>81</v>
      </c>
      <c r="AY165" s="167" t="s">
        <v>311</v>
      </c>
    </row>
    <row r="166" spans="2:65" s="12" customFormat="1" ht="11.25" x14ac:dyDescent="0.2">
      <c r="B166" s="151"/>
      <c r="D166" s="152" t="s">
        <v>322</v>
      </c>
      <c r="E166" s="153" t="s">
        <v>43</v>
      </c>
      <c r="F166" s="154" t="s">
        <v>2535</v>
      </c>
      <c r="H166" s="155">
        <v>4</v>
      </c>
      <c r="I166" s="156"/>
      <c r="L166" s="151"/>
      <c r="M166" s="157"/>
      <c r="T166" s="158"/>
      <c r="AT166" s="153" t="s">
        <v>322</v>
      </c>
      <c r="AU166" s="153" t="s">
        <v>90</v>
      </c>
      <c r="AV166" s="12" t="s">
        <v>90</v>
      </c>
      <c r="AW166" s="12" t="s">
        <v>41</v>
      </c>
      <c r="AX166" s="12" t="s">
        <v>81</v>
      </c>
      <c r="AY166" s="153" t="s">
        <v>311</v>
      </c>
    </row>
    <row r="167" spans="2:65" s="13" customFormat="1" ht="11.25" x14ac:dyDescent="0.2">
      <c r="B167" s="159"/>
      <c r="D167" s="152" t="s">
        <v>322</v>
      </c>
      <c r="E167" s="160" t="s">
        <v>43</v>
      </c>
      <c r="F167" s="161" t="s">
        <v>331</v>
      </c>
      <c r="H167" s="162">
        <v>4</v>
      </c>
      <c r="I167" s="163"/>
      <c r="L167" s="159"/>
      <c r="M167" s="164"/>
      <c r="T167" s="165"/>
      <c r="AT167" s="160" t="s">
        <v>322</v>
      </c>
      <c r="AU167" s="160" t="s">
        <v>90</v>
      </c>
      <c r="AV167" s="13" t="s">
        <v>318</v>
      </c>
      <c r="AW167" s="13" t="s">
        <v>41</v>
      </c>
      <c r="AX167" s="13" t="s">
        <v>88</v>
      </c>
      <c r="AY167" s="160" t="s">
        <v>311</v>
      </c>
    </row>
    <row r="168" spans="2:65" s="1" customFormat="1" ht="16.5" customHeight="1" x14ac:dyDescent="0.2">
      <c r="B168" s="34"/>
      <c r="C168" s="134" t="s">
        <v>404</v>
      </c>
      <c r="D168" s="134" t="s">
        <v>313</v>
      </c>
      <c r="E168" s="135" t="s">
        <v>1840</v>
      </c>
      <c r="F168" s="136" t="s">
        <v>1841</v>
      </c>
      <c r="G168" s="137" t="s">
        <v>316</v>
      </c>
      <c r="H168" s="138">
        <v>306.75</v>
      </c>
      <c r="I168" s="139"/>
      <c r="J168" s="140">
        <f>ROUND(I168*H168,2)</f>
        <v>0</v>
      </c>
      <c r="K168" s="136" t="s">
        <v>317</v>
      </c>
      <c r="L168" s="34"/>
      <c r="M168" s="141" t="s">
        <v>43</v>
      </c>
      <c r="N168" s="142" t="s">
        <v>52</v>
      </c>
      <c r="P168" s="143">
        <f>O168*H168</f>
        <v>0</v>
      </c>
      <c r="Q168" s="143">
        <v>1.98</v>
      </c>
      <c r="R168" s="143">
        <f>Q168*H168</f>
        <v>607.36500000000001</v>
      </c>
      <c r="S168" s="143">
        <v>0</v>
      </c>
      <c r="T168" s="144">
        <f>S168*H168</f>
        <v>0</v>
      </c>
      <c r="AR168" s="145" t="s">
        <v>318</v>
      </c>
      <c r="AT168" s="145" t="s">
        <v>313</v>
      </c>
      <c r="AU168" s="145" t="s">
        <v>90</v>
      </c>
      <c r="AY168" s="18" t="s">
        <v>311</v>
      </c>
      <c r="BE168" s="146">
        <f>IF(N168="základní",J168,0)</f>
        <v>0</v>
      </c>
      <c r="BF168" s="146">
        <f>IF(N168="snížená",J168,0)</f>
        <v>0</v>
      </c>
      <c r="BG168" s="146">
        <f>IF(N168="zákl. přenesená",J168,0)</f>
        <v>0</v>
      </c>
      <c r="BH168" s="146">
        <f>IF(N168="sníž. přenesená",J168,0)</f>
        <v>0</v>
      </c>
      <c r="BI168" s="146">
        <f>IF(N168="nulová",J168,0)</f>
        <v>0</v>
      </c>
      <c r="BJ168" s="18" t="s">
        <v>88</v>
      </c>
      <c r="BK168" s="146">
        <f>ROUND(I168*H168,2)</f>
        <v>0</v>
      </c>
      <c r="BL168" s="18" t="s">
        <v>318</v>
      </c>
      <c r="BM168" s="145" t="s">
        <v>2536</v>
      </c>
    </row>
    <row r="169" spans="2:65" s="1" customFormat="1" ht="11.25" x14ac:dyDescent="0.2">
      <c r="B169" s="34"/>
      <c r="D169" s="147" t="s">
        <v>320</v>
      </c>
      <c r="F169" s="148" t="s">
        <v>1843</v>
      </c>
      <c r="I169" s="149"/>
      <c r="L169" s="34"/>
      <c r="M169" s="150"/>
      <c r="T169" s="55"/>
      <c r="AT169" s="18" t="s">
        <v>320</v>
      </c>
      <c r="AU169" s="18" t="s">
        <v>90</v>
      </c>
    </row>
    <row r="170" spans="2:65" s="14" customFormat="1" ht="11.25" x14ac:dyDescent="0.2">
      <c r="B170" s="166"/>
      <c r="D170" s="152" t="s">
        <v>322</v>
      </c>
      <c r="E170" s="167" t="s">
        <v>43</v>
      </c>
      <c r="F170" s="168" t="s">
        <v>1830</v>
      </c>
      <c r="H170" s="167" t="s">
        <v>43</v>
      </c>
      <c r="I170" s="169"/>
      <c r="L170" s="166"/>
      <c r="M170" s="170"/>
      <c r="T170" s="171"/>
      <c r="AT170" s="167" t="s">
        <v>322</v>
      </c>
      <c r="AU170" s="167" t="s">
        <v>90</v>
      </c>
      <c r="AV170" s="14" t="s">
        <v>88</v>
      </c>
      <c r="AW170" s="14" t="s">
        <v>41</v>
      </c>
      <c r="AX170" s="14" t="s">
        <v>81</v>
      </c>
      <c r="AY170" s="167" t="s">
        <v>311</v>
      </c>
    </row>
    <row r="171" spans="2:65" s="14" customFormat="1" ht="11.25" x14ac:dyDescent="0.2">
      <c r="B171" s="166"/>
      <c r="D171" s="152" t="s">
        <v>322</v>
      </c>
      <c r="E171" s="167" t="s">
        <v>43</v>
      </c>
      <c r="F171" s="168" t="s">
        <v>2501</v>
      </c>
      <c r="H171" s="167" t="s">
        <v>43</v>
      </c>
      <c r="I171" s="169"/>
      <c r="L171" s="166"/>
      <c r="M171" s="170"/>
      <c r="T171" s="171"/>
      <c r="AT171" s="167" t="s">
        <v>322</v>
      </c>
      <c r="AU171" s="167" t="s">
        <v>90</v>
      </c>
      <c r="AV171" s="14" t="s">
        <v>88</v>
      </c>
      <c r="AW171" s="14" t="s">
        <v>41</v>
      </c>
      <c r="AX171" s="14" t="s">
        <v>81</v>
      </c>
      <c r="AY171" s="167" t="s">
        <v>311</v>
      </c>
    </row>
    <row r="172" spans="2:65" s="12" customFormat="1" ht="11.25" x14ac:dyDescent="0.2">
      <c r="B172" s="151"/>
      <c r="D172" s="152" t="s">
        <v>322</v>
      </c>
      <c r="E172" s="153" t="s">
        <v>43</v>
      </c>
      <c r="F172" s="154" t="s">
        <v>2537</v>
      </c>
      <c r="H172" s="155">
        <v>301.25</v>
      </c>
      <c r="I172" s="156"/>
      <c r="L172" s="151"/>
      <c r="M172" s="157"/>
      <c r="T172" s="158"/>
      <c r="AT172" s="153" t="s">
        <v>322</v>
      </c>
      <c r="AU172" s="153" t="s">
        <v>90</v>
      </c>
      <c r="AV172" s="12" t="s">
        <v>90</v>
      </c>
      <c r="AW172" s="12" t="s">
        <v>41</v>
      </c>
      <c r="AX172" s="12" t="s">
        <v>81</v>
      </c>
      <c r="AY172" s="153" t="s">
        <v>311</v>
      </c>
    </row>
    <row r="173" spans="2:65" s="12" customFormat="1" ht="11.25" x14ac:dyDescent="0.2">
      <c r="B173" s="151"/>
      <c r="D173" s="152" t="s">
        <v>322</v>
      </c>
      <c r="E173" s="153" t="s">
        <v>43</v>
      </c>
      <c r="F173" s="154" t="s">
        <v>2538</v>
      </c>
      <c r="H173" s="155">
        <v>5.5</v>
      </c>
      <c r="I173" s="156"/>
      <c r="L173" s="151"/>
      <c r="M173" s="157"/>
      <c r="T173" s="158"/>
      <c r="AT173" s="153" t="s">
        <v>322</v>
      </c>
      <c r="AU173" s="153" t="s">
        <v>90</v>
      </c>
      <c r="AV173" s="12" t="s">
        <v>90</v>
      </c>
      <c r="AW173" s="12" t="s">
        <v>41</v>
      </c>
      <c r="AX173" s="12" t="s">
        <v>81</v>
      </c>
      <c r="AY173" s="153" t="s">
        <v>311</v>
      </c>
    </row>
    <row r="174" spans="2:65" s="13" customFormat="1" ht="11.25" x14ac:dyDescent="0.2">
      <c r="B174" s="159"/>
      <c r="D174" s="152" t="s">
        <v>322</v>
      </c>
      <c r="E174" s="160" t="s">
        <v>43</v>
      </c>
      <c r="F174" s="161" t="s">
        <v>331</v>
      </c>
      <c r="H174" s="162">
        <v>306.75</v>
      </c>
      <c r="I174" s="163"/>
      <c r="L174" s="159"/>
      <c r="M174" s="164"/>
      <c r="T174" s="165"/>
      <c r="AT174" s="160" t="s">
        <v>322</v>
      </c>
      <c r="AU174" s="160" t="s">
        <v>90</v>
      </c>
      <c r="AV174" s="13" t="s">
        <v>318</v>
      </c>
      <c r="AW174" s="13" t="s">
        <v>41</v>
      </c>
      <c r="AX174" s="13" t="s">
        <v>88</v>
      </c>
      <c r="AY174" s="160" t="s">
        <v>311</v>
      </c>
    </row>
    <row r="175" spans="2:65" s="1" customFormat="1" ht="16.5" customHeight="1" x14ac:dyDescent="0.2">
      <c r="B175" s="34"/>
      <c r="C175" s="134" t="s">
        <v>411</v>
      </c>
      <c r="D175" s="134" t="s">
        <v>313</v>
      </c>
      <c r="E175" s="135" t="s">
        <v>314</v>
      </c>
      <c r="F175" s="136" t="s">
        <v>315</v>
      </c>
      <c r="G175" s="137" t="s">
        <v>316</v>
      </c>
      <c r="H175" s="138">
        <v>4.125</v>
      </c>
      <c r="I175" s="139"/>
      <c r="J175" s="140">
        <f>ROUND(I175*H175,2)</f>
        <v>0</v>
      </c>
      <c r="K175" s="136" t="s">
        <v>317</v>
      </c>
      <c r="L175" s="34"/>
      <c r="M175" s="141" t="s">
        <v>43</v>
      </c>
      <c r="N175" s="142" t="s">
        <v>52</v>
      </c>
      <c r="P175" s="143">
        <f>O175*H175</f>
        <v>0</v>
      </c>
      <c r="Q175" s="143">
        <v>2.3010199999999998</v>
      </c>
      <c r="R175" s="143">
        <f>Q175*H175</f>
        <v>9.4917074999999986</v>
      </c>
      <c r="S175" s="143">
        <v>0</v>
      </c>
      <c r="T175" s="144">
        <f>S175*H175</f>
        <v>0</v>
      </c>
      <c r="AR175" s="145" t="s">
        <v>318</v>
      </c>
      <c r="AT175" s="145" t="s">
        <v>313</v>
      </c>
      <c r="AU175" s="145" t="s">
        <v>90</v>
      </c>
      <c r="AY175" s="18" t="s">
        <v>311</v>
      </c>
      <c r="BE175" s="146">
        <f>IF(N175="základní",J175,0)</f>
        <v>0</v>
      </c>
      <c r="BF175" s="146">
        <f>IF(N175="snížená",J175,0)</f>
        <v>0</v>
      </c>
      <c r="BG175" s="146">
        <f>IF(N175="zákl. přenesená",J175,0)</f>
        <v>0</v>
      </c>
      <c r="BH175" s="146">
        <f>IF(N175="sníž. přenesená",J175,0)</f>
        <v>0</v>
      </c>
      <c r="BI175" s="146">
        <f>IF(N175="nulová",J175,0)</f>
        <v>0</v>
      </c>
      <c r="BJ175" s="18" t="s">
        <v>88</v>
      </c>
      <c r="BK175" s="146">
        <f>ROUND(I175*H175,2)</f>
        <v>0</v>
      </c>
      <c r="BL175" s="18" t="s">
        <v>318</v>
      </c>
      <c r="BM175" s="145" t="s">
        <v>2539</v>
      </c>
    </row>
    <row r="176" spans="2:65" s="1" customFormat="1" ht="11.25" x14ac:dyDescent="0.2">
      <c r="B176" s="34"/>
      <c r="D176" s="147" t="s">
        <v>320</v>
      </c>
      <c r="F176" s="148" t="s">
        <v>321</v>
      </c>
      <c r="I176" s="149"/>
      <c r="L176" s="34"/>
      <c r="M176" s="150"/>
      <c r="T176" s="55"/>
      <c r="AT176" s="18" t="s">
        <v>320</v>
      </c>
      <c r="AU176" s="18" t="s">
        <v>90</v>
      </c>
    </row>
    <row r="177" spans="2:65" s="14" customFormat="1" ht="11.25" x14ac:dyDescent="0.2">
      <c r="B177" s="166"/>
      <c r="D177" s="152" t="s">
        <v>322</v>
      </c>
      <c r="E177" s="167" t="s">
        <v>43</v>
      </c>
      <c r="F177" s="168" t="s">
        <v>1815</v>
      </c>
      <c r="H177" s="167" t="s">
        <v>43</v>
      </c>
      <c r="I177" s="169"/>
      <c r="L177" s="166"/>
      <c r="M177" s="170"/>
      <c r="T177" s="171"/>
      <c r="AT177" s="167" t="s">
        <v>322</v>
      </c>
      <c r="AU177" s="167" t="s">
        <v>90</v>
      </c>
      <c r="AV177" s="14" t="s">
        <v>88</v>
      </c>
      <c r="AW177" s="14" t="s">
        <v>41</v>
      </c>
      <c r="AX177" s="14" t="s">
        <v>81</v>
      </c>
      <c r="AY177" s="167" t="s">
        <v>311</v>
      </c>
    </row>
    <row r="178" spans="2:65" s="12" customFormat="1" ht="11.25" x14ac:dyDescent="0.2">
      <c r="B178" s="151"/>
      <c r="D178" s="152" t="s">
        <v>322</v>
      </c>
      <c r="E178" s="153" t="s">
        <v>43</v>
      </c>
      <c r="F178" s="154" t="s">
        <v>2540</v>
      </c>
      <c r="H178" s="155">
        <v>4.125</v>
      </c>
      <c r="I178" s="156"/>
      <c r="L178" s="151"/>
      <c r="M178" s="157"/>
      <c r="T178" s="158"/>
      <c r="AT178" s="153" t="s">
        <v>322</v>
      </c>
      <c r="AU178" s="153" t="s">
        <v>90</v>
      </c>
      <c r="AV178" s="12" t="s">
        <v>90</v>
      </c>
      <c r="AW178" s="12" t="s">
        <v>41</v>
      </c>
      <c r="AX178" s="12" t="s">
        <v>81</v>
      </c>
      <c r="AY178" s="153" t="s">
        <v>311</v>
      </c>
    </row>
    <row r="179" spans="2:65" s="13" customFormat="1" ht="11.25" x14ac:dyDescent="0.2">
      <c r="B179" s="159"/>
      <c r="D179" s="152" t="s">
        <v>322</v>
      </c>
      <c r="E179" s="160" t="s">
        <v>43</v>
      </c>
      <c r="F179" s="161" t="s">
        <v>331</v>
      </c>
      <c r="H179" s="162">
        <v>4.125</v>
      </c>
      <c r="I179" s="163"/>
      <c r="L179" s="159"/>
      <c r="M179" s="164"/>
      <c r="T179" s="165"/>
      <c r="AT179" s="160" t="s">
        <v>322</v>
      </c>
      <c r="AU179" s="160" t="s">
        <v>90</v>
      </c>
      <c r="AV179" s="13" t="s">
        <v>318</v>
      </c>
      <c r="AW179" s="13" t="s">
        <v>41</v>
      </c>
      <c r="AX179" s="13" t="s">
        <v>88</v>
      </c>
      <c r="AY179" s="160" t="s">
        <v>311</v>
      </c>
    </row>
    <row r="180" spans="2:65" s="1" customFormat="1" ht="21.75" customHeight="1" x14ac:dyDescent="0.2">
      <c r="B180" s="34"/>
      <c r="C180" s="134" t="s">
        <v>417</v>
      </c>
      <c r="D180" s="134" t="s">
        <v>313</v>
      </c>
      <c r="E180" s="135" t="s">
        <v>2541</v>
      </c>
      <c r="F180" s="136" t="s">
        <v>2542</v>
      </c>
      <c r="G180" s="137" t="s">
        <v>316</v>
      </c>
      <c r="H180" s="138">
        <v>8.7629999999999999</v>
      </c>
      <c r="I180" s="139"/>
      <c r="J180" s="140">
        <f>ROUND(I180*H180,2)</f>
        <v>0</v>
      </c>
      <c r="K180" s="136" t="s">
        <v>317</v>
      </c>
      <c r="L180" s="34"/>
      <c r="M180" s="141" t="s">
        <v>43</v>
      </c>
      <c r="N180" s="142" t="s">
        <v>52</v>
      </c>
      <c r="P180" s="143">
        <f>O180*H180</f>
        <v>0</v>
      </c>
      <c r="Q180" s="143">
        <v>2.5018699999999998</v>
      </c>
      <c r="R180" s="143">
        <f>Q180*H180</f>
        <v>21.923886809999999</v>
      </c>
      <c r="S180" s="143">
        <v>0</v>
      </c>
      <c r="T180" s="144">
        <f>S180*H180</f>
        <v>0</v>
      </c>
      <c r="AR180" s="145" t="s">
        <v>318</v>
      </c>
      <c r="AT180" s="145" t="s">
        <v>313</v>
      </c>
      <c r="AU180" s="145" t="s">
        <v>90</v>
      </c>
      <c r="AY180" s="18" t="s">
        <v>311</v>
      </c>
      <c r="BE180" s="146">
        <f>IF(N180="základní",J180,0)</f>
        <v>0</v>
      </c>
      <c r="BF180" s="146">
        <f>IF(N180="snížená",J180,0)</f>
        <v>0</v>
      </c>
      <c r="BG180" s="146">
        <f>IF(N180="zákl. přenesená",J180,0)</f>
        <v>0</v>
      </c>
      <c r="BH180" s="146">
        <f>IF(N180="sníž. přenesená",J180,0)</f>
        <v>0</v>
      </c>
      <c r="BI180" s="146">
        <f>IF(N180="nulová",J180,0)</f>
        <v>0</v>
      </c>
      <c r="BJ180" s="18" t="s">
        <v>88</v>
      </c>
      <c r="BK180" s="146">
        <f>ROUND(I180*H180,2)</f>
        <v>0</v>
      </c>
      <c r="BL180" s="18" t="s">
        <v>318</v>
      </c>
      <c r="BM180" s="145" t="s">
        <v>2543</v>
      </c>
    </row>
    <row r="181" spans="2:65" s="1" customFormat="1" ht="11.25" x14ac:dyDescent="0.2">
      <c r="B181" s="34"/>
      <c r="D181" s="147" t="s">
        <v>320</v>
      </c>
      <c r="F181" s="148" t="s">
        <v>2544</v>
      </c>
      <c r="I181" s="149"/>
      <c r="L181" s="34"/>
      <c r="M181" s="150"/>
      <c r="T181" s="55"/>
      <c r="AT181" s="18" t="s">
        <v>320</v>
      </c>
      <c r="AU181" s="18" t="s">
        <v>90</v>
      </c>
    </row>
    <row r="182" spans="2:65" s="14" customFormat="1" ht="11.25" x14ac:dyDescent="0.2">
      <c r="B182" s="166"/>
      <c r="D182" s="152" t="s">
        <v>322</v>
      </c>
      <c r="E182" s="167" t="s">
        <v>43</v>
      </c>
      <c r="F182" s="168" t="s">
        <v>1815</v>
      </c>
      <c r="H182" s="167" t="s">
        <v>43</v>
      </c>
      <c r="I182" s="169"/>
      <c r="L182" s="166"/>
      <c r="M182" s="170"/>
      <c r="T182" s="171"/>
      <c r="AT182" s="167" t="s">
        <v>322</v>
      </c>
      <c r="AU182" s="167" t="s">
        <v>90</v>
      </c>
      <c r="AV182" s="14" t="s">
        <v>88</v>
      </c>
      <c r="AW182" s="14" t="s">
        <v>41</v>
      </c>
      <c r="AX182" s="14" t="s">
        <v>81</v>
      </c>
      <c r="AY182" s="167" t="s">
        <v>311</v>
      </c>
    </row>
    <row r="183" spans="2:65" s="12" customFormat="1" ht="11.25" x14ac:dyDescent="0.2">
      <c r="B183" s="151"/>
      <c r="D183" s="152" t="s">
        <v>322</v>
      </c>
      <c r="E183" s="153" t="s">
        <v>43</v>
      </c>
      <c r="F183" s="154" t="s">
        <v>2545</v>
      </c>
      <c r="H183" s="155">
        <v>8.7629999999999999</v>
      </c>
      <c r="I183" s="156"/>
      <c r="L183" s="151"/>
      <c r="M183" s="157"/>
      <c r="T183" s="158"/>
      <c r="AT183" s="153" t="s">
        <v>322</v>
      </c>
      <c r="AU183" s="153" t="s">
        <v>90</v>
      </c>
      <c r="AV183" s="12" t="s">
        <v>90</v>
      </c>
      <c r="AW183" s="12" t="s">
        <v>41</v>
      </c>
      <c r="AX183" s="12" t="s">
        <v>81</v>
      </c>
      <c r="AY183" s="153" t="s">
        <v>311</v>
      </c>
    </row>
    <row r="184" spans="2:65" s="13" customFormat="1" ht="11.25" x14ac:dyDescent="0.2">
      <c r="B184" s="159"/>
      <c r="D184" s="152" t="s">
        <v>322</v>
      </c>
      <c r="E184" s="160" t="s">
        <v>43</v>
      </c>
      <c r="F184" s="161" t="s">
        <v>331</v>
      </c>
      <c r="H184" s="162">
        <v>8.7629999999999999</v>
      </c>
      <c r="I184" s="163"/>
      <c r="L184" s="159"/>
      <c r="M184" s="164"/>
      <c r="T184" s="165"/>
      <c r="AT184" s="160" t="s">
        <v>322</v>
      </c>
      <c r="AU184" s="160" t="s">
        <v>90</v>
      </c>
      <c r="AV184" s="13" t="s">
        <v>318</v>
      </c>
      <c r="AW184" s="13" t="s">
        <v>41</v>
      </c>
      <c r="AX184" s="13" t="s">
        <v>88</v>
      </c>
      <c r="AY184" s="160" t="s">
        <v>311</v>
      </c>
    </row>
    <row r="185" spans="2:65" s="1" customFormat="1" ht="16.5" customHeight="1" x14ac:dyDescent="0.2">
      <c r="B185" s="34"/>
      <c r="C185" s="134" t="s">
        <v>202</v>
      </c>
      <c r="D185" s="134" t="s">
        <v>313</v>
      </c>
      <c r="E185" s="135" t="s">
        <v>2546</v>
      </c>
      <c r="F185" s="136" t="s">
        <v>2547</v>
      </c>
      <c r="G185" s="137" t="s">
        <v>250</v>
      </c>
      <c r="H185" s="138">
        <v>8.31</v>
      </c>
      <c r="I185" s="139"/>
      <c r="J185" s="140">
        <f>ROUND(I185*H185,2)</f>
        <v>0</v>
      </c>
      <c r="K185" s="136" t="s">
        <v>317</v>
      </c>
      <c r="L185" s="34"/>
      <c r="M185" s="141" t="s">
        <v>43</v>
      </c>
      <c r="N185" s="142" t="s">
        <v>52</v>
      </c>
      <c r="P185" s="143">
        <f>O185*H185</f>
        <v>0</v>
      </c>
      <c r="Q185" s="143">
        <v>2.9399999999999999E-3</v>
      </c>
      <c r="R185" s="143">
        <f>Q185*H185</f>
        <v>2.4431399999999999E-2</v>
      </c>
      <c r="S185" s="143">
        <v>0</v>
      </c>
      <c r="T185" s="144">
        <f>S185*H185</f>
        <v>0</v>
      </c>
      <c r="AR185" s="145" t="s">
        <v>318</v>
      </c>
      <c r="AT185" s="145" t="s">
        <v>313</v>
      </c>
      <c r="AU185" s="145" t="s">
        <v>90</v>
      </c>
      <c r="AY185" s="18" t="s">
        <v>311</v>
      </c>
      <c r="BE185" s="146">
        <f>IF(N185="základní",J185,0)</f>
        <v>0</v>
      </c>
      <c r="BF185" s="146">
        <f>IF(N185="snížená",J185,0)</f>
        <v>0</v>
      </c>
      <c r="BG185" s="146">
        <f>IF(N185="zákl. přenesená",J185,0)</f>
        <v>0</v>
      </c>
      <c r="BH185" s="146">
        <f>IF(N185="sníž. přenesená",J185,0)</f>
        <v>0</v>
      </c>
      <c r="BI185" s="146">
        <f>IF(N185="nulová",J185,0)</f>
        <v>0</v>
      </c>
      <c r="BJ185" s="18" t="s">
        <v>88</v>
      </c>
      <c r="BK185" s="146">
        <f>ROUND(I185*H185,2)</f>
        <v>0</v>
      </c>
      <c r="BL185" s="18" t="s">
        <v>318</v>
      </c>
      <c r="BM185" s="145" t="s">
        <v>2548</v>
      </c>
    </row>
    <row r="186" spans="2:65" s="1" customFormat="1" ht="11.25" x14ac:dyDescent="0.2">
      <c r="B186" s="34"/>
      <c r="D186" s="147" t="s">
        <v>320</v>
      </c>
      <c r="F186" s="148" t="s">
        <v>2549</v>
      </c>
      <c r="I186" s="149"/>
      <c r="L186" s="34"/>
      <c r="M186" s="150"/>
      <c r="T186" s="55"/>
      <c r="AT186" s="18" t="s">
        <v>320</v>
      </c>
      <c r="AU186" s="18" t="s">
        <v>90</v>
      </c>
    </row>
    <row r="187" spans="2:65" s="14" customFormat="1" ht="11.25" x14ac:dyDescent="0.2">
      <c r="B187" s="166"/>
      <c r="D187" s="152" t="s">
        <v>322</v>
      </c>
      <c r="E187" s="167" t="s">
        <v>43</v>
      </c>
      <c r="F187" s="168" t="s">
        <v>1815</v>
      </c>
      <c r="H187" s="167" t="s">
        <v>43</v>
      </c>
      <c r="I187" s="169"/>
      <c r="L187" s="166"/>
      <c r="M187" s="170"/>
      <c r="T187" s="171"/>
      <c r="AT187" s="167" t="s">
        <v>322</v>
      </c>
      <c r="AU187" s="167" t="s">
        <v>90</v>
      </c>
      <c r="AV187" s="14" t="s">
        <v>88</v>
      </c>
      <c r="AW187" s="14" t="s">
        <v>41</v>
      </c>
      <c r="AX187" s="14" t="s">
        <v>81</v>
      </c>
      <c r="AY187" s="167" t="s">
        <v>311</v>
      </c>
    </row>
    <row r="188" spans="2:65" s="12" customFormat="1" ht="11.25" x14ac:dyDescent="0.2">
      <c r="B188" s="151"/>
      <c r="D188" s="152" t="s">
        <v>322</v>
      </c>
      <c r="E188" s="153" t="s">
        <v>43</v>
      </c>
      <c r="F188" s="154" t="s">
        <v>2550</v>
      </c>
      <c r="H188" s="155">
        <v>8.31</v>
      </c>
      <c r="I188" s="156"/>
      <c r="L188" s="151"/>
      <c r="M188" s="157"/>
      <c r="T188" s="158"/>
      <c r="AT188" s="153" t="s">
        <v>322</v>
      </c>
      <c r="AU188" s="153" t="s">
        <v>90</v>
      </c>
      <c r="AV188" s="12" t="s">
        <v>90</v>
      </c>
      <c r="AW188" s="12" t="s">
        <v>41</v>
      </c>
      <c r="AX188" s="12" t="s">
        <v>81</v>
      </c>
      <c r="AY188" s="153" t="s">
        <v>311</v>
      </c>
    </row>
    <row r="189" spans="2:65" s="13" customFormat="1" ht="11.25" x14ac:dyDescent="0.2">
      <c r="B189" s="159"/>
      <c r="D189" s="152" t="s">
        <v>322</v>
      </c>
      <c r="E189" s="160" t="s">
        <v>43</v>
      </c>
      <c r="F189" s="161" t="s">
        <v>331</v>
      </c>
      <c r="H189" s="162">
        <v>8.31</v>
      </c>
      <c r="I189" s="163"/>
      <c r="L189" s="159"/>
      <c r="M189" s="164"/>
      <c r="T189" s="165"/>
      <c r="AT189" s="160" t="s">
        <v>322</v>
      </c>
      <c r="AU189" s="160" t="s">
        <v>90</v>
      </c>
      <c r="AV189" s="13" t="s">
        <v>318</v>
      </c>
      <c r="AW189" s="13" t="s">
        <v>41</v>
      </c>
      <c r="AX189" s="13" t="s">
        <v>88</v>
      </c>
      <c r="AY189" s="160" t="s">
        <v>311</v>
      </c>
    </row>
    <row r="190" spans="2:65" s="1" customFormat="1" ht="16.5" customHeight="1" x14ac:dyDescent="0.2">
      <c r="B190" s="34"/>
      <c r="C190" s="134" t="s">
        <v>427</v>
      </c>
      <c r="D190" s="134" t="s">
        <v>313</v>
      </c>
      <c r="E190" s="135" t="s">
        <v>2551</v>
      </c>
      <c r="F190" s="136" t="s">
        <v>2552</v>
      </c>
      <c r="G190" s="137" t="s">
        <v>250</v>
      </c>
      <c r="H190" s="138">
        <v>8.31</v>
      </c>
      <c r="I190" s="139"/>
      <c r="J190" s="140">
        <f>ROUND(I190*H190,2)</f>
        <v>0</v>
      </c>
      <c r="K190" s="136" t="s">
        <v>317</v>
      </c>
      <c r="L190" s="34"/>
      <c r="M190" s="141" t="s">
        <v>43</v>
      </c>
      <c r="N190" s="142" t="s">
        <v>52</v>
      </c>
      <c r="P190" s="143">
        <f>O190*H190</f>
        <v>0</v>
      </c>
      <c r="Q190" s="143">
        <v>0</v>
      </c>
      <c r="R190" s="143">
        <f>Q190*H190</f>
        <v>0</v>
      </c>
      <c r="S190" s="143">
        <v>0</v>
      </c>
      <c r="T190" s="144">
        <f>S190*H190</f>
        <v>0</v>
      </c>
      <c r="AR190" s="145" t="s">
        <v>318</v>
      </c>
      <c r="AT190" s="145" t="s">
        <v>313</v>
      </c>
      <c r="AU190" s="145" t="s">
        <v>90</v>
      </c>
      <c r="AY190" s="18" t="s">
        <v>311</v>
      </c>
      <c r="BE190" s="146">
        <f>IF(N190="základní",J190,0)</f>
        <v>0</v>
      </c>
      <c r="BF190" s="146">
        <f>IF(N190="snížená",J190,0)</f>
        <v>0</v>
      </c>
      <c r="BG190" s="146">
        <f>IF(N190="zákl. přenesená",J190,0)</f>
        <v>0</v>
      </c>
      <c r="BH190" s="146">
        <f>IF(N190="sníž. přenesená",J190,0)</f>
        <v>0</v>
      </c>
      <c r="BI190" s="146">
        <f>IF(N190="nulová",J190,0)</f>
        <v>0</v>
      </c>
      <c r="BJ190" s="18" t="s">
        <v>88</v>
      </c>
      <c r="BK190" s="146">
        <f>ROUND(I190*H190,2)</f>
        <v>0</v>
      </c>
      <c r="BL190" s="18" t="s">
        <v>318</v>
      </c>
      <c r="BM190" s="145" t="s">
        <v>2553</v>
      </c>
    </row>
    <row r="191" spans="2:65" s="1" customFormat="1" ht="11.25" x14ac:dyDescent="0.2">
      <c r="B191" s="34"/>
      <c r="D191" s="147" t="s">
        <v>320</v>
      </c>
      <c r="F191" s="148" t="s">
        <v>2554</v>
      </c>
      <c r="I191" s="149"/>
      <c r="L191" s="34"/>
      <c r="M191" s="150"/>
      <c r="T191" s="55"/>
      <c r="AT191" s="18" t="s">
        <v>320</v>
      </c>
      <c r="AU191" s="18" t="s">
        <v>90</v>
      </c>
    </row>
    <row r="192" spans="2:65" s="1" customFormat="1" ht="16.5" customHeight="1" x14ac:dyDescent="0.2">
      <c r="B192" s="34"/>
      <c r="C192" s="134" t="s">
        <v>208</v>
      </c>
      <c r="D192" s="134" t="s">
        <v>313</v>
      </c>
      <c r="E192" s="135" t="s">
        <v>2555</v>
      </c>
      <c r="F192" s="136" t="s">
        <v>2556</v>
      </c>
      <c r="G192" s="137" t="s">
        <v>371</v>
      </c>
      <c r="H192" s="138">
        <v>1.3140000000000001</v>
      </c>
      <c r="I192" s="139"/>
      <c r="J192" s="140">
        <f>ROUND(I192*H192,2)</f>
        <v>0</v>
      </c>
      <c r="K192" s="136" t="s">
        <v>317</v>
      </c>
      <c r="L192" s="34"/>
      <c r="M192" s="141" t="s">
        <v>43</v>
      </c>
      <c r="N192" s="142" t="s">
        <v>52</v>
      </c>
      <c r="P192" s="143">
        <f>O192*H192</f>
        <v>0</v>
      </c>
      <c r="Q192" s="143">
        <v>1.0606199999999999</v>
      </c>
      <c r="R192" s="143">
        <f>Q192*H192</f>
        <v>1.39365468</v>
      </c>
      <c r="S192" s="143">
        <v>0</v>
      </c>
      <c r="T192" s="144">
        <f>S192*H192</f>
        <v>0</v>
      </c>
      <c r="AR192" s="145" t="s">
        <v>318</v>
      </c>
      <c r="AT192" s="145" t="s">
        <v>313</v>
      </c>
      <c r="AU192" s="145" t="s">
        <v>90</v>
      </c>
      <c r="AY192" s="18" t="s">
        <v>311</v>
      </c>
      <c r="BE192" s="146">
        <f>IF(N192="základní",J192,0)</f>
        <v>0</v>
      </c>
      <c r="BF192" s="146">
        <f>IF(N192="snížená",J192,0)</f>
        <v>0</v>
      </c>
      <c r="BG192" s="146">
        <f>IF(N192="zákl. přenesená",J192,0)</f>
        <v>0</v>
      </c>
      <c r="BH192" s="146">
        <f>IF(N192="sníž. přenesená",J192,0)</f>
        <v>0</v>
      </c>
      <c r="BI192" s="146">
        <f>IF(N192="nulová",J192,0)</f>
        <v>0</v>
      </c>
      <c r="BJ192" s="18" t="s">
        <v>88</v>
      </c>
      <c r="BK192" s="146">
        <f>ROUND(I192*H192,2)</f>
        <v>0</v>
      </c>
      <c r="BL192" s="18" t="s">
        <v>318</v>
      </c>
      <c r="BM192" s="145" t="s">
        <v>2557</v>
      </c>
    </row>
    <row r="193" spans="2:65" s="1" customFormat="1" ht="11.25" x14ac:dyDescent="0.2">
      <c r="B193" s="34"/>
      <c r="D193" s="147" t="s">
        <v>320</v>
      </c>
      <c r="F193" s="148" t="s">
        <v>2558</v>
      </c>
      <c r="I193" s="149"/>
      <c r="L193" s="34"/>
      <c r="M193" s="150"/>
      <c r="T193" s="55"/>
      <c r="AT193" s="18" t="s">
        <v>320</v>
      </c>
      <c r="AU193" s="18" t="s">
        <v>90</v>
      </c>
    </row>
    <row r="194" spans="2:65" s="14" customFormat="1" ht="11.25" x14ac:dyDescent="0.2">
      <c r="B194" s="166"/>
      <c r="D194" s="152" t="s">
        <v>322</v>
      </c>
      <c r="E194" s="167" t="s">
        <v>43</v>
      </c>
      <c r="F194" s="168" t="s">
        <v>409</v>
      </c>
      <c r="H194" s="167" t="s">
        <v>43</v>
      </c>
      <c r="I194" s="169"/>
      <c r="L194" s="166"/>
      <c r="M194" s="170"/>
      <c r="T194" s="171"/>
      <c r="AT194" s="167" t="s">
        <v>322</v>
      </c>
      <c r="AU194" s="167" t="s">
        <v>90</v>
      </c>
      <c r="AV194" s="14" t="s">
        <v>88</v>
      </c>
      <c r="AW194" s="14" t="s">
        <v>41</v>
      </c>
      <c r="AX194" s="14" t="s">
        <v>81</v>
      </c>
      <c r="AY194" s="167" t="s">
        <v>311</v>
      </c>
    </row>
    <row r="195" spans="2:65" s="12" customFormat="1" ht="11.25" x14ac:dyDescent="0.2">
      <c r="B195" s="151"/>
      <c r="D195" s="152" t="s">
        <v>322</v>
      </c>
      <c r="E195" s="153" t="s">
        <v>43</v>
      </c>
      <c r="F195" s="154" t="s">
        <v>2559</v>
      </c>
      <c r="H195" s="155">
        <v>1.3140000000000001</v>
      </c>
      <c r="I195" s="156"/>
      <c r="L195" s="151"/>
      <c r="M195" s="157"/>
      <c r="T195" s="158"/>
      <c r="AT195" s="153" t="s">
        <v>322</v>
      </c>
      <c r="AU195" s="153" t="s">
        <v>90</v>
      </c>
      <c r="AV195" s="12" t="s">
        <v>90</v>
      </c>
      <c r="AW195" s="12" t="s">
        <v>41</v>
      </c>
      <c r="AX195" s="12" t="s">
        <v>81</v>
      </c>
      <c r="AY195" s="153" t="s">
        <v>311</v>
      </c>
    </row>
    <row r="196" spans="2:65" s="13" customFormat="1" ht="11.25" x14ac:dyDescent="0.2">
      <c r="B196" s="159"/>
      <c r="D196" s="152" t="s">
        <v>322</v>
      </c>
      <c r="E196" s="160" t="s">
        <v>43</v>
      </c>
      <c r="F196" s="161" t="s">
        <v>331</v>
      </c>
      <c r="H196" s="162">
        <v>1.3140000000000001</v>
      </c>
      <c r="I196" s="163"/>
      <c r="L196" s="159"/>
      <c r="M196" s="164"/>
      <c r="T196" s="165"/>
      <c r="AT196" s="160" t="s">
        <v>322</v>
      </c>
      <c r="AU196" s="160" t="s">
        <v>90</v>
      </c>
      <c r="AV196" s="13" t="s">
        <v>318</v>
      </c>
      <c r="AW196" s="13" t="s">
        <v>41</v>
      </c>
      <c r="AX196" s="13" t="s">
        <v>88</v>
      </c>
      <c r="AY196" s="160" t="s">
        <v>311</v>
      </c>
    </row>
    <row r="197" spans="2:65" s="1" customFormat="1" ht="16.5" customHeight="1" x14ac:dyDescent="0.2">
      <c r="B197" s="34"/>
      <c r="C197" s="134" t="s">
        <v>438</v>
      </c>
      <c r="D197" s="134" t="s">
        <v>313</v>
      </c>
      <c r="E197" s="135" t="s">
        <v>2560</v>
      </c>
      <c r="F197" s="136" t="s">
        <v>2561</v>
      </c>
      <c r="G197" s="137" t="s">
        <v>316</v>
      </c>
      <c r="H197" s="138">
        <v>1.8</v>
      </c>
      <c r="I197" s="139"/>
      <c r="J197" s="140">
        <f>ROUND(I197*H197,2)</f>
        <v>0</v>
      </c>
      <c r="K197" s="136" t="s">
        <v>317</v>
      </c>
      <c r="L197" s="34"/>
      <c r="M197" s="141" t="s">
        <v>43</v>
      </c>
      <c r="N197" s="142" t="s">
        <v>52</v>
      </c>
      <c r="P197" s="143">
        <f>O197*H197</f>
        <v>0</v>
      </c>
      <c r="Q197" s="143">
        <v>2.3010199999999998</v>
      </c>
      <c r="R197" s="143">
        <f>Q197*H197</f>
        <v>4.1418359999999996</v>
      </c>
      <c r="S197" s="143">
        <v>0</v>
      </c>
      <c r="T197" s="144">
        <f>S197*H197</f>
        <v>0</v>
      </c>
      <c r="AR197" s="145" t="s">
        <v>318</v>
      </c>
      <c r="AT197" s="145" t="s">
        <v>313</v>
      </c>
      <c r="AU197" s="145" t="s">
        <v>90</v>
      </c>
      <c r="AY197" s="18" t="s">
        <v>311</v>
      </c>
      <c r="BE197" s="146">
        <f>IF(N197="základní",J197,0)</f>
        <v>0</v>
      </c>
      <c r="BF197" s="146">
        <f>IF(N197="snížená",J197,0)</f>
        <v>0</v>
      </c>
      <c r="BG197" s="146">
        <f>IF(N197="zákl. přenesená",J197,0)</f>
        <v>0</v>
      </c>
      <c r="BH197" s="146">
        <f>IF(N197="sníž. přenesená",J197,0)</f>
        <v>0</v>
      </c>
      <c r="BI197" s="146">
        <f>IF(N197="nulová",J197,0)</f>
        <v>0</v>
      </c>
      <c r="BJ197" s="18" t="s">
        <v>88</v>
      </c>
      <c r="BK197" s="146">
        <f>ROUND(I197*H197,2)</f>
        <v>0</v>
      </c>
      <c r="BL197" s="18" t="s">
        <v>318</v>
      </c>
      <c r="BM197" s="145" t="s">
        <v>2562</v>
      </c>
    </row>
    <row r="198" spans="2:65" s="1" customFormat="1" ht="11.25" x14ac:dyDescent="0.2">
      <c r="B198" s="34"/>
      <c r="D198" s="147" t="s">
        <v>320</v>
      </c>
      <c r="F198" s="148" t="s">
        <v>2563</v>
      </c>
      <c r="I198" s="149"/>
      <c r="L198" s="34"/>
      <c r="M198" s="150"/>
      <c r="T198" s="55"/>
      <c r="AT198" s="18" t="s">
        <v>320</v>
      </c>
      <c r="AU198" s="18" t="s">
        <v>90</v>
      </c>
    </row>
    <row r="199" spans="2:65" s="12" customFormat="1" ht="11.25" x14ac:dyDescent="0.2">
      <c r="B199" s="151"/>
      <c r="D199" s="152" t="s">
        <v>322</v>
      </c>
      <c r="E199" s="153" t="s">
        <v>43</v>
      </c>
      <c r="F199" s="154" t="s">
        <v>2564</v>
      </c>
      <c r="H199" s="155">
        <v>1.8</v>
      </c>
      <c r="I199" s="156"/>
      <c r="L199" s="151"/>
      <c r="M199" s="157"/>
      <c r="T199" s="158"/>
      <c r="AT199" s="153" t="s">
        <v>322</v>
      </c>
      <c r="AU199" s="153" t="s">
        <v>90</v>
      </c>
      <c r="AV199" s="12" t="s">
        <v>90</v>
      </c>
      <c r="AW199" s="12" t="s">
        <v>41</v>
      </c>
      <c r="AX199" s="12" t="s">
        <v>81</v>
      </c>
      <c r="AY199" s="153" t="s">
        <v>311</v>
      </c>
    </row>
    <row r="200" spans="2:65" s="13" customFormat="1" ht="11.25" x14ac:dyDescent="0.2">
      <c r="B200" s="159"/>
      <c r="D200" s="152" t="s">
        <v>322</v>
      </c>
      <c r="E200" s="160" t="s">
        <v>43</v>
      </c>
      <c r="F200" s="161" t="s">
        <v>331</v>
      </c>
      <c r="H200" s="162">
        <v>1.8</v>
      </c>
      <c r="I200" s="163"/>
      <c r="L200" s="159"/>
      <c r="M200" s="164"/>
      <c r="T200" s="165"/>
      <c r="AT200" s="160" t="s">
        <v>322</v>
      </c>
      <c r="AU200" s="160" t="s">
        <v>90</v>
      </c>
      <c r="AV200" s="13" t="s">
        <v>318</v>
      </c>
      <c r="AW200" s="13" t="s">
        <v>41</v>
      </c>
      <c r="AX200" s="13" t="s">
        <v>88</v>
      </c>
      <c r="AY200" s="160" t="s">
        <v>311</v>
      </c>
    </row>
    <row r="201" spans="2:65" s="1" customFormat="1" ht="16.5" customHeight="1" x14ac:dyDescent="0.2">
      <c r="B201" s="34"/>
      <c r="C201" s="134" t="s">
        <v>7</v>
      </c>
      <c r="D201" s="134" t="s">
        <v>313</v>
      </c>
      <c r="E201" s="135" t="s">
        <v>2565</v>
      </c>
      <c r="F201" s="136" t="s">
        <v>2566</v>
      </c>
      <c r="G201" s="137" t="s">
        <v>316</v>
      </c>
      <c r="H201" s="138">
        <v>0.92500000000000004</v>
      </c>
      <c r="I201" s="139"/>
      <c r="J201" s="140">
        <f>ROUND(I201*H201,2)</f>
        <v>0</v>
      </c>
      <c r="K201" s="136" t="s">
        <v>317</v>
      </c>
      <c r="L201" s="34"/>
      <c r="M201" s="141" t="s">
        <v>43</v>
      </c>
      <c r="N201" s="142" t="s">
        <v>52</v>
      </c>
      <c r="P201" s="143">
        <f>O201*H201</f>
        <v>0</v>
      </c>
      <c r="Q201" s="143">
        <v>2.3010199999999998</v>
      </c>
      <c r="R201" s="143">
        <f>Q201*H201</f>
        <v>2.1284434999999999</v>
      </c>
      <c r="S201" s="143">
        <v>0</v>
      </c>
      <c r="T201" s="144">
        <f>S201*H201</f>
        <v>0</v>
      </c>
      <c r="AR201" s="145" t="s">
        <v>318</v>
      </c>
      <c r="AT201" s="145" t="s">
        <v>313</v>
      </c>
      <c r="AU201" s="145" t="s">
        <v>90</v>
      </c>
      <c r="AY201" s="18" t="s">
        <v>311</v>
      </c>
      <c r="BE201" s="146">
        <f>IF(N201="základní",J201,0)</f>
        <v>0</v>
      </c>
      <c r="BF201" s="146">
        <f>IF(N201="snížená",J201,0)</f>
        <v>0</v>
      </c>
      <c r="BG201" s="146">
        <f>IF(N201="zákl. přenesená",J201,0)</f>
        <v>0</v>
      </c>
      <c r="BH201" s="146">
        <f>IF(N201="sníž. přenesená",J201,0)</f>
        <v>0</v>
      </c>
      <c r="BI201" s="146">
        <f>IF(N201="nulová",J201,0)</f>
        <v>0</v>
      </c>
      <c r="BJ201" s="18" t="s">
        <v>88</v>
      </c>
      <c r="BK201" s="146">
        <f>ROUND(I201*H201,2)</f>
        <v>0</v>
      </c>
      <c r="BL201" s="18" t="s">
        <v>318</v>
      </c>
      <c r="BM201" s="145" t="s">
        <v>2567</v>
      </c>
    </row>
    <row r="202" spans="2:65" s="1" customFormat="1" ht="11.25" x14ac:dyDescent="0.2">
      <c r="B202" s="34"/>
      <c r="D202" s="147" t="s">
        <v>320</v>
      </c>
      <c r="F202" s="148" t="s">
        <v>2568</v>
      </c>
      <c r="I202" s="149"/>
      <c r="L202" s="34"/>
      <c r="M202" s="150"/>
      <c r="T202" s="55"/>
      <c r="AT202" s="18" t="s">
        <v>320</v>
      </c>
      <c r="AU202" s="18" t="s">
        <v>90</v>
      </c>
    </row>
    <row r="203" spans="2:65" s="14" customFormat="1" ht="11.25" x14ac:dyDescent="0.2">
      <c r="B203" s="166"/>
      <c r="D203" s="152" t="s">
        <v>322</v>
      </c>
      <c r="E203" s="167" t="s">
        <v>43</v>
      </c>
      <c r="F203" s="168" t="s">
        <v>1815</v>
      </c>
      <c r="H203" s="167" t="s">
        <v>43</v>
      </c>
      <c r="I203" s="169"/>
      <c r="L203" s="166"/>
      <c r="M203" s="170"/>
      <c r="T203" s="171"/>
      <c r="AT203" s="167" t="s">
        <v>322</v>
      </c>
      <c r="AU203" s="167" t="s">
        <v>90</v>
      </c>
      <c r="AV203" s="14" t="s">
        <v>88</v>
      </c>
      <c r="AW203" s="14" t="s">
        <v>41</v>
      </c>
      <c r="AX203" s="14" t="s">
        <v>81</v>
      </c>
      <c r="AY203" s="167" t="s">
        <v>311</v>
      </c>
    </row>
    <row r="204" spans="2:65" s="14" customFormat="1" ht="11.25" x14ac:dyDescent="0.2">
      <c r="B204" s="166"/>
      <c r="D204" s="152" t="s">
        <v>322</v>
      </c>
      <c r="E204" s="167" t="s">
        <v>43</v>
      </c>
      <c r="F204" s="168" t="s">
        <v>2569</v>
      </c>
      <c r="H204" s="167" t="s">
        <v>43</v>
      </c>
      <c r="I204" s="169"/>
      <c r="L204" s="166"/>
      <c r="M204" s="170"/>
      <c r="T204" s="171"/>
      <c r="AT204" s="167" t="s">
        <v>322</v>
      </c>
      <c r="AU204" s="167" t="s">
        <v>90</v>
      </c>
      <c r="AV204" s="14" t="s">
        <v>88</v>
      </c>
      <c r="AW204" s="14" t="s">
        <v>41</v>
      </c>
      <c r="AX204" s="14" t="s">
        <v>81</v>
      </c>
      <c r="AY204" s="167" t="s">
        <v>311</v>
      </c>
    </row>
    <row r="205" spans="2:65" s="12" customFormat="1" ht="11.25" x14ac:dyDescent="0.2">
      <c r="B205" s="151"/>
      <c r="D205" s="152" t="s">
        <v>322</v>
      </c>
      <c r="E205" s="153" t="s">
        <v>43</v>
      </c>
      <c r="F205" s="154" t="s">
        <v>2570</v>
      </c>
      <c r="H205" s="155">
        <v>0.92500000000000004</v>
      </c>
      <c r="I205" s="156"/>
      <c r="L205" s="151"/>
      <c r="M205" s="157"/>
      <c r="T205" s="158"/>
      <c r="AT205" s="153" t="s">
        <v>322</v>
      </c>
      <c r="AU205" s="153" t="s">
        <v>90</v>
      </c>
      <c r="AV205" s="12" t="s">
        <v>90</v>
      </c>
      <c r="AW205" s="12" t="s">
        <v>41</v>
      </c>
      <c r="AX205" s="12" t="s">
        <v>81</v>
      </c>
      <c r="AY205" s="153" t="s">
        <v>311</v>
      </c>
    </row>
    <row r="206" spans="2:65" s="13" customFormat="1" ht="11.25" x14ac:dyDescent="0.2">
      <c r="B206" s="159"/>
      <c r="D206" s="152" t="s">
        <v>322</v>
      </c>
      <c r="E206" s="160" t="s">
        <v>43</v>
      </c>
      <c r="F206" s="161" t="s">
        <v>331</v>
      </c>
      <c r="H206" s="162">
        <v>0.92500000000000004</v>
      </c>
      <c r="I206" s="163"/>
      <c r="L206" s="159"/>
      <c r="M206" s="164"/>
      <c r="T206" s="165"/>
      <c r="AT206" s="160" t="s">
        <v>322</v>
      </c>
      <c r="AU206" s="160" t="s">
        <v>90</v>
      </c>
      <c r="AV206" s="13" t="s">
        <v>318</v>
      </c>
      <c r="AW206" s="13" t="s">
        <v>41</v>
      </c>
      <c r="AX206" s="13" t="s">
        <v>88</v>
      </c>
      <c r="AY206" s="160" t="s">
        <v>311</v>
      </c>
    </row>
    <row r="207" spans="2:65" s="1" customFormat="1" ht="16.5" customHeight="1" x14ac:dyDescent="0.2">
      <c r="B207" s="34"/>
      <c r="C207" s="134" t="s">
        <v>455</v>
      </c>
      <c r="D207" s="134" t="s">
        <v>313</v>
      </c>
      <c r="E207" s="135" t="s">
        <v>2241</v>
      </c>
      <c r="F207" s="136" t="s">
        <v>2242</v>
      </c>
      <c r="G207" s="137" t="s">
        <v>250</v>
      </c>
      <c r="H207" s="138">
        <v>5.15</v>
      </c>
      <c r="I207" s="139"/>
      <c r="J207" s="140">
        <f>ROUND(I207*H207,2)</f>
        <v>0</v>
      </c>
      <c r="K207" s="136" t="s">
        <v>317</v>
      </c>
      <c r="L207" s="34"/>
      <c r="M207" s="141" t="s">
        <v>43</v>
      </c>
      <c r="N207" s="142" t="s">
        <v>52</v>
      </c>
      <c r="P207" s="143">
        <f>O207*H207</f>
        <v>0</v>
      </c>
      <c r="Q207" s="143">
        <v>2.64E-3</v>
      </c>
      <c r="R207" s="143">
        <f>Q207*H207</f>
        <v>1.3596E-2</v>
      </c>
      <c r="S207" s="143">
        <v>0</v>
      </c>
      <c r="T207" s="144">
        <f>S207*H207</f>
        <v>0</v>
      </c>
      <c r="AR207" s="145" t="s">
        <v>318</v>
      </c>
      <c r="AT207" s="145" t="s">
        <v>313</v>
      </c>
      <c r="AU207" s="145" t="s">
        <v>90</v>
      </c>
      <c r="AY207" s="18" t="s">
        <v>311</v>
      </c>
      <c r="BE207" s="146">
        <f>IF(N207="základní",J207,0)</f>
        <v>0</v>
      </c>
      <c r="BF207" s="146">
        <f>IF(N207="snížená",J207,0)</f>
        <v>0</v>
      </c>
      <c r="BG207" s="146">
        <f>IF(N207="zákl. přenesená",J207,0)</f>
        <v>0</v>
      </c>
      <c r="BH207" s="146">
        <f>IF(N207="sníž. přenesená",J207,0)</f>
        <v>0</v>
      </c>
      <c r="BI207" s="146">
        <f>IF(N207="nulová",J207,0)</f>
        <v>0</v>
      </c>
      <c r="BJ207" s="18" t="s">
        <v>88</v>
      </c>
      <c r="BK207" s="146">
        <f>ROUND(I207*H207,2)</f>
        <v>0</v>
      </c>
      <c r="BL207" s="18" t="s">
        <v>318</v>
      </c>
      <c r="BM207" s="145" t="s">
        <v>2571</v>
      </c>
    </row>
    <row r="208" spans="2:65" s="1" customFormat="1" ht="11.25" x14ac:dyDescent="0.2">
      <c r="B208" s="34"/>
      <c r="D208" s="147" t="s">
        <v>320</v>
      </c>
      <c r="F208" s="148" t="s">
        <v>2244</v>
      </c>
      <c r="I208" s="149"/>
      <c r="L208" s="34"/>
      <c r="M208" s="150"/>
      <c r="T208" s="55"/>
      <c r="AT208" s="18" t="s">
        <v>320</v>
      </c>
      <c r="AU208" s="18" t="s">
        <v>90</v>
      </c>
    </row>
    <row r="209" spans="2:65" s="14" customFormat="1" ht="11.25" x14ac:dyDescent="0.2">
      <c r="B209" s="166"/>
      <c r="D209" s="152" t="s">
        <v>322</v>
      </c>
      <c r="E209" s="167" t="s">
        <v>43</v>
      </c>
      <c r="F209" s="168" t="s">
        <v>1815</v>
      </c>
      <c r="H209" s="167" t="s">
        <v>43</v>
      </c>
      <c r="I209" s="169"/>
      <c r="L209" s="166"/>
      <c r="M209" s="170"/>
      <c r="T209" s="171"/>
      <c r="AT209" s="167" t="s">
        <v>322</v>
      </c>
      <c r="AU209" s="167" t="s">
        <v>90</v>
      </c>
      <c r="AV209" s="14" t="s">
        <v>88</v>
      </c>
      <c r="AW209" s="14" t="s">
        <v>41</v>
      </c>
      <c r="AX209" s="14" t="s">
        <v>81</v>
      </c>
      <c r="AY209" s="167" t="s">
        <v>311</v>
      </c>
    </row>
    <row r="210" spans="2:65" s="14" customFormat="1" ht="11.25" x14ac:dyDescent="0.2">
      <c r="B210" s="166"/>
      <c r="D210" s="152" t="s">
        <v>322</v>
      </c>
      <c r="E210" s="167" t="s">
        <v>43</v>
      </c>
      <c r="F210" s="168" t="s">
        <v>2569</v>
      </c>
      <c r="H210" s="167" t="s">
        <v>43</v>
      </c>
      <c r="I210" s="169"/>
      <c r="L210" s="166"/>
      <c r="M210" s="170"/>
      <c r="T210" s="171"/>
      <c r="AT210" s="167" t="s">
        <v>322</v>
      </c>
      <c r="AU210" s="167" t="s">
        <v>90</v>
      </c>
      <c r="AV210" s="14" t="s">
        <v>88</v>
      </c>
      <c r="AW210" s="14" t="s">
        <v>41</v>
      </c>
      <c r="AX210" s="14" t="s">
        <v>81</v>
      </c>
      <c r="AY210" s="167" t="s">
        <v>311</v>
      </c>
    </row>
    <row r="211" spans="2:65" s="12" customFormat="1" ht="22.5" x14ac:dyDescent="0.2">
      <c r="B211" s="151"/>
      <c r="D211" s="152" t="s">
        <v>322</v>
      </c>
      <c r="E211" s="153" t="s">
        <v>43</v>
      </c>
      <c r="F211" s="154" t="s">
        <v>2572</v>
      </c>
      <c r="H211" s="155">
        <v>5.15</v>
      </c>
      <c r="I211" s="156"/>
      <c r="L211" s="151"/>
      <c r="M211" s="157"/>
      <c r="T211" s="158"/>
      <c r="AT211" s="153" t="s">
        <v>322</v>
      </c>
      <c r="AU211" s="153" t="s">
        <v>90</v>
      </c>
      <c r="AV211" s="12" t="s">
        <v>90</v>
      </c>
      <c r="AW211" s="12" t="s">
        <v>41</v>
      </c>
      <c r="AX211" s="12" t="s">
        <v>81</v>
      </c>
      <c r="AY211" s="153" t="s">
        <v>311</v>
      </c>
    </row>
    <row r="212" spans="2:65" s="13" customFormat="1" ht="11.25" x14ac:dyDescent="0.2">
      <c r="B212" s="159"/>
      <c r="D212" s="152" t="s">
        <v>322</v>
      </c>
      <c r="E212" s="160" t="s">
        <v>43</v>
      </c>
      <c r="F212" s="161" t="s">
        <v>331</v>
      </c>
      <c r="H212" s="162">
        <v>5.15</v>
      </c>
      <c r="I212" s="163"/>
      <c r="L212" s="159"/>
      <c r="M212" s="164"/>
      <c r="T212" s="165"/>
      <c r="AT212" s="160" t="s">
        <v>322</v>
      </c>
      <c r="AU212" s="160" t="s">
        <v>90</v>
      </c>
      <c r="AV212" s="13" t="s">
        <v>318</v>
      </c>
      <c r="AW212" s="13" t="s">
        <v>41</v>
      </c>
      <c r="AX212" s="13" t="s">
        <v>88</v>
      </c>
      <c r="AY212" s="160" t="s">
        <v>311</v>
      </c>
    </row>
    <row r="213" spans="2:65" s="1" customFormat="1" ht="16.5" customHeight="1" x14ac:dyDescent="0.2">
      <c r="B213" s="34"/>
      <c r="C213" s="134" t="s">
        <v>462</v>
      </c>
      <c r="D213" s="134" t="s">
        <v>313</v>
      </c>
      <c r="E213" s="135" t="s">
        <v>2247</v>
      </c>
      <c r="F213" s="136" t="s">
        <v>2248</v>
      </c>
      <c r="G213" s="137" t="s">
        <v>250</v>
      </c>
      <c r="H213" s="138">
        <v>5.15</v>
      </c>
      <c r="I213" s="139"/>
      <c r="J213" s="140">
        <f>ROUND(I213*H213,2)</f>
        <v>0</v>
      </c>
      <c r="K213" s="136" t="s">
        <v>317</v>
      </c>
      <c r="L213" s="34"/>
      <c r="M213" s="141" t="s">
        <v>43</v>
      </c>
      <c r="N213" s="142" t="s">
        <v>52</v>
      </c>
      <c r="P213" s="143">
        <f>O213*H213</f>
        <v>0</v>
      </c>
      <c r="Q213" s="143">
        <v>0</v>
      </c>
      <c r="R213" s="143">
        <f>Q213*H213</f>
        <v>0</v>
      </c>
      <c r="S213" s="143">
        <v>0</v>
      </c>
      <c r="T213" s="144">
        <f>S213*H213</f>
        <v>0</v>
      </c>
      <c r="AR213" s="145" t="s">
        <v>318</v>
      </c>
      <c r="AT213" s="145" t="s">
        <v>313</v>
      </c>
      <c r="AU213" s="145" t="s">
        <v>90</v>
      </c>
      <c r="AY213" s="18" t="s">
        <v>311</v>
      </c>
      <c r="BE213" s="146">
        <f>IF(N213="základní",J213,0)</f>
        <v>0</v>
      </c>
      <c r="BF213" s="146">
        <f>IF(N213="snížená",J213,0)</f>
        <v>0</v>
      </c>
      <c r="BG213" s="146">
        <f>IF(N213="zákl. přenesená",J213,0)</f>
        <v>0</v>
      </c>
      <c r="BH213" s="146">
        <f>IF(N213="sníž. přenesená",J213,0)</f>
        <v>0</v>
      </c>
      <c r="BI213" s="146">
        <f>IF(N213="nulová",J213,0)</f>
        <v>0</v>
      </c>
      <c r="BJ213" s="18" t="s">
        <v>88</v>
      </c>
      <c r="BK213" s="146">
        <f>ROUND(I213*H213,2)</f>
        <v>0</v>
      </c>
      <c r="BL213" s="18" t="s">
        <v>318</v>
      </c>
      <c r="BM213" s="145" t="s">
        <v>2573</v>
      </c>
    </row>
    <row r="214" spans="2:65" s="1" customFormat="1" ht="11.25" x14ac:dyDescent="0.2">
      <c r="B214" s="34"/>
      <c r="D214" s="147" t="s">
        <v>320</v>
      </c>
      <c r="F214" s="148" t="s">
        <v>2250</v>
      </c>
      <c r="I214" s="149"/>
      <c r="L214" s="34"/>
      <c r="M214" s="150"/>
      <c r="T214" s="55"/>
      <c r="AT214" s="18" t="s">
        <v>320</v>
      </c>
      <c r="AU214" s="18" t="s">
        <v>90</v>
      </c>
    </row>
    <row r="215" spans="2:65" s="11" customFormat="1" ht="22.9" customHeight="1" x14ac:dyDescent="0.2">
      <c r="B215" s="122"/>
      <c r="D215" s="123" t="s">
        <v>80</v>
      </c>
      <c r="E215" s="132" t="s">
        <v>96</v>
      </c>
      <c r="F215" s="132" t="s">
        <v>324</v>
      </c>
      <c r="I215" s="125"/>
      <c r="J215" s="133">
        <f>BK215</f>
        <v>0</v>
      </c>
      <c r="L215" s="122"/>
      <c r="M215" s="127"/>
      <c r="P215" s="128">
        <f>SUM(P216:P436)</f>
        <v>0</v>
      </c>
      <c r="R215" s="128">
        <f>SUM(R216:R436)</f>
        <v>2538.38060047</v>
      </c>
      <c r="T215" s="129">
        <f>SUM(T216:T436)</f>
        <v>0</v>
      </c>
      <c r="AR215" s="123" t="s">
        <v>88</v>
      </c>
      <c r="AT215" s="130" t="s">
        <v>80</v>
      </c>
      <c r="AU215" s="130" t="s">
        <v>88</v>
      </c>
      <c r="AY215" s="123" t="s">
        <v>311</v>
      </c>
      <c r="BK215" s="131">
        <f>SUM(BK216:BK436)</f>
        <v>0</v>
      </c>
    </row>
    <row r="216" spans="2:65" s="1" customFormat="1" ht="24.2" customHeight="1" x14ac:dyDescent="0.2">
      <c r="B216" s="34"/>
      <c r="C216" s="134" t="s">
        <v>476</v>
      </c>
      <c r="D216" s="134" t="s">
        <v>313</v>
      </c>
      <c r="E216" s="135" t="s">
        <v>2574</v>
      </c>
      <c r="F216" s="136" t="s">
        <v>2575</v>
      </c>
      <c r="G216" s="137" t="s">
        <v>250</v>
      </c>
      <c r="H216" s="138">
        <v>93.033000000000001</v>
      </c>
      <c r="I216" s="139"/>
      <c r="J216" s="140">
        <f>ROUND(I216*H216,2)</f>
        <v>0</v>
      </c>
      <c r="K216" s="136" t="s">
        <v>317</v>
      </c>
      <c r="L216" s="34"/>
      <c r="M216" s="141" t="s">
        <v>43</v>
      </c>
      <c r="N216" s="142" t="s">
        <v>52</v>
      </c>
      <c r="P216" s="143">
        <f>O216*H216</f>
        <v>0</v>
      </c>
      <c r="Q216" s="143">
        <v>0.1651</v>
      </c>
      <c r="R216" s="143">
        <f>Q216*H216</f>
        <v>15.3597483</v>
      </c>
      <c r="S216" s="143">
        <v>0</v>
      </c>
      <c r="T216" s="144">
        <f>S216*H216</f>
        <v>0</v>
      </c>
      <c r="AR216" s="145" t="s">
        <v>318</v>
      </c>
      <c r="AT216" s="145" t="s">
        <v>313</v>
      </c>
      <c r="AU216" s="145" t="s">
        <v>90</v>
      </c>
      <c r="AY216" s="18" t="s">
        <v>311</v>
      </c>
      <c r="BE216" s="146">
        <f>IF(N216="základní",J216,0)</f>
        <v>0</v>
      </c>
      <c r="BF216" s="146">
        <f>IF(N216="snížená",J216,0)</f>
        <v>0</v>
      </c>
      <c r="BG216" s="146">
        <f>IF(N216="zákl. přenesená",J216,0)</f>
        <v>0</v>
      </c>
      <c r="BH216" s="146">
        <f>IF(N216="sníž. přenesená",J216,0)</f>
        <v>0</v>
      </c>
      <c r="BI216" s="146">
        <f>IF(N216="nulová",J216,0)</f>
        <v>0</v>
      </c>
      <c r="BJ216" s="18" t="s">
        <v>88</v>
      </c>
      <c r="BK216" s="146">
        <f>ROUND(I216*H216,2)</f>
        <v>0</v>
      </c>
      <c r="BL216" s="18" t="s">
        <v>318</v>
      </c>
      <c r="BM216" s="145" t="s">
        <v>2576</v>
      </c>
    </row>
    <row r="217" spans="2:65" s="1" customFormat="1" ht="11.25" x14ac:dyDescent="0.2">
      <c r="B217" s="34"/>
      <c r="D217" s="147" t="s">
        <v>320</v>
      </c>
      <c r="F217" s="148" t="s">
        <v>2577</v>
      </c>
      <c r="I217" s="149"/>
      <c r="L217" s="34"/>
      <c r="M217" s="150"/>
      <c r="T217" s="55"/>
      <c r="AT217" s="18" t="s">
        <v>320</v>
      </c>
      <c r="AU217" s="18" t="s">
        <v>90</v>
      </c>
    </row>
    <row r="218" spans="2:65" s="14" customFormat="1" ht="11.25" x14ac:dyDescent="0.2">
      <c r="B218" s="166"/>
      <c r="D218" s="152" t="s">
        <v>322</v>
      </c>
      <c r="E218" s="167" t="s">
        <v>43</v>
      </c>
      <c r="F218" s="168" t="s">
        <v>1815</v>
      </c>
      <c r="H218" s="167" t="s">
        <v>43</v>
      </c>
      <c r="I218" s="169"/>
      <c r="L218" s="166"/>
      <c r="M218" s="170"/>
      <c r="T218" s="171"/>
      <c r="AT218" s="167" t="s">
        <v>322</v>
      </c>
      <c r="AU218" s="167" t="s">
        <v>90</v>
      </c>
      <c r="AV218" s="14" t="s">
        <v>88</v>
      </c>
      <c r="AW218" s="14" t="s">
        <v>41</v>
      </c>
      <c r="AX218" s="14" t="s">
        <v>81</v>
      </c>
      <c r="AY218" s="167" t="s">
        <v>311</v>
      </c>
    </row>
    <row r="219" spans="2:65" s="12" customFormat="1" ht="11.25" x14ac:dyDescent="0.2">
      <c r="B219" s="151"/>
      <c r="D219" s="152" t="s">
        <v>322</v>
      </c>
      <c r="E219" s="153" t="s">
        <v>43</v>
      </c>
      <c r="F219" s="154" t="s">
        <v>2578</v>
      </c>
      <c r="H219" s="155">
        <v>93.033000000000001</v>
      </c>
      <c r="I219" s="156"/>
      <c r="L219" s="151"/>
      <c r="M219" s="157"/>
      <c r="T219" s="158"/>
      <c r="AT219" s="153" t="s">
        <v>322</v>
      </c>
      <c r="AU219" s="153" t="s">
        <v>90</v>
      </c>
      <c r="AV219" s="12" t="s">
        <v>90</v>
      </c>
      <c r="AW219" s="12" t="s">
        <v>41</v>
      </c>
      <c r="AX219" s="12" t="s">
        <v>81</v>
      </c>
      <c r="AY219" s="153" t="s">
        <v>311</v>
      </c>
    </row>
    <row r="220" spans="2:65" s="13" customFormat="1" ht="11.25" x14ac:dyDescent="0.2">
      <c r="B220" s="159"/>
      <c r="D220" s="152" t="s">
        <v>322</v>
      </c>
      <c r="E220" s="160" t="s">
        <v>43</v>
      </c>
      <c r="F220" s="161" t="s">
        <v>331</v>
      </c>
      <c r="H220" s="162">
        <v>93.033000000000001</v>
      </c>
      <c r="I220" s="163"/>
      <c r="L220" s="159"/>
      <c r="M220" s="164"/>
      <c r="T220" s="165"/>
      <c r="AT220" s="160" t="s">
        <v>322</v>
      </c>
      <c r="AU220" s="160" t="s">
        <v>90</v>
      </c>
      <c r="AV220" s="13" t="s">
        <v>318</v>
      </c>
      <c r="AW220" s="13" t="s">
        <v>41</v>
      </c>
      <c r="AX220" s="13" t="s">
        <v>88</v>
      </c>
      <c r="AY220" s="160" t="s">
        <v>311</v>
      </c>
    </row>
    <row r="221" spans="2:65" s="1" customFormat="1" ht="24.2" customHeight="1" x14ac:dyDescent="0.2">
      <c r="B221" s="34"/>
      <c r="C221" s="134" t="s">
        <v>481</v>
      </c>
      <c r="D221" s="134" t="s">
        <v>313</v>
      </c>
      <c r="E221" s="135" t="s">
        <v>2579</v>
      </c>
      <c r="F221" s="136" t="s">
        <v>2580</v>
      </c>
      <c r="G221" s="137" t="s">
        <v>250</v>
      </c>
      <c r="H221" s="138">
        <v>12.84</v>
      </c>
      <c r="I221" s="139"/>
      <c r="J221" s="140">
        <f>ROUND(I221*H221,2)</f>
        <v>0</v>
      </c>
      <c r="K221" s="136" t="s">
        <v>317</v>
      </c>
      <c r="L221" s="34"/>
      <c r="M221" s="141" t="s">
        <v>43</v>
      </c>
      <c r="N221" s="142" t="s">
        <v>52</v>
      </c>
      <c r="P221" s="143">
        <f>O221*H221</f>
        <v>0</v>
      </c>
      <c r="Q221" s="143">
        <v>0.25868000000000002</v>
      </c>
      <c r="R221" s="143">
        <f>Q221*H221</f>
        <v>3.3214512000000003</v>
      </c>
      <c r="S221" s="143">
        <v>0</v>
      </c>
      <c r="T221" s="144">
        <f>S221*H221</f>
        <v>0</v>
      </c>
      <c r="AR221" s="145" t="s">
        <v>318</v>
      </c>
      <c r="AT221" s="145" t="s">
        <v>313</v>
      </c>
      <c r="AU221" s="145" t="s">
        <v>90</v>
      </c>
      <c r="AY221" s="18" t="s">
        <v>311</v>
      </c>
      <c r="BE221" s="146">
        <f>IF(N221="základní",J221,0)</f>
        <v>0</v>
      </c>
      <c r="BF221" s="146">
        <f>IF(N221="snížená",J221,0)</f>
        <v>0</v>
      </c>
      <c r="BG221" s="146">
        <f>IF(N221="zákl. přenesená",J221,0)</f>
        <v>0</v>
      </c>
      <c r="BH221" s="146">
        <f>IF(N221="sníž. přenesená",J221,0)</f>
        <v>0</v>
      </c>
      <c r="BI221" s="146">
        <f>IF(N221="nulová",J221,0)</f>
        <v>0</v>
      </c>
      <c r="BJ221" s="18" t="s">
        <v>88</v>
      </c>
      <c r="BK221" s="146">
        <f>ROUND(I221*H221,2)</f>
        <v>0</v>
      </c>
      <c r="BL221" s="18" t="s">
        <v>318</v>
      </c>
      <c r="BM221" s="145" t="s">
        <v>2581</v>
      </c>
    </row>
    <row r="222" spans="2:65" s="1" customFormat="1" ht="11.25" x14ac:dyDescent="0.2">
      <c r="B222" s="34"/>
      <c r="D222" s="147" t="s">
        <v>320</v>
      </c>
      <c r="F222" s="148" t="s">
        <v>2582</v>
      </c>
      <c r="I222" s="149"/>
      <c r="L222" s="34"/>
      <c r="M222" s="150"/>
      <c r="T222" s="55"/>
      <c r="AT222" s="18" t="s">
        <v>320</v>
      </c>
      <c r="AU222" s="18" t="s">
        <v>90</v>
      </c>
    </row>
    <row r="223" spans="2:65" s="14" customFormat="1" ht="11.25" x14ac:dyDescent="0.2">
      <c r="B223" s="166"/>
      <c r="D223" s="152" t="s">
        <v>322</v>
      </c>
      <c r="E223" s="167" t="s">
        <v>43</v>
      </c>
      <c r="F223" s="168" t="s">
        <v>1815</v>
      </c>
      <c r="H223" s="167" t="s">
        <v>43</v>
      </c>
      <c r="I223" s="169"/>
      <c r="L223" s="166"/>
      <c r="M223" s="170"/>
      <c r="T223" s="171"/>
      <c r="AT223" s="167" t="s">
        <v>322</v>
      </c>
      <c r="AU223" s="167" t="s">
        <v>90</v>
      </c>
      <c r="AV223" s="14" t="s">
        <v>88</v>
      </c>
      <c r="AW223" s="14" t="s">
        <v>41</v>
      </c>
      <c r="AX223" s="14" t="s">
        <v>81</v>
      </c>
      <c r="AY223" s="167" t="s">
        <v>311</v>
      </c>
    </row>
    <row r="224" spans="2:65" s="12" customFormat="1" ht="11.25" x14ac:dyDescent="0.2">
      <c r="B224" s="151"/>
      <c r="D224" s="152" t="s">
        <v>322</v>
      </c>
      <c r="E224" s="153" t="s">
        <v>43</v>
      </c>
      <c r="F224" s="154" t="s">
        <v>2583</v>
      </c>
      <c r="H224" s="155">
        <v>12.84</v>
      </c>
      <c r="I224" s="156"/>
      <c r="L224" s="151"/>
      <c r="M224" s="157"/>
      <c r="T224" s="158"/>
      <c r="AT224" s="153" t="s">
        <v>322</v>
      </c>
      <c r="AU224" s="153" t="s">
        <v>90</v>
      </c>
      <c r="AV224" s="12" t="s">
        <v>90</v>
      </c>
      <c r="AW224" s="12" t="s">
        <v>41</v>
      </c>
      <c r="AX224" s="12" t="s">
        <v>81</v>
      </c>
      <c r="AY224" s="153" t="s">
        <v>311</v>
      </c>
    </row>
    <row r="225" spans="2:65" s="13" customFormat="1" ht="11.25" x14ac:dyDescent="0.2">
      <c r="B225" s="159"/>
      <c r="D225" s="152" t="s">
        <v>322</v>
      </c>
      <c r="E225" s="160" t="s">
        <v>43</v>
      </c>
      <c r="F225" s="161" t="s">
        <v>331</v>
      </c>
      <c r="H225" s="162">
        <v>12.84</v>
      </c>
      <c r="I225" s="163"/>
      <c r="L225" s="159"/>
      <c r="M225" s="164"/>
      <c r="T225" s="165"/>
      <c r="AT225" s="160" t="s">
        <v>322</v>
      </c>
      <c r="AU225" s="160" t="s">
        <v>90</v>
      </c>
      <c r="AV225" s="13" t="s">
        <v>318</v>
      </c>
      <c r="AW225" s="13" t="s">
        <v>41</v>
      </c>
      <c r="AX225" s="13" t="s">
        <v>88</v>
      </c>
      <c r="AY225" s="160" t="s">
        <v>311</v>
      </c>
    </row>
    <row r="226" spans="2:65" s="1" customFormat="1" ht="24.2" customHeight="1" x14ac:dyDescent="0.2">
      <c r="B226" s="34"/>
      <c r="C226" s="134" t="s">
        <v>490</v>
      </c>
      <c r="D226" s="134" t="s">
        <v>313</v>
      </c>
      <c r="E226" s="135" t="s">
        <v>2584</v>
      </c>
      <c r="F226" s="136" t="s">
        <v>2585</v>
      </c>
      <c r="G226" s="137" t="s">
        <v>250</v>
      </c>
      <c r="H226" s="138">
        <v>202.97399999999999</v>
      </c>
      <c r="I226" s="139"/>
      <c r="J226" s="140">
        <f>ROUND(I226*H226,2)</f>
        <v>0</v>
      </c>
      <c r="K226" s="136" t="s">
        <v>317</v>
      </c>
      <c r="L226" s="34"/>
      <c r="M226" s="141" t="s">
        <v>43</v>
      </c>
      <c r="N226" s="142" t="s">
        <v>52</v>
      </c>
      <c r="P226" s="143">
        <f>O226*H226</f>
        <v>0</v>
      </c>
      <c r="Q226" s="143">
        <v>0.32665</v>
      </c>
      <c r="R226" s="143">
        <f>Q226*H226</f>
        <v>66.301457099999993</v>
      </c>
      <c r="S226" s="143">
        <v>0</v>
      </c>
      <c r="T226" s="144">
        <f>S226*H226</f>
        <v>0</v>
      </c>
      <c r="AR226" s="145" t="s">
        <v>318</v>
      </c>
      <c r="AT226" s="145" t="s">
        <v>313</v>
      </c>
      <c r="AU226" s="145" t="s">
        <v>90</v>
      </c>
      <c r="AY226" s="18" t="s">
        <v>311</v>
      </c>
      <c r="BE226" s="146">
        <f>IF(N226="základní",J226,0)</f>
        <v>0</v>
      </c>
      <c r="BF226" s="146">
        <f>IF(N226="snížená",J226,0)</f>
        <v>0</v>
      </c>
      <c r="BG226" s="146">
        <f>IF(N226="zákl. přenesená",J226,0)</f>
        <v>0</v>
      </c>
      <c r="BH226" s="146">
        <f>IF(N226="sníž. přenesená",J226,0)</f>
        <v>0</v>
      </c>
      <c r="BI226" s="146">
        <f>IF(N226="nulová",J226,0)</f>
        <v>0</v>
      </c>
      <c r="BJ226" s="18" t="s">
        <v>88</v>
      </c>
      <c r="BK226" s="146">
        <f>ROUND(I226*H226,2)</f>
        <v>0</v>
      </c>
      <c r="BL226" s="18" t="s">
        <v>318</v>
      </c>
      <c r="BM226" s="145" t="s">
        <v>2586</v>
      </c>
    </row>
    <row r="227" spans="2:65" s="1" customFormat="1" ht="11.25" x14ac:dyDescent="0.2">
      <c r="B227" s="34"/>
      <c r="D227" s="147" t="s">
        <v>320</v>
      </c>
      <c r="F227" s="148" t="s">
        <v>2587</v>
      </c>
      <c r="I227" s="149"/>
      <c r="L227" s="34"/>
      <c r="M227" s="150"/>
      <c r="T227" s="55"/>
      <c r="AT227" s="18" t="s">
        <v>320</v>
      </c>
      <c r="AU227" s="18" t="s">
        <v>90</v>
      </c>
    </row>
    <row r="228" spans="2:65" s="14" customFormat="1" ht="11.25" x14ac:dyDescent="0.2">
      <c r="B228" s="166"/>
      <c r="D228" s="152" t="s">
        <v>322</v>
      </c>
      <c r="E228" s="167" t="s">
        <v>43</v>
      </c>
      <c r="F228" s="168" t="s">
        <v>1815</v>
      </c>
      <c r="H228" s="167" t="s">
        <v>43</v>
      </c>
      <c r="I228" s="169"/>
      <c r="L228" s="166"/>
      <c r="M228" s="170"/>
      <c r="T228" s="171"/>
      <c r="AT228" s="167" t="s">
        <v>322</v>
      </c>
      <c r="AU228" s="167" t="s">
        <v>90</v>
      </c>
      <c r="AV228" s="14" t="s">
        <v>88</v>
      </c>
      <c r="AW228" s="14" t="s">
        <v>41</v>
      </c>
      <c r="AX228" s="14" t="s">
        <v>81</v>
      </c>
      <c r="AY228" s="167" t="s">
        <v>311</v>
      </c>
    </row>
    <row r="229" spans="2:65" s="12" customFormat="1" ht="11.25" x14ac:dyDescent="0.2">
      <c r="B229" s="151"/>
      <c r="D229" s="152" t="s">
        <v>322</v>
      </c>
      <c r="E229" s="153" t="s">
        <v>43</v>
      </c>
      <c r="F229" s="154" t="s">
        <v>2588</v>
      </c>
      <c r="H229" s="155">
        <v>231.17500000000001</v>
      </c>
      <c r="I229" s="156"/>
      <c r="L229" s="151"/>
      <c r="M229" s="157"/>
      <c r="T229" s="158"/>
      <c r="AT229" s="153" t="s">
        <v>322</v>
      </c>
      <c r="AU229" s="153" t="s">
        <v>90</v>
      </c>
      <c r="AV229" s="12" t="s">
        <v>90</v>
      </c>
      <c r="AW229" s="12" t="s">
        <v>41</v>
      </c>
      <c r="AX229" s="12" t="s">
        <v>81</v>
      </c>
      <c r="AY229" s="153" t="s">
        <v>311</v>
      </c>
    </row>
    <row r="230" spans="2:65" s="12" customFormat="1" ht="11.25" x14ac:dyDescent="0.2">
      <c r="B230" s="151"/>
      <c r="D230" s="152" t="s">
        <v>322</v>
      </c>
      <c r="E230" s="153" t="s">
        <v>43</v>
      </c>
      <c r="F230" s="154" t="s">
        <v>2589</v>
      </c>
      <c r="H230" s="155">
        <v>-25.526</v>
      </c>
      <c r="I230" s="156"/>
      <c r="L230" s="151"/>
      <c r="M230" s="157"/>
      <c r="T230" s="158"/>
      <c r="AT230" s="153" t="s">
        <v>322</v>
      </c>
      <c r="AU230" s="153" t="s">
        <v>90</v>
      </c>
      <c r="AV230" s="12" t="s">
        <v>90</v>
      </c>
      <c r="AW230" s="12" t="s">
        <v>41</v>
      </c>
      <c r="AX230" s="12" t="s">
        <v>81</v>
      </c>
      <c r="AY230" s="153" t="s">
        <v>311</v>
      </c>
    </row>
    <row r="231" spans="2:65" s="12" customFormat="1" ht="11.25" x14ac:dyDescent="0.2">
      <c r="B231" s="151"/>
      <c r="D231" s="152" t="s">
        <v>322</v>
      </c>
      <c r="E231" s="153" t="s">
        <v>43</v>
      </c>
      <c r="F231" s="154" t="s">
        <v>2590</v>
      </c>
      <c r="H231" s="155">
        <v>-2.6749999999999998</v>
      </c>
      <c r="I231" s="156"/>
      <c r="L231" s="151"/>
      <c r="M231" s="157"/>
      <c r="T231" s="158"/>
      <c r="AT231" s="153" t="s">
        <v>322</v>
      </c>
      <c r="AU231" s="153" t="s">
        <v>90</v>
      </c>
      <c r="AV231" s="12" t="s">
        <v>90</v>
      </c>
      <c r="AW231" s="12" t="s">
        <v>41</v>
      </c>
      <c r="AX231" s="12" t="s">
        <v>81</v>
      </c>
      <c r="AY231" s="153" t="s">
        <v>311</v>
      </c>
    </row>
    <row r="232" spans="2:65" s="13" customFormat="1" ht="11.25" x14ac:dyDescent="0.2">
      <c r="B232" s="159"/>
      <c r="D232" s="152" t="s">
        <v>322</v>
      </c>
      <c r="E232" s="160" t="s">
        <v>43</v>
      </c>
      <c r="F232" s="161" t="s">
        <v>331</v>
      </c>
      <c r="H232" s="162">
        <v>202.97399999999999</v>
      </c>
      <c r="I232" s="163"/>
      <c r="L232" s="159"/>
      <c r="M232" s="164"/>
      <c r="T232" s="165"/>
      <c r="AT232" s="160" t="s">
        <v>322</v>
      </c>
      <c r="AU232" s="160" t="s">
        <v>90</v>
      </c>
      <c r="AV232" s="13" t="s">
        <v>318</v>
      </c>
      <c r="AW232" s="13" t="s">
        <v>41</v>
      </c>
      <c r="AX232" s="13" t="s">
        <v>88</v>
      </c>
      <c r="AY232" s="160" t="s">
        <v>311</v>
      </c>
    </row>
    <row r="233" spans="2:65" s="1" customFormat="1" ht="21.75" customHeight="1" x14ac:dyDescent="0.2">
      <c r="B233" s="34"/>
      <c r="C233" s="134" t="s">
        <v>502</v>
      </c>
      <c r="D233" s="134" t="s">
        <v>313</v>
      </c>
      <c r="E233" s="135" t="s">
        <v>338</v>
      </c>
      <c r="F233" s="136" t="s">
        <v>339</v>
      </c>
      <c r="G233" s="137" t="s">
        <v>340</v>
      </c>
      <c r="H233" s="138">
        <v>2</v>
      </c>
      <c r="I233" s="139"/>
      <c r="J233" s="140">
        <f>ROUND(I233*H233,2)</f>
        <v>0</v>
      </c>
      <c r="K233" s="136" t="s">
        <v>317</v>
      </c>
      <c r="L233" s="34"/>
      <c r="M233" s="141" t="s">
        <v>43</v>
      </c>
      <c r="N233" s="142" t="s">
        <v>52</v>
      </c>
      <c r="P233" s="143">
        <f>O233*H233</f>
        <v>0</v>
      </c>
      <c r="Q233" s="143">
        <v>3.6549999999999999E-2</v>
      </c>
      <c r="R233" s="143">
        <f>Q233*H233</f>
        <v>7.3099999999999998E-2</v>
      </c>
      <c r="S233" s="143">
        <v>0</v>
      </c>
      <c r="T233" s="144">
        <f>S233*H233</f>
        <v>0</v>
      </c>
      <c r="AR233" s="145" t="s">
        <v>318</v>
      </c>
      <c r="AT233" s="145" t="s">
        <v>313</v>
      </c>
      <c r="AU233" s="145" t="s">
        <v>90</v>
      </c>
      <c r="AY233" s="18" t="s">
        <v>311</v>
      </c>
      <c r="BE233" s="146">
        <f>IF(N233="základní",J233,0)</f>
        <v>0</v>
      </c>
      <c r="BF233" s="146">
        <f>IF(N233="snížená",J233,0)</f>
        <v>0</v>
      </c>
      <c r="BG233" s="146">
        <f>IF(N233="zákl. přenesená",J233,0)</f>
        <v>0</v>
      </c>
      <c r="BH233" s="146">
        <f>IF(N233="sníž. přenesená",J233,0)</f>
        <v>0</v>
      </c>
      <c r="BI233" s="146">
        <f>IF(N233="nulová",J233,0)</f>
        <v>0</v>
      </c>
      <c r="BJ233" s="18" t="s">
        <v>88</v>
      </c>
      <c r="BK233" s="146">
        <f>ROUND(I233*H233,2)</f>
        <v>0</v>
      </c>
      <c r="BL233" s="18" t="s">
        <v>318</v>
      </c>
      <c r="BM233" s="145" t="s">
        <v>2591</v>
      </c>
    </row>
    <row r="234" spans="2:65" s="1" customFormat="1" ht="11.25" x14ac:dyDescent="0.2">
      <c r="B234" s="34"/>
      <c r="D234" s="147" t="s">
        <v>320</v>
      </c>
      <c r="F234" s="148" t="s">
        <v>342</v>
      </c>
      <c r="I234" s="149"/>
      <c r="L234" s="34"/>
      <c r="M234" s="150"/>
      <c r="T234" s="55"/>
      <c r="AT234" s="18" t="s">
        <v>320</v>
      </c>
      <c r="AU234" s="18" t="s">
        <v>90</v>
      </c>
    </row>
    <row r="235" spans="2:65" s="12" customFormat="1" ht="11.25" x14ac:dyDescent="0.2">
      <c r="B235" s="151"/>
      <c r="D235" s="152" t="s">
        <v>322</v>
      </c>
      <c r="E235" s="153" t="s">
        <v>43</v>
      </c>
      <c r="F235" s="154" t="s">
        <v>2592</v>
      </c>
      <c r="H235" s="155">
        <v>2</v>
      </c>
      <c r="I235" s="156"/>
      <c r="L235" s="151"/>
      <c r="M235" s="157"/>
      <c r="T235" s="158"/>
      <c r="AT235" s="153" t="s">
        <v>322</v>
      </c>
      <c r="AU235" s="153" t="s">
        <v>90</v>
      </c>
      <c r="AV235" s="12" t="s">
        <v>90</v>
      </c>
      <c r="AW235" s="12" t="s">
        <v>41</v>
      </c>
      <c r="AX235" s="12" t="s">
        <v>81</v>
      </c>
      <c r="AY235" s="153" t="s">
        <v>311</v>
      </c>
    </row>
    <row r="236" spans="2:65" s="13" customFormat="1" ht="11.25" x14ac:dyDescent="0.2">
      <c r="B236" s="159"/>
      <c r="D236" s="152" t="s">
        <v>322</v>
      </c>
      <c r="E236" s="160" t="s">
        <v>43</v>
      </c>
      <c r="F236" s="161" t="s">
        <v>331</v>
      </c>
      <c r="H236" s="162">
        <v>2</v>
      </c>
      <c r="I236" s="163"/>
      <c r="L236" s="159"/>
      <c r="M236" s="164"/>
      <c r="T236" s="165"/>
      <c r="AT236" s="160" t="s">
        <v>322</v>
      </c>
      <c r="AU236" s="160" t="s">
        <v>90</v>
      </c>
      <c r="AV236" s="13" t="s">
        <v>318</v>
      </c>
      <c r="AW236" s="13" t="s">
        <v>41</v>
      </c>
      <c r="AX236" s="13" t="s">
        <v>88</v>
      </c>
      <c r="AY236" s="160" t="s">
        <v>311</v>
      </c>
    </row>
    <row r="237" spans="2:65" s="1" customFormat="1" ht="21.75" customHeight="1" x14ac:dyDescent="0.2">
      <c r="B237" s="34"/>
      <c r="C237" s="134" t="s">
        <v>510</v>
      </c>
      <c r="D237" s="134" t="s">
        <v>313</v>
      </c>
      <c r="E237" s="135" t="s">
        <v>345</v>
      </c>
      <c r="F237" s="136" t="s">
        <v>346</v>
      </c>
      <c r="G237" s="137" t="s">
        <v>340</v>
      </c>
      <c r="H237" s="138">
        <v>14</v>
      </c>
      <c r="I237" s="139"/>
      <c r="J237" s="140">
        <f>ROUND(I237*H237,2)</f>
        <v>0</v>
      </c>
      <c r="K237" s="136" t="s">
        <v>317</v>
      </c>
      <c r="L237" s="34"/>
      <c r="M237" s="141" t="s">
        <v>43</v>
      </c>
      <c r="N237" s="142" t="s">
        <v>52</v>
      </c>
      <c r="P237" s="143">
        <f>O237*H237</f>
        <v>0</v>
      </c>
      <c r="Q237" s="143">
        <v>4.555E-2</v>
      </c>
      <c r="R237" s="143">
        <f>Q237*H237</f>
        <v>0.63770000000000004</v>
      </c>
      <c r="S237" s="143">
        <v>0</v>
      </c>
      <c r="T237" s="144">
        <f>S237*H237</f>
        <v>0</v>
      </c>
      <c r="AR237" s="145" t="s">
        <v>318</v>
      </c>
      <c r="AT237" s="145" t="s">
        <v>313</v>
      </c>
      <c r="AU237" s="145" t="s">
        <v>90</v>
      </c>
      <c r="AY237" s="18" t="s">
        <v>311</v>
      </c>
      <c r="BE237" s="146">
        <f>IF(N237="základní",J237,0)</f>
        <v>0</v>
      </c>
      <c r="BF237" s="146">
        <f>IF(N237="snížená",J237,0)</f>
        <v>0</v>
      </c>
      <c r="BG237" s="146">
        <f>IF(N237="zákl. přenesená",J237,0)</f>
        <v>0</v>
      </c>
      <c r="BH237" s="146">
        <f>IF(N237="sníž. přenesená",J237,0)</f>
        <v>0</v>
      </c>
      <c r="BI237" s="146">
        <f>IF(N237="nulová",J237,0)</f>
        <v>0</v>
      </c>
      <c r="BJ237" s="18" t="s">
        <v>88</v>
      </c>
      <c r="BK237" s="146">
        <f>ROUND(I237*H237,2)</f>
        <v>0</v>
      </c>
      <c r="BL237" s="18" t="s">
        <v>318</v>
      </c>
      <c r="BM237" s="145" t="s">
        <v>2593</v>
      </c>
    </row>
    <row r="238" spans="2:65" s="1" customFormat="1" ht="11.25" x14ac:dyDescent="0.2">
      <c r="B238" s="34"/>
      <c r="D238" s="147" t="s">
        <v>320</v>
      </c>
      <c r="F238" s="148" t="s">
        <v>348</v>
      </c>
      <c r="I238" s="149"/>
      <c r="L238" s="34"/>
      <c r="M238" s="150"/>
      <c r="T238" s="55"/>
      <c r="AT238" s="18" t="s">
        <v>320</v>
      </c>
      <c r="AU238" s="18" t="s">
        <v>90</v>
      </c>
    </row>
    <row r="239" spans="2:65" s="12" customFormat="1" ht="11.25" x14ac:dyDescent="0.2">
      <c r="B239" s="151"/>
      <c r="D239" s="152" t="s">
        <v>322</v>
      </c>
      <c r="E239" s="153" t="s">
        <v>43</v>
      </c>
      <c r="F239" s="154" t="s">
        <v>2594</v>
      </c>
      <c r="H239" s="155">
        <v>14</v>
      </c>
      <c r="I239" s="156"/>
      <c r="L239" s="151"/>
      <c r="M239" s="157"/>
      <c r="T239" s="158"/>
      <c r="AT239" s="153" t="s">
        <v>322</v>
      </c>
      <c r="AU239" s="153" t="s">
        <v>90</v>
      </c>
      <c r="AV239" s="12" t="s">
        <v>90</v>
      </c>
      <c r="AW239" s="12" t="s">
        <v>41</v>
      </c>
      <c r="AX239" s="12" t="s">
        <v>81</v>
      </c>
      <c r="AY239" s="153" t="s">
        <v>311</v>
      </c>
    </row>
    <row r="240" spans="2:65" s="13" customFormat="1" ht="11.25" x14ac:dyDescent="0.2">
      <c r="B240" s="159"/>
      <c r="D240" s="152" t="s">
        <v>322</v>
      </c>
      <c r="E240" s="160" t="s">
        <v>43</v>
      </c>
      <c r="F240" s="161" t="s">
        <v>331</v>
      </c>
      <c r="H240" s="162">
        <v>14</v>
      </c>
      <c r="I240" s="163"/>
      <c r="L240" s="159"/>
      <c r="M240" s="164"/>
      <c r="T240" s="165"/>
      <c r="AT240" s="160" t="s">
        <v>322</v>
      </c>
      <c r="AU240" s="160" t="s">
        <v>90</v>
      </c>
      <c r="AV240" s="13" t="s">
        <v>318</v>
      </c>
      <c r="AW240" s="13" t="s">
        <v>41</v>
      </c>
      <c r="AX240" s="13" t="s">
        <v>88</v>
      </c>
      <c r="AY240" s="160" t="s">
        <v>311</v>
      </c>
    </row>
    <row r="241" spans="2:65" s="1" customFormat="1" ht="21.75" customHeight="1" x14ac:dyDescent="0.2">
      <c r="B241" s="34"/>
      <c r="C241" s="134" t="s">
        <v>518</v>
      </c>
      <c r="D241" s="134" t="s">
        <v>313</v>
      </c>
      <c r="E241" s="135" t="s">
        <v>351</v>
      </c>
      <c r="F241" s="136" t="s">
        <v>352</v>
      </c>
      <c r="G241" s="137" t="s">
        <v>340</v>
      </c>
      <c r="H241" s="138">
        <v>26</v>
      </c>
      <c r="I241" s="139"/>
      <c r="J241" s="140">
        <f>ROUND(I241*H241,2)</f>
        <v>0</v>
      </c>
      <c r="K241" s="136" t="s">
        <v>317</v>
      </c>
      <c r="L241" s="34"/>
      <c r="M241" s="141" t="s">
        <v>43</v>
      </c>
      <c r="N241" s="142" t="s">
        <v>52</v>
      </c>
      <c r="P241" s="143">
        <f>O241*H241</f>
        <v>0</v>
      </c>
      <c r="Q241" s="143">
        <v>5.4550000000000001E-2</v>
      </c>
      <c r="R241" s="143">
        <f>Q241*H241</f>
        <v>1.4183000000000001</v>
      </c>
      <c r="S241" s="143">
        <v>0</v>
      </c>
      <c r="T241" s="144">
        <f>S241*H241</f>
        <v>0</v>
      </c>
      <c r="AR241" s="145" t="s">
        <v>318</v>
      </c>
      <c r="AT241" s="145" t="s">
        <v>313</v>
      </c>
      <c r="AU241" s="145" t="s">
        <v>90</v>
      </c>
      <c r="AY241" s="18" t="s">
        <v>311</v>
      </c>
      <c r="BE241" s="146">
        <f>IF(N241="základní",J241,0)</f>
        <v>0</v>
      </c>
      <c r="BF241" s="146">
        <f>IF(N241="snížená",J241,0)</f>
        <v>0</v>
      </c>
      <c r="BG241" s="146">
        <f>IF(N241="zákl. přenesená",J241,0)</f>
        <v>0</v>
      </c>
      <c r="BH241" s="146">
        <f>IF(N241="sníž. přenesená",J241,0)</f>
        <v>0</v>
      </c>
      <c r="BI241" s="146">
        <f>IF(N241="nulová",J241,0)</f>
        <v>0</v>
      </c>
      <c r="BJ241" s="18" t="s">
        <v>88</v>
      </c>
      <c r="BK241" s="146">
        <f>ROUND(I241*H241,2)</f>
        <v>0</v>
      </c>
      <c r="BL241" s="18" t="s">
        <v>318</v>
      </c>
      <c r="BM241" s="145" t="s">
        <v>2595</v>
      </c>
    </row>
    <row r="242" spans="2:65" s="1" customFormat="1" ht="11.25" x14ac:dyDescent="0.2">
      <c r="B242" s="34"/>
      <c r="D242" s="147" t="s">
        <v>320</v>
      </c>
      <c r="F242" s="148" t="s">
        <v>354</v>
      </c>
      <c r="I242" s="149"/>
      <c r="L242" s="34"/>
      <c r="M242" s="150"/>
      <c r="T242" s="55"/>
      <c r="AT242" s="18" t="s">
        <v>320</v>
      </c>
      <c r="AU242" s="18" t="s">
        <v>90</v>
      </c>
    </row>
    <row r="243" spans="2:65" s="12" customFormat="1" ht="11.25" x14ac:dyDescent="0.2">
      <c r="B243" s="151"/>
      <c r="D243" s="152" t="s">
        <v>322</v>
      </c>
      <c r="E243" s="153" t="s">
        <v>43</v>
      </c>
      <c r="F243" s="154" t="s">
        <v>2596</v>
      </c>
      <c r="H243" s="155">
        <v>26</v>
      </c>
      <c r="I243" s="156"/>
      <c r="L243" s="151"/>
      <c r="M243" s="157"/>
      <c r="T243" s="158"/>
      <c r="AT243" s="153" t="s">
        <v>322</v>
      </c>
      <c r="AU243" s="153" t="s">
        <v>90</v>
      </c>
      <c r="AV243" s="12" t="s">
        <v>90</v>
      </c>
      <c r="AW243" s="12" t="s">
        <v>41</v>
      </c>
      <c r="AX243" s="12" t="s">
        <v>81</v>
      </c>
      <c r="AY243" s="153" t="s">
        <v>311</v>
      </c>
    </row>
    <row r="244" spans="2:65" s="13" customFormat="1" ht="11.25" x14ac:dyDescent="0.2">
      <c r="B244" s="159"/>
      <c r="D244" s="152" t="s">
        <v>322</v>
      </c>
      <c r="E244" s="160" t="s">
        <v>43</v>
      </c>
      <c r="F244" s="161" t="s">
        <v>331</v>
      </c>
      <c r="H244" s="162">
        <v>26</v>
      </c>
      <c r="I244" s="163"/>
      <c r="L244" s="159"/>
      <c r="M244" s="164"/>
      <c r="T244" s="165"/>
      <c r="AT244" s="160" t="s">
        <v>322</v>
      </c>
      <c r="AU244" s="160" t="s">
        <v>90</v>
      </c>
      <c r="AV244" s="13" t="s">
        <v>318</v>
      </c>
      <c r="AW244" s="13" t="s">
        <v>41</v>
      </c>
      <c r="AX244" s="13" t="s">
        <v>88</v>
      </c>
      <c r="AY244" s="160" t="s">
        <v>311</v>
      </c>
    </row>
    <row r="245" spans="2:65" s="1" customFormat="1" ht="21.75" customHeight="1" x14ac:dyDescent="0.2">
      <c r="B245" s="34"/>
      <c r="C245" s="134" t="s">
        <v>523</v>
      </c>
      <c r="D245" s="134" t="s">
        <v>313</v>
      </c>
      <c r="E245" s="135" t="s">
        <v>357</v>
      </c>
      <c r="F245" s="136" t="s">
        <v>358</v>
      </c>
      <c r="G245" s="137" t="s">
        <v>340</v>
      </c>
      <c r="H245" s="138">
        <v>9</v>
      </c>
      <c r="I245" s="139"/>
      <c r="J245" s="140">
        <f>ROUND(I245*H245,2)</f>
        <v>0</v>
      </c>
      <c r="K245" s="136" t="s">
        <v>317</v>
      </c>
      <c r="L245" s="34"/>
      <c r="M245" s="141" t="s">
        <v>43</v>
      </c>
      <c r="N245" s="142" t="s">
        <v>52</v>
      </c>
      <c r="P245" s="143">
        <f>O245*H245</f>
        <v>0</v>
      </c>
      <c r="Q245" s="143">
        <v>6.3549999999999995E-2</v>
      </c>
      <c r="R245" s="143">
        <f>Q245*H245</f>
        <v>0.57194999999999996</v>
      </c>
      <c r="S245" s="143">
        <v>0</v>
      </c>
      <c r="T245" s="144">
        <f>S245*H245</f>
        <v>0</v>
      </c>
      <c r="AR245" s="145" t="s">
        <v>318</v>
      </c>
      <c r="AT245" s="145" t="s">
        <v>313</v>
      </c>
      <c r="AU245" s="145" t="s">
        <v>90</v>
      </c>
      <c r="AY245" s="18" t="s">
        <v>311</v>
      </c>
      <c r="BE245" s="146">
        <f>IF(N245="základní",J245,0)</f>
        <v>0</v>
      </c>
      <c r="BF245" s="146">
        <f>IF(N245="snížená",J245,0)</f>
        <v>0</v>
      </c>
      <c r="BG245" s="146">
        <f>IF(N245="zákl. přenesená",J245,0)</f>
        <v>0</v>
      </c>
      <c r="BH245" s="146">
        <f>IF(N245="sníž. přenesená",J245,0)</f>
        <v>0</v>
      </c>
      <c r="BI245" s="146">
        <f>IF(N245="nulová",J245,0)</f>
        <v>0</v>
      </c>
      <c r="BJ245" s="18" t="s">
        <v>88</v>
      </c>
      <c r="BK245" s="146">
        <f>ROUND(I245*H245,2)</f>
        <v>0</v>
      </c>
      <c r="BL245" s="18" t="s">
        <v>318</v>
      </c>
      <c r="BM245" s="145" t="s">
        <v>2597</v>
      </c>
    </row>
    <row r="246" spans="2:65" s="1" customFormat="1" ht="11.25" x14ac:dyDescent="0.2">
      <c r="B246" s="34"/>
      <c r="D246" s="147" t="s">
        <v>320</v>
      </c>
      <c r="F246" s="148" t="s">
        <v>360</v>
      </c>
      <c r="I246" s="149"/>
      <c r="L246" s="34"/>
      <c r="M246" s="150"/>
      <c r="T246" s="55"/>
      <c r="AT246" s="18" t="s">
        <v>320</v>
      </c>
      <c r="AU246" s="18" t="s">
        <v>90</v>
      </c>
    </row>
    <row r="247" spans="2:65" s="12" customFormat="1" ht="11.25" x14ac:dyDescent="0.2">
      <c r="B247" s="151"/>
      <c r="D247" s="152" t="s">
        <v>322</v>
      </c>
      <c r="E247" s="153" t="s">
        <v>43</v>
      </c>
      <c r="F247" s="154" t="s">
        <v>2598</v>
      </c>
      <c r="H247" s="155">
        <v>9</v>
      </c>
      <c r="I247" s="156"/>
      <c r="L247" s="151"/>
      <c r="M247" s="157"/>
      <c r="T247" s="158"/>
      <c r="AT247" s="153" t="s">
        <v>322</v>
      </c>
      <c r="AU247" s="153" t="s">
        <v>90</v>
      </c>
      <c r="AV247" s="12" t="s">
        <v>90</v>
      </c>
      <c r="AW247" s="12" t="s">
        <v>41</v>
      </c>
      <c r="AX247" s="12" t="s">
        <v>81</v>
      </c>
      <c r="AY247" s="153" t="s">
        <v>311</v>
      </c>
    </row>
    <row r="248" spans="2:65" s="13" customFormat="1" ht="11.25" x14ac:dyDescent="0.2">
      <c r="B248" s="159"/>
      <c r="D248" s="152" t="s">
        <v>322</v>
      </c>
      <c r="E248" s="160" t="s">
        <v>43</v>
      </c>
      <c r="F248" s="161" t="s">
        <v>331</v>
      </c>
      <c r="H248" s="162">
        <v>9</v>
      </c>
      <c r="I248" s="163"/>
      <c r="L248" s="159"/>
      <c r="M248" s="164"/>
      <c r="T248" s="165"/>
      <c r="AT248" s="160" t="s">
        <v>322</v>
      </c>
      <c r="AU248" s="160" t="s">
        <v>90</v>
      </c>
      <c r="AV248" s="13" t="s">
        <v>318</v>
      </c>
      <c r="AW248" s="13" t="s">
        <v>41</v>
      </c>
      <c r="AX248" s="13" t="s">
        <v>88</v>
      </c>
      <c r="AY248" s="160" t="s">
        <v>311</v>
      </c>
    </row>
    <row r="249" spans="2:65" s="1" customFormat="1" ht="21.75" customHeight="1" x14ac:dyDescent="0.2">
      <c r="B249" s="34"/>
      <c r="C249" s="134" t="s">
        <v>528</v>
      </c>
      <c r="D249" s="134" t="s">
        <v>313</v>
      </c>
      <c r="E249" s="135" t="s">
        <v>2599</v>
      </c>
      <c r="F249" s="136" t="s">
        <v>2600</v>
      </c>
      <c r="G249" s="137" t="s">
        <v>340</v>
      </c>
      <c r="H249" s="138">
        <v>2</v>
      </c>
      <c r="I249" s="139"/>
      <c r="J249" s="140">
        <f>ROUND(I249*H249,2)</f>
        <v>0</v>
      </c>
      <c r="K249" s="136" t="s">
        <v>317</v>
      </c>
      <c r="L249" s="34"/>
      <c r="M249" s="141" t="s">
        <v>43</v>
      </c>
      <c r="N249" s="142" t="s">
        <v>52</v>
      </c>
      <c r="P249" s="143">
        <f>O249*H249</f>
        <v>0</v>
      </c>
      <c r="Q249" s="143">
        <v>8.1850000000000006E-2</v>
      </c>
      <c r="R249" s="143">
        <f>Q249*H249</f>
        <v>0.16370000000000001</v>
      </c>
      <c r="S249" s="143">
        <v>0</v>
      </c>
      <c r="T249" s="144">
        <f>S249*H249</f>
        <v>0</v>
      </c>
      <c r="AR249" s="145" t="s">
        <v>318</v>
      </c>
      <c r="AT249" s="145" t="s">
        <v>313</v>
      </c>
      <c r="AU249" s="145" t="s">
        <v>90</v>
      </c>
      <c r="AY249" s="18" t="s">
        <v>311</v>
      </c>
      <c r="BE249" s="146">
        <f>IF(N249="základní",J249,0)</f>
        <v>0</v>
      </c>
      <c r="BF249" s="146">
        <f>IF(N249="snížená",J249,0)</f>
        <v>0</v>
      </c>
      <c r="BG249" s="146">
        <f>IF(N249="zákl. přenesená",J249,0)</f>
        <v>0</v>
      </c>
      <c r="BH249" s="146">
        <f>IF(N249="sníž. přenesená",J249,0)</f>
        <v>0</v>
      </c>
      <c r="BI249" s="146">
        <f>IF(N249="nulová",J249,0)</f>
        <v>0</v>
      </c>
      <c r="BJ249" s="18" t="s">
        <v>88</v>
      </c>
      <c r="BK249" s="146">
        <f>ROUND(I249*H249,2)</f>
        <v>0</v>
      </c>
      <c r="BL249" s="18" t="s">
        <v>318</v>
      </c>
      <c r="BM249" s="145" t="s">
        <v>2601</v>
      </c>
    </row>
    <row r="250" spans="2:65" s="1" customFormat="1" ht="11.25" x14ac:dyDescent="0.2">
      <c r="B250" s="34"/>
      <c r="D250" s="147" t="s">
        <v>320</v>
      </c>
      <c r="F250" s="148" t="s">
        <v>2602</v>
      </c>
      <c r="I250" s="149"/>
      <c r="L250" s="34"/>
      <c r="M250" s="150"/>
      <c r="T250" s="55"/>
      <c r="AT250" s="18" t="s">
        <v>320</v>
      </c>
      <c r="AU250" s="18" t="s">
        <v>90</v>
      </c>
    </row>
    <row r="251" spans="2:65" s="12" customFormat="1" ht="11.25" x14ac:dyDescent="0.2">
      <c r="B251" s="151"/>
      <c r="D251" s="152" t="s">
        <v>322</v>
      </c>
      <c r="E251" s="153" t="s">
        <v>43</v>
      </c>
      <c r="F251" s="154" t="s">
        <v>2592</v>
      </c>
      <c r="H251" s="155">
        <v>2</v>
      </c>
      <c r="I251" s="156"/>
      <c r="L251" s="151"/>
      <c r="M251" s="157"/>
      <c r="T251" s="158"/>
      <c r="AT251" s="153" t="s">
        <v>322</v>
      </c>
      <c r="AU251" s="153" t="s">
        <v>90</v>
      </c>
      <c r="AV251" s="12" t="s">
        <v>90</v>
      </c>
      <c r="AW251" s="12" t="s">
        <v>41</v>
      </c>
      <c r="AX251" s="12" t="s">
        <v>81</v>
      </c>
      <c r="AY251" s="153" t="s">
        <v>311</v>
      </c>
    </row>
    <row r="252" spans="2:65" s="13" customFormat="1" ht="11.25" x14ac:dyDescent="0.2">
      <c r="B252" s="159"/>
      <c r="D252" s="152" t="s">
        <v>322</v>
      </c>
      <c r="E252" s="160" t="s">
        <v>43</v>
      </c>
      <c r="F252" s="161" t="s">
        <v>331</v>
      </c>
      <c r="H252" s="162">
        <v>2</v>
      </c>
      <c r="I252" s="163"/>
      <c r="L252" s="159"/>
      <c r="M252" s="164"/>
      <c r="T252" s="165"/>
      <c r="AT252" s="160" t="s">
        <v>322</v>
      </c>
      <c r="AU252" s="160" t="s">
        <v>90</v>
      </c>
      <c r="AV252" s="13" t="s">
        <v>318</v>
      </c>
      <c r="AW252" s="13" t="s">
        <v>41</v>
      </c>
      <c r="AX252" s="13" t="s">
        <v>88</v>
      </c>
      <c r="AY252" s="160" t="s">
        <v>311</v>
      </c>
    </row>
    <row r="253" spans="2:65" s="1" customFormat="1" ht="24.2" customHeight="1" x14ac:dyDescent="0.2">
      <c r="B253" s="34"/>
      <c r="C253" s="134" t="s">
        <v>533</v>
      </c>
      <c r="D253" s="134" t="s">
        <v>313</v>
      </c>
      <c r="E253" s="135" t="s">
        <v>2603</v>
      </c>
      <c r="F253" s="136" t="s">
        <v>2604</v>
      </c>
      <c r="G253" s="137" t="s">
        <v>316</v>
      </c>
      <c r="H253" s="138">
        <v>3.6480000000000001</v>
      </c>
      <c r="I253" s="139"/>
      <c r="J253" s="140">
        <f>ROUND(I253*H253,2)</f>
        <v>0</v>
      </c>
      <c r="K253" s="136" t="s">
        <v>317</v>
      </c>
      <c r="L253" s="34"/>
      <c r="M253" s="141" t="s">
        <v>43</v>
      </c>
      <c r="N253" s="142" t="s">
        <v>52</v>
      </c>
      <c r="P253" s="143">
        <f>O253*H253</f>
        <v>0</v>
      </c>
      <c r="Q253" s="143">
        <v>2.5018699999999998</v>
      </c>
      <c r="R253" s="143">
        <f>Q253*H253</f>
        <v>9.1268217600000003</v>
      </c>
      <c r="S253" s="143">
        <v>0</v>
      </c>
      <c r="T253" s="144">
        <f>S253*H253</f>
        <v>0</v>
      </c>
      <c r="AR253" s="145" t="s">
        <v>318</v>
      </c>
      <c r="AT253" s="145" t="s">
        <v>313</v>
      </c>
      <c r="AU253" s="145" t="s">
        <v>90</v>
      </c>
      <c r="AY253" s="18" t="s">
        <v>311</v>
      </c>
      <c r="BE253" s="146">
        <f>IF(N253="základní",J253,0)</f>
        <v>0</v>
      </c>
      <c r="BF253" s="146">
        <f>IF(N253="snížená",J253,0)</f>
        <v>0</v>
      </c>
      <c r="BG253" s="146">
        <f>IF(N253="zákl. přenesená",J253,0)</f>
        <v>0</v>
      </c>
      <c r="BH253" s="146">
        <f>IF(N253="sníž. přenesená",J253,0)</f>
        <v>0</v>
      </c>
      <c r="BI253" s="146">
        <f>IF(N253="nulová",J253,0)</f>
        <v>0</v>
      </c>
      <c r="BJ253" s="18" t="s">
        <v>88</v>
      </c>
      <c r="BK253" s="146">
        <f>ROUND(I253*H253,2)</f>
        <v>0</v>
      </c>
      <c r="BL253" s="18" t="s">
        <v>318</v>
      </c>
      <c r="BM253" s="145" t="s">
        <v>2605</v>
      </c>
    </row>
    <row r="254" spans="2:65" s="1" customFormat="1" ht="11.25" x14ac:dyDescent="0.2">
      <c r="B254" s="34"/>
      <c r="D254" s="147" t="s">
        <v>320</v>
      </c>
      <c r="F254" s="148" t="s">
        <v>2606</v>
      </c>
      <c r="I254" s="149"/>
      <c r="L254" s="34"/>
      <c r="M254" s="150"/>
      <c r="T254" s="55"/>
      <c r="AT254" s="18" t="s">
        <v>320</v>
      </c>
      <c r="AU254" s="18" t="s">
        <v>90</v>
      </c>
    </row>
    <row r="255" spans="2:65" s="14" customFormat="1" ht="11.25" x14ac:dyDescent="0.2">
      <c r="B255" s="166"/>
      <c r="D255" s="152" t="s">
        <v>322</v>
      </c>
      <c r="E255" s="167" t="s">
        <v>43</v>
      </c>
      <c r="F255" s="168" t="s">
        <v>1815</v>
      </c>
      <c r="H255" s="167" t="s">
        <v>43</v>
      </c>
      <c r="I255" s="169"/>
      <c r="L255" s="166"/>
      <c r="M255" s="170"/>
      <c r="T255" s="171"/>
      <c r="AT255" s="167" t="s">
        <v>322</v>
      </c>
      <c r="AU255" s="167" t="s">
        <v>90</v>
      </c>
      <c r="AV255" s="14" t="s">
        <v>88</v>
      </c>
      <c r="AW255" s="14" t="s">
        <v>41</v>
      </c>
      <c r="AX255" s="14" t="s">
        <v>81</v>
      </c>
      <c r="AY255" s="167" t="s">
        <v>311</v>
      </c>
    </row>
    <row r="256" spans="2:65" s="12" customFormat="1" ht="11.25" x14ac:dyDescent="0.2">
      <c r="B256" s="151"/>
      <c r="D256" s="152" t="s">
        <v>322</v>
      </c>
      <c r="E256" s="153" t="s">
        <v>43</v>
      </c>
      <c r="F256" s="154" t="s">
        <v>2607</v>
      </c>
      <c r="H256" s="155">
        <v>3.6480000000000001</v>
      </c>
      <c r="I256" s="156"/>
      <c r="L256" s="151"/>
      <c r="M256" s="157"/>
      <c r="T256" s="158"/>
      <c r="AT256" s="153" t="s">
        <v>322</v>
      </c>
      <c r="AU256" s="153" t="s">
        <v>90</v>
      </c>
      <c r="AV256" s="12" t="s">
        <v>90</v>
      </c>
      <c r="AW256" s="12" t="s">
        <v>41</v>
      </c>
      <c r="AX256" s="12" t="s">
        <v>81</v>
      </c>
      <c r="AY256" s="153" t="s">
        <v>311</v>
      </c>
    </row>
    <row r="257" spans="2:65" s="13" customFormat="1" ht="11.25" x14ac:dyDescent="0.2">
      <c r="B257" s="159"/>
      <c r="D257" s="152" t="s">
        <v>322</v>
      </c>
      <c r="E257" s="160" t="s">
        <v>43</v>
      </c>
      <c r="F257" s="161" t="s">
        <v>331</v>
      </c>
      <c r="H257" s="162">
        <v>3.6480000000000001</v>
      </c>
      <c r="I257" s="163"/>
      <c r="L257" s="159"/>
      <c r="M257" s="164"/>
      <c r="T257" s="165"/>
      <c r="AT257" s="160" t="s">
        <v>322</v>
      </c>
      <c r="AU257" s="160" t="s">
        <v>90</v>
      </c>
      <c r="AV257" s="13" t="s">
        <v>318</v>
      </c>
      <c r="AW257" s="13" t="s">
        <v>41</v>
      </c>
      <c r="AX257" s="13" t="s">
        <v>88</v>
      </c>
      <c r="AY257" s="160" t="s">
        <v>311</v>
      </c>
    </row>
    <row r="258" spans="2:65" s="1" customFormat="1" ht="24.2" customHeight="1" x14ac:dyDescent="0.2">
      <c r="B258" s="34"/>
      <c r="C258" s="134" t="s">
        <v>539</v>
      </c>
      <c r="D258" s="134" t="s">
        <v>313</v>
      </c>
      <c r="E258" s="135" t="s">
        <v>392</v>
      </c>
      <c r="F258" s="136" t="s">
        <v>393</v>
      </c>
      <c r="G258" s="137" t="s">
        <v>250</v>
      </c>
      <c r="H258" s="138">
        <v>36.479999999999997</v>
      </c>
      <c r="I258" s="139"/>
      <c r="J258" s="140">
        <f>ROUND(I258*H258,2)</f>
        <v>0</v>
      </c>
      <c r="K258" s="136" t="s">
        <v>317</v>
      </c>
      <c r="L258" s="34"/>
      <c r="M258" s="141" t="s">
        <v>43</v>
      </c>
      <c r="N258" s="142" t="s">
        <v>52</v>
      </c>
      <c r="P258" s="143">
        <f>O258*H258</f>
        <v>0</v>
      </c>
      <c r="Q258" s="143">
        <v>2.2799999999999999E-3</v>
      </c>
      <c r="R258" s="143">
        <f>Q258*H258</f>
        <v>8.3174399999999996E-2</v>
      </c>
      <c r="S258" s="143">
        <v>0</v>
      </c>
      <c r="T258" s="144">
        <f>S258*H258</f>
        <v>0</v>
      </c>
      <c r="AR258" s="145" t="s">
        <v>318</v>
      </c>
      <c r="AT258" s="145" t="s">
        <v>313</v>
      </c>
      <c r="AU258" s="145" t="s">
        <v>90</v>
      </c>
      <c r="AY258" s="18" t="s">
        <v>311</v>
      </c>
      <c r="BE258" s="146">
        <f>IF(N258="základní",J258,0)</f>
        <v>0</v>
      </c>
      <c r="BF258" s="146">
        <f>IF(N258="snížená",J258,0)</f>
        <v>0</v>
      </c>
      <c r="BG258" s="146">
        <f>IF(N258="zákl. přenesená",J258,0)</f>
        <v>0</v>
      </c>
      <c r="BH258" s="146">
        <f>IF(N258="sníž. přenesená",J258,0)</f>
        <v>0</v>
      </c>
      <c r="BI258" s="146">
        <f>IF(N258="nulová",J258,0)</f>
        <v>0</v>
      </c>
      <c r="BJ258" s="18" t="s">
        <v>88</v>
      </c>
      <c r="BK258" s="146">
        <f>ROUND(I258*H258,2)</f>
        <v>0</v>
      </c>
      <c r="BL258" s="18" t="s">
        <v>318</v>
      </c>
      <c r="BM258" s="145" t="s">
        <v>2608</v>
      </c>
    </row>
    <row r="259" spans="2:65" s="1" customFormat="1" ht="11.25" x14ac:dyDescent="0.2">
      <c r="B259" s="34"/>
      <c r="D259" s="147" t="s">
        <v>320</v>
      </c>
      <c r="F259" s="148" t="s">
        <v>395</v>
      </c>
      <c r="I259" s="149"/>
      <c r="L259" s="34"/>
      <c r="M259" s="150"/>
      <c r="T259" s="55"/>
      <c r="AT259" s="18" t="s">
        <v>320</v>
      </c>
      <c r="AU259" s="18" t="s">
        <v>90</v>
      </c>
    </row>
    <row r="260" spans="2:65" s="14" customFormat="1" ht="11.25" x14ac:dyDescent="0.2">
      <c r="B260" s="166"/>
      <c r="D260" s="152" t="s">
        <v>322</v>
      </c>
      <c r="E260" s="167" t="s">
        <v>43</v>
      </c>
      <c r="F260" s="168" t="s">
        <v>1815</v>
      </c>
      <c r="H260" s="167" t="s">
        <v>43</v>
      </c>
      <c r="I260" s="169"/>
      <c r="L260" s="166"/>
      <c r="M260" s="170"/>
      <c r="T260" s="171"/>
      <c r="AT260" s="167" t="s">
        <v>322</v>
      </c>
      <c r="AU260" s="167" t="s">
        <v>90</v>
      </c>
      <c r="AV260" s="14" t="s">
        <v>88</v>
      </c>
      <c r="AW260" s="14" t="s">
        <v>41</v>
      </c>
      <c r="AX260" s="14" t="s">
        <v>81</v>
      </c>
      <c r="AY260" s="167" t="s">
        <v>311</v>
      </c>
    </row>
    <row r="261" spans="2:65" s="12" customFormat="1" ht="11.25" x14ac:dyDescent="0.2">
      <c r="B261" s="151"/>
      <c r="D261" s="152" t="s">
        <v>322</v>
      </c>
      <c r="E261" s="153" t="s">
        <v>43</v>
      </c>
      <c r="F261" s="154" t="s">
        <v>2609</v>
      </c>
      <c r="H261" s="155">
        <v>36.479999999999997</v>
      </c>
      <c r="I261" s="156"/>
      <c r="L261" s="151"/>
      <c r="M261" s="157"/>
      <c r="T261" s="158"/>
      <c r="AT261" s="153" t="s">
        <v>322</v>
      </c>
      <c r="AU261" s="153" t="s">
        <v>90</v>
      </c>
      <c r="AV261" s="12" t="s">
        <v>90</v>
      </c>
      <c r="AW261" s="12" t="s">
        <v>41</v>
      </c>
      <c r="AX261" s="12" t="s">
        <v>81</v>
      </c>
      <c r="AY261" s="153" t="s">
        <v>311</v>
      </c>
    </row>
    <row r="262" spans="2:65" s="13" customFormat="1" ht="11.25" x14ac:dyDescent="0.2">
      <c r="B262" s="159"/>
      <c r="D262" s="152" t="s">
        <v>322</v>
      </c>
      <c r="E262" s="160" t="s">
        <v>43</v>
      </c>
      <c r="F262" s="161" t="s">
        <v>331</v>
      </c>
      <c r="H262" s="162">
        <v>36.479999999999997</v>
      </c>
      <c r="I262" s="163"/>
      <c r="L262" s="159"/>
      <c r="M262" s="164"/>
      <c r="T262" s="165"/>
      <c r="AT262" s="160" t="s">
        <v>322</v>
      </c>
      <c r="AU262" s="160" t="s">
        <v>90</v>
      </c>
      <c r="AV262" s="13" t="s">
        <v>318</v>
      </c>
      <c r="AW262" s="13" t="s">
        <v>41</v>
      </c>
      <c r="AX262" s="13" t="s">
        <v>88</v>
      </c>
      <c r="AY262" s="160" t="s">
        <v>311</v>
      </c>
    </row>
    <row r="263" spans="2:65" s="1" customFormat="1" ht="24.2" customHeight="1" x14ac:dyDescent="0.2">
      <c r="B263" s="34"/>
      <c r="C263" s="134" t="s">
        <v>545</v>
      </c>
      <c r="D263" s="134" t="s">
        <v>313</v>
      </c>
      <c r="E263" s="135" t="s">
        <v>400</v>
      </c>
      <c r="F263" s="136" t="s">
        <v>401</v>
      </c>
      <c r="G263" s="137" t="s">
        <v>250</v>
      </c>
      <c r="H263" s="138">
        <v>36.479999999999997</v>
      </c>
      <c r="I263" s="139"/>
      <c r="J263" s="140">
        <f>ROUND(I263*H263,2)</f>
        <v>0</v>
      </c>
      <c r="K263" s="136" t="s">
        <v>317</v>
      </c>
      <c r="L263" s="34"/>
      <c r="M263" s="141" t="s">
        <v>43</v>
      </c>
      <c r="N263" s="142" t="s">
        <v>52</v>
      </c>
      <c r="P263" s="143">
        <f>O263*H263</f>
        <v>0</v>
      </c>
      <c r="Q263" s="143">
        <v>0</v>
      </c>
      <c r="R263" s="143">
        <f>Q263*H263</f>
        <v>0</v>
      </c>
      <c r="S263" s="143">
        <v>0</v>
      </c>
      <c r="T263" s="144">
        <f>S263*H263</f>
        <v>0</v>
      </c>
      <c r="AR263" s="145" t="s">
        <v>318</v>
      </c>
      <c r="AT263" s="145" t="s">
        <v>313</v>
      </c>
      <c r="AU263" s="145" t="s">
        <v>90</v>
      </c>
      <c r="AY263" s="18" t="s">
        <v>311</v>
      </c>
      <c r="BE263" s="146">
        <f>IF(N263="základní",J263,0)</f>
        <v>0</v>
      </c>
      <c r="BF263" s="146">
        <f>IF(N263="snížená",J263,0)</f>
        <v>0</v>
      </c>
      <c r="BG263" s="146">
        <f>IF(N263="zákl. přenesená",J263,0)</f>
        <v>0</v>
      </c>
      <c r="BH263" s="146">
        <f>IF(N263="sníž. přenesená",J263,0)</f>
        <v>0</v>
      </c>
      <c r="BI263" s="146">
        <f>IF(N263="nulová",J263,0)</f>
        <v>0</v>
      </c>
      <c r="BJ263" s="18" t="s">
        <v>88</v>
      </c>
      <c r="BK263" s="146">
        <f>ROUND(I263*H263,2)</f>
        <v>0</v>
      </c>
      <c r="BL263" s="18" t="s">
        <v>318</v>
      </c>
      <c r="BM263" s="145" t="s">
        <v>2610</v>
      </c>
    </row>
    <row r="264" spans="2:65" s="1" customFormat="1" ht="11.25" x14ac:dyDescent="0.2">
      <c r="B264" s="34"/>
      <c r="D264" s="147" t="s">
        <v>320</v>
      </c>
      <c r="F264" s="148" t="s">
        <v>403</v>
      </c>
      <c r="I264" s="149"/>
      <c r="L264" s="34"/>
      <c r="M264" s="150"/>
      <c r="T264" s="55"/>
      <c r="AT264" s="18" t="s">
        <v>320</v>
      </c>
      <c r="AU264" s="18" t="s">
        <v>90</v>
      </c>
    </row>
    <row r="265" spans="2:65" s="1" customFormat="1" ht="24.2" customHeight="1" x14ac:dyDescent="0.2">
      <c r="B265" s="34"/>
      <c r="C265" s="134" t="s">
        <v>551</v>
      </c>
      <c r="D265" s="134" t="s">
        <v>313</v>
      </c>
      <c r="E265" s="135" t="s">
        <v>405</v>
      </c>
      <c r="F265" s="136" t="s">
        <v>406</v>
      </c>
      <c r="G265" s="137" t="s">
        <v>371</v>
      </c>
      <c r="H265" s="138">
        <v>0.54700000000000004</v>
      </c>
      <c r="I265" s="139"/>
      <c r="J265" s="140">
        <f>ROUND(I265*H265,2)</f>
        <v>0</v>
      </c>
      <c r="K265" s="136" t="s">
        <v>317</v>
      </c>
      <c r="L265" s="34"/>
      <c r="M265" s="141" t="s">
        <v>43</v>
      </c>
      <c r="N265" s="142" t="s">
        <v>52</v>
      </c>
      <c r="P265" s="143">
        <f>O265*H265</f>
        <v>0</v>
      </c>
      <c r="Q265" s="143">
        <v>1.05237</v>
      </c>
      <c r="R265" s="143">
        <f>Q265*H265</f>
        <v>0.57564639000000006</v>
      </c>
      <c r="S265" s="143">
        <v>0</v>
      </c>
      <c r="T265" s="144">
        <f>S265*H265</f>
        <v>0</v>
      </c>
      <c r="AR265" s="145" t="s">
        <v>318</v>
      </c>
      <c r="AT265" s="145" t="s">
        <v>313</v>
      </c>
      <c r="AU265" s="145" t="s">
        <v>90</v>
      </c>
      <c r="AY265" s="18" t="s">
        <v>311</v>
      </c>
      <c r="BE265" s="146">
        <f>IF(N265="základní",J265,0)</f>
        <v>0</v>
      </c>
      <c r="BF265" s="146">
        <f>IF(N265="snížená",J265,0)</f>
        <v>0</v>
      </c>
      <c r="BG265" s="146">
        <f>IF(N265="zákl. přenesená",J265,0)</f>
        <v>0</v>
      </c>
      <c r="BH265" s="146">
        <f>IF(N265="sníž. přenesená",J265,0)</f>
        <v>0</v>
      </c>
      <c r="BI265" s="146">
        <f>IF(N265="nulová",J265,0)</f>
        <v>0</v>
      </c>
      <c r="BJ265" s="18" t="s">
        <v>88</v>
      </c>
      <c r="BK265" s="146">
        <f>ROUND(I265*H265,2)</f>
        <v>0</v>
      </c>
      <c r="BL265" s="18" t="s">
        <v>318</v>
      </c>
      <c r="BM265" s="145" t="s">
        <v>2611</v>
      </c>
    </row>
    <row r="266" spans="2:65" s="1" customFormat="1" ht="11.25" x14ac:dyDescent="0.2">
      <c r="B266" s="34"/>
      <c r="D266" s="147" t="s">
        <v>320</v>
      </c>
      <c r="F266" s="148" t="s">
        <v>408</v>
      </c>
      <c r="I266" s="149"/>
      <c r="L266" s="34"/>
      <c r="M266" s="150"/>
      <c r="T266" s="55"/>
      <c r="AT266" s="18" t="s">
        <v>320</v>
      </c>
      <c r="AU266" s="18" t="s">
        <v>90</v>
      </c>
    </row>
    <row r="267" spans="2:65" s="14" customFormat="1" ht="11.25" x14ac:dyDescent="0.2">
      <c r="B267" s="166"/>
      <c r="D267" s="152" t="s">
        <v>322</v>
      </c>
      <c r="E267" s="167" t="s">
        <v>43</v>
      </c>
      <c r="F267" s="168" t="s">
        <v>409</v>
      </c>
      <c r="H267" s="167" t="s">
        <v>43</v>
      </c>
      <c r="I267" s="169"/>
      <c r="L267" s="166"/>
      <c r="M267" s="170"/>
      <c r="T267" s="171"/>
      <c r="AT267" s="167" t="s">
        <v>322</v>
      </c>
      <c r="AU267" s="167" t="s">
        <v>90</v>
      </c>
      <c r="AV267" s="14" t="s">
        <v>88</v>
      </c>
      <c r="AW267" s="14" t="s">
        <v>41</v>
      </c>
      <c r="AX267" s="14" t="s">
        <v>81</v>
      </c>
      <c r="AY267" s="167" t="s">
        <v>311</v>
      </c>
    </row>
    <row r="268" spans="2:65" s="12" customFormat="1" ht="11.25" x14ac:dyDescent="0.2">
      <c r="B268" s="151"/>
      <c r="D268" s="152" t="s">
        <v>322</v>
      </c>
      <c r="E268" s="153" t="s">
        <v>43</v>
      </c>
      <c r="F268" s="154" t="s">
        <v>2612</v>
      </c>
      <c r="H268" s="155">
        <v>0.54700000000000004</v>
      </c>
      <c r="I268" s="156"/>
      <c r="L268" s="151"/>
      <c r="M268" s="157"/>
      <c r="T268" s="158"/>
      <c r="AT268" s="153" t="s">
        <v>322</v>
      </c>
      <c r="AU268" s="153" t="s">
        <v>90</v>
      </c>
      <c r="AV268" s="12" t="s">
        <v>90</v>
      </c>
      <c r="AW268" s="12" t="s">
        <v>41</v>
      </c>
      <c r="AX268" s="12" t="s">
        <v>81</v>
      </c>
      <c r="AY268" s="153" t="s">
        <v>311</v>
      </c>
    </row>
    <row r="269" spans="2:65" s="13" customFormat="1" ht="11.25" x14ac:dyDescent="0.2">
      <c r="B269" s="159"/>
      <c r="D269" s="152" t="s">
        <v>322</v>
      </c>
      <c r="E269" s="160" t="s">
        <v>43</v>
      </c>
      <c r="F269" s="161" t="s">
        <v>331</v>
      </c>
      <c r="H269" s="162">
        <v>0.54700000000000004</v>
      </c>
      <c r="I269" s="163"/>
      <c r="L269" s="159"/>
      <c r="M269" s="164"/>
      <c r="T269" s="165"/>
      <c r="AT269" s="160" t="s">
        <v>322</v>
      </c>
      <c r="AU269" s="160" t="s">
        <v>90</v>
      </c>
      <c r="AV269" s="13" t="s">
        <v>318</v>
      </c>
      <c r="AW269" s="13" t="s">
        <v>41</v>
      </c>
      <c r="AX269" s="13" t="s">
        <v>88</v>
      </c>
      <c r="AY269" s="160" t="s">
        <v>311</v>
      </c>
    </row>
    <row r="270" spans="2:65" s="1" customFormat="1" ht="21.75" customHeight="1" x14ac:dyDescent="0.2">
      <c r="B270" s="34"/>
      <c r="C270" s="134" t="s">
        <v>557</v>
      </c>
      <c r="D270" s="134" t="s">
        <v>313</v>
      </c>
      <c r="E270" s="135" t="s">
        <v>2613</v>
      </c>
      <c r="F270" s="136" t="s">
        <v>2614</v>
      </c>
      <c r="G270" s="137" t="s">
        <v>371</v>
      </c>
      <c r="H270" s="138">
        <v>3.5510000000000002</v>
      </c>
      <c r="I270" s="139"/>
      <c r="J270" s="140">
        <f>ROUND(I270*H270,2)</f>
        <v>0</v>
      </c>
      <c r="K270" s="136" t="s">
        <v>317</v>
      </c>
      <c r="L270" s="34"/>
      <c r="M270" s="141" t="s">
        <v>43</v>
      </c>
      <c r="N270" s="142" t="s">
        <v>52</v>
      </c>
      <c r="P270" s="143">
        <f>O270*H270</f>
        <v>0</v>
      </c>
      <c r="Q270" s="143">
        <v>1.01</v>
      </c>
      <c r="R270" s="143">
        <f>Q270*H270</f>
        <v>3.5865100000000001</v>
      </c>
      <c r="S270" s="143">
        <v>0</v>
      </c>
      <c r="T270" s="144">
        <f>S270*H270</f>
        <v>0</v>
      </c>
      <c r="AR270" s="145" t="s">
        <v>318</v>
      </c>
      <c r="AT270" s="145" t="s">
        <v>313</v>
      </c>
      <c r="AU270" s="145" t="s">
        <v>90</v>
      </c>
      <c r="AY270" s="18" t="s">
        <v>311</v>
      </c>
      <c r="BE270" s="146">
        <f>IF(N270="základní",J270,0)</f>
        <v>0</v>
      </c>
      <c r="BF270" s="146">
        <f>IF(N270="snížená",J270,0)</f>
        <v>0</v>
      </c>
      <c r="BG270" s="146">
        <f>IF(N270="zákl. přenesená",J270,0)</f>
        <v>0</v>
      </c>
      <c r="BH270" s="146">
        <f>IF(N270="sníž. přenesená",J270,0)</f>
        <v>0</v>
      </c>
      <c r="BI270" s="146">
        <f>IF(N270="nulová",J270,0)</f>
        <v>0</v>
      </c>
      <c r="BJ270" s="18" t="s">
        <v>88</v>
      </c>
      <c r="BK270" s="146">
        <f>ROUND(I270*H270,2)</f>
        <v>0</v>
      </c>
      <c r="BL270" s="18" t="s">
        <v>318</v>
      </c>
      <c r="BM270" s="145" t="s">
        <v>2615</v>
      </c>
    </row>
    <row r="271" spans="2:65" s="1" customFormat="1" ht="11.25" x14ac:dyDescent="0.2">
      <c r="B271" s="34"/>
      <c r="D271" s="147" t="s">
        <v>320</v>
      </c>
      <c r="F271" s="148" t="s">
        <v>2616</v>
      </c>
      <c r="I271" s="149"/>
      <c r="L271" s="34"/>
      <c r="M271" s="150"/>
      <c r="T271" s="55"/>
      <c r="AT271" s="18" t="s">
        <v>320</v>
      </c>
      <c r="AU271" s="18" t="s">
        <v>90</v>
      </c>
    </row>
    <row r="272" spans="2:65" s="14" customFormat="1" ht="11.25" x14ac:dyDescent="0.2">
      <c r="B272" s="166"/>
      <c r="D272" s="152" t="s">
        <v>322</v>
      </c>
      <c r="E272" s="167" t="s">
        <v>43</v>
      </c>
      <c r="F272" s="168" t="s">
        <v>2617</v>
      </c>
      <c r="H272" s="167" t="s">
        <v>43</v>
      </c>
      <c r="I272" s="169"/>
      <c r="L272" s="166"/>
      <c r="M272" s="170"/>
      <c r="T272" s="171"/>
      <c r="AT272" s="167" t="s">
        <v>322</v>
      </c>
      <c r="AU272" s="167" t="s">
        <v>90</v>
      </c>
      <c r="AV272" s="14" t="s">
        <v>88</v>
      </c>
      <c r="AW272" s="14" t="s">
        <v>41</v>
      </c>
      <c r="AX272" s="14" t="s">
        <v>81</v>
      </c>
      <c r="AY272" s="167" t="s">
        <v>311</v>
      </c>
    </row>
    <row r="273" spans="2:65" s="12" customFormat="1" ht="11.25" x14ac:dyDescent="0.2">
      <c r="B273" s="151"/>
      <c r="D273" s="152" t="s">
        <v>322</v>
      </c>
      <c r="E273" s="153" t="s">
        <v>43</v>
      </c>
      <c r="F273" s="154" t="s">
        <v>2618</v>
      </c>
      <c r="H273" s="155">
        <v>1.47</v>
      </c>
      <c r="I273" s="156"/>
      <c r="L273" s="151"/>
      <c r="M273" s="157"/>
      <c r="T273" s="158"/>
      <c r="AT273" s="153" t="s">
        <v>322</v>
      </c>
      <c r="AU273" s="153" t="s">
        <v>90</v>
      </c>
      <c r="AV273" s="12" t="s">
        <v>90</v>
      </c>
      <c r="AW273" s="12" t="s">
        <v>41</v>
      </c>
      <c r="AX273" s="12" t="s">
        <v>81</v>
      </c>
      <c r="AY273" s="153" t="s">
        <v>311</v>
      </c>
    </row>
    <row r="274" spans="2:65" s="12" customFormat="1" ht="11.25" x14ac:dyDescent="0.2">
      <c r="B274" s="151"/>
      <c r="D274" s="152" t="s">
        <v>322</v>
      </c>
      <c r="E274" s="153" t="s">
        <v>43</v>
      </c>
      <c r="F274" s="154" t="s">
        <v>2619</v>
      </c>
      <c r="H274" s="155">
        <v>2.081</v>
      </c>
      <c r="I274" s="156"/>
      <c r="L274" s="151"/>
      <c r="M274" s="157"/>
      <c r="T274" s="158"/>
      <c r="AT274" s="153" t="s">
        <v>322</v>
      </c>
      <c r="AU274" s="153" t="s">
        <v>90</v>
      </c>
      <c r="AV274" s="12" t="s">
        <v>90</v>
      </c>
      <c r="AW274" s="12" t="s">
        <v>41</v>
      </c>
      <c r="AX274" s="12" t="s">
        <v>81</v>
      </c>
      <c r="AY274" s="153" t="s">
        <v>311</v>
      </c>
    </row>
    <row r="275" spans="2:65" s="13" customFormat="1" ht="11.25" x14ac:dyDescent="0.2">
      <c r="B275" s="159"/>
      <c r="D275" s="152" t="s">
        <v>322</v>
      </c>
      <c r="E275" s="160" t="s">
        <v>43</v>
      </c>
      <c r="F275" s="161" t="s">
        <v>331</v>
      </c>
      <c r="H275" s="162">
        <v>3.5510000000000002</v>
      </c>
      <c r="I275" s="163"/>
      <c r="L275" s="159"/>
      <c r="M275" s="164"/>
      <c r="T275" s="165"/>
      <c r="AT275" s="160" t="s">
        <v>322</v>
      </c>
      <c r="AU275" s="160" t="s">
        <v>90</v>
      </c>
      <c r="AV275" s="13" t="s">
        <v>318</v>
      </c>
      <c r="AW275" s="13" t="s">
        <v>41</v>
      </c>
      <c r="AX275" s="13" t="s">
        <v>88</v>
      </c>
      <c r="AY275" s="160" t="s">
        <v>311</v>
      </c>
    </row>
    <row r="276" spans="2:65" s="1" customFormat="1" ht="24.2" customHeight="1" x14ac:dyDescent="0.2">
      <c r="B276" s="34"/>
      <c r="C276" s="134" t="s">
        <v>562</v>
      </c>
      <c r="D276" s="134" t="s">
        <v>313</v>
      </c>
      <c r="E276" s="135" t="s">
        <v>2620</v>
      </c>
      <c r="F276" s="136" t="s">
        <v>2621</v>
      </c>
      <c r="G276" s="137" t="s">
        <v>379</v>
      </c>
      <c r="H276" s="138">
        <v>2959.38</v>
      </c>
      <c r="I276" s="139"/>
      <c r="J276" s="140">
        <f>ROUND(I276*H276,2)</f>
        <v>0</v>
      </c>
      <c r="K276" s="136" t="s">
        <v>317</v>
      </c>
      <c r="L276" s="34"/>
      <c r="M276" s="141" t="s">
        <v>43</v>
      </c>
      <c r="N276" s="142" t="s">
        <v>52</v>
      </c>
      <c r="P276" s="143">
        <f>O276*H276</f>
        <v>0</v>
      </c>
      <c r="Q276" s="143">
        <v>8.8000000000000003E-4</v>
      </c>
      <c r="R276" s="143">
        <f>Q276*H276</f>
        <v>2.6042544000000003</v>
      </c>
      <c r="S276" s="143">
        <v>0</v>
      </c>
      <c r="T276" s="144">
        <f>S276*H276</f>
        <v>0</v>
      </c>
      <c r="AR276" s="145" t="s">
        <v>318</v>
      </c>
      <c r="AT276" s="145" t="s">
        <v>313</v>
      </c>
      <c r="AU276" s="145" t="s">
        <v>90</v>
      </c>
      <c r="AY276" s="18" t="s">
        <v>311</v>
      </c>
      <c r="BE276" s="146">
        <f>IF(N276="základní",J276,0)</f>
        <v>0</v>
      </c>
      <c r="BF276" s="146">
        <f>IF(N276="snížená",J276,0)</f>
        <v>0</v>
      </c>
      <c r="BG276" s="146">
        <f>IF(N276="zákl. přenesená",J276,0)</f>
        <v>0</v>
      </c>
      <c r="BH276" s="146">
        <f>IF(N276="sníž. přenesená",J276,0)</f>
        <v>0</v>
      </c>
      <c r="BI276" s="146">
        <f>IF(N276="nulová",J276,0)</f>
        <v>0</v>
      </c>
      <c r="BJ276" s="18" t="s">
        <v>88</v>
      </c>
      <c r="BK276" s="146">
        <f>ROUND(I276*H276,2)</f>
        <v>0</v>
      </c>
      <c r="BL276" s="18" t="s">
        <v>318</v>
      </c>
      <c r="BM276" s="145" t="s">
        <v>2622</v>
      </c>
    </row>
    <row r="277" spans="2:65" s="1" customFormat="1" ht="11.25" x14ac:dyDescent="0.2">
      <c r="B277" s="34"/>
      <c r="D277" s="147" t="s">
        <v>320</v>
      </c>
      <c r="F277" s="148" t="s">
        <v>2623</v>
      </c>
      <c r="I277" s="149"/>
      <c r="L277" s="34"/>
      <c r="M277" s="150"/>
      <c r="T277" s="55"/>
      <c r="AT277" s="18" t="s">
        <v>320</v>
      </c>
      <c r="AU277" s="18" t="s">
        <v>90</v>
      </c>
    </row>
    <row r="278" spans="2:65" s="14" customFormat="1" ht="11.25" x14ac:dyDescent="0.2">
      <c r="B278" s="166"/>
      <c r="D278" s="152" t="s">
        <v>322</v>
      </c>
      <c r="E278" s="167" t="s">
        <v>43</v>
      </c>
      <c r="F278" s="168" t="s">
        <v>2617</v>
      </c>
      <c r="H278" s="167" t="s">
        <v>43</v>
      </c>
      <c r="I278" s="169"/>
      <c r="L278" s="166"/>
      <c r="M278" s="170"/>
      <c r="T278" s="171"/>
      <c r="AT278" s="167" t="s">
        <v>322</v>
      </c>
      <c r="AU278" s="167" t="s">
        <v>90</v>
      </c>
      <c r="AV278" s="14" t="s">
        <v>88</v>
      </c>
      <c r="AW278" s="14" t="s">
        <v>41</v>
      </c>
      <c r="AX278" s="14" t="s">
        <v>81</v>
      </c>
      <c r="AY278" s="167" t="s">
        <v>311</v>
      </c>
    </row>
    <row r="279" spans="2:65" s="12" customFormat="1" ht="11.25" x14ac:dyDescent="0.2">
      <c r="B279" s="151"/>
      <c r="D279" s="152" t="s">
        <v>322</v>
      </c>
      <c r="E279" s="153" t="s">
        <v>43</v>
      </c>
      <c r="F279" s="154" t="s">
        <v>2624</v>
      </c>
      <c r="H279" s="155">
        <v>1225.221</v>
      </c>
      <c r="I279" s="156"/>
      <c r="L279" s="151"/>
      <c r="M279" s="157"/>
      <c r="T279" s="158"/>
      <c r="AT279" s="153" t="s">
        <v>322</v>
      </c>
      <c r="AU279" s="153" t="s">
        <v>90</v>
      </c>
      <c r="AV279" s="12" t="s">
        <v>90</v>
      </c>
      <c r="AW279" s="12" t="s">
        <v>41</v>
      </c>
      <c r="AX279" s="12" t="s">
        <v>81</v>
      </c>
      <c r="AY279" s="153" t="s">
        <v>311</v>
      </c>
    </row>
    <row r="280" spans="2:65" s="12" customFormat="1" ht="11.25" x14ac:dyDescent="0.2">
      <c r="B280" s="151"/>
      <c r="D280" s="152" t="s">
        <v>322</v>
      </c>
      <c r="E280" s="153" t="s">
        <v>43</v>
      </c>
      <c r="F280" s="154" t="s">
        <v>2625</v>
      </c>
      <c r="H280" s="155">
        <v>1734.1590000000001</v>
      </c>
      <c r="I280" s="156"/>
      <c r="L280" s="151"/>
      <c r="M280" s="157"/>
      <c r="T280" s="158"/>
      <c r="AT280" s="153" t="s">
        <v>322</v>
      </c>
      <c r="AU280" s="153" t="s">
        <v>90</v>
      </c>
      <c r="AV280" s="12" t="s">
        <v>90</v>
      </c>
      <c r="AW280" s="12" t="s">
        <v>41</v>
      </c>
      <c r="AX280" s="12" t="s">
        <v>81</v>
      </c>
      <c r="AY280" s="153" t="s">
        <v>311</v>
      </c>
    </row>
    <row r="281" spans="2:65" s="13" customFormat="1" ht="11.25" x14ac:dyDescent="0.2">
      <c r="B281" s="159"/>
      <c r="D281" s="152" t="s">
        <v>322</v>
      </c>
      <c r="E281" s="160" t="s">
        <v>43</v>
      </c>
      <c r="F281" s="161" t="s">
        <v>331</v>
      </c>
      <c r="H281" s="162">
        <v>2959.38</v>
      </c>
      <c r="I281" s="163"/>
      <c r="L281" s="159"/>
      <c r="M281" s="164"/>
      <c r="T281" s="165"/>
      <c r="AT281" s="160" t="s">
        <v>322</v>
      </c>
      <c r="AU281" s="160" t="s">
        <v>90</v>
      </c>
      <c r="AV281" s="13" t="s">
        <v>318</v>
      </c>
      <c r="AW281" s="13" t="s">
        <v>41</v>
      </c>
      <c r="AX281" s="13" t="s">
        <v>88</v>
      </c>
      <c r="AY281" s="160" t="s">
        <v>311</v>
      </c>
    </row>
    <row r="282" spans="2:65" s="1" customFormat="1" ht="21.75" customHeight="1" x14ac:dyDescent="0.2">
      <c r="B282" s="34"/>
      <c r="C282" s="134" t="s">
        <v>569</v>
      </c>
      <c r="D282" s="134" t="s">
        <v>313</v>
      </c>
      <c r="E282" s="135" t="s">
        <v>2626</v>
      </c>
      <c r="F282" s="136" t="s">
        <v>2627</v>
      </c>
      <c r="G282" s="137" t="s">
        <v>340</v>
      </c>
      <c r="H282" s="138">
        <v>180</v>
      </c>
      <c r="I282" s="139"/>
      <c r="J282" s="140">
        <f>ROUND(I282*H282,2)</f>
        <v>0</v>
      </c>
      <c r="K282" s="136" t="s">
        <v>317</v>
      </c>
      <c r="L282" s="34"/>
      <c r="M282" s="141" t="s">
        <v>43</v>
      </c>
      <c r="N282" s="142" t="s">
        <v>52</v>
      </c>
      <c r="P282" s="143">
        <f>O282*H282</f>
        <v>0</v>
      </c>
      <c r="Q282" s="143">
        <v>1.3500000000000001E-3</v>
      </c>
      <c r="R282" s="143">
        <f>Q282*H282</f>
        <v>0.24300000000000002</v>
      </c>
      <c r="S282" s="143">
        <v>0</v>
      </c>
      <c r="T282" s="144">
        <f>S282*H282</f>
        <v>0</v>
      </c>
      <c r="AR282" s="145" t="s">
        <v>318</v>
      </c>
      <c r="AT282" s="145" t="s">
        <v>313</v>
      </c>
      <c r="AU282" s="145" t="s">
        <v>90</v>
      </c>
      <c r="AY282" s="18" t="s">
        <v>311</v>
      </c>
      <c r="BE282" s="146">
        <f>IF(N282="základní",J282,0)</f>
        <v>0</v>
      </c>
      <c r="BF282" s="146">
        <f>IF(N282="snížená",J282,0)</f>
        <v>0</v>
      </c>
      <c r="BG282" s="146">
        <f>IF(N282="zákl. přenesená",J282,0)</f>
        <v>0</v>
      </c>
      <c r="BH282" s="146">
        <f>IF(N282="sníž. přenesená",J282,0)</f>
        <v>0</v>
      </c>
      <c r="BI282" s="146">
        <f>IF(N282="nulová",J282,0)</f>
        <v>0</v>
      </c>
      <c r="BJ282" s="18" t="s">
        <v>88</v>
      </c>
      <c r="BK282" s="146">
        <f>ROUND(I282*H282,2)</f>
        <v>0</v>
      </c>
      <c r="BL282" s="18" t="s">
        <v>318</v>
      </c>
      <c r="BM282" s="145" t="s">
        <v>2628</v>
      </c>
    </row>
    <row r="283" spans="2:65" s="1" customFormat="1" ht="11.25" x14ac:dyDescent="0.2">
      <c r="B283" s="34"/>
      <c r="D283" s="147" t="s">
        <v>320</v>
      </c>
      <c r="F283" s="148" t="s">
        <v>2629</v>
      </c>
      <c r="I283" s="149"/>
      <c r="L283" s="34"/>
      <c r="M283" s="150"/>
      <c r="T283" s="55"/>
      <c r="AT283" s="18" t="s">
        <v>320</v>
      </c>
      <c r="AU283" s="18" t="s">
        <v>90</v>
      </c>
    </row>
    <row r="284" spans="2:65" s="14" customFormat="1" ht="11.25" x14ac:dyDescent="0.2">
      <c r="B284" s="166"/>
      <c r="D284" s="152" t="s">
        <v>322</v>
      </c>
      <c r="E284" s="167" t="s">
        <v>43</v>
      </c>
      <c r="F284" s="168" t="s">
        <v>2617</v>
      </c>
      <c r="H284" s="167" t="s">
        <v>43</v>
      </c>
      <c r="I284" s="169"/>
      <c r="L284" s="166"/>
      <c r="M284" s="170"/>
      <c r="T284" s="171"/>
      <c r="AT284" s="167" t="s">
        <v>322</v>
      </c>
      <c r="AU284" s="167" t="s">
        <v>90</v>
      </c>
      <c r="AV284" s="14" t="s">
        <v>88</v>
      </c>
      <c r="AW284" s="14" t="s">
        <v>41</v>
      </c>
      <c r="AX284" s="14" t="s">
        <v>81</v>
      </c>
      <c r="AY284" s="167" t="s">
        <v>311</v>
      </c>
    </row>
    <row r="285" spans="2:65" s="12" customFormat="1" ht="11.25" x14ac:dyDescent="0.2">
      <c r="B285" s="151"/>
      <c r="D285" s="152" t="s">
        <v>322</v>
      </c>
      <c r="E285" s="153" t="s">
        <v>43</v>
      </c>
      <c r="F285" s="154" t="s">
        <v>2630</v>
      </c>
      <c r="H285" s="155">
        <v>60</v>
      </c>
      <c r="I285" s="156"/>
      <c r="L285" s="151"/>
      <c r="M285" s="157"/>
      <c r="T285" s="158"/>
      <c r="AT285" s="153" t="s">
        <v>322</v>
      </c>
      <c r="AU285" s="153" t="s">
        <v>90</v>
      </c>
      <c r="AV285" s="12" t="s">
        <v>90</v>
      </c>
      <c r="AW285" s="12" t="s">
        <v>41</v>
      </c>
      <c r="AX285" s="12" t="s">
        <v>81</v>
      </c>
      <c r="AY285" s="153" t="s">
        <v>311</v>
      </c>
    </row>
    <row r="286" spans="2:65" s="12" customFormat="1" ht="11.25" x14ac:dyDescent="0.2">
      <c r="B286" s="151"/>
      <c r="D286" s="152" t="s">
        <v>322</v>
      </c>
      <c r="E286" s="153" t="s">
        <v>43</v>
      </c>
      <c r="F286" s="154" t="s">
        <v>2631</v>
      </c>
      <c r="H286" s="155">
        <v>120</v>
      </c>
      <c r="I286" s="156"/>
      <c r="L286" s="151"/>
      <c r="M286" s="157"/>
      <c r="T286" s="158"/>
      <c r="AT286" s="153" t="s">
        <v>322</v>
      </c>
      <c r="AU286" s="153" t="s">
        <v>90</v>
      </c>
      <c r="AV286" s="12" t="s">
        <v>90</v>
      </c>
      <c r="AW286" s="12" t="s">
        <v>41</v>
      </c>
      <c r="AX286" s="12" t="s">
        <v>81</v>
      </c>
      <c r="AY286" s="153" t="s">
        <v>311</v>
      </c>
    </row>
    <row r="287" spans="2:65" s="13" customFormat="1" ht="11.25" x14ac:dyDescent="0.2">
      <c r="B287" s="159"/>
      <c r="D287" s="152" t="s">
        <v>322</v>
      </c>
      <c r="E287" s="160" t="s">
        <v>43</v>
      </c>
      <c r="F287" s="161" t="s">
        <v>331</v>
      </c>
      <c r="H287" s="162">
        <v>180</v>
      </c>
      <c r="I287" s="163"/>
      <c r="L287" s="159"/>
      <c r="M287" s="164"/>
      <c r="T287" s="165"/>
      <c r="AT287" s="160" t="s">
        <v>322</v>
      </c>
      <c r="AU287" s="160" t="s">
        <v>90</v>
      </c>
      <c r="AV287" s="13" t="s">
        <v>318</v>
      </c>
      <c r="AW287" s="13" t="s">
        <v>41</v>
      </c>
      <c r="AX287" s="13" t="s">
        <v>88</v>
      </c>
      <c r="AY287" s="160" t="s">
        <v>311</v>
      </c>
    </row>
    <row r="288" spans="2:65" s="1" customFormat="1" ht="24.2" customHeight="1" x14ac:dyDescent="0.2">
      <c r="B288" s="34"/>
      <c r="C288" s="134" t="s">
        <v>575</v>
      </c>
      <c r="D288" s="134" t="s">
        <v>313</v>
      </c>
      <c r="E288" s="135" t="s">
        <v>2632</v>
      </c>
      <c r="F288" s="136" t="s">
        <v>2633</v>
      </c>
      <c r="G288" s="137" t="s">
        <v>340</v>
      </c>
      <c r="H288" s="138">
        <v>180</v>
      </c>
      <c r="I288" s="139"/>
      <c r="J288" s="140">
        <f>ROUND(I288*H288,2)</f>
        <v>0</v>
      </c>
      <c r="K288" s="136" t="s">
        <v>317</v>
      </c>
      <c r="L288" s="34"/>
      <c r="M288" s="141" t="s">
        <v>43</v>
      </c>
      <c r="N288" s="142" t="s">
        <v>52</v>
      </c>
      <c r="P288" s="143">
        <f>O288*H288</f>
        <v>0</v>
      </c>
      <c r="Q288" s="143">
        <v>4.0000000000000003E-5</v>
      </c>
      <c r="R288" s="143">
        <f>Q288*H288</f>
        <v>7.2000000000000007E-3</v>
      </c>
      <c r="S288" s="143">
        <v>0</v>
      </c>
      <c r="T288" s="144">
        <f>S288*H288</f>
        <v>0</v>
      </c>
      <c r="AR288" s="145" t="s">
        <v>318</v>
      </c>
      <c r="AT288" s="145" t="s">
        <v>313</v>
      </c>
      <c r="AU288" s="145" t="s">
        <v>90</v>
      </c>
      <c r="AY288" s="18" t="s">
        <v>311</v>
      </c>
      <c r="BE288" s="146">
        <f>IF(N288="základní",J288,0)</f>
        <v>0</v>
      </c>
      <c r="BF288" s="146">
        <f>IF(N288="snížená",J288,0)</f>
        <v>0</v>
      </c>
      <c r="BG288" s="146">
        <f>IF(N288="zákl. přenesená",J288,0)</f>
        <v>0</v>
      </c>
      <c r="BH288" s="146">
        <f>IF(N288="sníž. přenesená",J288,0)</f>
        <v>0</v>
      </c>
      <c r="BI288" s="146">
        <f>IF(N288="nulová",J288,0)</f>
        <v>0</v>
      </c>
      <c r="BJ288" s="18" t="s">
        <v>88</v>
      </c>
      <c r="BK288" s="146">
        <f>ROUND(I288*H288,2)</f>
        <v>0</v>
      </c>
      <c r="BL288" s="18" t="s">
        <v>318</v>
      </c>
      <c r="BM288" s="145" t="s">
        <v>2634</v>
      </c>
    </row>
    <row r="289" spans="2:65" s="1" customFormat="1" ht="11.25" x14ac:dyDescent="0.2">
      <c r="B289" s="34"/>
      <c r="D289" s="147" t="s">
        <v>320</v>
      </c>
      <c r="F289" s="148" t="s">
        <v>2635</v>
      </c>
      <c r="I289" s="149"/>
      <c r="L289" s="34"/>
      <c r="M289" s="150"/>
      <c r="T289" s="55"/>
      <c r="AT289" s="18" t="s">
        <v>320</v>
      </c>
      <c r="AU289" s="18" t="s">
        <v>90</v>
      </c>
    </row>
    <row r="290" spans="2:65" s="14" customFormat="1" ht="11.25" x14ac:dyDescent="0.2">
      <c r="B290" s="166"/>
      <c r="D290" s="152" t="s">
        <v>322</v>
      </c>
      <c r="E290" s="167" t="s">
        <v>43</v>
      </c>
      <c r="F290" s="168" t="s">
        <v>2617</v>
      </c>
      <c r="H290" s="167" t="s">
        <v>43</v>
      </c>
      <c r="I290" s="169"/>
      <c r="L290" s="166"/>
      <c r="M290" s="170"/>
      <c r="T290" s="171"/>
      <c r="AT290" s="167" t="s">
        <v>322</v>
      </c>
      <c r="AU290" s="167" t="s">
        <v>90</v>
      </c>
      <c r="AV290" s="14" t="s">
        <v>88</v>
      </c>
      <c r="AW290" s="14" t="s">
        <v>41</v>
      </c>
      <c r="AX290" s="14" t="s">
        <v>81</v>
      </c>
      <c r="AY290" s="167" t="s">
        <v>311</v>
      </c>
    </row>
    <row r="291" spans="2:65" s="12" customFormat="1" ht="11.25" x14ac:dyDescent="0.2">
      <c r="B291" s="151"/>
      <c r="D291" s="152" t="s">
        <v>322</v>
      </c>
      <c r="E291" s="153" t="s">
        <v>43</v>
      </c>
      <c r="F291" s="154" t="s">
        <v>2630</v>
      </c>
      <c r="H291" s="155">
        <v>60</v>
      </c>
      <c r="I291" s="156"/>
      <c r="L291" s="151"/>
      <c r="M291" s="157"/>
      <c r="T291" s="158"/>
      <c r="AT291" s="153" t="s">
        <v>322</v>
      </c>
      <c r="AU291" s="153" t="s">
        <v>90</v>
      </c>
      <c r="AV291" s="12" t="s">
        <v>90</v>
      </c>
      <c r="AW291" s="12" t="s">
        <v>41</v>
      </c>
      <c r="AX291" s="12" t="s">
        <v>81</v>
      </c>
      <c r="AY291" s="153" t="s">
        <v>311</v>
      </c>
    </row>
    <row r="292" spans="2:65" s="12" customFormat="1" ht="11.25" x14ac:dyDescent="0.2">
      <c r="B292" s="151"/>
      <c r="D292" s="152" t="s">
        <v>322</v>
      </c>
      <c r="E292" s="153" t="s">
        <v>43</v>
      </c>
      <c r="F292" s="154" t="s">
        <v>2631</v>
      </c>
      <c r="H292" s="155">
        <v>120</v>
      </c>
      <c r="I292" s="156"/>
      <c r="L292" s="151"/>
      <c r="M292" s="157"/>
      <c r="T292" s="158"/>
      <c r="AT292" s="153" t="s">
        <v>322</v>
      </c>
      <c r="AU292" s="153" t="s">
        <v>90</v>
      </c>
      <c r="AV292" s="12" t="s">
        <v>90</v>
      </c>
      <c r="AW292" s="12" t="s">
        <v>41</v>
      </c>
      <c r="AX292" s="12" t="s">
        <v>81</v>
      </c>
      <c r="AY292" s="153" t="s">
        <v>311</v>
      </c>
    </row>
    <row r="293" spans="2:65" s="13" customFormat="1" ht="11.25" x14ac:dyDescent="0.2">
      <c r="B293" s="159"/>
      <c r="D293" s="152" t="s">
        <v>322</v>
      </c>
      <c r="E293" s="160" t="s">
        <v>43</v>
      </c>
      <c r="F293" s="161" t="s">
        <v>331</v>
      </c>
      <c r="H293" s="162">
        <v>180</v>
      </c>
      <c r="I293" s="163"/>
      <c r="L293" s="159"/>
      <c r="M293" s="164"/>
      <c r="T293" s="165"/>
      <c r="AT293" s="160" t="s">
        <v>322</v>
      </c>
      <c r="AU293" s="160" t="s">
        <v>90</v>
      </c>
      <c r="AV293" s="13" t="s">
        <v>318</v>
      </c>
      <c r="AW293" s="13" t="s">
        <v>41</v>
      </c>
      <c r="AX293" s="13" t="s">
        <v>88</v>
      </c>
      <c r="AY293" s="160" t="s">
        <v>311</v>
      </c>
    </row>
    <row r="294" spans="2:65" s="1" customFormat="1" ht="24.2" customHeight="1" x14ac:dyDescent="0.2">
      <c r="B294" s="34"/>
      <c r="C294" s="134" t="s">
        <v>580</v>
      </c>
      <c r="D294" s="134" t="s">
        <v>313</v>
      </c>
      <c r="E294" s="135" t="s">
        <v>2636</v>
      </c>
      <c r="F294" s="136" t="s">
        <v>2637</v>
      </c>
      <c r="G294" s="137" t="s">
        <v>379</v>
      </c>
      <c r="H294" s="138">
        <v>2959.38</v>
      </c>
      <c r="I294" s="139"/>
      <c r="J294" s="140">
        <f>ROUND(I294*H294,2)</f>
        <v>0</v>
      </c>
      <c r="K294" s="136" t="s">
        <v>317</v>
      </c>
      <c r="L294" s="34"/>
      <c r="M294" s="141" t="s">
        <v>43</v>
      </c>
      <c r="N294" s="142" t="s">
        <v>52</v>
      </c>
      <c r="P294" s="143">
        <f>O294*H294</f>
        <v>0</v>
      </c>
      <c r="Q294" s="143">
        <v>8.9999999999999993E-3</v>
      </c>
      <c r="R294" s="143">
        <f>Q294*H294</f>
        <v>26.634419999999999</v>
      </c>
      <c r="S294" s="143">
        <v>0</v>
      </c>
      <c r="T294" s="144">
        <f>S294*H294</f>
        <v>0</v>
      </c>
      <c r="AR294" s="145" t="s">
        <v>318</v>
      </c>
      <c r="AT294" s="145" t="s">
        <v>313</v>
      </c>
      <c r="AU294" s="145" t="s">
        <v>90</v>
      </c>
      <c r="AY294" s="18" t="s">
        <v>311</v>
      </c>
      <c r="BE294" s="146">
        <f>IF(N294="základní",J294,0)</f>
        <v>0</v>
      </c>
      <c r="BF294" s="146">
        <f>IF(N294="snížená",J294,0)</f>
        <v>0</v>
      </c>
      <c r="BG294" s="146">
        <f>IF(N294="zákl. přenesená",J294,0)</f>
        <v>0</v>
      </c>
      <c r="BH294" s="146">
        <f>IF(N294="sníž. přenesená",J294,0)</f>
        <v>0</v>
      </c>
      <c r="BI294" s="146">
        <f>IF(N294="nulová",J294,0)</f>
        <v>0</v>
      </c>
      <c r="BJ294" s="18" t="s">
        <v>88</v>
      </c>
      <c r="BK294" s="146">
        <f>ROUND(I294*H294,2)</f>
        <v>0</v>
      </c>
      <c r="BL294" s="18" t="s">
        <v>318</v>
      </c>
      <c r="BM294" s="145" t="s">
        <v>2638</v>
      </c>
    </row>
    <row r="295" spans="2:65" s="1" customFormat="1" ht="11.25" x14ac:dyDescent="0.2">
      <c r="B295" s="34"/>
      <c r="D295" s="147" t="s">
        <v>320</v>
      </c>
      <c r="F295" s="148" t="s">
        <v>2639</v>
      </c>
      <c r="I295" s="149"/>
      <c r="L295" s="34"/>
      <c r="M295" s="150"/>
      <c r="T295" s="55"/>
      <c r="AT295" s="18" t="s">
        <v>320</v>
      </c>
      <c r="AU295" s="18" t="s">
        <v>90</v>
      </c>
    </row>
    <row r="296" spans="2:65" s="14" customFormat="1" ht="11.25" x14ac:dyDescent="0.2">
      <c r="B296" s="166"/>
      <c r="D296" s="152" t="s">
        <v>322</v>
      </c>
      <c r="E296" s="167" t="s">
        <v>43</v>
      </c>
      <c r="F296" s="168" t="s">
        <v>2617</v>
      </c>
      <c r="H296" s="167" t="s">
        <v>43</v>
      </c>
      <c r="I296" s="169"/>
      <c r="L296" s="166"/>
      <c r="M296" s="170"/>
      <c r="T296" s="171"/>
      <c r="AT296" s="167" t="s">
        <v>322</v>
      </c>
      <c r="AU296" s="167" t="s">
        <v>90</v>
      </c>
      <c r="AV296" s="14" t="s">
        <v>88</v>
      </c>
      <c r="AW296" s="14" t="s">
        <v>41</v>
      </c>
      <c r="AX296" s="14" t="s">
        <v>81</v>
      </c>
      <c r="AY296" s="167" t="s">
        <v>311</v>
      </c>
    </row>
    <row r="297" spans="2:65" s="12" customFormat="1" ht="11.25" x14ac:dyDescent="0.2">
      <c r="B297" s="151"/>
      <c r="D297" s="152" t="s">
        <v>322</v>
      </c>
      <c r="E297" s="153" t="s">
        <v>43</v>
      </c>
      <c r="F297" s="154" t="s">
        <v>2624</v>
      </c>
      <c r="H297" s="155">
        <v>1225.221</v>
      </c>
      <c r="I297" s="156"/>
      <c r="L297" s="151"/>
      <c r="M297" s="157"/>
      <c r="T297" s="158"/>
      <c r="AT297" s="153" t="s">
        <v>322</v>
      </c>
      <c r="AU297" s="153" t="s">
        <v>90</v>
      </c>
      <c r="AV297" s="12" t="s">
        <v>90</v>
      </c>
      <c r="AW297" s="12" t="s">
        <v>41</v>
      </c>
      <c r="AX297" s="12" t="s">
        <v>81</v>
      </c>
      <c r="AY297" s="153" t="s">
        <v>311</v>
      </c>
    </row>
    <row r="298" spans="2:65" s="12" customFormat="1" ht="11.25" x14ac:dyDescent="0.2">
      <c r="B298" s="151"/>
      <c r="D298" s="152" t="s">
        <v>322</v>
      </c>
      <c r="E298" s="153" t="s">
        <v>43</v>
      </c>
      <c r="F298" s="154" t="s">
        <v>2625</v>
      </c>
      <c r="H298" s="155">
        <v>1734.1590000000001</v>
      </c>
      <c r="I298" s="156"/>
      <c r="L298" s="151"/>
      <c r="M298" s="157"/>
      <c r="T298" s="158"/>
      <c r="AT298" s="153" t="s">
        <v>322</v>
      </c>
      <c r="AU298" s="153" t="s">
        <v>90</v>
      </c>
      <c r="AV298" s="12" t="s">
        <v>90</v>
      </c>
      <c r="AW298" s="12" t="s">
        <v>41</v>
      </c>
      <c r="AX298" s="12" t="s">
        <v>81</v>
      </c>
      <c r="AY298" s="153" t="s">
        <v>311</v>
      </c>
    </row>
    <row r="299" spans="2:65" s="13" customFormat="1" ht="11.25" x14ac:dyDescent="0.2">
      <c r="B299" s="159"/>
      <c r="D299" s="152" t="s">
        <v>322</v>
      </c>
      <c r="E299" s="160" t="s">
        <v>43</v>
      </c>
      <c r="F299" s="161" t="s">
        <v>331</v>
      </c>
      <c r="H299" s="162">
        <v>2959.38</v>
      </c>
      <c r="I299" s="163"/>
      <c r="L299" s="159"/>
      <c r="M299" s="164"/>
      <c r="T299" s="165"/>
      <c r="AT299" s="160" t="s">
        <v>322</v>
      </c>
      <c r="AU299" s="160" t="s">
        <v>90</v>
      </c>
      <c r="AV299" s="13" t="s">
        <v>318</v>
      </c>
      <c r="AW299" s="13" t="s">
        <v>41</v>
      </c>
      <c r="AX299" s="13" t="s">
        <v>88</v>
      </c>
      <c r="AY299" s="160" t="s">
        <v>311</v>
      </c>
    </row>
    <row r="300" spans="2:65" s="1" customFormat="1" ht="16.5" customHeight="1" x14ac:dyDescent="0.2">
      <c r="B300" s="34"/>
      <c r="C300" s="134" t="s">
        <v>588</v>
      </c>
      <c r="D300" s="134" t="s">
        <v>313</v>
      </c>
      <c r="E300" s="135" t="s">
        <v>2640</v>
      </c>
      <c r="F300" s="136" t="s">
        <v>2641</v>
      </c>
      <c r="G300" s="137" t="s">
        <v>250</v>
      </c>
      <c r="H300" s="138">
        <v>802.91899999999998</v>
      </c>
      <c r="I300" s="139"/>
      <c r="J300" s="140">
        <f>ROUND(I300*H300,2)</f>
        <v>0</v>
      </c>
      <c r="K300" s="136" t="s">
        <v>317</v>
      </c>
      <c r="L300" s="34"/>
      <c r="M300" s="141" t="s">
        <v>43</v>
      </c>
      <c r="N300" s="142" t="s">
        <v>52</v>
      </c>
      <c r="P300" s="143">
        <f>O300*H300</f>
        <v>0</v>
      </c>
      <c r="Q300" s="143">
        <v>0</v>
      </c>
      <c r="R300" s="143">
        <f>Q300*H300</f>
        <v>0</v>
      </c>
      <c r="S300" s="143">
        <v>0</v>
      </c>
      <c r="T300" s="144">
        <f>S300*H300</f>
        <v>0</v>
      </c>
      <c r="AR300" s="145" t="s">
        <v>318</v>
      </c>
      <c r="AT300" s="145" t="s">
        <v>313</v>
      </c>
      <c r="AU300" s="145" t="s">
        <v>90</v>
      </c>
      <c r="AY300" s="18" t="s">
        <v>311</v>
      </c>
      <c r="BE300" s="146">
        <f>IF(N300="základní",J300,0)</f>
        <v>0</v>
      </c>
      <c r="BF300" s="146">
        <f>IF(N300="snížená",J300,0)</f>
        <v>0</v>
      </c>
      <c r="BG300" s="146">
        <f>IF(N300="zákl. přenesená",J300,0)</f>
        <v>0</v>
      </c>
      <c r="BH300" s="146">
        <f>IF(N300="sníž. přenesená",J300,0)</f>
        <v>0</v>
      </c>
      <c r="BI300" s="146">
        <f>IF(N300="nulová",J300,0)</f>
        <v>0</v>
      </c>
      <c r="BJ300" s="18" t="s">
        <v>88</v>
      </c>
      <c r="BK300" s="146">
        <f>ROUND(I300*H300,2)</f>
        <v>0</v>
      </c>
      <c r="BL300" s="18" t="s">
        <v>318</v>
      </c>
      <c r="BM300" s="145" t="s">
        <v>2642</v>
      </c>
    </row>
    <row r="301" spans="2:65" s="1" customFormat="1" ht="11.25" x14ac:dyDescent="0.2">
      <c r="B301" s="34"/>
      <c r="D301" s="147" t="s">
        <v>320</v>
      </c>
      <c r="F301" s="148" t="s">
        <v>2643</v>
      </c>
      <c r="I301" s="149"/>
      <c r="L301" s="34"/>
      <c r="M301" s="150"/>
      <c r="T301" s="55"/>
      <c r="AT301" s="18" t="s">
        <v>320</v>
      </c>
      <c r="AU301" s="18" t="s">
        <v>90</v>
      </c>
    </row>
    <row r="302" spans="2:65" s="14" customFormat="1" ht="11.25" x14ac:dyDescent="0.2">
      <c r="B302" s="166"/>
      <c r="D302" s="152" t="s">
        <v>322</v>
      </c>
      <c r="E302" s="167" t="s">
        <v>43</v>
      </c>
      <c r="F302" s="168" t="s">
        <v>1815</v>
      </c>
      <c r="H302" s="167" t="s">
        <v>43</v>
      </c>
      <c r="I302" s="169"/>
      <c r="L302" s="166"/>
      <c r="M302" s="170"/>
      <c r="T302" s="171"/>
      <c r="AT302" s="167" t="s">
        <v>322</v>
      </c>
      <c r="AU302" s="167" t="s">
        <v>90</v>
      </c>
      <c r="AV302" s="14" t="s">
        <v>88</v>
      </c>
      <c r="AW302" s="14" t="s">
        <v>41</v>
      </c>
      <c r="AX302" s="14" t="s">
        <v>81</v>
      </c>
      <c r="AY302" s="167" t="s">
        <v>311</v>
      </c>
    </row>
    <row r="303" spans="2:65" s="12" customFormat="1" ht="11.25" x14ac:dyDescent="0.2">
      <c r="B303" s="151"/>
      <c r="D303" s="152" t="s">
        <v>322</v>
      </c>
      <c r="E303" s="153" t="s">
        <v>43</v>
      </c>
      <c r="F303" s="154" t="s">
        <v>2644</v>
      </c>
      <c r="H303" s="155">
        <v>265.33</v>
      </c>
      <c r="I303" s="156"/>
      <c r="L303" s="151"/>
      <c r="M303" s="157"/>
      <c r="T303" s="158"/>
      <c r="AT303" s="153" t="s">
        <v>322</v>
      </c>
      <c r="AU303" s="153" t="s">
        <v>90</v>
      </c>
      <c r="AV303" s="12" t="s">
        <v>90</v>
      </c>
      <c r="AW303" s="12" t="s">
        <v>41</v>
      </c>
      <c r="AX303" s="12" t="s">
        <v>81</v>
      </c>
      <c r="AY303" s="153" t="s">
        <v>311</v>
      </c>
    </row>
    <row r="304" spans="2:65" s="12" customFormat="1" ht="11.25" x14ac:dyDescent="0.2">
      <c r="B304" s="151"/>
      <c r="D304" s="152" t="s">
        <v>322</v>
      </c>
      <c r="E304" s="153" t="s">
        <v>43</v>
      </c>
      <c r="F304" s="154" t="s">
        <v>2645</v>
      </c>
      <c r="H304" s="155">
        <v>537.58900000000006</v>
      </c>
      <c r="I304" s="156"/>
      <c r="L304" s="151"/>
      <c r="M304" s="157"/>
      <c r="T304" s="158"/>
      <c r="AT304" s="153" t="s">
        <v>322</v>
      </c>
      <c r="AU304" s="153" t="s">
        <v>90</v>
      </c>
      <c r="AV304" s="12" t="s">
        <v>90</v>
      </c>
      <c r="AW304" s="12" t="s">
        <v>41</v>
      </c>
      <c r="AX304" s="12" t="s">
        <v>81</v>
      </c>
      <c r="AY304" s="153" t="s">
        <v>311</v>
      </c>
    </row>
    <row r="305" spans="2:65" s="13" customFormat="1" ht="11.25" x14ac:dyDescent="0.2">
      <c r="B305" s="159"/>
      <c r="D305" s="152" t="s">
        <v>322</v>
      </c>
      <c r="E305" s="160" t="s">
        <v>43</v>
      </c>
      <c r="F305" s="161" t="s">
        <v>331</v>
      </c>
      <c r="H305" s="162">
        <v>802.91899999999998</v>
      </c>
      <c r="I305" s="163"/>
      <c r="L305" s="159"/>
      <c r="M305" s="164"/>
      <c r="T305" s="165"/>
      <c r="AT305" s="160" t="s">
        <v>322</v>
      </c>
      <c r="AU305" s="160" t="s">
        <v>90</v>
      </c>
      <c r="AV305" s="13" t="s">
        <v>318</v>
      </c>
      <c r="AW305" s="13" t="s">
        <v>41</v>
      </c>
      <c r="AX305" s="13" t="s">
        <v>88</v>
      </c>
      <c r="AY305" s="160" t="s">
        <v>311</v>
      </c>
    </row>
    <row r="306" spans="2:65" s="1" customFormat="1" ht="24.2" customHeight="1" x14ac:dyDescent="0.2">
      <c r="B306" s="34"/>
      <c r="C306" s="172" t="s">
        <v>594</v>
      </c>
      <c r="D306" s="172" t="s">
        <v>634</v>
      </c>
      <c r="E306" s="173" t="s">
        <v>2646</v>
      </c>
      <c r="F306" s="174" t="s">
        <v>2647</v>
      </c>
      <c r="G306" s="175" t="s">
        <v>250</v>
      </c>
      <c r="H306" s="176">
        <v>951.05799999999999</v>
      </c>
      <c r="I306" s="177"/>
      <c r="J306" s="178">
        <f>ROUND(I306*H306,2)</f>
        <v>0</v>
      </c>
      <c r="K306" s="174" t="s">
        <v>317</v>
      </c>
      <c r="L306" s="179"/>
      <c r="M306" s="180" t="s">
        <v>43</v>
      </c>
      <c r="N306" s="181" t="s">
        <v>52</v>
      </c>
      <c r="P306" s="143">
        <f>O306*H306</f>
        <v>0</v>
      </c>
      <c r="Q306" s="143">
        <v>2.7E-4</v>
      </c>
      <c r="R306" s="143">
        <f>Q306*H306</f>
        <v>0.25678566000000003</v>
      </c>
      <c r="S306" s="143">
        <v>0</v>
      </c>
      <c r="T306" s="144">
        <f>S306*H306</f>
        <v>0</v>
      </c>
      <c r="AR306" s="145" t="s">
        <v>362</v>
      </c>
      <c r="AT306" s="145" t="s">
        <v>634</v>
      </c>
      <c r="AU306" s="145" t="s">
        <v>90</v>
      </c>
      <c r="AY306" s="18" t="s">
        <v>311</v>
      </c>
      <c r="BE306" s="146">
        <f>IF(N306="základní",J306,0)</f>
        <v>0</v>
      </c>
      <c r="BF306" s="146">
        <f>IF(N306="snížená",J306,0)</f>
        <v>0</v>
      </c>
      <c r="BG306" s="146">
        <f>IF(N306="zákl. přenesená",J306,0)</f>
        <v>0</v>
      </c>
      <c r="BH306" s="146">
        <f>IF(N306="sníž. přenesená",J306,0)</f>
        <v>0</v>
      </c>
      <c r="BI306" s="146">
        <f>IF(N306="nulová",J306,0)</f>
        <v>0</v>
      </c>
      <c r="BJ306" s="18" t="s">
        <v>88</v>
      </c>
      <c r="BK306" s="146">
        <f>ROUND(I306*H306,2)</f>
        <v>0</v>
      </c>
      <c r="BL306" s="18" t="s">
        <v>318</v>
      </c>
      <c r="BM306" s="145" t="s">
        <v>2648</v>
      </c>
    </row>
    <row r="307" spans="2:65" s="12" customFormat="1" ht="11.25" x14ac:dyDescent="0.2">
      <c r="B307" s="151"/>
      <c r="D307" s="152" t="s">
        <v>322</v>
      </c>
      <c r="F307" s="154" t="s">
        <v>2649</v>
      </c>
      <c r="H307" s="155">
        <v>951.05799999999999</v>
      </c>
      <c r="I307" s="156"/>
      <c r="L307" s="151"/>
      <c r="M307" s="157"/>
      <c r="T307" s="158"/>
      <c r="AT307" s="153" t="s">
        <v>322</v>
      </c>
      <c r="AU307" s="153" t="s">
        <v>90</v>
      </c>
      <c r="AV307" s="12" t="s">
        <v>90</v>
      </c>
      <c r="AW307" s="12" t="s">
        <v>4</v>
      </c>
      <c r="AX307" s="12" t="s">
        <v>88</v>
      </c>
      <c r="AY307" s="153" t="s">
        <v>311</v>
      </c>
    </row>
    <row r="308" spans="2:65" s="1" customFormat="1" ht="24.2" customHeight="1" x14ac:dyDescent="0.2">
      <c r="B308" s="34"/>
      <c r="C308" s="134" t="s">
        <v>2650</v>
      </c>
      <c r="D308" s="134" t="s">
        <v>313</v>
      </c>
      <c r="E308" s="135" t="s">
        <v>2651</v>
      </c>
      <c r="F308" s="136" t="s">
        <v>2652</v>
      </c>
      <c r="G308" s="137" t="s">
        <v>250</v>
      </c>
      <c r="H308" s="138">
        <v>1.9350000000000001</v>
      </c>
      <c r="I308" s="139"/>
      <c r="J308" s="140">
        <f>ROUND(I308*H308,2)</f>
        <v>0</v>
      </c>
      <c r="K308" s="136" t="s">
        <v>317</v>
      </c>
      <c r="L308" s="34"/>
      <c r="M308" s="141" t="s">
        <v>43</v>
      </c>
      <c r="N308" s="142" t="s">
        <v>52</v>
      </c>
      <c r="P308" s="143">
        <f>O308*H308</f>
        <v>0</v>
      </c>
      <c r="Q308" s="143">
        <v>0.14605000000000001</v>
      </c>
      <c r="R308" s="143">
        <f>Q308*H308</f>
        <v>0.28260675000000002</v>
      </c>
      <c r="S308" s="143">
        <v>0</v>
      </c>
      <c r="T308" s="144">
        <f>S308*H308</f>
        <v>0</v>
      </c>
      <c r="AR308" s="145" t="s">
        <v>318</v>
      </c>
      <c r="AT308" s="145" t="s">
        <v>313</v>
      </c>
      <c r="AU308" s="145" t="s">
        <v>90</v>
      </c>
      <c r="AY308" s="18" t="s">
        <v>311</v>
      </c>
      <c r="BE308" s="146">
        <f>IF(N308="základní",J308,0)</f>
        <v>0</v>
      </c>
      <c r="BF308" s="146">
        <f>IF(N308="snížená",J308,0)</f>
        <v>0</v>
      </c>
      <c r="BG308" s="146">
        <f>IF(N308="zákl. přenesená",J308,0)</f>
        <v>0</v>
      </c>
      <c r="BH308" s="146">
        <f>IF(N308="sníž. přenesená",J308,0)</f>
        <v>0</v>
      </c>
      <c r="BI308" s="146">
        <f>IF(N308="nulová",J308,0)</f>
        <v>0</v>
      </c>
      <c r="BJ308" s="18" t="s">
        <v>88</v>
      </c>
      <c r="BK308" s="146">
        <f>ROUND(I308*H308,2)</f>
        <v>0</v>
      </c>
      <c r="BL308" s="18" t="s">
        <v>318</v>
      </c>
      <c r="BM308" s="145" t="s">
        <v>2653</v>
      </c>
    </row>
    <row r="309" spans="2:65" s="1" customFormat="1" ht="11.25" x14ac:dyDescent="0.2">
      <c r="B309" s="34"/>
      <c r="D309" s="147" t="s">
        <v>320</v>
      </c>
      <c r="F309" s="148" t="s">
        <v>2654</v>
      </c>
      <c r="I309" s="149"/>
      <c r="L309" s="34"/>
      <c r="M309" s="150"/>
      <c r="T309" s="55"/>
      <c r="AT309" s="18" t="s">
        <v>320</v>
      </c>
      <c r="AU309" s="18" t="s">
        <v>90</v>
      </c>
    </row>
    <row r="310" spans="2:65" s="14" customFormat="1" ht="11.25" x14ac:dyDescent="0.2">
      <c r="B310" s="166"/>
      <c r="D310" s="152" t="s">
        <v>322</v>
      </c>
      <c r="E310" s="167" t="s">
        <v>43</v>
      </c>
      <c r="F310" s="168" t="s">
        <v>1815</v>
      </c>
      <c r="H310" s="167" t="s">
        <v>43</v>
      </c>
      <c r="I310" s="169"/>
      <c r="L310" s="166"/>
      <c r="M310" s="170"/>
      <c r="T310" s="171"/>
      <c r="AT310" s="167" t="s">
        <v>322</v>
      </c>
      <c r="AU310" s="167" t="s">
        <v>90</v>
      </c>
      <c r="AV310" s="14" t="s">
        <v>88</v>
      </c>
      <c r="AW310" s="14" t="s">
        <v>41</v>
      </c>
      <c r="AX310" s="14" t="s">
        <v>81</v>
      </c>
      <c r="AY310" s="167" t="s">
        <v>311</v>
      </c>
    </row>
    <row r="311" spans="2:65" s="12" customFormat="1" ht="11.25" x14ac:dyDescent="0.2">
      <c r="B311" s="151"/>
      <c r="D311" s="152" t="s">
        <v>322</v>
      </c>
      <c r="E311" s="153" t="s">
        <v>43</v>
      </c>
      <c r="F311" s="154" t="s">
        <v>2655</v>
      </c>
      <c r="H311" s="155">
        <v>1.9350000000000001</v>
      </c>
      <c r="I311" s="156"/>
      <c r="L311" s="151"/>
      <c r="M311" s="157"/>
      <c r="T311" s="158"/>
      <c r="AT311" s="153" t="s">
        <v>322</v>
      </c>
      <c r="AU311" s="153" t="s">
        <v>90</v>
      </c>
      <c r="AV311" s="12" t="s">
        <v>90</v>
      </c>
      <c r="AW311" s="12" t="s">
        <v>41</v>
      </c>
      <c r="AX311" s="12" t="s">
        <v>88</v>
      </c>
      <c r="AY311" s="153" t="s">
        <v>311</v>
      </c>
    </row>
    <row r="312" spans="2:65" s="1" customFormat="1" ht="16.5" customHeight="1" x14ac:dyDescent="0.2">
      <c r="B312" s="34"/>
      <c r="C312" s="134" t="s">
        <v>599</v>
      </c>
      <c r="D312" s="134" t="s">
        <v>313</v>
      </c>
      <c r="E312" s="135" t="s">
        <v>412</v>
      </c>
      <c r="F312" s="136" t="s">
        <v>413</v>
      </c>
      <c r="G312" s="137" t="s">
        <v>316</v>
      </c>
      <c r="H312" s="138">
        <v>4.0129999999999999</v>
      </c>
      <c r="I312" s="139"/>
      <c r="J312" s="140">
        <f>ROUND(I312*H312,2)</f>
        <v>0</v>
      </c>
      <c r="K312" s="136" t="s">
        <v>317</v>
      </c>
      <c r="L312" s="34"/>
      <c r="M312" s="141" t="s">
        <v>43</v>
      </c>
      <c r="N312" s="142" t="s">
        <v>52</v>
      </c>
      <c r="P312" s="143">
        <f>O312*H312</f>
        <v>0</v>
      </c>
      <c r="Q312" s="143">
        <v>2.5018899999999999</v>
      </c>
      <c r="R312" s="143">
        <f>Q312*H312</f>
        <v>10.040084569999999</v>
      </c>
      <c r="S312" s="143">
        <v>0</v>
      </c>
      <c r="T312" s="144">
        <f>S312*H312</f>
        <v>0</v>
      </c>
      <c r="AR312" s="145" t="s">
        <v>318</v>
      </c>
      <c r="AT312" s="145" t="s">
        <v>313</v>
      </c>
      <c r="AU312" s="145" t="s">
        <v>90</v>
      </c>
      <c r="AY312" s="18" t="s">
        <v>311</v>
      </c>
      <c r="BE312" s="146">
        <f>IF(N312="základní",J312,0)</f>
        <v>0</v>
      </c>
      <c r="BF312" s="146">
        <f>IF(N312="snížená",J312,0)</f>
        <v>0</v>
      </c>
      <c r="BG312" s="146">
        <f>IF(N312="zákl. přenesená",J312,0)</f>
        <v>0</v>
      </c>
      <c r="BH312" s="146">
        <f>IF(N312="sníž. přenesená",J312,0)</f>
        <v>0</v>
      </c>
      <c r="BI312" s="146">
        <f>IF(N312="nulová",J312,0)</f>
        <v>0</v>
      </c>
      <c r="BJ312" s="18" t="s">
        <v>88</v>
      </c>
      <c r="BK312" s="146">
        <f>ROUND(I312*H312,2)</f>
        <v>0</v>
      </c>
      <c r="BL312" s="18" t="s">
        <v>318</v>
      </c>
      <c r="BM312" s="145" t="s">
        <v>2656</v>
      </c>
    </row>
    <row r="313" spans="2:65" s="1" customFormat="1" ht="11.25" x14ac:dyDescent="0.2">
      <c r="B313" s="34"/>
      <c r="D313" s="147" t="s">
        <v>320</v>
      </c>
      <c r="F313" s="148" t="s">
        <v>415</v>
      </c>
      <c r="I313" s="149"/>
      <c r="L313" s="34"/>
      <c r="M313" s="150"/>
      <c r="T313" s="55"/>
      <c r="AT313" s="18" t="s">
        <v>320</v>
      </c>
      <c r="AU313" s="18" t="s">
        <v>90</v>
      </c>
    </row>
    <row r="314" spans="2:65" s="14" customFormat="1" ht="11.25" x14ac:dyDescent="0.2">
      <c r="B314" s="166"/>
      <c r="D314" s="152" t="s">
        <v>322</v>
      </c>
      <c r="E314" s="167" t="s">
        <v>43</v>
      </c>
      <c r="F314" s="168" t="s">
        <v>1815</v>
      </c>
      <c r="H314" s="167" t="s">
        <v>43</v>
      </c>
      <c r="I314" s="169"/>
      <c r="L314" s="166"/>
      <c r="M314" s="170"/>
      <c r="T314" s="171"/>
      <c r="AT314" s="167" t="s">
        <v>322</v>
      </c>
      <c r="AU314" s="167" t="s">
        <v>90</v>
      </c>
      <c r="AV314" s="14" t="s">
        <v>88</v>
      </c>
      <c r="AW314" s="14" t="s">
        <v>41</v>
      </c>
      <c r="AX314" s="14" t="s">
        <v>81</v>
      </c>
      <c r="AY314" s="167" t="s">
        <v>311</v>
      </c>
    </row>
    <row r="315" spans="2:65" s="12" customFormat="1" ht="11.25" x14ac:dyDescent="0.2">
      <c r="B315" s="151"/>
      <c r="D315" s="152" t="s">
        <v>322</v>
      </c>
      <c r="E315" s="153" t="s">
        <v>43</v>
      </c>
      <c r="F315" s="154" t="s">
        <v>2657</v>
      </c>
      <c r="H315" s="155">
        <v>4.0129999999999999</v>
      </c>
      <c r="I315" s="156"/>
      <c r="L315" s="151"/>
      <c r="M315" s="157"/>
      <c r="T315" s="158"/>
      <c r="AT315" s="153" t="s">
        <v>322</v>
      </c>
      <c r="AU315" s="153" t="s">
        <v>90</v>
      </c>
      <c r="AV315" s="12" t="s">
        <v>90</v>
      </c>
      <c r="AW315" s="12" t="s">
        <v>41</v>
      </c>
      <c r="AX315" s="12" t="s">
        <v>81</v>
      </c>
      <c r="AY315" s="153" t="s">
        <v>311</v>
      </c>
    </row>
    <row r="316" spans="2:65" s="13" customFormat="1" ht="11.25" x14ac:dyDescent="0.2">
      <c r="B316" s="159"/>
      <c r="D316" s="152" t="s">
        <v>322</v>
      </c>
      <c r="E316" s="160" t="s">
        <v>43</v>
      </c>
      <c r="F316" s="161" t="s">
        <v>331</v>
      </c>
      <c r="H316" s="162">
        <v>4.0129999999999999</v>
      </c>
      <c r="I316" s="163"/>
      <c r="L316" s="159"/>
      <c r="M316" s="164"/>
      <c r="T316" s="165"/>
      <c r="AT316" s="160" t="s">
        <v>322</v>
      </c>
      <c r="AU316" s="160" t="s">
        <v>90</v>
      </c>
      <c r="AV316" s="13" t="s">
        <v>318</v>
      </c>
      <c r="AW316" s="13" t="s">
        <v>41</v>
      </c>
      <c r="AX316" s="13" t="s">
        <v>88</v>
      </c>
      <c r="AY316" s="160" t="s">
        <v>311</v>
      </c>
    </row>
    <row r="317" spans="2:65" s="1" customFormat="1" ht="16.5" customHeight="1" x14ac:dyDescent="0.2">
      <c r="B317" s="34"/>
      <c r="C317" s="134" t="s">
        <v>605</v>
      </c>
      <c r="D317" s="134" t="s">
        <v>313</v>
      </c>
      <c r="E317" s="135" t="s">
        <v>418</v>
      </c>
      <c r="F317" s="136" t="s">
        <v>419</v>
      </c>
      <c r="G317" s="137" t="s">
        <v>250</v>
      </c>
      <c r="H317" s="138">
        <v>40.131999999999998</v>
      </c>
      <c r="I317" s="139"/>
      <c r="J317" s="140">
        <f>ROUND(I317*H317,2)</f>
        <v>0</v>
      </c>
      <c r="K317" s="136" t="s">
        <v>317</v>
      </c>
      <c r="L317" s="34"/>
      <c r="M317" s="141" t="s">
        <v>43</v>
      </c>
      <c r="N317" s="142" t="s">
        <v>52</v>
      </c>
      <c r="P317" s="143">
        <f>O317*H317</f>
        <v>0</v>
      </c>
      <c r="Q317" s="143">
        <v>1.42E-3</v>
      </c>
      <c r="R317" s="143">
        <f>Q317*H317</f>
        <v>5.698744E-2</v>
      </c>
      <c r="S317" s="143">
        <v>0</v>
      </c>
      <c r="T317" s="144">
        <f>S317*H317</f>
        <v>0</v>
      </c>
      <c r="AR317" s="145" t="s">
        <v>318</v>
      </c>
      <c r="AT317" s="145" t="s">
        <v>313</v>
      </c>
      <c r="AU317" s="145" t="s">
        <v>90</v>
      </c>
      <c r="AY317" s="18" t="s">
        <v>311</v>
      </c>
      <c r="BE317" s="146">
        <f>IF(N317="základní",J317,0)</f>
        <v>0</v>
      </c>
      <c r="BF317" s="146">
        <f>IF(N317="snížená",J317,0)</f>
        <v>0</v>
      </c>
      <c r="BG317" s="146">
        <f>IF(N317="zákl. přenesená",J317,0)</f>
        <v>0</v>
      </c>
      <c r="BH317" s="146">
        <f>IF(N317="sníž. přenesená",J317,0)</f>
        <v>0</v>
      </c>
      <c r="BI317" s="146">
        <f>IF(N317="nulová",J317,0)</f>
        <v>0</v>
      </c>
      <c r="BJ317" s="18" t="s">
        <v>88</v>
      </c>
      <c r="BK317" s="146">
        <f>ROUND(I317*H317,2)</f>
        <v>0</v>
      </c>
      <c r="BL317" s="18" t="s">
        <v>318</v>
      </c>
      <c r="BM317" s="145" t="s">
        <v>2658</v>
      </c>
    </row>
    <row r="318" spans="2:65" s="1" customFormat="1" ht="11.25" x14ac:dyDescent="0.2">
      <c r="B318" s="34"/>
      <c r="D318" s="147" t="s">
        <v>320</v>
      </c>
      <c r="F318" s="148" t="s">
        <v>421</v>
      </c>
      <c r="I318" s="149"/>
      <c r="L318" s="34"/>
      <c r="M318" s="150"/>
      <c r="T318" s="55"/>
      <c r="AT318" s="18" t="s">
        <v>320</v>
      </c>
      <c r="AU318" s="18" t="s">
        <v>90</v>
      </c>
    </row>
    <row r="319" spans="2:65" s="14" customFormat="1" ht="11.25" x14ac:dyDescent="0.2">
      <c r="B319" s="166"/>
      <c r="D319" s="152" t="s">
        <v>322</v>
      </c>
      <c r="E319" s="167" t="s">
        <v>43</v>
      </c>
      <c r="F319" s="168" t="s">
        <v>1815</v>
      </c>
      <c r="H319" s="167" t="s">
        <v>43</v>
      </c>
      <c r="I319" s="169"/>
      <c r="L319" s="166"/>
      <c r="M319" s="170"/>
      <c r="T319" s="171"/>
      <c r="AT319" s="167" t="s">
        <v>322</v>
      </c>
      <c r="AU319" s="167" t="s">
        <v>90</v>
      </c>
      <c r="AV319" s="14" t="s">
        <v>88</v>
      </c>
      <c r="AW319" s="14" t="s">
        <v>41</v>
      </c>
      <c r="AX319" s="14" t="s">
        <v>81</v>
      </c>
      <c r="AY319" s="167" t="s">
        <v>311</v>
      </c>
    </row>
    <row r="320" spans="2:65" s="12" customFormat="1" ht="11.25" x14ac:dyDescent="0.2">
      <c r="B320" s="151"/>
      <c r="D320" s="152" t="s">
        <v>322</v>
      </c>
      <c r="E320" s="153" t="s">
        <v>43</v>
      </c>
      <c r="F320" s="154" t="s">
        <v>2659</v>
      </c>
      <c r="H320" s="155">
        <v>40.131999999999998</v>
      </c>
      <c r="I320" s="156"/>
      <c r="L320" s="151"/>
      <c r="M320" s="157"/>
      <c r="T320" s="158"/>
      <c r="AT320" s="153" t="s">
        <v>322</v>
      </c>
      <c r="AU320" s="153" t="s">
        <v>90</v>
      </c>
      <c r="AV320" s="12" t="s">
        <v>90</v>
      </c>
      <c r="AW320" s="12" t="s">
        <v>41</v>
      </c>
      <c r="AX320" s="12" t="s">
        <v>81</v>
      </c>
      <c r="AY320" s="153" t="s">
        <v>311</v>
      </c>
    </row>
    <row r="321" spans="2:65" s="13" customFormat="1" ht="11.25" x14ac:dyDescent="0.2">
      <c r="B321" s="159"/>
      <c r="D321" s="152" t="s">
        <v>322</v>
      </c>
      <c r="E321" s="160" t="s">
        <v>43</v>
      </c>
      <c r="F321" s="161" t="s">
        <v>331</v>
      </c>
      <c r="H321" s="162">
        <v>40.131999999999998</v>
      </c>
      <c r="I321" s="163"/>
      <c r="L321" s="159"/>
      <c r="M321" s="164"/>
      <c r="T321" s="165"/>
      <c r="AT321" s="160" t="s">
        <v>322</v>
      </c>
      <c r="AU321" s="160" t="s">
        <v>90</v>
      </c>
      <c r="AV321" s="13" t="s">
        <v>318</v>
      </c>
      <c r="AW321" s="13" t="s">
        <v>41</v>
      </c>
      <c r="AX321" s="13" t="s">
        <v>88</v>
      </c>
      <c r="AY321" s="160" t="s">
        <v>311</v>
      </c>
    </row>
    <row r="322" spans="2:65" s="1" customFormat="1" ht="16.5" customHeight="1" x14ac:dyDescent="0.2">
      <c r="B322" s="34"/>
      <c r="C322" s="134" t="s">
        <v>611</v>
      </c>
      <c r="D322" s="134" t="s">
        <v>313</v>
      </c>
      <c r="E322" s="135" t="s">
        <v>423</v>
      </c>
      <c r="F322" s="136" t="s">
        <v>424</v>
      </c>
      <c r="G322" s="137" t="s">
        <v>250</v>
      </c>
      <c r="H322" s="138">
        <v>40.131999999999998</v>
      </c>
      <c r="I322" s="139"/>
      <c r="J322" s="140">
        <f>ROUND(I322*H322,2)</f>
        <v>0</v>
      </c>
      <c r="K322" s="136" t="s">
        <v>317</v>
      </c>
      <c r="L322" s="34"/>
      <c r="M322" s="141" t="s">
        <v>43</v>
      </c>
      <c r="N322" s="142" t="s">
        <v>52</v>
      </c>
      <c r="P322" s="143">
        <f>O322*H322</f>
        <v>0</v>
      </c>
      <c r="Q322" s="143">
        <v>0</v>
      </c>
      <c r="R322" s="143">
        <f>Q322*H322</f>
        <v>0</v>
      </c>
      <c r="S322" s="143">
        <v>0</v>
      </c>
      <c r="T322" s="144">
        <f>S322*H322</f>
        <v>0</v>
      </c>
      <c r="AR322" s="145" t="s">
        <v>318</v>
      </c>
      <c r="AT322" s="145" t="s">
        <v>313</v>
      </c>
      <c r="AU322" s="145" t="s">
        <v>90</v>
      </c>
      <c r="AY322" s="18" t="s">
        <v>311</v>
      </c>
      <c r="BE322" s="146">
        <f>IF(N322="základní",J322,0)</f>
        <v>0</v>
      </c>
      <c r="BF322" s="146">
        <f>IF(N322="snížená",J322,0)</f>
        <v>0</v>
      </c>
      <c r="BG322" s="146">
        <f>IF(N322="zákl. přenesená",J322,0)</f>
        <v>0</v>
      </c>
      <c r="BH322" s="146">
        <f>IF(N322="sníž. přenesená",J322,0)</f>
        <v>0</v>
      </c>
      <c r="BI322" s="146">
        <f>IF(N322="nulová",J322,0)</f>
        <v>0</v>
      </c>
      <c r="BJ322" s="18" t="s">
        <v>88</v>
      </c>
      <c r="BK322" s="146">
        <f>ROUND(I322*H322,2)</f>
        <v>0</v>
      </c>
      <c r="BL322" s="18" t="s">
        <v>318</v>
      </c>
      <c r="BM322" s="145" t="s">
        <v>2660</v>
      </c>
    </row>
    <row r="323" spans="2:65" s="1" customFormat="1" ht="11.25" x14ac:dyDescent="0.2">
      <c r="B323" s="34"/>
      <c r="D323" s="147" t="s">
        <v>320</v>
      </c>
      <c r="F323" s="148" t="s">
        <v>426</v>
      </c>
      <c r="I323" s="149"/>
      <c r="L323" s="34"/>
      <c r="M323" s="150"/>
      <c r="T323" s="55"/>
      <c r="AT323" s="18" t="s">
        <v>320</v>
      </c>
      <c r="AU323" s="18" t="s">
        <v>90</v>
      </c>
    </row>
    <row r="324" spans="2:65" s="1" customFormat="1" ht="24.2" customHeight="1" x14ac:dyDescent="0.2">
      <c r="B324" s="34"/>
      <c r="C324" s="134" t="s">
        <v>617</v>
      </c>
      <c r="D324" s="134" t="s">
        <v>313</v>
      </c>
      <c r="E324" s="135" t="s">
        <v>428</v>
      </c>
      <c r="F324" s="136" t="s">
        <v>429</v>
      </c>
      <c r="G324" s="137" t="s">
        <v>371</v>
      </c>
      <c r="H324" s="138">
        <v>0.60199999999999998</v>
      </c>
      <c r="I324" s="139"/>
      <c r="J324" s="140">
        <f>ROUND(I324*H324,2)</f>
        <v>0</v>
      </c>
      <c r="K324" s="136" t="s">
        <v>317</v>
      </c>
      <c r="L324" s="34"/>
      <c r="M324" s="141" t="s">
        <v>43</v>
      </c>
      <c r="N324" s="142" t="s">
        <v>52</v>
      </c>
      <c r="P324" s="143">
        <f>O324*H324</f>
        <v>0</v>
      </c>
      <c r="Q324" s="143">
        <v>1.0508900000000001</v>
      </c>
      <c r="R324" s="143">
        <f>Q324*H324</f>
        <v>0.63263578000000009</v>
      </c>
      <c r="S324" s="143">
        <v>0</v>
      </c>
      <c r="T324" s="144">
        <f>S324*H324</f>
        <v>0</v>
      </c>
      <c r="AR324" s="145" t="s">
        <v>318</v>
      </c>
      <c r="AT324" s="145" t="s">
        <v>313</v>
      </c>
      <c r="AU324" s="145" t="s">
        <v>90</v>
      </c>
      <c r="AY324" s="18" t="s">
        <v>311</v>
      </c>
      <c r="BE324" s="146">
        <f>IF(N324="základní",J324,0)</f>
        <v>0</v>
      </c>
      <c r="BF324" s="146">
        <f>IF(N324="snížená",J324,0)</f>
        <v>0</v>
      </c>
      <c r="BG324" s="146">
        <f>IF(N324="zákl. přenesená",J324,0)</f>
        <v>0</v>
      </c>
      <c r="BH324" s="146">
        <f>IF(N324="sníž. přenesená",J324,0)</f>
        <v>0</v>
      </c>
      <c r="BI324" s="146">
        <f>IF(N324="nulová",J324,0)</f>
        <v>0</v>
      </c>
      <c r="BJ324" s="18" t="s">
        <v>88</v>
      </c>
      <c r="BK324" s="146">
        <f>ROUND(I324*H324,2)</f>
        <v>0</v>
      </c>
      <c r="BL324" s="18" t="s">
        <v>318</v>
      </c>
      <c r="BM324" s="145" t="s">
        <v>2661</v>
      </c>
    </row>
    <row r="325" spans="2:65" s="1" customFormat="1" ht="11.25" x14ac:dyDescent="0.2">
      <c r="B325" s="34"/>
      <c r="D325" s="147" t="s">
        <v>320</v>
      </c>
      <c r="F325" s="148" t="s">
        <v>431</v>
      </c>
      <c r="I325" s="149"/>
      <c r="L325" s="34"/>
      <c r="M325" s="150"/>
      <c r="T325" s="55"/>
      <c r="AT325" s="18" t="s">
        <v>320</v>
      </c>
      <c r="AU325" s="18" t="s">
        <v>90</v>
      </c>
    </row>
    <row r="326" spans="2:65" s="14" customFormat="1" ht="11.25" x14ac:dyDescent="0.2">
      <c r="B326" s="166"/>
      <c r="D326" s="152" t="s">
        <v>322</v>
      </c>
      <c r="E326" s="167" t="s">
        <v>43</v>
      </c>
      <c r="F326" s="168" t="s">
        <v>409</v>
      </c>
      <c r="H326" s="167" t="s">
        <v>43</v>
      </c>
      <c r="I326" s="169"/>
      <c r="L326" s="166"/>
      <c r="M326" s="170"/>
      <c r="T326" s="171"/>
      <c r="AT326" s="167" t="s">
        <v>322</v>
      </c>
      <c r="AU326" s="167" t="s">
        <v>90</v>
      </c>
      <c r="AV326" s="14" t="s">
        <v>88</v>
      </c>
      <c r="AW326" s="14" t="s">
        <v>41</v>
      </c>
      <c r="AX326" s="14" t="s">
        <v>81</v>
      </c>
      <c r="AY326" s="167" t="s">
        <v>311</v>
      </c>
    </row>
    <row r="327" spans="2:65" s="12" customFormat="1" ht="11.25" x14ac:dyDescent="0.2">
      <c r="B327" s="151"/>
      <c r="D327" s="152" t="s">
        <v>322</v>
      </c>
      <c r="E327" s="153" t="s">
        <v>43</v>
      </c>
      <c r="F327" s="154" t="s">
        <v>2662</v>
      </c>
      <c r="H327" s="155">
        <v>0.60199999999999998</v>
      </c>
      <c r="I327" s="156"/>
      <c r="L327" s="151"/>
      <c r="M327" s="157"/>
      <c r="T327" s="158"/>
      <c r="AT327" s="153" t="s">
        <v>322</v>
      </c>
      <c r="AU327" s="153" t="s">
        <v>90</v>
      </c>
      <c r="AV327" s="12" t="s">
        <v>90</v>
      </c>
      <c r="AW327" s="12" t="s">
        <v>41</v>
      </c>
      <c r="AX327" s="12" t="s">
        <v>81</v>
      </c>
      <c r="AY327" s="153" t="s">
        <v>311</v>
      </c>
    </row>
    <row r="328" spans="2:65" s="13" customFormat="1" ht="11.25" x14ac:dyDescent="0.2">
      <c r="B328" s="159"/>
      <c r="D328" s="152" t="s">
        <v>322</v>
      </c>
      <c r="E328" s="160" t="s">
        <v>43</v>
      </c>
      <c r="F328" s="161" t="s">
        <v>331</v>
      </c>
      <c r="H328" s="162">
        <v>0.60199999999999998</v>
      </c>
      <c r="I328" s="163"/>
      <c r="L328" s="159"/>
      <c r="M328" s="164"/>
      <c r="T328" s="165"/>
      <c r="AT328" s="160" t="s">
        <v>322</v>
      </c>
      <c r="AU328" s="160" t="s">
        <v>90</v>
      </c>
      <c r="AV328" s="13" t="s">
        <v>318</v>
      </c>
      <c r="AW328" s="13" t="s">
        <v>41</v>
      </c>
      <c r="AX328" s="13" t="s">
        <v>88</v>
      </c>
      <c r="AY328" s="160" t="s">
        <v>311</v>
      </c>
    </row>
    <row r="329" spans="2:65" s="1" customFormat="1" ht="37.9" customHeight="1" x14ac:dyDescent="0.2">
      <c r="B329" s="34"/>
      <c r="C329" s="134" t="s">
        <v>622</v>
      </c>
      <c r="D329" s="134" t="s">
        <v>313</v>
      </c>
      <c r="E329" s="135" t="s">
        <v>2663</v>
      </c>
      <c r="F329" s="136" t="s">
        <v>2664</v>
      </c>
      <c r="G329" s="137" t="s">
        <v>250</v>
      </c>
      <c r="H329" s="138">
        <v>183.69</v>
      </c>
      <c r="I329" s="139"/>
      <c r="J329" s="140">
        <f>ROUND(I329*H329,2)</f>
        <v>0</v>
      </c>
      <c r="K329" s="136" t="s">
        <v>317</v>
      </c>
      <c r="L329" s="34"/>
      <c r="M329" s="141" t="s">
        <v>43</v>
      </c>
      <c r="N329" s="142" t="s">
        <v>52</v>
      </c>
      <c r="P329" s="143">
        <f>O329*H329</f>
        <v>0</v>
      </c>
      <c r="Q329" s="143">
        <v>0.29330000000000001</v>
      </c>
      <c r="R329" s="143">
        <f>Q329*H329</f>
        <v>53.876277000000002</v>
      </c>
      <c r="S329" s="143">
        <v>0</v>
      </c>
      <c r="T329" s="144">
        <f>S329*H329</f>
        <v>0</v>
      </c>
      <c r="AR329" s="145" t="s">
        <v>318</v>
      </c>
      <c r="AT329" s="145" t="s">
        <v>313</v>
      </c>
      <c r="AU329" s="145" t="s">
        <v>90</v>
      </c>
      <c r="AY329" s="18" t="s">
        <v>311</v>
      </c>
      <c r="BE329" s="146">
        <f>IF(N329="základní",J329,0)</f>
        <v>0</v>
      </c>
      <c r="BF329" s="146">
        <f>IF(N329="snížená",J329,0)</f>
        <v>0</v>
      </c>
      <c r="BG329" s="146">
        <f>IF(N329="zákl. přenesená",J329,0)</f>
        <v>0</v>
      </c>
      <c r="BH329" s="146">
        <f>IF(N329="sníž. přenesená",J329,0)</f>
        <v>0</v>
      </c>
      <c r="BI329" s="146">
        <f>IF(N329="nulová",J329,0)</f>
        <v>0</v>
      </c>
      <c r="BJ329" s="18" t="s">
        <v>88</v>
      </c>
      <c r="BK329" s="146">
        <f>ROUND(I329*H329,2)</f>
        <v>0</v>
      </c>
      <c r="BL329" s="18" t="s">
        <v>318</v>
      </c>
      <c r="BM329" s="145" t="s">
        <v>2665</v>
      </c>
    </row>
    <row r="330" spans="2:65" s="1" customFormat="1" ht="11.25" x14ac:dyDescent="0.2">
      <c r="B330" s="34"/>
      <c r="D330" s="147" t="s">
        <v>320</v>
      </c>
      <c r="F330" s="148" t="s">
        <v>2666</v>
      </c>
      <c r="I330" s="149"/>
      <c r="L330" s="34"/>
      <c r="M330" s="150"/>
      <c r="T330" s="55"/>
      <c r="AT330" s="18" t="s">
        <v>320</v>
      </c>
      <c r="AU330" s="18" t="s">
        <v>90</v>
      </c>
    </row>
    <row r="331" spans="2:65" s="14" customFormat="1" ht="11.25" x14ac:dyDescent="0.2">
      <c r="B331" s="166"/>
      <c r="D331" s="152" t="s">
        <v>322</v>
      </c>
      <c r="E331" s="167" t="s">
        <v>43</v>
      </c>
      <c r="F331" s="168" t="s">
        <v>1815</v>
      </c>
      <c r="H331" s="167" t="s">
        <v>43</v>
      </c>
      <c r="I331" s="169"/>
      <c r="L331" s="166"/>
      <c r="M331" s="170"/>
      <c r="T331" s="171"/>
      <c r="AT331" s="167" t="s">
        <v>322</v>
      </c>
      <c r="AU331" s="167" t="s">
        <v>90</v>
      </c>
      <c r="AV331" s="14" t="s">
        <v>88</v>
      </c>
      <c r="AW331" s="14" t="s">
        <v>41</v>
      </c>
      <c r="AX331" s="14" t="s">
        <v>81</v>
      </c>
      <c r="AY331" s="167" t="s">
        <v>311</v>
      </c>
    </row>
    <row r="332" spans="2:65" s="12" customFormat="1" ht="11.25" x14ac:dyDescent="0.2">
      <c r="B332" s="151"/>
      <c r="D332" s="152" t="s">
        <v>322</v>
      </c>
      <c r="E332" s="153" t="s">
        <v>43</v>
      </c>
      <c r="F332" s="154" t="s">
        <v>2667</v>
      </c>
      <c r="H332" s="155">
        <v>183.69</v>
      </c>
      <c r="I332" s="156"/>
      <c r="L332" s="151"/>
      <c r="M332" s="157"/>
      <c r="T332" s="158"/>
      <c r="AT332" s="153" t="s">
        <v>322</v>
      </c>
      <c r="AU332" s="153" t="s">
        <v>90</v>
      </c>
      <c r="AV332" s="12" t="s">
        <v>90</v>
      </c>
      <c r="AW332" s="12" t="s">
        <v>41</v>
      </c>
      <c r="AX332" s="12" t="s">
        <v>81</v>
      </c>
      <c r="AY332" s="153" t="s">
        <v>311</v>
      </c>
    </row>
    <row r="333" spans="2:65" s="13" customFormat="1" ht="11.25" x14ac:dyDescent="0.2">
      <c r="B333" s="159"/>
      <c r="D333" s="152" t="s">
        <v>322</v>
      </c>
      <c r="E333" s="160" t="s">
        <v>43</v>
      </c>
      <c r="F333" s="161" t="s">
        <v>331</v>
      </c>
      <c r="H333" s="162">
        <v>183.69</v>
      </c>
      <c r="I333" s="163"/>
      <c r="L333" s="159"/>
      <c r="M333" s="164"/>
      <c r="T333" s="165"/>
      <c r="AT333" s="160" t="s">
        <v>322</v>
      </c>
      <c r="AU333" s="160" t="s">
        <v>90</v>
      </c>
      <c r="AV333" s="13" t="s">
        <v>318</v>
      </c>
      <c r="AW333" s="13" t="s">
        <v>41</v>
      </c>
      <c r="AX333" s="13" t="s">
        <v>88</v>
      </c>
      <c r="AY333" s="160" t="s">
        <v>311</v>
      </c>
    </row>
    <row r="334" spans="2:65" s="1" customFormat="1" ht="24.2" customHeight="1" x14ac:dyDescent="0.2">
      <c r="B334" s="34"/>
      <c r="C334" s="134" t="s">
        <v>627</v>
      </c>
      <c r="D334" s="134" t="s">
        <v>313</v>
      </c>
      <c r="E334" s="135" t="s">
        <v>2668</v>
      </c>
      <c r="F334" s="136" t="s">
        <v>2669</v>
      </c>
      <c r="G334" s="137" t="s">
        <v>316</v>
      </c>
      <c r="H334" s="138">
        <v>39.450000000000003</v>
      </c>
      <c r="I334" s="139"/>
      <c r="J334" s="140">
        <f>ROUND(I334*H334,2)</f>
        <v>0</v>
      </c>
      <c r="K334" s="136" t="s">
        <v>317</v>
      </c>
      <c r="L334" s="34"/>
      <c r="M334" s="141" t="s">
        <v>43</v>
      </c>
      <c r="N334" s="142" t="s">
        <v>52</v>
      </c>
      <c r="P334" s="143">
        <f>O334*H334</f>
        <v>0</v>
      </c>
      <c r="Q334" s="143">
        <v>2.32884</v>
      </c>
      <c r="R334" s="143">
        <f>Q334*H334</f>
        <v>91.872738000000012</v>
      </c>
      <c r="S334" s="143">
        <v>0</v>
      </c>
      <c r="T334" s="144">
        <f>S334*H334</f>
        <v>0</v>
      </c>
      <c r="AR334" s="145" t="s">
        <v>318</v>
      </c>
      <c r="AT334" s="145" t="s">
        <v>313</v>
      </c>
      <c r="AU334" s="145" t="s">
        <v>90</v>
      </c>
      <c r="AY334" s="18" t="s">
        <v>311</v>
      </c>
      <c r="BE334" s="146">
        <f>IF(N334="základní",J334,0)</f>
        <v>0</v>
      </c>
      <c r="BF334" s="146">
        <f>IF(N334="snížená",J334,0)</f>
        <v>0</v>
      </c>
      <c r="BG334" s="146">
        <f>IF(N334="zákl. přenesená",J334,0)</f>
        <v>0</v>
      </c>
      <c r="BH334" s="146">
        <f>IF(N334="sníž. přenesená",J334,0)</f>
        <v>0</v>
      </c>
      <c r="BI334" s="146">
        <f>IF(N334="nulová",J334,0)</f>
        <v>0</v>
      </c>
      <c r="BJ334" s="18" t="s">
        <v>88</v>
      </c>
      <c r="BK334" s="146">
        <f>ROUND(I334*H334,2)</f>
        <v>0</v>
      </c>
      <c r="BL334" s="18" t="s">
        <v>318</v>
      </c>
      <c r="BM334" s="145" t="s">
        <v>2670</v>
      </c>
    </row>
    <row r="335" spans="2:65" s="1" customFormat="1" ht="11.25" x14ac:dyDescent="0.2">
      <c r="B335" s="34"/>
      <c r="D335" s="147" t="s">
        <v>320</v>
      </c>
      <c r="F335" s="148" t="s">
        <v>2671</v>
      </c>
      <c r="I335" s="149"/>
      <c r="L335" s="34"/>
      <c r="M335" s="150"/>
      <c r="T335" s="55"/>
      <c r="AT335" s="18" t="s">
        <v>320</v>
      </c>
      <c r="AU335" s="18" t="s">
        <v>90</v>
      </c>
    </row>
    <row r="336" spans="2:65" s="14" customFormat="1" ht="11.25" x14ac:dyDescent="0.2">
      <c r="B336" s="166"/>
      <c r="D336" s="152" t="s">
        <v>322</v>
      </c>
      <c r="E336" s="167" t="s">
        <v>43</v>
      </c>
      <c r="F336" s="168" t="s">
        <v>1815</v>
      </c>
      <c r="H336" s="167" t="s">
        <v>43</v>
      </c>
      <c r="I336" s="169"/>
      <c r="L336" s="166"/>
      <c r="M336" s="170"/>
      <c r="T336" s="171"/>
      <c r="AT336" s="167" t="s">
        <v>322</v>
      </c>
      <c r="AU336" s="167" t="s">
        <v>90</v>
      </c>
      <c r="AV336" s="14" t="s">
        <v>88</v>
      </c>
      <c r="AW336" s="14" t="s">
        <v>41</v>
      </c>
      <c r="AX336" s="14" t="s">
        <v>81</v>
      </c>
      <c r="AY336" s="167" t="s">
        <v>311</v>
      </c>
    </row>
    <row r="337" spans="2:65" s="14" customFormat="1" ht="11.25" x14ac:dyDescent="0.2">
      <c r="B337" s="166"/>
      <c r="D337" s="152" t="s">
        <v>322</v>
      </c>
      <c r="E337" s="167" t="s">
        <v>43</v>
      </c>
      <c r="F337" s="168" t="s">
        <v>2672</v>
      </c>
      <c r="H337" s="167" t="s">
        <v>43</v>
      </c>
      <c r="I337" s="169"/>
      <c r="L337" s="166"/>
      <c r="M337" s="170"/>
      <c r="T337" s="171"/>
      <c r="AT337" s="167" t="s">
        <v>322</v>
      </c>
      <c r="AU337" s="167" t="s">
        <v>90</v>
      </c>
      <c r="AV337" s="14" t="s">
        <v>88</v>
      </c>
      <c r="AW337" s="14" t="s">
        <v>41</v>
      </c>
      <c r="AX337" s="14" t="s">
        <v>81</v>
      </c>
      <c r="AY337" s="167" t="s">
        <v>311</v>
      </c>
    </row>
    <row r="338" spans="2:65" s="12" customFormat="1" ht="11.25" x14ac:dyDescent="0.2">
      <c r="B338" s="151"/>
      <c r="D338" s="152" t="s">
        <v>322</v>
      </c>
      <c r="E338" s="153" t="s">
        <v>43</v>
      </c>
      <c r="F338" s="154" t="s">
        <v>2673</v>
      </c>
      <c r="H338" s="155">
        <v>39.450000000000003</v>
      </c>
      <c r="I338" s="156"/>
      <c r="L338" s="151"/>
      <c r="M338" s="157"/>
      <c r="T338" s="158"/>
      <c r="AT338" s="153" t="s">
        <v>322</v>
      </c>
      <c r="AU338" s="153" t="s">
        <v>90</v>
      </c>
      <c r="AV338" s="12" t="s">
        <v>90</v>
      </c>
      <c r="AW338" s="12" t="s">
        <v>41</v>
      </c>
      <c r="AX338" s="12" t="s">
        <v>81</v>
      </c>
      <c r="AY338" s="153" t="s">
        <v>311</v>
      </c>
    </row>
    <row r="339" spans="2:65" s="13" customFormat="1" ht="11.25" x14ac:dyDescent="0.2">
      <c r="B339" s="159"/>
      <c r="D339" s="152" t="s">
        <v>322</v>
      </c>
      <c r="E339" s="160" t="s">
        <v>43</v>
      </c>
      <c r="F339" s="161" t="s">
        <v>331</v>
      </c>
      <c r="H339" s="162">
        <v>39.450000000000003</v>
      </c>
      <c r="I339" s="163"/>
      <c r="L339" s="159"/>
      <c r="M339" s="164"/>
      <c r="T339" s="165"/>
      <c r="AT339" s="160" t="s">
        <v>322</v>
      </c>
      <c r="AU339" s="160" t="s">
        <v>90</v>
      </c>
      <c r="AV339" s="13" t="s">
        <v>318</v>
      </c>
      <c r="AW339" s="13" t="s">
        <v>41</v>
      </c>
      <c r="AX339" s="13" t="s">
        <v>88</v>
      </c>
      <c r="AY339" s="160" t="s">
        <v>311</v>
      </c>
    </row>
    <row r="340" spans="2:65" s="1" customFormat="1" ht="24.2" customHeight="1" x14ac:dyDescent="0.2">
      <c r="B340" s="34"/>
      <c r="C340" s="134" t="s">
        <v>633</v>
      </c>
      <c r="D340" s="134" t="s">
        <v>313</v>
      </c>
      <c r="E340" s="135" t="s">
        <v>439</v>
      </c>
      <c r="F340" s="136" t="s">
        <v>440</v>
      </c>
      <c r="G340" s="137" t="s">
        <v>316</v>
      </c>
      <c r="H340" s="138">
        <v>8.7690000000000001</v>
      </c>
      <c r="I340" s="139"/>
      <c r="J340" s="140">
        <f>ROUND(I340*H340,2)</f>
        <v>0</v>
      </c>
      <c r="K340" s="136" t="s">
        <v>317</v>
      </c>
      <c r="L340" s="34"/>
      <c r="M340" s="141" t="s">
        <v>43</v>
      </c>
      <c r="N340" s="142" t="s">
        <v>52</v>
      </c>
      <c r="P340" s="143">
        <f>O340*H340</f>
        <v>0</v>
      </c>
      <c r="Q340" s="143">
        <v>2.3216600000000001</v>
      </c>
      <c r="R340" s="143">
        <f>Q340*H340</f>
        <v>20.358636539999999</v>
      </c>
      <c r="S340" s="143">
        <v>0</v>
      </c>
      <c r="T340" s="144">
        <f>S340*H340</f>
        <v>0</v>
      </c>
      <c r="AR340" s="145" t="s">
        <v>318</v>
      </c>
      <c r="AT340" s="145" t="s">
        <v>313</v>
      </c>
      <c r="AU340" s="145" t="s">
        <v>90</v>
      </c>
      <c r="AY340" s="18" t="s">
        <v>311</v>
      </c>
      <c r="BE340" s="146">
        <f>IF(N340="základní",J340,0)</f>
        <v>0</v>
      </c>
      <c r="BF340" s="146">
        <f>IF(N340="snížená",J340,0)</f>
        <v>0</v>
      </c>
      <c r="BG340" s="146">
        <f>IF(N340="zákl. přenesená",J340,0)</f>
        <v>0</v>
      </c>
      <c r="BH340" s="146">
        <f>IF(N340="sníž. přenesená",J340,0)</f>
        <v>0</v>
      </c>
      <c r="BI340" s="146">
        <f>IF(N340="nulová",J340,0)</f>
        <v>0</v>
      </c>
      <c r="BJ340" s="18" t="s">
        <v>88</v>
      </c>
      <c r="BK340" s="146">
        <f>ROUND(I340*H340,2)</f>
        <v>0</v>
      </c>
      <c r="BL340" s="18" t="s">
        <v>318</v>
      </c>
      <c r="BM340" s="145" t="s">
        <v>2674</v>
      </c>
    </row>
    <row r="341" spans="2:65" s="1" customFormat="1" ht="11.25" x14ac:dyDescent="0.2">
      <c r="B341" s="34"/>
      <c r="D341" s="147" t="s">
        <v>320</v>
      </c>
      <c r="F341" s="148" t="s">
        <v>442</v>
      </c>
      <c r="I341" s="149"/>
      <c r="L341" s="34"/>
      <c r="M341" s="150"/>
      <c r="T341" s="55"/>
      <c r="AT341" s="18" t="s">
        <v>320</v>
      </c>
      <c r="AU341" s="18" t="s">
        <v>90</v>
      </c>
    </row>
    <row r="342" spans="2:65" s="14" customFormat="1" ht="11.25" x14ac:dyDescent="0.2">
      <c r="B342" s="166"/>
      <c r="D342" s="152" t="s">
        <v>322</v>
      </c>
      <c r="E342" s="167" t="s">
        <v>43</v>
      </c>
      <c r="F342" s="168" t="s">
        <v>1815</v>
      </c>
      <c r="H342" s="167" t="s">
        <v>43</v>
      </c>
      <c r="I342" s="169"/>
      <c r="L342" s="166"/>
      <c r="M342" s="170"/>
      <c r="T342" s="171"/>
      <c r="AT342" s="167" t="s">
        <v>322</v>
      </c>
      <c r="AU342" s="167" t="s">
        <v>90</v>
      </c>
      <c r="AV342" s="14" t="s">
        <v>88</v>
      </c>
      <c r="AW342" s="14" t="s">
        <v>41</v>
      </c>
      <c r="AX342" s="14" t="s">
        <v>81</v>
      </c>
      <c r="AY342" s="167" t="s">
        <v>311</v>
      </c>
    </row>
    <row r="343" spans="2:65" s="14" customFormat="1" ht="11.25" x14ac:dyDescent="0.2">
      <c r="B343" s="166"/>
      <c r="D343" s="152" t="s">
        <v>322</v>
      </c>
      <c r="E343" s="167" t="s">
        <v>43</v>
      </c>
      <c r="F343" s="168" t="s">
        <v>2675</v>
      </c>
      <c r="H343" s="167" t="s">
        <v>43</v>
      </c>
      <c r="I343" s="169"/>
      <c r="L343" s="166"/>
      <c r="M343" s="170"/>
      <c r="T343" s="171"/>
      <c r="AT343" s="167" t="s">
        <v>322</v>
      </c>
      <c r="AU343" s="167" t="s">
        <v>90</v>
      </c>
      <c r="AV343" s="14" t="s">
        <v>88</v>
      </c>
      <c r="AW343" s="14" t="s">
        <v>41</v>
      </c>
      <c r="AX343" s="14" t="s">
        <v>81</v>
      </c>
      <c r="AY343" s="167" t="s">
        <v>311</v>
      </c>
    </row>
    <row r="344" spans="2:65" s="12" customFormat="1" ht="11.25" x14ac:dyDescent="0.2">
      <c r="B344" s="151"/>
      <c r="D344" s="152" t="s">
        <v>322</v>
      </c>
      <c r="E344" s="153" t="s">
        <v>43</v>
      </c>
      <c r="F344" s="154" t="s">
        <v>2676</v>
      </c>
      <c r="H344" s="155">
        <v>8.7690000000000001</v>
      </c>
      <c r="I344" s="156"/>
      <c r="L344" s="151"/>
      <c r="M344" s="157"/>
      <c r="T344" s="158"/>
      <c r="AT344" s="153" t="s">
        <v>322</v>
      </c>
      <c r="AU344" s="153" t="s">
        <v>90</v>
      </c>
      <c r="AV344" s="12" t="s">
        <v>90</v>
      </c>
      <c r="AW344" s="12" t="s">
        <v>41</v>
      </c>
      <c r="AX344" s="12" t="s">
        <v>81</v>
      </c>
      <c r="AY344" s="153" t="s">
        <v>311</v>
      </c>
    </row>
    <row r="345" spans="2:65" s="13" customFormat="1" ht="11.25" x14ac:dyDescent="0.2">
      <c r="B345" s="159"/>
      <c r="D345" s="152" t="s">
        <v>322</v>
      </c>
      <c r="E345" s="160" t="s">
        <v>43</v>
      </c>
      <c r="F345" s="161" t="s">
        <v>331</v>
      </c>
      <c r="H345" s="162">
        <v>8.7690000000000001</v>
      </c>
      <c r="I345" s="163"/>
      <c r="L345" s="159"/>
      <c r="M345" s="164"/>
      <c r="T345" s="165"/>
      <c r="AT345" s="160" t="s">
        <v>322</v>
      </c>
      <c r="AU345" s="160" t="s">
        <v>90</v>
      </c>
      <c r="AV345" s="13" t="s">
        <v>318</v>
      </c>
      <c r="AW345" s="13" t="s">
        <v>41</v>
      </c>
      <c r="AX345" s="13" t="s">
        <v>88</v>
      </c>
      <c r="AY345" s="160" t="s">
        <v>311</v>
      </c>
    </row>
    <row r="346" spans="2:65" s="1" customFormat="1" ht="24.2" customHeight="1" x14ac:dyDescent="0.2">
      <c r="B346" s="34"/>
      <c r="C346" s="134" t="s">
        <v>639</v>
      </c>
      <c r="D346" s="134" t="s">
        <v>313</v>
      </c>
      <c r="E346" s="135" t="s">
        <v>445</v>
      </c>
      <c r="F346" s="136" t="s">
        <v>446</v>
      </c>
      <c r="G346" s="137" t="s">
        <v>316</v>
      </c>
      <c r="H346" s="138">
        <v>553.96299999999997</v>
      </c>
      <c r="I346" s="139"/>
      <c r="J346" s="140">
        <f>ROUND(I346*H346,2)</f>
        <v>0</v>
      </c>
      <c r="K346" s="136" t="s">
        <v>317</v>
      </c>
      <c r="L346" s="34"/>
      <c r="M346" s="141" t="s">
        <v>43</v>
      </c>
      <c r="N346" s="142" t="s">
        <v>52</v>
      </c>
      <c r="P346" s="143">
        <f>O346*H346</f>
        <v>0</v>
      </c>
      <c r="Q346" s="143">
        <v>2.5360200000000002</v>
      </c>
      <c r="R346" s="143">
        <f>Q346*H346</f>
        <v>1404.86124726</v>
      </c>
      <c r="S346" s="143">
        <v>0</v>
      </c>
      <c r="T346" s="144">
        <f>S346*H346</f>
        <v>0</v>
      </c>
      <c r="AR346" s="145" t="s">
        <v>318</v>
      </c>
      <c r="AT346" s="145" t="s">
        <v>313</v>
      </c>
      <c r="AU346" s="145" t="s">
        <v>90</v>
      </c>
      <c r="AY346" s="18" t="s">
        <v>311</v>
      </c>
      <c r="BE346" s="146">
        <f>IF(N346="základní",J346,0)</f>
        <v>0</v>
      </c>
      <c r="BF346" s="146">
        <f>IF(N346="snížená",J346,0)</f>
        <v>0</v>
      </c>
      <c r="BG346" s="146">
        <f>IF(N346="zákl. přenesená",J346,0)</f>
        <v>0</v>
      </c>
      <c r="BH346" s="146">
        <f>IF(N346="sníž. přenesená",J346,0)</f>
        <v>0</v>
      </c>
      <c r="BI346" s="146">
        <f>IF(N346="nulová",J346,0)</f>
        <v>0</v>
      </c>
      <c r="BJ346" s="18" t="s">
        <v>88</v>
      </c>
      <c r="BK346" s="146">
        <f>ROUND(I346*H346,2)</f>
        <v>0</v>
      </c>
      <c r="BL346" s="18" t="s">
        <v>318</v>
      </c>
      <c r="BM346" s="145" t="s">
        <v>2677</v>
      </c>
    </row>
    <row r="347" spans="2:65" s="1" customFormat="1" ht="11.25" x14ac:dyDescent="0.2">
      <c r="B347" s="34"/>
      <c r="D347" s="147" t="s">
        <v>320</v>
      </c>
      <c r="F347" s="148" t="s">
        <v>448</v>
      </c>
      <c r="I347" s="149"/>
      <c r="L347" s="34"/>
      <c r="M347" s="150"/>
      <c r="T347" s="55"/>
      <c r="AT347" s="18" t="s">
        <v>320</v>
      </c>
      <c r="AU347" s="18" t="s">
        <v>90</v>
      </c>
    </row>
    <row r="348" spans="2:65" s="14" customFormat="1" ht="11.25" x14ac:dyDescent="0.2">
      <c r="B348" s="166"/>
      <c r="D348" s="152" t="s">
        <v>322</v>
      </c>
      <c r="E348" s="167" t="s">
        <v>43</v>
      </c>
      <c r="F348" s="168" t="s">
        <v>1815</v>
      </c>
      <c r="H348" s="167" t="s">
        <v>43</v>
      </c>
      <c r="I348" s="169"/>
      <c r="L348" s="166"/>
      <c r="M348" s="170"/>
      <c r="T348" s="171"/>
      <c r="AT348" s="167" t="s">
        <v>322</v>
      </c>
      <c r="AU348" s="167" t="s">
        <v>90</v>
      </c>
      <c r="AV348" s="14" t="s">
        <v>88</v>
      </c>
      <c r="AW348" s="14" t="s">
        <v>41</v>
      </c>
      <c r="AX348" s="14" t="s">
        <v>81</v>
      </c>
      <c r="AY348" s="167" t="s">
        <v>311</v>
      </c>
    </row>
    <row r="349" spans="2:65" s="14" customFormat="1" ht="11.25" x14ac:dyDescent="0.2">
      <c r="B349" s="166"/>
      <c r="D349" s="152" t="s">
        <v>322</v>
      </c>
      <c r="E349" s="167" t="s">
        <v>43</v>
      </c>
      <c r="F349" s="168" t="s">
        <v>2678</v>
      </c>
      <c r="H349" s="167" t="s">
        <v>43</v>
      </c>
      <c r="I349" s="169"/>
      <c r="L349" s="166"/>
      <c r="M349" s="170"/>
      <c r="T349" s="171"/>
      <c r="AT349" s="167" t="s">
        <v>322</v>
      </c>
      <c r="AU349" s="167" t="s">
        <v>90</v>
      </c>
      <c r="AV349" s="14" t="s">
        <v>88</v>
      </c>
      <c r="AW349" s="14" t="s">
        <v>41</v>
      </c>
      <c r="AX349" s="14" t="s">
        <v>81</v>
      </c>
      <c r="AY349" s="167" t="s">
        <v>311</v>
      </c>
    </row>
    <row r="350" spans="2:65" s="12" customFormat="1" ht="11.25" x14ac:dyDescent="0.2">
      <c r="B350" s="151"/>
      <c r="D350" s="152" t="s">
        <v>322</v>
      </c>
      <c r="E350" s="153" t="s">
        <v>43</v>
      </c>
      <c r="F350" s="154" t="s">
        <v>2679</v>
      </c>
      <c r="H350" s="155">
        <v>2.6880000000000002</v>
      </c>
      <c r="I350" s="156"/>
      <c r="L350" s="151"/>
      <c r="M350" s="157"/>
      <c r="T350" s="158"/>
      <c r="AT350" s="153" t="s">
        <v>322</v>
      </c>
      <c r="AU350" s="153" t="s">
        <v>90</v>
      </c>
      <c r="AV350" s="12" t="s">
        <v>90</v>
      </c>
      <c r="AW350" s="12" t="s">
        <v>41</v>
      </c>
      <c r="AX350" s="12" t="s">
        <v>81</v>
      </c>
      <c r="AY350" s="153" t="s">
        <v>311</v>
      </c>
    </row>
    <row r="351" spans="2:65" s="14" customFormat="1" ht="11.25" x14ac:dyDescent="0.2">
      <c r="B351" s="166"/>
      <c r="D351" s="152" t="s">
        <v>322</v>
      </c>
      <c r="E351" s="167" t="s">
        <v>43</v>
      </c>
      <c r="F351" s="168" t="s">
        <v>2680</v>
      </c>
      <c r="H351" s="167" t="s">
        <v>43</v>
      </c>
      <c r="I351" s="169"/>
      <c r="L351" s="166"/>
      <c r="M351" s="170"/>
      <c r="T351" s="171"/>
      <c r="AT351" s="167" t="s">
        <v>322</v>
      </c>
      <c r="AU351" s="167" t="s">
        <v>90</v>
      </c>
      <c r="AV351" s="14" t="s">
        <v>88</v>
      </c>
      <c r="AW351" s="14" t="s">
        <v>41</v>
      </c>
      <c r="AX351" s="14" t="s">
        <v>81</v>
      </c>
      <c r="AY351" s="167" t="s">
        <v>311</v>
      </c>
    </row>
    <row r="352" spans="2:65" s="12" customFormat="1" ht="11.25" x14ac:dyDescent="0.2">
      <c r="B352" s="151"/>
      <c r="D352" s="152" t="s">
        <v>322</v>
      </c>
      <c r="E352" s="153" t="s">
        <v>43</v>
      </c>
      <c r="F352" s="154" t="s">
        <v>2681</v>
      </c>
      <c r="H352" s="155">
        <v>132.63399999999999</v>
      </c>
      <c r="I352" s="156"/>
      <c r="L352" s="151"/>
      <c r="M352" s="157"/>
      <c r="T352" s="158"/>
      <c r="AT352" s="153" t="s">
        <v>322</v>
      </c>
      <c r="AU352" s="153" t="s">
        <v>90</v>
      </c>
      <c r="AV352" s="12" t="s">
        <v>90</v>
      </c>
      <c r="AW352" s="12" t="s">
        <v>41</v>
      </c>
      <c r="AX352" s="12" t="s">
        <v>81</v>
      </c>
      <c r="AY352" s="153" t="s">
        <v>311</v>
      </c>
    </row>
    <row r="353" spans="2:51" s="14" customFormat="1" ht="11.25" x14ac:dyDescent="0.2">
      <c r="B353" s="166"/>
      <c r="D353" s="152" t="s">
        <v>322</v>
      </c>
      <c r="E353" s="167" t="s">
        <v>43</v>
      </c>
      <c r="F353" s="168" t="s">
        <v>2682</v>
      </c>
      <c r="H353" s="167" t="s">
        <v>43</v>
      </c>
      <c r="I353" s="169"/>
      <c r="L353" s="166"/>
      <c r="M353" s="170"/>
      <c r="T353" s="171"/>
      <c r="AT353" s="167" t="s">
        <v>322</v>
      </c>
      <c r="AU353" s="167" t="s">
        <v>90</v>
      </c>
      <c r="AV353" s="14" t="s">
        <v>88</v>
      </c>
      <c r="AW353" s="14" t="s">
        <v>41</v>
      </c>
      <c r="AX353" s="14" t="s">
        <v>81</v>
      </c>
      <c r="AY353" s="167" t="s">
        <v>311</v>
      </c>
    </row>
    <row r="354" spans="2:51" s="12" customFormat="1" ht="11.25" x14ac:dyDescent="0.2">
      <c r="B354" s="151"/>
      <c r="D354" s="152" t="s">
        <v>322</v>
      </c>
      <c r="E354" s="153" t="s">
        <v>43</v>
      </c>
      <c r="F354" s="154" t="s">
        <v>2683</v>
      </c>
      <c r="H354" s="155">
        <v>60.972000000000001</v>
      </c>
      <c r="I354" s="156"/>
      <c r="L354" s="151"/>
      <c r="M354" s="157"/>
      <c r="T354" s="158"/>
      <c r="AT354" s="153" t="s">
        <v>322</v>
      </c>
      <c r="AU354" s="153" t="s">
        <v>90</v>
      </c>
      <c r="AV354" s="12" t="s">
        <v>90</v>
      </c>
      <c r="AW354" s="12" t="s">
        <v>41</v>
      </c>
      <c r="AX354" s="12" t="s">
        <v>81</v>
      </c>
      <c r="AY354" s="153" t="s">
        <v>311</v>
      </c>
    </row>
    <row r="355" spans="2:51" s="12" customFormat="1" ht="11.25" x14ac:dyDescent="0.2">
      <c r="B355" s="151"/>
      <c r="D355" s="152" t="s">
        <v>322</v>
      </c>
      <c r="E355" s="153" t="s">
        <v>43</v>
      </c>
      <c r="F355" s="154" t="s">
        <v>2684</v>
      </c>
      <c r="H355" s="155">
        <v>10.587999999999999</v>
      </c>
      <c r="I355" s="156"/>
      <c r="L355" s="151"/>
      <c r="M355" s="157"/>
      <c r="T355" s="158"/>
      <c r="AT355" s="153" t="s">
        <v>322</v>
      </c>
      <c r="AU355" s="153" t="s">
        <v>90</v>
      </c>
      <c r="AV355" s="12" t="s">
        <v>90</v>
      </c>
      <c r="AW355" s="12" t="s">
        <v>41</v>
      </c>
      <c r="AX355" s="12" t="s">
        <v>81</v>
      </c>
      <c r="AY355" s="153" t="s">
        <v>311</v>
      </c>
    </row>
    <row r="356" spans="2:51" s="14" customFormat="1" ht="11.25" x14ac:dyDescent="0.2">
      <c r="B356" s="166"/>
      <c r="D356" s="152" t="s">
        <v>322</v>
      </c>
      <c r="E356" s="167" t="s">
        <v>43</v>
      </c>
      <c r="F356" s="168" t="s">
        <v>2685</v>
      </c>
      <c r="H356" s="167" t="s">
        <v>43</v>
      </c>
      <c r="I356" s="169"/>
      <c r="L356" s="166"/>
      <c r="M356" s="170"/>
      <c r="T356" s="171"/>
      <c r="AT356" s="167" t="s">
        <v>322</v>
      </c>
      <c r="AU356" s="167" t="s">
        <v>90</v>
      </c>
      <c r="AV356" s="14" t="s">
        <v>88</v>
      </c>
      <c r="AW356" s="14" t="s">
        <v>41</v>
      </c>
      <c r="AX356" s="14" t="s">
        <v>81</v>
      </c>
      <c r="AY356" s="167" t="s">
        <v>311</v>
      </c>
    </row>
    <row r="357" spans="2:51" s="12" customFormat="1" ht="11.25" x14ac:dyDescent="0.2">
      <c r="B357" s="151"/>
      <c r="D357" s="152" t="s">
        <v>322</v>
      </c>
      <c r="E357" s="153" t="s">
        <v>43</v>
      </c>
      <c r="F357" s="154" t="s">
        <v>2686</v>
      </c>
      <c r="H357" s="155">
        <v>37.552</v>
      </c>
      <c r="I357" s="156"/>
      <c r="L357" s="151"/>
      <c r="M357" s="157"/>
      <c r="T357" s="158"/>
      <c r="AT357" s="153" t="s">
        <v>322</v>
      </c>
      <c r="AU357" s="153" t="s">
        <v>90</v>
      </c>
      <c r="AV357" s="12" t="s">
        <v>90</v>
      </c>
      <c r="AW357" s="12" t="s">
        <v>41</v>
      </c>
      <c r="AX357" s="12" t="s">
        <v>81</v>
      </c>
      <c r="AY357" s="153" t="s">
        <v>311</v>
      </c>
    </row>
    <row r="358" spans="2:51" s="14" customFormat="1" ht="11.25" x14ac:dyDescent="0.2">
      <c r="B358" s="166"/>
      <c r="D358" s="152" t="s">
        <v>322</v>
      </c>
      <c r="E358" s="167" t="s">
        <v>43</v>
      </c>
      <c r="F358" s="168" t="s">
        <v>2687</v>
      </c>
      <c r="H358" s="167" t="s">
        <v>43</v>
      </c>
      <c r="I358" s="169"/>
      <c r="L358" s="166"/>
      <c r="M358" s="170"/>
      <c r="T358" s="171"/>
      <c r="AT358" s="167" t="s">
        <v>322</v>
      </c>
      <c r="AU358" s="167" t="s">
        <v>90</v>
      </c>
      <c r="AV358" s="14" t="s">
        <v>88</v>
      </c>
      <c r="AW358" s="14" t="s">
        <v>41</v>
      </c>
      <c r="AX358" s="14" t="s">
        <v>81</v>
      </c>
      <c r="AY358" s="167" t="s">
        <v>311</v>
      </c>
    </row>
    <row r="359" spans="2:51" s="12" customFormat="1" ht="11.25" x14ac:dyDescent="0.2">
      <c r="B359" s="151"/>
      <c r="D359" s="152" t="s">
        <v>322</v>
      </c>
      <c r="E359" s="153" t="s">
        <v>43</v>
      </c>
      <c r="F359" s="154" t="s">
        <v>2688</v>
      </c>
      <c r="H359" s="155">
        <v>2.3319999999999999</v>
      </c>
      <c r="I359" s="156"/>
      <c r="L359" s="151"/>
      <c r="M359" s="157"/>
      <c r="T359" s="158"/>
      <c r="AT359" s="153" t="s">
        <v>322</v>
      </c>
      <c r="AU359" s="153" t="s">
        <v>90</v>
      </c>
      <c r="AV359" s="12" t="s">
        <v>90</v>
      </c>
      <c r="AW359" s="12" t="s">
        <v>41</v>
      </c>
      <c r="AX359" s="12" t="s">
        <v>81</v>
      </c>
      <c r="AY359" s="153" t="s">
        <v>311</v>
      </c>
    </row>
    <row r="360" spans="2:51" s="14" customFormat="1" ht="11.25" x14ac:dyDescent="0.2">
      <c r="B360" s="166"/>
      <c r="D360" s="152" t="s">
        <v>322</v>
      </c>
      <c r="E360" s="167" t="s">
        <v>43</v>
      </c>
      <c r="F360" s="168" t="s">
        <v>2689</v>
      </c>
      <c r="H360" s="167" t="s">
        <v>43</v>
      </c>
      <c r="I360" s="169"/>
      <c r="L360" s="166"/>
      <c r="M360" s="170"/>
      <c r="T360" s="171"/>
      <c r="AT360" s="167" t="s">
        <v>322</v>
      </c>
      <c r="AU360" s="167" t="s">
        <v>90</v>
      </c>
      <c r="AV360" s="14" t="s">
        <v>88</v>
      </c>
      <c r="AW360" s="14" t="s">
        <v>41</v>
      </c>
      <c r="AX360" s="14" t="s">
        <v>81</v>
      </c>
      <c r="AY360" s="167" t="s">
        <v>311</v>
      </c>
    </row>
    <row r="361" spans="2:51" s="12" customFormat="1" ht="11.25" x14ac:dyDescent="0.2">
      <c r="B361" s="151"/>
      <c r="D361" s="152" t="s">
        <v>322</v>
      </c>
      <c r="E361" s="153" t="s">
        <v>43</v>
      </c>
      <c r="F361" s="154" t="s">
        <v>2690</v>
      </c>
      <c r="H361" s="155">
        <v>41.585999999999999</v>
      </c>
      <c r="I361" s="156"/>
      <c r="L361" s="151"/>
      <c r="M361" s="157"/>
      <c r="T361" s="158"/>
      <c r="AT361" s="153" t="s">
        <v>322</v>
      </c>
      <c r="AU361" s="153" t="s">
        <v>90</v>
      </c>
      <c r="AV361" s="12" t="s">
        <v>90</v>
      </c>
      <c r="AW361" s="12" t="s">
        <v>41</v>
      </c>
      <c r="AX361" s="12" t="s">
        <v>81</v>
      </c>
      <c r="AY361" s="153" t="s">
        <v>311</v>
      </c>
    </row>
    <row r="362" spans="2:51" s="14" customFormat="1" ht="11.25" x14ac:dyDescent="0.2">
      <c r="B362" s="166"/>
      <c r="D362" s="152" t="s">
        <v>322</v>
      </c>
      <c r="E362" s="167" t="s">
        <v>43</v>
      </c>
      <c r="F362" s="168" t="s">
        <v>2691</v>
      </c>
      <c r="H362" s="167" t="s">
        <v>43</v>
      </c>
      <c r="I362" s="169"/>
      <c r="L362" s="166"/>
      <c r="M362" s="170"/>
      <c r="T362" s="171"/>
      <c r="AT362" s="167" t="s">
        <v>322</v>
      </c>
      <c r="AU362" s="167" t="s">
        <v>90</v>
      </c>
      <c r="AV362" s="14" t="s">
        <v>88</v>
      </c>
      <c r="AW362" s="14" t="s">
        <v>41</v>
      </c>
      <c r="AX362" s="14" t="s">
        <v>81</v>
      </c>
      <c r="AY362" s="167" t="s">
        <v>311</v>
      </c>
    </row>
    <row r="363" spans="2:51" s="12" customFormat="1" ht="11.25" x14ac:dyDescent="0.2">
      <c r="B363" s="151"/>
      <c r="D363" s="152" t="s">
        <v>322</v>
      </c>
      <c r="E363" s="153" t="s">
        <v>43</v>
      </c>
      <c r="F363" s="154" t="s">
        <v>2692</v>
      </c>
      <c r="H363" s="155">
        <v>16.641999999999999</v>
      </c>
      <c r="I363" s="156"/>
      <c r="L363" s="151"/>
      <c r="M363" s="157"/>
      <c r="T363" s="158"/>
      <c r="AT363" s="153" t="s">
        <v>322</v>
      </c>
      <c r="AU363" s="153" t="s">
        <v>90</v>
      </c>
      <c r="AV363" s="12" t="s">
        <v>90</v>
      </c>
      <c r="AW363" s="12" t="s">
        <v>41</v>
      </c>
      <c r="AX363" s="12" t="s">
        <v>81</v>
      </c>
      <c r="AY363" s="153" t="s">
        <v>311</v>
      </c>
    </row>
    <row r="364" spans="2:51" s="14" customFormat="1" ht="11.25" x14ac:dyDescent="0.2">
      <c r="B364" s="166"/>
      <c r="D364" s="152" t="s">
        <v>322</v>
      </c>
      <c r="E364" s="167" t="s">
        <v>43</v>
      </c>
      <c r="F364" s="168" t="s">
        <v>2693</v>
      </c>
      <c r="H364" s="167" t="s">
        <v>43</v>
      </c>
      <c r="I364" s="169"/>
      <c r="L364" s="166"/>
      <c r="M364" s="170"/>
      <c r="T364" s="171"/>
      <c r="AT364" s="167" t="s">
        <v>322</v>
      </c>
      <c r="AU364" s="167" t="s">
        <v>90</v>
      </c>
      <c r="AV364" s="14" t="s">
        <v>88</v>
      </c>
      <c r="AW364" s="14" t="s">
        <v>41</v>
      </c>
      <c r="AX364" s="14" t="s">
        <v>81</v>
      </c>
      <c r="AY364" s="167" t="s">
        <v>311</v>
      </c>
    </row>
    <row r="365" spans="2:51" s="12" customFormat="1" ht="11.25" x14ac:dyDescent="0.2">
      <c r="B365" s="151"/>
      <c r="D365" s="152" t="s">
        <v>322</v>
      </c>
      <c r="E365" s="153" t="s">
        <v>43</v>
      </c>
      <c r="F365" s="154" t="s">
        <v>2694</v>
      </c>
      <c r="H365" s="155">
        <v>47.316000000000003</v>
      </c>
      <c r="I365" s="156"/>
      <c r="L365" s="151"/>
      <c r="M365" s="157"/>
      <c r="T365" s="158"/>
      <c r="AT365" s="153" t="s">
        <v>322</v>
      </c>
      <c r="AU365" s="153" t="s">
        <v>90</v>
      </c>
      <c r="AV365" s="12" t="s">
        <v>90</v>
      </c>
      <c r="AW365" s="12" t="s">
        <v>41</v>
      </c>
      <c r="AX365" s="12" t="s">
        <v>81</v>
      </c>
      <c r="AY365" s="153" t="s">
        <v>311</v>
      </c>
    </row>
    <row r="366" spans="2:51" s="12" customFormat="1" ht="11.25" x14ac:dyDescent="0.2">
      <c r="B366" s="151"/>
      <c r="D366" s="152" t="s">
        <v>322</v>
      </c>
      <c r="E366" s="153" t="s">
        <v>43</v>
      </c>
      <c r="F366" s="154" t="s">
        <v>2695</v>
      </c>
      <c r="H366" s="155">
        <v>0.82899999999999996</v>
      </c>
      <c r="I366" s="156"/>
      <c r="L366" s="151"/>
      <c r="M366" s="157"/>
      <c r="T366" s="158"/>
      <c r="AT366" s="153" t="s">
        <v>322</v>
      </c>
      <c r="AU366" s="153" t="s">
        <v>90</v>
      </c>
      <c r="AV366" s="12" t="s">
        <v>90</v>
      </c>
      <c r="AW366" s="12" t="s">
        <v>41</v>
      </c>
      <c r="AX366" s="12" t="s">
        <v>81</v>
      </c>
      <c r="AY366" s="153" t="s">
        <v>311</v>
      </c>
    </row>
    <row r="367" spans="2:51" s="14" customFormat="1" ht="11.25" x14ac:dyDescent="0.2">
      <c r="B367" s="166"/>
      <c r="D367" s="152" t="s">
        <v>322</v>
      </c>
      <c r="E367" s="167" t="s">
        <v>43</v>
      </c>
      <c r="F367" s="168" t="s">
        <v>2696</v>
      </c>
      <c r="H367" s="167" t="s">
        <v>43</v>
      </c>
      <c r="I367" s="169"/>
      <c r="L367" s="166"/>
      <c r="M367" s="170"/>
      <c r="T367" s="171"/>
      <c r="AT367" s="167" t="s">
        <v>322</v>
      </c>
      <c r="AU367" s="167" t="s">
        <v>90</v>
      </c>
      <c r="AV367" s="14" t="s">
        <v>88</v>
      </c>
      <c r="AW367" s="14" t="s">
        <v>41</v>
      </c>
      <c r="AX367" s="14" t="s">
        <v>81</v>
      </c>
      <c r="AY367" s="167" t="s">
        <v>311</v>
      </c>
    </row>
    <row r="368" spans="2:51" s="12" customFormat="1" ht="11.25" x14ac:dyDescent="0.2">
      <c r="B368" s="151"/>
      <c r="D368" s="152" t="s">
        <v>322</v>
      </c>
      <c r="E368" s="153" t="s">
        <v>43</v>
      </c>
      <c r="F368" s="154" t="s">
        <v>2697</v>
      </c>
      <c r="H368" s="155">
        <v>156.018</v>
      </c>
      <c r="I368" s="156"/>
      <c r="L368" s="151"/>
      <c r="M368" s="157"/>
      <c r="T368" s="158"/>
      <c r="AT368" s="153" t="s">
        <v>322</v>
      </c>
      <c r="AU368" s="153" t="s">
        <v>90</v>
      </c>
      <c r="AV368" s="12" t="s">
        <v>90</v>
      </c>
      <c r="AW368" s="12" t="s">
        <v>41</v>
      </c>
      <c r="AX368" s="12" t="s">
        <v>81</v>
      </c>
      <c r="AY368" s="153" t="s">
        <v>311</v>
      </c>
    </row>
    <row r="369" spans="2:65" s="14" customFormat="1" ht="11.25" x14ac:dyDescent="0.2">
      <c r="B369" s="166"/>
      <c r="D369" s="152" t="s">
        <v>322</v>
      </c>
      <c r="E369" s="167" t="s">
        <v>43</v>
      </c>
      <c r="F369" s="168" t="s">
        <v>2698</v>
      </c>
      <c r="H369" s="167" t="s">
        <v>43</v>
      </c>
      <c r="I369" s="169"/>
      <c r="L369" s="166"/>
      <c r="M369" s="170"/>
      <c r="T369" s="171"/>
      <c r="AT369" s="167" t="s">
        <v>322</v>
      </c>
      <c r="AU369" s="167" t="s">
        <v>90</v>
      </c>
      <c r="AV369" s="14" t="s">
        <v>88</v>
      </c>
      <c r="AW369" s="14" t="s">
        <v>41</v>
      </c>
      <c r="AX369" s="14" t="s">
        <v>81</v>
      </c>
      <c r="AY369" s="167" t="s">
        <v>311</v>
      </c>
    </row>
    <row r="370" spans="2:65" s="12" customFormat="1" ht="11.25" x14ac:dyDescent="0.2">
      <c r="B370" s="151"/>
      <c r="D370" s="152" t="s">
        <v>322</v>
      </c>
      <c r="E370" s="153" t="s">
        <v>43</v>
      </c>
      <c r="F370" s="154" t="s">
        <v>2699</v>
      </c>
      <c r="H370" s="155">
        <v>43.146999999999998</v>
      </c>
      <c r="I370" s="156"/>
      <c r="L370" s="151"/>
      <c r="M370" s="157"/>
      <c r="T370" s="158"/>
      <c r="AT370" s="153" t="s">
        <v>322</v>
      </c>
      <c r="AU370" s="153" t="s">
        <v>90</v>
      </c>
      <c r="AV370" s="12" t="s">
        <v>90</v>
      </c>
      <c r="AW370" s="12" t="s">
        <v>41</v>
      </c>
      <c r="AX370" s="12" t="s">
        <v>81</v>
      </c>
      <c r="AY370" s="153" t="s">
        <v>311</v>
      </c>
    </row>
    <row r="371" spans="2:65" s="12" customFormat="1" ht="11.25" x14ac:dyDescent="0.2">
      <c r="B371" s="151"/>
      <c r="D371" s="152" t="s">
        <v>322</v>
      </c>
      <c r="E371" s="153" t="s">
        <v>43</v>
      </c>
      <c r="F371" s="154" t="s">
        <v>2700</v>
      </c>
      <c r="H371" s="155">
        <v>1.659</v>
      </c>
      <c r="I371" s="156"/>
      <c r="L371" s="151"/>
      <c r="M371" s="157"/>
      <c r="T371" s="158"/>
      <c r="AT371" s="153" t="s">
        <v>322</v>
      </c>
      <c r="AU371" s="153" t="s">
        <v>90</v>
      </c>
      <c r="AV371" s="12" t="s">
        <v>90</v>
      </c>
      <c r="AW371" s="12" t="s">
        <v>41</v>
      </c>
      <c r="AX371" s="12" t="s">
        <v>81</v>
      </c>
      <c r="AY371" s="153" t="s">
        <v>311</v>
      </c>
    </row>
    <row r="372" spans="2:65" s="13" customFormat="1" ht="11.25" x14ac:dyDescent="0.2">
      <c r="B372" s="159"/>
      <c r="D372" s="152" t="s">
        <v>322</v>
      </c>
      <c r="E372" s="160" t="s">
        <v>43</v>
      </c>
      <c r="F372" s="161" t="s">
        <v>331</v>
      </c>
      <c r="H372" s="162">
        <v>553.96299999999997</v>
      </c>
      <c r="I372" s="163"/>
      <c r="L372" s="159"/>
      <c r="M372" s="164"/>
      <c r="T372" s="165"/>
      <c r="AT372" s="160" t="s">
        <v>322</v>
      </c>
      <c r="AU372" s="160" t="s">
        <v>90</v>
      </c>
      <c r="AV372" s="13" t="s">
        <v>318</v>
      </c>
      <c r="AW372" s="13" t="s">
        <v>41</v>
      </c>
      <c r="AX372" s="13" t="s">
        <v>88</v>
      </c>
      <c r="AY372" s="160" t="s">
        <v>311</v>
      </c>
    </row>
    <row r="373" spans="2:65" s="1" customFormat="1" ht="24.2" customHeight="1" x14ac:dyDescent="0.2">
      <c r="B373" s="34"/>
      <c r="C373" s="134" t="s">
        <v>645</v>
      </c>
      <c r="D373" s="134" t="s">
        <v>313</v>
      </c>
      <c r="E373" s="135" t="s">
        <v>456</v>
      </c>
      <c r="F373" s="136" t="s">
        <v>457</v>
      </c>
      <c r="G373" s="137" t="s">
        <v>316</v>
      </c>
      <c r="H373" s="138">
        <v>266.65800000000002</v>
      </c>
      <c r="I373" s="139"/>
      <c r="J373" s="140">
        <f>ROUND(I373*H373,2)</f>
        <v>0</v>
      </c>
      <c r="K373" s="136" t="s">
        <v>317</v>
      </c>
      <c r="L373" s="34"/>
      <c r="M373" s="141" t="s">
        <v>43</v>
      </c>
      <c r="N373" s="142" t="s">
        <v>52</v>
      </c>
      <c r="P373" s="143">
        <f>O373*H373</f>
        <v>0</v>
      </c>
      <c r="Q373" s="143">
        <v>2.5291299999999999</v>
      </c>
      <c r="R373" s="143">
        <f>Q373*H373</f>
        <v>674.41274754000005</v>
      </c>
      <c r="S373" s="143">
        <v>0</v>
      </c>
      <c r="T373" s="144">
        <f>S373*H373</f>
        <v>0</v>
      </c>
      <c r="AR373" s="145" t="s">
        <v>318</v>
      </c>
      <c r="AT373" s="145" t="s">
        <v>313</v>
      </c>
      <c r="AU373" s="145" t="s">
        <v>90</v>
      </c>
      <c r="AY373" s="18" t="s">
        <v>311</v>
      </c>
      <c r="BE373" s="146">
        <f>IF(N373="základní",J373,0)</f>
        <v>0</v>
      </c>
      <c r="BF373" s="146">
        <f>IF(N373="snížená",J373,0)</f>
        <v>0</v>
      </c>
      <c r="BG373" s="146">
        <f>IF(N373="zákl. přenesená",J373,0)</f>
        <v>0</v>
      </c>
      <c r="BH373" s="146">
        <f>IF(N373="sníž. přenesená",J373,0)</f>
        <v>0</v>
      </c>
      <c r="BI373" s="146">
        <f>IF(N373="nulová",J373,0)</f>
        <v>0</v>
      </c>
      <c r="BJ373" s="18" t="s">
        <v>88</v>
      </c>
      <c r="BK373" s="146">
        <f>ROUND(I373*H373,2)</f>
        <v>0</v>
      </c>
      <c r="BL373" s="18" t="s">
        <v>318</v>
      </c>
      <c r="BM373" s="145" t="s">
        <v>2701</v>
      </c>
    </row>
    <row r="374" spans="2:65" s="1" customFormat="1" ht="11.25" x14ac:dyDescent="0.2">
      <c r="B374" s="34"/>
      <c r="D374" s="147" t="s">
        <v>320</v>
      </c>
      <c r="F374" s="148" t="s">
        <v>459</v>
      </c>
      <c r="I374" s="149"/>
      <c r="L374" s="34"/>
      <c r="M374" s="150"/>
      <c r="T374" s="55"/>
      <c r="AT374" s="18" t="s">
        <v>320</v>
      </c>
      <c r="AU374" s="18" t="s">
        <v>90</v>
      </c>
    </row>
    <row r="375" spans="2:65" s="14" customFormat="1" ht="11.25" x14ac:dyDescent="0.2">
      <c r="B375" s="166"/>
      <c r="D375" s="152" t="s">
        <v>322</v>
      </c>
      <c r="E375" s="167" t="s">
        <v>43</v>
      </c>
      <c r="F375" s="168" t="s">
        <v>1815</v>
      </c>
      <c r="H375" s="167" t="s">
        <v>43</v>
      </c>
      <c r="I375" s="169"/>
      <c r="L375" s="166"/>
      <c r="M375" s="170"/>
      <c r="T375" s="171"/>
      <c r="AT375" s="167" t="s">
        <v>322</v>
      </c>
      <c r="AU375" s="167" t="s">
        <v>90</v>
      </c>
      <c r="AV375" s="14" t="s">
        <v>88</v>
      </c>
      <c r="AW375" s="14" t="s">
        <v>41</v>
      </c>
      <c r="AX375" s="14" t="s">
        <v>81</v>
      </c>
      <c r="AY375" s="167" t="s">
        <v>311</v>
      </c>
    </row>
    <row r="376" spans="2:65" s="14" customFormat="1" ht="11.25" x14ac:dyDescent="0.2">
      <c r="B376" s="166"/>
      <c r="D376" s="152" t="s">
        <v>322</v>
      </c>
      <c r="E376" s="167" t="s">
        <v>43</v>
      </c>
      <c r="F376" s="168" t="s">
        <v>2702</v>
      </c>
      <c r="H376" s="167" t="s">
        <v>43</v>
      </c>
      <c r="I376" s="169"/>
      <c r="L376" s="166"/>
      <c r="M376" s="170"/>
      <c r="T376" s="171"/>
      <c r="AT376" s="167" t="s">
        <v>322</v>
      </c>
      <c r="AU376" s="167" t="s">
        <v>90</v>
      </c>
      <c r="AV376" s="14" t="s">
        <v>88</v>
      </c>
      <c r="AW376" s="14" t="s">
        <v>41</v>
      </c>
      <c r="AX376" s="14" t="s">
        <v>81</v>
      </c>
      <c r="AY376" s="167" t="s">
        <v>311</v>
      </c>
    </row>
    <row r="377" spans="2:65" s="12" customFormat="1" ht="11.25" x14ac:dyDescent="0.2">
      <c r="B377" s="151"/>
      <c r="D377" s="152" t="s">
        <v>322</v>
      </c>
      <c r="E377" s="153" t="s">
        <v>43</v>
      </c>
      <c r="F377" s="154" t="s">
        <v>2703</v>
      </c>
      <c r="H377" s="155">
        <v>89.016999999999996</v>
      </c>
      <c r="I377" s="156"/>
      <c r="L377" s="151"/>
      <c r="M377" s="157"/>
      <c r="T377" s="158"/>
      <c r="AT377" s="153" t="s">
        <v>322</v>
      </c>
      <c r="AU377" s="153" t="s">
        <v>90</v>
      </c>
      <c r="AV377" s="12" t="s">
        <v>90</v>
      </c>
      <c r="AW377" s="12" t="s">
        <v>41</v>
      </c>
      <c r="AX377" s="12" t="s">
        <v>81</v>
      </c>
      <c r="AY377" s="153" t="s">
        <v>311</v>
      </c>
    </row>
    <row r="378" spans="2:65" s="14" customFormat="1" ht="11.25" x14ac:dyDescent="0.2">
      <c r="B378" s="166"/>
      <c r="D378" s="152" t="s">
        <v>322</v>
      </c>
      <c r="E378" s="167" t="s">
        <v>43</v>
      </c>
      <c r="F378" s="168" t="s">
        <v>2704</v>
      </c>
      <c r="H378" s="167" t="s">
        <v>43</v>
      </c>
      <c r="I378" s="169"/>
      <c r="L378" s="166"/>
      <c r="M378" s="170"/>
      <c r="T378" s="171"/>
      <c r="AT378" s="167" t="s">
        <v>322</v>
      </c>
      <c r="AU378" s="167" t="s">
        <v>90</v>
      </c>
      <c r="AV378" s="14" t="s">
        <v>88</v>
      </c>
      <c r="AW378" s="14" t="s">
        <v>41</v>
      </c>
      <c r="AX378" s="14" t="s">
        <v>81</v>
      </c>
      <c r="AY378" s="167" t="s">
        <v>311</v>
      </c>
    </row>
    <row r="379" spans="2:65" s="12" customFormat="1" ht="11.25" x14ac:dyDescent="0.2">
      <c r="B379" s="151"/>
      <c r="D379" s="152" t="s">
        <v>322</v>
      </c>
      <c r="E379" s="153" t="s">
        <v>43</v>
      </c>
      <c r="F379" s="154" t="s">
        <v>2705</v>
      </c>
      <c r="H379" s="155">
        <v>69.384</v>
      </c>
      <c r="I379" s="156"/>
      <c r="L379" s="151"/>
      <c r="M379" s="157"/>
      <c r="T379" s="158"/>
      <c r="AT379" s="153" t="s">
        <v>322</v>
      </c>
      <c r="AU379" s="153" t="s">
        <v>90</v>
      </c>
      <c r="AV379" s="12" t="s">
        <v>90</v>
      </c>
      <c r="AW379" s="12" t="s">
        <v>41</v>
      </c>
      <c r="AX379" s="12" t="s">
        <v>81</v>
      </c>
      <c r="AY379" s="153" t="s">
        <v>311</v>
      </c>
    </row>
    <row r="380" spans="2:65" s="14" customFormat="1" ht="11.25" x14ac:dyDescent="0.2">
      <c r="B380" s="166"/>
      <c r="D380" s="152" t="s">
        <v>322</v>
      </c>
      <c r="E380" s="167" t="s">
        <v>43</v>
      </c>
      <c r="F380" s="168" t="s">
        <v>2706</v>
      </c>
      <c r="H380" s="167" t="s">
        <v>43</v>
      </c>
      <c r="I380" s="169"/>
      <c r="L380" s="166"/>
      <c r="M380" s="170"/>
      <c r="T380" s="171"/>
      <c r="AT380" s="167" t="s">
        <v>322</v>
      </c>
      <c r="AU380" s="167" t="s">
        <v>90</v>
      </c>
      <c r="AV380" s="14" t="s">
        <v>88</v>
      </c>
      <c r="AW380" s="14" t="s">
        <v>41</v>
      </c>
      <c r="AX380" s="14" t="s">
        <v>81</v>
      </c>
      <c r="AY380" s="167" t="s">
        <v>311</v>
      </c>
    </row>
    <row r="381" spans="2:65" s="12" customFormat="1" ht="11.25" x14ac:dyDescent="0.2">
      <c r="B381" s="151"/>
      <c r="D381" s="152" t="s">
        <v>322</v>
      </c>
      <c r="E381" s="153" t="s">
        <v>43</v>
      </c>
      <c r="F381" s="154" t="s">
        <v>2707</v>
      </c>
      <c r="H381" s="155">
        <v>27.228000000000002</v>
      </c>
      <c r="I381" s="156"/>
      <c r="L381" s="151"/>
      <c r="M381" s="157"/>
      <c r="T381" s="158"/>
      <c r="AT381" s="153" t="s">
        <v>322</v>
      </c>
      <c r="AU381" s="153" t="s">
        <v>90</v>
      </c>
      <c r="AV381" s="12" t="s">
        <v>90</v>
      </c>
      <c r="AW381" s="12" t="s">
        <v>41</v>
      </c>
      <c r="AX381" s="12" t="s">
        <v>81</v>
      </c>
      <c r="AY381" s="153" t="s">
        <v>311</v>
      </c>
    </row>
    <row r="382" spans="2:65" s="14" customFormat="1" ht="11.25" x14ac:dyDescent="0.2">
      <c r="B382" s="166"/>
      <c r="D382" s="152" t="s">
        <v>322</v>
      </c>
      <c r="E382" s="167" t="s">
        <v>43</v>
      </c>
      <c r="F382" s="168" t="s">
        <v>2708</v>
      </c>
      <c r="H382" s="167" t="s">
        <v>43</v>
      </c>
      <c r="I382" s="169"/>
      <c r="L382" s="166"/>
      <c r="M382" s="170"/>
      <c r="T382" s="171"/>
      <c r="AT382" s="167" t="s">
        <v>322</v>
      </c>
      <c r="AU382" s="167" t="s">
        <v>90</v>
      </c>
      <c r="AV382" s="14" t="s">
        <v>88</v>
      </c>
      <c r="AW382" s="14" t="s">
        <v>41</v>
      </c>
      <c r="AX382" s="14" t="s">
        <v>81</v>
      </c>
      <c r="AY382" s="167" t="s">
        <v>311</v>
      </c>
    </row>
    <row r="383" spans="2:65" s="12" customFormat="1" ht="11.25" x14ac:dyDescent="0.2">
      <c r="B383" s="151"/>
      <c r="D383" s="152" t="s">
        <v>322</v>
      </c>
      <c r="E383" s="153" t="s">
        <v>43</v>
      </c>
      <c r="F383" s="154" t="s">
        <v>2709</v>
      </c>
      <c r="H383" s="155">
        <v>71.908000000000001</v>
      </c>
      <c r="I383" s="156"/>
      <c r="L383" s="151"/>
      <c r="M383" s="157"/>
      <c r="T383" s="158"/>
      <c r="AT383" s="153" t="s">
        <v>322</v>
      </c>
      <c r="AU383" s="153" t="s">
        <v>90</v>
      </c>
      <c r="AV383" s="12" t="s">
        <v>90</v>
      </c>
      <c r="AW383" s="12" t="s">
        <v>41</v>
      </c>
      <c r="AX383" s="12" t="s">
        <v>81</v>
      </c>
      <c r="AY383" s="153" t="s">
        <v>311</v>
      </c>
    </row>
    <row r="384" spans="2:65" s="14" customFormat="1" ht="11.25" x14ac:dyDescent="0.2">
      <c r="B384" s="166"/>
      <c r="D384" s="152" t="s">
        <v>322</v>
      </c>
      <c r="E384" s="167" t="s">
        <v>43</v>
      </c>
      <c r="F384" s="168" t="s">
        <v>2710</v>
      </c>
      <c r="H384" s="167" t="s">
        <v>43</v>
      </c>
      <c r="I384" s="169"/>
      <c r="L384" s="166"/>
      <c r="M384" s="170"/>
      <c r="T384" s="171"/>
      <c r="AT384" s="167" t="s">
        <v>322</v>
      </c>
      <c r="AU384" s="167" t="s">
        <v>90</v>
      </c>
      <c r="AV384" s="14" t="s">
        <v>88</v>
      </c>
      <c r="AW384" s="14" t="s">
        <v>41</v>
      </c>
      <c r="AX384" s="14" t="s">
        <v>81</v>
      </c>
      <c r="AY384" s="167" t="s">
        <v>311</v>
      </c>
    </row>
    <row r="385" spans="2:65" s="12" customFormat="1" ht="11.25" x14ac:dyDescent="0.2">
      <c r="B385" s="151"/>
      <c r="D385" s="152" t="s">
        <v>322</v>
      </c>
      <c r="E385" s="153" t="s">
        <v>43</v>
      </c>
      <c r="F385" s="154" t="s">
        <v>2711</v>
      </c>
      <c r="H385" s="155">
        <v>9.1210000000000004</v>
      </c>
      <c r="I385" s="156"/>
      <c r="L385" s="151"/>
      <c r="M385" s="157"/>
      <c r="T385" s="158"/>
      <c r="AT385" s="153" t="s">
        <v>322</v>
      </c>
      <c r="AU385" s="153" t="s">
        <v>90</v>
      </c>
      <c r="AV385" s="12" t="s">
        <v>90</v>
      </c>
      <c r="AW385" s="12" t="s">
        <v>41</v>
      </c>
      <c r="AX385" s="12" t="s">
        <v>81</v>
      </c>
      <c r="AY385" s="153" t="s">
        <v>311</v>
      </c>
    </row>
    <row r="386" spans="2:65" s="13" customFormat="1" ht="11.25" x14ac:dyDescent="0.2">
      <c r="B386" s="159"/>
      <c r="D386" s="152" t="s">
        <v>322</v>
      </c>
      <c r="E386" s="160" t="s">
        <v>43</v>
      </c>
      <c r="F386" s="161" t="s">
        <v>331</v>
      </c>
      <c r="H386" s="162">
        <v>266.65800000000002</v>
      </c>
      <c r="I386" s="163"/>
      <c r="L386" s="159"/>
      <c r="M386" s="164"/>
      <c r="T386" s="165"/>
      <c r="AT386" s="160" t="s">
        <v>322</v>
      </c>
      <c r="AU386" s="160" t="s">
        <v>90</v>
      </c>
      <c r="AV386" s="13" t="s">
        <v>318</v>
      </c>
      <c r="AW386" s="13" t="s">
        <v>41</v>
      </c>
      <c r="AX386" s="13" t="s">
        <v>88</v>
      </c>
      <c r="AY386" s="160" t="s">
        <v>311</v>
      </c>
    </row>
    <row r="387" spans="2:65" s="1" customFormat="1" ht="24.2" customHeight="1" x14ac:dyDescent="0.2">
      <c r="B387" s="34"/>
      <c r="C387" s="134" t="s">
        <v>651</v>
      </c>
      <c r="D387" s="134" t="s">
        <v>313</v>
      </c>
      <c r="E387" s="135" t="s">
        <v>463</v>
      </c>
      <c r="F387" s="136" t="s">
        <v>464</v>
      </c>
      <c r="G387" s="137" t="s">
        <v>250</v>
      </c>
      <c r="H387" s="138">
        <v>1153.681</v>
      </c>
      <c r="I387" s="139"/>
      <c r="J387" s="140">
        <f>ROUND(I387*H387,2)</f>
        <v>0</v>
      </c>
      <c r="K387" s="136" t="s">
        <v>317</v>
      </c>
      <c r="L387" s="34"/>
      <c r="M387" s="141" t="s">
        <v>43</v>
      </c>
      <c r="N387" s="142" t="s">
        <v>52</v>
      </c>
      <c r="P387" s="143">
        <f>O387*H387</f>
        <v>0</v>
      </c>
      <c r="Q387" s="143">
        <v>1.6199999999999999E-3</v>
      </c>
      <c r="R387" s="143">
        <f>Q387*H387</f>
        <v>1.8689632199999999</v>
      </c>
      <c r="S387" s="143">
        <v>0</v>
      </c>
      <c r="T387" s="144">
        <f>S387*H387</f>
        <v>0</v>
      </c>
      <c r="AR387" s="145" t="s">
        <v>318</v>
      </c>
      <c r="AT387" s="145" t="s">
        <v>313</v>
      </c>
      <c r="AU387" s="145" t="s">
        <v>90</v>
      </c>
      <c r="AY387" s="18" t="s">
        <v>311</v>
      </c>
      <c r="BE387" s="146">
        <f>IF(N387="základní",J387,0)</f>
        <v>0</v>
      </c>
      <c r="BF387" s="146">
        <f>IF(N387="snížená",J387,0)</f>
        <v>0</v>
      </c>
      <c r="BG387" s="146">
        <f>IF(N387="zákl. přenesená",J387,0)</f>
        <v>0</v>
      </c>
      <c r="BH387" s="146">
        <f>IF(N387="sníž. přenesená",J387,0)</f>
        <v>0</v>
      </c>
      <c r="BI387" s="146">
        <f>IF(N387="nulová",J387,0)</f>
        <v>0</v>
      </c>
      <c r="BJ387" s="18" t="s">
        <v>88</v>
      </c>
      <c r="BK387" s="146">
        <f>ROUND(I387*H387,2)</f>
        <v>0</v>
      </c>
      <c r="BL387" s="18" t="s">
        <v>318</v>
      </c>
      <c r="BM387" s="145" t="s">
        <v>2712</v>
      </c>
    </row>
    <row r="388" spans="2:65" s="1" customFormat="1" ht="11.25" x14ac:dyDescent="0.2">
      <c r="B388" s="34"/>
      <c r="D388" s="147" t="s">
        <v>320</v>
      </c>
      <c r="F388" s="148" t="s">
        <v>466</v>
      </c>
      <c r="I388" s="149"/>
      <c r="L388" s="34"/>
      <c r="M388" s="150"/>
      <c r="T388" s="55"/>
      <c r="AT388" s="18" t="s">
        <v>320</v>
      </c>
      <c r="AU388" s="18" t="s">
        <v>90</v>
      </c>
    </row>
    <row r="389" spans="2:65" s="14" customFormat="1" ht="11.25" x14ac:dyDescent="0.2">
      <c r="B389" s="166"/>
      <c r="D389" s="152" t="s">
        <v>322</v>
      </c>
      <c r="E389" s="167" t="s">
        <v>43</v>
      </c>
      <c r="F389" s="168" t="s">
        <v>1815</v>
      </c>
      <c r="H389" s="167" t="s">
        <v>43</v>
      </c>
      <c r="I389" s="169"/>
      <c r="L389" s="166"/>
      <c r="M389" s="170"/>
      <c r="T389" s="171"/>
      <c r="AT389" s="167" t="s">
        <v>322</v>
      </c>
      <c r="AU389" s="167" t="s">
        <v>90</v>
      </c>
      <c r="AV389" s="14" t="s">
        <v>88</v>
      </c>
      <c r="AW389" s="14" t="s">
        <v>41</v>
      </c>
      <c r="AX389" s="14" t="s">
        <v>81</v>
      </c>
      <c r="AY389" s="167" t="s">
        <v>311</v>
      </c>
    </row>
    <row r="390" spans="2:65" s="14" customFormat="1" ht="11.25" x14ac:dyDescent="0.2">
      <c r="B390" s="166"/>
      <c r="D390" s="152" t="s">
        <v>322</v>
      </c>
      <c r="E390" s="167" t="s">
        <v>43</v>
      </c>
      <c r="F390" s="168" t="s">
        <v>2678</v>
      </c>
      <c r="H390" s="167" t="s">
        <v>43</v>
      </c>
      <c r="I390" s="169"/>
      <c r="L390" s="166"/>
      <c r="M390" s="170"/>
      <c r="T390" s="171"/>
      <c r="AT390" s="167" t="s">
        <v>322</v>
      </c>
      <c r="AU390" s="167" t="s">
        <v>90</v>
      </c>
      <c r="AV390" s="14" t="s">
        <v>88</v>
      </c>
      <c r="AW390" s="14" t="s">
        <v>41</v>
      </c>
      <c r="AX390" s="14" t="s">
        <v>81</v>
      </c>
      <c r="AY390" s="167" t="s">
        <v>311</v>
      </c>
    </row>
    <row r="391" spans="2:65" s="12" customFormat="1" ht="11.25" x14ac:dyDescent="0.2">
      <c r="B391" s="151"/>
      <c r="D391" s="152" t="s">
        <v>322</v>
      </c>
      <c r="E391" s="153" t="s">
        <v>43</v>
      </c>
      <c r="F391" s="154" t="s">
        <v>2713</v>
      </c>
      <c r="H391" s="155">
        <v>16</v>
      </c>
      <c r="I391" s="156"/>
      <c r="L391" s="151"/>
      <c r="M391" s="157"/>
      <c r="T391" s="158"/>
      <c r="AT391" s="153" t="s">
        <v>322</v>
      </c>
      <c r="AU391" s="153" t="s">
        <v>90</v>
      </c>
      <c r="AV391" s="12" t="s">
        <v>90</v>
      </c>
      <c r="AW391" s="12" t="s">
        <v>41</v>
      </c>
      <c r="AX391" s="12" t="s">
        <v>81</v>
      </c>
      <c r="AY391" s="153" t="s">
        <v>311</v>
      </c>
    </row>
    <row r="392" spans="2:65" s="14" customFormat="1" ht="11.25" x14ac:dyDescent="0.2">
      <c r="B392" s="166"/>
      <c r="D392" s="152" t="s">
        <v>322</v>
      </c>
      <c r="E392" s="167" t="s">
        <v>43</v>
      </c>
      <c r="F392" s="168" t="s">
        <v>2682</v>
      </c>
      <c r="H392" s="167" t="s">
        <v>43</v>
      </c>
      <c r="I392" s="169"/>
      <c r="L392" s="166"/>
      <c r="M392" s="170"/>
      <c r="T392" s="171"/>
      <c r="AT392" s="167" t="s">
        <v>322</v>
      </c>
      <c r="AU392" s="167" t="s">
        <v>90</v>
      </c>
      <c r="AV392" s="14" t="s">
        <v>88</v>
      </c>
      <c r="AW392" s="14" t="s">
        <v>41</v>
      </c>
      <c r="AX392" s="14" t="s">
        <v>81</v>
      </c>
      <c r="AY392" s="167" t="s">
        <v>311</v>
      </c>
    </row>
    <row r="393" spans="2:65" s="12" customFormat="1" ht="11.25" x14ac:dyDescent="0.2">
      <c r="B393" s="151"/>
      <c r="D393" s="152" t="s">
        <v>322</v>
      </c>
      <c r="E393" s="153" t="s">
        <v>43</v>
      </c>
      <c r="F393" s="154" t="s">
        <v>2714</v>
      </c>
      <c r="H393" s="155">
        <v>406.48</v>
      </c>
      <c r="I393" s="156"/>
      <c r="L393" s="151"/>
      <c r="M393" s="157"/>
      <c r="T393" s="158"/>
      <c r="AT393" s="153" t="s">
        <v>322</v>
      </c>
      <c r="AU393" s="153" t="s">
        <v>90</v>
      </c>
      <c r="AV393" s="12" t="s">
        <v>90</v>
      </c>
      <c r="AW393" s="12" t="s">
        <v>41</v>
      </c>
      <c r="AX393" s="12" t="s">
        <v>81</v>
      </c>
      <c r="AY393" s="153" t="s">
        <v>311</v>
      </c>
    </row>
    <row r="394" spans="2:65" s="12" customFormat="1" ht="11.25" x14ac:dyDescent="0.2">
      <c r="B394" s="151"/>
      <c r="D394" s="152" t="s">
        <v>322</v>
      </c>
      <c r="E394" s="153" t="s">
        <v>43</v>
      </c>
      <c r="F394" s="154" t="s">
        <v>2715</v>
      </c>
      <c r="H394" s="155">
        <v>108.3</v>
      </c>
      <c r="I394" s="156"/>
      <c r="L394" s="151"/>
      <c r="M394" s="157"/>
      <c r="T394" s="158"/>
      <c r="AT394" s="153" t="s">
        <v>322</v>
      </c>
      <c r="AU394" s="153" t="s">
        <v>90</v>
      </c>
      <c r="AV394" s="12" t="s">
        <v>90</v>
      </c>
      <c r="AW394" s="12" t="s">
        <v>41</v>
      </c>
      <c r="AX394" s="12" t="s">
        <v>81</v>
      </c>
      <c r="AY394" s="153" t="s">
        <v>311</v>
      </c>
    </row>
    <row r="395" spans="2:65" s="14" customFormat="1" ht="11.25" x14ac:dyDescent="0.2">
      <c r="B395" s="166"/>
      <c r="D395" s="152" t="s">
        <v>322</v>
      </c>
      <c r="E395" s="167" t="s">
        <v>43</v>
      </c>
      <c r="F395" s="168" t="s">
        <v>2685</v>
      </c>
      <c r="H395" s="167" t="s">
        <v>43</v>
      </c>
      <c r="I395" s="169"/>
      <c r="L395" s="166"/>
      <c r="M395" s="170"/>
      <c r="T395" s="171"/>
      <c r="AT395" s="167" t="s">
        <v>322</v>
      </c>
      <c r="AU395" s="167" t="s">
        <v>90</v>
      </c>
      <c r="AV395" s="14" t="s">
        <v>88</v>
      </c>
      <c r="AW395" s="14" t="s">
        <v>41</v>
      </c>
      <c r="AX395" s="14" t="s">
        <v>81</v>
      </c>
      <c r="AY395" s="167" t="s">
        <v>311</v>
      </c>
    </row>
    <row r="396" spans="2:65" s="12" customFormat="1" ht="11.25" x14ac:dyDescent="0.2">
      <c r="B396" s="151"/>
      <c r="D396" s="152" t="s">
        <v>322</v>
      </c>
      <c r="E396" s="153" t="s">
        <v>43</v>
      </c>
      <c r="F396" s="154" t="s">
        <v>2716</v>
      </c>
      <c r="H396" s="155">
        <v>250.34899999999999</v>
      </c>
      <c r="I396" s="156"/>
      <c r="L396" s="151"/>
      <c r="M396" s="157"/>
      <c r="T396" s="158"/>
      <c r="AT396" s="153" t="s">
        <v>322</v>
      </c>
      <c r="AU396" s="153" t="s">
        <v>90</v>
      </c>
      <c r="AV396" s="12" t="s">
        <v>90</v>
      </c>
      <c r="AW396" s="12" t="s">
        <v>41</v>
      </c>
      <c r="AX396" s="12" t="s">
        <v>81</v>
      </c>
      <c r="AY396" s="153" t="s">
        <v>311</v>
      </c>
    </row>
    <row r="397" spans="2:65" s="14" customFormat="1" ht="11.25" x14ac:dyDescent="0.2">
      <c r="B397" s="166"/>
      <c r="D397" s="152" t="s">
        <v>322</v>
      </c>
      <c r="E397" s="167" t="s">
        <v>43</v>
      </c>
      <c r="F397" s="168" t="s">
        <v>2687</v>
      </c>
      <c r="H397" s="167" t="s">
        <v>43</v>
      </c>
      <c r="I397" s="169"/>
      <c r="L397" s="166"/>
      <c r="M397" s="170"/>
      <c r="T397" s="171"/>
      <c r="AT397" s="167" t="s">
        <v>322</v>
      </c>
      <c r="AU397" s="167" t="s">
        <v>90</v>
      </c>
      <c r="AV397" s="14" t="s">
        <v>88</v>
      </c>
      <c r="AW397" s="14" t="s">
        <v>41</v>
      </c>
      <c r="AX397" s="14" t="s">
        <v>81</v>
      </c>
      <c r="AY397" s="167" t="s">
        <v>311</v>
      </c>
    </row>
    <row r="398" spans="2:65" s="12" customFormat="1" ht="11.25" x14ac:dyDescent="0.2">
      <c r="B398" s="151"/>
      <c r="D398" s="152" t="s">
        <v>322</v>
      </c>
      <c r="E398" s="153" t="s">
        <v>43</v>
      </c>
      <c r="F398" s="154" t="s">
        <v>2717</v>
      </c>
      <c r="H398" s="155">
        <v>37.28</v>
      </c>
      <c r="I398" s="156"/>
      <c r="L398" s="151"/>
      <c r="M398" s="157"/>
      <c r="T398" s="158"/>
      <c r="AT398" s="153" t="s">
        <v>322</v>
      </c>
      <c r="AU398" s="153" t="s">
        <v>90</v>
      </c>
      <c r="AV398" s="12" t="s">
        <v>90</v>
      </c>
      <c r="AW398" s="12" t="s">
        <v>41</v>
      </c>
      <c r="AX398" s="12" t="s">
        <v>81</v>
      </c>
      <c r="AY398" s="153" t="s">
        <v>311</v>
      </c>
    </row>
    <row r="399" spans="2:65" s="14" customFormat="1" ht="11.25" x14ac:dyDescent="0.2">
      <c r="B399" s="166"/>
      <c r="D399" s="152" t="s">
        <v>322</v>
      </c>
      <c r="E399" s="167" t="s">
        <v>43</v>
      </c>
      <c r="F399" s="168" t="s">
        <v>2689</v>
      </c>
      <c r="H399" s="167" t="s">
        <v>43</v>
      </c>
      <c r="I399" s="169"/>
      <c r="L399" s="166"/>
      <c r="M399" s="170"/>
      <c r="T399" s="171"/>
      <c r="AT399" s="167" t="s">
        <v>322</v>
      </c>
      <c r="AU399" s="167" t="s">
        <v>90</v>
      </c>
      <c r="AV399" s="14" t="s">
        <v>88</v>
      </c>
      <c r="AW399" s="14" t="s">
        <v>41</v>
      </c>
      <c r="AX399" s="14" t="s">
        <v>81</v>
      </c>
      <c r="AY399" s="167" t="s">
        <v>311</v>
      </c>
    </row>
    <row r="400" spans="2:65" s="12" customFormat="1" ht="11.25" x14ac:dyDescent="0.2">
      <c r="B400" s="151"/>
      <c r="D400" s="152" t="s">
        <v>322</v>
      </c>
      <c r="E400" s="153" t="s">
        <v>43</v>
      </c>
      <c r="F400" s="154" t="s">
        <v>2718</v>
      </c>
      <c r="H400" s="155">
        <v>177.34200000000001</v>
      </c>
      <c r="I400" s="156"/>
      <c r="L400" s="151"/>
      <c r="M400" s="157"/>
      <c r="T400" s="158"/>
      <c r="AT400" s="153" t="s">
        <v>322</v>
      </c>
      <c r="AU400" s="153" t="s">
        <v>90</v>
      </c>
      <c r="AV400" s="12" t="s">
        <v>90</v>
      </c>
      <c r="AW400" s="12" t="s">
        <v>41</v>
      </c>
      <c r="AX400" s="12" t="s">
        <v>81</v>
      </c>
      <c r="AY400" s="153" t="s">
        <v>311</v>
      </c>
    </row>
    <row r="401" spans="2:65" s="14" customFormat="1" ht="11.25" x14ac:dyDescent="0.2">
      <c r="B401" s="166"/>
      <c r="D401" s="152" t="s">
        <v>322</v>
      </c>
      <c r="E401" s="167" t="s">
        <v>43</v>
      </c>
      <c r="F401" s="168" t="s">
        <v>2691</v>
      </c>
      <c r="H401" s="167" t="s">
        <v>43</v>
      </c>
      <c r="I401" s="169"/>
      <c r="L401" s="166"/>
      <c r="M401" s="170"/>
      <c r="T401" s="171"/>
      <c r="AT401" s="167" t="s">
        <v>322</v>
      </c>
      <c r="AU401" s="167" t="s">
        <v>90</v>
      </c>
      <c r="AV401" s="14" t="s">
        <v>88</v>
      </c>
      <c r="AW401" s="14" t="s">
        <v>41</v>
      </c>
      <c r="AX401" s="14" t="s">
        <v>81</v>
      </c>
      <c r="AY401" s="167" t="s">
        <v>311</v>
      </c>
    </row>
    <row r="402" spans="2:65" s="12" customFormat="1" ht="11.25" x14ac:dyDescent="0.2">
      <c r="B402" s="151"/>
      <c r="D402" s="152" t="s">
        <v>322</v>
      </c>
      <c r="E402" s="153" t="s">
        <v>43</v>
      </c>
      <c r="F402" s="154" t="s">
        <v>2719</v>
      </c>
      <c r="H402" s="155">
        <v>95.989000000000004</v>
      </c>
      <c r="I402" s="156"/>
      <c r="L402" s="151"/>
      <c r="M402" s="157"/>
      <c r="T402" s="158"/>
      <c r="AT402" s="153" t="s">
        <v>322</v>
      </c>
      <c r="AU402" s="153" t="s">
        <v>90</v>
      </c>
      <c r="AV402" s="12" t="s">
        <v>90</v>
      </c>
      <c r="AW402" s="12" t="s">
        <v>41</v>
      </c>
      <c r="AX402" s="12" t="s">
        <v>81</v>
      </c>
      <c r="AY402" s="153" t="s">
        <v>311</v>
      </c>
    </row>
    <row r="403" spans="2:65" s="14" customFormat="1" ht="11.25" x14ac:dyDescent="0.2">
      <c r="B403" s="166"/>
      <c r="D403" s="152" t="s">
        <v>322</v>
      </c>
      <c r="E403" s="167" t="s">
        <v>43</v>
      </c>
      <c r="F403" s="168" t="s">
        <v>2704</v>
      </c>
      <c r="H403" s="167" t="s">
        <v>43</v>
      </c>
      <c r="I403" s="169"/>
      <c r="L403" s="166"/>
      <c r="M403" s="170"/>
      <c r="T403" s="171"/>
      <c r="AT403" s="167" t="s">
        <v>322</v>
      </c>
      <c r="AU403" s="167" t="s">
        <v>90</v>
      </c>
      <c r="AV403" s="14" t="s">
        <v>88</v>
      </c>
      <c r="AW403" s="14" t="s">
        <v>41</v>
      </c>
      <c r="AX403" s="14" t="s">
        <v>81</v>
      </c>
      <c r="AY403" s="167" t="s">
        <v>311</v>
      </c>
    </row>
    <row r="404" spans="2:65" s="12" customFormat="1" ht="11.25" x14ac:dyDescent="0.2">
      <c r="B404" s="151"/>
      <c r="D404" s="152" t="s">
        <v>322</v>
      </c>
      <c r="E404" s="153" t="s">
        <v>43</v>
      </c>
      <c r="F404" s="154" t="s">
        <v>2720</v>
      </c>
      <c r="H404" s="155">
        <v>22</v>
      </c>
      <c r="I404" s="156"/>
      <c r="L404" s="151"/>
      <c r="M404" s="157"/>
      <c r="T404" s="158"/>
      <c r="AT404" s="153" t="s">
        <v>322</v>
      </c>
      <c r="AU404" s="153" t="s">
        <v>90</v>
      </c>
      <c r="AV404" s="12" t="s">
        <v>90</v>
      </c>
      <c r="AW404" s="12" t="s">
        <v>41</v>
      </c>
      <c r="AX404" s="12" t="s">
        <v>81</v>
      </c>
      <c r="AY404" s="153" t="s">
        <v>311</v>
      </c>
    </row>
    <row r="405" spans="2:65" s="14" customFormat="1" ht="11.25" x14ac:dyDescent="0.2">
      <c r="B405" s="166"/>
      <c r="D405" s="152" t="s">
        <v>322</v>
      </c>
      <c r="E405" s="167" t="s">
        <v>43</v>
      </c>
      <c r="F405" s="168" t="s">
        <v>2706</v>
      </c>
      <c r="H405" s="167" t="s">
        <v>43</v>
      </c>
      <c r="I405" s="169"/>
      <c r="L405" s="166"/>
      <c r="M405" s="170"/>
      <c r="T405" s="171"/>
      <c r="AT405" s="167" t="s">
        <v>322</v>
      </c>
      <c r="AU405" s="167" t="s">
        <v>90</v>
      </c>
      <c r="AV405" s="14" t="s">
        <v>88</v>
      </c>
      <c r="AW405" s="14" t="s">
        <v>41</v>
      </c>
      <c r="AX405" s="14" t="s">
        <v>81</v>
      </c>
      <c r="AY405" s="167" t="s">
        <v>311</v>
      </c>
    </row>
    <row r="406" spans="2:65" s="12" customFormat="1" ht="11.25" x14ac:dyDescent="0.2">
      <c r="B406" s="151"/>
      <c r="D406" s="152" t="s">
        <v>322</v>
      </c>
      <c r="E406" s="153" t="s">
        <v>43</v>
      </c>
      <c r="F406" s="154" t="s">
        <v>2721</v>
      </c>
      <c r="H406" s="155">
        <v>14.384</v>
      </c>
      <c r="I406" s="156"/>
      <c r="L406" s="151"/>
      <c r="M406" s="157"/>
      <c r="T406" s="158"/>
      <c r="AT406" s="153" t="s">
        <v>322</v>
      </c>
      <c r="AU406" s="153" t="s">
        <v>90</v>
      </c>
      <c r="AV406" s="12" t="s">
        <v>90</v>
      </c>
      <c r="AW406" s="12" t="s">
        <v>41</v>
      </c>
      <c r="AX406" s="12" t="s">
        <v>81</v>
      </c>
      <c r="AY406" s="153" t="s">
        <v>311</v>
      </c>
    </row>
    <row r="407" spans="2:65" s="14" customFormat="1" ht="11.25" x14ac:dyDescent="0.2">
      <c r="B407" s="166"/>
      <c r="D407" s="152" t="s">
        <v>322</v>
      </c>
      <c r="E407" s="167" t="s">
        <v>43</v>
      </c>
      <c r="F407" s="168" t="s">
        <v>2710</v>
      </c>
      <c r="H407" s="167" t="s">
        <v>43</v>
      </c>
      <c r="I407" s="169"/>
      <c r="L407" s="166"/>
      <c r="M407" s="170"/>
      <c r="T407" s="171"/>
      <c r="AT407" s="167" t="s">
        <v>322</v>
      </c>
      <c r="AU407" s="167" t="s">
        <v>90</v>
      </c>
      <c r="AV407" s="14" t="s">
        <v>88</v>
      </c>
      <c r="AW407" s="14" t="s">
        <v>41</v>
      </c>
      <c r="AX407" s="14" t="s">
        <v>81</v>
      </c>
      <c r="AY407" s="167" t="s">
        <v>311</v>
      </c>
    </row>
    <row r="408" spans="2:65" s="12" customFormat="1" ht="11.25" x14ac:dyDescent="0.2">
      <c r="B408" s="151"/>
      <c r="D408" s="152" t="s">
        <v>322</v>
      </c>
      <c r="E408" s="153" t="s">
        <v>43</v>
      </c>
      <c r="F408" s="154" t="s">
        <v>2722</v>
      </c>
      <c r="H408" s="155">
        <v>25.556999999999999</v>
      </c>
      <c r="I408" s="156"/>
      <c r="L408" s="151"/>
      <c r="M408" s="157"/>
      <c r="T408" s="158"/>
      <c r="AT408" s="153" t="s">
        <v>322</v>
      </c>
      <c r="AU408" s="153" t="s">
        <v>90</v>
      </c>
      <c r="AV408" s="12" t="s">
        <v>90</v>
      </c>
      <c r="AW408" s="12" t="s">
        <v>41</v>
      </c>
      <c r="AX408" s="12" t="s">
        <v>81</v>
      </c>
      <c r="AY408" s="153" t="s">
        <v>311</v>
      </c>
    </row>
    <row r="409" spans="2:65" s="13" customFormat="1" ht="11.25" x14ac:dyDescent="0.2">
      <c r="B409" s="159"/>
      <c r="D409" s="152" t="s">
        <v>322</v>
      </c>
      <c r="E409" s="160" t="s">
        <v>43</v>
      </c>
      <c r="F409" s="161" t="s">
        <v>331</v>
      </c>
      <c r="H409" s="162">
        <v>1153.681</v>
      </c>
      <c r="I409" s="163"/>
      <c r="L409" s="159"/>
      <c r="M409" s="164"/>
      <c r="T409" s="165"/>
      <c r="AT409" s="160" t="s">
        <v>322</v>
      </c>
      <c r="AU409" s="160" t="s">
        <v>90</v>
      </c>
      <c r="AV409" s="13" t="s">
        <v>318</v>
      </c>
      <c r="AW409" s="13" t="s">
        <v>41</v>
      </c>
      <c r="AX409" s="13" t="s">
        <v>88</v>
      </c>
      <c r="AY409" s="160" t="s">
        <v>311</v>
      </c>
    </row>
    <row r="410" spans="2:65" s="1" customFormat="1" ht="24.2" customHeight="1" x14ac:dyDescent="0.2">
      <c r="B410" s="34"/>
      <c r="C410" s="134" t="s">
        <v>657</v>
      </c>
      <c r="D410" s="134" t="s">
        <v>313</v>
      </c>
      <c r="E410" s="135" t="s">
        <v>477</v>
      </c>
      <c r="F410" s="136" t="s">
        <v>478</v>
      </c>
      <c r="G410" s="137" t="s">
        <v>250</v>
      </c>
      <c r="H410" s="138">
        <v>1153.681</v>
      </c>
      <c r="I410" s="139"/>
      <c r="J410" s="140">
        <f>ROUND(I410*H410,2)</f>
        <v>0</v>
      </c>
      <c r="K410" s="136" t="s">
        <v>317</v>
      </c>
      <c r="L410" s="34"/>
      <c r="M410" s="141" t="s">
        <v>43</v>
      </c>
      <c r="N410" s="142" t="s">
        <v>52</v>
      </c>
      <c r="P410" s="143">
        <f>O410*H410</f>
        <v>0</v>
      </c>
      <c r="Q410" s="143">
        <v>0</v>
      </c>
      <c r="R410" s="143">
        <f>Q410*H410</f>
        <v>0</v>
      </c>
      <c r="S410" s="143">
        <v>0</v>
      </c>
      <c r="T410" s="144">
        <f>S410*H410</f>
        <v>0</v>
      </c>
      <c r="AR410" s="145" t="s">
        <v>318</v>
      </c>
      <c r="AT410" s="145" t="s">
        <v>313</v>
      </c>
      <c r="AU410" s="145" t="s">
        <v>90</v>
      </c>
      <c r="AY410" s="18" t="s">
        <v>311</v>
      </c>
      <c r="BE410" s="146">
        <f>IF(N410="základní",J410,0)</f>
        <v>0</v>
      </c>
      <c r="BF410" s="146">
        <f>IF(N410="snížená",J410,0)</f>
        <v>0</v>
      </c>
      <c r="BG410" s="146">
        <f>IF(N410="zákl. přenesená",J410,0)</f>
        <v>0</v>
      </c>
      <c r="BH410" s="146">
        <f>IF(N410="sníž. přenesená",J410,0)</f>
        <v>0</v>
      </c>
      <c r="BI410" s="146">
        <f>IF(N410="nulová",J410,0)</f>
        <v>0</v>
      </c>
      <c r="BJ410" s="18" t="s">
        <v>88</v>
      </c>
      <c r="BK410" s="146">
        <f>ROUND(I410*H410,2)</f>
        <v>0</v>
      </c>
      <c r="BL410" s="18" t="s">
        <v>318</v>
      </c>
      <c r="BM410" s="145" t="s">
        <v>2723</v>
      </c>
    </row>
    <row r="411" spans="2:65" s="1" customFormat="1" ht="11.25" x14ac:dyDescent="0.2">
      <c r="B411" s="34"/>
      <c r="D411" s="147" t="s">
        <v>320</v>
      </c>
      <c r="F411" s="148" t="s">
        <v>480</v>
      </c>
      <c r="I411" s="149"/>
      <c r="L411" s="34"/>
      <c r="M411" s="150"/>
      <c r="T411" s="55"/>
      <c r="AT411" s="18" t="s">
        <v>320</v>
      </c>
      <c r="AU411" s="18" t="s">
        <v>90</v>
      </c>
    </row>
    <row r="412" spans="2:65" s="1" customFormat="1" ht="24.2" customHeight="1" x14ac:dyDescent="0.2">
      <c r="B412" s="34"/>
      <c r="C412" s="134" t="s">
        <v>663</v>
      </c>
      <c r="D412" s="134" t="s">
        <v>313</v>
      </c>
      <c r="E412" s="135" t="s">
        <v>482</v>
      </c>
      <c r="F412" s="136" t="s">
        <v>483</v>
      </c>
      <c r="G412" s="137" t="s">
        <v>250</v>
      </c>
      <c r="H412" s="138">
        <v>2276.3429999999998</v>
      </c>
      <c r="I412" s="139"/>
      <c r="J412" s="140">
        <f>ROUND(I412*H412,2)</f>
        <v>0</v>
      </c>
      <c r="K412" s="136" t="s">
        <v>317</v>
      </c>
      <c r="L412" s="34"/>
      <c r="M412" s="141" t="s">
        <v>43</v>
      </c>
      <c r="N412" s="142" t="s">
        <v>52</v>
      </c>
      <c r="P412" s="143">
        <f>O412*H412</f>
        <v>0</v>
      </c>
      <c r="Q412" s="143">
        <v>5.5500000000000002E-3</v>
      </c>
      <c r="R412" s="143">
        <f>Q412*H412</f>
        <v>12.633703649999999</v>
      </c>
      <c r="S412" s="143">
        <v>0</v>
      </c>
      <c r="T412" s="144">
        <f>S412*H412</f>
        <v>0</v>
      </c>
      <c r="AR412" s="145" t="s">
        <v>318</v>
      </c>
      <c r="AT412" s="145" t="s">
        <v>313</v>
      </c>
      <c r="AU412" s="145" t="s">
        <v>90</v>
      </c>
      <c r="AY412" s="18" t="s">
        <v>311</v>
      </c>
      <c r="BE412" s="146">
        <f>IF(N412="základní",J412,0)</f>
        <v>0</v>
      </c>
      <c r="BF412" s="146">
        <f>IF(N412="snížená",J412,0)</f>
        <v>0</v>
      </c>
      <c r="BG412" s="146">
        <f>IF(N412="zákl. přenesená",J412,0)</f>
        <v>0</v>
      </c>
      <c r="BH412" s="146">
        <f>IF(N412="sníž. přenesená",J412,0)</f>
        <v>0</v>
      </c>
      <c r="BI412" s="146">
        <f>IF(N412="nulová",J412,0)</f>
        <v>0</v>
      </c>
      <c r="BJ412" s="18" t="s">
        <v>88</v>
      </c>
      <c r="BK412" s="146">
        <f>ROUND(I412*H412,2)</f>
        <v>0</v>
      </c>
      <c r="BL412" s="18" t="s">
        <v>318</v>
      </c>
      <c r="BM412" s="145" t="s">
        <v>2724</v>
      </c>
    </row>
    <row r="413" spans="2:65" s="1" customFormat="1" ht="11.25" x14ac:dyDescent="0.2">
      <c r="B413" s="34"/>
      <c r="D413" s="147" t="s">
        <v>320</v>
      </c>
      <c r="F413" s="148" t="s">
        <v>485</v>
      </c>
      <c r="I413" s="149"/>
      <c r="L413" s="34"/>
      <c r="M413" s="150"/>
      <c r="T413" s="55"/>
      <c r="AT413" s="18" t="s">
        <v>320</v>
      </c>
      <c r="AU413" s="18" t="s">
        <v>90</v>
      </c>
    </row>
    <row r="414" spans="2:65" s="14" customFormat="1" ht="11.25" x14ac:dyDescent="0.2">
      <c r="B414" s="166"/>
      <c r="D414" s="152" t="s">
        <v>322</v>
      </c>
      <c r="E414" s="167" t="s">
        <v>43</v>
      </c>
      <c r="F414" s="168" t="s">
        <v>1815</v>
      </c>
      <c r="H414" s="167" t="s">
        <v>43</v>
      </c>
      <c r="I414" s="169"/>
      <c r="L414" s="166"/>
      <c r="M414" s="170"/>
      <c r="T414" s="171"/>
      <c r="AT414" s="167" t="s">
        <v>322</v>
      </c>
      <c r="AU414" s="167" t="s">
        <v>90</v>
      </c>
      <c r="AV414" s="14" t="s">
        <v>88</v>
      </c>
      <c r="AW414" s="14" t="s">
        <v>41</v>
      </c>
      <c r="AX414" s="14" t="s">
        <v>81</v>
      </c>
      <c r="AY414" s="167" t="s">
        <v>311</v>
      </c>
    </row>
    <row r="415" spans="2:65" s="14" customFormat="1" ht="11.25" x14ac:dyDescent="0.2">
      <c r="B415" s="166"/>
      <c r="D415" s="152" t="s">
        <v>322</v>
      </c>
      <c r="E415" s="167" t="s">
        <v>43</v>
      </c>
      <c r="F415" s="168" t="s">
        <v>2680</v>
      </c>
      <c r="H415" s="167" t="s">
        <v>43</v>
      </c>
      <c r="I415" s="169"/>
      <c r="L415" s="166"/>
      <c r="M415" s="170"/>
      <c r="T415" s="171"/>
      <c r="AT415" s="167" t="s">
        <v>322</v>
      </c>
      <c r="AU415" s="167" t="s">
        <v>90</v>
      </c>
      <c r="AV415" s="14" t="s">
        <v>88</v>
      </c>
      <c r="AW415" s="14" t="s">
        <v>41</v>
      </c>
      <c r="AX415" s="14" t="s">
        <v>81</v>
      </c>
      <c r="AY415" s="167" t="s">
        <v>311</v>
      </c>
    </row>
    <row r="416" spans="2:65" s="12" customFormat="1" ht="11.25" x14ac:dyDescent="0.2">
      <c r="B416" s="151"/>
      <c r="D416" s="152" t="s">
        <v>322</v>
      </c>
      <c r="E416" s="153" t="s">
        <v>43</v>
      </c>
      <c r="F416" s="154" t="s">
        <v>2725</v>
      </c>
      <c r="H416" s="155">
        <v>884.22400000000005</v>
      </c>
      <c r="I416" s="156"/>
      <c r="L416" s="151"/>
      <c r="M416" s="157"/>
      <c r="T416" s="158"/>
      <c r="AT416" s="153" t="s">
        <v>322</v>
      </c>
      <c r="AU416" s="153" t="s">
        <v>90</v>
      </c>
      <c r="AV416" s="12" t="s">
        <v>90</v>
      </c>
      <c r="AW416" s="12" t="s">
        <v>41</v>
      </c>
      <c r="AX416" s="12" t="s">
        <v>81</v>
      </c>
      <c r="AY416" s="153" t="s">
        <v>311</v>
      </c>
    </row>
    <row r="417" spans="2:65" s="14" customFormat="1" ht="11.25" x14ac:dyDescent="0.2">
      <c r="B417" s="166"/>
      <c r="D417" s="152" t="s">
        <v>322</v>
      </c>
      <c r="E417" s="167" t="s">
        <v>43</v>
      </c>
      <c r="F417" s="168" t="s">
        <v>2693</v>
      </c>
      <c r="H417" s="167" t="s">
        <v>43</v>
      </c>
      <c r="I417" s="169"/>
      <c r="L417" s="166"/>
      <c r="M417" s="170"/>
      <c r="T417" s="171"/>
      <c r="AT417" s="167" t="s">
        <v>322</v>
      </c>
      <c r="AU417" s="167" t="s">
        <v>90</v>
      </c>
      <c r="AV417" s="14" t="s">
        <v>88</v>
      </c>
      <c r="AW417" s="14" t="s">
        <v>41</v>
      </c>
      <c r="AX417" s="14" t="s">
        <v>81</v>
      </c>
      <c r="AY417" s="167" t="s">
        <v>311</v>
      </c>
    </row>
    <row r="418" spans="2:65" s="12" customFormat="1" ht="11.25" x14ac:dyDescent="0.2">
      <c r="B418" s="151"/>
      <c r="D418" s="152" t="s">
        <v>322</v>
      </c>
      <c r="E418" s="153" t="s">
        <v>43</v>
      </c>
      <c r="F418" s="154" t="s">
        <v>2726</v>
      </c>
      <c r="H418" s="155">
        <v>139.89500000000001</v>
      </c>
      <c r="I418" s="156"/>
      <c r="L418" s="151"/>
      <c r="M418" s="157"/>
      <c r="T418" s="158"/>
      <c r="AT418" s="153" t="s">
        <v>322</v>
      </c>
      <c r="AU418" s="153" t="s">
        <v>90</v>
      </c>
      <c r="AV418" s="12" t="s">
        <v>90</v>
      </c>
      <c r="AW418" s="12" t="s">
        <v>41</v>
      </c>
      <c r="AX418" s="12" t="s">
        <v>81</v>
      </c>
      <c r="AY418" s="153" t="s">
        <v>311</v>
      </c>
    </row>
    <row r="419" spans="2:65" s="12" customFormat="1" ht="11.25" x14ac:dyDescent="0.2">
      <c r="B419" s="151"/>
      <c r="D419" s="152" t="s">
        <v>322</v>
      </c>
      <c r="E419" s="153" t="s">
        <v>43</v>
      </c>
      <c r="F419" s="154" t="s">
        <v>2727</v>
      </c>
      <c r="H419" s="155">
        <v>8.2940000000000005</v>
      </c>
      <c r="I419" s="156"/>
      <c r="L419" s="151"/>
      <c r="M419" s="157"/>
      <c r="T419" s="158"/>
      <c r="AT419" s="153" t="s">
        <v>322</v>
      </c>
      <c r="AU419" s="153" t="s">
        <v>90</v>
      </c>
      <c r="AV419" s="12" t="s">
        <v>90</v>
      </c>
      <c r="AW419" s="12" t="s">
        <v>41</v>
      </c>
      <c r="AX419" s="12" t="s">
        <v>81</v>
      </c>
      <c r="AY419" s="153" t="s">
        <v>311</v>
      </c>
    </row>
    <row r="420" spans="2:65" s="14" customFormat="1" ht="11.25" x14ac:dyDescent="0.2">
      <c r="B420" s="166"/>
      <c r="D420" s="152" t="s">
        <v>322</v>
      </c>
      <c r="E420" s="167" t="s">
        <v>43</v>
      </c>
      <c r="F420" s="168" t="s">
        <v>2696</v>
      </c>
      <c r="H420" s="167" t="s">
        <v>43</v>
      </c>
      <c r="I420" s="169"/>
      <c r="L420" s="166"/>
      <c r="M420" s="170"/>
      <c r="T420" s="171"/>
      <c r="AT420" s="167" t="s">
        <v>322</v>
      </c>
      <c r="AU420" s="167" t="s">
        <v>90</v>
      </c>
      <c r="AV420" s="14" t="s">
        <v>88</v>
      </c>
      <c r="AW420" s="14" t="s">
        <v>41</v>
      </c>
      <c r="AX420" s="14" t="s">
        <v>81</v>
      </c>
      <c r="AY420" s="167" t="s">
        <v>311</v>
      </c>
    </row>
    <row r="421" spans="2:65" s="12" customFormat="1" ht="11.25" x14ac:dyDescent="0.2">
      <c r="B421" s="151"/>
      <c r="D421" s="152" t="s">
        <v>322</v>
      </c>
      <c r="E421" s="153" t="s">
        <v>43</v>
      </c>
      <c r="F421" s="154" t="s">
        <v>2728</v>
      </c>
      <c r="H421" s="155">
        <v>1040.1179999999999</v>
      </c>
      <c r="I421" s="156"/>
      <c r="L421" s="151"/>
      <c r="M421" s="157"/>
      <c r="T421" s="158"/>
      <c r="AT421" s="153" t="s">
        <v>322</v>
      </c>
      <c r="AU421" s="153" t="s">
        <v>90</v>
      </c>
      <c r="AV421" s="12" t="s">
        <v>90</v>
      </c>
      <c r="AW421" s="12" t="s">
        <v>41</v>
      </c>
      <c r="AX421" s="12" t="s">
        <v>81</v>
      </c>
      <c r="AY421" s="153" t="s">
        <v>311</v>
      </c>
    </row>
    <row r="422" spans="2:65" s="14" customFormat="1" ht="11.25" x14ac:dyDescent="0.2">
      <c r="B422" s="166"/>
      <c r="D422" s="152" t="s">
        <v>322</v>
      </c>
      <c r="E422" s="167" t="s">
        <v>43</v>
      </c>
      <c r="F422" s="168" t="s">
        <v>2698</v>
      </c>
      <c r="H422" s="167" t="s">
        <v>43</v>
      </c>
      <c r="I422" s="169"/>
      <c r="L422" s="166"/>
      <c r="M422" s="170"/>
      <c r="T422" s="171"/>
      <c r="AT422" s="167" t="s">
        <v>322</v>
      </c>
      <c r="AU422" s="167" t="s">
        <v>90</v>
      </c>
      <c r="AV422" s="14" t="s">
        <v>88</v>
      </c>
      <c r="AW422" s="14" t="s">
        <v>41</v>
      </c>
      <c r="AX422" s="14" t="s">
        <v>81</v>
      </c>
      <c r="AY422" s="167" t="s">
        <v>311</v>
      </c>
    </row>
    <row r="423" spans="2:65" s="12" customFormat="1" ht="11.25" x14ac:dyDescent="0.2">
      <c r="B423" s="151"/>
      <c r="D423" s="152" t="s">
        <v>322</v>
      </c>
      <c r="E423" s="153" t="s">
        <v>43</v>
      </c>
      <c r="F423" s="154" t="s">
        <v>2729</v>
      </c>
      <c r="H423" s="155">
        <v>126.54300000000001</v>
      </c>
      <c r="I423" s="156"/>
      <c r="L423" s="151"/>
      <c r="M423" s="157"/>
      <c r="T423" s="158"/>
      <c r="AT423" s="153" t="s">
        <v>322</v>
      </c>
      <c r="AU423" s="153" t="s">
        <v>90</v>
      </c>
      <c r="AV423" s="12" t="s">
        <v>90</v>
      </c>
      <c r="AW423" s="12" t="s">
        <v>41</v>
      </c>
      <c r="AX423" s="12" t="s">
        <v>81</v>
      </c>
      <c r="AY423" s="153" t="s">
        <v>311</v>
      </c>
    </row>
    <row r="424" spans="2:65" s="12" customFormat="1" ht="11.25" x14ac:dyDescent="0.2">
      <c r="B424" s="151"/>
      <c r="D424" s="152" t="s">
        <v>322</v>
      </c>
      <c r="E424" s="153" t="s">
        <v>43</v>
      </c>
      <c r="F424" s="154" t="s">
        <v>2730</v>
      </c>
      <c r="H424" s="155">
        <v>16.588000000000001</v>
      </c>
      <c r="I424" s="156"/>
      <c r="L424" s="151"/>
      <c r="M424" s="157"/>
      <c r="T424" s="158"/>
      <c r="AT424" s="153" t="s">
        <v>322</v>
      </c>
      <c r="AU424" s="153" t="s">
        <v>90</v>
      </c>
      <c r="AV424" s="12" t="s">
        <v>90</v>
      </c>
      <c r="AW424" s="12" t="s">
        <v>41</v>
      </c>
      <c r="AX424" s="12" t="s">
        <v>81</v>
      </c>
      <c r="AY424" s="153" t="s">
        <v>311</v>
      </c>
    </row>
    <row r="425" spans="2:65" s="14" customFormat="1" ht="11.25" x14ac:dyDescent="0.2">
      <c r="B425" s="166"/>
      <c r="D425" s="152" t="s">
        <v>322</v>
      </c>
      <c r="E425" s="167" t="s">
        <v>43</v>
      </c>
      <c r="F425" s="168" t="s">
        <v>2702</v>
      </c>
      <c r="H425" s="167" t="s">
        <v>43</v>
      </c>
      <c r="I425" s="169"/>
      <c r="L425" s="166"/>
      <c r="M425" s="170"/>
      <c r="T425" s="171"/>
      <c r="AT425" s="167" t="s">
        <v>322</v>
      </c>
      <c r="AU425" s="167" t="s">
        <v>90</v>
      </c>
      <c r="AV425" s="14" t="s">
        <v>88</v>
      </c>
      <c r="AW425" s="14" t="s">
        <v>41</v>
      </c>
      <c r="AX425" s="14" t="s">
        <v>81</v>
      </c>
      <c r="AY425" s="167" t="s">
        <v>311</v>
      </c>
    </row>
    <row r="426" spans="2:65" s="12" customFormat="1" ht="11.25" x14ac:dyDescent="0.2">
      <c r="B426" s="151"/>
      <c r="D426" s="152" t="s">
        <v>322</v>
      </c>
      <c r="E426" s="153" t="s">
        <v>43</v>
      </c>
      <c r="F426" s="154" t="s">
        <v>2731</v>
      </c>
      <c r="H426" s="155">
        <v>27.568999999999999</v>
      </c>
      <c r="I426" s="156"/>
      <c r="L426" s="151"/>
      <c r="M426" s="157"/>
      <c r="T426" s="158"/>
      <c r="AT426" s="153" t="s">
        <v>322</v>
      </c>
      <c r="AU426" s="153" t="s">
        <v>90</v>
      </c>
      <c r="AV426" s="12" t="s">
        <v>90</v>
      </c>
      <c r="AW426" s="12" t="s">
        <v>41</v>
      </c>
      <c r="AX426" s="12" t="s">
        <v>81</v>
      </c>
      <c r="AY426" s="153" t="s">
        <v>311</v>
      </c>
    </row>
    <row r="427" spans="2:65" s="14" customFormat="1" ht="11.25" x14ac:dyDescent="0.2">
      <c r="B427" s="166"/>
      <c r="D427" s="152" t="s">
        <v>322</v>
      </c>
      <c r="E427" s="167" t="s">
        <v>43</v>
      </c>
      <c r="F427" s="168" t="s">
        <v>2708</v>
      </c>
      <c r="H427" s="167" t="s">
        <v>43</v>
      </c>
      <c r="I427" s="169"/>
      <c r="L427" s="166"/>
      <c r="M427" s="170"/>
      <c r="T427" s="171"/>
      <c r="AT427" s="167" t="s">
        <v>322</v>
      </c>
      <c r="AU427" s="167" t="s">
        <v>90</v>
      </c>
      <c r="AV427" s="14" t="s">
        <v>88</v>
      </c>
      <c r="AW427" s="14" t="s">
        <v>41</v>
      </c>
      <c r="AX427" s="14" t="s">
        <v>81</v>
      </c>
      <c r="AY427" s="167" t="s">
        <v>311</v>
      </c>
    </row>
    <row r="428" spans="2:65" s="12" customFormat="1" ht="11.25" x14ac:dyDescent="0.2">
      <c r="B428" s="151"/>
      <c r="D428" s="152" t="s">
        <v>322</v>
      </c>
      <c r="E428" s="153" t="s">
        <v>43</v>
      </c>
      <c r="F428" s="154" t="s">
        <v>2732</v>
      </c>
      <c r="H428" s="155">
        <v>33.112000000000002</v>
      </c>
      <c r="I428" s="156"/>
      <c r="L428" s="151"/>
      <c r="M428" s="157"/>
      <c r="T428" s="158"/>
      <c r="AT428" s="153" t="s">
        <v>322</v>
      </c>
      <c r="AU428" s="153" t="s">
        <v>90</v>
      </c>
      <c r="AV428" s="12" t="s">
        <v>90</v>
      </c>
      <c r="AW428" s="12" t="s">
        <v>41</v>
      </c>
      <c r="AX428" s="12" t="s">
        <v>81</v>
      </c>
      <c r="AY428" s="153" t="s">
        <v>311</v>
      </c>
    </row>
    <row r="429" spans="2:65" s="13" customFormat="1" ht="11.25" x14ac:dyDescent="0.2">
      <c r="B429" s="159"/>
      <c r="D429" s="152" t="s">
        <v>322</v>
      </c>
      <c r="E429" s="160" t="s">
        <v>43</v>
      </c>
      <c r="F429" s="161" t="s">
        <v>331</v>
      </c>
      <c r="H429" s="162">
        <v>2276.3429999999998</v>
      </c>
      <c r="I429" s="163"/>
      <c r="L429" s="159"/>
      <c r="M429" s="164"/>
      <c r="T429" s="165"/>
      <c r="AT429" s="160" t="s">
        <v>322</v>
      </c>
      <c r="AU429" s="160" t="s">
        <v>90</v>
      </c>
      <c r="AV429" s="13" t="s">
        <v>318</v>
      </c>
      <c r="AW429" s="13" t="s">
        <v>41</v>
      </c>
      <c r="AX429" s="13" t="s">
        <v>88</v>
      </c>
      <c r="AY429" s="160" t="s">
        <v>311</v>
      </c>
    </row>
    <row r="430" spans="2:65" s="1" customFormat="1" ht="24.2" customHeight="1" x14ac:dyDescent="0.2">
      <c r="B430" s="34"/>
      <c r="C430" s="134" t="s">
        <v>672</v>
      </c>
      <c r="D430" s="134" t="s">
        <v>313</v>
      </c>
      <c r="E430" s="135" t="s">
        <v>491</v>
      </c>
      <c r="F430" s="136" t="s">
        <v>492</v>
      </c>
      <c r="G430" s="137" t="s">
        <v>250</v>
      </c>
      <c r="H430" s="138">
        <v>2276.3429999999998</v>
      </c>
      <c r="I430" s="139"/>
      <c r="J430" s="140">
        <f>ROUND(I430*H430,2)</f>
        <v>0</v>
      </c>
      <c r="K430" s="136" t="s">
        <v>317</v>
      </c>
      <c r="L430" s="34"/>
      <c r="M430" s="141" t="s">
        <v>43</v>
      </c>
      <c r="N430" s="142" t="s">
        <v>52</v>
      </c>
      <c r="P430" s="143">
        <f>O430*H430</f>
        <v>0</v>
      </c>
      <c r="Q430" s="143">
        <v>0</v>
      </c>
      <c r="R430" s="143">
        <f>Q430*H430</f>
        <v>0</v>
      </c>
      <c r="S430" s="143">
        <v>0</v>
      </c>
      <c r="T430" s="144">
        <f>S430*H430</f>
        <v>0</v>
      </c>
      <c r="AR430" s="145" t="s">
        <v>318</v>
      </c>
      <c r="AT430" s="145" t="s">
        <v>313</v>
      </c>
      <c r="AU430" s="145" t="s">
        <v>90</v>
      </c>
      <c r="AY430" s="18" t="s">
        <v>311</v>
      </c>
      <c r="BE430" s="146">
        <f>IF(N430="základní",J430,0)</f>
        <v>0</v>
      </c>
      <c r="BF430" s="146">
        <f>IF(N430="snížená",J430,0)</f>
        <v>0</v>
      </c>
      <c r="BG430" s="146">
        <f>IF(N430="zákl. přenesená",J430,0)</f>
        <v>0</v>
      </c>
      <c r="BH430" s="146">
        <f>IF(N430="sníž. přenesená",J430,0)</f>
        <v>0</v>
      </c>
      <c r="BI430" s="146">
        <f>IF(N430="nulová",J430,0)</f>
        <v>0</v>
      </c>
      <c r="BJ430" s="18" t="s">
        <v>88</v>
      </c>
      <c r="BK430" s="146">
        <f>ROUND(I430*H430,2)</f>
        <v>0</v>
      </c>
      <c r="BL430" s="18" t="s">
        <v>318</v>
      </c>
      <c r="BM430" s="145" t="s">
        <v>2733</v>
      </c>
    </row>
    <row r="431" spans="2:65" s="1" customFormat="1" ht="11.25" x14ac:dyDescent="0.2">
      <c r="B431" s="34"/>
      <c r="D431" s="147" t="s">
        <v>320</v>
      </c>
      <c r="F431" s="148" t="s">
        <v>494</v>
      </c>
      <c r="I431" s="149"/>
      <c r="L431" s="34"/>
      <c r="M431" s="150"/>
      <c r="T431" s="55"/>
      <c r="AT431" s="18" t="s">
        <v>320</v>
      </c>
      <c r="AU431" s="18" t="s">
        <v>90</v>
      </c>
    </row>
    <row r="432" spans="2:65" s="1" customFormat="1" ht="24.2" customHeight="1" x14ac:dyDescent="0.2">
      <c r="B432" s="34"/>
      <c r="C432" s="134" t="s">
        <v>680</v>
      </c>
      <c r="D432" s="134" t="s">
        <v>313</v>
      </c>
      <c r="E432" s="135" t="s">
        <v>496</v>
      </c>
      <c r="F432" s="136" t="s">
        <v>497</v>
      </c>
      <c r="G432" s="137" t="s">
        <v>371</v>
      </c>
      <c r="H432" s="138">
        <v>123.093</v>
      </c>
      <c r="I432" s="139"/>
      <c r="J432" s="140">
        <f>ROUND(I432*H432,2)</f>
        <v>0</v>
      </c>
      <c r="K432" s="136" t="s">
        <v>317</v>
      </c>
      <c r="L432" s="34"/>
      <c r="M432" s="141" t="s">
        <v>43</v>
      </c>
      <c r="N432" s="142" t="s">
        <v>52</v>
      </c>
      <c r="P432" s="143">
        <f>O432*H432</f>
        <v>0</v>
      </c>
      <c r="Q432" s="143">
        <v>1.10907</v>
      </c>
      <c r="R432" s="143">
        <f>Q432*H432</f>
        <v>136.51875351000001</v>
      </c>
      <c r="S432" s="143">
        <v>0</v>
      </c>
      <c r="T432" s="144">
        <f>S432*H432</f>
        <v>0</v>
      </c>
      <c r="AR432" s="145" t="s">
        <v>318</v>
      </c>
      <c r="AT432" s="145" t="s">
        <v>313</v>
      </c>
      <c r="AU432" s="145" t="s">
        <v>90</v>
      </c>
      <c r="AY432" s="18" t="s">
        <v>311</v>
      </c>
      <c r="BE432" s="146">
        <f>IF(N432="základní",J432,0)</f>
        <v>0</v>
      </c>
      <c r="BF432" s="146">
        <f>IF(N432="snížená",J432,0)</f>
        <v>0</v>
      </c>
      <c r="BG432" s="146">
        <f>IF(N432="zákl. přenesená",J432,0)</f>
        <v>0</v>
      </c>
      <c r="BH432" s="146">
        <f>IF(N432="sníž. přenesená",J432,0)</f>
        <v>0</v>
      </c>
      <c r="BI432" s="146">
        <f>IF(N432="nulová",J432,0)</f>
        <v>0</v>
      </c>
      <c r="BJ432" s="18" t="s">
        <v>88</v>
      </c>
      <c r="BK432" s="146">
        <f>ROUND(I432*H432,2)</f>
        <v>0</v>
      </c>
      <c r="BL432" s="18" t="s">
        <v>318</v>
      </c>
      <c r="BM432" s="145" t="s">
        <v>2734</v>
      </c>
    </row>
    <row r="433" spans="2:65" s="1" customFormat="1" ht="11.25" x14ac:dyDescent="0.2">
      <c r="B433" s="34"/>
      <c r="D433" s="147" t="s">
        <v>320</v>
      </c>
      <c r="F433" s="148" t="s">
        <v>499</v>
      </c>
      <c r="I433" s="149"/>
      <c r="L433" s="34"/>
      <c r="M433" s="150"/>
      <c r="T433" s="55"/>
      <c r="AT433" s="18" t="s">
        <v>320</v>
      </c>
      <c r="AU433" s="18" t="s">
        <v>90</v>
      </c>
    </row>
    <row r="434" spans="2:65" s="14" customFormat="1" ht="11.25" x14ac:dyDescent="0.2">
      <c r="B434" s="166"/>
      <c r="D434" s="152" t="s">
        <v>322</v>
      </c>
      <c r="E434" s="167" t="s">
        <v>43</v>
      </c>
      <c r="F434" s="168" t="s">
        <v>409</v>
      </c>
      <c r="H434" s="167" t="s">
        <v>43</v>
      </c>
      <c r="I434" s="169"/>
      <c r="L434" s="166"/>
      <c r="M434" s="170"/>
      <c r="T434" s="171"/>
      <c r="AT434" s="167" t="s">
        <v>322</v>
      </c>
      <c r="AU434" s="167" t="s">
        <v>90</v>
      </c>
      <c r="AV434" s="14" t="s">
        <v>88</v>
      </c>
      <c r="AW434" s="14" t="s">
        <v>41</v>
      </c>
      <c r="AX434" s="14" t="s">
        <v>81</v>
      </c>
      <c r="AY434" s="167" t="s">
        <v>311</v>
      </c>
    </row>
    <row r="435" spans="2:65" s="12" customFormat="1" ht="11.25" x14ac:dyDescent="0.2">
      <c r="B435" s="151"/>
      <c r="D435" s="152" t="s">
        <v>322</v>
      </c>
      <c r="E435" s="153" t="s">
        <v>43</v>
      </c>
      <c r="F435" s="154" t="s">
        <v>2735</v>
      </c>
      <c r="H435" s="155">
        <v>123.093</v>
      </c>
      <c r="I435" s="156"/>
      <c r="L435" s="151"/>
      <c r="M435" s="157"/>
      <c r="T435" s="158"/>
      <c r="AT435" s="153" t="s">
        <v>322</v>
      </c>
      <c r="AU435" s="153" t="s">
        <v>90</v>
      </c>
      <c r="AV435" s="12" t="s">
        <v>90</v>
      </c>
      <c r="AW435" s="12" t="s">
        <v>41</v>
      </c>
      <c r="AX435" s="12" t="s">
        <v>81</v>
      </c>
      <c r="AY435" s="153" t="s">
        <v>311</v>
      </c>
    </row>
    <row r="436" spans="2:65" s="13" customFormat="1" ht="11.25" x14ac:dyDescent="0.2">
      <c r="B436" s="159"/>
      <c r="D436" s="152" t="s">
        <v>322</v>
      </c>
      <c r="E436" s="160" t="s">
        <v>43</v>
      </c>
      <c r="F436" s="161" t="s">
        <v>331</v>
      </c>
      <c r="H436" s="162">
        <v>123.093</v>
      </c>
      <c r="I436" s="163"/>
      <c r="L436" s="159"/>
      <c r="M436" s="164"/>
      <c r="T436" s="165"/>
      <c r="AT436" s="160" t="s">
        <v>322</v>
      </c>
      <c r="AU436" s="160" t="s">
        <v>90</v>
      </c>
      <c r="AV436" s="13" t="s">
        <v>318</v>
      </c>
      <c r="AW436" s="13" t="s">
        <v>41</v>
      </c>
      <c r="AX436" s="13" t="s">
        <v>88</v>
      </c>
      <c r="AY436" s="160" t="s">
        <v>311</v>
      </c>
    </row>
    <row r="437" spans="2:65" s="11" customFormat="1" ht="22.9" customHeight="1" x14ac:dyDescent="0.2">
      <c r="B437" s="122"/>
      <c r="D437" s="123" t="s">
        <v>80</v>
      </c>
      <c r="E437" s="132" t="s">
        <v>318</v>
      </c>
      <c r="F437" s="132" t="s">
        <v>501</v>
      </c>
      <c r="I437" s="125"/>
      <c r="J437" s="133">
        <f>BK437</f>
        <v>0</v>
      </c>
      <c r="L437" s="122"/>
      <c r="M437" s="127"/>
      <c r="P437" s="128">
        <f>SUM(P438:P506)</f>
        <v>0</v>
      </c>
      <c r="R437" s="128">
        <f>SUM(R438:R506)</f>
        <v>48.289040770000007</v>
      </c>
      <c r="T437" s="129">
        <f>SUM(T438:T506)</f>
        <v>0</v>
      </c>
      <c r="AR437" s="123" t="s">
        <v>88</v>
      </c>
      <c r="AT437" s="130" t="s">
        <v>80</v>
      </c>
      <c r="AU437" s="130" t="s">
        <v>88</v>
      </c>
      <c r="AY437" s="123" t="s">
        <v>311</v>
      </c>
      <c r="BK437" s="131">
        <f>SUM(BK438:BK506)</f>
        <v>0</v>
      </c>
    </row>
    <row r="438" spans="2:65" s="1" customFormat="1" ht="24.2" customHeight="1" x14ac:dyDescent="0.2">
      <c r="B438" s="34"/>
      <c r="C438" s="134" t="s">
        <v>686</v>
      </c>
      <c r="D438" s="134" t="s">
        <v>313</v>
      </c>
      <c r="E438" s="135" t="s">
        <v>2736</v>
      </c>
      <c r="F438" s="136" t="s">
        <v>2737</v>
      </c>
      <c r="G438" s="137" t="s">
        <v>340</v>
      </c>
      <c r="H438" s="138">
        <v>14</v>
      </c>
      <c r="I438" s="139"/>
      <c r="J438" s="140">
        <f>ROUND(I438*H438,2)</f>
        <v>0</v>
      </c>
      <c r="K438" s="136" t="s">
        <v>317</v>
      </c>
      <c r="L438" s="34"/>
      <c r="M438" s="141" t="s">
        <v>43</v>
      </c>
      <c r="N438" s="142" t="s">
        <v>52</v>
      </c>
      <c r="P438" s="143">
        <f>O438*H438</f>
        <v>0</v>
      </c>
      <c r="Q438" s="143">
        <v>0.18636</v>
      </c>
      <c r="R438" s="143">
        <f>Q438*H438</f>
        <v>2.6090399999999998</v>
      </c>
      <c r="S438" s="143">
        <v>0</v>
      </c>
      <c r="T438" s="144">
        <f>S438*H438</f>
        <v>0</v>
      </c>
      <c r="AR438" s="145" t="s">
        <v>318</v>
      </c>
      <c r="AT438" s="145" t="s">
        <v>313</v>
      </c>
      <c r="AU438" s="145" t="s">
        <v>90</v>
      </c>
      <c r="AY438" s="18" t="s">
        <v>311</v>
      </c>
      <c r="BE438" s="146">
        <f>IF(N438="základní",J438,0)</f>
        <v>0</v>
      </c>
      <c r="BF438" s="146">
        <f>IF(N438="snížená",J438,0)</f>
        <v>0</v>
      </c>
      <c r="BG438" s="146">
        <f>IF(N438="zákl. přenesená",J438,0)</f>
        <v>0</v>
      </c>
      <c r="BH438" s="146">
        <f>IF(N438="sníž. přenesená",J438,0)</f>
        <v>0</v>
      </c>
      <c r="BI438" s="146">
        <f>IF(N438="nulová",J438,0)</f>
        <v>0</v>
      </c>
      <c r="BJ438" s="18" t="s">
        <v>88</v>
      </c>
      <c r="BK438" s="146">
        <f>ROUND(I438*H438,2)</f>
        <v>0</v>
      </c>
      <c r="BL438" s="18" t="s">
        <v>318</v>
      </c>
      <c r="BM438" s="145" t="s">
        <v>2738</v>
      </c>
    </row>
    <row r="439" spans="2:65" s="1" customFormat="1" ht="11.25" x14ac:dyDescent="0.2">
      <c r="B439" s="34"/>
      <c r="D439" s="147" t="s">
        <v>320</v>
      </c>
      <c r="F439" s="148" t="s">
        <v>2739</v>
      </c>
      <c r="I439" s="149"/>
      <c r="L439" s="34"/>
      <c r="M439" s="150"/>
      <c r="T439" s="55"/>
      <c r="AT439" s="18" t="s">
        <v>320</v>
      </c>
      <c r="AU439" s="18" t="s">
        <v>90</v>
      </c>
    </row>
    <row r="440" spans="2:65" s="12" customFormat="1" ht="11.25" x14ac:dyDescent="0.2">
      <c r="B440" s="151"/>
      <c r="D440" s="152" t="s">
        <v>322</v>
      </c>
      <c r="E440" s="153" t="s">
        <v>43</v>
      </c>
      <c r="F440" s="154" t="s">
        <v>2740</v>
      </c>
      <c r="H440" s="155">
        <v>14</v>
      </c>
      <c r="I440" s="156"/>
      <c r="L440" s="151"/>
      <c r="M440" s="157"/>
      <c r="T440" s="158"/>
      <c r="AT440" s="153" t="s">
        <v>322</v>
      </c>
      <c r="AU440" s="153" t="s">
        <v>90</v>
      </c>
      <c r="AV440" s="12" t="s">
        <v>90</v>
      </c>
      <c r="AW440" s="12" t="s">
        <v>41</v>
      </c>
      <c r="AX440" s="12" t="s">
        <v>81</v>
      </c>
      <c r="AY440" s="153" t="s">
        <v>311</v>
      </c>
    </row>
    <row r="441" spans="2:65" s="13" customFormat="1" ht="11.25" x14ac:dyDescent="0.2">
      <c r="B441" s="159"/>
      <c r="D441" s="152" t="s">
        <v>322</v>
      </c>
      <c r="E441" s="160" t="s">
        <v>43</v>
      </c>
      <c r="F441" s="161" t="s">
        <v>331</v>
      </c>
      <c r="H441" s="162">
        <v>14</v>
      </c>
      <c r="I441" s="163"/>
      <c r="L441" s="159"/>
      <c r="M441" s="164"/>
      <c r="T441" s="165"/>
      <c r="AT441" s="160" t="s">
        <v>322</v>
      </c>
      <c r="AU441" s="160" t="s">
        <v>90</v>
      </c>
      <c r="AV441" s="13" t="s">
        <v>318</v>
      </c>
      <c r="AW441" s="13" t="s">
        <v>41</v>
      </c>
      <c r="AX441" s="13" t="s">
        <v>88</v>
      </c>
      <c r="AY441" s="160" t="s">
        <v>311</v>
      </c>
    </row>
    <row r="442" spans="2:65" s="1" customFormat="1" ht="16.5" customHeight="1" x14ac:dyDescent="0.2">
      <c r="B442" s="34"/>
      <c r="C442" s="172" t="s">
        <v>693</v>
      </c>
      <c r="D442" s="172" t="s">
        <v>634</v>
      </c>
      <c r="E442" s="173" t="s">
        <v>2741</v>
      </c>
      <c r="F442" s="174" t="s">
        <v>2742</v>
      </c>
      <c r="G442" s="175" t="s">
        <v>379</v>
      </c>
      <c r="H442" s="176">
        <v>131.6</v>
      </c>
      <c r="I442" s="177"/>
      <c r="J442" s="178">
        <f>ROUND(I442*H442,2)</f>
        <v>0</v>
      </c>
      <c r="K442" s="174" t="s">
        <v>43</v>
      </c>
      <c r="L442" s="179"/>
      <c r="M442" s="180" t="s">
        <v>43</v>
      </c>
      <c r="N442" s="181" t="s">
        <v>52</v>
      </c>
      <c r="P442" s="143">
        <f>O442*H442</f>
        <v>0</v>
      </c>
      <c r="Q442" s="143">
        <v>0</v>
      </c>
      <c r="R442" s="143">
        <f>Q442*H442</f>
        <v>0</v>
      </c>
      <c r="S442" s="143">
        <v>0</v>
      </c>
      <c r="T442" s="144">
        <f>S442*H442</f>
        <v>0</v>
      </c>
      <c r="AR442" s="145" t="s">
        <v>362</v>
      </c>
      <c r="AT442" s="145" t="s">
        <v>634</v>
      </c>
      <c r="AU442" s="145" t="s">
        <v>90</v>
      </c>
      <c r="AY442" s="18" t="s">
        <v>311</v>
      </c>
      <c r="BE442" s="146">
        <f>IF(N442="základní",J442,0)</f>
        <v>0</v>
      </c>
      <c r="BF442" s="146">
        <f>IF(N442="snížená",J442,0)</f>
        <v>0</v>
      </c>
      <c r="BG442" s="146">
        <f>IF(N442="zákl. přenesená",J442,0)</f>
        <v>0</v>
      </c>
      <c r="BH442" s="146">
        <f>IF(N442="sníž. přenesená",J442,0)</f>
        <v>0</v>
      </c>
      <c r="BI442" s="146">
        <f>IF(N442="nulová",J442,0)</f>
        <v>0</v>
      </c>
      <c r="BJ442" s="18" t="s">
        <v>88</v>
      </c>
      <c r="BK442" s="146">
        <f>ROUND(I442*H442,2)</f>
        <v>0</v>
      </c>
      <c r="BL442" s="18" t="s">
        <v>318</v>
      </c>
      <c r="BM442" s="145" t="s">
        <v>2743</v>
      </c>
    </row>
    <row r="443" spans="2:65" s="12" customFormat="1" ht="11.25" x14ac:dyDescent="0.2">
      <c r="B443" s="151"/>
      <c r="D443" s="152" t="s">
        <v>322</v>
      </c>
      <c r="E443" s="153" t="s">
        <v>43</v>
      </c>
      <c r="F443" s="154" t="s">
        <v>2744</v>
      </c>
      <c r="H443" s="155">
        <v>131.6</v>
      </c>
      <c r="I443" s="156"/>
      <c r="L443" s="151"/>
      <c r="M443" s="157"/>
      <c r="T443" s="158"/>
      <c r="AT443" s="153" t="s">
        <v>322</v>
      </c>
      <c r="AU443" s="153" t="s">
        <v>90</v>
      </c>
      <c r="AV443" s="12" t="s">
        <v>90</v>
      </c>
      <c r="AW443" s="12" t="s">
        <v>41</v>
      </c>
      <c r="AX443" s="12" t="s">
        <v>81</v>
      </c>
      <c r="AY443" s="153" t="s">
        <v>311</v>
      </c>
    </row>
    <row r="444" spans="2:65" s="13" customFormat="1" ht="11.25" x14ac:dyDescent="0.2">
      <c r="B444" s="159"/>
      <c r="D444" s="152" t="s">
        <v>322</v>
      </c>
      <c r="E444" s="160" t="s">
        <v>43</v>
      </c>
      <c r="F444" s="161" t="s">
        <v>331</v>
      </c>
      <c r="H444" s="162">
        <v>131.6</v>
      </c>
      <c r="I444" s="163"/>
      <c r="L444" s="159"/>
      <c r="M444" s="164"/>
      <c r="T444" s="165"/>
      <c r="AT444" s="160" t="s">
        <v>322</v>
      </c>
      <c r="AU444" s="160" t="s">
        <v>90</v>
      </c>
      <c r="AV444" s="13" t="s">
        <v>318</v>
      </c>
      <c r="AW444" s="13" t="s">
        <v>41</v>
      </c>
      <c r="AX444" s="13" t="s">
        <v>88</v>
      </c>
      <c r="AY444" s="160" t="s">
        <v>311</v>
      </c>
    </row>
    <row r="445" spans="2:65" s="1" customFormat="1" ht="24.2" customHeight="1" x14ac:dyDescent="0.2">
      <c r="B445" s="34"/>
      <c r="C445" s="134" t="s">
        <v>698</v>
      </c>
      <c r="D445" s="134" t="s">
        <v>313</v>
      </c>
      <c r="E445" s="135" t="s">
        <v>2745</v>
      </c>
      <c r="F445" s="136" t="s">
        <v>2746</v>
      </c>
      <c r="G445" s="137" t="s">
        <v>316</v>
      </c>
      <c r="H445" s="138">
        <v>0.159</v>
      </c>
      <c r="I445" s="139"/>
      <c r="J445" s="140">
        <f>ROUND(I445*H445,2)</f>
        <v>0</v>
      </c>
      <c r="K445" s="136" t="s">
        <v>317</v>
      </c>
      <c r="L445" s="34"/>
      <c r="M445" s="141" t="s">
        <v>43</v>
      </c>
      <c r="N445" s="142" t="s">
        <v>52</v>
      </c>
      <c r="P445" s="143">
        <f>O445*H445</f>
        <v>0</v>
      </c>
      <c r="Q445" s="143">
        <v>2.5020099999999998</v>
      </c>
      <c r="R445" s="143">
        <f>Q445*H445</f>
        <v>0.39781959</v>
      </c>
      <c r="S445" s="143">
        <v>0</v>
      </c>
      <c r="T445" s="144">
        <f>S445*H445</f>
        <v>0</v>
      </c>
      <c r="AR445" s="145" t="s">
        <v>318</v>
      </c>
      <c r="AT445" s="145" t="s">
        <v>313</v>
      </c>
      <c r="AU445" s="145" t="s">
        <v>90</v>
      </c>
      <c r="AY445" s="18" t="s">
        <v>311</v>
      </c>
      <c r="BE445" s="146">
        <f>IF(N445="základní",J445,0)</f>
        <v>0</v>
      </c>
      <c r="BF445" s="146">
        <f>IF(N445="snížená",J445,0)</f>
        <v>0</v>
      </c>
      <c r="BG445" s="146">
        <f>IF(N445="zákl. přenesená",J445,0)</f>
        <v>0</v>
      </c>
      <c r="BH445" s="146">
        <f>IF(N445="sníž. přenesená",J445,0)</f>
        <v>0</v>
      </c>
      <c r="BI445" s="146">
        <f>IF(N445="nulová",J445,0)</f>
        <v>0</v>
      </c>
      <c r="BJ445" s="18" t="s">
        <v>88</v>
      </c>
      <c r="BK445" s="146">
        <f>ROUND(I445*H445,2)</f>
        <v>0</v>
      </c>
      <c r="BL445" s="18" t="s">
        <v>318</v>
      </c>
      <c r="BM445" s="145" t="s">
        <v>2747</v>
      </c>
    </row>
    <row r="446" spans="2:65" s="1" customFormat="1" ht="11.25" x14ac:dyDescent="0.2">
      <c r="B446" s="34"/>
      <c r="D446" s="147" t="s">
        <v>320</v>
      </c>
      <c r="F446" s="148" t="s">
        <v>2748</v>
      </c>
      <c r="I446" s="149"/>
      <c r="L446" s="34"/>
      <c r="M446" s="150"/>
      <c r="T446" s="55"/>
      <c r="AT446" s="18" t="s">
        <v>320</v>
      </c>
      <c r="AU446" s="18" t="s">
        <v>90</v>
      </c>
    </row>
    <row r="447" spans="2:65" s="14" customFormat="1" ht="11.25" x14ac:dyDescent="0.2">
      <c r="B447" s="166"/>
      <c r="D447" s="152" t="s">
        <v>322</v>
      </c>
      <c r="E447" s="167" t="s">
        <v>43</v>
      </c>
      <c r="F447" s="168" t="s">
        <v>2749</v>
      </c>
      <c r="H447" s="167" t="s">
        <v>43</v>
      </c>
      <c r="I447" s="169"/>
      <c r="L447" s="166"/>
      <c r="M447" s="170"/>
      <c r="T447" s="171"/>
      <c r="AT447" s="167" t="s">
        <v>322</v>
      </c>
      <c r="AU447" s="167" t="s">
        <v>90</v>
      </c>
      <c r="AV447" s="14" t="s">
        <v>88</v>
      </c>
      <c r="AW447" s="14" t="s">
        <v>41</v>
      </c>
      <c r="AX447" s="14" t="s">
        <v>81</v>
      </c>
      <c r="AY447" s="167" t="s">
        <v>311</v>
      </c>
    </row>
    <row r="448" spans="2:65" s="12" customFormat="1" ht="11.25" x14ac:dyDescent="0.2">
      <c r="B448" s="151"/>
      <c r="D448" s="152" t="s">
        <v>322</v>
      </c>
      <c r="E448" s="153" t="s">
        <v>43</v>
      </c>
      <c r="F448" s="154" t="s">
        <v>2750</v>
      </c>
      <c r="H448" s="155">
        <v>0.159</v>
      </c>
      <c r="I448" s="156"/>
      <c r="L448" s="151"/>
      <c r="M448" s="157"/>
      <c r="T448" s="158"/>
      <c r="AT448" s="153" t="s">
        <v>322</v>
      </c>
      <c r="AU448" s="153" t="s">
        <v>90</v>
      </c>
      <c r="AV448" s="12" t="s">
        <v>90</v>
      </c>
      <c r="AW448" s="12" t="s">
        <v>41</v>
      </c>
      <c r="AX448" s="12" t="s">
        <v>81</v>
      </c>
      <c r="AY448" s="153" t="s">
        <v>311</v>
      </c>
    </row>
    <row r="449" spans="2:65" s="13" customFormat="1" ht="11.25" x14ac:dyDescent="0.2">
      <c r="B449" s="159"/>
      <c r="D449" s="152" t="s">
        <v>322</v>
      </c>
      <c r="E449" s="160" t="s">
        <v>43</v>
      </c>
      <c r="F449" s="161" t="s">
        <v>331</v>
      </c>
      <c r="H449" s="162">
        <v>0.159</v>
      </c>
      <c r="I449" s="163"/>
      <c r="L449" s="159"/>
      <c r="M449" s="164"/>
      <c r="T449" s="165"/>
      <c r="AT449" s="160" t="s">
        <v>322</v>
      </c>
      <c r="AU449" s="160" t="s">
        <v>90</v>
      </c>
      <c r="AV449" s="13" t="s">
        <v>318</v>
      </c>
      <c r="AW449" s="13" t="s">
        <v>41</v>
      </c>
      <c r="AX449" s="13" t="s">
        <v>88</v>
      </c>
      <c r="AY449" s="160" t="s">
        <v>311</v>
      </c>
    </row>
    <row r="450" spans="2:65" s="1" customFormat="1" ht="21.75" customHeight="1" x14ac:dyDescent="0.2">
      <c r="B450" s="34"/>
      <c r="C450" s="134" t="s">
        <v>703</v>
      </c>
      <c r="D450" s="134" t="s">
        <v>313</v>
      </c>
      <c r="E450" s="135" t="s">
        <v>511</v>
      </c>
      <c r="F450" s="136" t="s">
        <v>512</v>
      </c>
      <c r="G450" s="137" t="s">
        <v>250</v>
      </c>
      <c r="H450" s="138">
        <v>2.27</v>
      </c>
      <c r="I450" s="139"/>
      <c r="J450" s="140">
        <f>ROUND(I450*H450,2)</f>
        <v>0</v>
      </c>
      <c r="K450" s="136" t="s">
        <v>317</v>
      </c>
      <c r="L450" s="34"/>
      <c r="M450" s="141" t="s">
        <v>43</v>
      </c>
      <c r="N450" s="142" t="s">
        <v>52</v>
      </c>
      <c r="P450" s="143">
        <f>O450*H450</f>
        <v>0</v>
      </c>
      <c r="Q450" s="143">
        <v>5.3299999999999997E-3</v>
      </c>
      <c r="R450" s="143">
        <f>Q450*H450</f>
        <v>1.20991E-2</v>
      </c>
      <c r="S450" s="143">
        <v>0</v>
      </c>
      <c r="T450" s="144">
        <f>S450*H450</f>
        <v>0</v>
      </c>
      <c r="AR450" s="145" t="s">
        <v>318</v>
      </c>
      <c r="AT450" s="145" t="s">
        <v>313</v>
      </c>
      <c r="AU450" s="145" t="s">
        <v>90</v>
      </c>
      <c r="AY450" s="18" t="s">
        <v>311</v>
      </c>
      <c r="BE450" s="146">
        <f>IF(N450="základní",J450,0)</f>
        <v>0</v>
      </c>
      <c r="BF450" s="146">
        <f>IF(N450="snížená",J450,0)</f>
        <v>0</v>
      </c>
      <c r="BG450" s="146">
        <f>IF(N450="zákl. přenesená",J450,0)</f>
        <v>0</v>
      </c>
      <c r="BH450" s="146">
        <f>IF(N450="sníž. přenesená",J450,0)</f>
        <v>0</v>
      </c>
      <c r="BI450" s="146">
        <f>IF(N450="nulová",J450,0)</f>
        <v>0</v>
      </c>
      <c r="BJ450" s="18" t="s">
        <v>88</v>
      </c>
      <c r="BK450" s="146">
        <f>ROUND(I450*H450,2)</f>
        <v>0</v>
      </c>
      <c r="BL450" s="18" t="s">
        <v>318</v>
      </c>
      <c r="BM450" s="145" t="s">
        <v>2751</v>
      </c>
    </row>
    <row r="451" spans="2:65" s="1" customFormat="1" ht="11.25" x14ac:dyDescent="0.2">
      <c r="B451" s="34"/>
      <c r="D451" s="147" t="s">
        <v>320</v>
      </c>
      <c r="F451" s="148" t="s">
        <v>514</v>
      </c>
      <c r="I451" s="149"/>
      <c r="L451" s="34"/>
      <c r="M451" s="150"/>
      <c r="T451" s="55"/>
      <c r="AT451" s="18" t="s">
        <v>320</v>
      </c>
      <c r="AU451" s="18" t="s">
        <v>90</v>
      </c>
    </row>
    <row r="452" spans="2:65" s="14" customFormat="1" ht="11.25" x14ac:dyDescent="0.2">
      <c r="B452" s="166"/>
      <c r="D452" s="152" t="s">
        <v>322</v>
      </c>
      <c r="E452" s="167" t="s">
        <v>43</v>
      </c>
      <c r="F452" s="168" t="s">
        <v>1815</v>
      </c>
      <c r="H452" s="167" t="s">
        <v>43</v>
      </c>
      <c r="I452" s="169"/>
      <c r="L452" s="166"/>
      <c r="M452" s="170"/>
      <c r="T452" s="171"/>
      <c r="AT452" s="167" t="s">
        <v>322</v>
      </c>
      <c r="AU452" s="167" t="s">
        <v>90</v>
      </c>
      <c r="AV452" s="14" t="s">
        <v>88</v>
      </c>
      <c r="AW452" s="14" t="s">
        <v>41</v>
      </c>
      <c r="AX452" s="14" t="s">
        <v>81</v>
      </c>
      <c r="AY452" s="167" t="s">
        <v>311</v>
      </c>
    </row>
    <row r="453" spans="2:65" s="12" customFormat="1" ht="11.25" x14ac:dyDescent="0.2">
      <c r="B453" s="151"/>
      <c r="D453" s="152" t="s">
        <v>322</v>
      </c>
      <c r="E453" s="153" t="s">
        <v>43</v>
      </c>
      <c r="F453" s="154" t="s">
        <v>2752</v>
      </c>
      <c r="H453" s="155">
        <v>2.27</v>
      </c>
      <c r="I453" s="156"/>
      <c r="L453" s="151"/>
      <c r="M453" s="157"/>
      <c r="T453" s="158"/>
      <c r="AT453" s="153" t="s">
        <v>322</v>
      </c>
      <c r="AU453" s="153" t="s">
        <v>90</v>
      </c>
      <c r="AV453" s="12" t="s">
        <v>90</v>
      </c>
      <c r="AW453" s="12" t="s">
        <v>41</v>
      </c>
      <c r="AX453" s="12" t="s">
        <v>81</v>
      </c>
      <c r="AY453" s="153" t="s">
        <v>311</v>
      </c>
    </row>
    <row r="454" spans="2:65" s="13" customFormat="1" ht="11.25" x14ac:dyDescent="0.2">
      <c r="B454" s="159"/>
      <c r="D454" s="152" t="s">
        <v>322</v>
      </c>
      <c r="E454" s="160" t="s">
        <v>43</v>
      </c>
      <c r="F454" s="161" t="s">
        <v>331</v>
      </c>
      <c r="H454" s="162">
        <v>2.27</v>
      </c>
      <c r="I454" s="163"/>
      <c r="L454" s="159"/>
      <c r="M454" s="164"/>
      <c r="T454" s="165"/>
      <c r="AT454" s="160" t="s">
        <v>322</v>
      </c>
      <c r="AU454" s="160" t="s">
        <v>90</v>
      </c>
      <c r="AV454" s="13" t="s">
        <v>318</v>
      </c>
      <c r="AW454" s="13" t="s">
        <v>41</v>
      </c>
      <c r="AX454" s="13" t="s">
        <v>88</v>
      </c>
      <c r="AY454" s="160" t="s">
        <v>311</v>
      </c>
    </row>
    <row r="455" spans="2:65" s="1" customFormat="1" ht="24.2" customHeight="1" x14ac:dyDescent="0.2">
      <c r="B455" s="34"/>
      <c r="C455" s="134" t="s">
        <v>709</v>
      </c>
      <c r="D455" s="134" t="s">
        <v>313</v>
      </c>
      <c r="E455" s="135" t="s">
        <v>519</v>
      </c>
      <c r="F455" s="136" t="s">
        <v>520</v>
      </c>
      <c r="G455" s="137" t="s">
        <v>250</v>
      </c>
      <c r="H455" s="138">
        <v>2.27</v>
      </c>
      <c r="I455" s="139"/>
      <c r="J455" s="140">
        <f>ROUND(I455*H455,2)</f>
        <v>0</v>
      </c>
      <c r="K455" s="136" t="s">
        <v>317</v>
      </c>
      <c r="L455" s="34"/>
      <c r="M455" s="141" t="s">
        <v>43</v>
      </c>
      <c r="N455" s="142" t="s">
        <v>52</v>
      </c>
      <c r="P455" s="143">
        <f>O455*H455</f>
        <v>0</v>
      </c>
      <c r="Q455" s="143">
        <v>0</v>
      </c>
      <c r="R455" s="143">
        <f>Q455*H455</f>
        <v>0</v>
      </c>
      <c r="S455" s="143">
        <v>0</v>
      </c>
      <c r="T455" s="144">
        <f>S455*H455</f>
        <v>0</v>
      </c>
      <c r="AR455" s="145" t="s">
        <v>318</v>
      </c>
      <c r="AT455" s="145" t="s">
        <v>313</v>
      </c>
      <c r="AU455" s="145" t="s">
        <v>90</v>
      </c>
      <c r="AY455" s="18" t="s">
        <v>311</v>
      </c>
      <c r="BE455" s="146">
        <f>IF(N455="základní",J455,0)</f>
        <v>0</v>
      </c>
      <c r="BF455" s="146">
        <f>IF(N455="snížená",J455,0)</f>
        <v>0</v>
      </c>
      <c r="BG455" s="146">
        <f>IF(N455="zákl. přenesená",J455,0)</f>
        <v>0</v>
      </c>
      <c r="BH455" s="146">
        <f>IF(N455="sníž. přenesená",J455,0)</f>
        <v>0</v>
      </c>
      <c r="BI455" s="146">
        <f>IF(N455="nulová",J455,0)</f>
        <v>0</v>
      </c>
      <c r="BJ455" s="18" t="s">
        <v>88</v>
      </c>
      <c r="BK455" s="146">
        <f>ROUND(I455*H455,2)</f>
        <v>0</v>
      </c>
      <c r="BL455" s="18" t="s">
        <v>318</v>
      </c>
      <c r="BM455" s="145" t="s">
        <v>2753</v>
      </c>
    </row>
    <row r="456" spans="2:65" s="1" customFormat="1" ht="11.25" x14ac:dyDescent="0.2">
      <c r="B456" s="34"/>
      <c r="D456" s="147" t="s">
        <v>320</v>
      </c>
      <c r="F456" s="148" t="s">
        <v>522</v>
      </c>
      <c r="I456" s="149"/>
      <c r="L456" s="34"/>
      <c r="M456" s="150"/>
      <c r="T456" s="55"/>
      <c r="AT456" s="18" t="s">
        <v>320</v>
      </c>
      <c r="AU456" s="18" t="s">
        <v>90</v>
      </c>
    </row>
    <row r="457" spans="2:65" s="1" customFormat="1" ht="49.15" customHeight="1" x14ac:dyDescent="0.2">
      <c r="B457" s="34"/>
      <c r="C457" s="134" t="s">
        <v>716</v>
      </c>
      <c r="D457" s="134" t="s">
        <v>313</v>
      </c>
      <c r="E457" s="135" t="s">
        <v>2754</v>
      </c>
      <c r="F457" s="136" t="s">
        <v>2755</v>
      </c>
      <c r="G457" s="137" t="s">
        <v>250</v>
      </c>
      <c r="H457" s="138">
        <v>2.27</v>
      </c>
      <c r="I457" s="139"/>
      <c r="J457" s="140">
        <f>ROUND(I457*H457,2)</f>
        <v>0</v>
      </c>
      <c r="K457" s="136" t="s">
        <v>317</v>
      </c>
      <c r="L457" s="34"/>
      <c r="M457" s="141" t="s">
        <v>43</v>
      </c>
      <c r="N457" s="142" t="s">
        <v>52</v>
      </c>
      <c r="P457" s="143">
        <f>O457*H457</f>
        <v>0</v>
      </c>
      <c r="Q457" s="143">
        <v>1.128E-2</v>
      </c>
      <c r="R457" s="143">
        <f>Q457*H457</f>
        <v>2.5605599999999999E-2</v>
      </c>
      <c r="S457" s="143">
        <v>0</v>
      </c>
      <c r="T457" s="144">
        <f>S457*H457</f>
        <v>0</v>
      </c>
      <c r="AR457" s="145" t="s">
        <v>318</v>
      </c>
      <c r="AT457" s="145" t="s">
        <v>313</v>
      </c>
      <c r="AU457" s="145" t="s">
        <v>90</v>
      </c>
      <c r="AY457" s="18" t="s">
        <v>311</v>
      </c>
      <c r="BE457" s="146">
        <f>IF(N457="základní",J457,0)</f>
        <v>0</v>
      </c>
      <c r="BF457" s="146">
        <f>IF(N457="snížená",J457,0)</f>
        <v>0</v>
      </c>
      <c r="BG457" s="146">
        <f>IF(N457="zákl. přenesená",J457,0)</f>
        <v>0</v>
      </c>
      <c r="BH457" s="146">
        <f>IF(N457="sníž. přenesená",J457,0)</f>
        <v>0</v>
      </c>
      <c r="BI457" s="146">
        <f>IF(N457="nulová",J457,0)</f>
        <v>0</v>
      </c>
      <c r="BJ457" s="18" t="s">
        <v>88</v>
      </c>
      <c r="BK457" s="146">
        <f>ROUND(I457*H457,2)</f>
        <v>0</v>
      </c>
      <c r="BL457" s="18" t="s">
        <v>318</v>
      </c>
      <c r="BM457" s="145" t="s">
        <v>2756</v>
      </c>
    </row>
    <row r="458" spans="2:65" s="1" customFormat="1" ht="11.25" x14ac:dyDescent="0.2">
      <c r="B458" s="34"/>
      <c r="D458" s="147" t="s">
        <v>320</v>
      </c>
      <c r="F458" s="148" t="s">
        <v>2757</v>
      </c>
      <c r="I458" s="149"/>
      <c r="L458" s="34"/>
      <c r="M458" s="150"/>
      <c r="T458" s="55"/>
      <c r="AT458" s="18" t="s">
        <v>320</v>
      </c>
      <c r="AU458" s="18" t="s">
        <v>90</v>
      </c>
    </row>
    <row r="459" spans="2:65" s="14" customFormat="1" ht="11.25" x14ac:dyDescent="0.2">
      <c r="B459" s="166"/>
      <c r="D459" s="152" t="s">
        <v>322</v>
      </c>
      <c r="E459" s="167" t="s">
        <v>43</v>
      </c>
      <c r="F459" s="168" t="s">
        <v>1815</v>
      </c>
      <c r="H459" s="167" t="s">
        <v>43</v>
      </c>
      <c r="I459" s="169"/>
      <c r="L459" s="166"/>
      <c r="M459" s="170"/>
      <c r="T459" s="171"/>
      <c r="AT459" s="167" t="s">
        <v>322</v>
      </c>
      <c r="AU459" s="167" t="s">
        <v>90</v>
      </c>
      <c r="AV459" s="14" t="s">
        <v>88</v>
      </c>
      <c r="AW459" s="14" t="s">
        <v>41</v>
      </c>
      <c r="AX459" s="14" t="s">
        <v>81</v>
      </c>
      <c r="AY459" s="167" t="s">
        <v>311</v>
      </c>
    </row>
    <row r="460" spans="2:65" s="12" customFormat="1" ht="11.25" x14ac:dyDescent="0.2">
      <c r="B460" s="151"/>
      <c r="D460" s="152" t="s">
        <v>322</v>
      </c>
      <c r="E460" s="153" t="s">
        <v>43</v>
      </c>
      <c r="F460" s="154" t="s">
        <v>2758</v>
      </c>
      <c r="H460" s="155">
        <v>2.27</v>
      </c>
      <c r="I460" s="156"/>
      <c r="L460" s="151"/>
      <c r="M460" s="157"/>
      <c r="T460" s="158"/>
      <c r="AT460" s="153" t="s">
        <v>322</v>
      </c>
      <c r="AU460" s="153" t="s">
        <v>90</v>
      </c>
      <c r="AV460" s="12" t="s">
        <v>90</v>
      </c>
      <c r="AW460" s="12" t="s">
        <v>41</v>
      </c>
      <c r="AX460" s="12" t="s">
        <v>81</v>
      </c>
      <c r="AY460" s="153" t="s">
        <v>311</v>
      </c>
    </row>
    <row r="461" spans="2:65" s="13" customFormat="1" ht="11.25" x14ac:dyDescent="0.2">
      <c r="B461" s="159"/>
      <c r="D461" s="152" t="s">
        <v>322</v>
      </c>
      <c r="E461" s="160" t="s">
        <v>43</v>
      </c>
      <c r="F461" s="161" t="s">
        <v>331</v>
      </c>
      <c r="H461" s="162">
        <v>2.27</v>
      </c>
      <c r="I461" s="163"/>
      <c r="L461" s="159"/>
      <c r="M461" s="164"/>
      <c r="T461" s="165"/>
      <c r="AT461" s="160" t="s">
        <v>322</v>
      </c>
      <c r="AU461" s="160" t="s">
        <v>90</v>
      </c>
      <c r="AV461" s="13" t="s">
        <v>318</v>
      </c>
      <c r="AW461" s="13" t="s">
        <v>41</v>
      </c>
      <c r="AX461" s="13" t="s">
        <v>88</v>
      </c>
      <c r="AY461" s="160" t="s">
        <v>311</v>
      </c>
    </row>
    <row r="462" spans="2:65" s="1" customFormat="1" ht="24.2" customHeight="1" x14ac:dyDescent="0.2">
      <c r="B462" s="34"/>
      <c r="C462" s="134" t="s">
        <v>720</v>
      </c>
      <c r="D462" s="134" t="s">
        <v>313</v>
      </c>
      <c r="E462" s="135" t="s">
        <v>2759</v>
      </c>
      <c r="F462" s="136" t="s">
        <v>2760</v>
      </c>
      <c r="G462" s="137" t="s">
        <v>250</v>
      </c>
      <c r="H462" s="138">
        <v>2.27</v>
      </c>
      <c r="I462" s="139"/>
      <c r="J462" s="140">
        <f>ROUND(I462*H462,2)</f>
        <v>0</v>
      </c>
      <c r="K462" s="136" t="s">
        <v>317</v>
      </c>
      <c r="L462" s="34"/>
      <c r="M462" s="141" t="s">
        <v>43</v>
      </c>
      <c r="N462" s="142" t="s">
        <v>52</v>
      </c>
      <c r="P462" s="143">
        <f>O462*H462</f>
        <v>0</v>
      </c>
      <c r="Q462" s="143">
        <v>8.4000000000000003E-4</v>
      </c>
      <c r="R462" s="143">
        <f>Q462*H462</f>
        <v>1.9068000000000002E-3</v>
      </c>
      <c r="S462" s="143">
        <v>0</v>
      </c>
      <c r="T462" s="144">
        <f>S462*H462</f>
        <v>0</v>
      </c>
      <c r="AR462" s="145" t="s">
        <v>318</v>
      </c>
      <c r="AT462" s="145" t="s">
        <v>313</v>
      </c>
      <c r="AU462" s="145" t="s">
        <v>90</v>
      </c>
      <c r="AY462" s="18" t="s">
        <v>311</v>
      </c>
      <c r="BE462" s="146">
        <f>IF(N462="základní",J462,0)</f>
        <v>0</v>
      </c>
      <c r="BF462" s="146">
        <f>IF(N462="snížená",J462,0)</f>
        <v>0</v>
      </c>
      <c r="BG462" s="146">
        <f>IF(N462="zákl. přenesená",J462,0)</f>
        <v>0</v>
      </c>
      <c r="BH462" s="146">
        <f>IF(N462="sníž. přenesená",J462,0)</f>
        <v>0</v>
      </c>
      <c r="BI462" s="146">
        <f>IF(N462="nulová",J462,0)</f>
        <v>0</v>
      </c>
      <c r="BJ462" s="18" t="s">
        <v>88</v>
      </c>
      <c r="BK462" s="146">
        <f>ROUND(I462*H462,2)</f>
        <v>0</v>
      </c>
      <c r="BL462" s="18" t="s">
        <v>318</v>
      </c>
      <c r="BM462" s="145" t="s">
        <v>2761</v>
      </c>
    </row>
    <row r="463" spans="2:65" s="1" customFormat="1" ht="11.25" x14ac:dyDescent="0.2">
      <c r="B463" s="34"/>
      <c r="D463" s="147" t="s">
        <v>320</v>
      </c>
      <c r="F463" s="148" t="s">
        <v>2762</v>
      </c>
      <c r="I463" s="149"/>
      <c r="L463" s="34"/>
      <c r="M463" s="150"/>
      <c r="T463" s="55"/>
      <c r="AT463" s="18" t="s">
        <v>320</v>
      </c>
      <c r="AU463" s="18" t="s">
        <v>90</v>
      </c>
    </row>
    <row r="464" spans="2:65" s="1" customFormat="1" ht="24.2" customHeight="1" x14ac:dyDescent="0.2">
      <c r="B464" s="34"/>
      <c r="C464" s="134" t="s">
        <v>726</v>
      </c>
      <c r="D464" s="134" t="s">
        <v>313</v>
      </c>
      <c r="E464" s="135" t="s">
        <v>2763</v>
      </c>
      <c r="F464" s="136" t="s">
        <v>2764</v>
      </c>
      <c r="G464" s="137" t="s">
        <v>250</v>
      </c>
      <c r="H464" s="138">
        <v>2.27</v>
      </c>
      <c r="I464" s="139"/>
      <c r="J464" s="140">
        <f>ROUND(I464*H464,2)</f>
        <v>0</v>
      </c>
      <c r="K464" s="136" t="s">
        <v>317</v>
      </c>
      <c r="L464" s="34"/>
      <c r="M464" s="141" t="s">
        <v>43</v>
      </c>
      <c r="N464" s="142" t="s">
        <v>52</v>
      </c>
      <c r="P464" s="143">
        <f>O464*H464</f>
        <v>0</v>
      </c>
      <c r="Q464" s="143">
        <v>0</v>
      </c>
      <c r="R464" s="143">
        <f>Q464*H464</f>
        <v>0</v>
      </c>
      <c r="S464" s="143">
        <v>0</v>
      </c>
      <c r="T464" s="144">
        <f>S464*H464</f>
        <v>0</v>
      </c>
      <c r="AR464" s="145" t="s">
        <v>318</v>
      </c>
      <c r="AT464" s="145" t="s">
        <v>313</v>
      </c>
      <c r="AU464" s="145" t="s">
        <v>90</v>
      </c>
      <c r="AY464" s="18" t="s">
        <v>311</v>
      </c>
      <c r="BE464" s="146">
        <f>IF(N464="základní",J464,0)</f>
        <v>0</v>
      </c>
      <c r="BF464" s="146">
        <f>IF(N464="snížená",J464,0)</f>
        <v>0</v>
      </c>
      <c r="BG464" s="146">
        <f>IF(N464="zákl. přenesená",J464,0)</f>
        <v>0</v>
      </c>
      <c r="BH464" s="146">
        <f>IF(N464="sníž. přenesená",J464,0)</f>
        <v>0</v>
      </c>
      <c r="BI464" s="146">
        <f>IF(N464="nulová",J464,0)</f>
        <v>0</v>
      </c>
      <c r="BJ464" s="18" t="s">
        <v>88</v>
      </c>
      <c r="BK464" s="146">
        <f>ROUND(I464*H464,2)</f>
        <v>0</v>
      </c>
      <c r="BL464" s="18" t="s">
        <v>318</v>
      </c>
      <c r="BM464" s="145" t="s">
        <v>2765</v>
      </c>
    </row>
    <row r="465" spans="2:65" s="1" customFormat="1" ht="11.25" x14ac:dyDescent="0.2">
      <c r="B465" s="34"/>
      <c r="D465" s="147" t="s">
        <v>320</v>
      </c>
      <c r="F465" s="148" t="s">
        <v>2766</v>
      </c>
      <c r="I465" s="149"/>
      <c r="L465" s="34"/>
      <c r="M465" s="150"/>
      <c r="T465" s="55"/>
      <c r="AT465" s="18" t="s">
        <v>320</v>
      </c>
      <c r="AU465" s="18" t="s">
        <v>90</v>
      </c>
    </row>
    <row r="466" spans="2:65" s="1" customFormat="1" ht="44.25" customHeight="1" x14ac:dyDescent="0.2">
      <c r="B466" s="34"/>
      <c r="C466" s="134" t="s">
        <v>732</v>
      </c>
      <c r="D466" s="134" t="s">
        <v>313</v>
      </c>
      <c r="E466" s="135" t="s">
        <v>534</v>
      </c>
      <c r="F466" s="136" t="s">
        <v>535</v>
      </c>
      <c r="G466" s="137" t="s">
        <v>371</v>
      </c>
      <c r="H466" s="138">
        <v>2.4E-2</v>
      </c>
      <c r="I466" s="139"/>
      <c r="J466" s="140">
        <f>ROUND(I466*H466,2)</f>
        <v>0</v>
      </c>
      <c r="K466" s="136" t="s">
        <v>317</v>
      </c>
      <c r="L466" s="34"/>
      <c r="M466" s="141" t="s">
        <v>43</v>
      </c>
      <c r="N466" s="142" t="s">
        <v>52</v>
      </c>
      <c r="P466" s="143">
        <f>O466*H466</f>
        <v>0</v>
      </c>
      <c r="Q466" s="143">
        <v>1.05555</v>
      </c>
      <c r="R466" s="143">
        <f>Q466*H466</f>
        <v>2.53332E-2</v>
      </c>
      <c r="S466" s="143">
        <v>0</v>
      </c>
      <c r="T466" s="144">
        <f>S466*H466</f>
        <v>0</v>
      </c>
      <c r="AR466" s="145" t="s">
        <v>318</v>
      </c>
      <c r="AT466" s="145" t="s">
        <v>313</v>
      </c>
      <c r="AU466" s="145" t="s">
        <v>90</v>
      </c>
      <c r="AY466" s="18" t="s">
        <v>311</v>
      </c>
      <c r="BE466" s="146">
        <f>IF(N466="základní",J466,0)</f>
        <v>0</v>
      </c>
      <c r="BF466" s="146">
        <f>IF(N466="snížená",J466,0)</f>
        <v>0</v>
      </c>
      <c r="BG466" s="146">
        <f>IF(N466="zákl. přenesená",J466,0)</f>
        <v>0</v>
      </c>
      <c r="BH466" s="146">
        <f>IF(N466="sníž. přenesená",J466,0)</f>
        <v>0</v>
      </c>
      <c r="BI466" s="146">
        <f>IF(N466="nulová",J466,0)</f>
        <v>0</v>
      </c>
      <c r="BJ466" s="18" t="s">
        <v>88</v>
      </c>
      <c r="BK466" s="146">
        <f>ROUND(I466*H466,2)</f>
        <v>0</v>
      </c>
      <c r="BL466" s="18" t="s">
        <v>318</v>
      </c>
      <c r="BM466" s="145" t="s">
        <v>2767</v>
      </c>
    </row>
    <row r="467" spans="2:65" s="1" customFormat="1" ht="11.25" x14ac:dyDescent="0.2">
      <c r="B467" s="34"/>
      <c r="D467" s="147" t="s">
        <v>320</v>
      </c>
      <c r="F467" s="148" t="s">
        <v>537</v>
      </c>
      <c r="I467" s="149"/>
      <c r="L467" s="34"/>
      <c r="M467" s="150"/>
      <c r="T467" s="55"/>
      <c r="AT467" s="18" t="s">
        <v>320</v>
      </c>
      <c r="AU467" s="18" t="s">
        <v>90</v>
      </c>
    </row>
    <row r="468" spans="2:65" s="14" customFormat="1" ht="11.25" x14ac:dyDescent="0.2">
      <c r="B468" s="166"/>
      <c r="D468" s="152" t="s">
        <v>322</v>
      </c>
      <c r="E468" s="167" t="s">
        <v>43</v>
      </c>
      <c r="F468" s="168" t="s">
        <v>409</v>
      </c>
      <c r="H468" s="167" t="s">
        <v>43</v>
      </c>
      <c r="I468" s="169"/>
      <c r="L468" s="166"/>
      <c r="M468" s="170"/>
      <c r="T468" s="171"/>
      <c r="AT468" s="167" t="s">
        <v>322</v>
      </c>
      <c r="AU468" s="167" t="s">
        <v>90</v>
      </c>
      <c r="AV468" s="14" t="s">
        <v>88</v>
      </c>
      <c r="AW468" s="14" t="s">
        <v>41</v>
      </c>
      <c r="AX468" s="14" t="s">
        <v>81</v>
      </c>
      <c r="AY468" s="167" t="s">
        <v>311</v>
      </c>
    </row>
    <row r="469" spans="2:65" s="12" customFormat="1" ht="11.25" x14ac:dyDescent="0.2">
      <c r="B469" s="151"/>
      <c r="D469" s="152" t="s">
        <v>322</v>
      </c>
      <c r="E469" s="153" t="s">
        <v>43</v>
      </c>
      <c r="F469" s="154" t="s">
        <v>2768</v>
      </c>
      <c r="H469" s="155">
        <v>2.4E-2</v>
      </c>
      <c r="I469" s="156"/>
      <c r="L469" s="151"/>
      <c r="M469" s="157"/>
      <c r="T469" s="158"/>
      <c r="AT469" s="153" t="s">
        <v>322</v>
      </c>
      <c r="AU469" s="153" t="s">
        <v>90</v>
      </c>
      <c r="AV469" s="12" t="s">
        <v>90</v>
      </c>
      <c r="AW469" s="12" t="s">
        <v>41</v>
      </c>
      <c r="AX469" s="12" t="s">
        <v>81</v>
      </c>
      <c r="AY469" s="153" t="s">
        <v>311</v>
      </c>
    </row>
    <row r="470" spans="2:65" s="13" customFormat="1" ht="11.25" x14ac:dyDescent="0.2">
      <c r="B470" s="159"/>
      <c r="D470" s="152" t="s">
        <v>322</v>
      </c>
      <c r="E470" s="160" t="s">
        <v>43</v>
      </c>
      <c r="F470" s="161" t="s">
        <v>331</v>
      </c>
      <c r="H470" s="162">
        <v>2.4E-2</v>
      </c>
      <c r="I470" s="163"/>
      <c r="L470" s="159"/>
      <c r="M470" s="164"/>
      <c r="T470" s="165"/>
      <c r="AT470" s="160" t="s">
        <v>322</v>
      </c>
      <c r="AU470" s="160" t="s">
        <v>90</v>
      </c>
      <c r="AV470" s="13" t="s">
        <v>318</v>
      </c>
      <c r="AW470" s="13" t="s">
        <v>41</v>
      </c>
      <c r="AX470" s="13" t="s">
        <v>88</v>
      </c>
      <c r="AY470" s="160" t="s">
        <v>311</v>
      </c>
    </row>
    <row r="471" spans="2:65" s="1" customFormat="1" ht="16.5" customHeight="1" x14ac:dyDescent="0.2">
      <c r="B471" s="34"/>
      <c r="C471" s="134" t="s">
        <v>737</v>
      </c>
      <c r="D471" s="134" t="s">
        <v>313</v>
      </c>
      <c r="E471" s="135" t="s">
        <v>2769</v>
      </c>
      <c r="F471" s="136" t="s">
        <v>2770</v>
      </c>
      <c r="G471" s="137" t="s">
        <v>316</v>
      </c>
      <c r="H471" s="138">
        <v>13.596</v>
      </c>
      <c r="I471" s="139"/>
      <c r="J471" s="140">
        <f>ROUND(I471*H471,2)</f>
        <v>0</v>
      </c>
      <c r="K471" s="136" t="s">
        <v>317</v>
      </c>
      <c r="L471" s="34"/>
      <c r="M471" s="141" t="s">
        <v>43</v>
      </c>
      <c r="N471" s="142" t="s">
        <v>52</v>
      </c>
      <c r="P471" s="143">
        <f>O471*H471</f>
        <v>0</v>
      </c>
      <c r="Q471" s="143">
        <v>2.5019800000000001</v>
      </c>
      <c r="R471" s="143">
        <f>Q471*H471</f>
        <v>34.016920079999998</v>
      </c>
      <c r="S471" s="143">
        <v>0</v>
      </c>
      <c r="T471" s="144">
        <f>S471*H471</f>
        <v>0</v>
      </c>
      <c r="AR471" s="145" t="s">
        <v>318</v>
      </c>
      <c r="AT471" s="145" t="s">
        <v>313</v>
      </c>
      <c r="AU471" s="145" t="s">
        <v>90</v>
      </c>
      <c r="AY471" s="18" t="s">
        <v>311</v>
      </c>
      <c r="BE471" s="146">
        <f>IF(N471="základní",J471,0)</f>
        <v>0</v>
      </c>
      <c r="BF471" s="146">
        <f>IF(N471="snížená",J471,0)</f>
        <v>0</v>
      </c>
      <c r="BG471" s="146">
        <f>IF(N471="zákl. přenesená",J471,0)</f>
        <v>0</v>
      </c>
      <c r="BH471" s="146">
        <f>IF(N471="sníž. přenesená",J471,0)</f>
        <v>0</v>
      </c>
      <c r="BI471" s="146">
        <f>IF(N471="nulová",J471,0)</f>
        <v>0</v>
      </c>
      <c r="BJ471" s="18" t="s">
        <v>88</v>
      </c>
      <c r="BK471" s="146">
        <f>ROUND(I471*H471,2)</f>
        <v>0</v>
      </c>
      <c r="BL471" s="18" t="s">
        <v>318</v>
      </c>
      <c r="BM471" s="145" t="s">
        <v>2771</v>
      </c>
    </row>
    <row r="472" spans="2:65" s="1" customFormat="1" ht="11.25" x14ac:dyDescent="0.2">
      <c r="B472" s="34"/>
      <c r="D472" s="147" t="s">
        <v>320</v>
      </c>
      <c r="F472" s="148" t="s">
        <v>2772</v>
      </c>
      <c r="I472" s="149"/>
      <c r="L472" s="34"/>
      <c r="M472" s="150"/>
      <c r="T472" s="55"/>
      <c r="AT472" s="18" t="s">
        <v>320</v>
      </c>
      <c r="AU472" s="18" t="s">
        <v>90</v>
      </c>
    </row>
    <row r="473" spans="2:65" s="14" customFormat="1" ht="11.25" x14ac:dyDescent="0.2">
      <c r="B473" s="166"/>
      <c r="D473" s="152" t="s">
        <v>322</v>
      </c>
      <c r="E473" s="167" t="s">
        <v>43</v>
      </c>
      <c r="F473" s="168" t="s">
        <v>1815</v>
      </c>
      <c r="H473" s="167" t="s">
        <v>43</v>
      </c>
      <c r="I473" s="169"/>
      <c r="L473" s="166"/>
      <c r="M473" s="170"/>
      <c r="T473" s="171"/>
      <c r="AT473" s="167" t="s">
        <v>322</v>
      </c>
      <c r="AU473" s="167" t="s">
        <v>90</v>
      </c>
      <c r="AV473" s="14" t="s">
        <v>88</v>
      </c>
      <c r="AW473" s="14" t="s">
        <v>41</v>
      </c>
      <c r="AX473" s="14" t="s">
        <v>81</v>
      </c>
      <c r="AY473" s="167" t="s">
        <v>311</v>
      </c>
    </row>
    <row r="474" spans="2:65" s="12" customFormat="1" ht="11.25" x14ac:dyDescent="0.2">
      <c r="B474" s="151"/>
      <c r="D474" s="152" t="s">
        <v>322</v>
      </c>
      <c r="E474" s="153" t="s">
        <v>43</v>
      </c>
      <c r="F474" s="154" t="s">
        <v>2773</v>
      </c>
      <c r="H474" s="155">
        <v>8.8219999999999992</v>
      </c>
      <c r="I474" s="156"/>
      <c r="L474" s="151"/>
      <c r="M474" s="157"/>
      <c r="T474" s="158"/>
      <c r="AT474" s="153" t="s">
        <v>322</v>
      </c>
      <c r="AU474" s="153" t="s">
        <v>90</v>
      </c>
      <c r="AV474" s="12" t="s">
        <v>90</v>
      </c>
      <c r="AW474" s="12" t="s">
        <v>41</v>
      </c>
      <c r="AX474" s="12" t="s">
        <v>81</v>
      </c>
      <c r="AY474" s="153" t="s">
        <v>311</v>
      </c>
    </row>
    <row r="475" spans="2:65" s="12" customFormat="1" ht="11.25" x14ac:dyDescent="0.2">
      <c r="B475" s="151"/>
      <c r="D475" s="152" t="s">
        <v>322</v>
      </c>
      <c r="E475" s="153" t="s">
        <v>43</v>
      </c>
      <c r="F475" s="154" t="s">
        <v>2774</v>
      </c>
      <c r="H475" s="155">
        <v>3.7440000000000002</v>
      </c>
      <c r="I475" s="156"/>
      <c r="L475" s="151"/>
      <c r="M475" s="157"/>
      <c r="T475" s="158"/>
      <c r="AT475" s="153" t="s">
        <v>322</v>
      </c>
      <c r="AU475" s="153" t="s">
        <v>90</v>
      </c>
      <c r="AV475" s="12" t="s">
        <v>90</v>
      </c>
      <c r="AW475" s="12" t="s">
        <v>41</v>
      </c>
      <c r="AX475" s="12" t="s">
        <v>81</v>
      </c>
      <c r="AY475" s="153" t="s">
        <v>311</v>
      </c>
    </row>
    <row r="476" spans="2:65" s="12" customFormat="1" ht="11.25" x14ac:dyDescent="0.2">
      <c r="B476" s="151"/>
      <c r="D476" s="152" t="s">
        <v>322</v>
      </c>
      <c r="E476" s="153" t="s">
        <v>43</v>
      </c>
      <c r="F476" s="154" t="s">
        <v>2775</v>
      </c>
      <c r="H476" s="155">
        <v>1.03</v>
      </c>
      <c r="I476" s="156"/>
      <c r="L476" s="151"/>
      <c r="M476" s="157"/>
      <c r="T476" s="158"/>
      <c r="AT476" s="153" t="s">
        <v>322</v>
      </c>
      <c r="AU476" s="153" t="s">
        <v>90</v>
      </c>
      <c r="AV476" s="12" t="s">
        <v>90</v>
      </c>
      <c r="AW476" s="12" t="s">
        <v>41</v>
      </c>
      <c r="AX476" s="12" t="s">
        <v>81</v>
      </c>
      <c r="AY476" s="153" t="s">
        <v>311</v>
      </c>
    </row>
    <row r="477" spans="2:65" s="13" customFormat="1" ht="11.25" x14ac:dyDescent="0.2">
      <c r="B477" s="159"/>
      <c r="D477" s="152" t="s">
        <v>322</v>
      </c>
      <c r="E477" s="160" t="s">
        <v>43</v>
      </c>
      <c r="F477" s="161" t="s">
        <v>331</v>
      </c>
      <c r="H477" s="162">
        <v>13.596</v>
      </c>
      <c r="I477" s="163"/>
      <c r="L477" s="159"/>
      <c r="M477" s="164"/>
      <c r="T477" s="165"/>
      <c r="AT477" s="160" t="s">
        <v>322</v>
      </c>
      <c r="AU477" s="160" t="s">
        <v>90</v>
      </c>
      <c r="AV477" s="13" t="s">
        <v>318</v>
      </c>
      <c r="AW477" s="13" t="s">
        <v>41</v>
      </c>
      <c r="AX477" s="13" t="s">
        <v>88</v>
      </c>
      <c r="AY477" s="160" t="s">
        <v>311</v>
      </c>
    </row>
    <row r="478" spans="2:65" s="1" customFormat="1" ht="16.5" customHeight="1" x14ac:dyDescent="0.2">
      <c r="B478" s="34"/>
      <c r="C478" s="134" t="s">
        <v>743</v>
      </c>
      <c r="D478" s="134" t="s">
        <v>313</v>
      </c>
      <c r="E478" s="135" t="s">
        <v>2776</v>
      </c>
      <c r="F478" s="136" t="s">
        <v>2777</v>
      </c>
      <c r="G478" s="137" t="s">
        <v>250</v>
      </c>
      <c r="H478" s="138">
        <v>78.873000000000005</v>
      </c>
      <c r="I478" s="139"/>
      <c r="J478" s="140">
        <f>ROUND(I478*H478,2)</f>
        <v>0</v>
      </c>
      <c r="K478" s="136" t="s">
        <v>317</v>
      </c>
      <c r="L478" s="34"/>
      <c r="M478" s="141" t="s">
        <v>43</v>
      </c>
      <c r="N478" s="142" t="s">
        <v>52</v>
      </c>
      <c r="P478" s="143">
        <f>O478*H478</f>
        <v>0</v>
      </c>
      <c r="Q478" s="143">
        <v>1.1169999999999999E-2</v>
      </c>
      <c r="R478" s="143">
        <f>Q478*H478</f>
        <v>0.88101141000000005</v>
      </c>
      <c r="S478" s="143">
        <v>0</v>
      </c>
      <c r="T478" s="144">
        <f>S478*H478</f>
        <v>0</v>
      </c>
      <c r="AR478" s="145" t="s">
        <v>318</v>
      </c>
      <c r="AT478" s="145" t="s">
        <v>313</v>
      </c>
      <c r="AU478" s="145" t="s">
        <v>90</v>
      </c>
      <c r="AY478" s="18" t="s">
        <v>311</v>
      </c>
      <c r="BE478" s="146">
        <f>IF(N478="základní",J478,0)</f>
        <v>0</v>
      </c>
      <c r="BF478" s="146">
        <f>IF(N478="snížená",J478,0)</f>
        <v>0</v>
      </c>
      <c r="BG478" s="146">
        <f>IF(N478="zákl. přenesená",J478,0)</f>
        <v>0</v>
      </c>
      <c r="BH478" s="146">
        <f>IF(N478="sníž. přenesená",J478,0)</f>
        <v>0</v>
      </c>
      <c r="BI478" s="146">
        <f>IF(N478="nulová",J478,0)</f>
        <v>0</v>
      </c>
      <c r="BJ478" s="18" t="s">
        <v>88</v>
      </c>
      <c r="BK478" s="146">
        <f>ROUND(I478*H478,2)</f>
        <v>0</v>
      </c>
      <c r="BL478" s="18" t="s">
        <v>318</v>
      </c>
      <c r="BM478" s="145" t="s">
        <v>2778</v>
      </c>
    </row>
    <row r="479" spans="2:65" s="1" customFormat="1" ht="11.25" x14ac:dyDescent="0.2">
      <c r="B479" s="34"/>
      <c r="D479" s="147" t="s">
        <v>320</v>
      </c>
      <c r="F479" s="148" t="s">
        <v>2779</v>
      </c>
      <c r="I479" s="149"/>
      <c r="L479" s="34"/>
      <c r="M479" s="150"/>
      <c r="T479" s="55"/>
      <c r="AT479" s="18" t="s">
        <v>320</v>
      </c>
      <c r="AU479" s="18" t="s">
        <v>90</v>
      </c>
    </row>
    <row r="480" spans="2:65" s="14" customFormat="1" ht="11.25" x14ac:dyDescent="0.2">
      <c r="B480" s="166"/>
      <c r="D480" s="152" t="s">
        <v>322</v>
      </c>
      <c r="E480" s="167" t="s">
        <v>43</v>
      </c>
      <c r="F480" s="168" t="s">
        <v>1815</v>
      </c>
      <c r="H480" s="167" t="s">
        <v>43</v>
      </c>
      <c r="I480" s="169"/>
      <c r="L480" s="166"/>
      <c r="M480" s="170"/>
      <c r="T480" s="171"/>
      <c r="AT480" s="167" t="s">
        <v>322</v>
      </c>
      <c r="AU480" s="167" t="s">
        <v>90</v>
      </c>
      <c r="AV480" s="14" t="s">
        <v>88</v>
      </c>
      <c r="AW480" s="14" t="s">
        <v>41</v>
      </c>
      <c r="AX480" s="14" t="s">
        <v>81</v>
      </c>
      <c r="AY480" s="167" t="s">
        <v>311</v>
      </c>
    </row>
    <row r="481" spans="2:65" s="12" customFormat="1" ht="11.25" x14ac:dyDescent="0.2">
      <c r="B481" s="151"/>
      <c r="D481" s="152" t="s">
        <v>322</v>
      </c>
      <c r="E481" s="153" t="s">
        <v>43</v>
      </c>
      <c r="F481" s="154" t="s">
        <v>2780</v>
      </c>
      <c r="H481" s="155">
        <v>50.412999999999997</v>
      </c>
      <c r="I481" s="156"/>
      <c r="L481" s="151"/>
      <c r="M481" s="157"/>
      <c r="T481" s="158"/>
      <c r="AT481" s="153" t="s">
        <v>322</v>
      </c>
      <c r="AU481" s="153" t="s">
        <v>90</v>
      </c>
      <c r="AV481" s="12" t="s">
        <v>90</v>
      </c>
      <c r="AW481" s="12" t="s">
        <v>41</v>
      </c>
      <c r="AX481" s="12" t="s">
        <v>81</v>
      </c>
      <c r="AY481" s="153" t="s">
        <v>311</v>
      </c>
    </row>
    <row r="482" spans="2:65" s="12" customFormat="1" ht="11.25" x14ac:dyDescent="0.2">
      <c r="B482" s="151"/>
      <c r="D482" s="152" t="s">
        <v>322</v>
      </c>
      <c r="E482" s="153" t="s">
        <v>43</v>
      </c>
      <c r="F482" s="154" t="s">
        <v>2781</v>
      </c>
      <c r="H482" s="155">
        <v>17.760000000000002</v>
      </c>
      <c r="I482" s="156"/>
      <c r="L482" s="151"/>
      <c r="M482" s="157"/>
      <c r="T482" s="158"/>
      <c r="AT482" s="153" t="s">
        <v>322</v>
      </c>
      <c r="AU482" s="153" t="s">
        <v>90</v>
      </c>
      <c r="AV482" s="12" t="s">
        <v>90</v>
      </c>
      <c r="AW482" s="12" t="s">
        <v>41</v>
      </c>
      <c r="AX482" s="12" t="s">
        <v>81</v>
      </c>
      <c r="AY482" s="153" t="s">
        <v>311</v>
      </c>
    </row>
    <row r="483" spans="2:65" s="12" customFormat="1" ht="11.25" x14ac:dyDescent="0.2">
      <c r="B483" s="151"/>
      <c r="D483" s="152" t="s">
        <v>322</v>
      </c>
      <c r="E483" s="153" t="s">
        <v>43</v>
      </c>
      <c r="F483" s="154" t="s">
        <v>2782</v>
      </c>
      <c r="H483" s="155">
        <v>10.7</v>
      </c>
      <c r="I483" s="156"/>
      <c r="L483" s="151"/>
      <c r="M483" s="157"/>
      <c r="T483" s="158"/>
      <c r="AT483" s="153" t="s">
        <v>322</v>
      </c>
      <c r="AU483" s="153" t="s">
        <v>90</v>
      </c>
      <c r="AV483" s="12" t="s">
        <v>90</v>
      </c>
      <c r="AW483" s="12" t="s">
        <v>41</v>
      </c>
      <c r="AX483" s="12" t="s">
        <v>81</v>
      </c>
      <c r="AY483" s="153" t="s">
        <v>311</v>
      </c>
    </row>
    <row r="484" spans="2:65" s="13" customFormat="1" ht="11.25" x14ac:dyDescent="0.2">
      <c r="B484" s="159"/>
      <c r="D484" s="152" t="s">
        <v>322</v>
      </c>
      <c r="E484" s="160" t="s">
        <v>43</v>
      </c>
      <c r="F484" s="161" t="s">
        <v>331</v>
      </c>
      <c r="H484" s="162">
        <v>78.873000000000005</v>
      </c>
      <c r="I484" s="163"/>
      <c r="L484" s="159"/>
      <c r="M484" s="164"/>
      <c r="T484" s="165"/>
      <c r="AT484" s="160" t="s">
        <v>322</v>
      </c>
      <c r="AU484" s="160" t="s">
        <v>90</v>
      </c>
      <c r="AV484" s="13" t="s">
        <v>318</v>
      </c>
      <c r="AW484" s="13" t="s">
        <v>41</v>
      </c>
      <c r="AX484" s="13" t="s">
        <v>88</v>
      </c>
      <c r="AY484" s="160" t="s">
        <v>311</v>
      </c>
    </row>
    <row r="485" spans="2:65" s="1" customFormat="1" ht="16.5" customHeight="1" x14ac:dyDescent="0.2">
      <c r="B485" s="34"/>
      <c r="C485" s="134" t="s">
        <v>751</v>
      </c>
      <c r="D485" s="134" t="s">
        <v>313</v>
      </c>
      <c r="E485" s="135" t="s">
        <v>2783</v>
      </c>
      <c r="F485" s="136" t="s">
        <v>2784</v>
      </c>
      <c r="G485" s="137" t="s">
        <v>250</v>
      </c>
      <c r="H485" s="138">
        <v>78.873000000000005</v>
      </c>
      <c r="I485" s="139"/>
      <c r="J485" s="140">
        <f>ROUND(I485*H485,2)</f>
        <v>0</v>
      </c>
      <c r="K485" s="136" t="s">
        <v>317</v>
      </c>
      <c r="L485" s="34"/>
      <c r="M485" s="141" t="s">
        <v>43</v>
      </c>
      <c r="N485" s="142" t="s">
        <v>52</v>
      </c>
      <c r="P485" s="143">
        <f>O485*H485</f>
        <v>0</v>
      </c>
      <c r="Q485" s="143">
        <v>0</v>
      </c>
      <c r="R485" s="143">
        <f>Q485*H485</f>
        <v>0</v>
      </c>
      <c r="S485" s="143">
        <v>0</v>
      </c>
      <c r="T485" s="144">
        <f>S485*H485</f>
        <v>0</v>
      </c>
      <c r="AR485" s="145" t="s">
        <v>318</v>
      </c>
      <c r="AT485" s="145" t="s">
        <v>313</v>
      </c>
      <c r="AU485" s="145" t="s">
        <v>90</v>
      </c>
      <c r="AY485" s="18" t="s">
        <v>311</v>
      </c>
      <c r="BE485" s="146">
        <f>IF(N485="základní",J485,0)</f>
        <v>0</v>
      </c>
      <c r="BF485" s="146">
        <f>IF(N485="snížená",J485,0)</f>
        <v>0</v>
      </c>
      <c r="BG485" s="146">
        <f>IF(N485="zákl. přenesená",J485,0)</f>
        <v>0</v>
      </c>
      <c r="BH485" s="146">
        <f>IF(N485="sníž. přenesená",J485,0)</f>
        <v>0</v>
      </c>
      <c r="BI485" s="146">
        <f>IF(N485="nulová",J485,0)</f>
        <v>0</v>
      </c>
      <c r="BJ485" s="18" t="s">
        <v>88</v>
      </c>
      <c r="BK485" s="146">
        <f>ROUND(I485*H485,2)</f>
        <v>0</v>
      </c>
      <c r="BL485" s="18" t="s">
        <v>318</v>
      </c>
      <c r="BM485" s="145" t="s">
        <v>2785</v>
      </c>
    </row>
    <row r="486" spans="2:65" s="1" customFormat="1" ht="11.25" x14ac:dyDescent="0.2">
      <c r="B486" s="34"/>
      <c r="D486" s="147" t="s">
        <v>320</v>
      </c>
      <c r="F486" s="148" t="s">
        <v>2786</v>
      </c>
      <c r="I486" s="149"/>
      <c r="L486" s="34"/>
      <c r="M486" s="150"/>
      <c r="T486" s="55"/>
      <c r="AT486" s="18" t="s">
        <v>320</v>
      </c>
      <c r="AU486" s="18" t="s">
        <v>90</v>
      </c>
    </row>
    <row r="487" spans="2:65" s="1" customFormat="1" ht="16.5" customHeight="1" x14ac:dyDescent="0.2">
      <c r="B487" s="34"/>
      <c r="C487" s="134" t="s">
        <v>758</v>
      </c>
      <c r="D487" s="134" t="s">
        <v>313</v>
      </c>
      <c r="E487" s="135" t="s">
        <v>2787</v>
      </c>
      <c r="F487" s="136" t="s">
        <v>2788</v>
      </c>
      <c r="G487" s="137" t="s">
        <v>371</v>
      </c>
      <c r="H487" s="138">
        <v>2.0390000000000001</v>
      </c>
      <c r="I487" s="139"/>
      <c r="J487" s="140">
        <f>ROUND(I487*H487,2)</f>
        <v>0</v>
      </c>
      <c r="K487" s="136" t="s">
        <v>317</v>
      </c>
      <c r="L487" s="34"/>
      <c r="M487" s="141" t="s">
        <v>43</v>
      </c>
      <c r="N487" s="142" t="s">
        <v>52</v>
      </c>
      <c r="P487" s="143">
        <f>O487*H487</f>
        <v>0</v>
      </c>
      <c r="Q487" s="143">
        <v>1.05291</v>
      </c>
      <c r="R487" s="143">
        <f>Q487*H487</f>
        <v>2.14688349</v>
      </c>
      <c r="S487" s="143">
        <v>0</v>
      </c>
      <c r="T487" s="144">
        <f>S487*H487</f>
        <v>0</v>
      </c>
      <c r="AR487" s="145" t="s">
        <v>318</v>
      </c>
      <c r="AT487" s="145" t="s">
        <v>313</v>
      </c>
      <c r="AU487" s="145" t="s">
        <v>90</v>
      </c>
      <c r="AY487" s="18" t="s">
        <v>311</v>
      </c>
      <c r="BE487" s="146">
        <f>IF(N487="základní",J487,0)</f>
        <v>0</v>
      </c>
      <c r="BF487" s="146">
        <f>IF(N487="snížená",J487,0)</f>
        <v>0</v>
      </c>
      <c r="BG487" s="146">
        <f>IF(N487="zákl. přenesená",J487,0)</f>
        <v>0</v>
      </c>
      <c r="BH487" s="146">
        <f>IF(N487="sníž. přenesená",J487,0)</f>
        <v>0</v>
      </c>
      <c r="BI487" s="146">
        <f>IF(N487="nulová",J487,0)</f>
        <v>0</v>
      </c>
      <c r="BJ487" s="18" t="s">
        <v>88</v>
      </c>
      <c r="BK487" s="146">
        <f>ROUND(I487*H487,2)</f>
        <v>0</v>
      </c>
      <c r="BL487" s="18" t="s">
        <v>318</v>
      </c>
      <c r="BM487" s="145" t="s">
        <v>2789</v>
      </c>
    </row>
    <row r="488" spans="2:65" s="1" customFormat="1" ht="11.25" x14ac:dyDescent="0.2">
      <c r="B488" s="34"/>
      <c r="D488" s="147" t="s">
        <v>320</v>
      </c>
      <c r="F488" s="148" t="s">
        <v>2790</v>
      </c>
      <c r="I488" s="149"/>
      <c r="L488" s="34"/>
      <c r="M488" s="150"/>
      <c r="T488" s="55"/>
      <c r="AT488" s="18" t="s">
        <v>320</v>
      </c>
      <c r="AU488" s="18" t="s">
        <v>90</v>
      </c>
    </row>
    <row r="489" spans="2:65" s="14" customFormat="1" ht="11.25" x14ac:dyDescent="0.2">
      <c r="B489" s="166"/>
      <c r="D489" s="152" t="s">
        <v>322</v>
      </c>
      <c r="E489" s="167" t="s">
        <v>43</v>
      </c>
      <c r="F489" s="168" t="s">
        <v>409</v>
      </c>
      <c r="H489" s="167" t="s">
        <v>43</v>
      </c>
      <c r="I489" s="169"/>
      <c r="L489" s="166"/>
      <c r="M489" s="170"/>
      <c r="T489" s="171"/>
      <c r="AT489" s="167" t="s">
        <v>322</v>
      </c>
      <c r="AU489" s="167" t="s">
        <v>90</v>
      </c>
      <c r="AV489" s="14" t="s">
        <v>88</v>
      </c>
      <c r="AW489" s="14" t="s">
        <v>41</v>
      </c>
      <c r="AX489" s="14" t="s">
        <v>81</v>
      </c>
      <c r="AY489" s="167" t="s">
        <v>311</v>
      </c>
    </row>
    <row r="490" spans="2:65" s="12" customFormat="1" ht="11.25" x14ac:dyDescent="0.2">
      <c r="B490" s="151"/>
      <c r="D490" s="152" t="s">
        <v>322</v>
      </c>
      <c r="E490" s="153" t="s">
        <v>43</v>
      </c>
      <c r="F490" s="154" t="s">
        <v>2791</v>
      </c>
      <c r="H490" s="155">
        <v>2.0390000000000001</v>
      </c>
      <c r="I490" s="156"/>
      <c r="L490" s="151"/>
      <c r="M490" s="157"/>
      <c r="T490" s="158"/>
      <c r="AT490" s="153" t="s">
        <v>322</v>
      </c>
      <c r="AU490" s="153" t="s">
        <v>90</v>
      </c>
      <c r="AV490" s="12" t="s">
        <v>90</v>
      </c>
      <c r="AW490" s="12" t="s">
        <v>41</v>
      </c>
      <c r="AX490" s="12" t="s">
        <v>81</v>
      </c>
      <c r="AY490" s="153" t="s">
        <v>311</v>
      </c>
    </row>
    <row r="491" spans="2:65" s="13" customFormat="1" ht="11.25" x14ac:dyDescent="0.2">
      <c r="B491" s="159"/>
      <c r="D491" s="152" t="s">
        <v>322</v>
      </c>
      <c r="E491" s="160" t="s">
        <v>43</v>
      </c>
      <c r="F491" s="161" t="s">
        <v>331</v>
      </c>
      <c r="H491" s="162">
        <v>2.0390000000000001</v>
      </c>
      <c r="I491" s="163"/>
      <c r="L491" s="159"/>
      <c r="M491" s="164"/>
      <c r="T491" s="165"/>
      <c r="AT491" s="160" t="s">
        <v>322</v>
      </c>
      <c r="AU491" s="160" t="s">
        <v>90</v>
      </c>
      <c r="AV491" s="13" t="s">
        <v>318</v>
      </c>
      <c r="AW491" s="13" t="s">
        <v>41</v>
      </c>
      <c r="AX491" s="13" t="s">
        <v>88</v>
      </c>
      <c r="AY491" s="160" t="s">
        <v>311</v>
      </c>
    </row>
    <row r="492" spans="2:65" s="1" customFormat="1" ht="24.2" customHeight="1" x14ac:dyDescent="0.2">
      <c r="B492" s="34"/>
      <c r="C492" s="134" t="s">
        <v>764</v>
      </c>
      <c r="D492" s="134" t="s">
        <v>313</v>
      </c>
      <c r="E492" s="135" t="s">
        <v>2792</v>
      </c>
      <c r="F492" s="136" t="s">
        <v>2793</v>
      </c>
      <c r="G492" s="137" t="s">
        <v>316</v>
      </c>
      <c r="H492" s="138">
        <v>3</v>
      </c>
      <c r="I492" s="139"/>
      <c r="J492" s="140">
        <f>ROUND(I492*H492,2)</f>
        <v>0</v>
      </c>
      <c r="K492" s="136" t="s">
        <v>317</v>
      </c>
      <c r="L492" s="34"/>
      <c r="M492" s="141" t="s">
        <v>43</v>
      </c>
      <c r="N492" s="142" t="s">
        <v>52</v>
      </c>
      <c r="P492" s="143">
        <f>O492*H492</f>
        <v>0</v>
      </c>
      <c r="Q492" s="143">
        <v>2.5019499999999999</v>
      </c>
      <c r="R492" s="143">
        <f>Q492*H492</f>
        <v>7.5058499999999997</v>
      </c>
      <c r="S492" s="143">
        <v>0</v>
      </c>
      <c r="T492" s="144">
        <f>S492*H492</f>
        <v>0</v>
      </c>
      <c r="AR492" s="145" t="s">
        <v>318</v>
      </c>
      <c r="AT492" s="145" t="s">
        <v>313</v>
      </c>
      <c r="AU492" s="145" t="s">
        <v>90</v>
      </c>
      <c r="AY492" s="18" t="s">
        <v>311</v>
      </c>
      <c r="BE492" s="146">
        <f>IF(N492="základní",J492,0)</f>
        <v>0</v>
      </c>
      <c r="BF492" s="146">
        <f>IF(N492="snížená",J492,0)</f>
        <v>0</v>
      </c>
      <c r="BG492" s="146">
        <f>IF(N492="zákl. přenesená",J492,0)</f>
        <v>0</v>
      </c>
      <c r="BH492" s="146">
        <f>IF(N492="sníž. přenesená",J492,0)</f>
        <v>0</v>
      </c>
      <c r="BI492" s="146">
        <f>IF(N492="nulová",J492,0)</f>
        <v>0</v>
      </c>
      <c r="BJ492" s="18" t="s">
        <v>88</v>
      </c>
      <c r="BK492" s="146">
        <f>ROUND(I492*H492,2)</f>
        <v>0</v>
      </c>
      <c r="BL492" s="18" t="s">
        <v>318</v>
      </c>
      <c r="BM492" s="145" t="s">
        <v>2794</v>
      </c>
    </row>
    <row r="493" spans="2:65" s="1" customFormat="1" ht="11.25" x14ac:dyDescent="0.2">
      <c r="B493" s="34"/>
      <c r="D493" s="147" t="s">
        <v>320</v>
      </c>
      <c r="F493" s="148" t="s">
        <v>2795</v>
      </c>
      <c r="I493" s="149"/>
      <c r="L493" s="34"/>
      <c r="M493" s="150"/>
      <c r="T493" s="55"/>
      <c r="AT493" s="18" t="s">
        <v>320</v>
      </c>
      <c r="AU493" s="18" t="s">
        <v>90</v>
      </c>
    </row>
    <row r="494" spans="2:65" s="12" customFormat="1" ht="11.25" x14ac:dyDescent="0.2">
      <c r="B494" s="151"/>
      <c r="D494" s="152" t="s">
        <v>322</v>
      </c>
      <c r="E494" s="153" t="s">
        <v>43</v>
      </c>
      <c r="F494" s="154" t="s">
        <v>2796</v>
      </c>
      <c r="H494" s="155">
        <v>3</v>
      </c>
      <c r="I494" s="156"/>
      <c r="L494" s="151"/>
      <c r="M494" s="157"/>
      <c r="T494" s="158"/>
      <c r="AT494" s="153" t="s">
        <v>322</v>
      </c>
      <c r="AU494" s="153" t="s">
        <v>90</v>
      </c>
      <c r="AV494" s="12" t="s">
        <v>90</v>
      </c>
      <c r="AW494" s="12" t="s">
        <v>41</v>
      </c>
      <c r="AX494" s="12" t="s">
        <v>81</v>
      </c>
      <c r="AY494" s="153" t="s">
        <v>311</v>
      </c>
    </row>
    <row r="495" spans="2:65" s="13" customFormat="1" ht="11.25" x14ac:dyDescent="0.2">
      <c r="B495" s="159"/>
      <c r="D495" s="152" t="s">
        <v>322</v>
      </c>
      <c r="E495" s="160" t="s">
        <v>43</v>
      </c>
      <c r="F495" s="161" t="s">
        <v>331</v>
      </c>
      <c r="H495" s="162">
        <v>3</v>
      </c>
      <c r="I495" s="163"/>
      <c r="L495" s="159"/>
      <c r="M495" s="164"/>
      <c r="T495" s="165"/>
      <c r="AT495" s="160" t="s">
        <v>322</v>
      </c>
      <c r="AU495" s="160" t="s">
        <v>90</v>
      </c>
      <c r="AV495" s="13" t="s">
        <v>318</v>
      </c>
      <c r="AW495" s="13" t="s">
        <v>41</v>
      </c>
      <c r="AX495" s="13" t="s">
        <v>88</v>
      </c>
      <c r="AY495" s="160" t="s">
        <v>311</v>
      </c>
    </row>
    <row r="496" spans="2:65" s="1" customFormat="1" ht="24.2" customHeight="1" x14ac:dyDescent="0.2">
      <c r="B496" s="34"/>
      <c r="C496" s="134" t="s">
        <v>776</v>
      </c>
      <c r="D496" s="134" t="s">
        <v>313</v>
      </c>
      <c r="E496" s="135" t="s">
        <v>2797</v>
      </c>
      <c r="F496" s="136" t="s">
        <v>2798</v>
      </c>
      <c r="G496" s="137" t="s">
        <v>371</v>
      </c>
      <c r="H496" s="138">
        <v>0.45</v>
      </c>
      <c r="I496" s="139"/>
      <c r="J496" s="140">
        <f>ROUND(I496*H496,2)</f>
        <v>0</v>
      </c>
      <c r="K496" s="136" t="s">
        <v>317</v>
      </c>
      <c r="L496" s="34"/>
      <c r="M496" s="141" t="s">
        <v>43</v>
      </c>
      <c r="N496" s="142" t="s">
        <v>52</v>
      </c>
      <c r="P496" s="143">
        <f>O496*H496</f>
        <v>0</v>
      </c>
      <c r="Q496" s="143">
        <v>1.0492699999999999</v>
      </c>
      <c r="R496" s="143">
        <f>Q496*H496</f>
        <v>0.47217149999999997</v>
      </c>
      <c r="S496" s="143">
        <v>0</v>
      </c>
      <c r="T496" s="144">
        <f>S496*H496</f>
        <v>0</v>
      </c>
      <c r="AR496" s="145" t="s">
        <v>318</v>
      </c>
      <c r="AT496" s="145" t="s">
        <v>313</v>
      </c>
      <c r="AU496" s="145" t="s">
        <v>90</v>
      </c>
      <c r="AY496" s="18" t="s">
        <v>311</v>
      </c>
      <c r="BE496" s="146">
        <f>IF(N496="základní",J496,0)</f>
        <v>0</v>
      </c>
      <c r="BF496" s="146">
        <f>IF(N496="snížená",J496,0)</f>
        <v>0</v>
      </c>
      <c r="BG496" s="146">
        <f>IF(N496="zákl. přenesená",J496,0)</f>
        <v>0</v>
      </c>
      <c r="BH496" s="146">
        <f>IF(N496="sníž. přenesená",J496,0)</f>
        <v>0</v>
      </c>
      <c r="BI496" s="146">
        <f>IF(N496="nulová",J496,0)</f>
        <v>0</v>
      </c>
      <c r="BJ496" s="18" t="s">
        <v>88</v>
      </c>
      <c r="BK496" s="146">
        <f>ROUND(I496*H496,2)</f>
        <v>0</v>
      </c>
      <c r="BL496" s="18" t="s">
        <v>318</v>
      </c>
      <c r="BM496" s="145" t="s">
        <v>2799</v>
      </c>
    </row>
    <row r="497" spans="2:65" s="1" customFormat="1" ht="11.25" x14ac:dyDescent="0.2">
      <c r="B497" s="34"/>
      <c r="D497" s="147" t="s">
        <v>320</v>
      </c>
      <c r="F497" s="148" t="s">
        <v>2800</v>
      </c>
      <c r="I497" s="149"/>
      <c r="L497" s="34"/>
      <c r="M497" s="150"/>
      <c r="T497" s="55"/>
      <c r="AT497" s="18" t="s">
        <v>320</v>
      </c>
      <c r="AU497" s="18" t="s">
        <v>90</v>
      </c>
    </row>
    <row r="498" spans="2:65" s="14" customFormat="1" ht="11.25" x14ac:dyDescent="0.2">
      <c r="B498" s="166"/>
      <c r="D498" s="152" t="s">
        <v>322</v>
      </c>
      <c r="E498" s="167" t="s">
        <v>43</v>
      </c>
      <c r="F498" s="168" t="s">
        <v>409</v>
      </c>
      <c r="H498" s="167" t="s">
        <v>43</v>
      </c>
      <c r="I498" s="169"/>
      <c r="L498" s="166"/>
      <c r="M498" s="170"/>
      <c r="T498" s="171"/>
      <c r="AT498" s="167" t="s">
        <v>322</v>
      </c>
      <c r="AU498" s="167" t="s">
        <v>90</v>
      </c>
      <c r="AV498" s="14" t="s">
        <v>88</v>
      </c>
      <c r="AW498" s="14" t="s">
        <v>41</v>
      </c>
      <c r="AX498" s="14" t="s">
        <v>81</v>
      </c>
      <c r="AY498" s="167" t="s">
        <v>311</v>
      </c>
    </row>
    <row r="499" spans="2:65" s="12" customFormat="1" ht="11.25" x14ac:dyDescent="0.2">
      <c r="B499" s="151"/>
      <c r="D499" s="152" t="s">
        <v>322</v>
      </c>
      <c r="E499" s="153" t="s">
        <v>43</v>
      </c>
      <c r="F499" s="154" t="s">
        <v>2801</v>
      </c>
      <c r="H499" s="155">
        <v>0.45</v>
      </c>
      <c r="I499" s="156"/>
      <c r="L499" s="151"/>
      <c r="M499" s="157"/>
      <c r="T499" s="158"/>
      <c r="AT499" s="153" t="s">
        <v>322</v>
      </c>
      <c r="AU499" s="153" t="s">
        <v>90</v>
      </c>
      <c r="AV499" s="12" t="s">
        <v>90</v>
      </c>
      <c r="AW499" s="12" t="s">
        <v>41</v>
      </c>
      <c r="AX499" s="12" t="s">
        <v>81</v>
      </c>
      <c r="AY499" s="153" t="s">
        <v>311</v>
      </c>
    </row>
    <row r="500" spans="2:65" s="13" customFormat="1" ht="11.25" x14ac:dyDescent="0.2">
      <c r="B500" s="159"/>
      <c r="D500" s="152" t="s">
        <v>322</v>
      </c>
      <c r="E500" s="160" t="s">
        <v>43</v>
      </c>
      <c r="F500" s="161" t="s">
        <v>331</v>
      </c>
      <c r="H500" s="162">
        <v>0.45</v>
      </c>
      <c r="I500" s="163"/>
      <c r="L500" s="159"/>
      <c r="M500" s="164"/>
      <c r="T500" s="165"/>
      <c r="AT500" s="160" t="s">
        <v>322</v>
      </c>
      <c r="AU500" s="160" t="s">
        <v>90</v>
      </c>
      <c r="AV500" s="13" t="s">
        <v>318</v>
      </c>
      <c r="AW500" s="13" t="s">
        <v>41</v>
      </c>
      <c r="AX500" s="13" t="s">
        <v>88</v>
      </c>
      <c r="AY500" s="160" t="s">
        <v>311</v>
      </c>
    </row>
    <row r="501" spans="2:65" s="1" customFormat="1" ht="24.2" customHeight="1" x14ac:dyDescent="0.2">
      <c r="B501" s="34"/>
      <c r="C501" s="134" t="s">
        <v>785</v>
      </c>
      <c r="D501" s="134" t="s">
        <v>313</v>
      </c>
      <c r="E501" s="135" t="s">
        <v>2802</v>
      </c>
      <c r="F501" s="136" t="s">
        <v>2803</v>
      </c>
      <c r="G501" s="137" t="s">
        <v>250</v>
      </c>
      <c r="H501" s="138">
        <v>15</v>
      </c>
      <c r="I501" s="139"/>
      <c r="J501" s="140">
        <f>ROUND(I501*H501,2)</f>
        <v>0</v>
      </c>
      <c r="K501" s="136" t="s">
        <v>317</v>
      </c>
      <c r="L501" s="34"/>
      <c r="M501" s="141" t="s">
        <v>43</v>
      </c>
      <c r="N501" s="142" t="s">
        <v>52</v>
      </c>
      <c r="P501" s="143">
        <f>O501*H501</f>
        <v>0</v>
      </c>
      <c r="Q501" s="143">
        <v>1.2959999999999999E-2</v>
      </c>
      <c r="R501" s="143">
        <f>Q501*H501</f>
        <v>0.19439999999999999</v>
      </c>
      <c r="S501" s="143">
        <v>0</v>
      </c>
      <c r="T501" s="144">
        <f>S501*H501</f>
        <v>0</v>
      </c>
      <c r="AR501" s="145" t="s">
        <v>318</v>
      </c>
      <c r="AT501" s="145" t="s">
        <v>313</v>
      </c>
      <c r="AU501" s="145" t="s">
        <v>90</v>
      </c>
      <c r="AY501" s="18" t="s">
        <v>311</v>
      </c>
      <c r="BE501" s="146">
        <f>IF(N501="základní",J501,0)</f>
        <v>0</v>
      </c>
      <c r="BF501" s="146">
        <f>IF(N501="snížená",J501,0)</f>
        <v>0</v>
      </c>
      <c r="BG501" s="146">
        <f>IF(N501="zákl. přenesená",J501,0)</f>
        <v>0</v>
      </c>
      <c r="BH501" s="146">
        <f>IF(N501="sníž. přenesená",J501,0)</f>
        <v>0</v>
      </c>
      <c r="BI501" s="146">
        <f>IF(N501="nulová",J501,0)</f>
        <v>0</v>
      </c>
      <c r="BJ501" s="18" t="s">
        <v>88</v>
      </c>
      <c r="BK501" s="146">
        <f>ROUND(I501*H501,2)</f>
        <v>0</v>
      </c>
      <c r="BL501" s="18" t="s">
        <v>318</v>
      </c>
      <c r="BM501" s="145" t="s">
        <v>2804</v>
      </c>
    </row>
    <row r="502" spans="2:65" s="1" customFormat="1" ht="11.25" x14ac:dyDescent="0.2">
      <c r="B502" s="34"/>
      <c r="D502" s="147" t="s">
        <v>320</v>
      </c>
      <c r="F502" s="148" t="s">
        <v>2805</v>
      </c>
      <c r="I502" s="149"/>
      <c r="L502" s="34"/>
      <c r="M502" s="150"/>
      <c r="T502" s="55"/>
      <c r="AT502" s="18" t="s">
        <v>320</v>
      </c>
      <c r="AU502" s="18" t="s">
        <v>90</v>
      </c>
    </row>
    <row r="503" spans="2:65" s="12" customFormat="1" ht="11.25" x14ac:dyDescent="0.2">
      <c r="B503" s="151"/>
      <c r="D503" s="152" t="s">
        <v>322</v>
      </c>
      <c r="E503" s="153" t="s">
        <v>43</v>
      </c>
      <c r="F503" s="154" t="s">
        <v>411</v>
      </c>
      <c r="H503" s="155">
        <v>15</v>
      </c>
      <c r="I503" s="156"/>
      <c r="L503" s="151"/>
      <c r="M503" s="157"/>
      <c r="T503" s="158"/>
      <c r="AT503" s="153" t="s">
        <v>322</v>
      </c>
      <c r="AU503" s="153" t="s">
        <v>90</v>
      </c>
      <c r="AV503" s="12" t="s">
        <v>90</v>
      </c>
      <c r="AW503" s="12" t="s">
        <v>41</v>
      </c>
      <c r="AX503" s="12" t="s">
        <v>81</v>
      </c>
      <c r="AY503" s="153" t="s">
        <v>311</v>
      </c>
    </row>
    <row r="504" spans="2:65" s="13" customFormat="1" ht="11.25" x14ac:dyDescent="0.2">
      <c r="B504" s="159"/>
      <c r="D504" s="152" t="s">
        <v>322</v>
      </c>
      <c r="E504" s="160" t="s">
        <v>43</v>
      </c>
      <c r="F504" s="161" t="s">
        <v>331</v>
      </c>
      <c r="H504" s="162">
        <v>15</v>
      </c>
      <c r="I504" s="163"/>
      <c r="L504" s="159"/>
      <c r="M504" s="164"/>
      <c r="T504" s="165"/>
      <c r="AT504" s="160" t="s">
        <v>322</v>
      </c>
      <c r="AU504" s="160" t="s">
        <v>90</v>
      </c>
      <c r="AV504" s="13" t="s">
        <v>318</v>
      </c>
      <c r="AW504" s="13" t="s">
        <v>41</v>
      </c>
      <c r="AX504" s="13" t="s">
        <v>88</v>
      </c>
      <c r="AY504" s="160" t="s">
        <v>311</v>
      </c>
    </row>
    <row r="505" spans="2:65" s="1" customFormat="1" ht="24.2" customHeight="1" x14ac:dyDescent="0.2">
      <c r="B505" s="34"/>
      <c r="C505" s="134" t="s">
        <v>791</v>
      </c>
      <c r="D505" s="134" t="s">
        <v>313</v>
      </c>
      <c r="E505" s="135" t="s">
        <v>2806</v>
      </c>
      <c r="F505" s="136" t="s">
        <v>2807</v>
      </c>
      <c r="G505" s="137" t="s">
        <v>250</v>
      </c>
      <c r="H505" s="138">
        <v>15</v>
      </c>
      <c r="I505" s="139"/>
      <c r="J505" s="140">
        <f>ROUND(I505*H505,2)</f>
        <v>0</v>
      </c>
      <c r="K505" s="136" t="s">
        <v>317</v>
      </c>
      <c r="L505" s="34"/>
      <c r="M505" s="141" t="s">
        <v>43</v>
      </c>
      <c r="N505" s="142" t="s">
        <v>52</v>
      </c>
      <c r="P505" s="143">
        <f>O505*H505</f>
        <v>0</v>
      </c>
      <c r="Q505" s="143">
        <v>0</v>
      </c>
      <c r="R505" s="143">
        <f>Q505*H505</f>
        <v>0</v>
      </c>
      <c r="S505" s="143">
        <v>0</v>
      </c>
      <c r="T505" s="144">
        <f>S505*H505</f>
        <v>0</v>
      </c>
      <c r="AR505" s="145" t="s">
        <v>318</v>
      </c>
      <c r="AT505" s="145" t="s">
        <v>313</v>
      </c>
      <c r="AU505" s="145" t="s">
        <v>90</v>
      </c>
      <c r="AY505" s="18" t="s">
        <v>311</v>
      </c>
      <c r="BE505" s="146">
        <f>IF(N505="základní",J505,0)</f>
        <v>0</v>
      </c>
      <c r="BF505" s="146">
        <f>IF(N505="snížená",J505,0)</f>
        <v>0</v>
      </c>
      <c r="BG505" s="146">
        <f>IF(N505="zákl. přenesená",J505,0)</f>
        <v>0</v>
      </c>
      <c r="BH505" s="146">
        <f>IF(N505="sníž. přenesená",J505,0)</f>
        <v>0</v>
      </c>
      <c r="BI505" s="146">
        <f>IF(N505="nulová",J505,0)</f>
        <v>0</v>
      </c>
      <c r="BJ505" s="18" t="s">
        <v>88</v>
      </c>
      <c r="BK505" s="146">
        <f>ROUND(I505*H505,2)</f>
        <v>0</v>
      </c>
      <c r="BL505" s="18" t="s">
        <v>318</v>
      </c>
      <c r="BM505" s="145" t="s">
        <v>2808</v>
      </c>
    </row>
    <row r="506" spans="2:65" s="1" customFormat="1" ht="11.25" x14ac:dyDescent="0.2">
      <c r="B506" s="34"/>
      <c r="D506" s="147" t="s">
        <v>320</v>
      </c>
      <c r="F506" s="148" t="s">
        <v>2809</v>
      </c>
      <c r="I506" s="149"/>
      <c r="L506" s="34"/>
      <c r="M506" s="150"/>
      <c r="T506" s="55"/>
      <c r="AT506" s="18" t="s">
        <v>320</v>
      </c>
      <c r="AU506" s="18" t="s">
        <v>90</v>
      </c>
    </row>
    <row r="507" spans="2:65" s="11" customFormat="1" ht="22.9" customHeight="1" x14ac:dyDescent="0.2">
      <c r="B507" s="122"/>
      <c r="D507" s="123" t="s">
        <v>80</v>
      </c>
      <c r="E507" s="132" t="s">
        <v>350</v>
      </c>
      <c r="F507" s="132" t="s">
        <v>568</v>
      </c>
      <c r="I507" s="125"/>
      <c r="J507" s="133">
        <f>BK507</f>
        <v>0</v>
      </c>
      <c r="L507" s="122"/>
      <c r="M507" s="127"/>
      <c r="P507" s="128">
        <f>SUM(P508:P702)</f>
        <v>0</v>
      </c>
      <c r="R507" s="128">
        <f>SUM(R508:R702)</f>
        <v>121.27172958999999</v>
      </c>
      <c r="T507" s="129">
        <f>SUM(T508:T702)</f>
        <v>0</v>
      </c>
      <c r="AR507" s="123" t="s">
        <v>88</v>
      </c>
      <c r="AT507" s="130" t="s">
        <v>80</v>
      </c>
      <c r="AU507" s="130" t="s">
        <v>88</v>
      </c>
      <c r="AY507" s="123" t="s">
        <v>311</v>
      </c>
      <c r="BK507" s="131">
        <f>SUM(BK508:BK702)</f>
        <v>0</v>
      </c>
    </row>
    <row r="508" spans="2:65" s="1" customFormat="1" ht="21.75" customHeight="1" x14ac:dyDescent="0.2">
      <c r="B508" s="34"/>
      <c r="C508" s="134" t="s">
        <v>795</v>
      </c>
      <c r="D508" s="134" t="s">
        <v>313</v>
      </c>
      <c r="E508" s="135" t="s">
        <v>570</v>
      </c>
      <c r="F508" s="136" t="s">
        <v>571</v>
      </c>
      <c r="G508" s="137" t="s">
        <v>250</v>
      </c>
      <c r="H508" s="138">
        <v>289.64999999999998</v>
      </c>
      <c r="I508" s="139"/>
      <c r="J508" s="140">
        <f>ROUND(I508*H508,2)</f>
        <v>0</v>
      </c>
      <c r="K508" s="136" t="s">
        <v>317</v>
      </c>
      <c r="L508" s="34"/>
      <c r="M508" s="141" t="s">
        <v>43</v>
      </c>
      <c r="N508" s="142" t="s">
        <v>52</v>
      </c>
      <c r="P508" s="143">
        <f>O508*H508</f>
        <v>0</v>
      </c>
      <c r="Q508" s="143">
        <v>7.3499999999999998E-3</v>
      </c>
      <c r="R508" s="143">
        <f>Q508*H508</f>
        <v>2.1289274999999996</v>
      </c>
      <c r="S508" s="143">
        <v>0</v>
      </c>
      <c r="T508" s="144">
        <f>S508*H508</f>
        <v>0</v>
      </c>
      <c r="AR508" s="145" t="s">
        <v>318</v>
      </c>
      <c r="AT508" s="145" t="s">
        <v>313</v>
      </c>
      <c r="AU508" s="145" t="s">
        <v>90</v>
      </c>
      <c r="AY508" s="18" t="s">
        <v>311</v>
      </c>
      <c r="BE508" s="146">
        <f>IF(N508="základní",J508,0)</f>
        <v>0</v>
      </c>
      <c r="BF508" s="146">
        <f>IF(N508="snížená",J508,0)</f>
        <v>0</v>
      </c>
      <c r="BG508" s="146">
        <f>IF(N508="zákl. přenesená",J508,0)</f>
        <v>0</v>
      </c>
      <c r="BH508" s="146">
        <f>IF(N508="sníž. přenesená",J508,0)</f>
        <v>0</v>
      </c>
      <c r="BI508" s="146">
        <f>IF(N508="nulová",J508,0)</f>
        <v>0</v>
      </c>
      <c r="BJ508" s="18" t="s">
        <v>88</v>
      </c>
      <c r="BK508" s="146">
        <f>ROUND(I508*H508,2)</f>
        <v>0</v>
      </c>
      <c r="BL508" s="18" t="s">
        <v>318</v>
      </c>
      <c r="BM508" s="145" t="s">
        <v>2810</v>
      </c>
    </row>
    <row r="509" spans="2:65" s="1" customFormat="1" ht="11.25" x14ac:dyDescent="0.2">
      <c r="B509" s="34"/>
      <c r="D509" s="147" t="s">
        <v>320</v>
      </c>
      <c r="F509" s="148" t="s">
        <v>573</v>
      </c>
      <c r="I509" s="149"/>
      <c r="L509" s="34"/>
      <c r="M509" s="150"/>
      <c r="T509" s="55"/>
      <c r="AT509" s="18" t="s">
        <v>320</v>
      </c>
      <c r="AU509" s="18" t="s">
        <v>90</v>
      </c>
    </row>
    <row r="510" spans="2:65" s="14" customFormat="1" ht="11.25" x14ac:dyDescent="0.2">
      <c r="B510" s="166"/>
      <c r="D510" s="152" t="s">
        <v>322</v>
      </c>
      <c r="E510" s="167" t="s">
        <v>43</v>
      </c>
      <c r="F510" s="168" t="s">
        <v>1815</v>
      </c>
      <c r="H510" s="167" t="s">
        <v>43</v>
      </c>
      <c r="I510" s="169"/>
      <c r="L510" s="166"/>
      <c r="M510" s="170"/>
      <c r="T510" s="171"/>
      <c r="AT510" s="167" t="s">
        <v>322</v>
      </c>
      <c r="AU510" s="167" t="s">
        <v>90</v>
      </c>
      <c r="AV510" s="14" t="s">
        <v>88</v>
      </c>
      <c r="AW510" s="14" t="s">
        <v>41</v>
      </c>
      <c r="AX510" s="14" t="s">
        <v>81</v>
      </c>
      <c r="AY510" s="167" t="s">
        <v>311</v>
      </c>
    </row>
    <row r="511" spans="2:65" s="12" customFormat="1" ht="11.25" x14ac:dyDescent="0.2">
      <c r="B511" s="151"/>
      <c r="D511" s="152" t="s">
        <v>322</v>
      </c>
      <c r="E511" s="153" t="s">
        <v>43</v>
      </c>
      <c r="F511" s="154" t="s">
        <v>2811</v>
      </c>
      <c r="H511" s="155">
        <v>125.8</v>
      </c>
      <c r="I511" s="156"/>
      <c r="L511" s="151"/>
      <c r="M511" s="157"/>
      <c r="T511" s="158"/>
      <c r="AT511" s="153" t="s">
        <v>322</v>
      </c>
      <c r="AU511" s="153" t="s">
        <v>90</v>
      </c>
      <c r="AV511" s="12" t="s">
        <v>90</v>
      </c>
      <c r="AW511" s="12" t="s">
        <v>41</v>
      </c>
      <c r="AX511" s="12" t="s">
        <v>81</v>
      </c>
      <c r="AY511" s="153" t="s">
        <v>311</v>
      </c>
    </row>
    <row r="512" spans="2:65" s="12" customFormat="1" ht="11.25" x14ac:dyDescent="0.2">
      <c r="B512" s="151"/>
      <c r="D512" s="152" t="s">
        <v>322</v>
      </c>
      <c r="E512" s="153" t="s">
        <v>43</v>
      </c>
      <c r="F512" s="154" t="s">
        <v>2812</v>
      </c>
      <c r="H512" s="155">
        <v>18.100000000000001</v>
      </c>
      <c r="I512" s="156"/>
      <c r="L512" s="151"/>
      <c r="M512" s="157"/>
      <c r="T512" s="158"/>
      <c r="AT512" s="153" t="s">
        <v>322</v>
      </c>
      <c r="AU512" s="153" t="s">
        <v>90</v>
      </c>
      <c r="AV512" s="12" t="s">
        <v>90</v>
      </c>
      <c r="AW512" s="12" t="s">
        <v>41</v>
      </c>
      <c r="AX512" s="12" t="s">
        <v>81</v>
      </c>
      <c r="AY512" s="153" t="s">
        <v>311</v>
      </c>
    </row>
    <row r="513" spans="2:65" s="12" customFormat="1" ht="11.25" x14ac:dyDescent="0.2">
      <c r="B513" s="151"/>
      <c r="D513" s="152" t="s">
        <v>322</v>
      </c>
      <c r="E513" s="153" t="s">
        <v>43</v>
      </c>
      <c r="F513" s="154" t="s">
        <v>2813</v>
      </c>
      <c r="H513" s="155">
        <v>125.8</v>
      </c>
      <c r="I513" s="156"/>
      <c r="L513" s="151"/>
      <c r="M513" s="157"/>
      <c r="T513" s="158"/>
      <c r="AT513" s="153" t="s">
        <v>322</v>
      </c>
      <c r="AU513" s="153" t="s">
        <v>90</v>
      </c>
      <c r="AV513" s="12" t="s">
        <v>90</v>
      </c>
      <c r="AW513" s="12" t="s">
        <v>41</v>
      </c>
      <c r="AX513" s="12" t="s">
        <v>81</v>
      </c>
      <c r="AY513" s="153" t="s">
        <v>311</v>
      </c>
    </row>
    <row r="514" spans="2:65" s="12" customFormat="1" ht="11.25" x14ac:dyDescent="0.2">
      <c r="B514" s="151"/>
      <c r="D514" s="152" t="s">
        <v>322</v>
      </c>
      <c r="E514" s="153" t="s">
        <v>43</v>
      </c>
      <c r="F514" s="154" t="s">
        <v>2814</v>
      </c>
      <c r="H514" s="155">
        <v>1.4</v>
      </c>
      <c r="I514" s="156"/>
      <c r="L514" s="151"/>
      <c r="M514" s="157"/>
      <c r="T514" s="158"/>
      <c r="AT514" s="153" t="s">
        <v>322</v>
      </c>
      <c r="AU514" s="153" t="s">
        <v>90</v>
      </c>
      <c r="AV514" s="12" t="s">
        <v>90</v>
      </c>
      <c r="AW514" s="12" t="s">
        <v>41</v>
      </c>
      <c r="AX514" s="12" t="s">
        <v>81</v>
      </c>
      <c r="AY514" s="153" t="s">
        <v>311</v>
      </c>
    </row>
    <row r="515" spans="2:65" s="12" customFormat="1" ht="11.25" x14ac:dyDescent="0.2">
      <c r="B515" s="151"/>
      <c r="D515" s="152" t="s">
        <v>322</v>
      </c>
      <c r="E515" s="153" t="s">
        <v>43</v>
      </c>
      <c r="F515" s="154" t="s">
        <v>2815</v>
      </c>
      <c r="H515" s="155">
        <v>17.23</v>
      </c>
      <c r="I515" s="156"/>
      <c r="L515" s="151"/>
      <c r="M515" s="157"/>
      <c r="T515" s="158"/>
      <c r="AT515" s="153" t="s">
        <v>322</v>
      </c>
      <c r="AU515" s="153" t="s">
        <v>90</v>
      </c>
      <c r="AV515" s="12" t="s">
        <v>90</v>
      </c>
      <c r="AW515" s="12" t="s">
        <v>41</v>
      </c>
      <c r="AX515" s="12" t="s">
        <v>81</v>
      </c>
      <c r="AY515" s="153" t="s">
        <v>311</v>
      </c>
    </row>
    <row r="516" spans="2:65" s="12" customFormat="1" ht="11.25" x14ac:dyDescent="0.2">
      <c r="B516" s="151"/>
      <c r="D516" s="152" t="s">
        <v>322</v>
      </c>
      <c r="E516" s="153" t="s">
        <v>43</v>
      </c>
      <c r="F516" s="154" t="s">
        <v>2816</v>
      </c>
      <c r="H516" s="155">
        <v>1.32</v>
      </c>
      <c r="I516" s="156"/>
      <c r="L516" s="151"/>
      <c r="M516" s="157"/>
      <c r="T516" s="158"/>
      <c r="AT516" s="153" t="s">
        <v>322</v>
      </c>
      <c r="AU516" s="153" t="s">
        <v>90</v>
      </c>
      <c r="AV516" s="12" t="s">
        <v>90</v>
      </c>
      <c r="AW516" s="12" t="s">
        <v>41</v>
      </c>
      <c r="AX516" s="12" t="s">
        <v>81</v>
      </c>
      <c r="AY516" s="153" t="s">
        <v>311</v>
      </c>
    </row>
    <row r="517" spans="2:65" s="13" customFormat="1" ht="11.25" x14ac:dyDescent="0.2">
      <c r="B517" s="159"/>
      <c r="D517" s="152" t="s">
        <v>322</v>
      </c>
      <c r="E517" s="160" t="s">
        <v>43</v>
      </c>
      <c r="F517" s="161" t="s">
        <v>331</v>
      </c>
      <c r="H517" s="162">
        <v>289.64999999999998</v>
      </c>
      <c r="I517" s="163"/>
      <c r="L517" s="159"/>
      <c r="M517" s="164"/>
      <c r="T517" s="165"/>
      <c r="AT517" s="160" t="s">
        <v>322</v>
      </c>
      <c r="AU517" s="160" t="s">
        <v>90</v>
      </c>
      <c r="AV517" s="13" t="s">
        <v>318</v>
      </c>
      <c r="AW517" s="13" t="s">
        <v>41</v>
      </c>
      <c r="AX517" s="13" t="s">
        <v>88</v>
      </c>
      <c r="AY517" s="160" t="s">
        <v>311</v>
      </c>
    </row>
    <row r="518" spans="2:65" s="1" customFormat="1" ht="24.2" customHeight="1" x14ac:dyDescent="0.2">
      <c r="B518" s="34"/>
      <c r="C518" s="134" t="s">
        <v>2817</v>
      </c>
      <c r="D518" s="134" t="s">
        <v>313</v>
      </c>
      <c r="E518" s="135" t="s">
        <v>2818</v>
      </c>
      <c r="F518" s="136" t="s">
        <v>2819</v>
      </c>
      <c r="G518" s="137" t="s">
        <v>250</v>
      </c>
      <c r="H518" s="138">
        <v>289.64999999999998</v>
      </c>
      <c r="I518" s="139"/>
      <c r="J518" s="140">
        <f>ROUND(I518*H518,2)</f>
        <v>0</v>
      </c>
      <c r="K518" s="136" t="s">
        <v>317</v>
      </c>
      <c r="L518" s="34"/>
      <c r="M518" s="141" t="s">
        <v>43</v>
      </c>
      <c r="N518" s="142" t="s">
        <v>52</v>
      </c>
      <c r="P518" s="143">
        <f>O518*H518</f>
        <v>0</v>
      </c>
      <c r="Q518" s="143">
        <v>4.3800000000000002E-3</v>
      </c>
      <c r="R518" s="143">
        <f>Q518*H518</f>
        <v>1.268667</v>
      </c>
      <c r="S518" s="143">
        <v>0</v>
      </c>
      <c r="T518" s="144">
        <f>S518*H518</f>
        <v>0</v>
      </c>
      <c r="AR518" s="145" t="s">
        <v>318</v>
      </c>
      <c r="AT518" s="145" t="s">
        <v>313</v>
      </c>
      <c r="AU518" s="145" t="s">
        <v>90</v>
      </c>
      <c r="AY518" s="18" t="s">
        <v>311</v>
      </c>
      <c r="BE518" s="146">
        <f>IF(N518="základní",J518,0)</f>
        <v>0</v>
      </c>
      <c r="BF518" s="146">
        <f>IF(N518="snížená",J518,0)</f>
        <v>0</v>
      </c>
      <c r="BG518" s="146">
        <f>IF(N518="zákl. přenesená",J518,0)</f>
        <v>0</v>
      </c>
      <c r="BH518" s="146">
        <f>IF(N518="sníž. přenesená",J518,0)</f>
        <v>0</v>
      </c>
      <c r="BI518" s="146">
        <f>IF(N518="nulová",J518,0)</f>
        <v>0</v>
      </c>
      <c r="BJ518" s="18" t="s">
        <v>88</v>
      </c>
      <c r="BK518" s="146">
        <f>ROUND(I518*H518,2)</f>
        <v>0</v>
      </c>
      <c r="BL518" s="18" t="s">
        <v>318</v>
      </c>
      <c r="BM518" s="145" t="s">
        <v>2820</v>
      </c>
    </row>
    <row r="519" spans="2:65" s="1" customFormat="1" ht="11.25" x14ac:dyDescent="0.2">
      <c r="B519" s="34"/>
      <c r="D519" s="147" t="s">
        <v>320</v>
      </c>
      <c r="F519" s="148" t="s">
        <v>2821</v>
      </c>
      <c r="I519" s="149"/>
      <c r="L519" s="34"/>
      <c r="M519" s="150"/>
      <c r="T519" s="55"/>
      <c r="AT519" s="18" t="s">
        <v>320</v>
      </c>
      <c r="AU519" s="18" t="s">
        <v>90</v>
      </c>
    </row>
    <row r="520" spans="2:65" s="1" customFormat="1" ht="24.2" customHeight="1" x14ac:dyDescent="0.2">
      <c r="B520" s="34"/>
      <c r="C520" s="134" t="s">
        <v>800</v>
      </c>
      <c r="D520" s="134" t="s">
        <v>313</v>
      </c>
      <c r="E520" s="135" t="s">
        <v>2822</v>
      </c>
      <c r="F520" s="136" t="s">
        <v>2823</v>
      </c>
      <c r="G520" s="137" t="s">
        <v>250</v>
      </c>
      <c r="H520" s="138">
        <v>289.64999999999998</v>
      </c>
      <c r="I520" s="139"/>
      <c r="J520" s="140">
        <f>ROUND(I520*H520,2)</f>
        <v>0</v>
      </c>
      <c r="K520" s="136" t="s">
        <v>317</v>
      </c>
      <c r="L520" s="34"/>
      <c r="M520" s="141" t="s">
        <v>43</v>
      </c>
      <c r="N520" s="142" t="s">
        <v>52</v>
      </c>
      <c r="P520" s="143">
        <f>O520*H520</f>
        <v>0</v>
      </c>
      <c r="Q520" s="143">
        <v>1.6279999999999999E-2</v>
      </c>
      <c r="R520" s="143">
        <f>Q520*H520</f>
        <v>4.7155019999999999</v>
      </c>
      <c r="S520" s="143">
        <v>0</v>
      </c>
      <c r="T520" s="144">
        <f>S520*H520</f>
        <v>0</v>
      </c>
      <c r="AR520" s="145" t="s">
        <v>318</v>
      </c>
      <c r="AT520" s="145" t="s">
        <v>313</v>
      </c>
      <c r="AU520" s="145" t="s">
        <v>90</v>
      </c>
      <c r="AY520" s="18" t="s">
        <v>311</v>
      </c>
      <c r="BE520" s="146">
        <f>IF(N520="základní",J520,0)</f>
        <v>0</v>
      </c>
      <c r="BF520" s="146">
        <f>IF(N520="snížená",J520,0)</f>
        <v>0</v>
      </c>
      <c r="BG520" s="146">
        <f>IF(N520="zákl. přenesená",J520,0)</f>
        <v>0</v>
      </c>
      <c r="BH520" s="146">
        <f>IF(N520="sníž. přenesená",J520,0)</f>
        <v>0</v>
      </c>
      <c r="BI520" s="146">
        <f>IF(N520="nulová",J520,0)</f>
        <v>0</v>
      </c>
      <c r="BJ520" s="18" t="s">
        <v>88</v>
      </c>
      <c r="BK520" s="146">
        <f>ROUND(I520*H520,2)</f>
        <v>0</v>
      </c>
      <c r="BL520" s="18" t="s">
        <v>318</v>
      </c>
      <c r="BM520" s="145" t="s">
        <v>2824</v>
      </c>
    </row>
    <row r="521" spans="2:65" s="1" customFormat="1" ht="11.25" x14ac:dyDescent="0.2">
      <c r="B521" s="34"/>
      <c r="D521" s="147" t="s">
        <v>320</v>
      </c>
      <c r="F521" s="148" t="s">
        <v>2825</v>
      </c>
      <c r="I521" s="149"/>
      <c r="L521" s="34"/>
      <c r="M521" s="150"/>
      <c r="T521" s="55"/>
      <c r="AT521" s="18" t="s">
        <v>320</v>
      </c>
      <c r="AU521" s="18" t="s">
        <v>90</v>
      </c>
    </row>
    <row r="522" spans="2:65" s="14" customFormat="1" ht="11.25" x14ac:dyDescent="0.2">
      <c r="B522" s="166"/>
      <c r="D522" s="152" t="s">
        <v>322</v>
      </c>
      <c r="E522" s="167" t="s">
        <v>43</v>
      </c>
      <c r="F522" s="168" t="s">
        <v>1815</v>
      </c>
      <c r="H522" s="167" t="s">
        <v>43</v>
      </c>
      <c r="I522" s="169"/>
      <c r="L522" s="166"/>
      <c r="M522" s="170"/>
      <c r="T522" s="171"/>
      <c r="AT522" s="167" t="s">
        <v>322</v>
      </c>
      <c r="AU522" s="167" t="s">
        <v>90</v>
      </c>
      <c r="AV522" s="14" t="s">
        <v>88</v>
      </c>
      <c r="AW522" s="14" t="s">
        <v>41</v>
      </c>
      <c r="AX522" s="14" t="s">
        <v>81</v>
      </c>
      <c r="AY522" s="167" t="s">
        <v>311</v>
      </c>
    </row>
    <row r="523" spans="2:65" s="12" customFormat="1" ht="11.25" x14ac:dyDescent="0.2">
      <c r="B523" s="151"/>
      <c r="D523" s="152" t="s">
        <v>322</v>
      </c>
      <c r="E523" s="153" t="s">
        <v>43</v>
      </c>
      <c r="F523" s="154" t="s">
        <v>2811</v>
      </c>
      <c r="H523" s="155">
        <v>125.8</v>
      </c>
      <c r="I523" s="156"/>
      <c r="L523" s="151"/>
      <c r="M523" s="157"/>
      <c r="T523" s="158"/>
      <c r="AT523" s="153" t="s">
        <v>322</v>
      </c>
      <c r="AU523" s="153" t="s">
        <v>90</v>
      </c>
      <c r="AV523" s="12" t="s">
        <v>90</v>
      </c>
      <c r="AW523" s="12" t="s">
        <v>41</v>
      </c>
      <c r="AX523" s="12" t="s">
        <v>81</v>
      </c>
      <c r="AY523" s="153" t="s">
        <v>311</v>
      </c>
    </row>
    <row r="524" spans="2:65" s="12" customFormat="1" ht="11.25" x14ac:dyDescent="0.2">
      <c r="B524" s="151"/>
      <c r="D524" s="152" t="s">
        <v>322</v>
      </c>
      <c r="E524" s="153" t="s">
        <v>43</v>
      </c>
      <c r="F524" s="154" t="s">
        <v>2812</v>
      </c>
      <c r="H524" s="155">
        <v>18.100000000000001</v>
      </c>
      <c r="I524" s="156"/>
      <c r="L524" s="151"/>
      <c r="M524" s="157"/>
      <c r="T524" s="158"/>
      <c r="AT524" s="153" t="s">
        <v>322</v>
      </c>
      <c r="AU524" s="153" t="s">
        <v>90</v>
      </c>
      <c r="AV524" s="12" t="s">
        <v>90</v>
      </c>
      <c r="AW524" s="12" t="s">
        <v>41</v>
      </c>
      <c r="AX524" s="12" t="s">
        <v>81</v>
      </c>
      <c r="AY524" s="153" t="s">
        <v>311</v>
      </c>
    </row>
    <row r="525" spans="2:65" s="12" customFormat="1" ht="11.25" x14ac:dyDescent="0.2">
      <c r="B525" s="151"/>
      <c r="D525" s="152" t="s">
        <v>322</v>
      </c>
      <c r="E525" s="153" t="s">
        <v>43</v>
      </c>
      <c r="F525" s="154" t="s">
        <v>2813</v>
      </c>
      <c r="H525" s="155">
        <v>125.8</v>
      </c>
      <c r="I525" s="156"/>
      <c r="L525" s="151"/>
      <c r="M525" s="157"/>
      <c r="T525" s="158"/>
      <c r="AT525" s="153" t="s">
        <v>322</v>
      </c>
      <c r="AU525" s="153" t="s">
        <v>90</v>
      </c>
      <c r="AV525" s="12" t="s">
        <v>90</v>
      </c>
      <c r="AW525" s="12" t="s">
        <v>41</v>
      </c>
      <c r="AX525" s="12" t="s">
        <v>81</v>
      </c>
      <c r="AY525" s="153" t="s">
        <v>311</v>
      </c>
    </row>
    <row r="526" spans="2:65" s="12" customFormat="1" ht="11.25" x14ac:dyDescent="0.2">
      <c r="B526" s="151"/>
      <c r="D526" s="152" t="s">
        <v>322</v>
      </c>
      <c r="E526" s="153" t="s">
        <v>43</v>
      </c>
      <c r="F526" s="154" t="s">
        <v>2814</v>
      </c>
      <c r="H526" s="155">
        <v>1.4</v>
      </c>
      <c r="I526" s="156"/>
      <c r="L526" s="151"/>
      <c r="M526" s="157"/>
      <c r="T526" s="158"/>
      <c r="AT526" s="153" t="s">
        <v>322</v>
      </c>
      <c r="AU526" s="153" t="s">
        <v>90</v>
      </c>
      <c r="AV526" s="12" t="s">
        <v>90</v>
      </c>
      <c r="AW526" s="12" t="s">
        <v>41</v>
      </c>
      <c r="AX526" s="12" t="s">
        <v>81</v>
      </c>
      <c r="AY526" s="153" t="s">
        <v>311</v>
      </c>
    </row>
    <row r="527" spans="2:65" s="12" customFormat="1" ht="11.25" x14ac:dyDescent="0.2">
      <c r="B527" s="151"/>
      <c r="D527" s="152" t="s">
        <v>322</v>
      </c>
      <c r="E527" s="153" t="s">
        <v>43</v>
      </c>
      <c r="F527" s="154" t="s">
        <v>2815</v>
      </c>
      <c r="H527" s="155">
        <v>17.23</v>
      </c>
      <c r="I527" s="156"/>
      <c r="L527" s="151"/>
      <c r="M527" s="157"/>
      <c r="T527" s="158"/>
      <c r="AT527" s="153" t="s">
        <v>322</v>
      </c>
      <c r="AU527" s="153" t="s">
        <v>90</v>
      </c>
      <c r="AV527" s="12" t="s">
        <v>90</v>
      </c>
      <c r="AW527" s="12" t="s">
        <v>41</v>
      </c>
      <c r="AX527" s="12" t="s">
        <v>81</v>
      </c>
      <c r="AY527" s="153" t="s">
        <v>311</v>
      </c>
    </row>
    <row r="528" spans="2:65" s="12" customFormat="1" ht="11.25" x14ac:dyDescent="0.2">
      <c r="B528" s="151"/>
      <c r="D528" s="152" t="s">
        <v>322</v>
      </c>
      <c r="E528" s="153" t="s">
        <v>43</v>
      </c>
      <c r="F528" s="154" t="s">
        <v>2816</v>
      </c>
      <c r="H528" s="155">
        <v>1.32</v>
      </c>
      <c r="I528" s="156"/>
      <c r="L528" s="151"/>
      <c r="M528" s="157"/>
      <c r="T528" s="158"/>
      <c r="AT528" s="153" t="s">
        <v>322</v>
      </c>
      <c r="AU528" s="153" t="s">
        <v>90</v>
      </c>
      <c r="AV528" s="12" t="s">
        <v>90</v>
      </c>
      <c r="AW528" s="12" t="s">
        <v>41</v>
      </c>
      <c r="AX528" s="12" t="s">
        <v>81</v>
      </c>
      <c r="AY528" s="153" t="s">
        <v>311</v>
      </c>
    </row>
    <row r="529" spans="2:65" s="13" customFormat="1" ht="11.25" x14ac:dyDescent="0.2">
      <c r="B529" s="159"/>
      <c r="D529" s="152" t="s">
        <v>322</v>
      </c>
      <c r="E529" s="160" t="s">
        <v>43</v>
      </c>
      <c r="F529" s="161" t="s">
        <v>331</v>
      </c>
      <c r="H529" s="162">
        <v>289.64999999999998</v>
      </c>
      <c r="I529" s="163"/>
      <c r="L529" s="159"/>
      <c r="M529" s="164"/>
      <c r="T529" s="165"/>
      <c r="AT529" s="160" t="s">
        <v>322</v>
      </c>
      <c r="AU529" s="160" t="s">
        <v>90</v>
      </c>
      <c r="AV529" s="13" t="s">
        <v>318</v>
      </c>
      <c r="AW529" s="13" t="s">
        <v>41</v>
      </c>
      <c r="AX529" s="13" t="s">
        <v>88</v>
      </c>
      <c r="AY529" s="160" t="s">
        <v>311</v>
      </c>
    </row>
    <row r="530" spans="2:65" s="1" customFormat="1" ht="21.75" customHeight="1" x14ac:dyDescent="0.2">
      <c r="B530" s="34"/>
      <c r="C530" s="134" t="s">
        <v>804</v>
      </c>
      <c r="D530" s="134" t="s">
        <v>313</v>
      </c>
      <c r="E530" s="135" t="s">
        <v>2826</v>
      </c>
      <c r="F530" s="136" t="s">
        <v>2827</v>
      </c>
      <c r="G530" s="137" t="s">
        <v>250</v>
      </c>
      <c r="H530" s="138">
        <v>692.52</v>
      </c>
      <c r="I530" s="139"/>
      <c r="J530" s="140">
        <f>ROUND(I530*H530,2)</f>
        <v>0</v>
      </c>
      <c r="K530" s="136" t="s">
        <v>317</v>
      </c>
      <c r="L530" s="34"/>
      <c r="M530" s="141" t="s">
        <v>43</v>
      </c>
      <c r="N530" s="142" t="s">
        <v>52</v>
      </c>
      <c r="P530" s="143">
        <f>O530*H530</f>
        <v>0</v>
      </c>
      <c r="Q530" s="143">
        <v>7.3499999999999998E-3</v>
      </c>
      <c r="R530" s="143">
        <f>Q530*H530</f>
        <v>5.0900219999999994</v>
      </c>
      <c r="S530" s="143">
        <v>0</v>
      </c>
      <c r="T530" s="144">
        <f>S530*H530</f>
        <v>0</v>
      </c>
      <c r="AR530" s="145" t="s">
        <v>318</v>
      </c>
      <c r="AT530" s="145" t="s">
        <v>313</v>
      </c>
      <c r="AU530" s="145" t="s">
        <v>90</v>
      </c>
      <c r="AY530" s="18" t="s">
        <v>311</v>
      </c>
      <c r="BE530" s="146">
        <f>IF(N530="základní",J530,0)</f>
        <v>0</v>
      </c>
      <c r="BF530" s="146">
        <f>IF(N530="snížená",J530,0)</f>
        <v>0</v>
      </c>
      <c r="BG530" s="146">
        <f>IF(N530="zákl. přenesená",J530,0)</f>
        <v>0</v>
      </c>
      <c r="BH530" s="146">
        <f>IF(N530="sníž. přenesená",J530,0)</f>
        <v>0</v>
      </c>
      <c r="BI530" s="146">
        <f>IF(N530="nulová",J530,0)</f>
        <v>0</v>
      </c>
      <c r="BJ530" s="18" t="s">
        <v>88</v>
      </c>
      <c r="BK530" s="146">
        <f>ROUND(I530*H530,2)</f>
        <v>0</v>
      </c>
      <c r="BL530" s="18" t="s">
        <v>318</v>
      </c>
      <c r="BM530" s="145" t="s">
        <v>2828</v>
      </c>
    </row>
    <row r="531" spans="2:65" s="1" customFormat="1" ht="11.25" x14ac:dyDescent="0.2">
      <c r="B531" s="34"/>
      <c r="D531" s="147" t="s">
        <v>320</v>
      </c>
      <c r="F531" s="148" t="s">
        <v>2829</v>
      </c>
      <c r="I531" s="149"/>
      <c r="L531" s="34"/>
      <c r="M531" s="150"/>
      <c r="T531" s="55"/>
      <c r="AT531" s="18" t="s">
        <v>320</v>
      </c>
      <c r="AU531" s="18" t="s">
        <v>90</v>
      </c>
    </row>
    <row r="532" spans="2:65" s="14" customFormat="1" ht="11.25" x14ac:dyDescent="0.2">
      <c r="B532" s="166"/>
      <c r="D532" s="152" t="s">
        <v>322</v>
      </c>
      <c r="E532" s="167" t="s">
        <v>43</v>
      </c>
      <c r="F532" s="168" t="s">
        <v>1815</v>
      </c>
      <c r="H532" s="167" t="s">
        <v>43</v>
      </c>
      <c r="I532" s="169"/>
      <c r="L532" s="166"/>
      <c r="M532" s="170"/>
      <c r="T532" s="171"/>
      <c r="AT532" s="167" t="s">
        <v>322</v>
      </c>
      <c r="AU532" s="167" t="s">
        <v>90</v>
      </c>
      <c r="AV532" s="14" t="s">
        <v>88</v>
      </c>
      <c r="AW532" s="14" t="s">
        <v>41</v>
      </c>
      <c r="AX532" s="14" t="s">
        <v>81</v>
      </c>
      <c r="AY532" s="167" t="s">
        <v>311</v>
      </c>
    </row>
    <row r="533" spans="2:65" s="12" customFormat="1" ht="11.25" x14ac:dyDescent="0.2">
      <c r="B533" s="151"/>
      <c r="D533" s="152" t="s">
        <v>322</v>
      </c>
      <c r="E533" s="153" t="s">
        <v>43</v>
      </c>
      <c r="F533" s="154" t="s">
        <v>2830</v>
      </c>
      <c r="H533" s="155">
        <v>218.16</v>
      </c>
      <c r="I533" s="156"/>
      <c r="L533" s="151"/>
      <c r="M533" s="157"/>
      <c r="T533" s="158"/>
      <c r="AT533" s="153" t="s">
        <v>322</v>
      </c>
      <c r="AU533" s="153" t="s">
        <v>90</v>
      </c>
      <c r="AV533" s="12" t="s">
        <v>90</v>
      </c>
      <c r="AW533" s="12" t="s">
        <v>41</v>
      </c>
      <c r="AX533" s="12" t="s">
        <v>81</v>
      </c>
      <c r="AY533" s="153" t="s">
        <v>311</v>
      </c>
    </row>
    <row r="534" spans="2:65" s="12" customFormat="1" ht="11.25" x14ac:dyDescent="0.2">
      <c r="B534" s="151"/>
      <c r="D534" s="152" t="s">
        <v>322</v>
      </c>
      <c r="E534" s="153" t="s">
        <v>43</v>
      </c>
      <c r="F534" s="154" t="s">
        <v>2831</v>
      </c>
      <c r="H534" s="155">
        <v>424.96</v>
      </c>
      <c r="I534" s="156"/>
      <c r="L534" s="151"/>
      <c r="M534" s="157"/>
      <c r="T534" s="158"/>
      <c r="AT534" s="153" t="s">
        <v>322</v>
      </c>
      <c r="AU534" s="153" t="s">
        <v>90</v>
      </c>
      <c r="AV534" s="12" t="s">
        <v>90</v>
      </c>
      <c r="AW534" s="12" t="s">
        <v>41</v>
      </c>
      <c r="AX534" s="12" t="s">
        <v>81</v>
      </c>
      <c r="AY534" s="153" t="s">
        <v>311</v>
      </c>
    </row>
    <row r="535" spans="2:65" s="12" customFormat="1" ht="11.25" x14ac:dyDescent="0.2">
      <c r="B535" s="151"/>
      <c r="D535" s="152" t="s">
        <v>322</v>
      </c>
      <c r="E535" s="153" t="s">
        <v>43</v>
      </c>
      <c r="F535" s="154" t="s">
        <v>2832</v>
      </c>
      <c r="H535" s="155">
        <v>39.840000000000003</v>
      </c>
      <c r="I535" s="156"/>
      <c r="L535" s="151"/>
      <c r="M535" s="157"/>
      <c r="T535" s="158"/>
      <c r="AT535" s="153" t="s">
        <v>322</v>
      </c>
      <c r="AU535" s="153" t="s">
        <v>90</v>
      </c>
      <c r="AV535" s="12" t="s">
        <v>90</v>
      </c>
      <c r="AW535" s="12" t="s">
        <v>41</v>
      </c>
      <c r="AX535" s="12" t="s">
        <v>81</v>
      </c>
      <c r="AY535" s="153" t="s">
        <v>311</v>
      </c>
    </row>
    <row r="536" spans="2:65" s="12" customFormat="1" ht="11.25" x14ac:dyDescent="0.2">
      <c r="B536" s="151"/>
      <c r="D536" s="152" t="s">
        <v>322</v>
      </c>
      <c r="E536" s="153" t="s">
        <v>43</v>
      </c>
      <c r="F536" s="154" t="s">
        <v>2833</v>
      </c>
      <c r="H536" s="155">
        <v>47.6</v>
      </c>
      <c r="I536" s="156"/>
      <c r="L536" s="151"/>
      <c r="M536" s="157"/>
      <c r="T536" s="158"/>
      <c r="AT536" s="153" t="s">
        <v>322</v>
      </c>
      <c r="AU536" s="153" t="s">
        <v>90</v>
      </c>
      <c r="AV536" s="12" t="s">
        <v>90</v>
      </c>
      <c r="AW536" s="12" t="s">
        <v>41</v>
      </c>
      <c r="AX536" s="12" t="s">
        <v>81</v>
      </c>
      <c r="AY536" s="153" t="s">
        <v>311</v>
      </c>
    </row>
    <row r="537" spans="2:65" s="14" customFormat="1" ht="11.25" x14ac:dyDescent="0.2">
      <c r="B537" s="166"/>
      <c r="D537" s="152" t="s">
        <v>322</v>
      </c>
      <c r="E537" s="167" t="s">
        <v>43</v>
      </c>
      <c r="F537" s="168" t="s">
        <v>2834</v>
      </c>
      <c r="H537" s="167" t="s">
        <v>43</v>
      </c>
      <c r="I537" s="169"/>
      <c r="L537" s="166"/>
      <c r="M537" s="170"/>
      <c r="T537" s="171"/>
      <c r="AT537" s="167" t="s">
        <v>322</v>
      </c>
      <c r="AU537" s="167" t="s">
        <v>90</v>
      </c>
      <c r="AV537" s="14" t="s">
        <v>88</v>
      </c>
      <c r="AW537" s="14" t="s">
        <v>41</v>
      </c>
      <c r="AX537" s="14" t="s">
        <v>81</v>
      </c>
      <c r="AY537" s="167" t="s">
        <v>311</v>
      </c>
    </row>
    <row r="538" spans="2:65" s="12" customFormat="1" ht="11.25" x14ac:dyDescent="0.2">
      <c r="B538" s="151"/>
      <c r="D538" s="152" t="s">
        <v>322</v>
      </c>
      <c r="E538" s="153" t="s">
        <v>43</v>
      </c>
      <c r="F538" s="154" t="s">
        <v>2835</v>
      </c>
      <c r="H538" s="155">
        <v>2.44</v>
      </c>
      <c r="I538" s="156"/>
      <c r="L538" s="151"/>
      <c r="M538" s="157"/>
      <c r="T538" s="158"/>
      <c r="AT538" s="153" t="s">
        <v>322</v>
      </c>
      <c r="AU538" s="153" t="s">
        <v>90</v>
      </c>
      <c r="AV538" s="12" t="s">
        <v>90</v>
      </c>
      <c r="AW538" s="12" t="s">
        <v>41</v>
      </c>
      <c r="AX538" s="12" t="s">
        <v>81</v>
      </c>
      <c r="AY538" s="153" t="s">
        <v>311</v>
      </c>
    </row>
    <row r="539" spans="2:65" s="12" customFormat="1" ht="11.25" x14ac:dyDescent="0.2">
      <c r="B539" s="151"/>
      <c r="D539" s="152" t="s">
        <v>322</v>
      </c>
      <c r="E539" s="153" t="s">
        <v>43</v>
      </c>
      <c r="F539" s="154" t="s">
        <v>2836</v>
      </c>
      <c r="H539" s="155">
        <v>5.19</v>
      </c>
      <c r="I539" s="156"/>
      <c r="L539" s="151"/>
      <c r="M539" s="157"/>
      <c r="T539" s="158"/>
      <c r="AT539" s="153" t="s">
        <v>322</v>
      </c>
      <c r="AU539" s="153" t="s">
        <v>90</v>
      </c>
      <c r="AV539" s="12" t="s">
        <v>90</v>
      </c>
      <c r="AW539" s="12" t="s">
        <v>41</v>
      </c>
      <c r="AX539" s="12" t="s">
        <v>81</v>
      </c>
      <c r="AY539" s="153" t="s">
        <v>311</v>
      </c>
    </row>
    <row r="540" spans="2:65" s="12" customFormat="1" ht="11.25" x14ac:dyDescent="0.2">
      <c r="B540" s="151"/>
      <c r="D540" s="152" t="s">
        <v>322</v>
      </c>
      <c r="E540" s="153" t="s">
        <v>43</v>
      </c>
      <c r="F540" s="154" t="s">
        <v>2837</v>
      </c>
      <c r="H540" s="155">
        <v>1.95</v>
      </c>
      <c r="I540" s="156"/>
      <c r="L540" s="151"/>
      <c r="M540" s="157"/>
      <c r="T540" s="158"/>
      <c r="AT540" s="153" t="s">
        <v>322</v>
      </c>
      <c r="AU540" s="153" t="s">
        <v>90</v>
      </c>
      <c r="AV540" s="12" t="s">
        <v>90</v>
      </c>
      <c r="AW540" s="12" t="s">
        <v>41</v>
      </c>
      <c r="AX540" s="12" t="s">
        <v>81</v>
      </c>
      <c r="AY540" s="153" t="s">
        <v>311</v>
      </c>
    </row>
    <row r="541" spans="2:65" s="12" customFormat="1" ht="11.25" x14ac:dyDescent="0.2">
      <c r="B541" s="151"/>
      <c r="D541" s="152" t="s">
        <v>322</v>
      </c>
      <c r="E541" s="153" t="s">
        <v>43</v>
      </c>
      <c r="F541" s="154" t="s">
        <v>2838</v>
      </c>
      <c r="H541" s="155">
        <v>4.24</v>
      </c>
      <c r="I541" s="156"/>
      <c r="L541" s="151"/>
      <c r="M541" s="157"/>
      <c r="T541" s="158"/>
      <c r="AT541" s="153" t="s">
        <v>322</v>
      </c>
      <c r="AU541" s="153" t="s">
        <v>90</v>
      </c>
      <c r="AV541" s="12" t="s">
        <v>90</v>
      </c>
      <c r="AW541" s="12" t="s">
        <v>41</v>
      </c>
      <c r="AX541" s="12" t="s">
        <v>81</v>
      </c>
      <c r="AY541" s="153" t="s">
        <v>311</v>
      </c>
    </row>
    <row r="542" spans="2:65" s="14" customFormat="1" ht="11.25" x14ac:dyDescent="0.2">
      <c r="B542" s="166"/>
      <c r="D542" s="152" t="s">
        <v>322</v>
      </c>
      <c r="E542" s="167" t="s">
        <v>43</v>
      </c>
      <c r="F542" s="168" t="s">
        <v>2839</v>
      </c>
      <c r="H542" s="167" t="s">
        <v>43</v>
      </c>
      <c r="I542" s="169"/>
      <c r="L542" s="166"/>
      <c r="M542" s="170"/>
      <c r="T542" s="171"/>
      <c r="AT542" s="167" t="s">
        <v>322</v>
      </c>
      <c r="AU542" s="167" t="s">
        <v>90</v>
      </c>
      <c r="AV542" s="14" t="s">
        <v>88</v>
      </c>
      <c r="AW542" s="14" t="s">
        <v>41</v>
      </c>
      <c r="AX542" s="14" t="s">
        <v>81</v>
      </c>
      <c r="AY542" s="167" t="s">
        <v>311</v>
      </c>
    </row>
    <row r="543" spans="2:65" s="12" customFormat="1" ht="11.25" x14ac:dyDescent="0.2">
      <c r="B543" s="151"/>
      <c r="D543" s="152" t="s">
        <v>322</v>
      </c>
      <c r="E543" s="153" t="s">
        <v>43</v>
      </c>
      <c r="F543" s="154" t="s">
        <v>2840</v>
      </c>
      <c r="H543" s="155">
        <v>-7.48</v>
      </c>
      <c r="I543" s="156"/>
      <c r="L543" s="151"/>
      <c r="M543" s="157"/>
      <c r="T543" s="158"/>
      <c r="AT543" s="153" t="s">
        <v>322</v>
      </c>
      <c r="AU543" s="153" t="s">
        <v>90</v>
      </c>
      <c r="AV543" s="12" t="s">
        <v>90</v>
      </c>
      <c r="AW543" s="12" t="s">
        <v>41</v>
      </c>
      <c r="AX543" s="12" t="s">
        <v>81</v>
      </c>
      <c r="AY543" s="153" t="s">
        <v>311</v>
      </c>
    </row>
    <row r="544" spans="2:65" s="12" customFormat="1" ht="11.25" x14ac:dyDescent="0.2">
      <c r="B544" s="151"/>
      <c r="D544" s="152" t="s">
        <v>322</v>
      </c>
      <c r="E544" s="153" t="s">
        <v>43</v>
      </c>
      <c r="F544" s="154" t="s">
        <v>2841</v>
      </c>
      <c r="H544" s="155">
        <v>-38.159999999999997</v>
      </c>
      <c r="I544" s="156"/>
      <c r="L544" s="151"/>
      <c r="M544" s="157"/>
      <c r="T544" s="158"/>
      <c r="AT544" s="153" t="s">
        <v>322</v>
      </c>
      <c r="AU544" s="153" t="s">
        <v>90</v>
      </c>
      <c r="AV544" s="12" t="s">
        <v>90</v>
      </c>
      <c r="AW544" s="12" t="s">
        <v>41</v>
      </c>
      <c r="AX544" s="12" t="s">
        <v>81</v>
      </c>
      <c r="AY544" s="153" t="s">
        <v>311</v>
      </c>
    </row>
    <row r="545" spans="2:65" s="12" customFormat="1" ht="11.25" x14ac:dyDescent="0.2">
      <c r="B545" s="151"/>
      <c r="D545" s="152" t="s">
        <v>322</v>
      </c>
      <c r="E545" s="153" t="s">
        <v>43</v>
      </c>
      <c r="F545" s="154" t="s">
        <v>2842</v>
      </c>
      <c r="H545" s="155">
        <v>-2.74</v>
      </c>
      <c r="I545" s="156"/>
      <c r="L545" s="151"/>
      <c r="M545" s="157"/>
      <c r="T545" s="158"/>
      <c r="AT545" s="153" t="s">
        <v>322</v>
      </c>
      <c r="AU545" s="153" t="s">
        <v>90</v>
      </c>
      <c r="AV545" s="12" t="s">
        <v>90</v>
      </c>
      <c r="AW545" s="12" t="s">
        <v>41</v>
      </c>
      <c r="AX545" s="12" t="s">
        <v>81</v>
      </c>
      <c r="AY545" s="153" t="s">
        <v>311</v>
      </c>
    </row>
    <row r="546" spans="2:65" s="12" customFormat="1" ht="11.25" x14ac:dyDescent="0.2">
      <c r="B546" s="151"/>
      <c r="D546" s="152" t="s">
        <v>322</v>
      </c>
      <c r="E546" s="153" t="s">
        <v>43</v>
      </c>
      <c r="F546" s="154" t="s">
        <v>2843</v>
      </c>
      <c r="H546" s="155">
        <v>-3.48</v>
      </c>
      <c r="I546" s="156"/>
      <c r="L546" s="151"/>
      <c r="M546" s="157"/>
      <c r="T546" s="158"/>
      <c r="AT546" s="153" t="s">
        <v>322</v>
      </c>
      <c r="AU546" s="153" t="s">
        <v>90</v>
      </c>
      <c r="AV546" s="12" t="s">
        <v>90</v>
      </c>
      <c r="AW546" s="12" t="s">
        <v>41</v>
      </c>
      <c r="AX546" s="12" t="s">
        <v>81</v>
      </c>
      <c r="AY546" s="153" t="s">
        <v>311</v>
      </c>
    </row>
    <row r="547" spans="2:65" s="13" customFormat="1" ht="11.25" x14ac:dyDescent="0.2">
      <c r="B547" s="159"/>
      <c r="D547" s="152" t="s">
        <v>322</v>
      </c>
      <c r="E547" s="160" t="s">
        <v>43</v>
      </c>
      <c r="F547" s="161" t="s">
        <v>331</v>
      </c>
      <c r="H547" s="162">
        <v>692.52</v>
      </c>
      <c r="I547" s="163"/>
      <c r="L547" s="159"/>
      <c r="M547" s="164"/>
      <c r="T547" s="165"/>
      <c r="AT547" s="160" t="s">
        <v>322</v>
      </c>
      <c r="AU547" s="160" t="s">
        <v>90</v>
      </c>
      <c r="AV547" s="13" t="s">
        <v>318</v>
      </c>
      <c r="AW547" s="13" t="s">
        <v>41</v>
      </c>
      <c r="AX547" s="13" t="s">
        <v>88</v>
      </c>
      <c r="AY547" s="160" t="s">
        <v>311</v>
      </c>
    </row>
    <row r="548" spans="2:65" s="1" customFormat="1" ht="16.5" customHeight="1" x14ac:dyDescent="0.2">
      <c r="B548" s="34"/>
      <c r="C548" s="134" t="s">
        <v>809</v>
      </c>
      <c r="D548" s="134" t="s">
        <v>313</v>
      </c>
      <c r="E548" s="135" t="s">
        <v>589</v>
      </c>
      <c r="F548" s="136" t="s">
        <v>590</v>
      </c>
      <c r="G548" s="137" t="s">
        <v>250</v>
      </c>
      <c r="H548" s="138">
        <v>47</v>
      </c>
      <c r="I548" s="139"/>
      <c r="J548" s="140">
        <f>ROUND(I548*H548,2)</f>
        <v>0</v>
      </c>
      <c r="K548" s="136" t="s">
        <v>317</v>
      </c>
      <c r="L548" s="34"/>
      <c r="M548" s="141" t="s">
        <v>43</v>
      </c>
      <c r="N548" s="142" t="s">
        <v>52</v>
      </c>
      <c r="P548" s="143">
        <f>O548*H548</f>
        <v>0</v>
      </c>
      <c r="Q548" s="143">
        <v>5.6000000000000001E-2</v>
      </c>
      <c r="R548" s="143">
        <f>Q548*H548</f>
        <v>2.6320000000000001</v>
      </c>
      <c r="S548" s="143">
        <v>0</v>
      </c>
      <c r="T548" s="144">
        <f>S548*H548</f>
        <v>0</v>
      </c>
      <c r="AR548" s="145" t="s">
        <v>318</v>
      </c>
      <c r="AT548" s="145" t="s">
        <v>313</v>
      </c>
      <c r="AU548" s="145" t="s">
        <v>90</v>
      </c>
      <c r="AY548" s="18" t="s">
        <v>311</v>
      </c>
      <c r="BE548" s="146">
        <f>IF(N548="základní",J548,0)</f>
        <v>0</v>
      </c>
      <c r="BF548" s="146">
        <f>IF(N548="snížená",J548,0)</f>
        <v>0</v>
      </c>
      <c r="BG548" s="146">
        <f>IF(N548="zákl. přenesená",J548,0)</f>
        <v>0</v>
      </c>
      <c r="BH548" s="146">
        <f>IF(N548="sníž. přenesená",J548,0)</f>
        <v>0</v>
      </c>
      <c r="BI548" s="146">
        <f>IF(N548="nulová",J548,0)</f>
        <v>0</v>
      </c>
      <c r="BJ548" s="18" t="s">
        <v>88</v>
      </c>
      <c r="BK548" s="146">
        <f>ROUND(I548*H548,2)</f>
        <v>0</v>
      </c>
      <c r="BL548" s="18" t="s">
        <v>318</v>
      </c>
      <c r="BM548" s="145" t="s">
        <v>2844</v>
      </c>
    </row>
    <row r="549" spans="2:65" s="1" customFormat="1" ht="11.25" x14ac:dyDescent="0.2">
      <c r="B549" s="34"/>
      <c r="D549" s="147" t="s">
        <v>320</v>
      </c>
      <c r="F549" s="148" t="s">
        <v>592</v>
      </c>
      <c r="I549" s="149"/>
      <c r="L549" s="34"/>
      <c r="M549" s="150"/>
      <c r="T549" s="55"/>
      <c r="AT549" s="18" t="s">
        <v>320</v>
      </c>
      <c r="AU549" s="18" t="s">
        <v>90</v>
      </c>
    </row>
    <row r="550" spans="2:65" s="12" customFormat="1" ht="11.25" x14ac:dyDescent="0.2">
      <c r="B550" s="151"/>
      <c r="D550" s="152" t="s">
        <v>322</v>
      </c>
      <c r="E550" s="153" t="s">
        <v>43</v>
      </c>
      <c r="F550" s="154" t="s">
        <v>593</v>
      </c>
      <c r="H550" s="155">
        <v>47</v>
      </c>
      <c r="I550" s="156"/>
      <c r="L550" s="151"/>
      <c r="M550" s="157"/>
      <c r="T550" s="158"/>
      <c r="AT550" s="153" t="s">
        <v>322</v>
      </c>
      <c r="AU550" s="153" t="s">
        <v>90</v>
      </c>
      <c r="AV550" s="12" t="s">
        <v>90</v>
      </c>
      <c r="AW550" s="12" t="s">
        <v>41</v>
      </c>
      <c r="AX550" s="12" t="s">
        <v>88</v>
      </c>
      <c r="AY550" s="153" t="s">
        <v>311</v>
      </c>
    </row>
    <row r="551" spans="2:65" s="1" customFormat="1" ht="24.2" customHeight="1" x14ac:dyDescent="0.2">
      <c r="B551" s="34"/>
      <c r="C551" s="134" t="s">
        <v>2845</v>
      </c>
      <c r="D551" s="134" t="s">
        <v>313</v>
      </c>
      <c r="E551" s="135" t="s">
        <v>595</v>
      </c>
      <c r="F551" s="136" t="s">
        <v>596</v>
      </c>
      <c r="G551" s="137" t="s">
        <v>250</v>
      </c>
      <c r="H551" s="138">
        <v>692.52</v>
      </c>
      <c r="I551" s="139"/>
      <c r="J551" s="140">
        <f>ROUND(I551*H551,2)</f>
        <v>0</v>
      </c>
      <c r="K551" s="136" t="s">
        <v>317</v>
      </c>
      <c r="L551" s="34"/>
      <c r="M551" s="141" t="s">
        <v>43</v>
      </c>
      <c r="N551" s="142" t="s">
        <v>52</v>
      </c>
      <c r="P551" s="143">
        <f>O551*H551</f>
        <v>0</v>
      </c>
      <c r="Q551" s="143">
        <v>4.3800000000000002E-3</v>
      </c>
      <c r="R551" s="143">
        <f>Q551*H551</f>
        <v>3.0332376000000001</v>
      </c>
      <c r="S551" s="143">
        <v>0</v>
      </c>
      <c r="T551" s="144">
        <f>S551*H551</f>
        <v>0</v>
      </c>
      <c r="AR551" s="145" t="s">
        <v>318</v>
      </c>
      <c r="AT551" s="145" t="s">
        <v>313</v>
      </c>
      <c r="AU551" s="145" t="s">
        <v>90</v>
      </c>
      <c r="AY551" s="18" t="s">
        <v>311</v>
      </c>
      <c r="BE551" s="146">
        <f>IF(N551="základní",J551,0)</f>
        <v>0</v>
      </c>
      <c r="BF551" s="146">
        <f>IF(N551="snížená",J551,0)</f>
        <v>0</v>
      </c>
      <c r="BG551" s="146">
        <f>IF(N551="zákl. přenesená",J551,0)</f>
        <v>0</v>
      </c>
      <c r="BH551" s="146">
        <f>IF(N551="sníž. přenesená",J551,0)</f>
        <v>0</v>
      </c>
      <c r="BI551" s="146">
        <f>IF(N551="nulová",J551,0)</f>
        <v>0</v>
      </c>
      <c r="BJ551" s="18" t="s">
        <v>88</v>
      </c>
      <c r="BK551" s="146">
        <f>ROUND(I551*H551,2)</f>
        <v>0</v>
      </c>
      <c r="BL551" s="18" t="s">
        <v>318</v>
      </c>
      <c r="BM551" s="145" t="s">
        <v>2846</v>
      </c>
    </row>
    <row r="552" spans="2:65" s="1" customFormat="1" ht="11.25" x14ac:dyDescent="0.2">
      <c r="B552" s="34"/>
      <c r="D552" s="147" t="s">
        <v>320</v>
      </c>
      <c r="F552" s="148" t="s">
        <v>598</v>
      </c>
      <c r="I552" s="149"/>
      <c r="L552" s="34"/>
      <c r="M552" s="150"/>
      <c r="T552" s="55"/>
      <c r="AT552" s="18" t="s">
        <v>320</v>
      </c>
      <c r="AU552" s="18" t="s">
        <v>90</v>
      </c>
    </row>
    <row r="553" spans="2:65" s="14" customFormat="1" ht="11.25" x14ac:dyDescent="0.2">
      <c r="B553" s="166"/>
      <c r="D553" s="152" t="s">
        <v>322</v>
      </c>
      <c r="E553" s="167" t="s">
        <v>43</v>
      </c>
      <c r="F553" s="168" t="s">
        <v>1815</v>
      </c>
      <c r="H553" s="167" t="s">
        <v>43</v>
      </c>
      <c r="I553" s="169"/>
      <c r="L553" s="166"/>
      <c r="M553" s="170"/>
      <c r="T553" s="171"/>
      <c r="AT553" s="167" t="s">
        <v>322</v>
      </c>
      <c r="AU553" s="167" t="s">
        <v>90</v>
      </c>
      <c r="AV553" s="14" t="s">
        <v>88</v>
      </c>
      <c r="AW553" s="14" t="s">
        <v>41</v>
      </c>
      <c r="AX553" s="14" t="s">
        <v>81</v>
      </c>
      <c r="AY553" s="167" t="s">
        <v>311</v>
      </c>
    </row>
    <row r="554" spans="2:65" s="12" customFormat="1" ht="11.25" x14ac:dyDescent="0.2">
      <c r="B554" s="151"/>
      <c r="D554" s="152" t="s">
        <v>322</v>
      </c>
      <c r="E554" s="153" t="s">
        <v>43</v>
      </c>
      <c r="F554" s="154" t="s">
        <v>2830</v>
      </c>
      <c r="H554" s="155">
        <v>218.16</v>
      </c>
      <c r="I554" s="156"/>
      <c r="L554" s="151"/>
      <c r="M554" s="157"/>
      <c r="T554" s="158"/>
      <c r="AT554" s="153" t="s">
        <v>322</v>
      </c>
      <c r="AU554" s="153" t="s">
        <v>90</v>
      </c>
      <c r="AV554" s="12" t="s">
        <v>90</v>
      </c>
      <c r="AW554" s="12" t="s">
        <v>41</v>
      </c>
      <c r="AX554" s="12" t="s">
        <v>81</v>
      </c>
      <c r="AY554" s="153" t="s">
        <v>311</v>
      </c>
    </row>
    <row r="555" spans="2:65" s="12" customFormat="1" ht="11.25" x14ac:dyDescent="0.2">
      <c r="B555" s="151"/>
      <c r="D555" s="152" t="s">
        <v>322</v>
      </c>
      <c r="E555" s="153" t="s">
        <v>43</v>
      </c>
      <c r="F555" s="154" t="s">
        <v>2831</v>
      </c>
      <c r="H555" s="155">
        <v>424.96</v>
      </c>
      <c r="I555" s="156"/>
      <c r="L555" s="151"/>
      <c r="M555" s="157"/>
      <c r="T555" s="158"/>
      <c r="AT555" s="153" t="s">
        <v>322</v>
      </c>
      <c r="AU555" s="153" t="s">
        <v>90</v>
      </c>
      <c r="AV555" s="12" t="s">
        <v>90</v>
      </c>
      <c r="AW555" s="12" t="s">
        <v>41</v>
      </c>
      <c r="AX555" s="12" t="s">
        <v>81</v>
      </c>
      <c r="AY555" s="153" t="s">
        <v>311</v>
      </c>
    </row>
    <row r="556" spans="2:65" s="12" customFormat="1" ht="11.25" x14ac:dyDescent="0.2">
      <c r="B556" s="151"/>
      <c r="D556" s="152" t="s">
        <v>322</v>
      </c>
      <c r="E556" s="153" t="s">
        <v>43</v>
      </c>
      <c r="F556" s="154" t="s">
        <v>2832</v>
      </c>
      <c r="H556" s="155">
        <v>39.840000000000003</v>
      </c>
      <c r="I556" s="156"/>
      <c r="L556" s="151"/>
      <c r="M556" s="157"/>
      <c r="T556" s="158"/>
      <c r="AT556" s="153" t="s">
        <v>322</v>
      </c>
      <c r="AU556" s="153" t="s">
        <v>90</v>
      </c>
      <c r="AV556" s="12" t="s">
        <v>90</v>
      </c>
      <c r="AW556" s="12" t="s">
        <v>41</v>
      </c>
      <c r="AX556" s="12" t="s">
        <v>81</v>
      </c>
      <c r="AY556" s="153" t="s">
        <v>311</v>
      </c>
    </row>
    <row r="557" spans="2:65" s="12" customFormat="1" ht="11.25" x14ac:dyDescent="0.2">
      <c r="B557" s="151"/>
      <c r="D557" s="152" t="s">
        <v>322</v>
      </c>
      <c r="E557" s="153" t="s">
        <v>43</v>
      </c>
      <c r="F557" s="154" t="s">
        <v>2833</v>
      </c>
      <c r="H557" s="155">
        <v>47.6</v>
      </c>
      <c r="I557" s="156"/>
      <c r="L557" s="151"/>
      <c r="M557" s="157"/>
      <c r="T557" s="158"/>
      <c r="AT557" s="153" t="s">
        <v>322</v>
      </c>
      <c r="AU557" s="153" t="s">
        <v>90</v>
      </c>
      <c r="AV557" s="12" t="s">
        <v>90</v>
      </c>
      <c r="AW557" s="12" t="s">
        <v>41</v>
      </c>
      <c r="AX557" s="12" t="s">
        <v>81</v>
      </c>
      <c r="AY557" s="153" t="s">
        <v>311</v>
      </c>
    </row>
    <row r="558" spans="2:65" s="14" customFormat="1" ht="11.25" x14ac:dyDescent="0.2">
      <c r="B558" s="166"/>
      <c r="D558" s="152" t="s">
        <v>322</v>
      </c>
      <c r="E558" s="167" t="s">
        <v>43</v>
      </c>
      <c r="F558" s="168" t="s">
        <v>2834</v>
      </c>
      <c r="H558" s="167" t="s">
        <v>43</v>
      </c>
      <c r="I558" s="169"/>
      <c r="L558" s="166"/>
      <c r="M558" s="170"/>
      <c r="T558" s="171"/>
      <c r="AT558" s="167" t="s">
        <v>322</v>
      </c>
      <c r="AU558" s="167" t="s">
        <v>90</v>
      </c>
      <c r="AV558" s="14" t="s">
        <v>88</v>
      </c>
      <c r="AW558" s="14" t="s">
        <v>41</v>
      </c>
      <c r="AX558" s="14" t="s">
        <v>81</v>
      </c>
      <c r="AY558" s="167" t="s">
        <v>311</v>
      </c>
    </row>
    <row r="559" spans="2:65" s="12" customFormat="1" ht="11.25" x14ac:dyDescent="0.2">
      <c r="B559" s="151"/>
      <c r="D559" s="152" t="s">
        <v>322</v>
      </c>
      <c r="E559" s="153" t="s">
        <v>43</v>
      </c>
      <c r="F559" s="154" t="s">
        <v>2835</v>
      </c>
      <c r="H559" s="155">
        <v>2.44</v>
      </c>
      <c r="I559" s="156"/>
      <c r="L559" s="151"/>
      <c r="M559" s="157"/>
      <c r="T559" s="158"/>
      <c r="AT559" s="153" t="s">
        <v>322</v>
      </c>
      <c r="AU559" s="153" t="s">
        <v>90</v>
      </c>
      <c r="AV559" s="12" t="s">
        <v>90</v>
      </c>
      <c r="AW559" s="12" t="s">
        <v>41</v>
      </c>
      <c r="AX559" s="12" t="s">
        <v>81</v>
      </c>
      <c r="AY559" s="153" t="s">
        <v>311</v>
      </c>
    </row>
    <row r="560" spans="2:65" s="12" customFormat="1" ht="11.25" x14ac:dyDescent="0.2">
      <c r="B560" s="151"/>
      <c r="D560" s="152" t="s">
        <v>322</v>
      </c>
      <c r="E560" s="153" t="s">
        <v>43</v>
      </c>
      <c r="F560" s="154" t="s">
        <v>2836</v>
      </c>
      <c r="H560" s="155">
        <v>5.19</v>
      </c>
      <c r="I560" s="156"/>
      <c r="L560" s="151"/>
      <c r="M560" s="157"/>
      <c r="T560" s="158"/>
      <c r="AT560" s="153" t="s">
        <v>322</v>
      </c>
      <c r="AU560" s="153" t="s">
        <v>90</v>
      </c>
      <c r="AV560" s="12" t="s">
        <v>90</v>
      </c>
      <c r="AW560" s="12" t="s">
        <v>41</v>
      </c>
      <c r="AX560" s="12" t="s">
        <v>81</v>
      </c>
      <c r="AY560" s="153" t="s">
        <v>311</v>
      </c>
    </row>
    <row r="561" spans="2:65" s="12" customFormat="1" ht="11.25" x14ac:dyDescent="0.2">
      <c r="B561" s="151"/>
      <c r="D561" s="152" t="s">
        <v>322</v>
      </c>
      <c r="E561" s="153" t="s">
        <v>43</v>
      </c>
      <c r="F561" s="154" t="s">
        <v>2837</v>
      </c>
      <c r="H561" s="155">
        <v>1.95</v>
      </c>
      <c r="I561" s="156"/>
      <c r="L561" s="151"/>
      <c r="M561" s="157"/>
      <c r="T561" s="158"/>
      <c r="AT561" s="153" t="s">
        <v>322</v>
      </c>
      <c r="AU561" s="153" t="s">
        <v>90</v>
      </c>
      <c r="AV561" s="12" t="s">
        <v>90</v>
      </c>
      <c r="AW561" s="12" t="s">
        <v>41</v>
      </c>
      <c r="AX561" s="12" t="s">
        <v>81</v>
      </c>
      <c r="AY561" s="153" t="s">
        <v>311</v>
      </c>
    </row>
    <row r="562" spans="2:65" s="12" customFormat="1" ht="11.25" x14ac:dyDescent="0.2">
      <c r="B562" s="151"/>
      <c r="D562" s="152" t="s">
        <v>322</v>
      </c>
      <c r="E562" s="153" t="s">
        <v>43</v>
      </c>
      <c r="F562" s="154" t="s">
        <v>2838</v>
      </c>
      <c r="H562" s="155">
        <v>4.24</v>
      </c>
      <c r="I562" s="156"/>
      <c r="L562" s="151"/>
      <c r="M562" s="157"/>
      <c r="T562" s="158"/>
      <c r="AT562" s="153" t="s">
        <v>322</v>
      </c>
      <c r="AU562" s="153" t="s">
        <v>90</v>
      </c>
      <c r="AV562" s="12" t="s">
        <v>90</v>
      </c>
      <c r="AW562" s="12" t="s">
        <v>41</v>
      </c>
      <c r="AX562" s="12" t="s">
        <v>81</v>
      </c>
      <c r="AY562" s="153" t="s">
        <v>311</v>
      </c>
    </row>
    <row r="563" spans="2:65" s="14" customFormat="1" ht="11.25" x14ac:dyDescent="0.2">
      <c r="B563" s="166"/>
      <c r="D563" s="152" t="s">
        <v>322</v>
      </c>
      <c r="E563" s="167" t="s">
        <v>43</v>
      </c>
      <c r="F563" s="168" t="s">
        <v>2839</v>
      </c>
      <c r="H563" s="167" t="s">
        <v>43</v>
      </c>
      <c r="I563" s="169"/>
      <c r="L563" s="166"/>
      <c r="M563" s="170"/>
      <c r="T563" s="171"/>
      <c r="AT563" s="167" t="s">
        <v>322</v>
      </c>
      <c r="AU563" s="167" t="s">
        <v>90</v>
      </c>
      <c r="AV563" s="14" t="s">
        <v>88</v>
      </c>
      <c r="AW563" s="14" t="s">
        <v>41</v>
      </c>
      <c r="AX563" s="14" t="s">
        <v>81</v>
      </c>
      <c r="AY563" s="167" t="s">
        <v>311</v>
      </c>
    </row>
    <row r="564" spans="2:65" s="12" customFormat="1" ht="11.25" x14ac:dyDescent="0.2">
      <c r="B564" s="151"/>
      <c r="D564" s="152" t="s">
        <v>322</v>
      </c>
      <c r="E564" s="153" t="s">
        <v>43</v>
      </c>
      <c r="F564" s="154" t="s">
        <v>2840</v>
      </c>
      <c r="H564" s="155">
        <v>-7.48</v>
      </c>
      <c r="I564" s="156"/>
      <c r="L564" s="151"/>
      <c r="M564" s="157"/>
      <c r="T564" s="158"/>
      <c r="AT564" s="153" t="s">
        <v>322</v>
      </c>
      <c r="AU564" s="153" t="s">
        <v>90</v>
      </c>
      <c r="AV564" s="12" t="s">
        <v>90</v>
      </c>
      <c r="AW564" s="12" t="s">
        <v>41</v>
      </c>
      <c r="AX564" s="12" t="s">
        <v>81</v>
      </c>
      <c r="AY564" s="153" t="s">
        <v>311</v>
      </c>
    </row>
    <row r="565" spans="2:65" s="12" customFormat="1" ht="11.25" x14ac:dyDescent="0.2">
      <c r="B565" s="151"/>
      <c r="D565" s="152" t="s">
        <v>322</v>
      </c>
      <c r="E565" s="153" t="s">
        <v>43</v>
      </c>
      <c r="F565" s="154" t="s">
        <v>2841</v>
      </c>
      <c r="H565" s="155">
        <v>-38.159999999999997</v>
      </c>
      <c r="I565" s="156"/>
      <c r="L565" s="151"/>
      <c r="M565" s="157"/>
      <c r="T565" s="158"/>
      <c r="AT565" s="153" t="s">
        <v>322</v>
      </c>
      <c r="AU565" s="153" t="s">
        <v>90</v>
      </c>
      <c r="AV565" s="12" t="s">
        <v>90</v>
      </c>
      <c r="AW565" s="12" t="s">
        <v>41</v>
      </c>
      <c r="AX565" s="12" t="s">
        <v>81</v>
      </c>
      <c r="AY565" s="153" t="s">
        <v>311</v>
      </c>
    </row>
    <row r="566" spans="2:65" s="12" customFormat="1" ht="11.25" x14ac:dyDescent="0.2">
      <c r="B566" s="151"/>
      <c r="D566" s="152" t="s">
        <v>322</v>
      </c>
      <c r="E566" s="153" t="s">
        <v>43</v>
      </c>
      <c r="F566" s="154" t="s">
        <v>2842</v>
      </c>
      <c r="H566" s="155">
        <v>-2.74</v>
      </c>
      <c r="I566" s="156"/>
      <c r="L566" s="151"/>
      <c r="M566" s="157"/>
      <c r="T566" s="158"/>
      <c r="AT566" s="153" t="s">
        <v>322</v>
      </c>
      <c r="AU566" s="153" t="s">
        <v>90</v>
      </c>
      <c r="AV566" s="12" t="s">
        <v>90</v>
      </c>
      <c r="AW566" s="12" t="s">
        <v>41</v>
      </c>
      <c r="AX566" s="12" t="s">
        <v>81</v>
      </c>
      <c r="AY566" s="153" t="s">
        <v>311</v>
      </c>
    </row>
    <row r="567" spans="2:65" s="12" customFormat="1" ht="11.25" x14ac:dyDescent="0.2">
      <c r="B567" s="151"/>
      <c r="D567" s="152" t="s">
        <v>322</v>
      </c>
      <c r="E567" s="153" t="s">
        <v>43</v>
      </c>
      <c r="F567" s="154" t="s">
        <v>2843</v>
      </c>
      <c r="H567" s="155">
        <v>-3.48</v>
      </c>
      <c r="I567" s="156"/>
      <c r="L567" s="151"/>
      <c r="M567" s="157"/>
      <c r="T567" s="158"/>
      <c r="AT567" s="153" t="s">
        <v>322</v>
      </c>
      <c r="AU567" s="153" t="s">
        <v>90</v>
      </c>
      <c r="AV567" s="12" t="s">
        <v>90</v>
      </c>
      <c r="AW567" s="12" t="s">
        <v>41</v>
      </c>
      <c r="AX567" s="12" t="s">
        <v>81</v>
      </c>
      <c r="AY567" s="153" t="s">
        <v>311</v>
      </c>
    </row>
    <row r="568" spans="2:65" s="13" customFormat="1" ht="11.25" x14ac:dyDescent="0.2">
      <c r="B568" s="159"/>
      <c r="D568" s="152" t="s">
        <v>322</v>
      </c>
      <c r="E568" s="160" t="s">
        <v>43</v>
      </c>
      <c r="F568" s="161" t="s">
        <v>331</v>
      </c>
      <c r="H568" s="162">
        <v>692.52</v>
      </c>
      <c r="I568" s="163"/>
      <c r="L568" s="159"/>
      <c r="M568" s="164"/>
      <c r="T568" s="165"/>
      <c r="AT568" s="160" t="s">
        <v>322</v>
      </c>
      <c r="AU568" s="160" t="s">
        <v>90</v>
      </c>
      <c r="AV568" s="13" t="s">
        <v>318</v>
      </c>
      <c r="AW568" s="13" t="s">
        <v>41</v>
      </c>
      <c r="AX568" s="13" t="s">
        <v>88</v>
      </c>
      <c r="AY568" s="160" t="s">
        <v>311</v>
      </c>
    </row>
    <row r="569" spans="2:65" s="1" customFormat="1" ht="24.2" customHeight="1" x14ac:dyDescent="0.2">
      <c r="B569" s="34"/>
      <c r="C569" s="134" t="s">
        <v>2847</v>
      </c>
      <c r="D569" s="134" t="s">
        <v>313</v>
      </c>
      <c r="E569" s="135" t="s">
        <v>2848</v>
      </c>
      <c r="F569" s="136" t="s">
        <v>2849</v>
      </c>
      <c r="G569" s="137" t="s">
        <v>250</v>
      </c>
      <c r="H569" s="138">
        <v>305.41000000000003</v>
      </c>
      <c r="I569" s="139"/>
      <c r="J569" s="140">
        <f>ROUND(I569*H569,2)</f>
        <v>0</v>
      </c>
      <c r="K569" s="136" t="s">
        <v>317</v>
      </c>
      <c r="L569" s="34"/>
      <c r="M569" s="141" t="s">
        <v>43</v>
      </c>
      <c r="N569" s="142" t="s">
        <v>52</v>
      </c>
      <c r="P569" s="143">
        <f>O569*H569</f>
        <v>0</v>
      </c>
      <c r="Q569" s="143">
        <v>1.3650000000000001E-2</v>
      </c>
      <c r="R569" s="143">
        <f>Q569*H569</f>
        <v>4.1688465000000008</v>
      </c>
      <c r="S569" s="143">
        <v>0</v>
      </c>
      <c r="T569" s="144">
        <f>S569*H569</f>
        <v>0</v>
      </c>
      <c r="AR569" s="145" t="s">
        <v>318</v>
      </c>
      <c r="AT569" s="145" t="s">
        <v>313</v>
      </c>
      <c r="AU569" s="145" t="s">
        <v>90</v>
      </c>
      <c r="AY569" s="18" t="s">
        <v>311</v>
      </c>
      <c r="BE569" s="146">
        <f>IF(N569="základní",J569,0)</f>
        <v>0</v>
      </c>
      <c r="BF569" s="146">
        <f>IF(N569="snížená",J569,0)</f>
        <v>0</v>
      </c>
      <c r="BG569" s="146">
        <f>IF(N569="zákl. přenesená",J569,0)</f>
        <v>0</v>
      </c>
      <c r="BH569" s="146">
        <f>IF(N569="sníž. přenesená",J569,0)</f>
        <v>0</v>
      </c>
      <c r="BI569" s="146">
        <f>IF(N569="nulová",J569,0)</f>
        <v>0</v>
      </c>
      <c r="BJ569" s="18" t="s">
        <v>88</v>
      </c>
      <c r="BK569" s="146">
        <f>ROUND(I569*H569,2)</f>
        <v>0</v>
      </c>
      <c r="BL569" s="18" t="s">
        <v>318</v>
      </c>
      <c r="BM569" s="145" t="s">
        <v>2850</v>
      </c>
    </row>
    <row r="570" spans="2:65" s="1" customFormat="1" ht="11.25" x14ac:dyDescent="0.2">
      <c r="B570" s="34"/>
      <c r="D570" s="147" t="s">
        <v>320</v>
      </c>
      <c r="F570" s="148" t="s">
        <v>2851</v>
      </c>
      <c r="I570" s="149"/>
      <c r="L570" s="34"/>
      <c r="M570" s="150"/>
      <c r="T570" s="55"/>
      <c r="AT570" s="18" t="s">
        <v>320</v>
      </c>
      <c r="AU570" s="18" t="s">
        <v>90</v>
      </c>
    </row>
    <row r="571" spans="2:65" s="12" customFormat="1" ht="11.25" x14ac:dyDescent="0.2">
      <c r="B571" s="151"/>
      <c r="D571" s="152" t="s">
        <v>322</v>
      </c>
      <c r="E571" s="153" t="s">
        <v>43</v>
      </c>
      <c r="F571" s="154" t="s">
        <v>2852</v>
      </c>
      <c r="H571" s="155">
        <v>305.41000000000003</v>
      </c>
      <c r="I571" s="156"/>
      <c r="L571" s="151"/>
      <c r="M571" s="157"/>
      <c r="T571" s="158"/>
      <c r="AT571" s="153" t="s">
        <v>322</v>
      </c>
      <c r="AU571" s="153" t="s">
        <v>90</v>
      </c>
      <c r="AV571" s="12" t="s">
        <v>90</v>
      </c>
      <c r="AW571" s="12" t="s">
        <v>41</v>
      </c>
      <c r="AX571" s="12" t="s">
        <v>88</v>
      </c>
      <c r="AY571" s="153" t="s">
        <v>311</v>
      </c>
    </row>
    <row r="572" spans="2:65" s="1" customFormat="1" ht="24.2" customHeight="1" x14ac:dyDescent="0.2">
      <c r="B572" s="34"/>
      <c r="C572" s="134" t="s">
        <v>814</v>
      </c>
      <c r="D572" s="134" t="s">
        <v>313</v>
      </c>
      <c r="E572" s="135" t="s">
        <v>2853</v>
      </c>
      <c r="F572" s="136" t="s">
        <v>2854</v>
      </c>
      <c r="G572" s="137" t="s">
        <v>250</v>
      </c>
      <c r="H572" s="138">
        <v>387.11</v>
      </c>
      <c r="I572" s="139"/>
      <c r="J572" s="140">
        <f>ROUND(I572*H572,2)</f>
        <v>0</v>
      </c>
      <c r="K572" s="136" t="s">
        <v>317</v>
      </c>
      <c r="L572" s="34"/>
      <c r="M572" s="141" t="s">
        <v>43</v>
      </c>
      <c r="N572" s="142" t="s">
        <v>52</v>
      </c>
      <c r="P572" s="143">
        <f>O572*H572</f>
        <v>0</v>
      </c>
      <c r="Q572" s="143">
        <v>1.6279999999999999E-2</v>
      </c>
      <c r="R572" s="143">
        <f>Q572*H572</f>
        <v>6.3021507999999997</v>
      </c>
      <c r="S572" s="143">
        <v>0</v>
      </c>
      <c r="T572" s="144">
        <f>S572*H572</f>
        <v>0</v>
      </c>
      <c r="AR572" s="145" t="s">
        <v>318</v>
      </c>
      <c r="AT572" s="145" t="s">
        <v>313</v>
      </c>
      <c r="AU572" s="145" t="s">
        <v>90</v>
      </c>
      <c r="AY572" s="18" t="s">
        <v>311</v>
      </c>
      <c r="BE572" s="146">
        <f>IF(N572="základní",J572,0)</f>
        <v>0</v>
      </c>
      <c r="BF572" s="146">
        <f>IF(N572="snížená",J572,0)</f>
        <v>0</v>
      </c>
      <c r="BG572" s="146">
        <f>IF(N572="zákl. přenesená",J572,0)</f>
        <v>0</v>
      </c>
      <c r="BH572" s="146">
        <f>IF(N572="sníž. přenesená",J572,0)</f>
        <v>0</v>
      </c>
      <c r="BI572" s="146">
        <f>IF(N572="nulová",J572,0)</f>
        <v>0</v>
      </c>
      <c r="BJ572" s="18" t="s">
        <v>88</v>
      </c>
      <c r="BK572" s="146">
        <f>ROUND(I572*H572,2)</f>
        <v>0</v>
      </c>
      <c r="BL572" s="18" t="s">
        <v>318</v>
      </c>
      <c r="BM572" s="145" t="s">
        <v>2855</v>
      </c>
    </row>
    <row r="573" spans="2:65" s="1" customFormat="1" ht="11.25" x14ac:dyDescent="0.2">
      <c r="B573" s="34"/>
      <c r="D573" s="147" t="s">
        <v>320</v>
      </c>
      <c r="F573" s="148" t="s">
        <v>2856</v>
      </c>
      <c r="I573" s="149"/>
      <c r="L573" s="34"/>
      <c r="M573" s="150"/>
      <c r="T573" s="55"/>
      <c r="AT573" s="18" t="s">
        <v>320</v>
      </c>
      <c r="AU573" s="18" t="s">
        <v>90</v>
      </c>
    </row>
    <row r="574" spans="2:65" s="14" customFormat="1" ht="11.25" x14ac:dyDescent="0.2">
      <c r="B574" s="166"/>
      <c r="D574" s="152" t="s">
        <v>322</v>
      </c>
      <c r="E574" s="167" t="s">
        <v>43</v>
      </c>
      <c r="F574" s="168" t="s">
        <v>1815</v>
      </c>
      <c r="H574" s="167" t="s">
        <v>43</v>
      </c>
      <c r="I574" s="169"/>
      <c r="L574" s="166"/>
      <c r="M574" s="170"/>
      <c r="T574" s="171"/>
      <c r="AT574" s="167" t="s">
        <v>322</v>
      </c>
      <c r="AU574" s="167" t="s">
        <v>90</v>
      </c>
      <c r="AV574" s="14" t="s">
        <v>88</v>
      </c>
      <c r="AW574" s="14" t="s">
        <v>41</v>
      </c>
      <c r="AX574" s="14" t="s">
        <v>81</v>
      </c>
      <c r="AY574" s="167" t="s">
        <v>311</v>
      </c>
    </row>
    <row r="575" spans="2:65" s="12" customFormat="1" ht="11.25" x14ac:dyDescent="0.2">
      <c r="B575" s="151"/>
      <c r="D575" s="152" t="s">
        <v>322</v>
      </c>
      <c r="E575" s="153" t="s">
        <v>43</v>
      </c>
      <c r="F575" s="154" t="s">
        <v>2830</v>
      </c>
      <c r="H575" s="155">
        <v>218.16</v>
      </c>
      <c r="I575" s="156"/>
      <c r="L575" s="151"/>
      <c r="M575" s="157"/>
      <c r="T575" s="158"/>
      <c r="AT575" s="153" t="s">
        <v>322</v>
      </c>
      <c r="AU575" s="153" t="s">
        <v>90</v>
      </c>
      <c r="AV575" s="12" t="s">
        <v>90</v>
      </c>
      <c r="AW575" s="12" t="s">
        <v>41</v>
      </c>
      <c r="AX575" s="12" t="s">
        <v>81</v>
      </c>
      <c r="AY575" s="153" t="s">
        <v>311</v>
      </c>
    </row>
    <row r="576" spans="2:65" s="12" customFormat="1" ht="11.25" x14ac:dyDescent="0.2">
      <c r="B576" s="151"/>
      <c r="D576" s="152" t="s">
        <v>322</v>
      </c>
      <c r="E576" s="153" t="s">
        <v>43</v>
      </c>
      <c r="F576" s="154" t="s">
        <v>2831</v>
      </c>
      <c r="H576" s="155">
        <v>424.96</v>
      </c>
      <c r="I576" s="156"/>
      <c r="L576" s="151"/>
      <c r="M576" s="157"/>
      <c r="T576" s="158"/>
      <c r="AT576" s="153" t="s">
        <v>322</v>
      </c>
      <c r="AU576" s="153" t="s">
        <v>90</v>
      </c>
      <c r="AV576" s="12" t="s">
        <v>90</v>
      </c>
      <c r="AW576" s="12" t="s">
        <v>41</v>
      </c>
      <c r="AX576" s="12" t="s">
        <v>81</v>
      </c>
      <c r="AY576" s="153" t="s">
        <v>311</v>
      </c>
    </row>
    <row r="577" spans="2:65" s="12" customFormat="1" ht="11.25" x14ac:dyDescent="0.2">
      <c r="B577" s="151"/>
      <c r="D577" s="152" t="s">
        <v>322</v>
      </c>
      <c r="E577" s="153" t="s">
        <v>43</v>
      </c>
      <c r="F577" s="154" t="s">
        <v>2832</v>
      </c>
      <c r="H577" s="155">
        <v>39.840000000000003</v>
      </c>
      <c r="I577" s="156"/>
      <c r="L577" s="151"/>
      <c r="M577" s="157"/>
      <c r="T577" s="158"/>
      <c r="AT577" s="153" t="s">
        <v>322</v>
      </c>
      <c r="AU577" s="153" t="s">
        <v>90</v>
      </c>
      <c r="AV577" s="12" t="s">
        <v>90</v>
      </c>
      <c r="AW577" s="12" t="s">
        <v>41</v>
      </c>
      <c r="AX577" s="12" t="s">
        <v>81</v>
      </c>
      <c r="AY577" s="153" t="s">
        <v>311</v>
      </c>
    </row>
    <row r="578" spans="2:65" s="12" customFormat="1" ht="11.25" x14ac:dyDescent="0.2">
      <c r="B578" s="151"/>
      <c r="D578" s="152" t="s">
        <v>322</v>
      </c>
      <c r="E578" s="153" t="s">
        <v>43</v>
      </c>
      <c r="F578" s="154" t="s">
        <v>2833</v>
      </c>
      <c r="H578" s="155">
        <v>47.6</v>
      </c>
      <c r="I578" s="156"/>
      <c r="L578" s="151"/>
      <c r="M578" s="157"/>
      <c r="T578" s="158"/>
      <c r="AT578" s="153" t="s">
        <v>322</v>
      </c>
      <c r="AU578" s="153" t="s">
        <v>90</v>
      </c>
      <c r="AV578" s="12" t="s">
        <v>90</v>
      </c>
      <c r="AW578" s="12" t="s">
        <v>41</v>
      </c>
      <c r="AX578" s="12" t="s">
        <v>81</v>
      </c>
      <c r="AY578" s="153" t="s">
        <v>311</v>
      </c>
    </row>
    <row r="579" spans="2:65" s="14" customFormat="1" ht="11.25" x14ac:dyDescent="0.2">
      <c r="B579" s="166"/>
      <c r="D579" s="152" t="s">
        <v>322</v>
      </c>
      <c r="E579" s="167" t="s">
        <v>43</v>
      </c>
      <c r="F579" s="168" t="s">
        <v>2834</v>
      </c>
      <c r="H579" s="167" t="s">
        <v>43</v>
      </c>
      <c r="I579" s="169"/>
      <c r="L579" s="166"/>
      <c r="M579" s="170"/>
      <c r="T579" s="171"/>
      <c r="AT579" s="167" t="s">
        <v>322</v>
      </c>
      <c r="AU579" s="167" t="s">
        <v>90</v>
      </c>
      <c r="AV579" s="14" t="s">
        <v>88</v>
      </c>
      <c r="AW579" s="14" t="s">
        <v>41</v>
      </c>
      <c r="AX579" s="14" t="s">
        <v>81</v>
      </c>
      <c r="AY579" s="167" t="s">
        <v>311</v>
      </c>
    </row>
    <row r="580" spans="2:65" s="12" customFormat="1" ht="11.25" x14ac:dyDescent="0.2">
      <c r="B580" s="151"/>
      <c r="D580" s="152" t="s">
        <v>322</v>
      </c>
      <c r="E580" s="153" t="s">
        <v>43</v>
      </c>
      <c r="F580" s="154" t="s">
        <v>2835</v>
      </c>
      <c r="H580" s="155">
        <v>2.44</v>
      </c>
      <c r="I580" s="156"/>
      <c r="L580" s="151"/>
      <c r="M580" s="157"/>
      <c r="T580" s="158"/>
      <c r="AT580" s="153" t="s">
        <v>322</v>
      </c>
      <c r="AU580" s="153" t="s">
        <v>90</v>
      </c>
      <c r="AV580" s="12" t="s">
        <v>90</v>
      </c>
      <c r="AW580" s="12" t="s">
        <v>41</v>
      </c>
      <c r="AX580" s="12" t="s">
        <v>81</v>
      </c>
      <c r="AY580" s="153" t="s">
        <v>311</v>
      </c>
    </row>
    <row r="581" spans="2:65" s="12" customFormat="1" ht="11.25" x14ac:dyDescent="0.2">
      <c r="B581" s="151"/>
      <c r="D581" s="152" t="s">
        <v>322</v>
      </c>
      <c r="E581" s="153" t="s">
        <v>43</v>
      </c>
      <c r="F581" s="154" t="s">
        <v>2836</v>
      </c>
      <c r="H581" s="155">
        <v>5.19</v>
      </c>
      <c r="I581" s="156"/>
      <c r="L581" s="151"/>
      <c r="M581" s="157"/>
      <c r="T581" s="158"/>
      <c r="AT581" s="153" t="s">
        <v>322</v>
      </c>
      <c r="AU581" s="153" t="s">
        <v>90</v>
      </c>
      <c r="AV581" s="12" t="s">
        <v>90</v>
      </c>
      <c r="AW581" s="12" t="s">
        <v>41</v>
      </c>
      <c r="AX581" s="12" t="s">
        <v>81</v>
      </c>
      <c r="AY581" s="153" t="s">
        <v>311</v>
      </c>
    </row>
    <row r="582" spans="2:65" s="12" customFormat="1" ht="11.25" x14ac:dyDescent="0.2">
      <c r="B582" s="151"/>
      <c r="D582" s="152" t="s">
        <v>322</v>
      </c>
      <c r="E582" s="153" t="s">
        <v>43</v>
      </c>
      <c r="F582" s="154" t="s">
        <v>2837</v>
      </c>
      <c r="H582" s="155">
        <v>1.95</v>
      </c>
      <c r="I582" s="156"/>
      <c r="L582" s="151"/>
      <c r="M582" s="157"/>
      <c r="T582" s="158"/>
      <c r="AT582" s="153" t="s">
        <v>322</v>
      </c>
      <c r="AU582" s="153" t="s">
        <v>90</v>
      </c>
      <c r="AV582" s="12" t="s">
        <v>90</v>
      </c>
      <c r="AW582" s="12" t="s">
        <v>41</v>
      </c>
      <c r="AX582" s="12" t="s">
        <v>81</v>
      </c>
      <c r="AY582" s="153" t="s">
        <v>311</v>
      </c>
    </row>
    <row r="583" spans="2:65" s="12" customFormat="1" ht="11.25" x14ac:dyDescent="0.2">
      <c r="B583" s="151"/>
      <c r="D583" s="152" t="s">
        <v>322</v>
      </c>
      <c r="E583" s="153" t="s">
        <v>43</v>
      </c>
      <c r="F583" s="154" t="s">
        <v>2838</v>
      </c>
      <c r="H583" s="155">
        <v>4.24</v>
      </c>
      <c r="I583" s="156"/>
      <c r="L583" s="151"/>
      <c r="M583" s="157"/>
      <c r="T583" s="158"/>
      <c r="AT583" s="153" t="s">
        <v>322</v>
      </c>
      <c r="AU583" s="153" t="s">
        <v>90</v>
      </c>
      <c r="AV583" s="12" t="s">
        <v>90</v>
      </c>
      <c r="AW583" s="12" t="s">
        <v>41</v>
      </c>
      <c r="AX583" s="12" t="s">
        <v>81</v>
      </c>
      <c r="AY583" s="153" t="s">
        <v>311</v>
      </c>
    </row>
    <row r="584" spans="2:65" s="14" customFormat="1" ht="11.25" x14ac:dyDescent="0.2">
      <c r="B584" s="166"/>
      <c r="D584" s="152" t="s">
        <v>322</v>
      </c>
      <c r="E584" s="167" t="s">
        <v>43</v>
      </c>
      <c r="F584" s="168" t="s">
        <v>2839</v>
      </c>
      <c r="H584" s="167" t="s">
        <v>43</v>
      </c>
      <c r="I584" s="169"/>
      <c r="L584" s="166"/>
      <c r="M584" s="170"/>
      <c r="T584" s="171"/>
      <c r="AT584" s="167" t="s">
        <v>322</v>
      </c>
      <c r="AU584" s="167" t="s">
        <v>90</v>
      </c>
      <c r="AV584" s="14" t="s">
        <v>88</v>
      </c>
      <c r="AW584" s="14" t="s">
        <v>41</v>
      </c>
      <c r="AX584" s="14" t="s">
        <v>81</v>
      </c>
      <c r="AY584" s="167" t="s">
        <v>311</v>
      </c>
    </row>
    <row r="585" spans="2:65" s="12" customFormat="1" ht="11.25" x14ac:dyDescent="0.2">
      <c r="B585" s="151"/>
      <c r="D585" s="152" t="s">
        <v>322</v>
      </c>
      <c r="E585" s="153" t="s">
        <v>43</v>
      </c>
      <c r="F585" s="154" t="s">
        <v>2840</v>
      </c>
      <c r="H585" s="155">
        <v>-7.48</v>
      </c>
      <c r="I585" s="156"/>
      <c r="L585" s="151"/>
      <c r="M585" s="157"/>
      <c r="T585" s="158"/>
      <c r="AT585" s="153" t="s">
        <v>322</v>
      </c>
      <c r="AU585" s="153" t="s">
        <v>90</v>
      </c>
      <c r="AV585" s="12" t="s">
        <v>90</v>
      </c>
      <c r="AW585" s="12" t="s">
        <v>41</v>
      </c>
      <c r="AX585" s="12" t="s">
        <v>81</v>
      </c>
      <c r="AY585" s="153" t="s">
        <v>311</v>
      </c>
    </row>
    <row r="586" spans="2:65" s="12" customFormat="1" ht="11.25" x14ac:dyDescent="0.2">
      <c r="B586" s="151"/>
      <c r="D586" s="152" t="s">
        <v>322</v>
      </c>
      <c r="E586" s="153" t="s">
        <v>43</v>
      </c>
      <c r="F586" s="154" t="s">
        <v>2841</v>
      </c>
      <c r="H586" s="155">
        <v>-38.159999999999997</v>
      </c>
      <c r="I586" s="156"/>
      <c r="L586" s="151"/>
      <c r="M586" s="157"/>
      <c r="T586" s="158"/>
      <c r="AT586" s="153" t="s">
        <v>322</v>
      </c>
      <c r="AU586" s="153" t="s">
        <v>90</v>
      </c>
      <c r="AV586" s="12" t="s">
        <v>90</v>
      </c>
      <c r="AW586" s="12" t="s">
        <v>41</v>
      </c>
      <c r="AX586" s="12" t="s">
        <v>81</v>
      </c>
      <c r="AY586" s="153" t="s">
        <v>311</v>
      </c>
    </row>
    <row r="587" spans="2:65" s="12" customFormat="1" ht="11.25" x14ac:dyDescent="0.2">
      <c r="B587" s="151"/>
      <c r="D587" s="152" t="s">
        <v>322</v>
      </c>
      <c r="E587" s="153" t="s">
        <v>43</v>
      </c>
      <c r="F587" s="154" t="s">
        <v>2842</v>
      </c>
      <c r="H587" s="155">
        <v>-2.74</v>
      </c>
      <c r="I587" s="156"/>
      <c r="L587" s="151"/>
      <c r="M587" s="157"/>
      <c r="T587" s="158"/>
      <c r="AT587" s="153" t="s">
        <v>322</v>
      </c>
      <c r="AU587" s="153" t="s">
        <v>90</v>
      </c>
      <c r="AV587" s="12" t="s">
        <v>90</v>
      </c>
      <c r="AW587" s="12" t="s">
        <v>41</v>
      </c>
      <c r="AX587" s="12" t="s">
        <v>81</v>
      </c>
      <c r="AY587" s="153" t="s">
        <v>311</v>
      </c>
    </row>
    <row r="588" spans="2:65" s="12" customFormat="1" ht="11.25" x14ac:dyDescent="0.2">
      <c r="B588" s="151"/>
      <c r="D588" s="152" t="s">
        <v>322</v>
      </c>
      <c r="E588" s="153" t="s">
        <v>43</v>
      </c>
      <c r="F588" s="154" t="s">
        <v>2843</v>
      </c>
      <c r="H588" s="155">
        <v>-3.48</v>
      </c>
      <c r="I588" s="156"/>
      <c r="L588" s="151"/>
      <c r="M588" s="157"/>
      <c r="T588" s="158"/>
      <c r="AT588" s="153" t="s">
        <v>322</v>
      </c>
      <c r="AU588" s="153" t="s">
        <v>90</v>
      </c>
      <c r="AV588" s="12" t="s">
        <v>90</v>
      </c>
      <c r="AW588" s="12" t="s">
        <v>41</v>
      </c>
      <c r="AX588" s="12" t="s">
        <v>81</v>
      </c>
      <c r="AY588" s="153" t="s">
        <v>311</v>
      </c>
    </row>
    <row r="589" spans="2:65" s="12" customFormat="1" ht="11.25" x14ac:dyDescent="0.2">
      <c r="B589" s="151"/>
      <c r="D589" s="152" t="s">
        <v>322</v>
      </c>
      <c r="E589" s="153" t="s">
        <v>43</v>
      </c>
      <c r="F589" s="154" t="s">
        <v>2857</v>
      </c>
      <c r="H589" s="155">
        <v>-305.41000000000003</v>
      </c>
      <c r="I589" s="156"/>
      <c r="L589" s="151"/>
      <c r="M589" s="157"/>
      <c r="T589" s="158"/>
      <c r="AT589" s="153" t="s">
        <v>322</v>
      </c>
      <c r="AU589" s="153" t="s">
        <v>90</v>
      </c>
      <c r="AV589" s="12" t="s">
        <v>90</v>
      </c>
      <c r="AW589" s="12" t="s">
        <v>41</v>
      </c>
      <c r="AX589" s="12" t="s">
        <v>81</v>
      </c>
      <c r="AY589" s="153" t="s">
        <v>311</v>
      </c>
    </row>
    <row r="590" spans="2:65" s="13" customFormat="1" ht="11.25" x14ac:dyDescent="0.2">
      <c r="B590" s="159"/>
      <c r="D590" s="152" t="s">
        <v>322</v>
      </c>
      <c r="E590" s="160" t="s">
        <v>43</v>
      </c>
      <c r="F590" s="161" t="s">
        <v>331</v>
      </c>
      <c r="H590" s="162">
        <v>387.11</v>
      </c>
      <c r="I590" s="163"/>
      <c r="L590" s="159"/>
      <c r="M590" s="164"/>
      <c r="T590" s="165"/>
      <c r="AT590" s="160" t="s">
        <v>322</v>
      </c>
      <c r="AU590" s="160" t="s">
        <v>90</v>
      </c>
      <c r="AV590" s="13" t="s">
        <v>318</v>
      </c>
      <c r="AW590" s="13" t="s">
        <v>41</v>
      </c>
      <c r="AX590" s="13" t="s">
        <v>88</v>
      </c>
      <c r="AY590" s="160" t="s">
        <v>311</v>
      </c>
    </row>
    <row r="591" spans="2:65" s="1" customFormat="1" ht="21.75" customHeight="1" x14ac:dyDescent="0.2">
      <c r="B591" s="34"/>
      <c r="C591" s="134" t="s">
        <v>820</v>
      </c>
      <c r="D591" s="134" t="s">
        <v>313</v>
      </c>
      <c r="E591" s="135" t="s">
        <v>2858</v>
      </c>
      <c r="F591" s="136" t="s">
        <v>2859</v>
      </c>
      <c r="G591" s="137" t="s">
        <v>250</v>
      </c>
      <c r="H591" s="138">
        <v>93.15</v>
      </c>
      <c r="I591" s="139"/>
      <c r="J591" s="140">
        <f>ROUND(I591*H591,2)</f>
        <v>0</v>
      </c>
      <c r="K591" s="136" t="s">
        <v>317</v>
      </c>
      <c r="L591" s="34"/>
      <c r="M591" s="141" t="s">
        <v>43</v>
      </c>
      <c r="N591" s="142" t="s">
        <v>52</v>
      </c>
      <c r="P591" s="143">
        <f>O591*H591</f>
        <v>0</v>
      </c>
      <c r="Q591" s="143">
        <v>4.3800000000000002E-3</v>
      </c>
      <c r="R591" s="143">
        <f>Q591*H591</f>
        <v>0.40799700000000005</v>
      </c>
      <c r="S591" s="143">
        <v>0</v>
      </c>
      <c r="T591" s="144">
        <f>S591*H591</f>
        <v>0</v>
      </c>
      <c r="AR591" s="145" t="s">
        <v>318</v>
      </c>
      <c r="AT591" s="145" t="s">
        <v>313</v>
      </c>
      <c r="AU591" s="145" t="s">
        <v>90</v>
      </c>
      <c r="AY591" s="18" t="s">
        <v>311</v>
      </c>
      <c r="BE591" s="146">
        <f>IF(N591="základní",J591,0)</f>
        <v>0</v>
      </c>
      <c r="BF591" s="146">
        <f>IF(N591="snížená",J591,0)</f>
        <v>0</v>
      </c>
      <c r="BG591" s="146">
        <f>IF(N591="zákl. přenesená",J591,0)</f>
        <v>0</v>
      </c>
      <c r="BH591" s="146">
        <f>IF(N591="sníž. přenesená",J591,0)</f>
        <v>0</v>
      </c>
      <c r="BI591" s="146">
        <f>IF(N591="nulová",J591,0)</f>
        <v>0</v>
      </c>
      <c r="BJ591" s="18" t="s">
        <v>88</v>
      </c>
      <c r="BK591" s="146">
        <f>ROUND(I591*H591,2)</f>
        <v>0</v>
      </c>
      <c r="BL591" s="18" t="s">
        <v>318</v>
      </c>
      <c r="BM591" s="145" t="s">
        <v>2860</v>
      </c>
    </row>
    <row r="592" spans="2:65" s="1" customFormat="1" ht="11.25" x14ac:dyDescent="0.2">
      <c r="B592" s="34"/>
      <c r="D592" s="147" t="s">
        <v>320</v>
      </c>
      <c r="F592" s="148" t="s">
        <v>2861</v>
      </c>
      <c r="I592" s="149"/>
      <c r="L592" s="34"/>
      <c r="M592" s="150"/>
      <c r="T592" s="55"/>
      <c r="AT592" s="18" t="s">
        <v>320</v>
      </c>
      <c r="AU592" s="18" t="s">
        <v>90</v>
      </c>
    </row>
    <row r="593" spans="2:65" s="14" customFormat="1" ht="11.25" x14ac:dyDescent="0.2">
      <c r="B593" s="166"/>
      <c r="D593" s="152" t="s">
        <v>322</v>
      </c>
      <c r="E593" s="167" t="s">
        <v>43</v>
      </c>
      <c r="F593" s="168" t="s">
        <v>1815</v>
      </c>
      <c r="H593" s="167" t="s">
        <v>43</v>
      </c>
      <c r="I593" s="169"/>
      <c r="L593" s="166"/>
      <c r="M593" s="170"/>
      <c r="T593" s="171"/>
      <c r="AT593" s="167" t="s">
        <v>322</v>
      </c>
      <c r="AU593" s="167" t="s">
        <v>90</v>
      </c>
      <c r="AV593" s="14" t="s">
        <v>88</v>
      </c>
      <c r="AW593" s="14" t="s">
        <v>41</v>
      </c>
      <c r="AX593" s="14" t="s">
        <v>81</v>
      </c>
      <c r="AY593" s="167" t="s">
        <v>311</v>
      </c>
    </row>
    <row r="594" spans="2:65" s="14" customFormat="1" ht="11.25" x14ac:dyDescent="0.2">
      <c r="B594" s="166"/>
      <c r="D594" s="152" t="s">
        <v>322</v>
      </c>
      <c r="E594" s="167" t="s">
        <v>43</v>
      </c>
      <c r="F594" s="168" t="s">
        <v>2862</v>
      </c>
      <c r="H594" s="167" t="s">
        <v>43</v>
      </c>
      <c r="I594" s="169"/>
      <c r="L594" s="166"/>
      <c r="M594" s="170"/>
      <c r="T594" s="171"/>
      <c r="AT594" s="167" t="s">
        <v>322</v>
      </c>
      <c r="AU594" s="167" t="s">
        <v>90</v>
      </c>
      <c r="AV594" s="14" t="s">
        <v>88</v>
      </c>
      <c r="AW594" s="14" t="s">
        <v>41</v>
      </c>
      <c r="AX594" s="14" t="s">
        <v>81</v>
      </c>
      <c r="AY594" s="167" t="s">
        <v>311</v>
      </c>
    </row>
    <row r="595" spans="2:65" s="12" customFormat="1" ht="11.25" x14ac:dyDescent="0.2">
      <c r="B595" s="151"/>
      <c r="D595" s="152" t="s">
        <v>322</v>
      </c>
      <c r="E595" s="153" t="s">
        <v>43</v>
      </c>
      <c r="F595" s="154" t="s">
        <v>2863</v>
      </c>
      <c r="H595" s="155">
        <v>93.15</v>
      </c>
      <c r="I595" s="156"/>
      <c r="L595" s="151"/>
      <c r="M595" s="157"/>
      <c r="T595" s="158"/>
      <c r="AT595" s="153" t="s">
        <v>322</v>
      </c>
      <c r="AU595" s="153" t="s">
        <v>90</v>
      </c>
      <c r="AV595" s="12" t="s">
        <v>90</v>
      </c>
      <c r="AW595" s="12" t="s">
        <v>41</v>
      </c>
      <c r="AX595" s="12" t="s">
        <v>81</v>
      </c>
      <c r="AY595" s="153" t="s">
        <v>311</v>
      </c>
    </row>
    <row r="596" spans="2:65" s="13" customFormat="1" ht="11.25" x14ac:dyDescent="0.2">
      <c r="B596" s="159"/>
      <c r="D596" s="152" t="s">
        <v>322</v>
      </c>
      <c r="E596" s="160" t="s">
        <v>43</v>
      </c>
      <c r="F596" s="161" t="s">
        <v>331</v>
      </c>
      <c r="H596" s="162">
        <v>93.15</v>
      </c>
      <c r="I596" s="163"/>
      <c r="L596" s="159"/>
      <c r="M596" s="164"/>
      <c r="T596" s="165"/>
      <c r="AT596" s="160" t="s">
        <v>322</v>
      </c>
      <c r="AU596" s="160" t="s">
        <v>90</v>
      </c>
      <c r="AV596" s="13" t="s">
        <v>318</v>
      </c>
      <c r="AW596" s="13" t="s">
        <v>41</v>
      </c>
      <c r="AX596" s="13" t="s">
        <v>88</v>
      </c>
      <c r="AY596" s="160" t="s">
        <v>311</v>
      </c>
    </row>
    <row r="597" spans="2:65" s="1" customFormat="1" ht="37.9" customHeight="1" x14ac:dyDescent="0.2">
      <c r="B597" s="34"/>
      <c r="C597" s="134" t="s">
        <v>824</v>
      </c>
      <c r="D597" s="134" t="s">
        <v>313</v>
      </c>
      <c r="E597" s="135" t="s">
        <v>628</v>
      </c>
      <c r="F597" s="136" t="s">
        <v>629</v>
      </c>
      <c r="G597" s="137" t="s">
        <v>250</v>
      </c>
      <c r="H597" s="138">
        <v>59.642000000000003</v>
      </c>
      <c r="I597" s="139"/>
      <c r="J597" s="140">
        <f>ROUND(I597*H597,2)</f>
        <v>0</v>
      </c>
      <c r="K597" s="136" t="s">
        <v>317</v>
      </c>
      <c r="L597" s="34"/>
      <c r="M597" s="141" t="s">
        <v>43</v>
      </c>
      <c r="N597" s="142" t="s">
        <v>52</v>
      </c>
      <c r="P597" s="143">
        <f>O597*H597</f>
        <v>0</v>
      </c>
      <c r="Q597" s="143">
        <v>8.3499999999999998E-3</v>
      </c>
      <c r="R597" s="143">
        <f>Q597*H597</f>
        <v>0.49801070000000003</v>
      </c>
      <c r="S597" s="143">
        <v>0</v>
      </c>
      <c r="T597" s="144">
        <f>S597*H597</f>
        <v>0</v>
      </c>
      <c r="AR597" s="145" t="s">
        <v>318</v>
      </c>
      <c r="AT597" s="145" t="s">
        <v>313</v>
      </c>
      <c r="AU597" s="145" t="s">
        <v>90</v>
      </c>
      <c r="AY597" s="18" t="s">
        <v>311</v>
      </c>
      <c r="BE597" s="146">
        <f>IF(N597="základní",J597,0)</f>
        <v>0</v>
      </c>
      <c r="BF597" s="146">
        <f>IF(N597="snížená",J597,0)</f>
        <v>0</v>
      </c>
      <c r="BG597" s="146">
        <f>IF(N597="zákl. přenesená",J597,0)</f>
        <v>0</v>
      </c>
      <c r="BH597" s="146">
        <f>IF(N597="sníž. přenesená",J597,0)</f>
        <v>0</v>
      </c>
      <c r="BI597" s="146">
        <f>IF(N597="nulová",J597,0)</f>
        <v>0</v>
      </c>
      <c r="BJ597" s="18" t="s">
        <v>88</v>
      </c>
      <c r="BK597" s="146">
        <f>ROUND(I597*H597,2)</f>
        <v>0</v>
      </c>
      <c r="BL597" s="18" t="s">
        <v>318</v>
      </c>
      <c r="BM597" s="145" t="s">
        <v>2864</v>
      </c>
    </row>
    <row r="598" spans="2:65" s="1" customFormat="1" ht="11.25" x14ac:dyDescent="0.2">
      <c r="B598" s="34"/>
      <c r="D598" s="147" t="s">
        <v>320</v>
      </c>
      <c r="F598" s="148" t="s">
        <v>631</v>
      </c>
      <c r="I598" s="149"/>
      <c r="L598" s="34"/>
      <c r="M598" s="150"/>
      <c r="T598" s="55"/>
      <c r="AT598" s="18" t="s">
        <v>320</v>
      </c>
      <c r="AU598" s="18" t="s">
        <v>90</v>
      </c>
    </row>
    <row r="599" spans="2:65" s="14" customFormat="1" ht="11.25" x14ac:dyDescent="0.2">
      <c r="B599" s="166"/>
      <c r="D599" s="152" t="s">
        <v>322</v>
      </c>
      <c r="E599" s="167" t="s">
        <v>43</v>
      </c>
      <c r="F599" s="168" t="s">
        <v>1815</v>
      </c>
      <c r="H599" s="167" t="s">
        <v>43</v>
      </c>
      <c r="I599" s="169"/>
      <c r="L599" s="166"/>
      <c r="M599" s="170"/>
      <c r="T599" s="171"/>
      <c r="AT599" s="167" t="s">
        <v>322</v>
      </c>
      <c r="AU599" s="167" t="s">
        <v>90</v>
      </c>
      <c r="AV599" s="14" t="s">
        <v>88</v>
      </c>
      <c r="AW599" s="14" t="s">
        <v>41</v>
      </c>
      <c r="AX599" s="14" t="s">
        <v>81</v>
      </c>
      <c r="AY599" s="167" t="s">
        <v>311</v>
      </c>
    </row>
    <row r="600" spans="2:65" s="14" customFormat="1" ht="11.25" x14ac:dyDescent="0.2">
      <c r="B600" s="166"/>
      <c r="D600" s="152" t="s">
        <v>322</v>
      </c>
      <c r="E600" s="167" t="s">
        <v>43</v>
      </c>
      <c r="F600" s="168" t="s">
        <v>2862</v>
      </c>
      <c r="H600" s="167" t="s">
        <v>43</v>
      </c>
      <c r="I600" s="169"/>
      <c r="L600" s="166"/>
      <c r="M600" s="170"/>
      <c r="T600" s="171"/>
      <c r="AT600" s="167" t="s">
        <v>322</v>
      </c>
      <c r="AU600" s="167" t="s">
        <v>90</v>
      </c>
      <c r="AV600" s="14" t="s">
        <v>88</v>
      </c>
      <c r="AW600" s="14" t="s">
        <v>41</v>
      </c>
      <c r="AX600" s="14" t="s">
        <v>81</v>
      </c>
      <c r="AY600" s="167" t="s">
        <v>311</v>
      </c>
    </row>
    <row r="601" spans="2:65" s="12" customFormat="1" ht="11.25" x14ac:dyDescent="0.2">
      <c r="B601" s="151"/>
      <c r="D601" s="152" t="s">
        <v>322</v>
      </c>
      <c r="E601" s="153" t="s">
        <v>43</v>
      </c>
      <c r="F601" s="154" t="s">
        <v>2865</v>
      </c>
      <c r="H601" s="155">
        <v>56.52</v>
      </c>
      <c r="I601" s="156"/>
      <c r="L601" s="151"/>
      <c r="M601" s="157"/>
      <c r="T601" s="158"/>
      <c r="AT601" s="153" t="s">
        <v>322</v>
      </c>
      <c r="AU601" s="153" t="s">
        <v>90</v>
      </c>
      <c r="AV601" s="12" t="s">
        <v>90</v>
      </c>
      <c r="AW601" s="12" t="s">
        <v>41</v>
      </c>
      <c r="AX601" s="12" t="s">
        <v>81</v>
      </c>
      <c r="AY601" s="153" t="s">
        <v>311</v>
      </c>
    </row>
    <row r="602" spans="2:65" s="12" customFormat="1" ht="11.25" x14ac:dyDescent="0.2">
      <c r="B602" s="151"/>
      <c r="D602" s="152" t="s">
        <v>322</v>
      </c>
      <c r="E602" s="153" t="s">
        <v>43</v>
      </c>
      <c r="F602" s="154" t="s">
        <v>2866</v>
      </c>
      <c r="H602" s="155">
        <v>3.1219999999999999</v>
      </c>
      <c r="I602" s="156"/>
      <c r="L602" s="151"/>
      <c r="M602" s="157"/>
      <c r="T602" s="158"/>
      <c r="AT602" s="153" t="s">
        <v>322</v>
      </c>
      <c r="AU602" s="153" t="s">
        <v>90</v>
      </c>
      <c r="AV602" s="12" t="s">
        <v>90</v>
      </c>
      <c r="AW602" s="12" t="s">
        <v>41</v>
      </c>
      <c r="AX602" s="12" t="s">
        <v>81</v>
      </c>
      <c r="AY602" s="153" t="s">
        <v>311</v>
      </c>
    </row>
    <row r="603" spans="2:65" s="13" customFormat="1" ht="11.25" x14ac:dyDescent="0.2">
      <c r="B603" s="159"/>
      <c r="D603" s="152" t="s">
        <v>322</v>
      </c>
      <c r="E603" s="160" t="s">
        <v>43</v>
      </c>
      <c r="F603" s="161" t="s">
        <v>331</v>
      </c>
      <c r="H603" s="162">
        <v>59.642000000000003</v>
      </c>
      <c r="I603" s="163"/>
      <c r="L603" s="159"/>
      <c r="M603" s="164"/>
      <c r="T603" s="165"/>
      <c r="AT603" s="160" t="s">
        <v>322</v>
      </c>
      <c r="AU603" s="160" t="s">
        <v>90</v>
      </c>
      <c r="AV603" s="13" t="s">
        <v>318</v>
      </c>
      <c r="AW603" s="13" t="s">
        <v>41</v>
      </c>
      <c r="AX603" s="13" t="s">
        <v>88</v>
      </c>
      <c r="AY603" s="160" t="s">
        <v>311</v>
      </c>
    </row>
    <row r="604" spans="2:65" s="1" customFormat="1" ht="16.5" customHeight="1" x14ac:dyDescent="0.2">
      <c r="B604" s="34"/>
      <c r="C604" s="172" t="s">
        <v>830</v>
      </c>
      <c r="D604" s="172" t="s">
        <v>634</v>
      </c>
      <c r="E604" s="173" t="s">
        <v>2867</v>
      </c>
      <c r="F604" s="174" t="s">
        <v>2868</v>
      </c>
      <c r="G604" s="175" t="s">
        <v>250</v>
      </c>
      <c r="H604" s="176">
        <v>60.835000000000001</v>
      </c>
      <c r="I604" s="177"/>
      <c r="J604" s="178">
        <f>ROUND(I604*H604,2)</f>
        <v>0</v>
      </c>
      <c r="K604" s="174" t="s">
        <v>317</v>
      </c>
      <c r="L604" s="179"/>
      <c r="M604" s="180" t="s">
        <v>43</v>
      </c>
      <c r="N604" s="181" t="s">
        <v>52</v>
      </c>
      <c r="P604" s="143">
        <f>O604*H604</f>
        <v>0</v>
      </c>
      <c r="Q604" s="143">
        <v>1.1999999999999999E-3</v>
      </c>
      <c r="R604" s="143">
        <f>Q604*H604</f>
        <v>7.3001999999999997E-2</v>
      </c>
      <c r="S604" s="143">
        <v>0</v>
      </c>
      <c r="T604" s="144">
        <f>S604*H604</f>
        <v>0</v>
      </c>
      <c r="AR604" s="145" t="s">
        <v>362</v>
      </c>
      <c r="AT604" s="145" t="s">
        <v>634</v>
      </c>
      <c r="AU604" s="145" t="s">
        <v>90</v>
      </c>
      <c r="AY604" s="18" t="s">
        <v>311</v>
      </c>
      <c r="BE604" s="146">
        <f>IF(N604="základní",J604,0)</f>
        <v>0</v>
      </c>
      <c r="BF604" s="146">
        <f>IF(N604="snížená",J604,0)</f>
        <v>0</v>
      </c>
      <c r="BG604" s="146">
        <f>IF(N604="zákl. přenesená",J604,0)</f>
        <v>0</v>
      </c>
      <c r="BH604" s="146">
        <f>IF(N604="sníž. přenesená",J604,0)</f>
        <v>0</v>
      </c>
      <c r="BI604" s="146">
        <f>IF(N604="nulová",J604,0)</f>
        <v>0</v>
      </c>
      <c r="BJ604" s="18" t="s">
        <v>88</v>
      </c>
      <c r="BK604" s="146">
        <f>ROUND(I604*H604,2)</f>
        <v>0</v>
      </c>
      <c r="BL604" s="18" t="s">
        <v>318</v>
      </c>
      <c r="BM604" s="145" t="s">
        <v>2869</v>
      </c>
    </row>
    <row r="605" spans="2:65" s="1" customFormat="1" ht="24.2" customHeight="1" x14ac:dyDescent="0.2">
      <c r="B605" s="34"/>
      <c r="C605" s="134" t="s">
        <v>836</v>
      </c>
      <c r="D605" s="134" t="s">
        <v>313</v>
      </c>
      <c r="E605" s="135" t="s">
        <v>2870</v>
      </c>
      <c r="F605" s="136" t="s">
        <v>2871</v>
      </c>
      <c r="G605" s="137" t="s">
        <v>250</v>
      </c>
      <c r="H605" s="138">
        <v>217.20099999999999</v>
      </c>
      <c r="I605" s="139"/>
      <c r="J605" s="140">
        <f>ROUND(I605*H605,2)</f>
        <v>0</v>
      </c>
      <c r="K605" s="136" t="s">
        <v>317</v>
      </c>
      <c r="L605" s="34"/>
      <c r="M605" s="141" t="s">
        <v>43</v>
      </c>
      <c r="N605" s="142" t="s">
        <v>52</v>
      </c>
      <c r="P605" s="143">
        <f>O605*H605</f>
        <v>0</v>
      </c>
      <c r="Q605" s="143">
        <v>2.6360000000000001E-2</v>
      </c>
      <c r="R605" s="143">
        <f>Q605*H605</f>
        <v>5.7254183599999999</v>
      </c>
      <c r="S605" s="143">
        <v>0</v>
      </c>
      <c r="T605" s="144">
        <f>S605*H605</f>
        <v>0</v>
      </c>
      <c r="AR605" s="145" t="s">
        <v>318</v>
      </c>
      <c r="AT605" s="145" t="s">
        <v>313</v>
      </c>
      <c r="AU605" s="145" t="s">
        <v>90</v>
      </c>
      <c r="AY605" s="18" t="s">
        <v>311</v>
      </c>
      <c r="BE605" s="146">
        <f>IF(N605="základní",J605,0)</f>
        <v>0</v>
      </c>
      <c r="BF605" s="146">
        <f>IF(N605="snížená",J605,0)</f>
        <v>0</v>
      </c>
      <c r="BG605" s="146">
        <f>IF(N605="zákl. přenesená",J605,0)</f>
        <v>0</v>
      </c>
      <c r="BH605" s="146">
        <f>IF(N605="sníž. přenesená",J605,0)</f>
        <v>0</v>
      </c>
      <c r="BI605" s="146">
        <f>IF(N605="nulová",J605,0)</f>
        <v>0</v>
      </c>
      <c r="BJ605" s="18" t="s">
        <v>88</v>
      </c>
      <c r="BK605" s="146">
        <f>ROUND(I605*H605,2)</f>
        <v>0</v>
      </c>
      <c r="BL605" s="18" t="s">
        <v>318</v>
      </c>
      <c r="BM605" s="145" t="s">
        <v>2872</v>
      </c>
    </row>
    <row r="606" spans="2:65" s="1" customFormat="1" ht="11.25" x14ac:dyDescent="0.2">
      <c r="B606" s="34"/>
      <c r="D606" s="147" t="s">
        <v>320</v>
      </c>
      <c r="F606" s="148" t="s">
        <v>2873</v>
      </c>
      <c r="I606" s="149"/>
      <c r="L606" s="34"/>
      <c r="M606" s="150"/>
      <c r="T606" s="55"/>
      <c r="AT606" s="18" t="s">
        <v>320</v>
      </c>
      <c r="AU606" s="18" t="s">
        <v>90</v>
      </c>
    </row>
    <row r="607" spans="2:65" s="14" customFormat="1" ht="11.25" x14ac:dyDescent="0.2">
      <c r="B607" s="166"/>
      <c r="D607" s="152" t="s">
        <v>322</v>
      </c>
      <c r="E607" s="167" t="s">
        <v>43</v>
      </c>
      <c r="F607" s="168" t="s">
        <v>1815</v>
      </c>
      <c r="H607" s="167" t="s">
        <v>43</v>
      </c>
      <c r="I607" s="169"/>
      <c r="L607" s="166"/>
      <c r="M607" s="170"/>
      <c r="T607" s="171"/>
      <c r="AT607" s="167" t="s">
        <v>322</v>
      </c>
      <c r="AU607" s="167" t="s">
        <v>90</v>
      </c>
      <c r="AV607" s="14" t="s">
        <v>88</v>
      </c>
      <c r="AW607" s="14" t="s">
        <v>41</v>
      </c>
      <c r="AX607" s="14" t="s">
        <v>81</v>
      </c>
      <c r="AY607" s="167" t="s">
        <v>311</v>
      </c>
    </row>
    <row r="608" spans="2:65" s="12" customFormat="1" ht="11.25" x14ac:dyDescent="0.2">
      <c r="B608" s="151"/>
      <c r="D608" s="152" t="s">
        <v>322</v>
      </c>
      <c r="E608" s="153" t="s">
        <v>43</v>
      </c>
      <c r="F608" s="154" t="s">
        <v>2874</v>
      </c>
      <c r="H608" s="155">
        <v>231</v>
      </c>
      <c r="I608" s="156"/>
      <c r="L608" s="151"/>
      <c r="M608" s="157"/>
      <c r="T608" s="158"/>
      <c r="AT608" s="153" t="s">
        <v>322</v>
      </c>
      <c r="AU608" s="153" t="s">
        <v>90</v>
      </c>
      <c r="AV608" s="12" t="s">
        <v>90</v>
      </c>
      <c r="AW608" s="12" t="s">
        <v>41</v>
      </c>
      <c r="AX608" s="12" t="s">
        <v>81</v>
      </c>
      <c r="AY608" s="153" t="s">
        <v>311</v>
      </c>
    </row>
    <row r="609" spans="2:65" s="12" customFormat="1" ht="11.25" x14ac:dyDescent="0.2">
      <c r="B609" s="151"/>
      <c r="D609" s="152" t="s">
        <v>322</v>
      </c>
      <c r="E609" s="153" t="s">
        <v>43</v>
      </c>
      <c r="F609" s="154" t="s">
        <v>2875</v>
      </c>
      <c r="H609" s="155">
        <v>58.8</v>
      </c>
      <c r="I609" s="156"/>
      <c r="L609" s="151"/>
      <c r="M609" s="157"/>
      <c r="T609" s="158"/>
      <c r="AT609" s="153" t="s">
        <v>322</v>
      </c>
      <c r="AU609" s="153" t="s">
        <v>90</v>
      </c>
      <c r="AV609" s="12" t="s">
        <v>90</v>
      </c>
      <c r="AW609" s="12" t="s">
        <v>41</v>
      </c>
      <c r="AX609" s="12" t="s">
        <v>81</v>
      </c>
      <c r="AY609" s="153" t="s">
        <v>311</v>
      </c>
    </row>
    <row r="610" spans="2:65" s="14" customFormat="1" ht="11.25" x14ac:dyDescent="0.2">
      <c r="B610" s="166"/>
      <c r="D610" s="152" t="s">
        <v>322</v>
      </c>
      <c r="E610" s="167" t="s">
        <v>43</v>
      </c>
      <c r="F610" s="168" t="s">
        <v>2839</v>
      </c>
      <c r="H610" s="167" t="s">
        <v>43</v>
      </c>
      <c r="I610" s="169"/>
      <c r="L610" s="166"/>
      <c r="M610" s="170"/>
      <c r="T610" s="171"/>
      <c r="AT610" s="167" t="s">
        <v>322</v>
      </c>
      <c r="AU610" s="167" t="s">
        <v>90</v>
      </c>
      <c r="AV610" s="14" t="s">
        <v>88</v>
      </c>
      <c r="AW610" s="14" t="s">
        <v>41</v>
      </c>
      <c r="AX610" s="14" t="s">
        <v>81</v>
      </c>
      <c r="AY610" s="167" t="s">
        <v>311</v>
      </c>
    </row>
    <row r="611" spans="2:65" s="12" customFormat="1" ht="11.25" x14ac:dyDescent="0.2">
      <c r="B611" s="151"/>
      <c r="D611" s="152" t="s">
        <v>322</v>
      </c>
      <c r="E611" s="153" t="s">
        <v>43</v>
      </c>
      <c r="F611" s="154" t="s">
        <v>2876</v>
      </c>
      <c r="H611" s="155">
        <v>-27.937000000000001</v>
      </c>
      <c r="I611" s="156"/>
      <c r="L611" s="151"/>
      <c r="M611" s="157"/>
      <c r="T611" s="158"/>
      <c r="AT611" s="153" t="s">
        <v>322</v>
      </c>
      <c r="AU611" s="153" t="s">
        <v>90</v>
      </c>
      <c r="AV611" s="12" t="s">
        <v>90</v>
      </c>
      <c r="AW611" s="12" t="s">
        <v>41</v>
      </c>
      <c r="AX611" s="12" t="s">
        <v>81</v>
      </c>
      <c r="AY611" s="153" t="s">
        <v>311</v>
      </c>
    </row>
    <row r="612" spans="2:65" s="12" customFormat="1" ht="11.25" x14ac:dyDescent="0.2">
      <c r="B612" s="151"/>
      <c r="D612" s="152" t="s">
        <v>322</v>
      </c>
      <c r="E612" s="153" t="s">
        <v>43</v>
      </c>
      <c r="F612" s="154" t="s">
        <v>2877</v>
      </c>
      <c r="H612" s="155">
        <v>-44.661999999999999</v>
      </c>
      <c r="I612" s="156"/>
      <c r="L612" s="151"/>
      <c r="M612" s="157"/>
      <c r="T612" s="158"/>
      <c r="AT612" s="153" t="s">
        <v>322</v>
      </c>
      <c r="AU612" s="153" t="s">
        <v>90</v>
      </c>
      <c r="AV612" s="12" t="s">
        <v>90</v>
      </c>
      <c r="AW612" s="12" t="s">
        <v>41</v>
      </c>
      <c r="AX612" s="12" t="s">
        <v>81</v>
      </c>
      <c r="AY612" s="153" t="s">
        <v>311</v>
      </c>
    </row>
    <row r="613" spans="2:65" s="13" customFormat="1" ht="11.25" x14ac:dyDescent="0.2">
      <c r="B613" s="159"/>
      <c r="D613" s="152" t="s">
        <v>322</v>
      </c>
      <c r="E613" s="160" t="s">
        <v>43</v>
      </c>
      <c r="F613" s="161" t="s">
        <v>331</v>
      </c>
      <c r="H613" s="162">
        <v>217.20099999999999</v>
      </c>
      <c r="I613" s="163"/>
      <c r="L613" s="159"/>
      <c r="M613" s="164"/>
      <c r="T613" s="165"/>
      <c r="AT613" s="160" t="s">
        <v>322</v>
      </c>
      <c r="AU613" s="160" t="s">
        <v>90</v>
      </c>
      <c r="AV613" s="13" t="s">
        <v>318</v>
      </c>
      <c r="AW613" s="13" t="s">
        <v>41</v>
      </c>
      <c r="AX613" s="13" t="s">
        <v>88</v>
      </c>
      <c r="AY613" s="160" t="s">
        <v>311</v>
      </c>
    </row>
    <row r="614" spans="2:65" s="1" customFormat="1" ht="16.5" customHeight="1" x14ac:dyDescent="0.2">
      <c r="B614" s="34"/>
      <c r="C614" s="134" t="s">
        <v>842</v>
      </c>
      <c r="D614" s="134" t="s">
        <v>313</v>
      </c>
      <c r="E614" s="135" t="s">
        <v>2878</v>
      </c>
      <c r="F614" s="136" t="s">
        <v>2879</v>
      </c>
      <c r="G614" s="137" t="s">
        <v>250</v>
      </c>
      <c r="H614" s="138">
        <v>44.661999999999999</v>
      </c>
      <c r="I614" s="139"/>
      <c r="J614" s="140">
        <f>ROUND(I614*H614,2)</f>
        <v>0</v>
      </c>
      <c r="K614" s="136" t="s">
        <v>43</v>
      </c>
      <c r="L614" s="34"/>
      <c r="M614" s="141" t="s">
        <v>43</v>
      </c>
      <c r="N614" s="142" t="s">
        <v>52</v>
      </c>
      <c r="P614" s="143">
        <f>O614*H614</f>
        <v>0</v>
      </c>
      <c r="Q614" s="143">
        <v>0</v>
      </c>
      <c r="R614" s="143">
        <f>Q614*H614</f>
        <v>0</v>
      </c>
      <c r="S614" s="143">
        <v>0</v>
      </c>
      <c r="T614" s="144">
        <f>S614*H614</f>
        <v>0</v>
      </c>
      <c r="AR614" s="145" t="s">
        <v>318</v>
      </c>
      <c r="AT614" s="145" t="s">
        <v>313</v>
      </c>
      <c r="AU614" s="145" t="s">
        <v>90</v>
      </c>
      <c r="AY614" s="18" t="s">
        <v>311</v>
      </c>
      <c r="BE614" s="146">
        <f>IF(N614="základní",J614,0)</f>
        <v>0</v>
      </c>
      <c r="BF614" s="146">
        <f>IF(N614="snížená",J614,0)</f>
        <v>0</v>
      </c>
      <c r="BG614" s="146">
        <f>IF(N614="zákl. přenesená",J614,0)</f>
        <v>0</v>
      </c>
      <c r="BH614" s="146">
        <f>IF(N614="sníž. přenesená",J614,0)</f>
        <v>0</v>
      </c>
      <c r="BI614" s="146">
        <f>IF(N614="nulová",J614,0)</f>
        <v>0</v>
      </c>
      <c r="BJ614" s="18" t="s">
        <v>88</v>
      </c>
      <c r="BK614" s="146">
        <f>ROUND(I614*H614,2)</f>
        <v>0</v>
      </c>
      <c r="BL614" s="18" t="s">
        <v>318</v>
      </c>
      <c r="BM614" s="145" t="s">
        <v>2880</v>
      </c>
    </row>
    <row r="615" spans="2:65" s="14" customFormat="1" ht="11.25" x14ac:dyDescent="0.2">
      <c r="B615" s="166"/>
      <c r="D615" s="152" t="s">
        <v>322</v>
      </c>
      <c r="E615" s="167" t="s">
        <v>43</v>
      </c>
      <c r="F615" s="168" t="s">
        <v>1815</v>
      </c>
      <c r="H615" s="167" t="s">
        <v>43</v>
      </c>
      <c r="I615" s="169"/>
      <c r="L615" s="166"/>
      <c r="M615" s="170"/>
      <c r="T615" s="171"/>
      <c r="AT615" s="167" t="s">
        <v>322</v>
      </c>
      <c r="AU615" s="167" t="s">
        <v>90</v>
      </c>
      <c r="AV615" s="14" t="s">
        <v>88</v>
      </c>
      <c r="AW615" s="14" t="s">
        <v>41</v>
      </c>
      <c r="AX615" s="14" t="s">
        <v>81</v>
      </c>
      <c r="AY615" s="167" t="s">
        <v>311</v>
      </c>
    </row>
    <row r="616" spans="2:65" s="12" customFormat="1" ht="11.25" x14ac:dyDescent="0.2">
      <c r="B616" s="151"/>
      <c r="D616" s="152" t="s">
        <v>322</v>
      </c>
      <c r="E616" s="153" t="s">
        <v>43</v>
      </c>
      <c r="F616" s="154" t="s">
        <v>2881</v>
      </c>
      <c r="H616" s="155">
        <v>44.661999999999999</v>
      </c>
      <c r="I616" s="156"/>
      <c r="L616" s="151"/>
      <c r="M616" s="157"/>
      <c r="T616" s="158"/>
      <c r="AT616" s="153" t="s">
        <v>322</v>
      </c>
      <c r="AU616" s="153" t="s">
        <v>90</v>
      </c>
      <c r="AV616" s="12" t="s">
        <v>90</v>
      </c>
      <c r="AW616" s="12" t="s">
        <v>41</v>
      </c>
      <c r="AX616" s="12" t="s">
        <v>81</v>
      </c>
      <c r="AY616" s="153" t="s">
        <v>311</v>
      </c>
    </row>
    <row r="617" spans="2:65" s="13" customFormat="1" ht="11.25" x14ac:dyDescent="0.2">
      <c r="B617" s="159"/>
      <c r="D617" s="152" t="s">
        <v>322</v>
      </c>
      <c r="E617" s="160" t="s">
        <v>43</v>
      </c>
      <c r="F617" s="161" t="s">
        <v>331</v>
      </c>
      <c r="H617" s="162">
        <v>44.661999999999999</v>
      </c>
      <c r="I617" s="163"/>
      <c r="L617" s="159"/>
      <c r="M617" s="164"/>
      <c r="T617" s="165"/>
      <c r="AT617" s="160" t="s">
        <v>322</v>
      </c>
      <c r="AU617" s="160" t="s">
        <v>90</v>
      </c>
      <c r="AV617" s="13" t="s">
        <v>318</v>
      </c>
      <c r="AW617" s="13" t="s">
        <v>41</v>
      </c>
      <c r="AX617" s="13" t="s">
        <v>88</v>
      </c>
      <c r="AY617" s="160" t="s">
        <v>311</v>
      </c>
    </row>
    <row r="618" spans="2:65" s="1" customFormat="1" ht="21.75" customHeight="1" x14ac:dyDescent="0.2">
      <c r="B618" s="34"/>
      <c r="C618" s="134" t="s">
        <v>847</v>
      </c>
      <c r="D618" s="134" t="s">
        <v>313</v>
      </c>
      <c r="E618" s="135" t="s">
        <v>646</v>
      </c>
      <c r="F618" s="136" t="s">
        <v>647</v>
      </c>
      <c r="G618" s="137" t="s">
        <v>316</v>
      </c>
      <c r="H618" s="138">
        <v>0.17</v>
      </c>
      <c r="I618" s="139"/>
      <c r="J618" s="140">
        <f>ROUND(I618*H618,2)</f>
        <v>0</v>
      </c>
      <c r="K618" s="136" t="s">
        <v>317</v>
      </c>
      <c r="L618" s="34"/>
      <c r="M618" s="141" t="s">
        <v>43</v>
      </c>
      <c r="N618" s="142" t="s">
        <v>52</v>
      </c>
      <c r="P618" s="143">
        <f>O618*H618</f>
        <v>0</v>
      </c>
      <c r="Q618" s="143">
        <v>2.3010199999999998</v>
      </c>
      <c r="R618" s="143">
        <f>Q618*H618</f>
        <v>0.3911734</v>
      </c>
      <c r="S618" s="143">
        <v>0</v>
      </c>
      <c r="T618" s="144">
        <f>S618*H618</f>
        <v>0</v>
      </c>
      <c r="AR618" s="145" t="s">
        <v>318</v>
      </c>
      <c r="AT618" s="145" t="s">
        <v>313</v>
      </c>
      <c r="AU618" s="145" t="s">
        <v>90</v>
      </c>
      <c r="AY618" s="18" t="s">
        <v>311</v>
      </c>
      <c r="BE618" s="146">
        <f>IF(N618="základní",J618,0)</f>
        <v>0</v>
      </c>
      <c r="BF618" s="146">
        <f>IF(N618="snížená",J618,0)</f>
        <v>0</v>
      </c>
      <c r="BG618" s="146">
        <f>IF(N618="zákl. přenesená",J618,0)</f>
        <v>0</v>
      </c>
      <c r="BH618" s="146">
        <f>IF(N618="sníž. přenesená",J618,0)</f>
        <v>0</v>
      </c>
      <c r="BI618" s="146">
        <f>IF(N618="nulová",J618,0)</f>
        <v>0</v>
      </c>
      <c r="BJ618" s="18" t="s">
        <v>88</v>
      </c>
      <c r="BK618" s="146">
        <f>ROUND(I618*H618,2)</f>
        <v>0</v>
      </c>
      <c r="BL618" s="18" t="s">
        <v>318</v>
      </c>
      <c r="BM618" s="145" t="s">
        <v>2882</v>
      </c>
    </row>
    <row r="619" spans="2:65" s="1" customFormat="1" ht="11.25" x14ac:dyDescent="0.2">
      <c r="B619" s="34"/>
      <c r="D619" s="147" t="s">
        <v>320</v>
      </c>
      <c r="F619" s="148" t="s">
        <v>649</v>
      </c>
      <c r="I619" s="149"/>
      <c r="L619" s="34"/>
      <c r="M619" s="150"/>
      <c r="T619" s="55"/>
      <c r="AT619" s="18" t="s">
        <v>320</v>
      </c>
      <c r="AU619" s="18" t="s">
        <v>90</v>
      </c>
    </row>
    <row r="620" spans="2:65" s="14" customFormat="1" ht="11.25" x14ac:dyDescent="0.2">
      <c r="B620" s="166"/>
      <c r="D620" s="152" t="s">
        <v>322</v>
      </c>
      <c r="E620" s="167" t="s">
        <v>43</v>
      </c>
      <c r="F620" s="168" t="s">
        <v>1815</v>
      </c>
      <c r="H620" s="167" t="s">
        <v>43</v>
      </c>
      <c r="I620" s="169"/>
      <c r="L620" s="166"/>
      <c r="M620" s="170"/>
      <c r="T620" s="171"/>
      <c r="AT620" s="167" t="s">
        <v>322</v>
      </c>
      <c r="AU620" s="167" t="s">
        <v>90</v>
      </c>
      <c r="AV620" s="14" t="s">
        <v>88</v>
      </c>
      <c r="AW620" s="14" t="s">
        <v>41</v>
      </c>
      <c r="AX620" s="14" t="s">
        <v>81</v>
      </c>
      <c r="AY620" s="167" t="s">
        <v>311</v>
      </c>
    </row>
    <row r="621" spans="2:65" s="12" customFormat="1" ht="11.25" x14ac:dyDescent="0.2">
      <c r="B621" s="151"/>
      <c r="D621" s="152" t="s">
        <v>322</v>
      </c>
      <c r="E621" s="153" t="s">
        <v>43</v>
      </c>
      <c r="F621" s="154" t="s">
        <v>2883</v>
      </c>
      <c r="H621" s="155">
        <v>0.17</v>
      </c>
      <c r="I621" s="156"/>
      <c r="L621" s="151"/>
      <c r="M621" s="157"/>
      <c r="T621" s="158"/>
      <c r="AT621" s="153" t="s">
        <v>322</v>
      </c>
      <c r="AU621" s="153" t="s">
        <v>90</v>
      </c>
      <c r="AV621" s="12" t="s">
        <v>90</v>
      </c>
      <c r="AW621" s="12" t="s">
        <v>41</v>
      </c>
      <c r="AX621" s="12" t="s">
        <v>81</v>
      </c>
      <c r="AY621" s="153" t="s">
        <v>311</v>
      </c>
    </row>
    <row r="622" spans="2:65" s="13" customFormat="1" ht="11.25" x14ac:dyDescent="0.2">
      <c r="B622" s="159"/>
      <c r="D622" s="152" t="s">
        <v>322</v>
      </c>
      <c r="E622" s="160" t="s">
        <v>43</v>
      </c>
      <c r="F622" s="161" t="s">
        <v>331</v>
      </c>
      <c r="H622" s="162">
        <v>0.17</v>
      </c>
      <c r="I622" s="163"/>
      <c r="L622" s="159"/>
      <c r="M622" s="164"/>
      <c r="T622" s="165"/>
      <c r="AT622" s="160" t="s">
        <v>322</v>
      </c>
      <c r="AU622" s="160" t="s">
        <v>90</v>
      </c>
      <c r="AV622" s="13" t="s">
        <v>318</v>
      </c>
      <c r="AW622" s="13" t="s">
        <v>41</v>
      </c>
      <c r="AX622" s="13" t="s">
        <v>88</v>
      </c>
      <c r="AY622" s="160" t="s">
        <v>311</v>
      </c>
    </row>
    <row r="623" spans="2:65" s="1" customFormat="1" ht="21.75" customHeight="1" x14ac:dyDescent="0.2">
      <c r="B623" s="34"/>
      <c r="C623" s="134" t="s">
        <v>857</v>
      </c>
      <c r="D623" s="134" t="s">
        <v>313</v>
      </c>
      <c r="E623" s="135" t="s">
        <v>652</v>
      </c>
      <c r="F623" s="136" t="s">
        <v>653</v>
      </c>
      <c r="G623" s="137" t="s">
        <v>316</v>
      </c>
      <c r="H623" s="138">
        <v>33.378999999999998</v>
      </c>
      <c r="I623" s="139"/>
      <c r="J623" s="140">
        <f>ROUND(I623*H623,2)</f>
        <v>0</v>
      </c>
      <c r="K623" s="136" t="s">
        <v>317</v>
      </c>
      <c r="L623" s="34"/>
      <c r="M623" s="141" t="s">
        <v>43</v>
      </c>
      <c r="N623" s="142" t="s">
        <v>52</v>
      </c>
      <c r="P623" s="143">
        <f>O623*H623</f>
        <v>0</v>
      </c>
      <c r="Q623" s="143">
        <v>2.3010199999999998</v>
      </c>
      <c r="R623" s="143">
        <f>Q623*H623</f>
        <v>76.80574657999999</v>
      </c>
      <c r="S623" s="143">
        <v>0</v>
      </c>
      <c r="T623" s="144">
        <f>S623*H623</f>
        <v>0</v>
      </c>
      <c r="AR623" s="145" t="s">
        <v>318</v>
      </c>
      <c r="AT623" s="145" t="s">
        <v>313</v>
      </c>
      <c r="AU623" s="145" t="s">
        <v>90</v>
      </c>
      <c r="AY623" s="18" t="s">
        <v>311</v>
      </c>
      <c r="BE623" s="146">
        <f>IF(N623="základní",J623,0)</f>
        <v>0</v>
      </c>
      <c r="BF623" s="146">
        <f>IF(N623="snížená",J623,0)</f>
        <v>0</v>
      </c>
      <c r="BG623" s="146">
        <f>IF(N623="zákl. přenesená",J623,0)</f>
        <v>0</v>
      </c>
      <c r="BH623" s="146">
        <f>IF(N623="sníž. přenesená",J623,0)</f>
        <v>0</v>
      </c>
      <c r="BI623" s="146">
        <f>IF(N623="nulová",J623,0)</f>
        <v>0</v>
      </c>
      <c r="BJ623" s="18" t="s">
        <v>88</v>
      </c>
      <c r="BK623" s="146">
        <f>ROUND(I623*H623,2)</f>
        <v>0</v>
      </c>
      <c r="BL623" s="18" t="s">
        <v>318</v>
      </c>
      <c r="BM623" s="145" t="s">
        <v>2884</v>
      </c>
    </row>
    <row r="624" spans="2:65" s="1" customFormat="1" ht="11.25" x14ac:dyDescent="0.2">
      <c r="B624" s="34"/>
      <c r="D624" s="147" t="s">
        <v>320</v>
      </c>
      <c r="F624" s="148" t="s">
        <v>655</v>
      </c>
      <c r="I624" s="149"/>
      <c r="L624" s="34"/>
      <c r="M624" s="150"/>
      <c r="T624" s="55"/>
      <c r="AT624" s="18" t="s">
        <v>320</v>
      </c>
      <c r="AU624" s="18" t="s">
        <v>90</v>
      </c>
    </row>
    <row r="625" spans="2:65" s="14" customFormat="1" ht="11.25" x14ac:dyDescent="0.2">
      <c r="B625" s="166"/>
      <c r="D625" s="152" t="s">
        <v>322</v>
      </c>
      <c r="E625" s="167" t="s">
        <v>43</v>
      </c>
      <c r="F625" s="168" t="s">
        <v>1815</v>
      </c>
      <c r="H625" s="167" t="s">
        <v>43</v>
      </c>
      <c r="I625" s="169"/>
      <c r="L625" s="166"/>
      <c r="M625" s="170"/>
      <c r="T625" s="171"/>
      <c r="AT625" s="167" t="s">
        <v>322</v>
      </c>
      <c r="AU625" s="167" t="s">
        <v>90</v>
      </c>
      <c r="AV625" s="14" t="s">
        <v>88</v>
      </c>
      <c r="AW625" s="14" t="s">
        <v>41</v>
      </c>
      <c r="AX625" s="14" t="s">
        <v>81</v>
      </c>
      <c r="AY625" s="167" t="s">
        <v>311</v>
      </c>
    </row>
    <row r="626" spans="2:65" s="14" customFormat="1" ht="11.25" x14ac:dyDescent="0.2">
      <c r="B626" s="166"/>
      <c r="D626" s="152" t="s">
        <v>322</v>
      </c>
      <c r="E626" s="167" t="s">
        <v>43</v>
      </c>
      <c r="F626" s="168" t="s">
        <v>2885</v>
      </c>
      <c r="H626" s="167" t="s">
        <v>43</v>
      </c>
      <c r="I626" s="169"/>
      <c r="L626" s="166"/>
      <c r="M626" s="170"/>
      <c r="T626" s="171"/>
      <c r="AT626" s="167" t="s">
        <v>322</v>
      </c>
      <c r="AU626" s="167" t="s">
        <v>90</v>
      </c>
      <c r="AV626" s="14" t="s">
        <v>88</v>
      </c>
      <c r="AW626" s="14" t="s">
        <v>41</v>
      </c>
      <c r="AX626" s="14" t="s">
        <v>81</v>
      </c>
      <c r="AY626" s="167" t="s">
        <v>311</v>
      </c>
    </row>
    <row r="627" spans="2:65" s="12" customFormat="1" ht="11.25" x14ac:dyDescent="0.2">
      <c r="B627" s="151"/>
      <c r="D627" s="152" t="s">
        <v>322</v>
      </c>
      <c r="E627" s="153" t="s">
        <v>43</v>
      </c>
      <c r="F627" s="154" t="s">
        <v>2886</v>
      </c>
      <c r="H627" s="155">
        <v>18.3</v>
      </c>
      <c r="I627" s="156"/>
      <c r="L627" s="151"/>
      <c r="M627" s="157"/>
      <c r="T627" s="158"/>
      <c r="AT627" s="153" t="s">
        <v>322</v>
      </c>
      <c r="AU627" s="153" t="s">
        <v>90</v>
      </c>
      <c r="AV627" s="12" t="s">
        <v>90</v>
      </c>
      <c r="AW627" s="12" t="s">
        <v>41</v>
      </c>
      <c r="AX627" s="12" t="s">
        <v>81</v>
      </c>
      <c r="AY627" s="153" t="s">
        <v>311</v>
      </c>
    </row>
    <row r="628" spans="2:65" s="14" customFormat="1" ht="11.25" x14ac:dyDescent="0.2">
      <c r="B628" s="166"/>
      <c r="D628" s="152" t="s">
        <v>322</v>
      </c>
      <c r="E628" s="167" t="s">
        <v>43</v>
      </c>
      <c r="F628" s="168" t="s">
        <v>2887</v>
      </c>
      <c r="H628" s="167" t="s">
        <v>43</v>
      </c>
      <c r="I628" s="169"/>
      <c r="L628" s="166"/>
      <c r="M628" s="170"/>
      <c r="T628" s="171"/>
      <c r="AT628" s="167" t="s">
        <v>322</v>
      </c>
      <c r="AU628" s="167" t="s">
        <v>90</v>
      </c>
      <c r="AV628" s="14" t="s">
        <v>88</v>
      </c>
      <c r="AW628" s="14" t="s">
        <v>41</v>
      </c>
      <c r="AX628" s="14" t="s">
        <v>81</v>
      </c>
      <c r="AY628" s="167" t="s">
        <v>311</v>
      </c>
    </row>
    <row r="629" spans="2:65" s="12" customFormat="1" ht="11.25" x14ac:dyDescent="0.2">
      <c r="B629" s="151"/>
      <c r="D629" s="152" t="s">
        <v>322</v>
      </c>
      <c r="E629" s="153" t="s">
        <v>43</v>
      </c>
      <c r="F629" s="154" t="s">
        <v>2888</v>
      </c>
      <c r="H629" s="155">
        <v>13.209</v>
      </c>
      <c r="I629" s="156"/>
      <c r="L629" s="151"/>
      <c r="M629" s="157"/>
      <c r="T629" s="158"/>
      <c r="AT629" s="153" t="s">
        <v>322</v>
      </c>
      <c r="AU629" s="153" t="s">
        <v>90</v>
      </c>
      <c r="AV629" s="12" t="s">
        <v>90</v>
      </c>
      <c r="AW629" s="12" t="s">
        <v>41</v>
      </c>
      <c r="AX629" s="12" t="s">
        <v>81</v>
      </c>
      <c r="AY629" s="153" t="s">
        <v>311</v>
      </c>
    </row>
    <row r="630" spans="2:65" s="14" customFormat="1" ht="11.25" x14ac:dyDescent="0.2">
      <c r="B630" s="166"/>
      <c r="D630" s="152" t="s">
        <v>322</v>
      </c>
      <c r="E630" s="167" t="s">
        <v>43</v>
      </c>
      <c r="F630" s="168" t="s">
        <v>2889</v>
      </c>
      <c r="H630" s="167" t="s">
        <v>43</v>
      </c>
      <c r="I630" s="169"/>
      <c r="L630" s="166"/>
      <c r="M630" s="170"/>
      <c r="T630" s="171"/>
      <c r="AT630" s="167" t="s">
        <v>322</v>
      </c>
      <c r="AU630" s="167" t="s">
        <v>90</v>
      </c>
      <c r="AV630" s="14" t="s">
        <v>88</v>
      </c>
      <c r="AW630" s="14" t="s">
        <v>41</v>
      </c>
      <c r="AX630" s="14" t="s">
        <v>81</v>
      </c>
      <c r="AY630" s="167" t="s">
        <v>311</v>
      </c>
    </row>
    <row r="631" spans="2:65" s="12" customFormat="1" ht="11.25" x14ac:dyDescent="0.2">
      <c r="B631" s="151"/>
      <c r="D631" s="152" t="s">
        <v>322</v>
      </c>
      <c r="E631" s="153" t="s">
        <v>43</v>
      </c>
      <c r="F631" s="154" t="s">
        <v>2890</v>
      </c>
      <c r="H631" s="155">
        <v>0.14699999999999999</v>
      </c>
      <c r="I631" s="156"/>
      <c r="L631" s="151"/>
      <c r="M631" s="157"/>
      <c r="T631" s="158"/>
      <c r="AT631" s="153" t="s">
        <v>322</v>
      </c>
      <c r="AU631" s="153" t="s">
        <v>90</v>
      </c>
      <c r="AV631" s="12" t="s">
        <v>90</v>
      </c>
      <c r="AW631" s="12" t="s">
        <v>41</v>
      </c>
      <c r="AX631" s="12" t="s">
        <v>81</v>
      </c>
      <c r="AY631" s="153" t="s">
        <v>311</v>
      </c>
    </row>
    <row r="632" spans="2:65" s="14" customFormat="1" ht="11.25" x14ac:dyDescent="0.2">
      <c r="B632" s="166"/>
      <c r="D632" s="152" t="s">
        <v>322</v>
      </c>
      <c r="E632" s="167" t="s">
        <v>43</v>
      </c>
      <c r="F632" s="168" t="s">
        <v>2891</v>
      </c>
      <c r="H632" s="167" t="s">
        <v>43</v>
      </c>
      <c r="I632" s="169"/>
      <c r="L632" s="166"/>
      <c r="M632" s="170"/>
      <c r="T632" s="171"/>
      <c r="AT632" s="167" t="s">
        <v>322</v>
      </c>
      <c r="AU632" s="167" t="s">
        <v>90</v>
      </c>
      <c r="AV632" s="14" t="s">
        <v>88</v>
      </c>
      <c r="AW632" s="14" t="s">
        <v>41</v>
      </c>
      <c r="AX632" s="14" t="s">
        <v>81</v>
      </c>
      <c r="AY632" s="167" t="s">
        <v>311</v>
      </c>
    </row>
    <row r="633" spans="2:65" s="12" customFormat="1" ht="11.25" x14ac:dyDescent="0.2">
      <c r="B633" s="151"/>
      <c r="D633" s="152" t="s">
        <v>322</v>
      </c>
      <c r="E633" s="153" t="s">
        <v>43</v>
      </c>
      <c r="F633" s="154" t="s">
        <v>2892</v>
      </c>
      <c r="H633" s="155">
        <v>1.7230000000000001</v>
      </c>
      <c r="I633" s="156"/>
      <c r="L633" s="151"/>
      <c r="M633" s="157"/>
      <c r="T633" s="158"/>
      <c r="AT633" s="153" t="s">
        <v>322</v>
      </c>
      <c r="AU633" s="153" t="s">
        <v>90</v>
      </c>
      <c r="AV633" s="12" t="s">
        <v>90</v>
      </c>
      <c r="AW633" s="12" t="s">
        <v>41</v>
      </c>
      <c r="AX633" s="12" t="s">
        <v>81</v>
      </c>
      <c r="AY633" s="153" t="s">
        <v>311</v>
      </c>
    </row>
    <row r="634" spans="2:65" s="13" customFormat="1" ht="11.25" x14ac:dyDescent="0.2">
      <c r="B634" s="159"/>
      <c r="D634" s="152" t="s">
        <v>322</v>
      </c>
      <c r="E634" s="160" t="s">
        <v>43</v>
      </c>
      <c r="F634" s="161" t="s">
        <v>331</v>
      </c>
      <c r="H634" s="162">
        <v>33.378999999999998</v>
      </c>
      <c r="I634" s="163"/>
      <c r="L634" s="159"/>
      <c r="M634" s="164"/>
      <c r="T634" s="165"/>
      <c r="AT634" s="160" t="s">
        <v>322</v>
      </c>
      <c r="AU634" s="160" t="s">
        <v>90</v>
      </c>
      <c r="AV634" s="13" t="s">
        <v>318</v>
      </c>
      <c r="AW634" s="13" t="s">
        <v>41</v>
      </c>
      <c r="AX634" s="13" t="s">
        <v>88</v>
      </c>
      <c r="AY634" s="160" t="s">
        <v>311</v>
      </c>
    </row>
    <row r="635" spans="2:65" s="1" customFormat="1" ht="21.75" customHeight="1" x14ac:dyDescent="0.2">
      <c r="B635" s="34"/>
      <c r="C635" s="134" t="s">
        <v>863</v>
      </c>
      <c r="D635" s="134" t="s">
        <v>313</v>
      </c>
      <c r="E635" s="135" t="s">
        <v>658</v>
      </c>
      <c r="F635" s="136" t="s">
        <v>659</v>
      </c>
      <c r="G635" s="137" t="s">
        <v>316</v>
      </c>
      <c r="H635" s="138">
        <v>2.2629999999999999</v>
      </c>
      <c r="I635" s="139"/>
      <c r="J635" s="140">
        <f>ROUND(I635*H635,2)</f>
        <v>0</v>
      </c>
      <c r="K635" s="136" t="s">
        <v>317</v>
      </c>
      <c r="L635" s="34"/>
      <c r="M635" s="141" t="s">
        <v>43</v>
      </c>
      <c r="N635" s="142" t="s">
        <v>52</v>
      </c>
      <c r="P635" s="143">
        <f>O635*H635</f>
        <v>0</v>
      </c>
      <c r="Q635" s="143">
        <v>2.3010199999999998</v>
      </c>
      <c r="R635" s="143">
        <f>Q635*H635</f>
        <v>5.2072082599999998</v>
      </c>
      <c r="S635" s="143">
        <v>0</v>
      </c>
      <c r="T635" s="144">
        <f>S635*H635</f>
        <v>0</v>
      </c>
      <c r="AR635" s="145" t="s">
        <v>318</v>
      </c>
      <c r="AT635" s="145" t="s">
        <v>313</v>
      </c>
      <c r="AU635" s="145" t="s">
        <v>90</v>
      </c>
      <c r="AY635" s="18" t="s">
        <v>311</v>
      </c>
      <c r="BE635" s="146">
        <f>IF(N635="základní",J635,0)</f>
        <v>0</v>
      </c>
      <c r="BF635" s="146">
        <f>IF(N635="snížená",J635,0)</f>
        <v>0</v>
      </c>
      <c r="BG635" s="146">
        <f>IF(N635="zákl. přenesená",J635,0)</f>
        <v>0</v>
      </c>
      <c r="BH635" s="146">
        <f>IF(N635="sníž. přenesená",J635,0)</f>
        <v>0</v>
      </c>
      <c r="BI635" s="146">
        <f>IF(N635="nulová",J635,0)</f>
        <v>0</v>
      </c>
      <c r="BJ635" s="18" t="s">
        <v>88</v>
      </c>
      <c r="BK635" s="146">
        <f>ROUND(I635*H635,2)</f>
        <v>0</v>
      </c>
      <c r="BL635" s="18" t="s">
        <v>318</v>
      </c>
      <c r="BM635" s="145" t="s">
        <v>2893</v>
      </c>
    </row>
    <row r="636" spans="2:65" s="1" customFormat="1" ht="11.25" x14ac:dyDescent="0.2">
      <c r="B636" s="34"/>
      <c r="D636" s="147" t="s">
        <v>320</v>
      </c>
      <c r="F636" s="148" t="s">
        <v>661</v>
      </c>
      <c r="I636" s="149"/>
      <c r="L636" s="34"/>
      <c r="M636" s="150"/>
      <c r="T636" s="55"/>
      <c r="AT636" s="18" t="s">
        <v>320</v>
      </c>
      <c r="AU636" s="18" t="s">
        <v>90</v>
      </c>
    </row>
    <row r="637" spans="2:65" s="14" customFormat="1" ht="11.25" x14ac:dyDescent="0.2">
      <c r="B637" s="166"/>
      <c r="D637" s="152" t="s">
        <v>322</v>
      </c>
      <c r="E637" s="167" t="s">
        <v>43</v>
      </c>
      <c r="F637" s="168" t="s">
        <v>1815</v>
      </c>
      <c r="H637" s="167" t="s">
        <v>43</v>
      </c>
      <c r="I637" s="169"/>
      <c r="L637" s="166"/>
      <c r="M637" s="170"/>
      <c r="T637" s="171"/>
      <c r="AT637" s="167" t="s">
        <v>322</v>
      </c>
      <c r="AU637" s="167" t="s">
        <v>90</v>
      </c>
      <c r="AV637" s="14" t="s">
        <v>88</v>
      </c>
      <c r="AW637" s="14" t="s">
        <v>41</v>
      </c>
      <c r="AX637" s="14" t="s">
        <v>81</v>
      </c>
      <c r="AY637" s="167" t="s">
        <v>311</v>
      </c>
    </row>
    <row r="638" spans="2:65" s="14" customFormat="1" ht="11.25" x14ac:dyDescent="0.2">
      <c r="B638" s="166"/>
      <c r="D638" s="152" t="s">
        <v>322</v>
      </c>
      <c r="E638" s="167" t="s">
        <v>43</v>
      </c>
      <c r="F638" s="168" t="s">
        <v>2894</v>
      </c>
      <c r="H638" s="167" t="s">
        <v>43</v>
      </c>
      <c r="I638" s="169"/>
      <c r="L638" s="166"/>
      <c r="M638" s="170"/>
      <c r="T638" s="171"/>
      <c r="AT638" s="167" t="s">
        <v>322</v>
      </c>
      <c r="AU638" s="167" t="s">
        <v>90</v>
      </c>
      <c r="AV638" s="14" t="s">
        <v>88</v>
      </c>
      <c r="AW638" s="14" t="s">
        <v>41</v>
      </c>
      <c r="AX638" s="14" t="s">
        <v>81</v>
      </c>
      <c r="AY638" s="167" t="s">
        <v>311</v>
      </c>
    </row>
    <row r="639" spans="2:65" s="12" customFormat="1" ht="11.25" x14ac:dyDescent="0.2">
      <c r="B639" s="151"/>
      <c r="D639" s="152" t="s">
        <v>322</v>
      </c>
      <c r="E639" s="153" t="s">
        <v>43</v>
      </c>
      <c r="F639" s="154" t="s">
        <v>2895</v>
      </c>
      <c r="H639" s="155">
        <v>2.2629999999999999</v>
      </c>
      <c r="I639" s="156"/>
      <c r="L639" s="151"/>
      <c r="M639" s="157"/>
      <c r="T639" s="158"/>
      <c r="AT639" s="153" t="s">
        <v>322</v>
      </c>
      <c r="AU639" s="153" t="s">
        <v>90</v>
      </c>
      <c r="AV639" s="12" t="s">
        <v>90</v>
      </c>
      <c r="AW639" s="12" t="s">
        <v>41</v>
      </c>
      <c r="AX639" s="12" t="s">
        <v>81</v>
      </c>
      <c r="AY639" s="153" t="s">
        <v>311</v>
      </c>
    </row>
    <row r="640" spans="2:65" s="13" customFormat="1" ht="11.25" x14ac:dyDescent="0.2">
      <c r="B640" s="159"/>
      <c r="D640" s="152" t="s">
        <v>322</v>
      </c>
      <c r="E640" s="160" t="s">
        <v>43</v>
      </c>
      <c r="F640" s="161" t="s">
        <v>331</v>
      </c>
      <c r="H640" s="162">
        <v>2.2629999999999999</v>
      </c>
      <c r="I640" s="163"/>
      <c r="L640" s="159"/>
      <c r="M640" s="164"/>
      <c r="T640" s="165"/>
      <c r="AT640" s="160" t="s">
        <v>322</v>
      </c>
      <c r="AU640" s="160" t="s">
        <v>90</v>
      </c>
      <c r="AV640" s="13" t="s">
        <v>318</v>
      </c>
      <c r="AW640" s="13" t="s">
        <v>41</v>
      </c>
      <c r="AX640" s="13" t="s">
        <v>88</v>
      </c>
      <c r="AY640" s="160" t="s">
        <v>311</v>
      </c>
    </row>
    <row r="641" spans="2:65" s="1" customFormat="1" ht="24.2" customHeight="1" x14ac:dyDescent="0.2">
      <c r="B641" s="34"/>
      <c r="C641" s="134" t="s">
        <v>870</v>
      </c>
      <c r="D641" s="134" t="s">
        <v>313</v>
      </c>
      <c r="E641" s="135" t="s">
        <v>2896</v>
      </c>
      <c r="F641" s="136" t="s">
        <v>2897</v>
      </c>
      <c r="G641" s="137" t="s">
        <v>316</v>
      </c>
      <c r="H641" s="138">
        <v>33.378999999999998</v>
      </c>
      <c r="I641" s="139"/>
      <c r="J641" s="140">
        <f>ROUND(I641*H641,2)</f>
        <v>0</v>
      </c>
      <c r="K641" s="136" t="s">
        <v>317</v>
      </c>
      <c r="L641" s="34"/>
      <c r="M641" s="141" t="s">
        <v>43</v>
      </c>
      <c r="N641" s="142" t="s">
        <v>52</v>
      </c>
      <c r="P641" s="143">
        <f>O641*H641</f>
        <v>0</v>
      </c>
      <c r="Q641" s="143">
        <v>0</v>
      </c>
      <c r="R641" s="143">
        <f>Q641*H641</f>
        <v>0</v>
      </c>
      <c r="S641" s="143">
        <v>0</v>
      </c>
      <c r="T641" s="144">
        <f>S641*H641</f>
        <v>0</v>
      </c>
      <c r="AR641" s="145" t="s">
        <v>318</v>
      </c>
      <c r="AT641" s="145" t="s">
        <v>313</v>
      </c>
      <c r="AU641" s="145" t="s">
        <v>90</v>
      </c>
      <c r="AY641" s="18" t="s">
        <v>311</v>
      </c>
      <c r="BE641" s="146">
        <f>IF(N641="základní",J641,0)</f>
        <v>0</v>
      </c>
      <c r="BF641" s="146">
        <f>IF(N641="snížená",J641,0)</f>
        <v>0</v>
      </c>
      <c r="BG641" s="146">
        <f>IF(N641="zákl. přenesená",J641,0)</f>
        <v>0</v>
      </c>
      <c r="BH641" s="146">
        <f>IF(N641="sníž. přenesená",J641,0)</f>
        <v>0</v>
      </c>
      <c r="BI641" s="146">
        <f>IF(N641="nulová",J641,0)</f>
        <v>0</v>
      </c>
      <c r="BJ641" s="18" t="s">
        <v>88</v>
      </c>
      <c r="BK641" s="146">
        <f>ROUND(I641*H641,2)</f>
        <v>0</v>
      </c>
      <c r="BL641" s="18" t="s">
        <v>318</v>
      </c>
      <c r="BM641" s="145" t="s">
        <v>2898</v>
      </c>
    </row>
    <row r="642" spans="2:65" s="1" customFormat="1" ht="11.25" x14ac:dyDescent="0.2">
      <c r="B642" s="34"/>
      <c r="D642" s="147" t="s">
        <v>320</v>
      </c>
      <c r="F642" s="148" t="s">
        <v>2899</v>
      </c>
      <c r="I642" s="149"/>
      <c r="L642" s="34"/>
      <c r="M642" s="150"/>
      <c r="T642" s="55"/>
      <c r="AT642" s="18" t="s">
        <v>320</v>
      </c>
      <c r="AU642" s="18" t="s">
        <v>90</v>
      </c>
    </row>
    <row r="643" spans="2:65" s="14" customFormat="1" ht="11.25" x14ac:dyDescent="0.2">
      <c r="B643" s="166"/>
      <c r="D643" s="152" t="s">
        <v>322</v>
      </c>
      <c r="E643" s="167" t="s">
        <v>43</v>
      </c>
      <c r="F643" s="168" t="s">
        <v>1815</v>
      </c>
      <c r="H643" s="167" t="s">
        <v>43</v>
      </c>
      <c r="I643" s="169"/>
      <c r="L643" s="166"/>
      <c r="M643" s="170"/>
      <c r="T643" s="171"/>
      <c r="AT643" s="167" t="s">
        <v>322</v>
      </c>
      <c r="AU643" s="167" t="s">
        <v>90</v>
      </c>
      <c r="AV643" s="14" t="s">
        <v>88</v>
      </c>
      <c r="AW643" s="14" t="s">
        <v>41</v>
      </c>
      <c r="AX643" s="14" t="s">
        <v>81</v>
      </c>
      <c r="AY643" s="167" t="s">
        <v>311</v>
      </c>
    </row>
    <row r="644" spans="2:65" s="14" customFormat="1" ht="11.25" x14ac:dyDescent="0.2">
      <c r="B644" s="166"/>
      <c r="D644" s="152" t="s">
        <v>322</v>
      </c>
      <c r="E644" s="167" t="s">
        <v>43</v>
      </c>
      <c r="F644" s="168" t="s">
        <v>2885</v>
      </c>
      <c r="H644" s="167" t="s">
        <v>43</v>
      </c>
      <c r="I644" s="169"/>
      <c r="L644" s="166"/>
      <c r="M644" s="170"/>
      <c r="T644" s="171"/>
      <c r="AT644" s="167" t="s">
        <v>322</v>
      </c>
      <c r="AU644" s="167" t="s">
        <v>90</v>
      </c>
      <c r="AV644" s="14" t="s">
        <v>88</v>
      </c>
      <c r="AW644" s="14" t="s">
        <v>41</v>
      </c>
      <c r="AX644" s="14" t="s">
        <v>81</v>
      </c>
      <c r="AY644" s="167" t="s">
        <v>311</v>
      </c>
    </row>
    <row r="645" spans="2:65" s="12" customFormat="1" ht="11.25" x14ac:dyDescent="0.2">
      <c r="B645" s="151"/>
      <c r="D645" s="152" t="s">
        <v>322</v>
      </c>
      <c r="E645" s="153" t="s">
        <v>43</v>
      </c>
      <c r="F645" s="154" t="s">
        <v>2886</v>
      </c>
      <c r="H645" s="155">
        <v>18.3</v>
      </c>
      <c r="I645" s="156"/>
      <c r="L645" s="151"/>
      <c r="M645" s="157"/>
      <c r="T645" s="158"/>
      <c r="AT645" s="153" t="s">
        <v>322</v>
      </c>
      <c r="AU645" s="153" t="s">
        <v>90</v>
      </c>
      <c r="AV645" s="12" t="s">
        <v>90</v>
      </c>
      <c r="AW645" s="12" t="s">
        <v>41</v>
      </c>
      <c r="AX645" s="12" t="s">
        <v>81</v>
      </c>
      <c r="AY645" s="153" t="s">
        <v>311</v>
      </c>
    </row>
    <row r="646" spans="2:65" s="14" customFormat="1" ht="11.25" x14ac:dyDescent="0.2">
      <c r="B646" s="166"/>
      <c r="D646" s="152" t="s">
        <v>322</v>
      </c>
      <c r="E646" s="167" t="s">
        <v>43</v>
      </c>
      <c r="F646" s="168" t="s">
        <v>2887</v>
      </c>
      <c r="H646" s="167" t="s">
        <v>43</v>
      </c>
      <c r="I646" s="169"/>
      <c r="L646" s="166"/>
      <c r="M646" s="170"/>
      <c r="T646" s="171"/>
      <c r="AT646" s="167" t="s">
        <v>322</v>
      </c>
      <c r="AU646" s="167" t="s">
        <v>90</v>
      </c>
      <c r="AV646" s="14" t="s">
        <v>88</v>
      </c>
      <c r="AW646" s="14" t="s">
        <v>41</v>
      </c>
      <c r="AX646" s="14" t="s">
        <v>81</v>
      </c>
      <c r="AY646" s="167" t="s">
        <v>311</v>
      </c>
    </row>
    <row r="647" spans="2:65" s="12" customFormat="1" ht="11.25" x14ac:dyDescent="0.2">
      <c r="B647" s="151"/>
      <c r="D647" s="152" t="s">
        <v>322</v>
      </c>
      <c r="E647" s="153" t="s">
        <v>43</v>
      </c>
      <c r="F647" s="154" t="s">
        <v>2888</v>
      </c>
      <c r="H647" s="155">
        <v>13.209</v>
      </c>
      <c r="I647" s="156"/>
      <c r="L647" s="151"/>
      <c r="M647" s="157"/>
      <c r="T647" s="158"/>
      <c r="AT647" s="153" t="s">
        <v>322</v>
      </c>
      <c r="AU647" s="153" t="s">
        <v>90</v>
      </c>
      <c r="AV647" s="12" t="s">
        <v>90</v>
      </c>
      <c r="AW647" s="12" t="s">
        <v>41</v>
      </c>
      <c r="AX647" s="12" t="s">
        <v>81</v>
      </c>
      <c r="AY647" s="153" t="s">
        <v>311</v>
      </c>
    </row>
    <row r="648" spans="2:65" s="14" customFormat="1" ht="11.25" x14ac:dyDescent="0.2">
      <c r="B648" s="166"/>
      <c r="D648" s="152" t="s">
        <v>322</v>
      </c>
      <c r="E648" s="167" t="s">
        <v>43</v>
      </c>
      <c r="F648" s="168" t="s">
        <v>2889</v>
      </c>
      <c r="H648" s="167" t="s">
        <v>43</v>
      </c>
      <c r="I648" s="169"/>
      <c r="L648" s="166"/>
      <c r="M648" s="170"/>
      <c r="T648" s="171"/>
      <c r="AT648" s="167" t="s">
        <v>322</v>
      </c>
      <c r="AU648" s="167" t="s">
        <v>90</v>
      </c>
      <c r="AV648" s="14" t="s">
        <v>88</v>
      </c>
      <c r="AW648" s="14" t="s">
        <v>41</v>
      </c>
      <c r="AX648" s="14" t="s">
        <v>81</v>
      </c>
      <c r="AY648" s="167" t="s">
        <v>311</v>
      </c>
    </row>
    <row r="649" spans="2:65" s="12" customFormat="1" ht="11.25" x14ac:dyDescent="0.2">
      <c r="B649" s="151"/>
      <c r="D649" s="152" t="s">
        <v>322</v>
      </c>
      <c r="E649" s="153" t="s">
        <v>43</v>
      </c>
      <c r="F649" s="154" t="s">
        <v>2890</v>
      </c>
      <c r="H649" s="155">
        <v>0.14699999999999999</v>
      </c>
      <c r="I649" s="156"/>
      <c r="L649" s="151"/>
      <c r="M649" s="157"/>
      <c r="T649" s="158"/>
      <c r="AT649" s="153" t="s">
        <v>322</v>
      </c>
      <c r="AU649" s="153" t="s">
        <v>90</v>
      </c>
      <c r="AV649" s="12" t="s">
        <v>90</v>
      </c>
      <c r="AW649" s="12" t="s">
        <v>41</v>
      </c>
      <c r="AX649" s="12" t="s">
        <v>81</v>
      </c>
      <c r="AY649" s="153" t="s">
        <v>311</v>
      </c>
    </row>
    <row r="650" spans="2:65" s="14" customFormat="1" ht="11.25" x14ac:dyDescent="0.2">
      <c r="B650" s="166"/>
      <c r="D650" s="152" t="s">
        <v>322</v>
      </c>
      <c r="E650" s="167" t="s">
        <v>43</v>
      </c>
      <c r="F650" s="168" t="s">
        <v>2891</v>
      </c>
      <c r="H650" s="167" t="s">
        <v>43</v>
      </c>
      <c r="I650" s="169"/>
      <c r="L650" s="166"/>
      <c r="M650" s="170"/>
      <c r="T650" s="171"/>
      <c r="AT650" s="167" t="s">
        <v>322</v>
      </c>
      <c r="AU650" s="167" t="s">
        <v>90</v>
      </c>
      <c r="AV650" s="14" t="s">
        <v>88</v>
      </c>
      <c r="AW650" s="14" t="s">
        <v>41</v>
      </c>
      <c r="AX650" s="14" t="s">
        <v>81</v>
      </c>
      <c r="AY650" s="167" t="s">
        <v>311</v>
      </c>
    </row>
    <row r="651" spans="2:65" s="12" customFormat="1" ht="11.25" x14ac:dyDescent="0.2">
      <c r="B651" s="151"/>
      <c r="D651" s="152" t="s">
        <v>322</v>
      </c>
      <c r="E651" s="153" t="s">
        <v>43</v>
      </c>
      <c r="F651" s="154" t="s">
        <v>2892</v>
      </c>
      <c r="H651" s="155">
        <v>1.7230000000000001</v>
      </c>
      <c r="I651" s="156"/>
      <c r="L651" s="151"/>
      <c r="M651" s="157"/>
      <c r="T651" s="158"/>
      <c r="AT651" s="153" t="s">
        <v>322</v>
      </c>
      <c r="AU651" s="153" t="s">
        <v>90</v>
      </c>
      <c r="AV651" s="12" t="s">
        <v>90</v>
      </c>
      <c r="AW651" s="12" t="s">
        <v>41</v>
      </c>
      <c r="AX651" s="12" t="s">
        <v>81</v>
      </c>
      <c r="AY651" s="153" t="s">
        <v>311</v>
      </c>
    </row>
    <row r="652" spans="2:65" s="13" customFormat="1" ht="11.25" x14ac:dyDescent="0.2">
      <c r="B652" s="159"/>
      <c r="D652" s="152" t="s">
        <v>322</v>
      </c>
      <c r="E652" s="160" t="s">
        <v>43</v>
      </c>
      <c r="F652" s="161" t="s">
        <v>331</v>
      </c>
      <c r="H652" s="162">
        <v>33.378999999999998</v>
      </c>
      <c r="I652" s="163"/>
      <c r="L652" s="159"/>
      <c r="M652" s="164"/>
      <c r="T652" s="165"/>
      <c r="AT652" s="160" t="s">
        <v>322</v>
      </c>
      <c r="AU652" s="160" t="s">
        <v>90</v>
      </c>
      <c r="AV652" s="13" t="s">
        <v>318</v>
      </c>
      <c r="AW652" s="13" t="s">
        <v>41</v>
      </c>
      <c r="AX652" s="13" t="s">
        <v>88</v>
      </c>
      <c r="AY652" s="160" t="s">
        <v>311</v>
      </c>
    </row>
    <row r="653" spans="2:65" s="1" customFormat="1" ht="24.2" customHeight="1" x14ac:dyDescent="0.2">
      <c r="B653" s="34"/>
      <c r="C653" s="134" t="s">
        <v>875</v>
      </c>
      <c r="D653" s="134" t="s">
        <v>313</v>
      </c>
      <c r="E653" s="135" t="s">
        <v>2900</v>
      </c>
      <c r="F653" s="136" t="s">
        <v>2901</v>
      </c>
      <c r="G653" s="137" t="s">
        <v>316</v>
      </c>
      <c r="H653" s="138">
        <v>2.2629999999999999</v>
      </c>
      <c r="I653" s="139"/>
      <c r="J653" s="140">
        <f>ROUND(I653*H653,2)</f>
        <v>0</v>
      </c>
      <c r="K653" s="136" t="s">
        <v>317</v>
      </c>
      <c r="L653" s="34"/>
      <c r="M653" s="141" t="s">
        <v>43</v>
      </c>
      <c r="N653" s="142" t="s">
        <v>52</v>
      </c>
      <c r="P653" s="143">
        <f>O653*H653</f>
        <v>0</v>
      </c>
      <c r="Q653" s="143">
        <v>0</v>
      </c>
      <c r="R653" s="143">
        <f>Q653*H653</f>
        <v>0</v>
      </c>
      <c r="S653" s="143">
        <v>0</v>
      </c>
      <c r="T653" s="144">
        <f>S653*H653</f>
        <v>0</v>
      </c>
      <c r="AR653" s="145" t="s">
        <v>318</v>
      </c>
      <c r="AT653" s="145" t="s">
        <v>313</v>
      </c>
      <c r="AU653" s="145" t="s">
        <v>90</v>
      </c>
      <c r="AY653" s="18" t="s">
        <v>311</v>
      </c>
      <c r="BE653" s="146">
        <f>IF(N653="základní",J653,0)</f>
        <v>0</v>
      </c>
      <c r="BF653" s="146">
        <f>IF(N653="snížená",J653,0)</f>
        <v>0</v>
      </c>
      <c r="BG653" s="146">
        <f>IF(N653="zákl. přenesená",J653,0)</f>
        <v>0</v>
      </c>
      <c r="BH653" s="146">
        <f>IF(N653="sníž. přenesená",J653,0)</f>
        <v>0</v>
      </c>
      <c r="BI653" s="146">
        <f>IF(N653="nulová",J653,0)</f>
        <v>0</v>
      </c>
      <c r="BJ653" s="18" t="s">
        <v>88</v>
      </c>
      <c r="BK653" s="146">
        <f>ROUND(I653*H653,2)</f>
        <v>0</v>
      </c>
      <c r="BL653" s="18" t="s">
        <v>318</v>
      </c>
      <c r="BM653" s="145" t="s">
        <v>2902</v>
      </c>
    </row>
    <row r="654" spans="2:65" s="1" customFormat="1" ht="11.25" x14ac:dyDescent="0.2">
      <c r="B654" s="34"/>
      <c r="D654" s="147" t="s">
        <v>320</v>
      </c>
      <c r="F654" s="148" t="s">
        <v>2903</v>
      </c>
      <c r="I654" s="149"/>
      <c r="L654" s="34"/>
      <c r="M654" s="150"/>
      <c r="T654" s="55"/>
      <c r="AT654" s="18" t="s">
        <v>320</v>
      </c>
      <c r="AU654" s="18" t="s">
        <v>90</v>
      </c>
    </row>
    <row r="655" spans="2:65" s="14" customFormat="1" ht="11.25" x14ac:dyDescent="0.2">
      <c r="B655" s="166"/>
      <c r="D655" s="152" t="s">
        <v>322</v>
      </c>
      <c r="E655" s="167" t="s">
        <v>43</v>
      </c>
      <c r="F655" s="168" t="s">
        <v>1815</v>
      </c>
      <c r="H655" s="167" t="s">
        <v>43</v>
      </c>
      <c r="I655" s="169"/>
      <c r="L655" s="166"/>
      <c r="M655" s="170"/>
      <c r="T655" s="171"/>
      <c r="AT655" s="167" t="s">
        <v>322</v>
      </c>
      <c r="AU655" s="167" t="s">
        <v>90</v>
      </c>
      <c r="AV655" s="14" t="s">
        <v>88</v>
      </c>
      <c r="AW655" s="14" t="s">
        <v>41</v>
      </c>
      <c r="AX655" s="14" t="s">
        <v>81</v>
      </c>
      <c r="AY655" s="167" t="s">
        <v>311</v>
      </c>
    </row>
    <row r="656" spans="2:65" s="14" customFormat="1" ht="11.25" x14ac:dyDescent="0.2">
      <c r="B656" s="166"/>
      <c r="D656" s="152" t="s">
        <v>322</v>
      </c>
      <c r="E656" s="167" t="s">
        <v>43</v>
      </c>
      <c r="F656" s="168" t="s">
        <v>2894</v>
      </c>
      <c r="H656" s="167" t="s">
        <v>43</v>
      </c>
      <c r="I656" s="169"/>
      <c r="L656" s="166"/>
      <c r="M656" s="170"/>
      <c r="T656" s="171"/>
      <c r="AT656" s="167" t="s">
        <v>322</v>
      </c>
      <c r="AU656" s="167" t="s">
        <v>90</v>
      </c>
      <c r="AV656" s="14" t="s">
        <v>88</v>
      </c>
      <c r="AW656" s="14" t="s">
        <v>41</v>
      </c>
      <c r="AX656" s="14" t="s">
        <v>81</v>
      </c>
      <c r="AY656" s="167" t="s">
        <v>311</v>
      </c>
    </row>
    <row r="657" spans="2:65" s="12" customFormat="1" ht="11.25" x14ac:dyDescent="0.2">
      <c r="B657" s="151"/>
      <c r="D657" s="152" t="s">
        <v>322</v>
      </c>
      <c r="E657" s="153" t="s">
        <v>43</v>
      </c>
      <c r="F657" s="154" t="s">
        <v>2895</v>
      </c>
      <c r="H657" s="155">
        <v>2.2629999999999999</v>
      </c>
      <c r="I657" s="156"/>
      <c r="L657" s="151"/>
      <c r="M657" s="157"/>
      <c r="T657" s="158"/>
      <c r="AT657" s="153" t="s">
        <v>322</v>
      </c>
      <c r="AU657" s="153" t="s">
        <v>90</v>
      </c>
      <c r="AV657" s="12" t="s">
        <v>90</v>
      </c>
      <c r="AW657" s="12" t="s">
        <v>41</v>
      </c>
      <c r="AX657" s="12" t="s">
        <v>81</v>
      </c>
      <c r="AY657" s="153" t="s">
        <v>311</v>
      </c>
    </row>
    <row r="658" spans="2:65" s="13" customFormat="1" ht="11.25" x14ac:dyDescent="0.2">
      <c r="B658" s="159"/>
      <c r="D658" s="152" t="s">
        <v>322</v>
      </c>
      <c r="E658" s="160" t="s">
        <v>43</v>
      </c>
      <c r="F658" s="161" t="s">
        <v>331</v>
      </c>
      <c r="H658" s="162">
        <v>2.2629999999999999</v>
      </c>
      <c r="I658" s="163"/>
      <c r="L658" s="159"/>
      <c r="M658" s="164"/>
      <c r="T658" s="165"/>
      <c r="AT658" s="160" t="s">
        <v>322</v>
      </c>
      <c r="AU658" s="160" t="s">
        <v>90</v>
      </c>
      <c r="AV658" s="13" t="s">
        <v>318</v>
      </c>
      <c r="AW658" s="13" t="s">
        <v>41</v>
      </c>
      <c r="AX658" s="13" t="s">
        <v>88</v>
      </c>
      <c r="AY658" s="160" t="s">
        <v>311</v>
      </c>
    </row>
    <row r="659" spans="2:65" s="1" customFormat="1" ht="16.5" customHeight="1" x14ac:dyDescent="0.2">
      <c r="B659" s="34"/>
      <c r="C659" s="134" t="s">
        <v>880</v>
      </c>
      <c r="D659" s="134" t="s">
        <v>313</v>
      </c>
      <c r="E659" s="135" t="s">
        <v>664</v>
      </c>
      <c r="F659" s="136" t="s">
        <v>665</v>
      </c>
      <c r="G659" s="137" t="s">
        <v>371</v>
      </c>
      <c r="H659" s="138">
        <v>2.4569999999999999</v>
      </c>
      <c r="I659" s="139"/>
      <c r="J659" s="140">
        <f>ROUND(I659*H659,2)</f>
        <v>0</v>
      </c>
      <c r="K659" s="136" t="s">
        <v>317</v>
      </c>
      <c r="L659" s="34"/>
      <c r="M659" s="141" t="s">
        <v>43</v>
      </c>
      <c r="N659" s="142" t="s">
        <v>52</v>
      </c>
      <c r="P659" s="143">
        <f>O659*H659</f>
        <v>0</v>
      </c>
      <c r="Q659" s="143">
        <v>1.06277</v>
      </c>
      <c r="R659" s="143">
        <f>Q659*H659</f>
        <v>2.6112258899999996</v>
      </c>
      <c r="S659" s="143">
        <v>0</v>
      </c>
      <c r="T659" s="144">
        <f>S659*H659</f>
        <v>0</v>
      </c>
      <c r="AR659" s="145" t="s">
        <v>318</v>
      </c>
      <c r="AT659" s="145" t="s">
        <v>313</v>
      </c>
      <c r="AU659" s="145" t="s">
        <v>90</v>
      </c>
      <c r="AY659" s="18" t="s">
        <v>311</v>
      </c>
      <c r="BE659" s="146">
        <f>IF(N659="základní",J659,0)</f>
        <v>0</v>
      </c>
      <c r="BF659" s="146">
        <f>IF(N659="snížená",J659,0)</f>
        <v>0</v>
      </c>
      <c r="BG659" s="146">
        <f>IF(N659="zákl. přenesená",J659,0)</f>
        <v>0</v>
      </c>
      <c r="BH659" s="146">
        <f>IF(N659="sníž. přenesená",J659,0)</f>
        <v>0</v>
      </c>
      <c r="BI659" s="146">
        <f>IF(N659="nulová",J659,0)</f>
        <v>0</v>
      </c>
      <c r="BJ659" s="18" t="s">
        <v>88</v>
      </c>
      <c r="BK659" s="146">
        <f>ROUND(I659*H659,2)</f>
        <v>0</v>
      </c>
      <c r="BL659" s="18" t="s">
        <v>318</v>
      </c>
      <c r="BM659" s="145" t="s">
        <v>2904</v>
      </c>
    </row>
    <row r="660" spans="2:65" s="1" customFormat="1" ht="11.25" x14ac:dyDescent="0.2">
      <c r="B660" s="34"/>
      <c r="D660" s="147" t="s">
        <v>320</v>
      </c>
      <c r="F660" s="148" t="s">
        <v>667</v>
      </c>
      <c r="I660" s="149"/>
      <c r="L660" s="34"/>
      <c r="M660" s="150"/>
      <c r="T660" s="55"/>
      <c r="AT660" s="18" t="s">
        <v>320</v>
      </c>
      <c r="AU660" s="18" t="s">
        <v>90</v>
      </c>
    </row>
    <row r="661" spans="2:65" s="14" customFormat="1" ht="11.25" x14ac:dyDescent="0.2">
      <c r="B661" s="166"/>
      <c r="D661" s="152" t="s">
        <v>322</v>
      </c>
      <c r="E661" s="167" t="s">
        <v>43</v>
      </c>
      <c r="F661" s="168" t="s">
        <v>1815</v>
      </c>
      <c r="H661" s="167" t="s">
        <v>43</v>
      </c>
      <c r="I661" s="169"/>
      <c r="L661" s="166"/>
      <c r="M661" s="170"/>
      <c r="T661" s="171"/>
      <c r="AT661" s="167" t="s">
        <v>322</v>
      </c>
      <c r="AU661" s="167" t="s">
        <v>90</v>
      </c>
      <c r="AV661" s="14" t="s">
        <v>88</v>
      </c>
      <c r="AW661" s="14" t="s">
        <v>41</v>
      </c>
      <c r="AX661" s="14" t="s">
        <v>81</v>
      </c>
      <c r="AY661" s="167" t="s">
        <v>311</v>
      </c>
    </row>
    <row r="662" spans="2:65" s="14" customFormat="1" ht="11.25" x14ac:dyDescent="0.2">
      <c r="B662" s="166"/>
      <c r="D662" s="152" t="s">
        <v>322</v>
      </c>
      <c r="E662" s="167" t="s">
        <v>43</v>
      </c>
      <c r="F662" s="168" t="s">
        <v>2885</v>
      </c>
      <c r="H662" s="167" t="s">
        <v>43</v>
      </c>
      <c r="I662" s="169"/>
      <c r="L662" s="166"/>
      <c r="M662" s="170"/>
      <c r="T662" s="171"/>
      <c r="AT662" s="167" t="s">
        <v>322</v>
      </c>
      <c r="AU662" s="167" t="s">
        <v>90</v>
      </c>
      <c r="AV662" s="14" t="s">
        <v>88</v>
      </c>
      <c r="AW662" s="14" t="s">
        <v>41</v>
      </c>
      <c r="AX662" s="14" t="s">
        <v>81</v>
      </c>
      <c r="AY662" s="167" t="s">
        <v>311</v>
      </c>
    </row>
    <row r="663" spans="2:65" s="12" customFormat="1" ht="11.25" x14ac:dyDescent="0.2">
      <c r="B663" s="151"/>
      <c r="D663" s="152" t="s">
        <v>322</v>
      </c>
      <c r="E663" s="153" t="s">
        <v>43</v>
      </c>
      <c r="F663" s="154" t="s">
        <v>2905</v>
      </c>
      <c r="H663" s="155">
        <v>1.19</v>
      </c>
      <c r="I663" s="156"/>
      <c r="L663" s="151"/>
      <c r="M663" s="157"/>
      <c r="T663" s="158"/>
      <c r="AT663" s="153" t="s">
        <v>322</v>
      </c>
      <c r="AU663" s="153" t="s">
        <v>90</v>
      </c>
      <c r="AV663" s="12" t="s">
        <v>90</v>
      </c>
      <c r="AW663" s="12" t="s">
        <v>41</v>
      </c>
      <c r="AX663" s="12" t="s">
        <v>81</v>
      </c>
      <c r="AY663" s="153" t="s">
        <v>311</v>
      </c>
    </row>
    <row r="664" spans="2:65" s="14" customFormat="1" ht="11.25" x14ac:dyDescent="0.2">
      <c r="B664" s="166"/>
      <c r="D664" s="152" t="s">
        <v>322</v>
      </c>
      <c r="E664" s="167" t="s">
        <v>43</v>
      </c>
      <c r="F664" s="168" t="s">
        <v>2887</v>
      </c>
      <c r="H664" s="167" t="s">
        <v>43</v>
      </c>
      <c r="I664" s="169"/>
      <c r="L664" s="166"/>
      <c r="M664" s="170"/>
      <c r="T664" s="171"/>
      <c r="AT664" s="167" t="s">
        <v>322</v>
      </c>
      <c r="AU664" s="167" t="s">
        <v>90</v>
      </c>
      <c r="AV664" s="14" t="s">
        <v>88</v>
      </c>
      <c r="AW664" s="14" t="s">
        <v>41</v>
      </c>
      <c r="AX664" s="14" t="s">
        <v>81</v>
      </c>
      <c r="AY664" s="167" t="s">
        <v>311</v>
      </c>
    </row>
    <row r="665" spans="2:65" s="12" customFormat="1" ht="11.25" x14ac:dyDescent="0.2">
      <c r="B665" s="151"/>
      <c r="D665" s="152" t="s">
        <v>322</v>
      </c>
      <c r="E665" s="153" t="s">
        <v>43</v>
      </c>
      <c r="F665" s="154" t="s">
        <v>2906</v>
      </c>
      <c r="H665" s="155">
        <v>0.98099999999999998</v>
      </c>
      <c r="I665" s="156"/>
      <c r="L665" s="151"/>
      <c r="M665" s="157"/>
      <c r="T665" s="158"/>
      <c r="AT665" s="153" t="s">
        <v>322</v>
      </c>
      <c r="AU665" s="153" t="s">
        <v>90</v>
      </c>
      <c r="AV665" s="12" t="s">
        <v>90</v>
      </c>
      <c r="AW665" s="12" t="s">
        <v>41</v>
      </c>
      <c r="AX665" s="12" t="s">
        <v>81</v>
      </c>
      <c r="AY665" s="153" t="s">
        <v>311</v>
      </c>
    </row>
    <row r="666" spans="2:65" s="14" customFormat="1" ht="11.25" x14ac:dyDescent="0.2">
      <c r="B666" s="166"/>
      <c r="D666" s="152" t="s">
        <v>322</v>
      </c>
      <c r="E666" s="167" t="s">
        <v>43</v>
      </c>
      <c r="F666" s="168" t="s">
        <v>2894</v>
      </c>
      <c r="H666" s="167" t="s">
        <v>43</v>
      </c>
      <c r="I666" s="169"/>
      <c r="L666" s="166"/>
      <c r="M666" s="170"/>
      <c r="T666" s="171"/>
      <c r="AT666" s="167" t="s">
        <v>322</v>
      </c>
      <c r="AU666" s="167" t="s">
        <v>90</v>
      </c>
      <c r="AV666" s="14" t="s">
        <v>88</v>
      </c>
      <c r="AW666" s="14" t="s">
        <v>41</v>
      </c>
      <c r="AX666" s="14" t="s">
        <v>81</v>
      </c>
      <c r="AY666" s="167" t="s">
        <v>311</v>
      </c>
    </row>
    <row r="667" spans="2:65" s="12" customFormat="1" ht="11.25" x14ac:dyDescent="0.2">
      <c r="B667" s="151"/>
      <c r="D667" s="152" t="s">
        <v>322</v>
      </c>
      <c r="E667" s="153" t="s">
        <v>43</v>
      </c>
      <c r="F667" s="154" t="s">
        <v>2907</v>
      </c>
      <c r="H667" s="155">
        <v>0.14099999999999999</v>
      </c>
      <c r="I667" s="156"/>
      <c r="L667" s="151"/>
      <c r="M667" s="157"/>
      <c r="T667" s="158"/>
      <c r="AT667" s="153" t="s">
        <v>322</v>
      </c>
      <c r="AU667" s="153" t="s">
        <v>90</v>
      </c>
      <c r="AV667" s="12" t="s">
        <v>90</v>
      </c>
      <c r="AW667" s="12" t="s">
        <v>41</v>
      </c>
      <c r="AX667" s="12" t="s">
        <v>81</v>
      </c>
      <c r="AY667" s="153" t="s">
        <v>311</v>
      </c>
    </row>
    <row r="668" spans="2:65" s="14" customFormat="1" ht="11.25" x14ac:dyDescent="0.2">
      <c r="B668" s="166"/>
      <c r="D668" s="152" t="s">
        <v>322</v>
      </c>
      <c r="E668" s="167" t="s">
        <v>43</v>
      </c>
      <c r="F668" s="168" t="s">
        <v>2889</v>
      </c>
      <c r="H668" s="167" t="s">
        <v>43</v>
      </c>
      <c r="I668" s="169"/>
      <c r="L668" s="166"/>
      <c r="M668" s="170"/>
      <c r="T668" s="171"/>
      <c r="AT668" s="167" t="s">
        <v>322</v>
      </c>
      <c r="AU668" s="167" t="s">
        <v>90</v>
      </c>
      <c r="AV668" s="14" t="s">
        <v>88</v>
      </c>
      <c r="AW668" s="14" t="s">
        <v>41</v>
      </c>
      <c r="AX668" s="14" t="s">
        <v>81</v>
      </c>
      <c r="AY668" s="167" t="s">
        <v>311</v>
      </c>
    </row>
    <row r="669" spans="2:65" s="12" customFormat="1" ht="11.25" x14ac:dyDescent="0.2">
      <c r="B669" s="151"/>
      <c r="D669" s="152" t="s">
        <v>322</v>
      </c>
      <c r="E669" s="153" t="s">
        <v>43</v>
      </c>
      <c r="F669" s="154" t="s">
        <v>2908</v>
      </c>
      <c r="H669" s="155">
        <v>1.0999999999999999E-2</v>
      </c>
      <c r="I669" s="156"/>
      <c r="L669" s="151"/>
      <c r="M669" s="157"/>
      <c r="T669" s="158"/>
      <c r="AT669" s="153" t="s">
        <v>322</v>
      </c>
      <c r="AU669" s="153" t="s">
        <v>90</v>
      </c>
      <c r="AV669" s="12" t="s">
        <v>90</v>
      </c>
      <c r="AW669" s="12" t="s">
        <v>41</v>
      </c>
      <c r="AX669" s="12" t="s">
        <v>81</v>
      </c>
      <c r="AY669" s="153" t="s">
        <v>311</v>
      </c>
    </row>
    <row r="670" spans="2:65" s="14" customFormat="1" ht="11.25" x14ac:dyDescent="0.2">
      <c r="B670" s="166"/>
      <c r="D670" s="152" t="s">
        <v>322</v>
      </c>
      <c r="E670" s="167" t="s">
        <v>43</v>
      </c>
      <c r="F670" s="168" t="s">
        <v>2891</v>
      </c>
      <c r="H670" s="167" t="s">
        <v>43</v>
      </c>
      <c r="I670" s="169"/>
      <c r="L670" s="166"/>
      <c r="M670" s="170"/>
      <c r="T670" s="171"/>
      <c r="AT670" s="167" t="s">
        <v>322</v>
      </c>
      <c r="AU670" s="167" t="s">
        <v>90</v>
      </c>
      <c r="AV670" s="14" t="s">
        <v>88</v>
      </c>
      <c r="AW670" s="14" t="s">
        <v>41</v>
      </c>
      <c r="AX670" s="14" t="s">
        <v>81</v>
      </c>
      <c r="AY670" s="167" t="s">
        <v>311</v>
      </c>
    </row>
    <row r="671" spans="2:65" s="12" customFormat="1" ht="11.25" x14ac:dyDescent="0.2">
      <c r="B671" s="151"/>
      <c r="D671" s="152" t="s">
        <v>322</v>
      </c>
      <c r="E671" s="153" t="s">
        <v>43</v>
      </c>
      <c r="F671" s="154" t="s">
        <v>2909</v>
      </c>
      <c r="H671" s="155">
        <v>0.13400000000000001</v>
      </c>
      <c r="I671" s="156"/>
      <c r="L671" s="151"/>
      <c r="M671" s="157"/>
      <c r="T671" s="158"/>
      <c r="AT671" s="153" t="s">
        <v>322</v>
      </c>
      <c r="AU671" s="153" t="s">
        <v>90</v>
      </c>
      <c r="AV671" s="12" t="s">
        <v>90</v>
      </c>
      <c r="AW671" s="12" t="s">
        <v>41</v>
      </c>
      <c r="AX671" s="12" t="s">
        <v>81</v>
      </c>
      <c r="AY671" s="153" t="s">
        <v>311</v>
      </c>
    </row>
    <row r="672" spans="2:65" s="13" customFormat="1" ht="11.25" x14ac:dyDescent="0.2">
      <c r="B672" s="159"/>
      <c r="D672" s="152" t="s">
        <v>322</v>
      </c>
      <c r="E672" s="160" t="s">
        <v>43</v>
      </c>
      <c r="F672" s="161" t="s">
        <v>331</v>
      </c>
      <c r="H672" s="162">
        <v>2.4569999999999999</v>
      </c>
      <c r="I672" s="163"/>
      <c r="L672" s="159"/>
      <c r="M672" s="164"/>
      <c r="T672" s="165"/>
      <c r="AT672" s="160" t="s">
        <v>322</v>
      </c>
      <c r="AU672" s="160" t="s">
        <v>90</v>
      </c>
      <c r="AV672" s="13" t="s">
        <v>318</v>
      </c>
      <c r="AW672" s="13" t="s">
        <v>41</v>
      </c>
      <c r="AX672" s="13" t="s">
        <v>88</v>
      </c>
      <c r="AY672" s="160" t="s">
        <v>311</v>
      </c>
    </row>
    <row r="673" spans="2:65" s="1" customFormat="1" ht="24.2" customHeight="1" x14ac:dyDescent="0.2">
      <c r="B673" s="34"/>
      <c r="C673" s="134" t="s">
        <v>2910</v>
      </c>
      <c r="D673" s="134" t="s">
        <v>313</v>
      </c>
      <c r="E673" s="135" t="s">
        <v>2911</v>
      </c>
      <c r="F673" s="136" t="s">
        <v>2912</v>
      </c>
      <c r="G673" s="137" t="s">
        <v>379</v>
      </c>
      <c r="H673" s="138">
        <v>16.600000000000001</v>
      </c>
      <c r="I673" s="139"/>
      <c r="J673" s="140">
        <f>ROUND(I673*H673,2)</f>
        <v>0</v>
      </c>
      <c r="K673" s="136" t="s">
        <v>317</v>
      </c>
      <c r="L673" s="34"/>
      <c r="M673" s="141" t="s">
        <v>43</v>
      </c>
      <c r="N673" s="142" t="s">
        <v>52</v>
      </c>
      <c r="P673" s="143">
        <f>O673*H673</f>
        <v>0</v>
      </c>
      <c r="Q673" s="143">
        <v>2.0000000000000002E-5</v>
      </c>
      <c r="R673" s="143">
        <f>Q673*H673</f>
        <v>3.3200000000000005E-4</v>
      </c>
      <c r="S673" s="143">
        <v>0</v>
      </c>
      <c r="T673" s="144">
        <f>S673*H673</f>
        <v>0</v>
      </c>
      <c r="AR673" s="145" t="s">
        <v>318</v>
      </c>
      <c r="AT673" s="145" t="s">
        <v>313</v>
      </c>
      <c r="AU673" s="145" t="s">
        <v>90</v>
      </c>
      <c r="AY673" s="18" t="s">
        <v>311</v>
      </c>
      <c r="BE673" s="146">
        <f>IF(N673="základní",J673,0)</f>
        <v>0</v>
      </c>
      <c r="BF673" s="146">
        <f>IF(N673="snížená",J673,0)</f>
        <v>0</v>
      </c>
      <c r="BG673" s="146">
        <f>IF(N673="zákl. přenesená",J673,0)</f>
        <v>0</v>
      </c>
      <c r="BH673" s="146">
        <f>IF(N673="sníž. přenesená",J673,0)</f>
        <v>0</v>
      </c>
      <c r="BI673" s="146">
        <f>IF(N673="nulová",J673,0)</f>
        <v>0</v>
      </c>
      <c r="BJ673" s="18" t="s">
        <v>88</v>
      </c>
      <c r="BK673" s="146">
        <f>ROUND(I673*H673,2)</f>
        <v>0</v>
      </c>
      <c r="BL673" s="18" t="s">
        <v>318</v>
      </c>
      <c r="BM673" s="145" t="s">
        <v>2913</v>
      </c>
    </row>
    <row r="674" spans="2:65" s="1" customFormat="1" ht="11.25" x14ac:dyDescent="0.2">
      <c r="B674" s="34"/>
      <c r="D674" s="147" t="s">
        <v>320</v>
      </c>
      <c r="F674" s="148" t="s">
        <v>2914</v>
      </c>
      <c r="I674" s="149"/>
      <c r="L674" s="34"/>
      <c r="M674" s="150"/>
      <c r="T674" s="55"/>
      <c r="AT674" s="18" t="s">
        <v>320</v>
      </c>
      <c r="AU674" s="18" t="s">
        <v>90</v>
      </c>
    </row>
    <row r="675" spans="2:65" s="14" customFormat="1" ht="11.25" x14ac:dyDescent="0.2">
      <c r="B675" s="166"/>
      <c r="D675" s="152" t="s">
        <v>322</v>
      </c>
      <c r="E675" s="167" t="s">
        <v>43</v>
      </c>
      <c r="F675" s="168" t="s">
        <v>1815</v>
      </c>
      <c r="H675" s="167" t="s">
        <v>43</v>
      </c>
      <c r="I675" s="169"/>
      <c r="L675" s="166"/>
      <c r="M675" s="170"/>
      <c r="T675" s="171"/>
      <c r="AT675" s="167" t="s">
        <v>322</v>
      </c>
      <c r="AU675" s="167" t="s">
        <v>90</v>
      </c>
      <c r="AV675" s="14" t="s">
        <v>88</v>
      </c>
      <c r="AW675" s="14" t="s">
        <v>41</v>
      </c>
      <c r="AX675" s="14" t="s">
        <v>81</v>
      </c>
      <c r="AY675" s="167" t="s">
        <v>311</v>
      </c>
    </row>
    <row r="676" spans="2:65" s="14" customFormat="1" ht="11.25" x14ac:dyDescent="0.2">
      <c r="B676" s="166"/>
      <c r="D676" s="152" t="s">
        <v>322</v>
      </c>
      <c r="E676" s="167" t="s">
        <v>43</v>
      </c>
      <c r="F676" s="168" t="s">
        <v>2891</v>
      </c>
      <c r="H676" s="167" t="s">
        <v>43</v>
      </c>
      <c r="I676" s="169"/>
      <c r="L676" s="166"/>
      <c r="M676" s="170"/>
      <c r="T676" s="171"/>
      <c r="AT676" s="167" t="s">
        <v>322</v>
      </c>
      <c r="AU676" s="167" t="s">
        <v>90</v>
      </c>
      <c r="AV676" s="14" t="s">
        <v>88</v>
      </c>
      <c r="AW676" s="14" t="s">
        <v>41</v>
      </c>
      <c r="AX676" s="14" t="s">
        <v>81</v>
      </c>
      <c r="AY676" s="167" t="s">
        <v>311</v>
      </c>
    </row>
    <row r="677" spans="2:65" s="12" customFormat="1" ht="11.25" x14ac:dyDescent="0.2">
      <c r="B677" s="151"/>
      <c r="D677" s="152" t="s">
        <v>322</v>
      </c>
      <c r="E677" s="153" t="s">
        <v>43</v>
      </c>
      <c r="F677" s="154" t="s">
        <v>2915</v>
      </c>
      <c r="H677" s="155">
        <v>16.600000000000001</v>
      </c>
      <c r="I677" s="156"/>
      <c r="L677" s="151"/>
      <c r="M677" s="157"/>
      <c r="T677" s="158"/>
      <c r="AT677" s="153" t="s">
        <v>322</v>
      </c>
      <c r="AU677" s="153" t="s">
        <v>90</v>
      </c>
      <c r="AV677" s="12" t="s">
        <v>90</v>
      </c>
      <c r="AW677" s="12" t="s">
        <v>41</v>
      </c>
      <c r="AX677" s="12" t="s">
        <v>88</v>
      </c>
      <c r="AY677" s="153" t="s">
        <v>311</v>
      </c>
    </row>
    <row r="678" spans="2:65" s="1" customFormat="1" ht="24.2" customHeight="1" x14ac:dyDescent="0.2">
      <c r="B678" s="34"/>
      <c r="C678" s="134" t="s">
        <v>2916</v>
      </c>
      <c r="D678" s="134" t="s">
        <v>313</v>
      </c>
      <c r="E678" s="135" t="s">
        <v>687</v>
      </c>
      <c r="F678" s="136" t="s">
        <v>688</v>
      </c>
      <c r="G678" s="137" t="s">
        <v>379</v>
      </c>
      <c r="H678" s="138">
        <v>168.1</v>
      </c>
      <c r="I678" s="139"/>
      <c r="J678" s="140">
        <f>ROUND(I678*H678,2)</f>
        <v>0</v>
      </c>
      <c r="K678" s="136" t="s">
        <v>317</v>
      </c>
      <c r="L678" s="34"/>
      <c r="M678" s="141" t="s">
        <v>43</v>
      </c>
      <c r="N678" s="142" t="s">
        <v>52</v>
      </c>
      <c r="P678" s="143">
        <f>O678*H678</f>
        <v>0</v>
      </c>
      <c r="Q678" s="143">
        <v>2.0000000000000002E-5</v>
      </c>
      <c r="R678" s="143">
        <f>Q678*H678</f>
        <v>3.362E-3</v>
      </c>
      <c r="S678" s="143">
        <v>0</v>
      </c>
      <c r="T678" s="144">
        <f>S678*H678</f>
        <v>0</v>
      </c>
      <c r="AR678" s="145" t="s">
        <v>318</v>
      </c>
      <c r="AT678" s="145" t="s">
        <v>313</v>
      </c>
      <c r="AU678" s="145" t="s">
        <v>90</v>
      </c>
      <c r="AY678" s="18" t="s">
        <v>311</v>
      </c>
      <c r="BE678" s="146">
        <f>IF(N678="základní",J678,0)</f>
        <v>0</v>
      </c>
      <c r="BF678" s="146">
        <f>IF(N678="snížená",J678,0)</f>
        <v>0</v>
      </c>
      <c r="BG678" s="146">
        <f>IF(N678="zákl. přenesená",J678,0)</f>
        <v>0</v>
      </c>
      <c r="BH678" s="146">
        <f>IF(N678="sníž. přenesená",J678,0)</f>
        <v>0</v>
      </c>
      <c r="BI678" s="146">
        <f>IF(N678="nulová",J678,0)</f>
        <v>0</v>
      </c>
      <c r="BJ678" s="18" t="s">
        <v>88</v>
      </c>
      <c r="BK678" s="146">
        <f>ROUND(I678*H678,2)</f>
        <v>0</v>
      </c>
      <c r="BL678" s="18" t="s">
        <v>318</v>
      </c>
      <c r="BM678" s="145" t="s">
        <v>2917</v>
      </c>
    </row>
    <row r="679" spans="2:65" s="1" customFormat="1" ht="11.25" x14ac:dyDescent="0.2">
      <c r="B679" s="34"/>
      <c r="D679" s="147" t="s">
        <v>320</v>
      </c>
      <c r="F679" s="148" t="s">
        <v>690</v>
      </c>
      <c r="I679" s="149"/>
      <c r="L679" s="34"/>
      <c r="M679" s="150"/>
      <c r="T679" s="55"/>
      <c r="AT679" s="18" t="s">
        <v>320</v>
      </c>
      <c r="AU679" s="18" t="s">
        <v>90</v>
      </c>
    </row>
    <row r="680" spans="2:65" s="14" customFormat="1" ht="11.25" x14ac:dyDescent="0.2">
      <c r="B680" s="166"/>
      <c r="D680" s="152" t="s">
        <v>322</v>
      </c>
      <c r="E680" s="167" t="s">
        <v>43</v>
      </c>
      <c r="F680" s="168" t="s">
        <v>1815</v>
      </c>
      <c r="H680" s="167" t="s">
        <v>43</v>
      </c>
      <c r="I680" s="169"/>
      <c r="L680" s="166"/>
      <c r="M680" s="170"/>
      <c r="T680" s="171"/>
      <c r="AT680" s="167" t="s">
        <v>322</v>
      </c>
      <c r="AU680" s="167" t="s">
        <v>90</v>
      </c>
      <c r="AV680" s="14" t="s">
        <v>88</v>
      </c>
      <c r="AW680" s="14" t="s">
        <v>41</v>
      </c>
      <c r="AX680" s="14" t="s">
        <v>81</v>
      </c>
      <c r="AY680" s="167" t="s">
        <v>311</v>
      </c>
    </row>
    <row r="681" spans="2:65" s="14" customFormat="1" ht="11.25" x14ac:dyDescent="0.2">
      <c r="B681" s="166"/>
      <c r="D681" s="152" t="s">
        <v>322</v>
      </c>
      <c r="E681" s="167" t="s">
        <v>43</v>
      </c>
      <c r="F681" s="168" t="s">
        <v>2885</v>
      </c>
      <c r="H681" s="167" t="s">
        <v>43</v>
      </c>
      <c r="I681" s="169"/>
      <c r="L681" s="166"/>
      <c r="M681" s="170"/>
      <c r="T681" s="171"/>
      <c r="AT681" s="167" t="s">
        <v>322</v>
      </c>
      <c r="AU681" s="167" t="s">
        <v>90</v>
      </c>
      <c r="AV681" s="14" t="s">
        <v>88</v>
      </c>
      <c r="AW681" s="14" t="s">
        <v>41</v>
      </c>
      <c r="AX681" s="14" t="s">
        <v>81</v>
      </c>
      <c r="AY681" s="167" t="s">
        <v>311</v>
      </c>
    </row>
    <row r="682" spans="2:65" s="12" customFormat="1" ht="11.25" x14ac:dyDescent="0.2">
      <c r="B682" s="151"/>
      <c r="D682" s="152" t="s">
        <v>322</v>
      </c>
      <c r="E682" s="153" t="s">
        <v>43</v>
      </c>
      <c r="F682" s="154" t="s">
        <v>2918</v>
      </c>
      <c r="H682" s="155">
        <v>83.4</v>
      </c>
      <c r="I682" s="156"/>
      <c r="L682" s="151"/>
      <c r="M682" s="157"/>
      <c r="T682" s="158"/>
      <c r="AT682" s="153" t="s">
        <v>322</v>
      </c>
      <c r="AU682" s="153" t="s">
        <v>90</v>
      </c>
      <c r="AV682" s="12" t="s">
        <v>90</v>
      </c>
      <c r="AW682" s="12" t="s">
        <v>41</v>
      </c>
      <c r="AX682" s="12" t="s">
        <v>81</v>
      </c>
      <c r="AY682" s="153" t="s">
        <v>311</v>
      </c>
    </row>
    <row r="683" spans="2:65" s="14" customFormat="1" ht="11.25" x14ac:dyDescent="0.2">
      <c r="B683" s="166"/>
      <c r="D683" s="152" t="s">
        <v>322</v>
      </c>
      <c r="E683" s="167" t="s">
        <v>43</v>
      </c>
      <c r="F683" s="168" t="s">
        <v>2887</v>
      </c>
      <c r="H683" s="167" t="s">
        <v>43</v>
      </c>
      <c r="I683" s="169"/>
      <c r="L683" s="166"/>
      <c r="M683" s="170"/>
      <c r="T683" s="171"/>
      <c r="AT683" s="167" t="s">
        <v>322</v>
      </c>
      <c r="AU683" s="167" t="s">
        <v>90</v>
      </c>
      <c r="AV683" s="14" t="s">
        <v>88</v>
      </c>
      <c r="AW683" s="14" t="s">
        <v>41</v>
      </c>
      <c r="AX683" s="14" t="s">
        <v>81</v>
      </c>
      <c r="AY683" s="167" t="s">
        <v>311</v>
      </c>
    </row>
    <row r="684" spans="2:65" s="12" customFormat="1" ht="11.25" x14ac:dyDescent="0.2">
      <c r="B684" s="151"/>
      <c r="D684" s="152" t="s">
        <v>322</v>
      </c>
      <c r="E684" s="153" t="s">
        <v>43</v>
      </c>
      <c r="F684" s="154" t="s">
        <v>2919</v>
      </c>
      <c r="H684" s="155">
        <v>60</v>
      </c>
      <c r="I684" s="156"/>
      <c r="L684" s="151"/>
      <c r="M684" s="157"/>
      <c r="T684" s="158"/>
      <c r="AT684" s="153" t="s">
        <v>322</v>
      </c>
      <c r="AU684" s="153" t="s">
        <v>90</v>
      </c>
      <c r="AV684" s="12" t="s">
        <v>90</v>
      </c>
      <c r="AW684" s="12" t="s">
        <v>41</v>
      </c>
      <c r="AX684" s="12" t="s">
        <v>81</v>
      </c>
      <c r="AY684" s="153" t="s">
        <v>311</v>
      </c>
    </row>
    <row r="685" spans="2:65" s="14" customFormat="1" ht="11.25" x14ac:dyDescent="0.2">
      <c r="B685" s="166"/>
      <c r="D685" s="152" t="s">
        <v>322</v>
      </c>
      <c r="E685" s="167" t="s">
        <v>43</v>
      </c>
      <c r="F685" s="168" t="s">
        <v>2894</v>
      </c>
      <c r="H685" s="167" t="s">
        <v>43</v>
      </c>
      <c r="I685" s="169"/>
      <c r="L685" s="166"/>
      <c r="M685" s="170"/>
      <c r="T685" s="171"/>
      <c r="AT685" s="167" t="s">
        <v>322</v>
      </c>
      <c r="AU685" s="167" t="s">
        <v>90</v>
      </c>
      <c r="AV685" s="14" t="s">
        <v>88</v>
      </c>
      <c r="AW685" s="14" t="s">
        <v>41</v>
      </c>
      <c r="AX685" s="14" t="s">
        <v>81</v>
      </c>
      <c r="AY685" s="167" t="s">
        <v>311</v>
      </c>
    </row>
    <row r="686" spans="2:65" s="12" customFormat="1" ht="11.25" x14ac:dyDescent="0.2">
      <c r="B686" s="151"/>
      <c r="D686" s="152" t="s">
        <v>322</v>
      </c>
      <c r="E686" s="153" t="s">
        <v>43</v>
      </c>
      <c r="F686" s="154" t="s">
        <v>2920</v>
      </c>
      <c r="H686" s="155">
        <v>20.8</v>
      </c>
      <c r="I686" s="156"/>
      <c r="L686" s="151"/>
      <c r="M686" s="157"/>
      <c r="T686" s="158"/>
      <c r="AT686" s="153" t="s">
        <v>322</v>
      </c>
      <c r="AU686" s="153" t="s">
        <v>90</v>
      </c>
      <c r="AV686" s="12" t="s">
        <v>90</v>
      </c>
      <c r="AW686" s="12" t="s">
        <v>41</v>
      </c>
      <c r="AX686" s="12" t="s">
        <v>81</v>
      </c>
      <c r="AY686" s="153" t="s">
        <v>311</v>
      </c>
    </row>
    <row r="687" spans="2:65" s="14" customFormat="1" ht="11.25" x14ac:dyDescent="0.2">
      <c r="B687" s="166"/>
      <c r="D687" s="152" t="s">
        <v>322</v>
      </c>
      <c r="E687" s="167" t="s">
        <v>43</v>
      </c>
      <c r="F687" s="168" t="s">
        <v>2889</v>
      </c>
      <c r="H687" s="167" t="s">
        <v>43</v>
      </c>
      <c r="I687" s="169"/>
      <c r="L687" s="166"/>
      <c r="M687" s="170"/>
      <c r="T687" s="171"/>
      <c r="AT687" s="167" t="s">
        <v>322</v>
      </c>
      <c r="AU687" s="167" t="s">
        <v>90</v>
      </c>
      <c r="AV687" s="14" t="s">
        <v>88</v>
      </c>
      <c r="AW687" s="14" t="s">
        <v>41</v>
      </c>
      <c r="AX687" s="14" t="s">
        <v>81</v>
      </c>
      <c r="AY687" s="167" t="s">
        <v>311</v>
      </c>
    </row>
    <row r="688" spans="2:65" s="12" customFormat="1" ht="11.25" x14ac:dyDescent="0.2">
      <c r="B688" s="151"/>
      <c r="D688" s="152" t="s">
        <v>322</v>
      </c>
      <c r="E688" s="153" t="s">
        <v>43</v>
      </c>
      <c r="F688" s="154" t="s">
        <v>2921</v>
      </c>
      <c r="H688" s="155">
        <v>3.9</v>
      </c>
      <c r="I688" s="156"/>
      <c r="L688" s="151"/>
      <c r="M688" s="157"/>
      <c r="T688" s="158"/>
      <c r="AT688" s="153" t="s">
        <v>322</v>
      </c>
      <c r="AU688" s="153" t="s">
        <v>90</v>
      </c>
      <c r="AV688" s="12" t="s">
        <v>90</v>
      </c>
      <c r="AW688" s="12" t="s">
        <v>41</v>
      </c>
      <c r="AX688" s="12" t="s">
        <v>81</v>
      </c>
      <c r="AY688" s="153" t="s">
        <v>311</v>
      </c>
    </row>
    <row r="689" spans="2:65" s="13" customFormat="1" ht="11.25" x14ac:dyDescent="0.2">
      <c r="B689" s="159"/>
      <c r="D689" s="152" t="s">
        <v>322</v>
      </c>
      <c r="E689" s="160" t="s">
        <v>43</v>
      </c>
      <c r="F689" s="161" t="s">
        <v>331</v>
      </c>
      <c r="H689" s="162">
        <v>168.1</v>
      </c>
      <c r="I689" s="163"/>
      <c r="L689" s="159"/>
      <c r="M689" s="164"/>
      <c r="T689" s="165"/>
      <c r="AT689" s="160" t="s">
        <v>322</v>
      </c>
      <c r="AU689" s="160" t="s">
        <v>90</v>
      </c>
      <c r="AV689" s="13" t="s">
        <v>318</v>
      </c>
      <c r="AW689" s="13" t="s">
        <v>41</v>
      </c>
      <c r="AX689" s="13" t="s">
        <v>88</v>
      </c>
      <c r="AY689" s="160" t="s">
        <v>311</v>
      </c>
    </row>
    <row r="690" spans="2:65" s="1" customFormat="1" ht="24.2" customHeight="1" x14ac:dyDescent="0.2">
      <c r="B690" s="34"/>
      <c r="C690" s="134" t="s">
        <v>888</v>
      </c>
      <c r="D690" s="134" t="s">
        <v>313</v>
      </c>
      <c r="E690" s="135" t="s">
        <v>2922</v>
      </c>
      <c r="F690" s="136" t="s">
        <v>2923</v>
      </c>
      <c r="G690" s="137" t="s">
        <v>340</v>
      </c>
      <c r="H690" s="138">
        <v>3</v>
      </c>
      <c r="I690" s="139"/>
      <c r="J690" s="140">
        <f>ROUND(I690*H690,2)</f>
        <v>0</v>
      </c>
      <c r="K690" s="136" t="s">
        <v>317</v>
      </c>
      <c r="L690" s="34"/>
      <c r="M690" s="141" t="s">
        <v>43</v>
      </c>
      <c r="N690" s="142" t="s">
        <v>52</v>
      </c>
      <c r="P690" s="143">
        <f>O690*H690</f>
        <v>0</v>
      </c>
      <c r="Q690" s="143">
        <v>1.7770000000000001E-2</v>
      </c>
      <c r="R690" s="143">
        <f>Q690*H690</f>
        <v>5.3310000000000003E-2</v>
      </c>
      <c r="S690" s="143">
        <v>0</v>
      </c>
      <c r="T690" s="144">
        <f>S690*H690</f>
        <v>0</v>
      </c>
      <c r="AR690" s="145" t="s">
        <v>318</v>
      </c>
      <c r="AT690" s="145" t="s">
        <v>313</v>
      </c>
      <c r="AU690" s="145" t="s">
        <v>90</v>
      </c>
      <c r="AY690" s="18" t="s">
        <v>311</v>
      </c>
      <c r="BE690" s="146">
        <f>IF(N690="základní",J690,0)</f>
        <v>0</v>
      </c>
      <c r="BF690" s="146">
        <f>IF(N690="snížená",J690,0)</f>
        <v>0</v>
      </c>
      <c r="BG690" s="146">
        <f>IF(N690="zákl. přenesená",J690,0)</f>
        <v>0</v>
      </c>
      <c r="BH690" s="146">
        <f>IF(N690="sníž. přenesená",J690,0)</f>
        <v>0</v>
      </c>
      <c r="BI690" s="146">
        <f>IF(N690="nulová",J690,0)</f>
        <v>0</v>
      </c>
      <c r="BJ690" s="18" t="s">
        <v>88</v>
      </c>
      <c r="BK690" s="146">
        <f>ROUND(I690*H690,2)</f>
        <v>0</v>
      </c>
      <c r="BL690" s="18" t="s">
        <v>318</v>
      </c>
      <c r="BM690" s="145" t="s">
        <v>2924</v>
      </c>
    </row>
    <row r="691" spans="2:65" s="1" customFormat="1" ht="11.25" x14ac:dyDescent="0.2">
      <c r="B691" s="34"/>
      <c r="D691" s="147" t="s">
        <v>320</v>
      </c>
      <c r="F691" s="148" t="s">
        <v>2925</v>
      </c>
      <c r="I691" s="149"/>
      <c r="L691" s="34"/>
      <c r="M691" s="150"/>
      <c r="T691" s="55"/>
      <c r="AT691" s="18" t="s">
        <v>320</v>
      </c>
      <c r="AU691" s="18" t="s">
        <v>90</v>
      </c>
    </row>
    <row r="692" spans="2:65" s="14" customFormat="1" ht="11.25" x14ac:dyDescent="0.2">
      <c r="B692" s="166"/>
      <c r="D692" s="152" t="s">
        <v>322</v>
      </c>
      <c r="E692" s="167" t="s">
        <v>43</v>
      </c>
      <c r="F692" s="168" t="s">
        <v>1830</v>
      </c>
      <c r="H692" s="167" t="s">
        <v>43</v>
      </c>
      <c r="I692" s="169"/>
      <c r="L692" s="166"/>
      <c r="M692" s="170"/>
      <c r="T692" s="171"/>
      <c r="AT692" s="167" t="s">
        <v>322</v>
      </c>
      <c r="AU692" s="167" t="s">
        <v>90</v>
      </c>
      <c r="AV692" s="14" t="s">
        <v>88</v>
      </c>
      <c r="AW692" s="14" t="s">
        <v>41</v>
      </c>
      <c r="AX692" s="14" t="s">
        <v>81</v>
      </c>
      <c r="AY692" s="167" t="s">
        <v>311</v>
      </c>
    </row>
    <row r="693" spans="2:65" s="12" customFormat="1" ht="11.25" x14ac:dyDescent="0.2">
      <c r="B693" s="151"/>
      <c r="D693" s="152" t="s">
        <v>322</v>
      </c>
      <c r="E693" s="153" t="s">
        <v>43</v>
      </c>
      <c r="F693" s="154" t="s">
        <v>2926</v>
      </c>
      <c r="H693" s="155">
        <v>3</v>
      </c>
      <c r="I693" s="156"/>
      <c r="L693" s="151"/>
      <c r="M693" s="157"/>
      <c r="T693" s="158"/>
      <c r="AT693" s="153" t="s">
        <v>322</v>
      </c>
      <c r="AU693" s="153" t="s">
        <v>90</v>
      </c>
      <c r="AV693" s="12" t="s">
        <v>90</v>
      </c>
      <c r="AW693" s="12" t="s">
        <v>41</v>
      </c>
      <c r="AX693" s="12" t="s">
        <v>81</v>
      </c>
      <c r="AY693" s="153" t="s">
        <v>311</v>
      </c>
    </row>
    <row r="694" spans="2:65" s="13" customFormat="1" ht="11.25" x14ac:dyDescent="0.2">
      <c r="B694" s="159"/>
      <c r="D694" s="152" t="s">
        <v>322</v>
      </c>
      <c r="E694" s="160" t="s">
        <v>43</v>
      </c>
      <c r="F694" s="161" t="s">
        <v>331</v>
      </c>
      <c r="H694" s="162">
        <v>3</v>
      </c>
      <c r="I694" s="163"/>
      <c r="L694" s="159"/>
      <c r="M694" s="164"/>
      <c r="T694" s="165"/>
      <c r="AT694" s="160" t="s">
        <v>322</v>
      </c>
      <c r="AU694" s="160" t="s">
        <v>90</v>
      </c>
      <c r="AV694" s="13" t="s">
        <v>318</v>
      </c>
      <c r="AW694" s="13" t="s">
        <v>41</v>
      </c>
      <c r="AX694" s="13" t="s">
        <v>88</v>
      </c>
      <c r="AY694" s="160" t="s">
        <v>311</v>
      </c>
    </row>
    <row r="695" spans="2:65" s="1" customFormat="1" ht="16.5" customHeight="1" x14ac:dyDescent="0.2">
      <c r="B695" s="34"/>
      <c r="C695" s="172" t="s">
        <v>893</v>
      </c>
      <c r="D695" s="172" t="s">
        <v>634</v>
      </c>
      <c r="E695" s="173" t="s">
        <v>699</v>
      </c>
      <c r="F695" s="174" t="s">
        <v>700</v>
      </c>
      <c r="G695" s="175" t="s">
        <v>340</v>
      </c>
      <c r="H695" s="176">
        <v>1</v>
      </c>
      <c r="I695" s="177"/>
      <c r="J695" s="178">
        <f>ROUND(I695*H695,2)</f>
        <v>0</v>
      </c>
      <c r="K695" s="174" t="s">
        <v>317</v>
      </c>
      <c r="L695" s="179"/>
      <c r="M695" s="180" t="s">
        <v>43</v>
      </c>
      <c r="N695" s="181" t="s">
        <v>52</v>
      </c>
      <c r="P695" s="143">
        <f>O695*H695</f>
        <v>0</v>
      </c>
      <c r="Q695" s="143">
        <v>1.553E-2</v>
      </c>
      <c r="R695" s="143">
        <f>Q695*H695</f>
        <v>1.553E-2</v>
      </c>
      <c r="S695" s="143">
        <v>0</v>
      </c>
      <c r="T695" s="144">
        <f>S695*H695</f>
        <v>0</v>
      </c>
      <c r="AR695" s="145" t="s">
        <v>362</v>
      </c>
      <c r="AT695" s="145" t="s">
        <v>634</v>
      </c>
      <c r="AU695" s="145" t="s">
        <v>90</v>
      </c>
      <c r="AY695" s="18" t="s">
        <v>311</v>
      </c>
      <c r="BE695" s="146">
        <f>IF(N695="základní",J695,0)</f>
        <v>0</v>
      </c>
      <c r="BF695" s="146">
        <f>IF(N695="snížená",J695,0)</f>
        <v>0</v>
      </c>
      <c r="BG695" s="146">
        <f>IF(N695="zákl. přenesená",J695,0)</f>
        <v>0</v>
      </c>
      <c r="BH695" s="146">
        <f>IF(N695="sníž. přenesená",J695,0)</f>
        <v>0</v>
      </c>
      <c r="BI695" s="146">
        <f>IF(N695="nulová",J695,0)</f>
        <v>0</v>
      </c>
      <c r="BJ695" s="18" t="s">
        <v>88</v>
      </c>
      <c r="BK695" s="146">
        <f>ROUND(I695*H695,2)</f>
        <v>0</v>
      </c>
      <c r="BL695" s="18" t="s">
        <v>318</v>
      </c>
      <c r="BM695" s="145" t="s">
        <v>2927</v>
      </c>
    </row>
    <row r="696" spans="2:65" s="1" customFormat="1" ht="16.5" customHeight="1" x14ac:dyDescent="0.2">
      <c r="B696" s="34"/>
      <c r="C696" s="172" t="s">
        <v>900</v>
      </c>
      <c r="D696" s="172" t="s">
        <v>634</v>
      </c>
      <c r="E696" s="173" t="s">
        <v>2928</v>
      </c>
      <c r="F696" s="174" t="s">
        <v>2929</v>
      </c>
      <c r="G696" s="175" t="s">
        <v>340</v>
      </c>
      <c r="H696" s="176">
        <v>2</v>
      </c>
      <c r="I696" s="177"/>
      <c r="J696" s="178">
        <f>ROUND(I696*H696,2)</f>
        <v>0</v>
      </c>
      <c r="K696" s="174" t="s">
        <v>317</v>
      </c>
      <c r="L696" s="179"/>
      <c r="M696" s="180" t="s">
        <v>43</v>
      </c>
      <c r="N696" s="181" t="s">
        <v>52</v>
      </c>
      <c r="P696" s="143">
        <f>O696*H696</f>
        <v>0</v>
      </c>
      <c r="Q696" s="143">
        <v>1.521E-2</v>
      </c>
      <c r="R696" s="143">
        <f>Q696*H696</f>
        <v>3.0419999999999999E-2</v>
      </c>
      <c r="S696" s="143">
        <v>0</v>
      </c>
      <c r="T696" s="144">
        <f>S696*H696</f>
        <v>0</v>
      </c>
      <c r="AR696" s="145" t="s">
        <v>362</v>
      </c>
      <c r="AT696" s="145" t="s">
        <v>634</v>
      </c>
      <c r="AU696" s="145" t="s">
        <v>90</v>
      </c>
      <c r="AY696" s="18" t="s">
        <v>311</v>
      </c>
      <c r="BE696" s="146">
        <f>IF(N696="základní",J696,0)</f>
        <v>0</v>
      </c>
      <c r="BF696" s="146">
        <f>IF(N696="snížená",J696,0)</f>
        <v>0</v>
      </c>
      <c r="BG696" s="146">
        <f>IF(N696="zákl. přenesená",J696,0)</f>
        <v>0</v>
      </c>
      <c r="BH696" s="146">
        <f>IF(N696="sníž. přenesená",J696,0)</f>
        <v>0</v>
      </c>
      <c r="BI696" s="146">
        <f>IF(N696="nulová",J696,0)</f>
        <v>0</v>
      </c>
      <c r="BJ696" s="18" t="s">
        <v>88</v>
      </c>
      <c r="BK696" s="146">
        <f>ROUND(I696*H696,2)</f>
        <v>0</v>
      </c>
      <c r="BL696" s="18" t="s">
        <v>318</v>
      </c>
      <c r="BM696" s="145" t="s">
        <v>2930</v>
      </c>
    </row>
    <row r="697" spans="2:65" s="1" customFormat="1" ht="24.2" customHeight="1" x14ac:dyDescent="0.2">
      <c r="B697" s="34"/>
      <c r="C697" s="134" t="s">
        <v>909</v>
      </c>
      <c r="D697" s="134" t="s">
        <v>313</v>
      </c>
      <c r="E697" s="135" t="s">
        <v>2931</v>
      </c>
      <c r="F697" s="136" t="s">
        <v>2932</v>
      </c>
      <c r="G697" s="137" t="s">
        <v>340</v>
      </c>
      <c r="H697" s="138">
        <v>2</v>
      </c>
      <c r="I697" s="139"/>
      <c r="J697" s="140">
        <f>ROUND(I697*H697,2)</f>
        <v>0</v>
      </c>
      <c r="K697" s="136" t="s">
        <v>317</v>
      </c>
      <c r="L697" s="34"/>
      <c r="M697" s="141" t="s">
        <v>43</v>
      </c>
      <c r="N697" s="142" t="s">
        <v>52</v>
      </c>
      <c r="P697" s="143">
        <f>O697*H697</f>
        <v>0</v>
      </c>
      <c r="Q697" s="143">
        <v>3.5319999999999997E-2</v>
      </c>
      <c r="R697" s="143">
        <f>Q697*H697</f>
        <v>7.0639999999999994E-2</v>
      </c>
      <c r="S697" s="143">
        <v>0</v>
      </c>
      <c r="T697" s="144">
        <f>S697*H697</f>
        <v>0</v>
      </c>
      <c r="AR697" s="145" t="s">
        <v>318</v>
      </c>
      <c r="AT697" s="145" t="s">
        <v>313</v>
      </c>
      <c r="AU697" s="145" t="s">
        <v>90</v>
      </c>
      <c r="AY697" s="18" t="s">
        <v>311</v>
      </c>
      <c r="BE697" s="146">
        <f>IF(N697="základní",J697,0)</f>
        <v>0</v>
      </c>
      <c r="BF697" s="146">
        <f>IF(N697="snížená",J697,0)</f>
        <v>0</v>
      </c>
      <c r="BG697" s="146">
        <f>IF(N697="zákl. přenesená",J697,0)</f>
        <v>0</v>
      </c>
      <c r="BH697" s="146">
        <f>IF(N697="sníž. přenesená",J697,0)</f>
        <v>0</v>
      </c>
      <c r="BI697" s="146">
        <f>IF(N697="nulová",J697,0)</f>
        <v>0</v>
      </c>
      <c r="BJ697" s="18" t="s">
        <v>88</v>
      </c>
      <c r="BK697" s="146">
        <f>ROUND(I697*H697,2)</f>
        <v>0</v>
      </c>
      <c r="BL697" s="18" t="s">
        <v>318</v>
      </c>
      <c r="BM697" s="145" t="s">
        <v>2933</v>
      </c>
    </row>
    <row r="698" spans="2:65" s="1" customFormat="1" ht="11.25" x14ac:dyDescent="0.2">
      <c r="B698" s="34"/>
      <c r="D698" s="147" t="s">
        <v>320</v>
      </c>
      <c r="F698" s="148" t="s">
        <v>2934</v>
      </c>
      <c r="I698" s="149"/>
      <c r="L698" s="34"/>
      <c r="M698" s="150"/>
      <c r="T698" s="55"/>
      <c r="AT698" s="18" t="s">
        <v>320</v>
      </c>
      <c r="AU698" s="18" t="s">
        <v>90</v>
      </c>
    </row>
    <row r="699" spans="2:65" s="14" customFormat="1" ht="11.25" x14ac:dyDescent="0.2">
      <c r="B699" s="166"/>
      <c r="D699" s="152" t="s">
        <v>322</v>
      </c>
      <c r="E699" s="167" t="s">
        <v>43</v>
      </c>
      <c r="F699" s="168" t="s">
        <v>1830</v>
      </c>
      <c r="H699" s="167" t="s">
        <v>43</v>
      </c>
      <c r="I699" s="169"/>
      <c r="L699" s="166"/>
      <c r="M699" s="170"/>
      <c r="T699" s="171"/>
      <c r="AT699" s="167" t="s">
        <v>322</v>
      </c>
      <c r="AU699" s="167" t="s">
        <v>90</v>
      </c>
      <c r="AV699" s="14" t="s">
        <v>88</v>
      </c>
      <c r="AW699" s="14" t="s">
        <v>41</v>
      </c>
      <c r="AX699" s="14" t="s">
        <v>81</v>
      </c>
      <c r="AY699" s="167" t="s">
        <v>311</v>
      </c>
    </row>
    <row r="700" spans="2:65" s="12" customFormat="1" ht="11.25" x14ac:dyDescent="0.2">
      <c r="B700" s="151"/>
      <c r="D700" s="152" t="s">
        <v>322</v>
      </c>
      <c r="E700" s="153" t="s">
        <v>43</v>
      </c>
      <c r="F700" s="154" t="s">
        <v>2935</v>
      </c>
      <c r="H700" s="155">
        <v>2</v>
      </c>
      <c r="I700" s="156"/>
      <c r="L700" s="151"/>
      <c r="M700" s="157"/>
      <c r="T700" s="158"/>
      <c r="AT700" s="153" t="s">
        <v>322</v>
      </c>
      <c r="AU700" s="153" t="s">
        <v>90</v>
      </c>
      <c r="AV700" s="12" t="s">
        <v>90</v>
      </c>
      <c r="AW700" s="12" t="s">
        <v>41</v>
      </c>
      <c r="AX700" s="12" t="s">
        <v>81</v>
      </c>
      <c r="AY700" s="153" t="s">
        <v>311</v>
      </c>
    </row>
    <row r="701" spans="2:65" s="13" customFormat="1" ht="11.25" x14ac:dyDescent="0.2">
      <c r="B701" s="159"/>
      <c r="D701" s="152" t="s">
        <v>322</v>
      </c>
      <c r="E701" s="160" t="s">
        <v>43</v>
      </c>
      <c r="F701" s="161" t="s">
        <v>331</v>
      </c>
      <c r="H701" s="162">
        <v>2</v>
      </c>
      <c r="I701" s="163"/>
      <c r="L701" s="159"/>
      <c r="M701" s="164"/>
      <c r="T701" s="165"/>
      <c r="AT701" s="160" t="s">
        <v>322</v>
      </c>
      <c r="AU701" s="160" t="s">
        <v>90</v>
      </c>
      <c r="AV701" s="13" t="s">
        <v>318</v>
      </c>
      <c r="AW701" s="13" t="s">
        <v>41</v>
      </c>
      <c r="AX701" s="13" t="s">
        <v>88</v>
      </c>
      <c r="AY701" s="160" t="s">
        <v>311</v>
      </c>
    </row>
    <row r="702" spans="2:65" s="1" customFormat="1" ht="16.5" customHeight="1" x14ac:dyDescent="0.2">
      <c r="B702" s="34"/>
      <c r="C702" s="172" t="s">
        <v>915</v>
      </c>
      <c r="D702" s="172" t="s">
        <v>634</v>
      </c>
      <c r="E702" s="173" t="s">
        <v>2936</v>
      </c>
      <c r="F702" s="174" t="s">
        <v>2937</v>
      </c>
      <c r="G702" s="175" t="s">
        <v>340</v>
      </c>
      <c r="H702" s="176">
        <v>2</v>
      </c>
      <c r="I702" s="177"/>
      <c r="J702" s="178">
        <f>ROUND(I702*H702,2)</f>
        <v>0</v>
      </c>
      <c r="K702" s="174" t="s">
        <v>317</v>
      </c>
      <c r="L702" s="179"/>
      <c r="M702" s="180" t="s">
        <v>43</v>
      </c>
      <c r="N702" s="181" t="s">
        <v>52</v>
      </c>
      <c r="P702" s="143">
        <f>O702*H702</f>
        <v>0</v>
      </c>
      <c r="Q702" s="143">
        <v>1.95E-2</v>
      </c>
      <c r="R702" s="143">
        <f>Q702*H702</f>
        <v>3.9E-2</v>
      </c>
      <c r="S702" s="143">
        <v>0</v>
      </c>
      <c r="T702" s="144">
        <f>S702*H702</f>
        <v>0</v>
      </c>
      <c r="AR702" s="145" t="s">
        <v>362</v>
      </c>
      <c r="AT702" s="145" t="s">
        <v>634</v>
      </c>
      <c r="AU702" s="145" t="s">
        <v>90</v>
      </c>
      <c r="AY702" s="18" t="s">
        <v>311</v>
      </c>
      <c r="BE702" s="146">
        <f>IF(N702="základní",J702,0)</f>
        <v>0</v>
      </c>
      <c r="BF702" s="146">
        <f>IF(N702="snížená",J702,0)</f>
        <v>0</v>
      </c>
      <c r="BG702" s="146">
        <f>IF(N702="zákl. přenesená",J702,0)</f>
        <v>0</v>
      </c>
      <c r="BH702" s="146">
        <f>IF(N702="sníž. přenesená",J702,0)</f>
        <v>0</v>
      </c>
      <c r="BI702" s="146">
        <f>IF(N702="nulová",J702,0)</f>
        <v>0</v>
      </c>
      <c r="BJ702" s="18" t="s">
        <v>88</v>
      </c>
      <c r="BK702" s="146">
        <f>ROUND(I702*H702,2)</f>
        <v>0</v>
      </c>
      <c r="BL702" s="18" t="s">
        <v>318</v>
      </c>
      <c r="BM702" s="145" t="s">
        <v>2938</v>
      </c>
    </row>
    <row r="703" spans="2:65" s="11" customFormat="1" ht="22.9" customHeight="1" x14ac:dyDescent="0.2">
      <c r="B703" s="122"/>
      <c r="D703" s="123" t="s">
        <v>80</v>
      </c>
      <c r="E703" s="132" t="s">
        <v>368</v>
      </c>
      <c r="F703" s="132" t="s">
        <v>708</v>
      </c>
      <c r="I703" s="125"/>
      <c r="J703" s="133">
        <f>BK703</f>
        <v>0</v>
      </c>
      <c r="L703" s="122"/>
      <c r="M703" s="127"/>
      <c r="P703" s="128">
        <f>SUM(P704:P811)</f>
        <v>0</v>
      </c>
      <c r="R703" s="128">
        <f>SUM(R704:R811)</f>
        <v>0.11640520000000001</v>
      </c>
      <c r="T703" s="129">
        <f>SUM(T704:T811)</f>
        <v>37.249400000000009</v>
      </c>
      <c r="AR703" s="123" t="s">
        <v>88</v>
      </c>
      <c r="AT703" s="130" t="s">
        <v>80</v>
      </c>
      <c r="AU703" s="130" t="s">
        <v>88</v>
      </c>
      <c r="AY703" s="123" t="s">
        <v>311</v>
      </c>
      <c r="BK703" s="131">
        <f>SUM(BK704:BK811)</f>
        <v>0</v>
      </c>
    </row>
    <row r="704" spans="2:65" s="1" customFormat="1" ht="24.2" customHeight="1" x14ac:dyDescent="0.2">
      <c r="B704" s="34"/>
      <c r="C704" s="134" t="s">
        <v>920</v>
      </c>
      <c r="D704" s="134" t="s">
        <v>313</v>
      </c>
      <c r="E704" s="135" t="s">
        <v>2939</v>
      </c>
      <c r="F704" s="136" t="s">
        <v>2940</v>
      </c>
      <c r="G704" s="137" t="s">
        <v>316</v>
      </c>
      <c r="H704" s="138">
        <v>189.75</v>
      </c>
      <c r="I704" s="139"/>
      <c r="J704" s="140">
        <f>ROUND(I704*H704,2)</f>
        <v>0</v>
      </c>
      <c r="K704" s="136" t="s">
        <v>317</v>
      </c>
      <c r="L704" s="34"/>
      <c r="M704" s="141" t="s">
        <v>43</v>
      </c>
      <c r="N704" s="142" t="s">
        <v>52</v>
      </c>
      <c r="P704" s="143">
        <f>O704*H704</f>
        <v>0</v>
      </c>
      <c r="Q704" s="143">
        <v>0</v>
      </c>
      <c r="R704" s="143">
        <f>Q704*H704</f>
        <v>0</v>
      </c>
      <c r="S704" s="143">
        <v>0</v>
      </c>
      <c r="T704" s="144">
        <f>S704*H704</f>
        <v>0</v>
      </c>
      <c r="AR704" s="145" t="s">
        <v>318</v>
      </c>
      <c r="AT704" s="145" t="s">
        <v>313</v>
      </c>
      <c r="AU704" s="145" t="s">
        <v>90</v>
      </c>
      <c r="AY704" s="18" t="s">
        <v>311</v>
      </c>
      <c r="BE704" s="146">
        <f>IF(N704="základní",J704,0)</f>
        <v>0</v>
      </c>
      <c r="BF704" s="146">
        <f>IF(N704="snížená",J704,0)</f>
        <v>0</v>
      </c>
      <c r="BG704" s="146">
        <f>IF(N704="zákl. přenesená",J704,0)</f>
        <v>0</v>
      </c>
      <c r="BH704" s="146">
        <f>IF(N704="sníž. přenesená",J704,0)</f>
        <v>0</v>
      </c>
      <c r="BI704" s="146">
        <f>IF(N704="nulová",J704,0)</f>
        <v>0</v>
      </c>
      <c r="BJ704" s="18" t="s">
        <v>88</v>
      </c>
      <c r="BK704" s="146">
        <f>ROUND(I704*H704,2)</f>
        <v>0</v>
      </c>
      <c r="BL704" s="18" t="s">
        <v>318</v>
      </c>
      <c r="BM704" s="145" t="s">
        <v>2941</v>
      </c>
    </row>
    <row r="705" spans="2:65" s="1" customFormat="1" ht="11.25" x14ac:dyDescent="0.2">
      <c r="B705" s="34"/>
      <c r="D705" s="147" t="s">
        <v>320</v>
      </c>
      <c r="F705" s="148" t="s">
        <v>2942</v>
      </c>
      <c r="I705" s="149"/>
      <c r="L705" s="34"/>
      <c r="M705" s="150"/>
      <c r="T705" s="55"/>
      <c r="AT705" s="18" t="s">
        <v>320</v>
      </c>
      <c r="AU705" s="18" t="s">
        <v>90</v>
      </c>
    </row>
    <row r="706" spans="2:65" s="14" customFormat="1" ht="11.25" x14ac:dyDescent="0.2">
      <c r="B706" s="166"/>
      <c r="D706" s="152" t="s">
        <v>322</v>
      </c>
      <c r="E706" s="167" t="s">
        <v>43</v>
      </c>
      <c r="F706" s="168" t="s">
        <v>1815</v>
      </c>
      <c r="H706" s="167" t="s">
        <v>43</v>
      </c>
      <c r="I706" s="169"/>
      <c r="L706" s="166"/>
      <c r="M706" s="170"/>
      <c r="T706" s="171"/>
      <c r="AT706" s="167" t="s">
        <v>322</v>
      </c>
      <c r="AU706" s="167" t="s">
        <v>90</v>
      </c>
      <c r="AV706" s="14" t="s">
        <v>88</v>
      </c>
      <c r="AW706" s="14" t="s">
        <v>41</v>
      </c>
      <c r="AX706" s="14" t="s">
        <v>81</v>
      </c>
      <c r="AY706" s="167" t="s">
        <v>311</v>
      </c>
    </row>
    <row r="707" spans="2:65" s="12" customFormat="1" ht="11.25" x14ac:dyDescent="0.2">
      <c r="B707" s="151"/>
      <c r="D707" s="152" t="s">
        <v>322</v>
      </c>
      <c r="E707" s="153" t="s">
        <v>43</v>
      </c>
      <c r="F707" s="154" t="s">
        <v>2943</v>
      </c>
      <c r="H707" s="155">
        <v>189.75</v>
      </c>
      <c r="I707" s="156"/>
      <c r="L707" s="151"/>
      <c r="M707" s="157"/>
      <c r="T707" s="158"/>
      <c r="AT707" s="153" t="s">
        <v>322</v>
      </c>
      <c r="AU707" s="153" t="s">
        <v>90</v>
      </c>
      <c r="AV707" s="12" t="s">
        <v>90</v>
      </c>
      <c r="AW707" s="12" t="s">
        <v>41</v>
      </c>
      <c r="AX707" s="12" t="s">
        <v>81</v>
      </c>
      <c r="AY707" s="153" t="s">
        <v>311</v>
      </c>
    </row>
    <row r="708" spans="2:65" s="13" customFormat="1" ht="11.25" x14ac:dyDescent="0.2">
      <c r="B708" s="159"/>
      <c r="D708" s="152" t="s">
        <v>322</v>
      </c>
      <c r="E708" s="160" t="s">
        <v>43</v>
      </c>
      <c r="F708" s="161" t="s">
        <v>331</v>
      </c>
      <c r="H708" s="162">
        <v>189.75</v>
      </c>
      <c r="I708" s="163"/>
      <c r="L708" s="159"/>
      <c r="M708" s="164"/>
      <c r="T708" s="165"/>
      <c r="AT708" s="160" t="s">
        <v>322</v>
      </c>
      <c r="AU708" s="160" t="s">
        <v>90</v>
      </c>
      <c r="AV708" s="13" t="s">
        <v>318</v>
      </c>
      <c r="AW708" s="13" t="s">
        <v>41</v>
      </c>
      <c r="AX708" s="13" t="s">
        <v>88</v>
      </c>
      <c r="AY708" s="160" t="s">
        <v>311</v>
      </c>
    </row>
    <row r="709" spans="2:65" s="1" customFormat="1" ht="16.5" customHeight="1" x14ac:dyDescent="0.2">
      <c r="B709" s="34"/>
      <c r="C709" s="172" t="s">
        <v>926</v>
      </c>
      <c r="D709" s="172" t="s">
        <v>634</v>
      </c>
      <c r="E709" s="173" t="s">
        <v>2944</v>
      </c>
      <c r="F709" s="174" t="s">
        <v>2945</v>
      </c>
      <c r="G709" s="175" t="s">
        <v>316</v>
      </c>
      <c r="H709" s="176">
        <v>189.75</v>
      </c>
      <c r="I709" s="177"/>
      <c r="J709" s="178">
        <f>ROUND(I709*H709,2)</f>
        <v>0</v>
      </c>
      <c r="K709" s="174" t="s">
        <v>43</v>
      </c>
      <c r="L709" s="179"/>
      <c r="M709" s="180" t="s">
        <v>43</v>
      </c>
      <c r="N709" s="181" t="s">
        <v>52</v>
      </c>
      <c r="P709" s="143">
        <f>O709*H709</f>
        <v>0</v>
      </c>
      <c r="Q709" s="143">
        <v>0</v>
      </c>
      <c r="R709" s="143">
        <f>Q709*H709</f>
        <v>0</v>
      </c>
      <c r="S709" s="143">
        <v>0</v>
      </c>
      <c r="T709" s="144">
        <f>S709*H709</f>
        <v>0</v>
      </c>
      <c r="AR709" s="145" t="s">
        <v>362</v>
      </c>
      <c r="AT709" s="145" t="s">
        <v>634</v>
      </c>
      <c r="AU709" s="145" t="s">
        <v>90</v>
      </c>
      <c r="AY709" s="18" t="s">
        <v>311</v>
      </c>
      <c r="BE709" s="146">
        <f>IF(N709="základní",J709,0)</f>
        <v>0</v>
      </c>
      <c r="BF709" s="146">
        <f>IF(N709="snížená",J709,0)</f>
        <v>0</v>
      </c>
      <c r="BG709" s="146">
        <f>IF(N709="zákl. přenesená",J709,0)</f>
        <v>0</v>
      </c>
      <c r="BH709" s="146">
        <f>IF(N709="sníž. přenesená",J709,0)</f>
        <v>0</v>
      </c>
      <c r="BI709" s="146">
        <f>IF(N709="nulová",J709,0)</f>
        <v>0</v>
      </c>
      <c r="BJ709" s="18" t="s">
        <v>88</v>
      </c>
      <c r="BK709" s="146">
        <f>ROUND(I709*H709,2)</f>
        <v>0</v>
      </c>
      <c r="BL709" s="18" t="s">
        <v>318</v>
      </c>
      <c r="BM709" s="145" t="s">
        <v>2946</v>
      </c>
    </row>
    <row r="710" spans="2:65" s="1" customFormat="1" ht="24.2" customHeight="1" x14ac:dyDescent="0.2">
      <c r="B710" s="34"/>
      <c r="C710" s="134" t="s">
        <v>929</v>
      </c>
      <c r="D710" s="134" t="s">
        <v>313</v>
      </c>
      <c r="E710" s="135" t="s">
        <v>2947</v>
      </c>
      <c r="F710" s="136" t="s">
        <v>2948</v>
      </c>
      <c r="G710" s="137" t="s">
        <v>316</v>
      </c>
      <c r="H710" s="138">
        <v>189.75</v>
      </c>
      <c r="I710" s="139"/>
      <c r="J710" s="140">
        <f>ROUND(I710*H710,2)</f>
        <v>0</v>
      </c>
      <c r="K710" s="136" t="s">
        <v>317</v>
      </c>
      <c r="L710" s="34"/>
      <c r="M710" s="141" t="s">
        <v>43</v>
      </c>
      <c r="N710" s="142" t="s">
        <v>52</v>
      </c>
      <c r="P710" s="143">
        <f>O710*H710</f>
        <v>0</v>
      </c>
      <c r="Q710" s="143">
        <v>0</v>
      </c>
      <c r="R710" s="143">
        <f>Q710*H710</f>
        <v>0</v>
      </c>
      <c r="S710" s="143">
        <v>0</v>
      </c>
      <c r="T710" s="144">
        <f>S710*H710</f>
        <v>0</v>
      </c>
      <c r="AR710" s="145" t="s">
        <v>318</v>
      </c>
      <c r="AT710" s="145" t="s">
        <v>313</v>
      </c>
      <c r="AU710" s="145" t="s">
        <v>90</v>
      </c>
      <c r="AY710" s="18" t="s">
        <v>311</v>
      </c>
      <c r="BE710" s="146">
        <f>IF(N710="základní",J710,0)</f>
        <v>0</v>
      </c>
      <c r="BF710" s="146">
        <f>IF(N710="snížená",J710,0)</f>
        <v>0</v>
      </c>
      <c r="BG710" s="146">
        <f>IF(N710="zákl. přenesená",J710,0)</f>
        <v>0</v>
      </c>
      <c r="BH710" s="146">
        <f>IF(N710="sníž. přenesená",J710,0)</f>
        <v>0</v>
      </c>
      <c r="BI710" s="146">
        <f>IF(N710="nulová",J710,0)</f>
        <v>0</v>
      </c>
      <c r="BJ710" s="18" t="s">
        <v>88</v>
      </c>
      <c r="BK710" s="146">
        <f>ROUND(I710*H710,2)</f>
        <v>0</v>
      </c>
      <c r="BL710" s="18" t="s">
        <v>318</v>
      </c>
      <c r="BM710" s="145" t="s">
        <v>2949</v>
      </c>
    </row>
    <row r="711" spans="2:65" s="1" customFormat="1" ht="11.25" x14ac:dyDescent="0.2">
      <c r="B711" s="34"/>
      <c r="D711" s="147" t="s">
        <v>320</v>
      </c>
      <c r="F711" s="148" t="s">
        <v>2950</v>
      </c>
      <c r="I711" s="149"/>
      <c r="L711" s="34"/>
      <c r="M711" s="150"/>
      <c r="T711" s="55"/>
      <c r="AT711" s="18" t="s">
        <v>320</v>
      </c>
      <c r="AU711" s="18" t="s">
        <v>90</v>
      </c>
    </row>
    <row r="712" spans="2:65" s="1" customFormat="1" ht="24.2" customHeight="1" x14ac:dyDescent="0.2">
      <c r="B712" s="34"/>
      <c r="C712" s="134" t="s">
        <v>934</v>
      </c>
      <c r="D712" s="134" t="s">
        <v>313</v>
      </c>
      <c r="E712" s="135" t="s">
        <v>2951</v>
      </c>
      <c r="F712" s="136" t="s">
        <v>2952</v>
      </c>
      <c r="G712" s="137" t="s">
        <v>250</v>
      </c>
      <c r="H712" s="138">
        <v>233.84</v>
      </c>
      <c r="I712" s="139"/>
      <c r="J712" s="140">
        <f>ROUND(I712*H712,2)</f>
        <v>0</v>
      </c>
      <c r="K712" s="136" t="s">
        <v>317</v>
      </c>
      <c r="L712" s="34"/>
      <c r="M712" s="141" t="s">
        <v>43</v>
      </c>
      <c r="N712" s="142" t="s">
        <v>52</v>
      </c>
      <c r="P712" s="143">
        <f>O712*H712</f>
        <v>0</v>
      </c>
      <c r="Q712" s="143">
        <v>0</v>
      </c>
      <c r="R712" s="143">
        <f>Q712*H712</f>
        <v>0</v>
      </c>
      <c r="S712" s="143">
        <v>0</v>
      </c>
      <c r="T712" s="144">
        <f>S712*H712</f>
        <v>0</v>
      </c>
      <c r="AR712" s="145" t="s">
        <v>318</v>
      </c>
      <c r="AT712" s="145" t="s">
        <v>313</v>
      </c>
      <c r="AU712" s="145" t="s">
        <v>90</v>
      </c>
      <c r="AY712" s="18" t="s">
        <v>311</v>
      </c>
      <c r="BE712" s="146">
        <f>IF(N712="základní",J712,0)</f>
        <v>0</v>
      </c>
      <c r="BF712" s="146">
        <f>IF(N712="snížená",J712,0)</f>
        <v>0</v>
      </c>
      <c r="BG712" s="146">
        <f>IF(N712="zákl. přenesená",J712,0)</f>
        <v>0</v>
      </c>
      <c r="BH712" s="146">
        <f>IF(N712="sníž. přenesená",J712,0)</f>
        <v>0</v>
      </c>
      <c r="BI712" s="146">
        <f>IF(N712="nulová",J712,0)</f>
        <v>0</v>
      </c>
      <c r="BJ712" s="18" t="s">
        <v>88</v>
      </c>
      <c r="BK712" s="146">
        <f>ROUND(I712*H712,2)</f>
        <v>0</v>
      </c>
      <c r="BL712" s="18" t="s">
        <v>318</v>
      </c>
      <c r="BM712" s="145" t="s">
        <v>2953</v>
      </c>
    </row>
    <row r="713" spans="2:65" s="1" customFormat="1" ht="11.25" x14ac:dyDescent="0.2">
      <c r="B713" s="34"/>
      <c r="D713" s="147" t="s">
        <v>320</v>
      </c>
      <c r="F713" s="148" t="s">
        <v>2954</v>
      </c>
      <c r="I713" s="149"/>
      <c r="L713" s="34"/>
      <c r="M713" s="150"/>
      <c r="T713" s="55"/>
      <c r="AT713" s="18" t="s">
        <v>320</v>
      </c>
      <c r="AU713" s="18" t="s">
        <v>90</v>
      </c>
    </row>
    <row r="714" spans="2:65" s="12" customFormat="1" ht="11.25" x14ac:dyDescent="0.2">
      <c r="B714" s="151"/>
      <c r="D714" s="152" t="s">
        <v>322</v>
      </c>
      <c r="E714" s="153" t="s">
        <v>43</v>
      </c>
      <c r="F714" s="154" t="s">
        <v>2955</v>
      </c>
      <c r="H714" s="155">
        <v>233.84</v>
      </c>
      <c r="I714" s="156"/>
      <c r="L714" s="151"/>
      <c r="M714" s="157"/>
      <c r="T714" s="158"/>
      <c r="AT714" s="153" t="s">
        <v>322</v>
      </c>
      <c r="AU714" s="153" t="s">
        <v>90</v>
      </c>
      <c r="AV714" s="12" t="s">
        <v>90</v>
      </c>
      <c r="AW714" s="12" t="s">
        <v>41</v>
      </c>
      <c r="AX714" s="12" t="s">
        <v>81</v>
      </c>
      <c r="AY714" s="153" t="s">
        <v>311</v>
      </c>
    </row>
    <row r="715" spans="2:65" s="13" customFormat="1" ht="11.25" x14ac:dyDescent="0.2">
      <c r="B715" s="159"/>
      <c r="D715" s="152" t="s">
        <v>322</v>
      </c>
      <c r="E715" s="160" t="s">
        <v>43</v>
      </c>
      <c r="F715" s="161" t="s">
        <v>331</v>
      </c>
      <c r="H715" s="162">
        <v>233.84</v>
      </c>
      <c r="I715" s="163"/>
      <c r="L715" s="159"/>
      <c r="M715" s="164"/>
      <c r="T715" s="165"/>
      <c r="AT715" s="160" t="s">
        <v>322</v>
      </c>
      <c r="AU715" s="160" t="s">
        <v>90</v>
      </c>
      <c r="AV715" s="13" t="s">
        <v>318</v>
      </c>
      <c r="AW715" s="13" t="s">
        <v>41</v>
      </c>
      <c r="AX715" s="13" t="s">
        <v>88</v>
      </c>
      <c r="AY715" s="160" t="s">
        <v>311</v>
      </c>
    </row>
    <row r="716" spans="2:65" s="1" customFormat="1" ht="24.2" customHeight="1" x14ac:dyDescent="0.2">
      <c r="B716" s="34"/>
      <c r="C716" s="134" t="s">
        <v>939</v>
      </c>
      <c r="D716" s="134" t="s">
        <v>313</v>
      </c>
      <c r="E716" s="135" t="s">
        <v>2956</v>
      </c>
      <c r="F716" s="136" t="s">
        <v>2957</v>
      </c>
      <c r="G716" s="137" t="s">
        <v>250</v>
      </c>
      <c r="H716" s="138">
        <v>14030.4</v>
      </c>
      <c r="I716" s="139"/>
      <c r="J716" s="140">
        <f>ROUND(I716*H716,2)</f>
        <v>0</v>
      </c>
      <c r="K716" s="136" t="s">
        <v>317</v>
      </c>
      <c r="L716" s="34"/>
      <c r="M716" s="141" t="s">
        <v>43</v>
      </c>
      <c r="N716" s="142" t="s">
        <v>52</v>
      </c>
      <c r="P716" s="143">
        <f>O716*H716</f>
        <v>0</v>
      </c>
      <c r="Q716" s="143">
        <v>0</v>
      </c>
      <c r="R716" s="143">
        <f>Q716*H716</f>
        <v>0</v>
      </c>
      <c r="S716" s="143">
        <v>0</v>
      </c>
      <c r="T716" s="144">
        <f>S716*H716</f>
        <v>0</v>
      </c>
      <c r="AR716" s="145" t="s">
        <v>318</v>
      </c>
      <c r="AT716" s="145" t="s">
        <v>313</v>
      </c>
      <c r="AU716" s="145" t="s">
        <v>90</v>
      </c>
      <c r="AY716" s="18" t="s">
        <v>311</v>
      </c>
      <c r="BE716" s="146">
        <f>IF(N716="základní",J716,0)</f>
        <v>0</v>
      </c>
      <c r="BF716" s="146">
        <f>IF(N716="snížená",J716,0)</f>
        <v>0</v>
      </c>
      <c r="BG716" s="146">
        <f>IF(N716="zákl. přenesená",J716,0)</f>
        <v>0</v>
      </c>
      <c r="BH716" s="146">
        <f>IF(N716="sníž. přenesená",J716,0)</f>
        <v>0</v>
      </c>
      <c r="BI716" s="146">
        <f>IF(N716="nulová",J716,0)</f>
        <v>0</v>
      </c>
      <c r="BJ716" s="18" t="s">
        <v>88</v>
      </c>
      <c r="BK716" s="146">
        <f>ROUND(I716*H716,2)</f>
        <v>0</v>
      </c>
      <c r="BL716" s="18" t="s">
        <v>318</v>
      </c>
      <c r="BM716" s="145" t="s">
        <v>2958</v>
      </c>
    </row>
    <row r="717" spans="2:65" s="1" customFormat="1" ht="11.25" x14ac:dyDescent="0.2">
      <c r="B717" s="34"/>
      <c r="D717" s="147" t="s">
        <v>320</v>
      </c>
      <c r="F717" s="148" t="s">
        <v>2959</v>
      </c>
      <c r="I717" s="149"/>
      <c r="L717" s="34"/>
      <c r="M717" s="150"/>
      <c r="T717" s="55"/>
      <c r="AT717" s="18" t="s">
        <v>320</v>
      </c>
      <c r="AU717" s="18" t="s">
        <v>90</v>
      </c>
    </row>
    <row r="718" spans="2:65" s="12" customFormat="1" ht="11.25" x14ac:dyDescent="0.2">
      <c r="B718" s="151"/>
      <c r="D718" s="152" t="s">
        <v>322</v>
      </c>
      <c r="F718" s="154" t="s">
        <v>2960</v>
      </c>
      <c r="H718" s="155">
        <v>14030.4</v>
      </c>
      <c r="I718" s="156"/>
      <c r="L718" s="151"/>
      <c r="M718" s="157"/>
      <c r="T718" s="158"/>
      <c r="AT718" s="153" t="s">
        <v>322</v>
      </c>
      <c r="AU718" s="153" t="s">
        <v>90</v>
      </c>
      <c r="AV718" s="12" t="s">
        <v>90</v>
      </c>
      <c r="AW718" s="12" t="s">
        <v>4</v>
      </c>
      <c r="AX718" s="12" t="s">
        <v>88</v>
      </c>
      <c r="AY718" s="153" t="s">
        <v>311</v>
      </c>
    </row>
    <row r="719" spans="2:65" s="1" customFormat="1" ht="24.2" customHeight="1" x14ac:dyDescent="0.2">
      <c r="B719" s="34"/>
      <c r="C719" s="134" t="s">
        <v>944</v>
      </c>
      <c r="D719" s="134" t="s">
        <v>313</v>
      </c>
      <c r="E719" s="135" t="s">
        <v>2961</v>
      </c>
      <c r="F719" s="136" t="s">
        <v>2962</v>
      </c>
      <c r="G719" s="137" t="s">
        <v>250</v>
      </c>
      <c r="H719" s="138">
        <v>233.84</v>
      </c>
      <c r="I719" s="139"/>
      <c r="J719" s="140">
        <f>ROUND(I719*H719,2)</f>
        <v>0</v>
      </c>
      <c r="K719" s="136" t="s">
        <v>317</v>
      </c>
      <c r="L719" s="34"/>
      <c r="M719" s="141" t="s">
        <v>43</v>
      </c>
      <c r="N719" s="142" t="s">
        <v>52</v>
      </c>
      <c r="P719" s="143">
        <f>O719*H719</f>
        <v>0</v>
      </c>
      <c r="Q719" s="143">
        <v>0</v>
      </c>
      <c r="R719" s="143">
        <f>Q719*H719</f>
        <v>0</v>
      </c>
      <c r="S719" s="143">
        <v>0</v>
      </c>
      <c r="T719" s="144">
        <f>S719*H719</f>
        <v>0</v>
      </c>
      <c r="AR719" s="145" t="s">
        <v>318</v>
      </c>
      <c r="AT719" s="145" t="s">
        <v>313</v>
      </c>
      <c r="AU719" s="145" t="s">
        <v>90</v>
      </c>
      <c r="AY719" s="18" t="s">
        <v>311</v>
      </c>
      <c r="BE719" s="146">
        <f>IF(N719="základní",J719,0)</f>
        <v>0</v>
      </c>
      <c r="BF719" s="146">
        <f>IF(N719="snížená",J719,0)</f>
        <v>0</v>
      </c>
      <c r="BG719" s="146">
        <f>IF(N719="zákl. přenesená",J719,0)</f>
        <v>0</v>
      </c>
      <c r="BH719" s="146">
        <f>IF(N719="sníž. přenesená",J719,0)</f>
        <v>0</v>
      </c>
      <c r="BI719" s="146">
        <f>IF(N719="nulová",J719,0)</f>
        <v>0</v>
      </c>
      <c r="BJ719" s="18" t="s">
        <v>88</v>
      </c>
      <c r="BK719" s="146">
        <f>ROUND(I719*H719,2)</f>
        <v>0</v>
      </c>
      <c r="BL719" s="18" t="s">
        <v>318</v>
      </c>
      <c r="BM719" s="145" t="s">
        <v>2963</v>
      </c>
    </row>
    <row r="720" spans="2:65" s="1" customFormat="1" ht="11.25" x14ac:dyDescent="0.2">
      <c r="B720" s="34"/>
      <c r="D720" s="147" t="s">
        <v>320</v>
      </c>
      <c r="F720" s="148" t="s">
        <v>2964</v>
      </c>
      <c r="I720" s="149"/>
      <c r="L720" s="34"/>
      <c r="M720" s="150"/>
      <c r="T720" s="55"/>
      <c r="AT720" s="18" t="s">
        <v>320</v>
      </c>
      <c r="AU720" s="18" t="s">
        <v>90</v>
      </c>
    </row>
    <row r="721" spans="2:65" s="1" customFormat="1" ht="24.2" customHeight="1" x14ac:dyDescent="0.2">
      <c r="B721" s="34"/>
      <c r="C721" s="134" t="s">
        <v>947</v>
      </c>
      <c r="D721" s="134" t="s">
        <v>313</v>
      </c>
      <c r="E721" s="135" t="s">
        <v>2965</v>
      </c>
      <c r="F721" s="136" t="s">
        <v>2966</v>
      </c>
      <c r="G721" s="137" t="s">
        <v>250</v>
      </c>
      <c r="H721" s="138">
        <v>3223.6120000000001</v>
      </c>
      <c r="I721" s="139"/>
      <c r="J721" s="140">
        <f>ROUND(I721*H721,2)</f>
        <v>0</v>
      </c>
      <c r="K721" s="136" t="s">
        <v>317</v>
      </c>
      <c r="L721" s="34"/>
      <c r="M721" s="141" t="s">
        <v>43</v>
      </c>
      <c r="N721" s="142" t="s">
        <v>52</v>
      </c>
      <c r="P721" s="143">
        <f>O721*H721</f>
        <v>0</v>
      </c>
      <c r="Q721" s="143">
        <v>0</v>
      </c>
      <c r="R721" s="143">
        <f>Q721*H721</f>
        <v>0</v>
      </c>
      <c r="S721" s="143">
        <v>0</v>
      </c>
      <c r="T721" s="144">
        <f>S721*H721</f>
        <v>0</v>
      </c>
      <c r="AR721" s="145" t="s">
        <v>318</v>
      </c>
      <c r="AT721" s="145" t="s">
        <v>313</v>
      </c>
      <c r="AU721" s="145" t="s">
        <v>90</v>
      </c>
      <c r="AY721" s="18" t="s">
        <v>311</v>
      </c>
      <c r="BE721" s="146">
        <f>IF(N721="základní",J721,0)</f>
        <v>0</v>
      </c>
      <c r="BF721" s="146">
        <f>IF(N721="snížená",J721,0)</f>
        <v>0</v>
      </c>
      <c r="BG721" s="146">
        <f>IF(N721="zákl. přenesená",J721,0)</f>
        <v>0</v>
      </c>
      <c r="BH721" s="146">
        <f>IF(N721="sníž. přenesená",J721,0)</f>
        <v>0</v>
      </c>
      <c r="BI721" s="146">
        <f>IF(N721="nulová",J721,0)</f>
        <v>0</v>
      </c>
      <c r="BJ721" s="18" t="s">
        <v>88</v>
      </c>
      <c r="BK721" s="146">
        <f>ROUND(I721*H721,2)</f>
        <v>0</v>
      </c>
      <c r="BL721" s="18" t="s">
        <v>318</v>
      </c>
      <c r="BM721" s="145" t="s">
        <v>2967</v>
      </c>
    </row>
    <row r="722" spans="2:65" s="1" customFormat="1" ht="11.25" x14ac:dyDescent="0.2">
      <c r="B722" s="34"/>
      <c r="D722" s="147" t="s">
        <v>320</v>
      </c>
      <c r="F722" s="148" t="s">
        <v>2968</v>
      </c>
      <c r="I722" s="149"/>
      <c r="L722" s="34"/>
      <c r="M722" s="150"/>
      <c r="T722" s="55"/>
      <c r="AT722" s="18" t="s">
        <v>320</v>
      </c>
      <c r="AU722" s="18" t="s">
        <v>90</v>
      </c>
    </row>
    <row r="723" spans="2:65" s="12" customFormat="1" ht="11.25" x14ac:dyDescent="0.2">
      <c r="B723" s="151"/>
      <c r="D723" s="152" t="s">
        <v>322</v>
      </c>
      <c r="E723" s="153" t="s">
        <v>43</v>
      </c>
      <c r="F723" s="154" t="s">
        <v>2969</v>
      </c>
      <c r="H723" s="155">
        <v>1474.5619999999999</v>
      </c>
      <c r="I723" s="156"/>
      <c r="L723" s="151"/>
      <c r="M723" s="157"/>
      <c r="T723" s="158"/>
      <c r="AT723" s="153" t="s">
        <v>322</v>
      </c>
      <c r="AU723" s="153" t="s">
        <v>90</v>
      </c>
      <c r="AV723" s="12" t="s">
        <v>90</v>
      </c>
      <c r="AW723" s="12" t="s">
        <v>41</v>
      </c>
      <c r="AX723" s="12" t="s">
        <v>81</v>
      </c>
      <c r="AY723" s="153" t="s">
        <v>311</v>
      </c>
    </row>
    <row r="724" spans="2:65" s="12" customFormat="1" ht="11.25" x14ac:dyDescent="0.2">
      <c r="B724" s="151"/>
      <c r="D724" s="152" t="s">
        <v>322</v>
      </c>
      <c r="E724" s="153" t="s">
        <v>43</v>
      </c>
      <c r="F724" s="154" t="s">
        <v>2970</v>
      </c>
      <c r="H724" s="155">
        <v>1749.05</v>
      </c>
      <c r="I724" s="156"/>
      <c r="L724" s="151"/>
      <c r="M724" s="157"/>
      <c r="T724" s="158"/>
      <c r="AT724" s="153" t="s">
        <v>322</v>
      </c>
      <c r="AU724" s="153" t="s">
        <v>90</v>
      </c>
      <c r="AV724" s="12" t="s">
        <v>90</v>
      </c>
      <c r="AW724" s="12" t="s">
        <v>41</v>
      </c>
      <c r="AX724" s="12" t="s">
        <v>81</v>
      </c>
      <c r="AY724" s="153" t="s">
        <v>311</v>
      </c>
    </row>
    <row r="725" spans="2:65" s="13" customFormat="1" ht="11.25" x14ac:dyDescent="0.2">
      <c r="B725" s="159"/>
      <c r="D725" s="152" t="s">
        <v>322</v>
      </c>
      <c r="E725" s="160" t="s">
        <v>43</v>
      </c>
      <c r="F725" s="161" t="s">
        <v>331</v>
      </c>
      <c r="H725" s="162">
        <v>3223.6120000000001</v>
      </c>
      <c r="I725" s="163"/>
      <c r="L725" s="159"/>
      <c r="M725" s="164"/>
      <c r="T725" s="165"/>
      <c r="AT725" s="160" t="s">
        <v>322</v>
      </c>
      <c r="AU725" s="160" t="s">
        <v>90</v>
      </c>
      <c r="AV725" s="13" t="s">
        <v>318</v>
      </c>
      <c r="AW725" s="13" t="s">
        <v>41</v>
      </c>
      <c r="AX725" s="13" t="s">
        <v>88</v>
      </c>
      <c r="AY725" s="160" t="s">
        <v>311</v>
      </c>
    </row>
    <row r="726" spans="2:65" s="1" customFormat="1" ht="24.2" customHeight="1" x14ac:dyDescent="0.2">
      <c r="B726" s="34"/>
      <c r="C726" s="134" t="s">
        <v>953</v>
      </c>
      <c r="D726" s="134" t="s">
        <v>313</v>
      </c>
      <c r="E726" s="135" t="s">
        <v>2971</v>
      </c>
      <c r="F726" s="136" t="s">
        <v>2972</v>
      </c>
      <c r="G726" s="137" t="s">
        <v>250</v>
      </c>
      <c r="H726" s="138">
        <v>193416.72</v>
      </c>
      <c r="I726" s="139"/>
      <c r="J726" s="140">
        <f>ROUND(I726*H726,2)</f>
        <v>0</v>
      </c>
      <c r="K726" s="136" t="s">
        <v>317</v>
      </c>
      <c r="L726" s="34"/>
      <c r="M726" s="141" t="s">
        <v>43</v>
      </c>
      <c r="N726" s="142" t="s">
        <v>52</v>
      </c>
      <c r="P726" s="143">
        <f>O726*H726</f>
        <v>0</v>
      </c>
      <c r="Q726" s="143">
        <v>0</v>
      </c>
      <c r="R726" s="143">
        <f>Q726*H726</f>
        <v>0</v>
      </c>
      <c r="S726" s="143">
        <v>0</v>
      </c>
      <c r="T726" s="144">
        <f>S726*H726</f>
        <v>0</v>
      </c>
      <c r="AR726" s="145" t="s">
        <v>318</v>
      </c>
      <c r="AT726" s="145" t="s">
        <v>313</v>
      </c>
      <c r="AU726" s="145" t="s">
        <v>90</v>
      </c>
      <c r="AY726" s="18" t="s">
        <v>311</v>
      </c>
      <c r="BE726" s="146">
        <f>IF(N726="základní",J726,0)</f>
        <v>0</v>
      </c>
      <c r="BF726" s="146">
        <f>IF(N726="snížená",J726,0)</f>
        <v>0</v>
      </c>
      <c r="BG726" s="146">
        <f>IF(N726="zákl. přenesená",J726,0)</f>
        <v>0</v>
      </c>
      <c r="BH726" s="146">
        <f>IF(N726="sníž. přenesená",J726,0)</f>
        <v>0</v>
      </c>
      <c r="BI726" s="146">
        <f>IF(N726="nulová",J726,0)</f>
        <v>0</v>
      </c>
      <c r="BJ726" s="18" t="s">
        <v>88</v>
      </c>
      <c r="BK726" s="146">
        <f>ROUND(I726*H726,2)</f>
        <v>0</v>
      </c>
      <c r="BL726" s="18" t="s">
        <v>318</v>
      </c>
      <c r="BM726" s="145" t="s">
        <v>2973</v>
      </c>
    </row>
    <row r="727" spans="2:65" s="1" customFormat="1" ht="11.25" x14ac:dyDescent="0.2">
      <c r="B727" s="34"/>
      <c r="D727" s="147" t="s">
        <v>320</v>
      </c>
      <c r="F727" s="148" t="s">
        <v>2974</v>
      </c>
      <c r="I727" s="149"/>
      <c r="L727" s="34"/>
      <c r="M727" s="150"/>
      <c r="T727" s="55"/>
      <c r="AT727" s="18" t="s">
        <v>320</v>
      </c>
      <c r="AU727" s="18" t="s">
        <v>90</v>
      </c>
    </row>
    <row r="728" spans="2:65" s="12" customFormat="1" ht="11.25" x14ac:dyDescent="0.2">
      <c r="B728" s="151"/>
      <c r="D728" s="152" t="s">
        <v>322</v>
      </c>
      <c r="F728" s="154" t="s">
        <v>2975</v>
      </c>
      <c r="H728" s="155">
        <v>193416.72</v>
      </c>
      <c r="I728" s="156"/>
      <c r="L728" s="151"/>
      <c r="M728" s="157"/>
      <c r="T728" s="158"/>
      <c r="AT728" s="153" t="s">
        <v>322</v>
      </c>
      <c r="AU728" s="153" t="s">
        <v>90</v>
      </c>
      <c r="AV728" s="12" t="s">
        <v>90</v>
      </c>
      <c r="AW728" s="12" t="s">
        <v>4</v>
      </c>
      <c r="AX728" s="12" t="s">
        <v>88</v>
      </c>
      <c r="AY728" s="153" t="s">
        <v>311</v>
      </c>
    </row>
    <row r="729" spans="2:65" s="1" customFormat="1" ht="24.2" customHeight="1" x14ac:dyDescent="0.2">
      <c r="B729" s="34"/>
      <c r="C729" s="134" t="s">
        <v>959</v>
      </c>
      <c r="D729" s="134" t="s">
        <v>313</v>
      </c>
      <c r="E729" s="135" t="s">
        <v>2976</v>
      </c>
      <c r="F729" s="136" t="s">
        <v>2977</v>
      </c>
      <c r="G729" s="137" t="s">
        <v>250</v>
      </c>
      <c r="H729" s="138">
        <v>3223.6120000000001</v>
      </c>
      <c r="I729" s="139"/>
      <c r="J729" s="140">
        <f>ROUND(I729*H729,2)</f>
        <v>0</v>
      </c>
      <c r="K729" s="136" t="s">
        <v>317</v>
      </c>
      <c r="L729" s="34"/>
      <c r="M729" s="141" t="s">
        <v>43</v>
      </c>
      <c r="N729" s="142" t="s">
        <v>52</v>
      </c>
      <c r="P729" s="143">
        <f>O729*H729</f>
        <v>0</v>
      </c>
      <c r="Q729" s="143">
        <v>0</v>
      </c>
      <c r="R729" s="143">
        <f>Q729*H729</f>
        <v>0</v>
      </c>
      <c r="S729" s="143">
        <v>0</v>
      </c>
      <c r="T729" s="144">
        <f>S729*H729</f>
        <v>0</v>
      </c>
      <c r="AR729" s="145" t="s">
        <v>318</v>
      </c>
      <c r="AT729" s="145" t="s">
        <v>313</v>
      </c>
      <c r="AU729" s="145" t="s">
        <v>90</v>
      </c>
      <c r="AY729" s="18" t="s">
        <v>311</v>
      </c>
      <c r="BE729" s="146">
        <f>IF(N729="základní",J729,0)</f>
        <v>0</v>
      </c>
      <c r="BF729" s="146">
        <f>IF(N729="snížená",J729,0)</f>
        <v>0</v>
      </c>
      <c r="BG729" s="146">
        <f>IF(N729="zákl. přenesená",J729,0)</f>
        <v>0</v>
      </c>
      <c r="BH729" s="146">
        <f>IF(N729="sníž. přenesená",J729,0)</f>
        <v>0</v>
      </c>
      <c r="BI729" s="146">
        <f>IF(N729="nulová",J729,0)</f>
        <v>0</v>
      </c>
      <c r="BJ729" s="18" t="s">
        <v>88</v>
      </c>
      <c r="BK729" s="146">
        <f>ROUND(I729*H729,2)</f>
        <v>0</v>
      </c>
      <c r="BL729" s="18" t="s">
        <v>318</v>
      </c>
      <c r="BM729" s="145" t="s">
        <v>2978</v>
      </c>
    </row>
    <row r="730" spans="2:65" s="1" customFormat="1" ht="11.25" x14ac:dyDescent="0.2">
      <c r="B730" s="34"/>
      <c r="D730" s="147" t="s">
        <v>320</v>
      </c>
      <c r="F730" s="148" t="s">
        <v>2979</v>
      </c>
      <c r="I730" s="149"/>
      <c r="L730" s="34"/>
      <c r="M730" s="150"/>
      <c r="T730" s="55"/>
      <c r="AT730" s="18" t="s">
        <v>320</v>
      </c>
      <c r="AU730" s="18" t="s">
        <v>90</v>
      </c>
    </row>
    <row r="731" spans="2:65" s="1" customFormat="1" ht="24.2" customHeight="1" x14ac:dyDescent="0.2">
      <c r="B731" s="34"/>
      <c r="C731" s="134" t="s">
        <v>967</v>
      </c>
      <c r="D731" s="134" t="s">
        <v>313</v>
      </c>
      <c r="E731" s="135" t="s">
        <v>738</v>
      </c>
      <c r="F731" s="136" t="s">
        <v>739</v>
      </c>
      <c r="G731" s="137" t="s">
        <v>250</v>
      </c>
      <c r="H731" s="138">
        <v>704.26</v>
      </c>
      <c r="I731" s="139"/>
      <c r="J731" s="140">
        <f>ROUND(I731*H731,2)</f>
        <v>0</v>
      </c>
      <c r="K731" s="136" t="s">
        <v>317</v>
      </c>
      <c r="L731" s="34"/>
      <c r="M731" s="141" t="s">
        <v>43</v>
      </c>
      <c r="N731" s="142" t="s">
        <v>52</v>
      </c>
      <c r="P731" s="143">
        <f>O731*H731</f>
        <v>0</v>
      </c>
      <c r="Q731" s="143">
        <v>0</v>
      </c>
      <c r="R731" s="143">
        <f>Q731*H731</f>
        <v>0</v>
      </c>
      <c r="S731" s="143">
        <v>0</v>
      </c>
      <c r="T731" s="144">
        <f>S731*H731</f>
        <v>0</v>
      </c>
      <c r="AR731" s="145" t="s">
        <v>318</v>
      </c>
      <c r="AT731" s="145" t="s">
        <v>313</v>
      </c>
      <c r="AU731" s="145" t="s">
        <v>90</v>
      </c>
      <c r="AY731" s="18" t="s">
        <v>311</v>
      </c>
      <c r="BE731" s="146">
        <f>IF(N731="základní",J731,0)</f>
        <v>0</v>
      </c>
      <c r="BF731" s="146">
        <f>IF(N731="snížená",J731,0)</f>
        <v>0</v>
      </c>
      <c r="BG731" s="146">
        <f>IF(N731="zákl. přenesená",J731,0)</f>
        <v>0</v>
      </c>
      <c r="BH731" s="146">
        <f>IF(N731="sníž. přenesená",J731,0)</f>
        <v>0</v>
      </c>
      <c r="BI731" s="146">
        <f>IF(N731="nulová",J731,0)</f>
        <v>0</v>
      </c>
      <c r="BJ731" s="18" t="s">
        <v>88</v>
      </c>
      <c r="BK731" s="146">
        <f>ROUND(I731*H731,2)</f>
        <v>0</v>
      </c>
      <c r="BL731" s="18" t="s">
        <v>318</v>
      </c>
      <c r="BM731" s="145" t="s">
        <v>2980</v>
      </c>
    </row>
    <row r="732" spans="2:65" s="1" customFormat="1" ht="11.25" x14ac:dyDescent="0.2">
      <c r="B732" s="34"/>
      <c r="D732" s="147" t="s">
        <v>320</v>
      </c>
      <c r="F732" s="148" t="s">
        <v>741</v>
      </c>
      <c r="I732" s="149"/>
      <c r="L732" s="34"/>
      <c r="M732" s="150"/>
      <c r="T732" s="55"/>
      <c r="AT732" s="18" t="s">
        <v>320</v>
      </c>
      <c r="AU732" s="18" t="s">
        <v>90</v>
      </c>
    </row>
    <row r="733" spans="2:65" s="12" customFormat="1" ht="11.25" x14ac:dyDescent="0.2">
      <c r="B733" s="151"/>
      <c r="D733" s="152" t="s">
        <v>322</v>
      </c>
      <c r="E733" s="153" t="s">
        <v>43</v>
      </c>
      <c r="F733" s="154" t="s">
        <v>2981</v>
      </c>
      <c r="H733" s="155">
        <v>704.26</v>
      </c>
      <c r="I733" s="156"/>
      <c r="L733" s="151"/>
      <c r="M733" s="157"/>
      <c r="T733" s="158"/>
      <c r="AT733" s="153" t="s">
        <v>322</v>
      </c>
      <c r="AU733" s="153" t="s">
        <v>90</v>
      </c>
      <c r="AV733" s="12" t="s">
        <v>90</v>
      </c>
      <c r="AW733" s="12" t="s">
        <v>41</v>
      </c>
      <c r="AX733" s="12" t="s">
        <v>81</v>
      </c>
      <c r="AY733" s="153" t="s">
        <v>311</v>
      </c>
    </row>
    <row r="734" spans="2:65" s="13" customFormat="1" ht="11.25" x14ac:dyDescent="0.2">
      <c r="B734" s="159"/>
      <c r="D734" s="152" t="s">
        <v>322</v>
      </c>
      <c r="E734" s="160" t="s">
        <v>43</v>
      </c>
      <c r="F734" s="161" t="s">
        <v>331</v>
      </c>
      <c r="H734" s="162">
        <v>704.26</v>
      </c>
      <c r="I734" s="163"/>
      <c r="L734" s="159"/>
      <c r="M734" s="164"/>
      <c r="T734" s="165"/>
      <c r="AT734" s="160" t="s">
        <v>322</v>
      </c>
      <c r="AU734" s="160" t="s">
        <v>90</v>
      </c>
      <c r="AV734" s="13" t="s">
        <v>318</v>
      </c>
      <c r="AW734" s="13" t="s">
        <v>41</v>
      </c>
      <c r="AX734" s="13" t="s">
        <v>88</v>
      </c>
      <c r="AY734" s="160" t="s">
        <v>311</v>
      </c>
    </row>
    <row r="735" spans="2:65" s="1" customFormat="1" ht="24.2" customHeight="1" x14ac:dyDescent="0.2">
      <c r="B735" s="34"/>
      <c r="C735" s="134" t="s">
        <v>973</v>
      </c>
      <c r="D735" s="134" t="s">
        <v>313</v>
      </c>
      <c r="E735" s="135" t="s">
        <v>2982</v>
      </c>
      <c r="F735" s="136" t="s">
        <v>2983</v>
      </c>
      <c r="G735" s="137" t="s">
        <v>250</v>
      </c>
      <c r="H735" s="138">
        <v>352.13</v>
      </c>
      <c r="I735" s="139"/>
      <c r="J735" s="140">
        <f>ROUND(I735*H735,2)</f>
        <v>0</v>
      </c>
      <c r="K735" s="136" t="s">
        <v>317</v>
      </c>
      <c r="L735" s="34"/>
      <c r="M735" s="141" t="s">
        <v>43</v>
      </c>
      <c r="N735" s="142" t="s">
        <v>52</v>
      </c>
      <c r="P735" s="143">
        <f>O735*H735</f>
        <v>0</v>
      </c>
      <c r="Q735" s="143">
        <v>4.0000000000000003E-5</v>
      </c>
      <c r="R735" s="143">
        <f>Q735*H735</f>
        <v>1.4085200000000001E-2</v>
      </c>
      <c r="S735" s="143">
        <v>0</v>
      </c>
      <c r="T735" s="144">
        <f>S735*H735</f>
        <v>0</v>
      </c>
      <c r="AR735" s="145" t="s">
        <v>318</v>
      </c>
      <c r="AT735" s="145" t="s">
        <v>313</v>
      </c>
      <c r="AU735" s="145" t="s">
        <v>90</v>
      </c>
      <c r="AY735" s="18" t="s">
        <v>311</v>
      </c>
      <c r="BE735" s="146">
        <f>IF(N735="základní",J735,0)</f>
        <v>0</v>
      </c>
      <c r="BF735" s="146">
        <f>IF(N735="snížená",J735,0)</f>
        <v>0</v>
      </c>
      <c r="BG735" s="146">
        <f>IF(N735="zákl. přenesená",J735,0)</f>
        <v>0</v>
      </c>
      <c r="BH735" s="146">
        <f>IF(N735="sníž. přenesená",J735,0)</f>
        <v>0</v>
      </c>
      <c r="BI735" s="146">
        <f>IF(N735="nulová",J735,0)</f>
        <v>0</v>
      </c>
      <c r="BJ735" s="18" t="s">
        <v>88</v>
      </c>
      <c r="BK735" s="146">
        <f>ROUND(I735*H735,2)</f>
        <v>0</v>
      </c>
      <c r="BL735" s="18" t="s">
        <v>318</v>
      </c>
      <c r="BM735" s="145" t="s">
        <v>2984</v>
      </c>
    </row>
    <row r="736" spans="2:65" s="1" customFormat="1" ht="11.25" x14ac:dyDescent="0.2">
      <c r="B736" s="34"/>
      <c r="D736" s="147" t="s">
        <v>320</v>
      </c>
      <c r="F736" s="148" t="s">
        <v>2985</v>
      </c>
      <c r="I736" s="149"/>
      <c r="L736" s="34"/>
      <c r="M736" s="150"/>
      <c r="T736" s="55"/>
      <c r="AT736" s="18" t="s">
        <v>320</v>
      </c>
      <c r="AU736" s="18" t="s">
        <v>90</v>
      </c>
    </row>
    <row r="737" spans="2:65" s="12" customFormat="1" ht="11.25" x14ac:dyDescent="0.2">
      <c r="B737" s="151"/>
      <c r="D737" s="152" t="s">
        <v>322</v>
      </c>
      <c r="E737" s="153" t="s">
        <v>43</v>
      </c>
      <c r="F737" s="154" t="s">
        <v>2986</v>
      </c>
      <c r="H737" s="155">
        <v>352.13</v>
      </c>
      <c r="I737" s="156"/>
      <c r="L737" s="151"/>
      <c r="M737" s="157"/>
      <c r="T737" s="158"/>
      <c r="AT737" s="153" t="s">
        <v>322</v>
      </c>
      <c r="AU737" s="153" t="s">
        <v>90</v>
      </c>
      <c r="AV737" s="12" t="s">
        <v>90</v>
      </c>
      <c r="AW737" s="12" t="s">
        <v>41</v>
      </c>
      <c r="AX737" s="12" t="s">
        <v>81</v>
      </c>
      <c r="AY737" s="153" t="s">
        <v>311</v>
      </c>
    </row>
    <row r="738" spans="2:65" s="13" customFormat="1" ht="11.25" x14ac:dyDescent="0.2">
      <c r="B738" s="159"/>
      <c r="D738" s="152" t="s">
        <v>322</v>
      </c>
      <c r="E738" s="160" t="s">
        <v>43</v>
      </c>
      <c r="F738" s="161" t="s">
        <v>331</v>
      </c>
      <c r="H738" s="162">
        <v>352.13</v>
      </c>
      <c r="I738" s="163"/>
      <c r="L738" s="159"/>
      <c r="M738" s="164"/>
      <c r="T738" s="165"/>
      <c r="AT738" s="160" t="s">
        <v>322</v>
      </c>
      <c r="AU738" s="160" t="s">
        <v>90</v>
      </c>
      <c r="AV738" s="13" t="s">
        <v>318</v>
      </c>
      <c r="AW738" s="13" t="s">
        <v>41</v>
      </c>
      <c r="AX738" s="13" t="s">
        <v>88</v>
      </c>
      <c r="AY738" s="160" t="s">
        <v>311</v>
      </c>
    </row>
    <row r="739" spans="2:65" s="1" customFormat="1" ht="16.5" customHeight="1" x14ac:dyDescent="0.2">
      <c r="B739" s="34"/>
      <c r="C739" s="134" t="s">
        <v>976</v>
      </c>
      <c r="D739" s="134" t="s">
        <v>313</v>
      </c>
      <c r="E739" s="135" t="s">
        <v>2987</v>
      </c>
      <c r="F739" s="136" t="s">
        <v>2988</v>
      </c>
      <c r="G739" s="137" t="s">
        <v>379</v>
      </c>
      <c r="H739" s="138">
        <v>347.25299999999999</v>
      </c>
      <c r="I739" s="139"/>
      <c r="J739" s="140">
        <f>ROUND(I739*H739,2)</f>
        <v>0</v>
      </c>
      <c r="K739" s="136" t="s">
        <v>43</v>
      </c>
      <c r="L739" s="34"/>
      <c r="M739" s="141" t="s">
        <v>43</v>
      </c>
      <c r="N739" s="142" t="s">
        <v>52</v>
      </c>
      <c r="P739" s="143">
        <f>O739*H739</f>
        <v>0</v>
      </c>
      <c r="Q739" s="143">
        <v>0</v>
      </c>
      <c r="R739" s="143">
        <f>Q739*H739</f>
        <v>0</v>
      </c>
      <c r="S739" s="143">
        <v>0</v>
      </c>
      <c r="T739" s="144">
        <f>S739*H739</f>
        <v>0</v>
      </c>
      <c r="AR739" s="145" t="s">
        <v>318</v>
      </c>
      <c r="AT739" s="145" t="s">
        <v>313</v>
      </c>
      <c r="AU739" s="145" t="s">
        <v>90</v>
      </c>
      <c r="AY739" s="18" t="s">
        <v>311</v>
      </c>
      <c r="BE739" s="146">
        <f>IF(N739="základní",J739,0)</f>
        <v>0</v>
      </c>
      <c r="BF739" s="146">
        <f>IF(N739="snížená",J739,0)</f>
        <v>0</v>
      </c>
      <c r="BG739" s="146">
        <f>IF(N739="zákl. přenesená",J739,0)</f>
        <v>0</v>
      </c>
      <c r="BH739" s="146">
        <f>IF(N739="sníž. přenesená",J739,0)</f>
        <v>0</v>
      </c>
      <c r="BI739" s="146">
        <f>IF(N739="nulová",J739,0)</f>
        <v>0</v>
      </c>
      <c r="BJ739" s="18" t="s">
        <v>88</v>
      </c>
      <c r="BK739" s="146">
        <f>ROUND(I739*H739,2)</f>
        <v>0</v>
      </c>
      <c r="BL739" s="18" t="s">
        <v>318</v>
      </c>
      <c r="BM739" s="145" t="s">
        <v>2989</v>
      </c>
    </row>
    <row r="740" spans="2:65" s="14" customFormat="1" ht="11.25" x14ac:dyDescent="0.2">
      <c r="B740" s="166"/>
      <c r="D740" s="152" t="s">
        <v>322</v>
      </c>
      <c r="E740" s="167" t="s">
        <v>43</v>
      </c>
      <c r="F740" s="168" t="s">
        <v>1815</v>
      </c>
      <c r="H740" s="167" t="s">
        <v>43</v>
      </c>
      <c r="I740" s="169"/>
      <c r="L740" s="166"/>
      <c r="M740" s="170"/>
      <c r="T740" s="171"/>
      <c r="AT740" s="167" t="s">
        <v>322</v>
      </c>
      <c r="AU740" s="167" t="s">
        <v>90</v>
      </c>
      <c r="AV740" s="14" t="s">
        <v>88</v>
      </c>
      <c r="AW740" s="14" t="s">
        <v>41</v>
      </c>
      <c r="AX740" s="14" t="s">
        <v>81</v>
      </c>
      <c r="AY740" s="167" t="s">
        <v>311</v>
      </c>
    </row>
    <row r="741" spans="2:65" s="12" customFormat="1" ht="11.25" x14ac:dyDescent="0.2">
      <c r="B741" s="151"/>
      <c r="D741" s="152" t="s">
        <v>322</v>
      </c>
      <c r="E741" s="153" t="s">
        <v>43</v>
      </c>
      <c r="F741" s="154" t="s">
        <v>2990</v>
      </c>
      <c r="H741" s="155">
        <v>347.25299999999999</v>
      </c>
      <c r="I741" s="156"/>
      <c r="L741" s="151"/>
      <c r="M741" s="157"/>
      <c r="T741" s="158"/>
      <c r="AT741" s="153" t="s">
        <v>322</v>
      </c>
      <c r="AU741" s="153" t="s">
        <v>90</v>
      </c>
      <c r="AV741" s="12" t="s">
        <v>90</v>
      </c>
      <c r="AW741" s="12" t="s">
        <v>41</v>
      </c>
      <c r="AX741" s="12" t="s">
        <v>81</v>
      </c>
      <c r="AY741" s="153" t="s">
        <v>311</v>
      </c>
    </row>
    <row r="742" spans="2:65" s="13" customFormat="1" ht="11.25" x14ac:dyDescent="0.2">
      <c r="B742" s="159"/>
      <c r="D742" s="152" t="s">
        <v>322</v>
      </c>
      <c r="E742" s="160" t="s">
        <v>43</v>
      </c>
      <c r="F742" s="161" t="s">
        <v>331</v>
      </c>
      <c r="H742" s="162">
        <v>347.25299999999999</v>
      </c>
      <c r="I742" s="163"/>
      <c r="L742" s="159"/>
      <c r="M742" s="164"/>
      <c r="T742" s="165"/>
      <c r="AT742" s="160" t="s">
        <v>322</v>
      </c>
      <c r="AU742" s="160" t="s">
        <v>90</v>
      </c>
      <c r="AV742" s="13" t="s">
        <v>318</v>
      </c>
      <c r="AW742" s="13" t="s">
        <v>41</v>
      </c>
      <c r="AX742" s="13" t="s">
        <v>88</v>
      </c>
      <c r="AY742" s="160" t="s">
        <v>311</v>
      </c>
    </row>
    <row r="743" spans="2:65" s="1" customFormat="1" ht="24.2" customHeight="1" x14ac:dyDescent="0.2">
      <c r="B743" s="34"/>
      <c r="C743" s="134" t="s">
        <v>982</v>
      </c>
      <c r="D743" s="134" t="s">
        <v>313</v>
      </c>
      <c r="E743" s="135" t="s">
        <v>2991</v>
      </c>
      <c r="F743" s="136" t="s">
        <v>2992</v>
      </c>
      <c r="G743" s="137" t="s">
        <v>340</v>
      </c>
      <c r="H743" s="138">
        <v>4</v>
      </c>
      <c r="I743" s="139"/>
      <c r="J743" s="140">
        <f>ROUND(I743*H743,2)</f>
        <v>0</v>
      </c>
      <c r="K743" s="136" t="s">
        <v>317</v>
      </c>
      <c r="L743" s="34"/>
      <c r="M743" s="141" t="s">
        <v>43</v>
      </c>
      <c r="N743" s="142" t="s">
        <v>52</v>
      </c>
      <c r="P743" s="143">
        <f>O743*H743</f>
        <v>0</v>
      </c>
      <c r="Q743" s="143">
        <v>8.0000000000000007E-5</v>
      </c>
      <c r="R743" s="143">
        <f>Q743*H743</f>
        <v>3.2000000000000003E-4</v>
      </c>
      <c r="S743" s="143">
        <v>0</v>
      </c>
      <c r="T743" s="144">
        <f>S743*H743</f>
        <v>0</v>
      </c>
      <c r="AR743" s="145" t="s">
        <v>318</v>
      </c>
      <c r="AT743" s="145" t="s">
        <v>313</v>
      </c>
      <c r="AU743" s="145" t="s">
        <v>90</v>
      </c>
      <c r="AY743" s="18" t="s">
        <v>311</v>
      </c>
      <c r="BE743" s="146">
        <f>IF(N743="základní",J743,0)</f>
        <v>0</v>
      </c>
      <c r="BF743" s="146">
        <f>IF(N743="snížená",J743,0)</f>
        <v>0</v>
      </c>
      <c r="BG743" s="146">
        <f>IF(N743="zákl. přenesená",J743,0)</f>
        <v>0</v>
      </c>
      <c r="BH743" s="146">
        <f>IF(N743="sníž. přenesená",J743,0)</f>
        <v>0</v>
      </c>
      <c r="BI743" s="146">
        <f>IF(N743="nulová",J743,0)</f>
        <v>0</v>
      </c>
      <c r="BJ743" s="18" t="s">
        <v>88</v>
      </c>
      <c r="BK743" s="146">
        <f>ROUND(I743*H743,2)</f>
        <v>0</v>
      </c>
      <c r="BL743" s="18" t="s">
        <v>318</v>
      </c>
      <c r="BM743" s="145" t="s">
        <v>2993</v>
      </c>
    </row>
    <row r="744" spans="2:65" s="1" customFormat="1" ht="11.25" x14ac:dyDescent="0.2">
      <c r="B744" s="34"/>
      <c r="D744" s="147" t="s">
        <v>320</v>
      </c>
      <c r="F744" s="148" t="s">
        <v>2994</v>
      </c>
      <c r="I744" s="149"/>
      <c r="L744" s="34"/>
      <c r="M744" s="150"/>
      <c r="T744" s="55"/>
      <c r="AT744" s="18" t="s">
        <v>320</v>
      </c>
      <c r="AU744" s="18" t="s">
        <v>90</v>
      </c>
    </row>
    <row r="745" spans="2:65" s="12" customFormat="1" ht="11.25" x14ac:dyDescent="0.2">
      <c r="B745" s="151"/>
      <c r="D745" s="152" t="s">
        <v>322</v>
      </c>
      <c r="E745" s="153" t="s">
        <v>43</v>
      </c>
      <c r="F745" s="154" t="s">
        <v>2995</v>
      </c>
      <c r="H745" s="155">
        <v>4</v>
      </c>
      <c r="I745" s="156"/>
      <c r="L745" s="151"/>
      <c r="M745" s="157"/>
      <c r="T745" s="158"/>
      <c r="AT745" s="153" t="s">
        <v>322</v>
      </c>
      <c r="AU745" s="153" t="s">
        <v>90</v>
      </c>
      <c r="AV745" s="12" t="s">
        <v>90</v>
      </c>
      <c r="AW745" s="12" t="s">
        <v>41</v>
      </c>
      <c r="AX745" s="12" t="s">
        <v>88</v>
      </c>
      <c r="AY745" s="153" t="s">
        <v>311</v>
      </c>
    </row>
    <row r="746" spans="2:65" s="1" customFormat="1" ht="16.5" customHeight="1" x14ac:dyDescent="0.2">
      <c r="B746" s="34"/>
      <c r="C746" s="172" t="s">
        <v>985</v>
      </c>
      <c r="D746" s="172" t="s">
        <v>634</v>
      </c>
      <c r="E746" s="173" t="s">
        <v>792</v>
      </c>
      <c r="F746" s="174" t="s">
        <v>793</v>
      </c>
      <c r="G746" s="175" t="s">
        <v>340</v>
      </c>
      <c r="H746" s="176">
        <v>4</v>
      </c>
      <c r="I746" s="177"/>
      <c r="J746" s="178">
        <f>ROUND(I746*H746,2)</f>
        <v>0</v>
      </c>
      <c r="K746" s="174" t="s">
        <v>43</v>
      </c>
      <c r="L746" s="179"/>
      <c r="M746" s="180" t="s">
        <v>43</v>
      </c>
      <c r="N746" s="181" t="s">
        <v>52</v>
      </c>
      <c r="P746" s="143">
        <f>O746*H746</f>
        <v>0</v>
      </c>
      <c r="Q746" s="143">
        <v>0</v>
      </c>
      <c r="R746" s="143">
        <f>Q746*H746</f>
        <v>0</v>
      </c>
      <c r="S746" s="143">
        <v>0</v>
      </c>
      <c r="T746" s="144">
        <f>S746*H746</f>
        <v>0</v>
      </c>
      <c r="AR746" s="145" t="s">
        <v>362</v>
      </c>
      <c r="AT746" s="145" t="s">
        <v>634</v>
      </c>
      <c r="AU746" s="145" t="s">
        <v>90</v>
      </c>
      <c r="AY746" s="18" t="s">
        <v>311</v>
      </c>
      <c r="BE746" s="146">
        <f>IF(N746="základní",J746,0)</f>
        <v>0</v>
      </c>
      <c r="BF746" s="146">
        <f>IF(N746="snížená",J746,0)</f>
        <v>0</v>
      </c>
      <c r="BG746" s="146">
        <f>IF(N746="zákl. přenesená",J746,0)</f>
        <v>0</v>
      </c>
      <c r="BH746" s="146">
        <f>IF(N746="sníž. přenesená",J746,0)</f>
        <v>0</v>
      </c>
      <c r="BI746" s="146">
        <f>IF(N746="nulová",J746,0)</f>
        <v>0</v>
      </c>
      <c r="BJ746" s="18" t="s">
        <v>88</v>
      </c>
      <c r="BK746" s="146">
        <f>ROUND(I746*H746,2)</f>
        <v>0</v>
      </c>
      <c r="BL746" s="18" t="s">
        <v>318</v>
      </c>
      <c r="BM746" s="145" t="s">
        <v>2996</v>
      </c>
    </row>
    <row r="747" spans="2:65" s="1" customFormat="1" ht="16.5" customHeight="1" x14ac:dyDescent="0.2">
      <c r="B747" s="34"/>
      <c r="C747" s="134" t="s">
        <v>991</v>
      </c>
      <c r="D747" s="134" t="s">
        <v>313</v>
      </c>
      <c r="E747" s="135" t="s">
        <v>2997</v>
      </c>
      <c r="F747" s="136" t="s">
        <v>2998</v>
      </c>
      <c r="G747" s="137" t="s">
        <v>340</v>
      </c>
      <c r="H747" s="138">
        <v>4</v>
      </c>
      <c r="I747" s="139"/>
      <c r="J747" s="140">
        <f>ROUND(I747*H747,2)</f>
        <v>0</v>
      </c>
      <c r="K747" s="136" t="s">
        <v>317</v>
      </c>
      <c r="L747" s="34"/>
      <c r="M747" s="141" t="s">
        <v>43</v>
      </c>
      <c r="N747" s="142" t="s">
        <v>52</v>
      </c>
      <c r="P747" s="143">
        <f>O747*H747</f>
        <v>0</v>
      </c>
      <c r="Q747" s="143">
        <v>1.1E-4</v>
      </c>
      <c r="R747" s="143">
        <f>Q747*H747</f>
        <v>4.4000000000000002E-4</v>
      </c>
      <c r="S747" s="143">
        <v>0</v>
      </c>
      <c r="T747" s="144">
        <f>S747*H747</f>
        <v>0</v>
      </c>
      <c r="AR747" s="145" t="s">
        <v>318</v>
      </c>
      <c r="AT747" s="145" t="s">
        <v>313</v>
      </c>
      <c r="AU747" s="145" t="s">
        <v>90</v>
      </c>
      <c r="AY747" s="18" t="s">
        <v>311</v>
      </c>
      <c r="BE747" s="146">
        <f>IF(N747="základní",J747,0)</f>
        <v>0</v>
      </c>
      <c r="BF747" s="146">
        <f>IF(N747="snížená",J747,0)</f>
        <v>0</v>
      </c>
      <c r="BG747" s="146">
        <f>IF(N747="zákl. přenesená",J747,0)</f>
        <v>0</v>
      </c>
      <c r="BH747" s="146">
        <f>IF(N747="sníž. přenesená",J747,0)</f>
        <v>0</v>
      </c>
      <c r="BI747" s="146">
        <f>IF(N747="nulová",J747,0)</f>
        <v>0</v>
      </c>
      <c r="BJ747" s="18" t="s">
        <v>88</v>
      </c>
      <c r="BK747" s="146">
        <f>ROUND(I747*H747,2)</f>
        <v>0</v>
      </c>
      <c r="BL747" s="18" t="s">
        <v>318</v>
      </c>
      <c r="BM747" s="145" t="s">
        <v>2999</v>
      </c>
    </row>
    <row r="748" spans="2:65" s="1" customFormat="1" ht="11.25" x14ac:dyDescent="0.2">
      <c r="B748" s="34"/>
      <c r="D748" s="147" t="s">
        <v>320</v>
      </c>
      <c r="F748" s="148" t="s">
        <v>3000</v>
      </c>
      <c r="I748" s="149"/>
      <c r="L748" s="34"/>
      <c r="M748" s="150"/>
      <c r="T748" s="55"/>
      <c r="AT748" s="18" t="s">
        <v>320</v>
      </c>
      <c r="AU748" s="18" t="s">
        <v>90</v>
      </c>
    </row>
    <row r="749" spans="2:65" s="1" customFormat="1" ht="16.5" customHeight="1" x14ac:dyDescent="0.2">
      <c r="B749" s="34"/>
      <c r="C749" s="172" t="s">
        <v>995</v>
      </c>
      <c r="D749" s="172" t="s">
        <v>634</v>
      </c>
      <c r="E749" s="173" t="s">
        <v>805</v>
      </c>
      <c r="F749" s="174" t="s">
        <v>806</v>
      </c>
      <c r="G749" s="175" t="s">
        <v>340</v>
      </c>
      <c r="H749" s="176">
        <v>2</v>
      </c>
      <c r="I749" s="177"/>
      <c r="J749" s="178">
        <f>ROUND(I749*H749,2)</f>
        <v>0</v>
      </c>
      <c r="K749" s="174" t="s">
        <v>317</v>
      </c>
      <c r="L749" s="179"/>
      <c r="M749" s="180" t="s">
        <v>43</v>
      </c>
      <c r="N749" s="181" t="s">
        <v>52</v>
      </c>
      <c r="P749" s="143">
        <f>O749*H749</f>
        <v>0</v>
      </c>
      <c r="Q749" s="143">
        <v>1.2E-2</v>
      </c>
      <c r="R749" s="143">
        <f>Q749*H749</f>
        <v>2.4E-2</v>
      </c>
      <c r="S749" s="143">
        <v>0</v>
      </c>
      <c r="T749" s="144">
        <f>S749*H749</f>
        <v>0</v>
      </c>
      <c r="AR749" s="145" t="s">
        <v>362</v>
      </c>
      <c r="AT749" s="145" t="s">
        <v>634</v>
      </c>
      <c r="AU749" s="145" t="s">
        <v>90</v>
      </c>
      <c r="AY749" s="18" t="s">
        <v>311</v>
      </c>
      <c r="BE749" s="146">
        <f>IF(N749="základní",J749,0)</f>
        <v>0</v>
      </c>
      <c r="BF749" s="146">
        <f>IF(N749="snížená",J749,0)</f>
        <v>0</v>
      </c>
      <c r="BG749" s="146">
        <f>IF(N749="zákl. přenesená",J749,0)</f>
        <v>0</v>
      </c>
      <c r="BH749" s="146">
        <f>IF(N749="sníž. přenesená",J749,0)</f>
        <v>0</v>
      </c>
      <c r="BI749" s="146">
        <f>IF(N749="nulová",J749,0)</f>
        <v>0</v>
      </c>
      <c r="BJ749" s="18" t="s">
        <v>88</v>
      </c>
      <c r="BK749" s="146">
        <f>ROUND(I749*H749,2)</f>
        <v>0</v>
      </c>
      <c r="BL749" s="18" t="s">
        <v>318</v>
      </c>
      <c r="BM749" s="145" t="s">
        <v>3001</v>
      </c>
    </row>
    <row r="750" spans="2:65" s="12" customFormat="1" ht="11.25" x14ac:dyDescent="0.2">
      <c r="B750" s="151"/>
      <c r="D750" s="152" t="s">
        <v>322</v>
      </c>
      <c r="E750" s="153" t="s">
        <v>43</v>
      </c>
      <c r="F750" s="154" t="s">
        <v>808</v>
      </c>
      <c r="H750" s="155">
        <v>2</v>
      </c>
      <c r="I750" s="156"/>
      <c r="L750" s="151"/>
      <c r="M750" s="157"/>
      <c r="T750" s="158"/>
      <c r="AT750" s="153" t="s">
        <v>322</v>
      </c>
      <c r="AU750" s="153" t="s">
        <v>90</v>
      </c>
      <c r="AV750" s="12" t="s">
        <v>90</v>
      </c>
      <c r="AW750" s="12" t="s">
        <v>41</v>
      </c>
      <c r="AX750" s="12" t="s">
        <v>88</v>
      </c>
      <c r="AY750" s="153" t="s">
        <v>311</v>
      </c>
    </row>
    <row r="751" spans="2:65" s="1" customFormat="1" ht="16.5" customHeight="1" x14ac:dyDescent="0.2">
      <c r="B751" s="34"/>
      <c r="C751" s="172" t="s">
        <v>1001</v>
      </c>
      <c r="D751" s="172" t="s">
        <v>634</v>
      </c>
      <c r="E751" s="173" t="s">
        <v>810</v>
      </c>
      <c r="F751" s="174" t="s">
        <v>811</v>
      </c>
      <c r="G751" s="175" t="s">
        <v>340</v>
      </c>
      <c r="H751" s="176">
        <v>2</v>
      </c>
      <c r="I751" s="177"/>
      <c r="J751" s="178">
        <f>ROUND(I751*H751,2)</f>
        <v>0</v>
      </c>
      <c r="K751" s="174" t="s">
        <v>317</v>
      </c>
      <c r="L751" s="179"/>
      <c r="M751" s="180" t="s">
        <v>43</v>
      </c>
      <c r="N751" s="181" t="s">
        <v>52</v>
      </c>
      <c r="P751" s="143">
        <f>O751*H751</f>
        <v>0</v>
      </c>
      <c r="Q751" s="143">
        <v>1.4E-2</v>
      </c>
      <c r="R751" s="143">
        <f>Q751*H751</f>
        <v>2.8000000000000001E-2</v>
      </c>
      <c r="S751" s="143">
        <v>0</v>
      </c>
      <c r="T751" s="144">
        <f>S751*H751</f>
        <v>0</v>
      </c>
      <c r="AR751" s="145" t="s">
        <v>362</v>
      </c>
      <c r="AT751" s="145" t="s">
        <v>634</v>
      </c>
      <c r="AU751" s="145" t="s">
        <v>90</v>
      </c>
      <c r="AY751" s="18" t="s">
        <v>311</v>
      </c>
      <c r="BE751" s="146">
        <f>IF(N751="základní",J751,0)</f>
        <v>0</v>
      </c>
      <c r="BF751" s="146">
        <f>IF(N751="snížená",J751,0)</f>
        <v>0</v>
      </c>
      <c r="BG751" s="146">
        <f>IF(N751="zákl. přenesená",J751,0)</f>
        <v>0</v>
      </c>
      <c r="BH751" s="146">
        <f>IF(N751="sníž. přenesená",J751,0)</f>
        <v>0</v>
      </c>
      <c r="BI751" s="146">
        <f>IF(N751="nulová",J751,0)</f>
        <v>0</v>
      </c>
      <c r="BJ751" s="18" t="s">
        <v>88</v>
      </c>
      <c r="BK751" s="146">
        <f>ROUND(I751*H751,2)</f>
        <v>0</v>
      </c>
      <c r="BL751" s="18" t="s">
        <v>318</v>
      </c>
      <c r="BM751" s="145" t="s">
        <v>3002</v>
      </c>
    </row>
    <row r="752" spans="2:65" s="12" customFormat="1" ht="11.25" x14ac:dyDescent="0.2">
      <c r="B752" s="151"/>
      <c r="D752" s="152" t="s">
        <v>322</v>
      </c>
      <c r="E752" s="153" t="s">
        <v>43</v>
      </c>
      <c r="F752" s="154" t="s">
        <v>813</v>
      </c>
      <c r="H752" s="155">
        <v>2</v>
      </c>
      <c r="I752" s="156"/>
      <c r="L752" s="151"/>
      <c r="M752" s="157"/>
      <c r="T752" s="158"/>
      <c r="AT752" s="153" t="s">
        <v>322</v>
      </c>
      <c r="AU752" s="153" t="s">
        <v>90</v>
      </c>
      <c r="AV752" s="12" t="s">
        <v>90</v>
      </c>
      <c r="AW752" s="12" t="s">
        <v>41</v>
      </c>
      <c r="AX752" s="12" t="s">
        <v>88</v>
      </c>
      <c r="AY752" s="153" t="s">
        <v>311</v>
      </c>
    </row>
    <row r="753" spans="2:65" s="1" customFormat="1" ht="16.5" customHeight="1" x14ac:dyDescent="0.2">
      <c r="B753" s="34"/>
      <c r="C753" s="134" t="s">
        <v>1005</v>
      </c>
      <c r="D753" s="134" t="s">
        <v>313</v>
      </c>
      <c r="E753" s="135" t="s">
        <v>815</v>
      </c>
      <c r="F753" s="136" t="s">
        <v>816</v>
      </c>
      <c r="G753" s="137" t="s">
        <v>340</v>
      </c>
      <c r="H753" s="138">
        <v>6</v>
      </c>
      <c r="I753" s="139"/>
      <c r="J753" s="140">
        <f>ROUND(I753*H753,2)</f>
        <v>0</v>
      </c>
      <c r="K753" s="136" t="s">
        <v>317</v>
      </c>
      <c r="L753" s="34"/>
      <c r="M753" s="141" t="s">
        <v>43</v>
      </c>
      <c r="N753" s="142" t="s">
        <v>52</v>
      </c>
      <c r="P753" s="143">
        <f>O753*H753</f>
        <v>0</v>
      </c>
      <c r="Q753" s="143">
        <v>0</v>
      </c>
      <c r="R753" s="143">
        <f>Q753*H753</f>
        <v>0</v>
      </c>
      <c r="S753" s="143">
        <v>0</v>
      </c>
      <c r="T753" s="144">
        <f>S753*H753</f>
        <v>0</v>
      </c>
      <c r="AR753" s="145" t="s">
        <v>318</v>
      </c>
      <c r="AT753" s="145" t="s">
        <v>313</v>
      </c>
      <c r="AU753" s="145" t="s">
        <v>90</v>
      </c>
      <c r="AY753" s="18" t="s">
        <v>311</v>
      </c>
      <c r="BE753" s="146">
        <f>IF(N753="základní",J753,0)</f>
        <v>0</v>
      </c>
      <c r="BF753" s="146">
        <f>IF(N753="snížená",J753,0)</f>
        <v>0</v>
      </c>
      <c r="BG753" s="146">
        <f>IF(N753="zákl. přenesená",J753,0)</f>
        <v>0</v>
      </c>
      <c r="BH753" s="146">
        <f>IF(N753="sníž. přenesená",J753,0)</f>
        <v>0</v>
      </c>
      <c r="BI753" s="146">
        <f>IF(N753="nulová",J753,0)</f>
        <v>0</v>
      </c>
      <c r="BJ753" s="18" t="s">
        <v>88</v>
      </c>
      <c r="BK753" s="146">
        <f>ROUND(I753*H753,2)</f>
        <v>0</v>
      </c>
      <c r="BL753" s="18" t="s">
        <v>318</v>
      </c>
      <c r="BM753" s="145" t="s">
        <v>3003</v>
      </c>
    </row>
    <row r="754" spans="2:65" s="1" customFormat="1" ht="11.25" x14ac:dyDescent="0.2">
      <c r="B754" s="34"/>
      <c r="D754" s="147" t="s">
        <v>320</v>
      </c>
      <c r="F754" s="148" t="s">
        <v>818</v>
      </c>
      <c r="I754" s="149"/>
      <c r="L754" s="34"/>
      <c r="M754" s="150"/>
      <c r="T754" s="55"/>
      <c r="AT754" s="18" t="s">
        <v>320</v>
      </c>
      <c r="AU754" s="18" t="s">
        <v>90</v>
      </c>
    </row>
    <row r="755" spans="2:65" s="12" customFormat="1" ht="11.25" x14ac:dyDescent="0.2">
      <c r="B755" s="151"/>
      <c r="D755" s="152" t="s">
        <v>322</v>
      </c>
      <c r="E755" s="153" t="s">
        <v>43</v>
      </c>
      <c r="F755" s="154" t="s">
        <v>3004</v>
      </c>
      <c r="H755" s="155">
        <v>6</v>
      </c>
      <c r="I755" s="156"/>
      <c r="L755" s="151"/>
      <c r="M755" s="157"/>
      <c r="T755" s="158"/>
      <c r="AT755" s="153" t="s">
        <v>322</v>
      </c>
      <c r="AU755" s="153" t="s">
        <v>90</v>
      </c>
      <c r="AV755" s="12" t="s">
        <v>90</v>
      </c>
      <c r="AW755" s="12" t="s">
        <v>41</v>
      </c>
      <c r="AX755" s="12" t="s">
        <v>88</v>
      </c>
      <c r="AY755" s="153" t="s">
        <v>311</v>
      </c>
    </row>
    <row r="756" spans="2:65" s="1" customFormat="1" ht="16.5" customHeight="1" x14ac:dyDescent="0.2">
      <c r="B756" s="34"/>
      <c r="C756" s="172" t="s">
        <v>1011</v>
      </c>
      <c r="D756" s="172" t="s">
        <v>634</v>
      </c>
      <c r="E756" s="173" t="s">
        <v>821</v>
      </c>
      <c r="F756" s="174" t="s">
        <v>822</v>
      </c>
      <c r="G756" s="175" t="s">
        <v>340</v>
      </c>
      <c r="H756" s="176">
        <v>6</v>
      </c>
      <c r="I756" s="177"/>
      <c r="J756" s="178">
        <f>ROUND(I756*H756,2)</f>
        <v>0</v>
      </c>
      <c r="K756" s="174" t="s">
        <v>317</v>
      </c>
      <c r="L756" s="179"/>
      <c r="M756" s="180" t="s">
        <v>43</v>
      </c>
      <c r="N756" s="181" t="s">
        <v>52</v>
      </c>
      <c r="P756" s="143">
        <f>O756*H756</f>
        <v>0</v>
      </c>
      <c r="Q756" s="143">
        <v>6.0000000000000002E-5</v>
      </c>
      <c r="R756" s="143">
        <f>Q756*H756</f>
        <v>3.6000000000000002E-4</v>
      </c>
      <c r="S756" s="143">
        <v>0</v>
      </c>
      <c r="T756" s="144">
        <f>S756*H756</f>
        <v>0</v>
      </c>
      <c r="AR756" s="145" t="s">
        <v>362</v>
      </c>
      <c r="AT756" s="145" t="s">
        <v>634</v>
      </c>
      <c r="AU756" s="145" t="s">
        <v>90</v>
      </c>
      <c r="AY756" s="18" t="s">
        <v>311</v>
      </c>
      <c r="BE756" s="146">
        <f>IF(N756="základní",J756,0)</f>
        <v>0</v>
      </c>
      <c r="BF756" s="146">
        <f>IF(N756="snížená",J756,0)</f>
        <v>0</v>
      </c>
      <c r="BG756" s="146">
        <f>IF(N756="zákl. přenesená",J756,0)</f>
        <v>0</v>
      </c>
      <c r="BH756" s="146">
        <f>IF(N756="sníž. přenesená",J756,0)</f>
        <v>0</v>
      </c>
      <c r="BI756" s="146">
        <f>IF(N756="nulová",J756,0)</f>
        <v>0</v>
      </c>
      <c r="BJ756" s="18" t="s">
        <v>88</v>
      </c>
      <c r="BK756" s="146">
        <f>ROUND(I756*H756,2)</f>
        <v>0</v>
      </c>
      <c r="BL756" s="18" t="s">
        <v>318</v>
      </c>
      <c r="BM756" s="145" t="s">
        <v>3005</v>
      </c>
    </row>
    <row r="757" spans="2:65" s="1" customFormat="1" ht="16.5" customHeight="1" x14ac:dyDescent="0.2">
      <c r="B757" s="34"/>
      <c r="C757" s="134" t="s">
        <v>1015</v>
      </c>
      <c r="D757" s="134" t="s">
        <v>313</v>
      </c>
      <c r="E757" s="135" t="s">
        <v>3006</v>
      </c>
      <c r="F757" s="136" t="s">
        <v>3007</v>
      </c>
      <c r="G757" s="137" t="s">
        <v>316</v>
      </c>
      <c r="H757" s="138">
        <v>5.2460000000000004</v>
      </c>
      <c r="I757" s="139"/>
      <c r="J757" s="140">
        <f>ROUND(I757*H757,2)</f>
        <v>0</v>
      </c>
      <c r="K757" s="136" t="s">
        <v>317</v>
      </c>
      <c r="L757" s="34"/>
      <c r="M757" s="141" t="s">
        <v>43</v>
      </c>
      <c r="N757" s="142" t="s">
        <v>52</v>
      </c>
      <c r="P757" s="143">
        <f>O757*H757</f>
        <v>0</v>
      </c>
      <c r="Q757" s="143">
        <v>0</v>
      </c>
      <c r="R757" s="143">
        <f>Q757*H757</f>
        <v>0</v>
      </c>
      <c r="S757" s="143">
        <v>2</v>
      </c>
      <c r="T757" s="144">
        <f>S757*H757</f>
        <v>10.492000000000001</v>
      </c>
      <c r="AR757" s="145" t="s">
        <v>318</v>
      </c>
      <c r="AT757" s="145" t="s">
        <v>313</v>
      </c>
      <c r="AU757" s="145" t="s">
        <v>90</v>
      </c>
      <c r="AY757" s="18" t="s">
        <v>311</v>
      </c>
      <c r="BE757" s="146">
        <f>IF(N757="základní",J757,0)</f>
        <v>0</v>
      </c>
      <c r="BF757" s="146">
        <f>IF(N757="snížená",J757,0)</f>
        <v>0</v>
      </c>
      <c r="BG757" s="146">
        <f>IF(N757="zákl. přenesená",J757,0)</f>
        <v>0</v>
      </c>
      <c r="BH757" s="146">
        <f>IF(N757="sníž. přenesená",J757,0)</f>
        <v>0</v>
      </c>
      <c r="BI757" s="146">
        <f>IF(N757="nulová",J757,0)</f>
        <v>0</v>
      </c>
      <c r="BJ757" s="18" t="s">
        <v>88</v>
      </c>
      <c r="BK757" s="146">
        <f>ROUND(I757*H757,2)</f>
        <v>0</v>
      </c>
      <c r="BL757" s="18" t="s">
        <v>318</v>
      </c>
      <c r="BM757" s="145" t="s">
        <v>3008</v>
      </c>
    </row>
    <row r="758" spans="2:65" s="1" customFormat="1" ht="11.25" x14ac:dyDescent="0.2">
      <c r="B758" s="34"/>
      <c r="D758" s="147" t="s">
        <v>320</v>
      </c>
      <c r="F758" s="148" t="s">
        <v>3009</v>
      </c>
      <c r="I758" s="149"/>
      <c r="L758" s="34"/>
      <c r="M758" s="150"/>
      <c r="T758" s="55"/>
      <c r="AT758" s="18" t="s">
        <v>320</v>
      </c>
      <c r="AU758" s="18" t="s">
        <v>90</v>
      </c>
    </row>
    <row r="759" spans="2:65" s="12" customFormat="1" ht="11.25" x14ac:dyDescent="0.2">
      <c r="B759" s="151"/>
      <c r="D759" s="152" t="s">
        <v>322</v>
      </c>
      <c r="E759" s="153" t="s">
        <v>43</v>
      </c>
      <c r="F759" s="154" t="s">
        <v>3010</v>
      </c>
      <c r="H759" s="155">
        <v>3.4460000000000002</v>
      </c>
      <c r="I759" s="156"/>
      <c r="L759" s="151"/>
      <c r="M759" s="157"/>
      <c r="T759" s="158"/>
      <c r="AT759" s="153" t="s">
        <v>322</v>
      </c>
      <c r="AU759" s="153" t="s">
        <v>90</v>
      </c>
      <c r="AV759" s="12" t="s">
        <v>90</v>
      </c>
      <c r="AW759" s="12" t="s">
        <v>41</v>
      </c>
      <c r="AX759" s="12" t="s">
        <v>81</v>
      </c>
      <c r="AY759" s="153" t="s">
        <v>311</v>
      </c>
    </row>
    <row r="760" spans="2:65" s="12" customFormat="1" ht="11.25" x14ac:dyDescent="0.2">
      <c r="B760" s="151"/>
      <c r="D760" s="152" t="s">
        <v>322</v>
      </c>
      <c r="E760" s="153" t="s">
        <v>43</v>
      </c>
      <c r="F760" s="154" t="s">
        <v>2564</v>
      </c>
      <c r="H760" s="155">
        <v>1.8</v>
      </c>
      <c r="I760" s="156"/>
      <c r="L760" s="151"/>
      <c r="M760" s="157"/>
      <c r="T760" s="158"/>
      <c r="AT760" s="153" t="s">
        <v>322</v>
      </c>
      <c r="AU760" s="153" t="s">
        <v>90</v>
      </c>
      <c r="AV760" s="12" t="s">
        <v>90</v>
      </c>
      <c r="AW760" s="12" t="s">
        <v>41</v>
      </c>
      <c r="AX760" s="12" t="s">
        <v>81</v>
      </c>
      <c r="AY760" s="153" t="s">
        <v>311</v>
      </c>
    </row>
    <row r="761" spans="2:65" s="13" customFormat="1" ht="11.25" x14ac:dyDescent="0.2">
      <c r="B761" s="159"/>
      <c r="D761" s="152" t="s">
        <v>322</v>
      </c>
      <c r="E761" s="160" t="s">
        <v>43</v>
      </c>
      <c r="F761" s="161" t="s">
        <v>331</v>
      </c>
      <c r="H761" s="162">
        <v>5.2460000000000004</v>
      </c>
      <c r="I761" s="163"/>
      <c r="L761" s="159"/>
      <c r="M761" s="164"/>
      <c r="T761" s="165"/>
      <c r="AT761" s="160" t="s">
        <v>322</v>
      </c>
      <c r="AU761" s="160" t="s">
        <v>90</v>
      </c>
      <c r="AV761" s="13" t="s">
        <v>318</v>
      </c>
      <c r="AW761" s="13" t="s">
        <v>41</v>
      </c>
      <c r="AX761" s="13" t="s">
        <v>88</v>
      </c>
      <c r="AY761" s="160" t="s">
        <v>311</v>
      </c>
    </row>
    <row r="762" spans="2:65" s="1" customFormat="1" ht="16.5" customHeight="1" x14ac:dyDescent="0.2">
      <c r="B762" s="34"/>
      <c r="C762" s="134" t="s">
        <v>1021</v>
      </c>
      <c r="D762" s="134" t="s">
        <v>313</v>
      </c>
      <c r="E762" s="135" t="s">
        <v>3011</v>
      </c>
      <c r="F762" s="136" t="s">
        <v>3012</v>
      </c>
      <c r="G762" s="137" t="s">
        <v>316</v>
      </c>
      <c r="H762" s="138">
        <v>3</v>
      </c>
      <c r="I762" s="139"/>
      <c r="J762" s="140">
        <f>ROUND(I762*H762,2)</f>
        <v>0</v>
      </c>
      <c r="K762" s="136" t="s">
        <v>317</v>
      </c>
      <c r="L762" s="34"/>
      <c r="M762" s="141" t="s">
        <v>43</v>
      </c>
      <c r="N762" s="142" t="s">
        <v>52</v>
      </c>
      <c r="P762" s="143">
        <f>O762*H762</f>
        <v>0</v>
      </c>
      <c r="Q762" s="143">
        <v>0</v>
      </c>
      <c r="R762" s="143">
        <f>Q762*H762</f>
        <v>0</v>
      </c>
      <c r="S762" s="143">
        <v>2.4</v>
      </c>
      <c r="T762" s="144">
        <f>S762*H762</f>
        <v>7.1999999999999993</v>
      </c>
      <c r="AR762" s="145" t="s">
        <v>318</v>
      </c>
      <c r="AT762" s="145" t="s">
        <v>313</v>
      </c>
      <c r="AU762" s="145" t="s">
        <v>90</v>
      </c>
      <c r="AY762" s="18" t="s">
        <v>311</v>
      </c>
      <c r="BE762" s="146">
        <f>IF(N762="základní",J762,0)</f>
        <v>0</v>
      </c>
      <c r="BF762" s="146">
        <f>IF(N762="snížená",J762,0)</f>
        <v>0</v>
      </c>
      <c r="BG762" s="146">
        <f>IF(N762="zákl. přenesená",J762,0)</f>
        <v>0</v>
      </c>
      <c r="BH762" s="146">
        <f>IF(N762="sníž. přenesená",J762,0)</f>
        <v>0</v>
      </c>
      <c r="BI762" s="146">
        <f>IF(N762="nulová",J762,0)</f>
        <v>0</v>
      </c>
      <c r="BJ762" s="18" t="s">
        <v>88</v>
      </c>
      <c r="BK762" s="146">
        <f>ROUND(I762*H762,2)</f>
        <v>0</v>
      </c>
      <c r="BL762" s="18" t="s">
        <v>318</v>
      </c>
      <c r="BM762" s="145" t="s">
        <v>3013</v>
      </c>
    </row>
    <row r="763" spans="2:65" s="1" customFormat="1" ht="11.25" x14ac:dyDescent="0.2">
      <c r="B763" s="34"/>
      <c r="D763" s="147" t="s">
        <v>320</v>
      </c>
      <c r="F763" s="148" t="s">
        <v>3014</v>
      </c>
      <c r="I763" s="149"/>
      <c r="L763" s="34"/>
      <c r="M763" s="150"/>
      <c r="T763" s="55"/>
      <c r="AT763" s="18" t="s">
        <v>320</v>
      </c>
      <c r="AU763" s="18" t="s">
        <v>90</v>
      </c>
    </row>
    <row r="764" spans="2:65" s="14" customFormat="1" ht="11.25" x14ac:dyDescent="0.2">
      <c r="B764" s="166"/>
      <c r="D764" s="152" t="s">
        <v>322</v>
      </c>
      <c r="E764" s="167" t="s">
        <v>43</v>
      </c>
      <c r="F764" s="168" t="s">
        <v>1815</v>
      </c>
      <c r="H764" s="167" t="s">
        <v>43</v>
      </c>
      <c r="I764" s="169"/>
      <c r="L764" s="166"/>
      <c r="M764" s="170"/>
      <c r="T764" s="171"/>
      <c r="AT764" s="167" t="s">
        <v>322</v>
      </c>
      <c r="AU764" s="167" t="s">
        <v>90</v>
      </c>
      <c r="AV764" s="14" t="s">
        <v>88</v>
      </c>
      <c r="AW764" s="14" t="s">
        <v>41</v>
      </c>
      <c r="AX764" s="14" t="s">
        <v>81</v>
      </c>
      <c r="AY764" s="167" t="s">
        <v>311</v>
      </c>
    </row>
    <row r="765" spans="2:65" s="12" customFormat="1" ht="11.25" x14ac:dyDescent="0.2">
      <c r="B765" s="151"/>
      <c r="D765" s="152" t="s">
        <v>322</v>
      </c>
      <c r="E765" s="153" t="s">
        <v>43</v>
      </c>
      <c r="F765" s="154" t="s">
        <v>2796</v>
      </c>
      <c r="H765" s="155">
        <v>3</v>
      </c>
      <c r="I765" s="156"/>
      <c r="L765" s="151"/>
      <c r="M765" s="157"/>
      <c r="T765" s="158"/>
      <c r="AT765" s="153" t="s">
        <v>322</v>
      </c>
      <c r="AU765" s="153" t="s">
        <v>90</v>
      </c>
      <c r="AV765" s="12" t="s">
        <v>90</v>
      </c>
      <c r="AW765" s="12" t="s">
        <v>41</v>
      </c>
      <c r="AX765" s="12" t="s">
        <v>81</v>
      </c>
      <c r="AY765" s="153" t="s">
        <v>311</v>
      </c>
    </row>
    <row r="766" spans="2:65" s="13" customFormat="1" ht="11.25" x14ac:dyDescent="0.2">
      <c r="B766" s="159"/>
      <c r="D766" s="152" t="s">
        <v>322</v>
      </c>
      <c r="E766" s="160" t="s">
        <v>43</v>
      </c>
      <c r="F766" s="161" t="s">
        <v>331</v>
      </c>
      <c r="H766" s="162">
        <v>3</v>
      </c>
      <c r="I766" s="163"/>
      <c r="L766" s="159"/>
      <c r="M766" s="164"/>
      <c r="T766" s="165"/>
      <c r="AT766" s="160" t="s">
        <v>322</v>
      </c>
      <c r="AU766" s="160" t="s">
        <v>90</v>
      </c>
      <c r="AV766" s="13" t="s">
        <v>318</v>
      </c>
      <c r="AW766" s="13" t="s">
        <v>41</v>
      </c>
      <c r="AX766" s="13" t="s">
        <v>88</v>
      </c>
      <c r="AY766" s="160" t="s">
        <v>311</v>
      </c>
    </row>
    <row r="767" spans="2:65" s="1" customFormat="1" ht="16.5" customHeight="1" x14ac:dyDescent="0.2">
      <c r="B767" s="34"/>
      <c r="C767" s="134" t="s">
        <v>1024</v>
      </c>
      <c r="D767" s="134" t="s">
        <v>313</v>
      </c>
      <c r="E767" s="135" t="s">
        <v>3015</v>
      </c>
      <c r="F767" s="136" t="s">
        <v>3016</v>
      </c>
      <c r="G767" s="137" t="s">
        <v>316</v>
      </c>
      <c r="H767" s="138">
        <v>2.585</v>
      </c>
      <c r="I767" s="139"/>
      <c r="J767" s="140">
        <f>ROUND(I767*H767,2)</f>
        <v>0</v>
      </c>
      <c r="K767" s="136" t="s">
        <v>317</v>
      </c>
      <c r="L767" s="34"/>
      <c r="M767" s="141" t="s">
        <v>43</v>
      </c>
      <c r="N767" s="142" t="s">
        <v>52</v>
      </c>
      <c r="P767" s="143">
        <f>O767*H767</f>
        <v>0</v>
      </c>
      <c r="Q767" s="143">
        <v>0</v>
      </c>
      <c r="R767" s="143">
        <f>Q767*H767</f>
        <v>0</v>
      </c>
      <c r="S767" s="143">
        <v>2.2000000000000002</v>
      </c>
      <c r="T767" s="144">
        <f>S767*H767</f>
        <v>5.6870000000000003</v>
      </c>
      <c r="AR767" s="145" t="s">
        <v>318</v>
      </c>
      <c r="AT767" s="145" t="s">
        <v>313</v>
      </c>
      <c r="AU767" s="145" t="s">
        <v>90</v>
      </c>
      <c r="AY767" s="18" t="s">
        <v>311</v>
      </c>
      <c r="BE767" s="146">
        <f>IF(N767="základní",J767,0)</f>
        <v>0</v>
      </c>
      <c r="BF767" s="146">
        <f>IF(N767="snížená",J767,0)</f>
        <v>0</v>
      </c>
      <c r="BG767" s="146">
        <f>IF(N767="zákl. přenesená",J767,0)</f>
        <v>0</v>
      </c>
      <c r="BH767" s="146">
        <f>IF(N767="sníž. přenesená",J767,0)</f>
        <v>0</v>
      </c>
      <c r="BI767" s="146">
        <f>IF(N767="nulová",J767,0)</f>
        <v>0</v>
      </c>
      <c r="BJ767" s="18" t="s">
        <v>88</v>
      </c>
      <c r="BK767" s="146">
        <f>ROUND(I767*H767,2)</f>
        <v>0</v>
      </c>
      <c r="BL767" s="18" t="s">
        <v>318</v>
      </c>
      <c r="BM767" s="145" t="s">
        <v>3017</v>
      </c>
    </row>
    <row r="768" spans="2:65" s="1" customFormat="1" ht="11.25" x14ac:dyDescent="0.2">
      <c r="B768" s="34"/>
      <c r="D768" s="147" t="s">
        <v>320</v>
      </c>
      <c r="F768" s="148" t="s">
        <v>3018</v>
      </c>
      <c r="I768" s="149"/>
      <c r="L768" s="34"/>
      <c r="M768" s="150"/>
      <c r="T768" s="55"/>
      <c r="AT768" s="18" t="s">
        <v>320</v>
      </c>
      <c r="AU768" s="18" t="s">
        <v>90</v>
      </c>
    </row>
    <row r="769" spans="2:65" s="12" customFormat="1" ht="11.25" x14ac:dyDescent="0.2">
      <c r="B769" s="151"/>
      <c r="D769" s="152" t="s">
        <v>322</v>
      </c>
      <c r="E769" s="153" t="s">
        <v>43</v>
      </c>
      <c r="F769" s="154" t="s">
        <v>3019</v>
      </c>
      <c r="H769" s="155">
        <v>2.585</v>
      </c>
      <c r="I769" s="156"/>
      <c r="L769" s="151"/>
      <c r="M769" s="157"/>
      <c r="T769" s="158"/>
      <c r="AT769" s="153" t="s">
        <v>322</v>
      </c>
      <c r="AU769" s="153" t="s">
        <v>90</v>
      </c>
      <c r="AV769" s="12" t="s">
        <v>90</v>
      </c>
      <c r="AW769" s="12" t="s">
        <v>41</v>
      </c>
      <c r="AX769" s="12" t="s">
        <v>81</v>
      </c>
      <c r="AY769" s="153" t="s">
        <v>311</v>
      </c>
    </row>
    <row r="770" spans="2:65" s="13" customFormat="1" ht="11.25" x14ac:dyDescent="0.2">
      <c r="B770" s="159"/>
      <c r="D770" s="152" t="s">
        <v>322</v>
      </c>
      <c r="E770" s="160" t="s">
        <v>43</v>
      </c>
      <c r="F770" s="161" t="s">
        <v>331</v>
      </c>
      <c r="H770" s="162">
        <v>2.585</v>
      </c>
      <c r="I770" s="163"/>
      <c r="L770" s="159"/>
      <c r="M770" s="164"/>
      <c r="T770" s="165"/>
      <c r="AT770" s="160" t="s">
        <v>322</v>
      </c>
      <c r="AU770" s="160" t="s">
        <v>90</v>
      </c>
      <c r="AV770" s="13" t="s">
        <v>318</v>
      </c>
      <c r="AW770" s="13" t="s">
        <v>41</v>
      </c>
      <c r="AX770" s="13" t="s">
        <v>88</v>
      </c>
      <c r="AY770" s="160" t="s">
        <v>311</v>
      </c>
    </row>
    <row r="771" spans="2:65" s="1" customFormat="1" ht="24.2" customHeight="1" x14ac:dyDescent="0.2">
      <c r="B771" s="34"/>
      <c r="C771" s="134" t="s">
        <v>1030</v>
      </c>
      <c r="D771" s="134" t="s">
        <v>313</v>
      </c>
      <c r="E771" s="135" t="s">
        <v>3020</v>
      </c>
      <c r="F771" s="136" t="s">
        <v>3021</v>
      </c>
      <c r="G771" s="137" t="s">
        <v>250</v>
      </c>
      <c r="H771" s="138">
        <v>0.54</v>
      </c>
      <c r="I771" s="139"/>
      <c r="J771" s="140">
        <f>ROUND(I771*H771,2)</f>
        <v>0</v>
      </c>
      <c r="K771" s="136" t="s">
        <v>317</v>
      </c>
      <c r="L771" s="34"/>
      <c r="M771" s="141" t="s">
        <v>43</v>
      </c>
      <c r="N771" s="142" t="s">
        <v>52</v>
      </c>
      <c r="P771" s="143">
        <f>O771*H771</f>
        <v>0</v>
      </c>
      <c r="Q771" s="143">
        <v>0</v>
      </c>
      <c r="R771" s="143">
        <f>Q771*H771</f>
        <v>0</v>
      </c>
      <c r="S771" s="143">
        <v>7.4999999999999997E-2</v>
      </c>
      <c r="T771" s="144">
        <f>S771*H771</f>
        <v>4.0500000000000001E-2</v>
      </c>
      <c r="AR771" s="145" t="s">
        <v>318</v>
      </c>
      <c r="AT771" s="145" t="s">
        <v>313</v>
      </c>
      <c r="AU771" s="145" t="s">
        <v>90</v>
      </c>
      <c r="AY771" s="18" t="s">
        <v>311</v>
      </c>
      <c r="BE771" s="146">
        <f>IF(N771="základní",J771,0)</f>
        <v>0</v>
      </c>
      <c r="BF771" s="146">
        <f>IF(N771="snížená",J771,0)</f>
        <v>0</v>
      </c>
      <c r="BG771" s="146">
        <f>IF(N771="zákl. přenesená",J771,0)</f>
        <v>0</v>
      </c>
      <c r="BH771" s="146">
        <f>IF(N771="sníž. přenesená",J771,0)</f>
        <v>0</v>
      </c>
      <c r="BI771" s="146">
        <f>IF(N771="nulová",J771,0)</f>
        <v>0</v>
      </c>
      <c r="BJ771" s="18" t="s">
        <v>88</v>
      </c>
      <c r="BK771" s="146">
        <f>ROUND(I771*H771,2)</f>
        <v>0</v>
      </c>
      <c r="BL771" s="18" t="s">
        <v>318</v>
      </c>
      <c r="BM771" s="145" t="s">
        <v>3022</v>
      </c>
    </row>
    <row r="772" spans="2:65" s="1" customFormat="1" ht="11.25" x14ac:dyDescent="0.2">
      <c r="B772" s="34"/>
      <c r="D772" s="147" t="s">
        <v>320</v>
      </c>
      <c r="F772" s="148" t="s">
        <v>3023</v>
      </c>
      <c r="I772" s="149"/>
      <c r="L772" s="34"/>
      <c r="M772" s="150"/>
      <c r="T772" s="55"/>
      <c r="AT772" s="18" t="s">
        <v>320</v>
      </c>
      <c r="AU772" s="18" t="s">
        <v>90</v>
      </c>
    </row>
    <row r="773" spans="2:65" s="14" customFormat="1" ht="11.25" x14ac:dyDescent="0.2">
      <c r="B773" s="166"/>
      <c r="D773" s="152" t="s">
        <v>322</v>
      </c>
      <c r="E773" s="167" t="s">
        <v>43</v>
      </c>
      <c r="F773" s="168" t="s">
        <v>1815</v>
      </c>
      <c r="H773" s="167" t="s">
        <v>43</v>
      </c>
      <c r="I773" s="169"/>
      <c r="L773" s="166"/>
      <c r="M773" s="170"/>
      <c r="T773" s="171"/>
      <c r="AT773" s="167" t="s">
        <v>322</v>
      </c>
      <c r="AU773" s="167" t="s">
        <v>90</v>
      </c>
      <c r="AV773" s="14" t="s">
        <v>88</v>
      </c>
      <c r="AW773" s="14" t="s">
        <v>41</v>
      </c>
      <c r="AX773" s="14" t="s">
        <v>81</v>
      </c>
      <c r="AY773" s="167" t="s">
        <v>311</v>
      </c>
    </row>
    <row r="774" spans="2:65" s="12" customFormat="1" ht="11.25" x14ac:dyDescent="0.2">
      <c r="B774" s="151"/>
      <c r="D774" s="152" t="s">
        <v>322</v>
      </c>
      <c r="E774" s="153" t="s">
        <v>43</v>
      </c>
      <c r="F774" s="154" t="s">
        <v>3024</v>
      </c>
      <c r="H774" s="155">
        <v>0.54</v>
      </c>
      <c r="I774" s="156"/>
      <c r="L774" s="151"/>
      <c r="M774" s="157"/>
      <c r="T774" s="158"/>
      <c r="AT774" s="153" t="s">
        <v>322</v>
      </c>
      <c r="AU774" s="153" t="s">
        <v>90</v>
      </c>
      <c r="AV774" s="12" t="s">
        <v>90</v>
      </c>
      <c r="AW774" s="12" t="s">
        <v>41</v>
      </c>
      <c r="AX774" s="12" t="s">
        <v>81</v>
      </c>
      <c r="AY774" s="153" t="s">
        <v>311</v>
      </c>
    </row>
    <row r="775" spans="2:65" s="13" customFormat="1" ht="11.25" x14ac:dyDescent="0.2">
      <c r="B775" s="159"/>
      <c r="D775" s="152" t="s">
        <v>322</v>
      </c>
      <c r="E775" s="160" t="s">
        <v>43</v>
      </c>
      <c r="F775" s="161" t="s">
        <v>331</v>
      </c>
      <c r="H775" s="162">
        <v>0.54</v>
      </c>
      <c r="I775" s="163"/>
      <c r="L775" s="159"/>
      <c r="M775" s="164"/>
      <c r="T775" s="165"/>
      <c r="AT775" s="160" t="s">
        <v>322</v>
      </c>
      <c r="AU775" s="160" t="s">
        <v>90</v>
      </c>
      <c r="AV775" s="13" t="s">
        <v>318</v>
      </c>
      <c r="AW775" s="13" t="s">
        <v>41</v>
      </c>
      <c r="AX775" s="13" t="s">
        <v>88</v>
      </c>
      <c r="AY775" s="160" t="s">
        <v>311</v>
      </c>
    </row>
    <row r="776" spans="2:65" s="1" customFormat="1" ht="16.5" customHeight="1" x14ac:dyDescent="0.2">
      <c r="B776" s="34"/>
      <c r="C776" s="134" t="s">
        <v>1033</v>
      </c>
      <c r="D776" s="134" t="s">
        <v>313</v>
      </c>
      <c r="E776" s="135" t="s">
        <v>3025</v>
      </c>
      <c r="F776" s="136" t="s">
        <v>3026</v>
      </c>
      <c r="G776" s="137" t="s">
        <v>250</v>
      </c>
      <c r="H776" s="138">
        <v>2.2000000000000002</v>
      </c>
      <c r="I776" s="139"/>
      <c r="J776" s="140">
        <f>ROUND(I776*H776,2)</f>
        <v>0</v>
      </c>
      <c r="K776" s="136" t="s">
        <v>43</v>
      </c>
      <c r="L776" s="34"/>
      <c r="M776" s="141" t="s">
        <v>43</v>
      </c>
      <c r="N776" s="142" t="s">
        <v>52</v>
      </c>
      <c r="P776" s="143">
        <f>O776*H776</f>
        <v>0</v>
      </c>
      <c r="Q776" s="143">
        <v>0</v>
      </c>
      <c r="R776" s="143">
        <f>Q776*H776</f>
        <v>0</v>
      </c>
      <c r="S776" s="143">
        <v>0</v>
      </c>
      <c r="T776" s="144">
        <f>S776*H776</f>
        <v>0</v>
      </c>
      <c r="AR776" s="145" t="s">
        <v>318</v>
      </c>
      <c r="AT776" s="145" t="s">
        <v>313</v>
      </c>
      <c r="AU776" s="145" t="s">
        <v>90</v>
      </c>
      <c r="AY776" s="18" t="s">
        <v>311</v>
      </c>
      <c r="BE776" s="146">
        <f>IF(N776="základní",J776,0)</f>
        <v>0</v>
      </c>
      <c r="BF776" s="146">
        <f>IF(N776="snížená",J776,0)</f>
        <v>0</v>
      </c>
      <c r="BG776" s="146">
        <f>IF(N776="zákl. přenesená",J776,0)</f>
        <v>0</v>
      </c>
      <c r="BH776" s="146">
        <f>IF(N776="sníž. přenesená",J776,0)</f>
        <v>0</v>
      </c>
      <c r="BI776" s="146">
        <f>IF(N776="nulová",J776,0)</f>
        <v>0</v>
      </c>
      <c r="BJ776" s="18" t="s">
        <v>88</v>
      </c>
      <c r="BK776" s="146">
        <f>ROUND(I776*H776,2)</f>
        <v>0</v>
      </c>
      <c r="BL776" s="18" t="s">
        <v>318</v>
      </c>
      <c r="BM776" s="145" t="s">
        <v>3027</v>
      </c>
    </row>
    <row r="777" spans="2:65" s="14" customFormat="1" ht="11.25" x14ac:dyDescent="0.2">
      <c r="B777" s="166"/>
      <c r="D777" s="152" t="s">
        <v>322</v>
      </c>
      <c r="E777" s="167" t="s">
        <v>43</v>
      </c>
      <c r="F777" s="168" t="s">
        <v>1815</v>
      </c>
      <c r="H777" s="167" t="s">
        <v>43</v>
      </c>
      <c r="I777" s="169"/>
      <c r="L777" s="166"/>
      <c r="M777" s="170"/>
      <c r="T777" s="171"/>
      <c r="AT777" s="167" t="s">
        <v>322</v>
      </c>
      <c r="AU777" s="167" t="s">
        <v>90</v>
      </c>
      <c r="AV777" s="14" t="s">
        <v>88</v>
      </c>
      <c r="AW777" s="14" t="s">
        <v>41</v>
      </c>
      <c r="AX777" s="14" t="s">
        <v>81</v>
      </c>
      <c r="AY777" s="167" t="s">
        <v>311</v>
      </c>
    </row>
    <row r="778" spans="2:65" s="12" customFormat="1" ht="11.25" x14ac:dyDescent="0.2">
      <c r="B778" s="151"/>
      <c r="D778" s="152" t="s">
        <v>322</v>
      </c>
      <c r="E778" s="153" t="s">
        <v>43</v>
      </c>
      <c r="F778" s="154" t="s">
        <v>3028</v>
      </c>
      <c r="H778" s="155">
        <v>2.2000000000000002</v>
      </c>
      <c r="I778" s="156"/>
      <c r="L778" s="151"/>
      <c r="M778" s="157"/>
      <c r="T778" s="158"/>
      <c r="AT778" s="153" t="s">
        <v>322</v>
      </c>
      <c r="AU778" s="153" t="s">
        <v>90</v>
      </c>
      <c r="AV778" s="12" t="s">
        <v>90</v>
      </c>
      <c r="AW778" s="12" t="s">
        <v>41</v>
      </c>
      <c r="AX778" s="12" t="s">
        <v>81</v>
      </c>
      <c r="AY778" s="153" t="s">
        <v>311</v>
      </c>
    </row>
    <row r="779" spans="2:65" s="13" customFormat="1" ht="11.25" x14ac:dyDescent="0.2">
      <c r="B779" s="159"/>
      <c r="D779" s="152" t="s">
        <v>322</v>
      </c>
      <c r="E779" s="160" t="s">
        <v>43</v>
      </c>
      <c r="F779" s="161" t="s">
        <v>331</v>
      </c>
      <c r="H779" s="162">
        <v>2.2000000000000002</v>
      </c>
      <c r="I779" s="163"/>
      <c r="L779" s="159"/>
      <c r="M779" s="164"/>
      <c r="T779" s="165"/>
      <c r="AT779" s="160" t="s">
        <v>322</v>
      </c>
      <c r="AU779" s="160" t="s">
        <v>90</v>
      </c>
      <c r="AV779" s="13" t="s">
        <v>318</v>
      </c>
      <c r="AW779" s="13" t="s">
        <v>41</v>
      </c>
      <c r="AX779" s="13" t="s">
        <v>88</v>
      </c>
      <c r="AY779" s="160" t="s">
        <v>311</v>
      </c>
    </row>
    <row r="780" spans="2:65" s="1" customFormat="1" ht="24.2" customHeight="1" x14ac:dyDescent="0.2">
      <c r="B780" s="34"/>
      <c r="C780" s="134" t="s">
        <v>1038</v>
      </c>
      <c r="D780" s="134" t="s">
        <v>313</v>
      </c>
      <c r="E780" s="135" t="s">
        <v>825</v>
      </c>
      <c r="F780" s="136" t="s">
        <v>826</v>
      </c>
      <c r="G780" s="137" t="s">
        <v>379</v>
      </c>
      <c r="H780" s="138">
        <v>350</v>
      </c>
      <c r="I780" s="139"/>
      <c r="J780" s="140">
        <f>ROUND(I780*H780,2)</f>
        <v>0</v>
      </c>
      <c r="K780" s="136" t="s">
        <v>317</v>
      </c>
      <c r="L780" s="34"/>
      <c r="M780" s="141" t="s">
        <v>43</v>
      </c>
      <c r="N780" s="142" t="s">
        <v>52</v>
      </c>
      <c r="P780" s="143">
        <f>O780*H780</f>
        <v>0</v>
      </c>
      <c r="Q780" s="143">
        <v>0</v>
      </c>
      <c r="R780" s="143">
        <f>Q780*H780</f>
        <v>0</v>
      </c>
      <c r="S780" s="143">
        <v>1.7999999999999999E-2</v>
      </c>
      <c r="T780" s="144">
        <f>S780*H780</f>
        <v>6.3</v>
      </c>
      <c r="AR780" s="145" t="s">
        <v>318</v>
      </c>
      <c r="AT780" s="145" t="s">
        <v>313</v>
      </c>
      <c r="AU780" s="145" t="s">
        <v>90</v>
      </c>
      <c r="AY780" s="18" t="s">
        <v>311</v>
      </c>
      <c r="BE780" s="146">
        <f>IF(N780="základní",J780,0)</f>
        <v>0</v>
      </c>
      <c r="BF780" s="146">
        <f>IF(N780="snížená",J780,0)</f>
        <v>0</v>
      </c>
      <c r="BG780" s="146">
        <f>IF(N780="zákl. přenesená",J780,0)</f>
        <v>0</v>
      </c>
      <c r="BH780" s="146">
        <f>IF(N780="sníž. přenesená",J780,0)</f>
        <v>0</v>
      </c>
      <c r="BI780" s="146">
        <f>IF(N780="nulová",J780,0)</f>
        <v>0</v>
      </c>
      <c r="BJ780" s="18" t="s">
        <v>88</v>
      </c>
      <c r="BK780" s="146">
        <f>ROUND(I780*H780,2)</f>
        <v>0</v>
      </c>
      <c r="BL780" s="18" t="s">
        <v>318</v>
      </c>
      <c r="BM780" s="145" t="s">
        <v>3029</v>
      </c>
    </row>
    <row r="781" spans="2:65" s="1" customFormat="1" ht="11.25" x14ac:dyDescent="0.2">
      <c r="B781" s="34"/>
      <c r="D781" s="147" t="s">
        <v>320</v>
      </c>
      <c r="F781" s="148" t="s">
        <v>828</v>
      </c>
      <c r="I781" s="149"/>
      <c r="L781" s="34"/>
      <c r="M781" s="150"/>
      <c r="T781" s="55"/>
      <c r="AT781" s="18" t="s">
        <v>320</v>
      </c>
      <c r="AU781" s="18" t="s">
        <v>90</v>
      </c>
    </row>
    <row r="782" spans="2:65" s="12" customFormat="1" ht="11.25" x14ac:dyDescent="0.2">
      <c r="B782" s="151"/>
      <c r="D782" s="152" t="s">
        <v>322</v>
      </c>
      <c r="E782" s="153" t="s">
        <v>43</v>
      </c>
      <c r="F782" s="154" t="s">
        <v>829</v>
      </c>
      <c r="H782" s="155">
        <v>350</v>
      </c>
      <c r="I782" s="156"/>
      <c r="L782" s="151"/>
      <c r="M782" s="157"/>
      <c r="T782" s="158"/>
      <c r="AT782" s="153" t="s">
        <v>322</v>
      </c>
      <c r="AU782" s="153" t="s">
        <v>90</v>
      </c>
      <c r="AV782" s="12" t="s">
        <v>90</v>
      </c>
      <c r="AW782" s="12" t="s">
        <v>41</v>
      </c>
      <c r="AX782" s="12" t="s">
        <v>88</v>
      </c>
      <c r="AY782" s="153" t="s">
        <v>311</v>
      </c>
    </row>
    <row r="783" spans="2:65" s="1" customFormat="1" ht="24.2" customHeight="1" x14ac:dyDescent="0.2">
      <c r="B783" s="34"/>
      <c r="C783" s="134" t="s">
        <v>1043</v>
      </c>
      <c r="D783" s="134" t="s">
        <v>313</v>
      </c>
      <c r="E783" s="135" t="s">
        <v>831</v>
      </c>
      <c r="F783" s="136" t="s">
        <v>832</v>
      </c>
      <c r="G783" s="137" t="s">
        <v>379</v>
      </c>
      <c r="H783" s="138">
        <v>12</v>
      </c>
      <c r="I783" s="139"/>
      <c r="J783" s="140">
        <f>ROUND(I783*H783,2)</f>
        <v>0</v>
      </c>
      <c r="K783" s="136" t="s">
        <v>317</v>
      </c>
      <c r="L783" s="34"/>
      <c r="M783" s="141" t="s">
        <v>43</v>
      </c>
      <c r="N783" s="142" t="s">
        <v>52</v>
      </c>
      <c r="P783" s="143">
        <f>O783*H783</f>
        <v>0</v>
      </c>
      <c r="Q783" s="143">
        <v>3.5999999999999999E-3</v>
      </c>
      <c r="R783" s="143">
        <f>Q783*H783</f>
        <v>4.3200000000000002E-2</v>
      </c>
      <c r="S783" s="143">
        <v>0.16</v>
      </c>
      <c r="T783" s="144">
        <f>S783*H783</f>
        <v>1.92</v>
      </c>
      <c r="AR783" s="145" t="s">
        <v>318</v>
      </c>
      <c r="AT783" s="145" t="s">
        <v>313</v>
      </c>
      <c r="AU783" s="145" t="s">
        <v>90</v>
      </c>
      <c r="AY783" s="18" t="s">
        <v>311</v>
      </c>
      <c r="BE783" s="146">
        <f>IF(N783="základní",J783,0)</f>
        <v>0</v>
      </c>
      <c r="BF783" s="146">
        <f>IF(N783="snížená",J783,0)</f>
        <v>0</v>
      </c>
      <c r="BG783" s="146">
        <f>IF(N783="zákl. přenesená",J783,0)</f>
        <v>0</v>
      </c>
      <c r="BH783" s="146">
        <f>IF(N783="sníž. přenesená",J783,0)</f>
        <v>0</v>
      </c>
      <c r="BI783" s="146">
        <f>IF(N783="nulová",J783,0)</f>
        <v>0</v>
      </c>
      <c r="BJ783" s="18" t="s">
        <v>88</v>
      </c>
      <c r="BK783" s="146">
        <f>ROUND(I783*H783,2)</f>
        <v>0</v>
      </c>
      <c r="BL783" s="18" t="s">
        <v>318</v>
      </c>
      <c r="BM783" s="145" t="s">
        <v>3030</v>
      </c>
    </row>
    <row r="784" spans="2:65" s="1" customFormat="1" ht="11.25" x14ac:dyDescent="0.2">
      <c r="B784" s="34"/>
      <c r="D784" s="147" t="s">
        <v>320</v>
      </c>
      <c r="F784" s="148" t="s">
        <v>834</v>
      </c>
      <c r="I784" s="149"/>
      <c r="L784" s="34"/>
      <c r="M784" s="150"/>
      <c r="T784" s="55"/>
      <c r="AT784" s="18" t="s">
        <v>320</v>
      </c>
      <c r="AU784" s="18" t="s">
        <v>90</v>
      </c>
    </row>
    <row r="785" spans="2:65" s="12" customFormat="1" ht="11.25" x14ac:dyDescent="0.2">
      <c r="B785" s="151"/>
      <c r="D785" s="152" t="s">
        <v>322</v>
      </c>
      <c r="E785" s="153" t="s">
        <v>43</v>
      </c>
      <c r="F785" s="154" t="s">
        <v>835</v>
      </c>
      <c r="H785" s="155">
        <v>12</v>
      </c>
      <c r="I785" s="156"/>
      <c r="L785" s="151"/>
      <c r="M785" s="157"/>
      <c r="T785" s="158"/>
      <c r="AT785" s="153" t="s">
        <v>322</v>
      </c>
      <c r="AU785" s="153" t="s">
        <v>90</v>
      </c>
      <c r="AV785" s="12" t="s">
        <v>90</v>
      </c>
      <c r="AW785" s="12" t="s">
        <v>41</v>
      </c>
      <c r="AX785" s="12" t="s">
        <v>88</v>
      </c>
      <c r="AY785" s="153" t="s">
        <v>311</v>
      </c>
    </row>
    <row r="786" spans="2:65" s="1" customFormat="1" ht="16.5" customHeight="1" x14ac:dyDescent="0.2">
      <c r="B786" s="34"/>
      <c r="C786" s="134" t="s">
        <v>1050</v>
      </c>
      <c r="D786" s="134" t="s">
        <v>313</v>
      </c>
      <c r="E786" s="135" t="s">
        <v>837</v>
      </c>
      <c r="F786" s="136" t="s">
        <v>838</v>
      </c>
      <c r="G786" s="137" t="s">
        <v>379</v>
      </c>
      <c r="H786" s="138">
        <v>150</v>
      </c>
      <c r="I786" s="139"/>
      <c r="J786" s="140">
        <f>ROUND(I786*H786,2)</f>
        <v>0</v>
      </c>
      <c r="K786" s="136" t="s">
        <v>317</v>
      </c>
      <c r="L786" s="34"/>
      <c r="M786" s="141" t="s">
        <v>43</v>
      </c>
      <c r="N786" s="142" t="s">
        <v>52</v>
      </c>
      <c r="P786" s="143">
        <f>O786*H786</f>
        <v>0</v>
      </c>
      <c r="Q786" s="143">
        <v>2.0000000000000002E-5</v>
      </c>
      <c r="R786" s="143">
        <f>Q786*H786</f>
        <v>3.0000000000000001E-3</v>
      </c>
      <c r="S786" s="143">
        <v>2E-3</v>
      </c>
      <c r="T786" s="144">
        <f>S786*H786</f>
        <v>0.3</v>
      </c>
      <c r="AR786" s="145" t="s">
        <v>318</v>
      </c>
      <c r="AT786" s="145" t="s">
        <v>313</v>
      </c>
      <c r="AU786" s="145" t="s">
        <v>90</v>
      </c>
      <c r="AY786" s="18" t="s">
        <v>311</v>
      </c>
      <c r="BE786" s="146">
        <f>IF(N786="základní",J786,0)</f>
        <v>0</v>
      </c>
      <c r="BF786" s="146">
        <f>IF(N786="snížená",J786,0)</f>
        <v>0</v>
      </c>
      <c r="BG786" s="146">
        <f>IF(N786="zákl. přenesená",J786,0)</f>
        <v>0</v>
      </c>
      <c r="BH786" s="146">
        <f>IF(N786="sníž. přenesená",J786,0)</f>
        <v>0</v>
      </c>
      <c r="BI786" s="146">
        <f>IF(N786="nulová",J786,0)</f>
        <v>0</v>
      </c>
      <c r="BJ786" s="18" t="s">
        <v>88</v>
      </c>
      <c r="BK786" s="146">
        <f>ROUND(I786*H786,2)</f>
        <v>0</v>
      </c>
      <c r="BL786" s="18" t="s">
        <v>318</v>
      </c>
      <c r="BM786" s="145" t="s">
        <v>3031</v>
      </c>
    </row>
    <row r="787" spans="2:65" s="1" customFormat="1" ht="11.25" x14ac:dyDescent="0.2">
      <c r="B787" s="34"/>
      <c r="D787" s="147" t="s">
        <v>320</v>
      </c>
      <c r="F787" s="148" t="s">
        <v>840</v>
      </c>
      <c r="I787" s="149"/>
      <c r="L787" s="34"/>
      <c r="M787" s="150"/>
      <c r="T787" s="55"/>
      <c r="AT787" s="18" t="s">
        <v>320</v>
      </c>
      <c r="AU787" s="18" t="s">
        <v>90</v>
      </c>
    </row>
    <row r="788" spans="2:65" s="12" customFormat="1" ht="11.25" x14ac:dyDescent="0.2">
      <c r="B788" s="151"/>
      <c r="D788" s="152" t="s">
        <v>322</v>
      </c>
      <c r="E788" s="153" t="s">
        <v>43</v>
      </c>
      <c r="F788" s="154" t="s">
        <v>841</v>
      </c>
      <c r="H788" s="155">
        <v>150</v>
      </c>
      <c r="I788" s="156"/>
      <c r="L788" s="151"/>
      <c r="M788" s="157"/>
      <c r="T788" s="158"/>
      <c r="AT788" s="153" t="s">
        <v>322</v>
      </c>
      <c r="AU788" s="153" t="s">
        <v>90</v>
      </c>
      <c r="AV788" s="12" t="s">
        <v>90</v>
      </c>
      <c r="AW788" s="12" t="s">
        <v>41</v>
      </c>
      <c r="AX788" s="12" t="s">
        <v>88</v>
      </c>
      <c r="AY788" s="153" t="s">
        <v>311</v>
      </c>
    </row>
    <row r="789" spans="2:65" s="1" customFormat="1" ht="16.5" customHeight="1" x14ac:dyDescent="0.2">
      <c r="B789" s="34"/>
      <c r="C789" s="134" t="s">
        <v>1053</v>
      </c>
      <c r="D789" s="134" t="s">
        <v>313</v>
      </c>
      <c r="E789" s="135" t="s">
        <v>843</v>
      </c>
      <c r="F789" s="136" t="s">
        <v>844</v>
      </c>
      <c r="G789" s="137" t="s">
        <v>379</v>
      </c>
      <c r="H789" s="138">
        <v>150</v>
      </c>
      <c r="I789" s="139"/>
      <c r="J789" s="140">
        <f>ROUND(I789*H789,2)</f>
        <v>0</v>
      </c>
      <c r="K789" s="136" t="s">
        <v>317</v>
      </c>
      <c r="L789" s="34"/>
      <c r="M789" s="141" t="s">
        <v>43</v>
      </c>
      <c r="N789" s="142" t="s">
        <v>52</v>
      </c>
      <c r="P789" s="143">
        <f>O789*H789</f>
        <v>0</v>
      </c>
      <c r="Q789" s="143">
        <v>2.0000000000000002E-5</v>
      </c>
      <c r="R789" s="143">
        <f>Q789*H789</f>
        <v>3.0000000000000001E-3</v>
      </c>
      <c r="S789" s="143">
        <v>2E-3</v>
      </c>
      <c r="T789" s="144">
        <f>S789*H789</f>
        <v>0.3</v>
      </c>
      <c r="AR789" s="145" t="s">
        <v>318</v>
      </c>
      <c r="AT789" s="145" t="s">
        <v>313</v>
      </c>
      <c r="AU789" s="145" t="s">
        <v>90</v>
      </c>
      <c r="AY789" s="18" t="s">
        <v>311</v>
      </c>
      <c r="BE789" s="146">
        <f>IF(N789="základní",J789,0)</f>
        <v>0</v>
      </c>
      <c r="BF789" s="146">
        <f>IF(N789="snížená",J789,0)</f>
        <v>0</v>
      </c>
      <c r="BG789" s="146">
        <f>IF(N789="zákl. přenesená",J789,0)</f>
        <v>0</v>
      </c>
      <c r="BH789" s="146">
        <f>IF(N789="sníž. přenesená",J789,0)</f>
        <v>0</v>
      </c>
      <c r="BI789" s="146">
        <f>IF(N789="nulová",J789,0)</f>
        <v>0</v>
      </c>
      <c r="BJ789" s="18" t="s">
        <v>88</v>
      </c>
      <c r="BK789" s="146">
        <f>ROUND(I789*H789,2)</f>
        <v>0</v>
      </c>
      <c r="BL789" s="18" t="s">
        <v>318</v>
      </c>
      <c r="BM789" s="145" t="s">
        <v>3032</v>
      </c>
    </row>
    <row r="790" spans="2:65" s="1" customFormat="1" ht="11.25" x14ac:dyDescent="0.2">
      <c r="B790" s="34"/>
      <c r="D790" s="147" t="s">
        <v>320</v>
      </c>
      <c r="F790" s="148" t="s">
        <v>846</v>
      </c>
      <c r="I790" s="149"/>
      <c r="L790" s="34"/>
      <c r="M790" s="150"/>
      <c r="T790" s="55"/>
      <c r="AT790" s="18" t="s">
        <v>320</v>
      </c>
      <c r="AU790" s="18" t="s">
        <v>90</v>
      </c>
    </row>
    <row r="791" spans="2:65" s="12" customFormat="1" ht="11.25" x14ac:dyDescent="0.2">
      <c r="B791" s="151"/>
      <c r="D791" s="152" t="s">
        <v>322</v>
      </c>
      <c r="E791" s="153" t="s">
        <v>43</v>
      </c>
      <c r="F791" s="154" t="s">
        <v>841</v>
      </c>
      <c r="H791" s="155">
        <v>150</v>
      </c>
      <c r="I791" s="156"/>
      <c r="L791" s="151"/>
      <c r="M791" s="157"/>
      <c r="T791" s="158"/>
      <c r="AT791" s="153" t="s">
        <v>322</v>
      </c>
      <c r="AU791" s="153" t="s">
        <v>90</v>
      </c>
      <c r="AV791" s="12" t="s">
        <v>90</v>
      </c>
      <c r="AW791" s="12" t="s">
        <v>41</v>
      </c>
      <c r="AX791" s="12" t="s">
        <v>88</v>
      </c>
      <c r="AY791" s="153" t="s">
        <v>311</v>
      </c>
    </row>
    <row r="792" spans="2:65" s="1" customFormat="1" ht="24.2" customHeight="1" x14ac:dyDescent="0.2">
      <c r="B792" s="34"/>
      <c r="C792" s="134" t="s">
        <v>1059</v>
      </c>
      <c r="D792" s="134" t="s">
        <v>313</v>
      </c>
      <c r="E792" s="135" t="s">
        <v>3033</v>
      </c>
      <c r="F792" s="136" t="s">
        <v>3034</v>
      </c>
      <c r="G792" s="137" t="s">
        <v>250</v>
      </c>
      <c r="H792" s="138">
        <v>30.16</v>
      </c>
      <c r="I792" s="139"/>
      <c r="J792" s="140">
        <f>ROUND(I792*H792,2)</f>
        <v>0</v>
      </c>
      <c r="K792" s="136" t="s">
        <v>317</v>
      </c>
      <c r="L792" s="34"/>
      <c r="M792" s="141" t="s">
        <v>43</v>
      </c>
      <c r="N792" s="142" t="s">
        <v>52</v>
      </c>
      <c r="P792" s="143">
        <f>O792*H792</f>
        <v>0</v>
      </c>
      <c r="Q792" s="143">
        <v>0</v>
      </c>
      <c r="R792" s="143">
        <f>Q792*H792</f>
        <v>0</v>
      </c>
      <c r="S792" s="143">
        <v>4.5999999999999999E-2</v>
      </c>
      <c r="T792" s="144">
        <f>S792*H792</f>
        <v>1.3873599999999999</v>
      </c>
      <c r="AR792" s="145" t="s">
        <v>318</v>
      </c>
      <c r="AT792" s="145" t="s">
        <v>313</v>
      </c>
      <c r="AU792" s="145" t="s">
        <v>90</v>
      </c>
      <c r="AY792" s="18" t="s">
        <v>311</v>
      </c>
      <c r="BE792" s="146">
        <f>IF(N792="základní",J792,0)</f>
        <v>0</v>
      </c>
      <c r="BF792" s="146">
        <f>IF(N792="snížená",J792,0)</f>
        <v>0</v>
      </c>
      <c r="BG792" s="146">
        <f>IF(N792="zákl. přenesená",J792,0)</f>
        <v>0</v>
      </c>
      <c r="BH792" s="146">
        <f>IF(N792="sníž. přenesená",J792,0)</f>
        <v>0</v>
      </c>
      <c r="BI792" s="146">
        <f>IF(N792="nulová",J792,0)</f>
        <v>0</v>
      </c>
      <c r="BJ792" s="18" t="s">
        <v>88</v>
      </c>
      <c r="BK792" s="146">
        <f>ROUND(I792*H792,2)</f>
        <v>0</v>
      </c>
      <c r="BL792" s="18" t="s">
        <v>318</v>
      </c>
      <c r="BM792" s="145" t="s">
        <v>3035</v>
      </c>
    </row>
    <row r="793" spans="2:65" s="1" customFormat="1" ht="11.25" x14ac:dyDescent="0.2">
      <c r="B793" s="34"/>
      <c r="D793" s="147" t="s">
        <v>320</v>
      </c>
      <c r="F793" s="148" t="s">
        <v>3036</v>
      </c>
      <c r="I793" s="149"/>
      <c r="L793" s="34"/>
      <c r="M793" s="150"/>
      <c r="T793" s="55"/>
      <c r="AT793" s="18" t="s">
        <v>320</v>
      </c>
      <c r="AU793" s="18" t="s">
        <v>90</v>
      </c>
    </row>
    <row r="794" spans="2:65" s="14" customFormat="1" ht="11.25" x14ac:dyDescent="0.2">
      <c r="B794" s="166"/>
      <c r="D794" s="152" t="s">
        <v>322</v>
      </c>
      <c r="E794" s="167" t="s">
        <v>43</v>
      </c>
      <c r="F794" s="168" t="s">
        <v>1815</v>
      </c>
      <c r="H794" s="167" t="s">
        <v>43</v>
      </c>
      <c r="I794" s="169"/>
      <c r="L794" s="166"/>
      <c r="M794" s="170"/>
      <c r="T794" s="171"/>
      <c r="AT794" s="167" t="s">
        <v>322</v>
      </c>
      <c r="AU794" s="167" t="s">
        <v>90</v>
      </c>
      <c r="AV794" s="14" t="s">
        <v>88</v>
      </c>
      <c r="AW794" s="14" t="s">
        <v>41</v>
      </c>
      <c r="AX794" s="14" t="s">
        <v>81</v>
      </c>
      <c r="AY794" s="167" t="s">
        <v>311</v>
      </c>
    </row>
    <row r="795" spans="2:65" s="12" customFormat="1" ht="11.25" x14ac:dyDescent="0.2">
      <c r="B795" s="151"/>
      <c r="D795" s="152" t="s">
        <v>322</v>
      </c>
      <c r="E795" s="153" t="s">
        <v>43</v>
      </c>
      <c r="F795" s="154" t="s">
        <v>3037</v>
      </c>
      <c r="H795" s="155">
        <v>41.5</v>
      </c>
      <c r="I795" s="156"/>
      <c r="L795" s="151"/>
      <c r="M795" s="157"/>
      <c r="T795" s="158"/>
      <c r="AT795" s="153" t="s">
        <v>322</v>
      </c>
      <c r="AU795" s="153" t="s">
        <v>90</v>
      </c>
      <c r="AV795" s="12" t="s">
        <v>90</v>
      </c>
      <c r="AW795" s="12" t="s">
        <v>41</v>
      </c>
      <c r="AX795" s="12" t="s">
        <v>81</v>
      </c>
      <c r="AY795" s="153" t="s">
        <v>311</v>
      </c>
    </row>
    <row r="796" spans="2:65" s="14" customFormat="1" ht="11.25" x14ac:dyDescent="0.2">
      <c r="B796" s="166"/>
      <c r="D796" s="152" t="s">
        <v>322</v>
      </c>
      <c r="E796" s="167" t="s">
        <v>43</v>
      </c>
      <c r="F796" s="168" t="s">
        <v>2839</v>
      </c>
      <c r="H796" s="167" t="s">
        <v>43</v>
      </c>
      <c r="I796" s="169"/>
      <c r="L796" s="166"/>
      <c r="M796" s="170"/>
      <c r="T796" s="171"/>
      <c r="AT796" s="167" t="s">
        <v>322</v>
      </c>
      <c r="AU796" s="167" t="s">
        <v>90</v>
      </c>
      <c r="AV796" s="14" t="s">
        <v>88</v>
      </c>
      <c r="AW796" s="14" t="s">
        <v>41</v>
      </c>
      <c r="AX796" s="14" t="s">
        <v>81</v>
      </c>
      <c r="AY796" s="167" t="s">
        <v>311</v>
      </c>
    </row>
    <row r="797" spans="2:65" s="12" customFormat="1" ht="11.25" x14ac:dyDescent="0.2">
      <c r="B797" s="151"/>
      <c r="D797" s="152" t="s">
        <v>322</v>
      </c>
      <c r="E797" s="153" t="s">
        <v>43</v>
      </c>
      <c r="F797" s="154" t="s">
        <v>3038</v>
      </c>
      <c r="H797" s="155">
        <v>-11.34</v>
      </c>
      <c r="I797" s="156"/>
      <c r="L797" s="151"/>
      <c r="M797" s="157"/>
      <c r="T797" s="158"/>
      <c r="AT797" s="153" t="s">
        <v>322</v>
      </c>
      <c r="AU797" s="153" t="s">
        <v>90</v>
      </c>
      <c r="AV797" s="12" t="s">
        <v>90</v>
      </c>
      <c r="AW797" s="12" t="s">
        <v>41</v>
      </c>
      <c r="AX797" s="12" t="s">
        <v>81</v>
      </c>
      <c r="AY797" s="153" t="s">
        <v>311</v>
      </c>
    </row>
    <row r="798" spans="2:65" s="13" customFormat="1" ht="11.25" x14ac:dyDescent="0.2">
      <c r="B798" s="159"/>
      <c r="D798" s="152" t="s">
        <v>322</v>
      </c>
      <c r="E798" s="160" t="s">
        <v>43</v>
      </c>
      <c r="F798" s="161" t="s">
        <v>331</v>
      </c>
      <c r="H798" s="162">
        <v>30.16</v>
      </c>
      <c r="I798" s="163"/>
      <c r="L798" s="159"/>
      <c r="M798" s="164"/>
      <c r="T798" s="165"/>
      <c r="AT798" s="160" t="s">
        <v>322</v>
      </c>
      <c r="AU798" s="160" t="s">
        <v>90</v>
      </c>
      <c r="AV798" s="13" t="s">
        <v>318</v>
      </c>
      <c r="AW798" s="13" t="s">
        <v>41</v>
      </c>
      <c r="AX798" s="13" t="s">
        <v>88</v>
      </c>
      <c r="AY798" s="160" t="s">
        <v>311</v>
      </c>
    </row>
    <row r="799" spans="2:65" s="1" customFormat="1" ht="24.2" customHeight="1" x14ac:dyDescent="0.2">
      <c r="B799" s="34"/>
      <c r="C799" s="134" t="s">
        <v>1062</v>
      </c>
      <c r="D799" s="134" t="s">
        <v>313</v>
      </c>
      <c r="E799" s="135" t="s">
        <v>3039</v>
      </c>
      <c r="F799" s="136" t="s">
        <v>3040</v>
      </c>
      <c r="G799" s="137" t="s">
        <v>250</v>
      </c>
      <c r="H799" s="138">
        <v>45.56</v>
      </c>
      <c r="I799" s="139"/>
      <c r="J799" s="140">
        <f>ROUND(I799*H799,2)</f>
        <v>0</v>
      </c>
      <c r="K799" s="136" t="s">
        <v>317</v>
      </c>
      <c r="L799" s="34"/>
      <c r="M799" s="141" t="s">
        <v>43</v>
      </c>
      <c r="N799" s="142" t="s">
        <v>52</v>
      </c>
      <c r="P799" s="143">
        <f>O799*H799</f>
        <v>0</v>
      </c>
      <c r="Q799" s="143">
        <v>0</v>
      </c>
      <c r="R799" s="143">
        <f>Q799*H799</f>
        <v>0</v>
      </c>
      <c r="S799" s="143">
        <v>5.8999999999999997E-2</v>
      </c>
      <c r="T799" s="144">
        <f>S799*H799</f>
        <v>2.68804</v>
      </c>
      <c r="AR799" s="145" t="s">
        <v>318</v>
      </c>
      <c r="AT799" s="145" t="s">
        <v>313</v>
      </c>
      <c r="AU799" s="145" t="s">
        <v>90</v>
      </c>
      <c r="AY799" s="18" t="s">
        <v>311</v>
      </c>
      <c r="BE799" s="146">
        <f>IF(N799="základní",J799,0)</f>
        <v>0</v>
      </c>
      <c r="BF799" s="146">
        <f>IF(N799="snížená",J799,0)</f>
        <v>0</v>
      </c>
      <c r="BG799" s="146">
        <f>IF(N799="zákl. přenesená",J799,0)</f>
        <v>0</v>
      </c>
      <c r="BH799" s="146">
        <f>IF(N799="sníž. přenesená",J799,0)</f>
        <v>0</v>
      </c>
      <c r="BI799" s="146">
        <f>IF(N799="nulová",J799,0)</f>
        <v>0</v>
      </c>
      <c r="BJ799" s="18" t="s">
        <v>88</v>
      </c>
      <c r="BK799" s="146">
        <f>ROUND(I799*H799,2)</f>
        <v>0</v>
      </c>
      <c r="BL799" s="18" t="s">
        <v>318</v>
      </c>
      <c r="BM799" s="145" t="s">
        <v>3041</v>
      </c>
    </row>
    <row r="800" spans="2:65" s="1" customFormat="1" ht="11.25" x14ac:dyDescent="0.2">
      <c r="B800" s="34"/>
      <c r="D800" s="147" t="s">
        <v>320</v>
      </c>
      <c r="F800" s="148" t="s">
        <v>3042</v>
      </c>
      <c r="I800" s="149"/>
      <c r="L800" s="34"/>
      <c r="M800" s="150"/>
      <c r="T800" s="55"/>
      <c r="AT800" s="18" t="s">
        <v>320</v>
      </c>
      <c r="AU800" s="18" t="s">
        <v>90</v>
      </c>
    </row>
    <row r="801" spans="2:65" s="14" customFormat="1" ht="11.25" x14ac:dyDescent="0.2">
      <c r="B801" s="166"/>
      <c r="D801" s="152" t="s">
        <v>322</v>
      </c>
      <c r="E801" s="167" t="s">
        <v>43</v>
      </c>
      <c r="F801" s="168" t="s">
        <v>1815</v>
      </c>
      <c r="H801" s="167" t="s">
        <v>43</v>
      </c>
      <c r="I801" s="169"/>
      <c r="L801" s="166"/>
      <c r="M801" s="170"/>
      <c r="T801" s="171"/>
      <c r="AT801" s="167" t="s">
        <v>322</v>
      </c>
      <c r="AU801" s="167" t="s">
        <v>90</v>
      </c>
      <c r="AV801" s="14" t="s">
        <v>88</v>
      </c>
      <c r="AW801" s="14" t="s">
        <v>41</v>
      </c>
      <c r="AX801" s="14" t="s">
        <v>81</v>
      </c>
      <c r="AY801" s="167" t="s">
        <v>311</v>
      </c>
    </row>
    <row r="802" spans="2:65" s="12" customFormat="1" ht="11.25" x14ac:dyDescent="0.2">
      <c r="B802" s="151"/>
      <c r="D802" s="152" t="s">
        <v>322</v>
      </c>
      <c r="E802" s="153" t="s">
        <v>43</v>
      </c>
      <c r="F802" s="154" t="s">
        <v>2875</v>
      </c>
      <c r="H802" s="155">
        <v>58.8</v>
      </c>
      <c r="I802" s="156"/>
      <c r="L802" s="151"/>
      <c r="M802" s="157"/>
      <c r="T802" s="158"/>
      <c r="AT802" s="153" t="s">
        <v>322</v>
      </c>
      <c r="AU802" s="153" t="s">
        <v>90</v>
      </c>
      <c r="AV802" s="12" t="s">
        <v>90</v>
      </c>
      <c r="AW802" s="12" t="s">
        <v>41</v>
      </c>
      <c r="AX802" s="12" t="s">
        <v>81</v>
      </c>
      <c r="AY802" s="153" t="s">
        <v>311</v>
      </c>
    </row>
    <row r="803" spans="2:65" s="12" customFormat="1" ht="11.25" x14ac:dyDescent="0.2">
      <c r="B803" s="151"/>
      <c r="D803" s="152" t="s">
        <v>322</v>
      </c>
      <c r="E803" s="153" t="s">
        <v>43</v>
      </c>
      <c r="F803" s="154" t="s">
        <v>3043</v>
      </c>
      <c r="H803" s="155">
        <v>-2.74</v>
      </c>
      <c r="I803" s="156"/>
      <c r="L803" s="151"/>
      <c r="M803" s="157"/>
      <c r="T803" s="158"/>
      <c r="AT803" s="153" t="s">
        <v>322</v>
      </c>
      <c r="AU803" s="153" t="s">
        <v>90</v>
      </c>
      <c r="AV803" s="12" t="s">
        <v>90</v>
      </c>
      <c r="AW803" s="12" t="s">
        <v>41</v>
      </c>
      <c r="AX803" s="12" t="s">
        <v>81</v>
      </c>
      <c r="AY803" s="153" t="s">
        <v>311</v>
      </c>
    </row>
    <row r="804" spans="2:65" s="12" customFormat="1" ht="11.25" x14ac:dyDescent="0.2">
      <c r="B804" s="151"/>
      <c r="D804" s="152" t="s">
        <v>322</v>
      </c>
      <c r="E804" s="153" t="s">
        <v>43</v>
      </c>
      <c r="F804" s="154" t="s">
        <v>3044</v>
      </c>
      <c r="H804" s="155">
        <v>-10.5</v>
      </c>
      <c r="I804" s="156"/>
      <c r="L804" s="151"/>
      <c r="M804" s="157"/>
      <c r="T804" s="158"/>
      <c r="AT804" s="153" t="s">
        <v>322</v>
      </c>
      <c r="AU804" s="153" t="s">
        <v>90</v>
      </c>
      <c r="AV804" s="12" t="s">
        <v>90</v>
      </c>
      <c r="AW804" s="12" t="s">
        <v>41</v>
      </c>
      <c r="AX804" s="12" t="s">
        <v>81</v>
      </c>
      <c r="AY804" s="153" t="s">
        <v>311</v>
      </c>
    </row>
    <row r="805" spans="2:65" s="13" customFormat="1" ht="11.25" x14ac:dyDescent="0.2">
      <c r="B805" s="159"/>
      <c r="D805" s="152" t="s">
        <v>322</v>
      </c>
      <c r="E805" s="160" t="s">
        <v>43</v>
      </c>
      <c r="F805" s="161" t="s">
        <v>331</v>
      </c>
      <c r="H805" s="162">
        <v>45.56</v>
      </c>
      <c r="I805" s="163"/>
      <c r="L805" s="159"/>
      <c r="M805" s="164"/>
      <c r="T805" s="165"/>
      <c r="AT805" s="160" t="s">
        <v>322</v>
      </c>
      <c r="AU805" s="160" t="s">
        <v>90</v>
      </c>
      <c r="AV805" s="13" t="s">
        <v>318</v>
      </c>
      <c r="AW805" s="13" t="s">
        <v>41</v>
      </c>
      <c r="AX805" s="13" t="s">
        <v>88</v>
      </c>
      <c r="AY805" s="160" t="s">
        <v>311</v>
      </c>
    </row>
    <row r="806" spans="2:65" s="1" customFormat="1" ht="24.2" customHeight="1" x14ac:dyDescent="0.2">
      <c r="B806" s="34"/>
      <c r="C806" s="134" t="s">
        <v>1067</v>
      </c>
      <c r="D806" s="134" t="s">
        <v>313</v>
      </c>
      <c r="E806" s="135" t="s">
        <v>3045</v>
      </c>
      <c r="F806" s="136" t="s">
        <v>3046</v>
      </c>
      <c r="G806" s="137" t="s">
        <v>250</v>
      </c>
      <c r="H806" s="138">
        <v>10.5</v>
      </c>
      <c r="I806" s="139"/>
      <c r="J806" s="140">
        <f>ROUND(I806*H806,2)</f>
        <v>0</v>
      </c>
      <c r="K806" s="136" t="s">
        <v>317</v>
      </c>
      <c r="L806" s="34"/>
      <c r="M806" s="141" t="s">
        <v>43</v>
      </c>
      <c r="N806" s="142" t="s">
        <v>52</v>
      </c>
      <c r="P806" s="143">
        <f>O806*H806</f>
        <v>0</v>
      </c>
      <c r="Q806" s="143">
        <v>0</v>
      </c>
      <c r="R806" s="143">
        <f>Q806*H806</f>
        <v>0</v>
      </c>
      <c r="S806" s="143">
        <v>8.8999999999999996E-2</v>
      </c>
      <c r="T806" s="144">
        <f>S806*H806</f>
        <v>0.9345</v>
      </c>
      <c r="AR806" s="145" t="s">
        <v>318</v>
      </c>
      <c r="AT806" s="145" t="s">
        <v>313</v>
      </c>
      <c r="AU806" s="145" t="s">
        <v>90</v>
      </c>
      <c r="AY806" s="18" t="s">
        <v>311</v>
      </c>
      <c r="BE806" s="146">
        <f>IF(N806="základní",J806,0)</f>
        <v>0</v>
      </c>
      <c r="BF806" s="146">
        <f>IF(N806="snížená",J806,0)</f>
        <v>0</v>
      </c>
      <c r="BG806" s="146">
        <f>IF(N806="zákl. přenesená",J806,0)</f>
        <v>0</v>
      </c>
      <c r="BH806" s="146">
        <f>IF(N806="sníž. přenesená",J806,0)</f>
        <v>0</v>
      </c>
      <c r="BI806" s="146">
        <f>IF(N806="nulová",J806,0)</f>
        <v>0</v>
      </c>
      <c r="BJ806" s="18" t="s">
        <v>88</v>
      </c>
      <c r="BK806" s="146">
        <f>ROUND(I806*H806,2)</f>
        <v>0</v>
      </c>
      <c r="BL806" s="18" t="s">
        <v>318</v>
      </c>
      <c r="BM806" s="145" t="s">
        <v>3047</v>
      </c>
    </row>
    <row r="807" spans="2:65" s="1" customFormat="1" ht="11.25" x14ac:dyDescent="0.2">
      <c r="B807" s="34"/>
      <c r="D807" s="147" t="s">
        <v>320</v>
      </c>
      <c r="F807" s="148" t="s">
        <v>3048</v>
      </c>
      <c r="I807" s="149"/>
      <c r="L807" s="34"/>
      <c r="M807" s="150"/>
      <c r="T807" s="55"/>
      <c r="AT807" s="18" t="s">
        <v>320</v>
      </c>
      <c r="AU807" s="18" t="s">
        <v>90</v>
      </c>
    </row>
    <row r="808" spans="2:65" s="14" customFormat="1" ht="11.25" x14ac:dyDescent="0.2">
      <c r="B808" s="166"/>
      <c r="D808" s="152" t="s">
        <v>322</v>
      </c>
      <c r="E808" s="167" t="s">
        <v>43</v>
      </c>
      <c r="F808" s="168" t="s">
        <v>1815</v>
      </c>
      <c r="H808" s="167" t="s">
        <v>43</v>
      </c>
      <c r="I808" s="169"/>
      <c r="L808" s="166"/>
      <c r="M808" s="170"/>
      <c r="T808" s="171"/>
      <c r="AT808" s="167" t="s">
        <v>322</v>
      </c>
      <c r="AU808" s="167" t="s">
        <v>90</v>
      </c>
      <c r="AV808" s="14" t="s">
        <v>88</v>
      </c>
      <c r="AW808" s="14" t="s">
        <v>41</v>
      </c>
      <c r="AX808" s="14" t="s">
        <v>81</v>
      </c>
      <c r="AY808" s="167" t="s">
        <v>311</v>
      </c>
    </row>
    <row r="809" spans="2:65" s="14" customFormat="1" ht="11.25" x14ac:dyDescent="0.2">
      <c r="B809" s="166"/>
      <c r="D809" s="152" t="s">
        <v>322</v>
      </c>
      <c r="E809" s="167" t="s">
        <v>43</v>
      </c>
      <c r="F809" s="168" t="s">
        <v>3049</v>
      </c>
      <c r="H809" s="167" t="s">
        <v>43</v>
      </c>
      <c r="I809" s="169"/>
      <c r="L809" s="166"/>
      <c r="M809" s="170"/>
      <c r="T809" s="171"/>
      <c r="AT809" s="167" t="s">
        <v>322</v>
      </c>
      <c r="AU809" s="167" t="s">
        <v>90</v>
      </c>
      <c r="AV809" s="14" t="s">
        <v>88</v>
      </c>
      <c r="AW809" s="14" t="s">
        <v>41</v>
      </c>
      <c r="AX809" s="14" t="s">
        <v>81</v>
      </c>
      <c r="AY809" s="167" t="s">
        <v>311</v>
      </c>
    </row>
    <row r="810" spans="2:65" s="12" customFormat="1" ht="11.25" x14ac:dyDescent="0.2">
      <c r="B810" s="151"/>
      <c r="D810" s="152" t="s">
        <v>322</v>
      </c>
      <c r="E810" s="153" t="s">
        <v>43</v>
      </c>
      <c r="F810" s="154" t="s">
        <v>3050</v>
      </c>
      <c r="H810" s="155">
        <v>10.5</v>
      </c>
      <c r="I810" s="156"/>
      <c r="L810" s="151"/>
      <c r="M810" s="157"/>
      <c r="T810" s="158"/>
      <c r="AT810" s="153" t="s">
        <v>322</v>
      </c>
      <c r="AU810" s="153" t="s">
        <v>90</v>
      </c>
      <c r="AV810" s="12" t="s">
        <v>90</v>
      </c>
      <c r="AW810" s="12" t="s">
        <v>41</v>
      </c>
      <c r="AX810" s="12" t="s">
        <v>81</v>
      </c>
      <c r="AY810" s="153" t="s">
        <v>311</v>
      </c>
    </row>
    <row r="811" spans="2:65" s="13" customFormat="1" ht="11.25" x14ac:dyDescent="0.2">
      <c r="B811" s="159"/>
      <c r="D811" s="152" t="s">
        <v>322</v>
      </c>
      <c r="E811" s="160" t="s">
        <v>43</v>
      </c>
      <c r="F811" s="161" t="s">
        <v>331</v>
      </c>
      <c r="H811" s="162">
        <v>10.5</v>
      </c>
      <c r="I811" s="163"/>
      <c r="L811" s="159"/>
      <c r="M811" s="164"/>
      <c r="T811" s="165"/>
      <c r="AT811" s="160" t="s">
        <v>322</v>
      </c>
      <c r="AU811" s="160" t="s">
        <v>90</v>
      </c>
      <c r="AV811" s="13" t="s">
        <v>318</v>
      </c>
      <c r="AW811" s="13" t="s">
        <v>41</v>
      </c>
      <c r="AX811" s="13" t="s">
        <v>88</v>
      </c>
      <c r="AY811" s="160" t="s">
        <v>311</v>
      </c>
    </row>
    <row r="812" spans="2:65" s="11" customFormat="1" ht="22.9" customHeight="1" x14ac:dyDescent="0.2">
      <c r="B812" s="122"/>
      <c r="D812" s="123" t="s">
        <v>80</v>
      </c>
      <c r="E812" s="132" t="s">
        <v>868</v>
      </c>
      <c r="F812" s="132" t="s">
        <v>1865</v>
      </c>
      <c r="I812" s="125"/>
      <c r="J812" s="133">
        <f>BK812</f>
        <v>0</v>
      </c>
      <c r="L812" s="122"/>
      <c r="M812" s="127"/>
      <c r="P812" s="128">
        <f>SUM(P813:P818)</f>
        <v>0</v>
      </c>
      <c r="R812" s="128">
        <f>SUM(R813:R818)</f>
        <v>0</v>
      </c>
      <c r="T812" s="129">
        <f>SUM(T813:T818)</f>
        <v>0</v>
      </c>
      <c r="AR812" s="123" t="s">
        <v>88</v>
      </c>
      <c r="AT812" s="130" t="s">
        <v>80</v>
      </c>
      <c r="AU812" s="130" t="s">
        <v>88</v>
      </c>
      <c r="AY812" s="123" t="s">
        <v>311</v>
      </c>
      <c r="BK812" s="131">
        <f>SUM(BK813:BK818)</f>
        <v>0</v>
      </c>
    </row>
    <row r="813" spans="2:65" s="1" customFormat="1" ht="24.2" customHeight="1" x14ac:dyDescent="0.2">
      <c r="B813" s="34"/>
      <c r="C813" s="134" t="s">
        <v>1071</v>
      </c>
      <c r="D813" s="134" t="s">
        <v>313</v>
      </c>
      <c r="E813" s="135" t="s">
        <v>3051</v>
      </c>
      <c r="F813" s="136" t="s">
        <v>3052</v>
      </c>
      <c r="G813" s="137" t="s">
        <v>371</v>
      </c>
      <c r="H813" s="138">
        <v>30.093</v>
      </c>
      <c r="I813" s="139"/>
      <c r="J813" s="140">
        <f>ROUND(I813*H813,2)</f>
        <v>0</v>
      </c>
      <c r="K813" s="136" t="s">
        <v>317</v>
      </c>
      <c r="L813" s="34"/>
      <c r="M813" s="141" t="s">
        <v>43</v>
      </c>
      <c r="N813" s="142" t="s">
        <v>52</v>
      </c>
      <c r="P813" s="143">
        <f>O813*H813</f>
        <v>0</v>
      </c>
      <c r="Q813" s="143">
        <v>0</v>
      </c>
      <c r="R813" s="143">
        <f>Q813*H813</f>
        <v>0</v>
      </c>
      <c r="S813" s="143">
        <v>0</v>
      </c>
      <c r="T813" s="144">
        <f>S813*H813</f>
        <v>0</v>
      </c>
      <c r="AR813" s="145" t="s">
        <v>318</v>
      </c>
      <c r="AT813" s="145" t="s">
        <v>313</v>
      </c>
      <c r="AU813" s="145" t="s">
        <v>90</v>
      </c>
      <c r="AY813" s="18" t="s">
        <v>311</v>
      </c>
      <c r="BE813" s="146">
        <f>IF(N813="základní",J813,0)</f>
        <v>0</v>
      </c>
      <c r="BF813" s="146">
        <f>IF(N813="snížená",J813,0)</f>
        <v>0</v>
      </c>
      <c r="BG813" s="146">
        <f>IF(N813="zákl. přenesená",J813,0)</f>
        <v>0</v>
      </c>
      <c r="BH813" s="146">
        <f>IF(N813="sníž. přenesená",J813,0)</f>
        <v>0</v>
      </c>
      <c r="BI813" s="146">
        <f>IF(N813="nulová",J813,0)</f>
        <v>0</v>
      </c>
      <c r="BJ813" s="18" t="s">
        <v>88</v>
      </c>
      <c r="BK813" s="146">
        <f>ROUND(I813*H813,2)</f>
        <v>0</v>
      </c>
      <c r="BL813" s="18" t="s">
        <v>318</v>
      </c>
      <c r="BM813" s="145" t="s">
        <v>3053</v>
      </c>
    </row>
    <row r="814" spans="2:65" s="1" customFormat="1" ht="11.25" x14ac:dyDescent="0.2">
      <c r="B814" s="34"/>
      <c r="D814" s="147" t="s">
        <v>320</v>
      </c>
      <c r="F814" s="148" t="s">
        <v>3054</v>
      </c>
      <c r="I814" s="149"/>
      <c r="L814" s="34"/>
      <c r="M814" s="150"/>
      <c r="T814" s="55"/>
      <c r="AT814" s="18" t="s">
        <v>320</v>
      </c>
      <c r="AU814" s="18" t="s">
        <v>90</v>
      </c>
    </row>
    <row r="815" spans="2:65" s="1" customFormat="1" ht="21.75" customHeight="1" x14ac:dyDescent="0.2">
      <c r="B815" s="34"/>
      <c r="C815" s="134" t="s">
        <v>1073</v>
      </c>
      <c r="D815" s="134" t="s">
        <v>313</v>
      </c>
      <c r="E815" s="135" t="s">
        <v>876</v>
      </c>
      <c r="F815" s="136" t="s">
        <v>877</v>
      </c>
      <c r="G815" s="137" t="s">
        <v>371</v>
      </c>
      <c r="H815" s="138">
        <v>30.093</v>
      </c>
      <c r="I815" s="139"/>
      <c r="J815" s="140">
        <f>ROUND(I815*H815,2)</f>
        <v>0</v>
      </c>
      <c r="K815" s="136" t="s">
        <v>317</v>
      </c>
      <c r="L815" s="34"/>
      <c r="M815" s="141" t="s">
        <v>43</v>
      </c>
      <c r="N815" s="142" t="s">
        <v>52</v>
      </c>
      <c r="P815" s="143">
        <f>O815*H815</f>
        <v>0</v>
      </c>
      <c r="Q815" s="143">
        <v>0</v>
      </c>
      <c r="R815" s="143">
        <f>Q815*H815</f>
        <v>0</v>
      </c>
      <c r="S815" s="143">
        <v>0</v>
      </c>
      <c r="T815" s="144">
        <f>S815*H815</f>
        <v>0</v>
      </c>
      <c r="AR815" s="145" t="s">
        <v>318</v>
      </c>
      <c r="AT815" s="145" t="s">
        <v>313</v>
      </c>
      <c r="AU815" s="145" t="s">
        <v>90</v>
      </c>
      <c r="AY815" s="18" t="s">
        <v>311</v>
      </c>
      <c r="BE815" s="146">
        <f>IF(N815="základní",J815,0)</f>
        <v>0</v>
      </c>
      <c r="BF815" s="146">
        <f>IF(N815="snížená",J815,0)</f>
        <v>0</v>
      </c>
      <c r="BG815" s="146">
        <f>IF(N815="zákl. přenesená",J815,0)</f>
        <v>0</v>
      </c>
      <c r="BH815" s="146">
        <f>IF(N815="sníž. přenesená",J815,0)</f>
        <v>0</v>
      </c>
      <c r="BI815" s="146">
        <f>IF(N815="nulová",J815,0)</f>
        <v>0</v>
      </c>
      <c r="BJ815" s="18" t="s">
        <v>88</v>
      </c>
      <c r="BK815" s="146">
        <f>ROUND(I815*H815,2)</f>
        <v>0</v>
      </c>
      <c r="BL815" s="18" t="s">
        <v>318</v>
      </c>
      <c r="BM815" s="145" t="s">
        <v>3055</v>
      </c>
    </row>
    <row r="816" spans="2:65" s="1" customFormat="1" ht="11.25" x14ac:dyDescent="0.2">
      <c r="B816" s="34"/>
      <c r="D816" s="147" t="s">
        <v>320</v>
      </c>
      <c r="F816" s="148" t="s">
        <v>879</v>
      </c>
      <c r="I816" s="149"/>
      <c r="L816" s="34"/>
      <c r="M816" s="150"/>
      <c r="T816" s="55"/>
      <c r="AT816" s="18" t="s">
        <v>320</v>
      </c>
      <c r="AU816" s="18" t="s">
        <v>90</v>
      </c>
    </row>
    <row r="817" spans="2:65" s="1" customFormat="1" ht="24.2" customHeight="1" x14ac:dyDescent="0.2">
      <c r="B817" s="34"/>
      <c r="C817" s="134" t="s">
        <v>1079</v>
      </c>
      <c r="D817" s="134" t="s">
        <v>313</v>
      </c>
      <c r="E817" s="135" t="s">
        <v>881</v>
      </c>
      <c r="F817" s="136" t="s">
        <v>882</v>
      </c>
      <c r="G817" s="137" t="s">
        <v>371</v>
      </c>
      <c r="H817" s="138">
        <v>270.83699999999999</v>
      </c>
      <c r="I817" s="139"/>
      <c r="J817" s="140">
        <f>ROUND(I817*H817,2)</f>
        <v>0</v>
      </c>
      <c r="K817" s="136" t="s">
        <v>317</v>
      </c>
      <c r="L817" s="34"/>
      <c r="M817" s="141" t="s">
        <v>43</v>
      </c>
      <c r="N817" s="142" t="s">
        <v>52</v>
      </c>
      <c r="P817" s="143">
        <f>O817*H817</f>
        <v>0</v>
      </c>
      <c r="Q817" s="143">
        <v>0</v>
      </c>
      <c r="R817" s="143">
        <f>Q817*H817</f>
        <v>0</v>
      </c>
      <c r="S817" s="143">
        <v>0</v>
      </c>
      <c r="T817" s="144">
        <f>S817*H817</f>
        <v>0</v>
      </c>
      <c r="AR817" s="145" t="s">
        <v>318</v>
      </c>
      <c r="AT817" s="145" t="s">
        <v>313</v>
      </c>
      <c r="AU817" s="145" t="s">
        <v>90</v>
      </c>
      <c r="AY817" s="18" t="s">
        <v>311</v>
      </c>
      <c r="BE817" s="146">
        <f>IF(N817="základní",J817,0)</f>
        <v>0</v>
      </c>
      <c r="BF817" s="146">
        <f>IF(N817="snížená",J817,0)</f>
        <v>0</v>
      </c>
      <c r="BG817" s="146">
        <f>IF(N817="zákl. přenesená",J817,0)</f>
        <v>0</v>
      </c>
      <c r="BH817" s="146">
        <f>IF(N817="sníž. přenesená",J817,0)</f>
        <v>0</v>
      </c>
      <c r="BI817" s="146">
        <f>IF(N817="nulová",J817,0)</f>
        <v>0</v>
      </c>
      <c r="BJ817" s="18" t="s">
        <v>88</v>
      </c>
      <c r="BK817" s="146">
        <f>ROUND(I817*H817,2)</f>
        <v>0</v>
      </c>
      <c r="BL817" s="18" t="s">
        <v>318</v>
      </c>
      <c r="BM817" s="145" t="s">
        <v>3056</v>
      </c>
    </row>
    <row r="818" spans="2:65" s="1" customFormat="1" ht="11.25" x14ac:dyDescent="0.2">
      <c r="B818" s="34"/>
      <c r="D818" s="147" t="s">
        <v>320</v>
      </c>
      <c r="F818" s="148" t="s">
        <v>884</v>
      </c>
      <c r="I818" s="149"/>
      <c r="L818" s="34"/>
      <c r="M818" s="150"/>
      <c r="T818" s="55"/>
      <c r="AT818" s="18" t="s">
        <v>320</v>
      </c>
      <c r="AU818" s="18" t="s">
        <v>90</v>
      </c>
    </row>
    <row r="819" spans="2:65" s="11" customFormat="1" ht="22.9" customHeight="1" x14ac:dyDescent="0.2">
      <c r="B819" s="122"/>
      <c r="D819" s="123" t="s">
        <v>80</v>
      </c>
      <c r="E819" s="132" t="s">
        <v>898</v>
      </c>
      <c r="F819" s="132" t="s">
        <v>899</v>
      </c>
      <c r="I819" s="125"/>
      <c r="J819" s="133">
        <f>BK819</f>
        <v>0</v>
      </c>
      <c r="L819" s="122"/>
      <c r="M819" s="127"/>
      <c r="P819" s="128">
        <f>SUM(P820:P821)</f>
        <v>0</v>
      </c>
      <c r="R819" s="128">
        <f>SUM(R820:R821)</f>
        <v>0</v>
      </c>
      <c r="T819" s="129">
        <f>SUM(T820:T821)</f>
        <v>0</v>
      </c>
      <c r="AR819" s="123" t="s">
        <v>88</v>
      </c>
      <c r="AT819" s="130" t="s">
        <v>80</v>
      </c>
      <c r="AU819" s="130" t="s">
        <v>88</v>
      </c>
      <c r="AY819" s="123" t="s">
        <v>311</v>
      </c>
      <c r="BK819" s="131">
        <f>SUM(BK820:BK821)</f>
        <v>0</v>
      </c>
    </row>
    <row r="820" spans="2:65" s="1" customFormat="1" ht="33" customHeight="1" x14ac:dyDescent="0.2">
      <c r="B820" s="34"/>
      <c r="C820" s="134" t="s">
        <v>1082</v>
      </c>
      <c r="D820" s="134" t="s">
        <v>313</v>
      </c>
      <c r="E820" s="135" t="s">
        <v>901</v>
      </c>
      <c r="F820" s="136" t="s">
        <v>902</v>
      </c>
      <c r="G820" s="137" t="s">
        <v>371</v>
      </c>
      <c r="H820" s="138">
        <v>4053.0830000000001</v>
      </c>
      <c r="I820" s="139"/>
      <c r="J820" s="140">
        <f>ROUND(I820*H820,2)</f>
        <v>0</v>
      </c>
      <c r="K820" s="136" t="s">
        <v>317</v>
      </c>
      <c r="L820" s="34"/>
      <c r="M820" s="141" t="s">
        <v>43</v>
      </c>
      <c r="N820" s="142" t="s">
        <v>52</v>
      </c>
      <c r="P820" s="143">
        <f>O820*H820</f>
        <v>0</v>
      </c>
      <c r="Q820" s="143">
        <v>0</v>
      </c>
      <c r="R820" s="143">
        <f>Q820*H820</f>
        <v>0</v>
      </c>
      <c r="S820" s="143">
        <v>0</v>
      </c>
      <c r="T820" s="144">
        <f>S820*H820</f>
        <v>0</v>
      </c>
      <c r="AR820" s="145" t="s">
        <v>318</v>
      </c>
      <c r="AT820" s="145" t="s">
        <v>313</v>
      </c>
      <c r="AU820" s="145" t="s">
        <v>90</v>
      </c>
      <c r="AY820" s="18" t="s">
        <v>311</v>
      </c>
      <c r="BE820" s="146">
        <f>IF(N820="základní",J820,0)</f>
        <v>0</v>
      </c>
      <c r="BF820" s="146">
        <f>IF(N820="snížená",J820,0)</f>
        <v>0</v>
      </c>
      <c r="BG820" s="146">
        <f>IF(N820="zákl. přenesená",J820,0)</f>
        <v>0</v>
      </c>
      <c r="BH820" s="146">
        <f>IF(N820="sníž. přenesená",J820,0)</f>
        <v>0</v>
      </c>
      <c r="BI820" s="146">
        <f>IF(N820="nulová",J820,0)</f>
        <v>0</v>
      </c>
      <c r="BJ820" s="18" t="s">
        <v>88</v>
      </c>
      <c r="BK820" s="146">
        <f>ROUND(I820*H820,2)</f>
        <v>0</v>
      </c>
      <c r="BL820" s="18" t="s">
        <v>318</v>
      </c>
      <c r="BM820" s="145" t="s">
        <v>3057</v>
      </c>
    </row>
    <row r="821" spans="2:65" s="1" customFormat="1" ht="11.25" x14ac:dyDescent="0.2">
      <c r="B821" s="34"/>
      <c r="D821" s="147" t="s">
        <v>320</v>
      </c>
      <c r="F821" s="148" t="s">
        <v>904</v>
      </c>
      <c r="I821" s="149"/>
      <c r="L821" s="34"/>
      <c r="M821" s="150"/>
      <c r="T821" s="55"/>
      <c r="AT821" s="18" t="s">
        <v>320</v>
      </c>
      <c r="AU821" s="18" t="s">
        <v>90</v>
      </c>
    </row>
    <row r="822" spans="2:65" s="11" customFormat="1" ht="25.9" customHeight="1" x14ac:dyDescent="0.2">
      <c r="B822" s="122"/>
      <c r="D822" s="123" t="s">
        <v>80</v>
      </c>
      <c r="E822" s="124" t="s">
        <v>2095</v>
      </c>
      <c r="F822" s="124" t="s">
        <v>2095</v>
      </c>
      <c r="I822" s="125"/>
      <c r="J822" s="126">
        <f>BK822</f>
        <v>0</v>
      </c>
      <c r="L822" s="122"/>
      <c r="M822" s="127"/>
      <c r="P822" s="128">
        <f>P823</f>
        <v>0</v>
      </c>
      <c r="R822" s="128">
        <f>R823</f>
        <v>0</v>
      </c>
      <c r="T822" s="129">
        <f>T823</f>
        <v>0</v>
      </c>
      <c r="AR822" s="123" t="s">
        <v>88</v>
      </c>
      <c r="AT822" s="130" t="s">
        <v>80</v>
      </c>
      <c r="AU822" s="130" t="s">
        <v>81</v>
      </c>
      <c r="AY822" s="123" t="s">
        <v>311</v>
      </c>
      <c r="BK822" s="131">
        <f>BK823</f>
        <v>0</v>
      </c>
    </row>
    <row r="823" spans="2:65" s="11" customFormat="1" ht="22.9" customHeight="1" x14ac:dyDescent="0.2">
      <c r="B823" s="122"/>
      <c r="D823" s="123" t="s">
        <v>80</v>
      </c>
      <c r="E823" s="132" t="s">
        <v>2096</v>
      </c>
      <c r="F823" s="132" t="s">
        <v>887</v>
      </c>
      <c r="I823" s="125"/>
      <c r="J823" s="133">
        <f>BK823</f>
        <v>0</v>
      </c>
      <c r="L823" s="122"/>
      <c r="M823" s="127"/>
      <c r="P823" s="128">
        <f>SUM(P824:P847)</f>
        <v>0</v>
      </c>
      <c r="R823" s="128">
        <f>SUM(R824:R847)</f>
        <v>0</v>
      </c>
      <c r="T823" s="129">
        <f>SUM(T824:T847)</f>
        <v>0</v>
      </c>
      <c r="AR823" s="123" t="s">
        <v>88</v>
      </c>
      <c r="AT823" s="130" t="s">
        <v>80</v>
      </c>
      <c r="AU823" s="130" t="s">
        <v>88</v>
      </c>
      <c r="AY823" s="123" t="s">
        <v>311</v>
      </c>
      <c r="BK823" s="131">
        <f>SUM(BK824:BK847)</f>
        <v>0</v>
      </c>
    </row>
    <row r="824" spans="2:65" s="1" customFormat="1" ht="24.2" customHeight="1" x14ac:dyDescent="0.2">
      <c r="B824" s="34"/>
      <c r="C824" s="134" t="s">
        <v>1089</v>
      </c>
      <c r="D824" s="134" t="s">
        <v>313</v>
      </c>
      <c r="E824" s="135" t="s">
        <v>1849</v>
      </c>
      <c r="F824" s="136" t="s">
        <v>1850</v>
      </c>
      <c r="G824" s="137" t="s">
        <v>371</v>
      </c>
      <c r="H824" s="138">
        <v>477.12</v>
      </c>
      <c r="I824" s="139"/>
      <c r="J824" s="140">
        <f>ROUND(I824*H824,2)</f>
        <v>0</v>
      </c>
      <c r="K824" s="136" t="s">
        <v>317</v>
      </c>
      <c r="L824" s="34"/>
      <c r="M824" s="141" t="s">
        <v>43</v>
      </c>
      <c r="N824" s="142" t="s">
        <v>52</v>
      </c>
      <c r="P824" s="143">
        <f>O824*H824</f>
        <v>0</v>
      </c>
      <c r="Q824" s="143">
        <v>0</v>
      </c>
      <c r="R824" s="143">
        <f>Q824*H824</f>
        <v>0</v>
      </c>
      <c r="S824" s="143">
        <v>0</v>
      </c>
      <c r="T824" s="144">
        <f>S824*H824</f>
        <v>0</v>
      </c>
      <c r="AR824" s="145" t="s">
        <v>318</v>
      </c>
      <c r="AT824" s="145" t="s">
        <v>313</v>
      </c>
      <c r="AU824" s="145" t="s">
        <v>90</v>
      </c>
      <c r="AY824" s="18" t="s">
        <v>311</v>
      </c>
      <c r="BE824" s="146">
        <f>IF(N824="základní",J824,0)</f>
        <v>0</v>
      </c>
      <c r="BF824" s="146">
        <f>IF(N824="snížená",J824,0)</f>
        <v>0</v>
      </c>
      <c r="BG824" s="146">
        <f>IF(N824="zákl. přenesená",J824,0)</f>
        <v>0</v>
      </c>
      <c r="BH824" s="146">
        <f>IF(N824="sníž. přenesená",J824,0)</f>
        <v>0</v>
      </c>
      <c r="BI824" s="146">
        <f>IF(N824="nulová",J824,0)</f>
        <v>0</v>
      </c>
      <c r="BJ824" s="18" t="s">
        <v>88</v>
      </c>
      <c r="BK824" s="146">
        <f>ROUND(I824*H824,2)</f>
        <v>0</v>
      </c>
      <c r="BL824" s="18" t="s">
        <v>318</v>
      </c>
      <c r="BM824" s="145" t="s">
        <v>3058</v>
      </c>
    </row>
    <row r="825" spans="2:65" s="1" customFormat="1" ht="11.25" x14ac:dyDescent="0.2">
      <c r="B825" s="34"/>
      <c r="D825" s="147" t="s">
        <v>320</v>
      </c>
      <c r="F825" s="148" t="s">
        <v>1852</v>
      </c>
      <c r="I825" s="149"/>
      <c r="L825" s="34"/>
      <c r="M825" s="150"/>
      <c r="T825" s="55"/>
      <c r="AT825" s="18" t="s">
        <v>320</v>
      </c>
      <c r="AU825" s="18" t="s">
        <v>90</v>
      </c>
    </row>
    <row r="826" spans="2:65" s="12" customFormat="1" ht="11.25" x14ac:dyDescent="0.2">
      <c r="B826" s="151"/>
      <c r="D826" s="152" t="s">
        <v>322</v>
      </c>
      <c r="E826" s="153" t="s">
        <v>43</v>
      </c>
      <c r="F826" s="154" t="s">
        <v>3059</v>
      </c>
      <c r="H826" s="155">
        <v>477.12</v>
      </c>
      <c r="I826" s="156"/>
      <c r="L826" s="151"/>
      <c r="M826" s="157"/>
      <c r="T826" s="158"/>
      <c r="AT826" s="153" t="s">
        <v>322</v>
      </c>
      <c r="AU826" s="153" t="s">
        <v>90</v>
      </c>
      <c r="AV826" s="12" t="s">
        <v>90</v>
      </c>
      <c r="AW826" s="12" t="s">
        <v>41</v>
      </c>
      <c r="AX826" s="12" t="s">
        <v>81</v>
      </c>
      <c r="AY826" s="153" t="s">
        <v>311</v>
      </c>
    </row>
    <row r="827" spans="2:65" s="13" customFormat="1" ht="11.25" x14ac:dyDescent="0.2">
      <c r="B827" s="159"/>
      <c r="D827" s="152" t="s">
        <v>322</v>
      </c>
      <c r="E827" s="160" t="s">
        <v>43</v>
      </c>
      <c r="F827" s="161" t="s">
        <v>331</v>
      </c>
      <c r="H827" s="162">
        <v>477.12</v>
      </c>
      <c r="I827" s="163"/>
      <c r="L827" s="159"/>
      <c r="M827" s="164"/>
      <c r="T827" s="165"/>
      <c r="AT827" s="160" t="s">
        <v>322</v>
      </c>
      <c r="AU827" s="160" t="s">
        <v>90</v>
      </c>
      <c r="AV827" s="13" t="s">
        <v>318</v>
      </c>
      <c r="AW827" s="13" t="s">
        <v>41</v>
      </c>
      <c r="AX827" s="13" t="s">
        <v>88</v>
      </c>
      <c r="AY827" s="160" t="s">
        <v>311</v>
      </c>
    </row>
    <row r="828" spans="2:65" s="1" customFormat="1" ht="24.2" customHeight="1" x14ac:dyDescent="0.2">
      <c r="B828" s="34"/>
      <c r="C828" s="134" t="s">
        <v>1098</v>
      </c>
      <c r="D828" s="134" t="s">
        <v>313</v>
      </c>
      <c r="E828" s="135" t="s">
        <v>3060</v>
      </c>
      <c r="F828" s="136" t="s">
        <v>3061</v>
      </c>
      <c r="G828" s="137" t="s">
        <v>371</v>
      </c>
      <c r="H828" s="138">
        <v>20.254000000000001</v>
      </c>
      <c r="I828" s="139"/>
      <c r="J828" s="140">
        <f>ROUND(I828*H828,2)</f>
        <v>0</v>
      </c>
      <c r="K828" s="136" t="s">
        <v>317</v>
      </c>
      <c r="L828" s="34"/>
      <c r="M828" s="141" t="s">
        <v>43</v>
      </c>
      <c r="N828" s="142" t="s">
        <v>52</v>
      </c>
      <c r="P828" s="143">
        <f>O828*H828</f>
        <v>0</v>
      </c>
      <c r="Q828" s="143">
        <v>0</v>
      </c>
      <c r="R828" s="143">
        <f>Q828*H828</f>
        <v>0</v>
      </c>
      <c r="S828" s="143">
        <v>0</v>
      </c>
      <c r="T828" s="144">
        <f>S828*H828</f>
        <v>0</v>
      </c>
      <c r="AR828" s="145" t="s">
        <v>318</v>
      </c>
      <c r="AT828" s="145" t="s">
        <v>313</v>
      </c>
      <c r="AU828" s="145" t="s">
        <v>90</v>
      </c>
      <c r="AY828" s="18" t="s">
        <v>311</v>
      </c>
      <c r="BE828" s="146">
        <f>IF(N828="základní",J828,0)</f>
        <v>0</v>
      </c>
      <c r="BF828" s="146">
        <f>IF(N828="snížená",J828,0)</f>
        <v>0</v>
      </c>
      <c r="BG828" s="146">
        <f>IF(N828="zákl. přenesená",J828,0)</f>
        <v>0</v>
      </c>
      <c r="BH828" s="146">
        <f>IF(N828="sníž. přenesená",J828,0)</f>
        <v>0</v>
      </c>
      <c r="BI828" s="146">
        <f>IF(N828="nulová",J828,0)</f>
        <v>0</v>
      </c>
      <c r="BJ828" s="18" t="s">
        <v>88</v>
      </c>
      <c r="BK828" s="146">
        <f>ROUND(I828*H828,2)</f>
        <v>0</v>
      </c>
      <c r="BL828" s="18" t="s">
        <v>318</v>
      </c>
      <c r="BM828" s="145" t="s">
        <v>3062</v>
      </c>
    </row>
    <row r="829" spans="2:65" s="1" customFormat="1" ht="11.25" x14ac:dyDescent="0.2">
      <c r="B829" s="34"/>
      <c r="D829" s="147" t="s">
        <v>320</v>
      </c>
      <c r="F829" s="148" t="s">
        <v>3063</v>
      </c>
      <c r="I829" s="149"/>
      <c r="L829" s="34"/>
      <c r="M829" s="150"/>
      <c r="T829" s="55"/>
      <c r="AT829" s="18" t="s">
        <v>320</v>
      </c>
      <c r="AU829" s="18" t="s">
        <v>90</v>
      </c>
    </row>
    <row r="830" spans="2:65" s="12" customFormat="1" ht="11.25" x14ac:dyDescent="0.2">
      <c r="B830" s="151"/>
      <c r="D830" s="152" t="s">
        <v>322</v>
      </c>
      <c r="E830" s="153" t="s">
        <v>43</v>
      </c>
      <c r="F830" s="154" t="s">
        <v>3064</v>
      </c>
      <c r="H830" s="155">
        <v>20.254000000000001</v>
      </c>
      <c r="I830" s="156"/>
      <c r="L830" s="151"/>
      <c r="M830" s="157"/>
      <c r="T830" s="158"/>
      <c r="AT830" s="153" t="s">
        <v>322</v>
      </c>
      <c r="AU830" s="153" t="s">
        <v>90</v>
      </c>
      <c r="AV830" s="12" t="s">
        <v>90</v>
      </c>
      <c r="AW830" s="12" t="s">
        <v>41</v>
      </c>
      <c r="AX830" s="12" t="s">
        <v>81</v>
      </c>
      <c r="AY830" s="153" t="s">
        <v>311</v>
      </c>
    </row>
    <row r="831" spans="2:65" s="13" customFormat="1" ht="11.25" x14ac:dyDescent="0.2">
      <c r="B831" s="159"/>
      <c r="D831" s="152" t="s">
        <v>322</v>
      </c>
      <c r="E831" s="160" t="s">
        <v>43</v>
      </c>
      <c r="F831" s="161" t="s">
        <v>331</v>
      </c>
      <c r="H831" s="162">
        <v>20.254000000000001</v>
      </c>
      <c r="I831" s="163"/>
      <c r="L831" s="159"/>
      <c r="M831" s="164"/>
      <c r="T831" s="165"/>
      <c r="AT831" s="160" t="s">
        <v>322</v>
      </c>
      <c r="AU831" s="160" t="s">
        <v>90</v>
      </c>
      <c r="AV831" s="13" t="s">
        <v>318</v>
      </c>
      <c r="AW831" s="13" t="s">
        <v>41</v>
      </c>
      <c r="AX831" s="13" t="s">
        <v>88</v>
      </c>
      <c r="AY831" s="160" t="s">
        <v>311</v>
      </c>
    </row>
    <row r="832" spans="2:65" s="1" customFormat="1" ht="24.2" customHeight="1" x14ac:dyDescent="0.2">
      <c r="B832" s="34"/>
      <c r="C832" s="134" t="s">
        <v>1103</v>
      </c>
      <c r="D832" s="134" t="s">
        <v>313</v>
      </c>
      <c r="E832" s="135" t="s">
        <v>3065</v>
      </c>
      <c r="F832" s="136" t="s">
        <v>3066</v>
      </c>
      <c r="G832" s="137" t="s">
        <v>371</v>
      </c>
      <c r="H832" s="138">
        <v>9.42</v>
      </c>
      <c r="I832" s="139"/>
      <c r="J832" s="140">
        <f>ROUND(I832*H832,2)</f>
        <v>0</v>
      </c>
      <c r="K832" s="136" t="s">
        <v>317</v>
      </c>
      <c r="L832" s="34"/>
      <c r="M832" s="141" t="s">
        <v>43</v>
      </c>
      <c r="N832" s="142" t="s">
        <v>52</v>
      </c>
      <c r="P832" s="143">
        <f>O832*H832</f>
        <v>0</v>
      </c>
      <c r="Q832" s="143">
        <v>0</v>
      </c>
      <c r="R832" s="143">
        <f>Q832*H832</f>
        <v>0</v>
      </c>
      <c r="S832" s="143">
        <v>0</v>
      </c>
      <c r="T832" s="144">
        <f>S832*H832</f>
        <v>0</v>
      </c>
      <c r="AR832" s="145" t="s">
        <v>318</v>
      </c>
      <c r="AT832" s="145" t="s">
        <v>313</v>
      </c>
      <c r="AU832" s="145" t="s">
        <v>90</v>
      </c>
      <c r="AY832" s="18" t="s">
        <v>311</v>
      </c>
      <c r="BE832" s="146">
        <f>IF(N832="základní",J832,0)</f>
        <v>0</v>
      </c>
      <c r="BF832" s="146">
        <f>IF(N832="snížená",J832,0)</f>
        <v>0</v>
      </c>
      <c r="BG832" s="146">
        <f>IF(N832="zákl. přenesená",J832,0)</f>
        <v>0</v>
      </c>
      <c r="BH832" s="146">
        <f>IF(N832="sníž. přenesená",J832,0)</f>
        <v>0</v>
      </c>
      <c r="BI832" s="146">
        <f>IF(N832="nulová",J832,0)</f>
        <v>0</v>
      </c>
      <c r="BJ832" s="18" t="s">
        <v>88</v>
      </c>
      <c r="BK832" s="146">
        <f>ROUND(I832*H832,2)</f>
        <v>0</v>
      </c>
      <c r="BL832" s="18" t="s">
        <v>318</v>
      </c>
      <c r="BM832" s="145" t="s">
        <v>3067</v>
      </c>
    </row>
    <row r="833" spans="2:65" s="1" customFormat="1" ht="11.25" x14ac:dyDescent="0.2">
      <c r="B833" s="34"/>
      <c r="D833" s="147" t="s">
        <v>320</v>
      </c>
      <c r="F833" s="148" t="s">
        <v>3068</v>
      </c>
      <c r="I833" s="149"/>
      <c r="L833" s="34"/>
      <c r="M833" s="150"/>
      <c r="T833" s="55"/>
      <c r="AT833" s="18" t="s">
        <v>320</v>
      </c>
      <c r="AU833" s="18" t="s">
        <v>90</v>
      </c>
    </row>
    <row r="834" spans="2:65" s="12" customFormat="1" ht="11.25" x14ac:dyDescent="0.2">
      <c r="B834" s="151"/>
      <c r="D834" s="152" t="s">
        <v>322</v>
      </c>
      <c r="E834" s="153" t="s">
        <v>43</v>
      </c>
      <c r="F834" s="154" t="s">
        <v>3069</v>
      </c>
      <c r="H834" s="155">
        <v>9.42</v>
      </c>
      <c r="I834" s="156"/>
      <c r="L834" s="151"/>
      <c r="M834" s="157"/>
      <c r="T834" s="158"/>
      <c r="AT834" s="153" t="s">
        <v>322</v>
      </c>
      <c r="AU834" s="153" t="s">
        <v>90</v>
      </c>
      <c r="AV834" s="12" t="s">
        <v>90</v>
      </c>
      <c r="AW834" s="12" t="s">
        <v>41</v>
      </c>
      <c r="AX834" s="12" t="s">
        <v>81</v>
      </c>
      <c r="AY834" s="153" t="s">
        <v>311</v>
      </c>
    </row>
    <row r="835" spans="2:65" s="13" customFormat="1" ht="11.25" x14ac:dyDescent="0.2">
      <c r="B835" s="159"/>
      <c r="D835" s="152" t="s">
        <v>322</v>
      </c>
      <c r="E835" s="160" t="s">
        <v>43</v>
      </c>
      <c r="F835" s="161" t="s">
        <v>331</v>
      </c>
      <c r="H835" s="162">
        <v>9.42</v>
      </c>
      <c r="I835" s="163"/>
      <c r="L835" s="159"/>
      <c r="M835" s="164"/>
      <c r="T835" s="165"/>
      <c r="AT835" s="160" t="s">
        <v>322</v>
      </c>
      <c r="AU835" s="160" t="s">
        <v>90</v>
      </c>
      <c r="AV835" s="13" t="s">
        <v>318</v>
      </c>
      <c r="AW835" s="13" t="s">
        <v>41</v>
      </c>
      <c r="AX835" s="13" t="s">
        <v>88</v>
      </c>
      <c r="AY835" s="160" t="s">
        <v>311</v>
      </c>
    </row>
    <row r="836" spans="2:65" s="1" customFormat="1" ht="24.2" customHeight="1" x14ac:dyDescent="0.2">
      <c r="B836" s="34"/>
      <c r="C836" s="134" t="s">
        <v>1108</v>
      </c>
      <c r="D836" s="134" t="s">
        <v>313</v>
      </c>
      <c r="E836" s="135" t="s">
        <v>3070</v>
      </c>
      <c r="F836" s="136" t="s">
        <v>3071</v>
      </c>
      <c r="G836" s="137" t="s">
        <v>371</v>
      </c>
      <c r="H836" s="138">
        <v>8.968</v>
      </c>
      <c r="I836" s="139"/>
      <c r="J836" s="140">
        <f>ROUND(I836*H836,2)</f>
        <v>0</v>
      </c>
      <c r="K836" s="136" t="s">
        <v>317</v>
      </c>
      <c r="L836" s="34"/>
      <c r="M836" s="141" t="s">
        <v>43</v>
      </c>
      <c r="N836" s="142" t="s">
        <v>52</v>
      </c>
      <c r="P836" s="143">
        <f>O836*H836</f>
        <v>0</v>
      </c>
      <c r="Q836" s="143">
        <v>0</v>
      </c>
      <c r="R836" s="143">
        <f>Q836*H836</f>
        <v>0</v>
      </c>
      <c r="S836" s="143">
        <v>0</v>
      </c>
      <c r="T836" s="144">
        <f>S836*H836</f>
        <v>0</v>
      </c>
      <c r="AR836" s="145" t="s">
        <v>318</v>
      </c>
      <c r="AT836" s="145" t="s">
        <v>313</v>
      </c>
      <c r="AU836" s="145" t="s">
        <v>90</v>
      </c>
      <c r="AY836" s="18" t="s">
        <v>311</v>
      </c>
      <c r="BE836" s="146">
        <f>IF(N836="základní",J836,0)</f>
        <v>0</v>
      </c>
      <c r="BF836" s="146">
        <f>IF(N836="snížená",J836,0)</f>
        <v>0</v>
      </c>
      <c r="BG836" s="146">
        <f>IF(N836="zákl. přenesená",J836,0)</f>
        <v>0</v>
      </c>
      <c r="BH836" s="146">
        <f>IF(N836="sníž. přenesená",J836,0)</f>
        <v>0</v>
      </c>
      <c r="BI836" s="146">
        <f>IF(N836="nulová",J836,0)</f>
        <v>0</v>
      </c>
      <c r="BJ836" s="18" t="s">
        <v>88</v>
      </c>
      <c r="BK836" s="146">
        <f>ROUND(I836*H836,2)</f>
        <v>0</v>
      </c>
      <c r="BL836" s="18" t="s">
        <v>318</v>
      </c>
      <c r="BM836" s="145" t="s">
        <v>3072</v>
      </c>
    </row>
    <row r="837" spans="2:65" s="1" customFormat="1" ht="11.25" x14ac:dyDescent="0.2">
      <c r="B837" s="34"/>
      <c r="D837" s="147" t="s">
        <v>320</v>
      </c>
      <c r="F837" s="148" t="s">
        <v>3073</v>
      </c>
      <c r="I837" s="149"/>
      <c r="L837" s="34"/>
      <c r="M837" s="150"/>
      <c r="T837" s="55"/>
      <c r="AT837" s="18" t="s">
        <v>320</v>
      </c>
      <c r="AU837" s="18" t="s">
        <v>90</v>
      </c>
    </row>
    <row r="838" spans="2:65" s="12" customFormat="1" ht="11.25" x14ac:dyDescent="0.2">
      <c r="B838" s="151"/>
      <c r="D838" s="152" t="s">
        <v>322</v>
      </c>
      <c r="E838" s="153" t="s">
        <v>43</v>
      </c>
      <c r="F838" s="154" t="s">
        <v>3074</v>
      </c>
      <c r="H838" s="155">
        <v>8.968</v>
      </c>
      <c r="I838" s="156"/>
      <c r="L838" s="151"/>
      <c r="M838" s="157"/>
      <c r="T838" s="158"/>
      <c r="AT838" s="153" t="s">
        <v>322</v>
      </c>
      <c r="AU838" s="153" t="s">
        <v>90</v>
      </c>
      <c r="AV838" s="12" t="s">
        <v>90</v>
      </c>
      <c r="AW838" s="12" t="s">
        <v>41</v>
      </c>
      <c r="AX838" s="12" t="s">
        <v>81</v>
      </c>
      <c r="AY838" s="153" t="s">
        <v>311</v>
      </c>
    </row>
    <row r="839" spans="2:65" s="13" customFormat="1" ht="11.25" x14ac:dyDescent="0.2">
      <c r="B839" s="159"/>
      <c r="D839" s="152" t="s">
        <v>322</v>
      </c>
      <c r="E839" s="160" t="s">
        <v>43</v>
      </c>
      <c r="F839" s="161" t="s">
        <v>331</v>
      </c>
      <c r="H839" s="162">
        <v>8.968</v>
      </c>
      <c r="I839" s="163"/>
      <c r="L839" s="159"/>
      <c r="M839" s="164"/>
      <c r="T839" s="165"/>
      <c r="AT839" s="160" t="s">
        <v>322</v>
      </c>
      <c r="AU839" s="160" t="s">
        <v>90</v>
      </c>
      <c r="AV839" s="13" t="s">
        <v>318</v>
      </c>
      <c r="AW839" s="13" t="s">
        <v>41</v>
      </c>
      <c r="AX839" s="13" t="s">
        <v>88</v>
      </c>
      <c r="AY839" s="160" t="s">
        <v>311</v>
      </c>
    </row>
    <row r="840" spans="2:65" s="1" customFormat="1" ht="24.2" customHeight="1" x14ac:dyDescent="0.2">
      <c r="B840" s="34"/>
      <c r="C840" s="134" t="s">
        <v>1113</v>
      </c>
      <c r="D840" s="134" t="s">
        <v>313</v>
      </c>
      <c r="E840" s="135" t="s">
        <v>1877</v>
      </c>
      <c r="F840" s="136" t="s">
        <v>1878</v>
      </c>
      <c r="G840" s="137" t="s">
        <v>371</v>
      </c>
      <c r="H840" s="138">
        <v>0.23</v>
      </c>
      <c r="I840" s="139"/>
      <c r="J840" s="140">
        <f>ROUND(I840*H840,2)</f>
        <v>0</v>
      </c>
      <c r="K840" s="136" t="s">
        <v>317</v>
      </c>
      <c r="L840" s="34"/>
      <c r="M840" s="141" t="s">
        <v>43</v>
      </c>
      <c r="N840" s="142" t="s">
        <v>52</v>
      </c>
      <c r="P840" s="143">
        <f>O840*H840</f>
        <v>0</v>
      </c>
      <c r="Q840" s="143">
        <v>0</v>
      </c>
      <c r="R840" s="143">
        <f>Q840*H840</f>
        <v>0</v>
      </c>
      <c r="S840" s="143">
        <v>0</v>
      </c>
      <c r="T840" s="144">
        <f>S840*H840</f>
        <v>0</v>
      </c>
      <c r="AR840" s="145" t="s">
        <v>318</v>
      </c>
      <c r="AT840" s="145" t="s">
        <v>313</v>
      </c>
      <c r="AU840" s="145" t="s">
        <v>90</v>
      </c>
      <c r="AY840" s="18" t="s">
        <v>311</v>
      </c>
      <c r="BE840" s="146">
        <f>IF(N840="základní",J840,0)</f>
        <v>0</v>
      </c>
      <c r="BF840" s="146">
        <f>IF(N840="snížená",J840,0)</f>
        <v>0</v>
      </c>
      <c r="BG840" s="146">
        <f>IF(N840="zákl. přenesená",J840,0)</f>
        <v>0</v>
      </c>
      <c r="BH840" s="146">
        <f>IF(N840="sníž. přenesená",J840,0)</f>
        <v>0</v>
      </c>
      <c r="BI840" s="146">
        <f>IF(N840="nulová",J840,0)</f>
        <v>0</v>
      </c>
      <c r="BJ840" s="18" t="s">
        <v>88</v>
      </c>
      <c r="BK840" s="146">
        <f>ROUND(I840*H840,2)</f>
        <v>0</v>
      </c>
      <c r="BL840" s="18" t="s">
        <v>318</v>
      </c>
      <c r="BM840" s="145" t="s">
        <v>3075</v>
      </c>
    </row>
    <row r="841" spans="2:65" s="1" customFormat="1" ht="11.25" x14ac:dyDescent="0.2">
      <c r="B841" s="34"/>
      <c r="D841" s="147" t="s">
        <v>320</v>
      </c>
      <c r="F841" s="148" t="s">
        <v>1880</v>
      </c>
      <c r="I841" s="149"/>
      <c r="L841" s="34"/>
      <c r="M841" s="150"/>
      <c r="T841" s="55"/>
      <c r="AT841" s="18" t="s">
        <v>320</v>
      </c>
      <c r="AU841" s="18" t="s">
        <v>90</v>
      </c>
    </row>
    <row r="842" spans="2:65" s="12" customFormat="1" ht="11.25" x14ac:dyDescent="0.2">
      <c r="B842" s="151"/>
      <c r="D842" s="152" t="s">
        <v>322</v>
      </c>
      <c r="E842" s="153" t="s">
        <v>43</v>
      </c>
      <c r="F842" s="154" t="s">
        <v>3076</v>
      </c>
      <c r="H842" s="155">
        <v>0.23</v>
      </c>
      <c r="I842" s="156"/>
      <c r="L842" s="151"/>
      <c r="M842" s="157"/>
      <c r="T842" s="158"/>
      <c r="AT842" s="153" t="s">
        <v>322</v>
      </c>
      <c r="AU842" s="153" t="s">
        <v>90</v>
      </c>
      <c r="AV842" s="12" t="s">
        <v>90</v>
      </c>
      <c r="AW842" s="12" t="s">
        <v>41</v>
      </c>
      <c r="AX842" s="12" t="s">
        <v>81</v>
      </c>
      <c r="AY842" s="153" t="s">
        <v>311</v>
      </c>
    </row>
    <row r="843" spans="2:65" s="13" customFormat="1" ht="11.25" x14ac:dyDescent="0.2">
      <c r="B843" s="159"/>
      <c r="D843" s="152" t="s">
        <v>322</v>
      </c>
      <c r="E843" s="160" t="s">
        <v>43</v>
      </c>
      <c r="F843" s="161" t="s">
        <v>331</v>
      </c>
      <c r="H843" s="162">
        <v>0.23</v>
      </c>
      <c r="I843" s="163"/>
      <c r="L843" s="159"/>
      <c r="M843" s="164"/>
      <c r="T843" s="165"/>
      <c r="AT843" s="160" t="s">
        <v>322</v>
      </c>
      <c r="AU843" s="160" t="s">
        <v>90</v>
      </c>
      <c r="AV843" s="13" t="s">
        <v>318</v>
      </c>
      <c r="AW843" s="13" t="s">
        <v>41</v>
      </c>
      <c r="AX843" s="13" t="s">
        <v>88</v>
      </c>
      <c r="AY843" s="160" t="s">
        <v>311</v>
      </c>
    </row>
    <row r="844" spans="2:65" s="1" customFormat="1" ht="24.2" customHeight="1" x14ac:dyDescent="0.2">
      <c r="B844" s="34"/>
      <c r="C844" s="134" t="s">
        <v>1118</v>
      </c>
      <c r="D844" s="134" t="s">
        <v>313</v>
      </c>
      <c r="E844" s="135" t="s">
        <v>3077</v>
      </c>
      <c r="F844" s="136" t="s">
        <v>3078</v>
      </c>
      <c r="G844" s="137" t="s">
        <v>371</v>
      </c>
      <c r="H844" s="138">
        <v>4.1000000000000002E-2</v>
      </c>
      <c r="I844" s="139"/>
      <c r="J844" s="140">
        <f>ROUND(I844*H844,2)</f>
        <v>0</v>
      </c>
      <c r="K844" s="136" t="s">
        <v>317</v>
      </c>
      <c r="L844" s="34"/>
      <c r="M844" s="141" t="s">
        <v>43</v>
      </c>
      <c r="N844" s="142" t="s">
        <v>52</v>
      </c>
      <c r="P844" s="143">
        <f>O844*H844</f>
        <v>0</v>
      </c>
      <c r="Q844" s="143">
        <v>0</v>
      </c>
      <c r="R844" s="143">
        <f>Q844*H844</f>
        <v>0</v>
      </c>
      <c r="S844" s="143">
        <v>0</v>
      </c>
      <c r="T844" s="144">
        <f>S844*H844</f>
        <v>0</v>
      </c>
      <c r="AR844" s="145" t="s">
        <v>318</v>
      </c>
      <c r="AT844" s="145" t="s">
        <v>313</v>
      </c>
      <c r="AU844" s="145" t="s">
        <v>90</v>
      </c>
      <c r="AY844" s="18" t="s">
        <v>311</v>
      </c>
      <c r="BE844" s="146">
        <f>IF(N844="základní",J844,0)</f>
        <v>0</v>
      </c>
      <c r="BF844" s="146">
        <f>IF(N844="snížená",J844,0)</f>
        <v>0</v>
      </c>
      <c r="BG844" s="146">
        <f>IF(N844="zákl. přenesená",J844,0)</f>
        <v>0</v>
      </c>
      <c r="BH844" s="146">
        <f>IF(N844="sníž. přenesená",J844,0)</f>
        <v>0</v>
      </c>
      <c r="BI844" s="146">
        <f>IF(N844="nulová",J844,0)</f>
        <v>0</v>
      </c>
      <c r="BJ844" s="18" t="s">
        <v>88</v>
      </c>
      <c r="BK844" s="146">
        <f>ROUND(I844*H844,2)</f>
        <v>0</v>
      </c>
      <c r="BL844" s="18" t="s">
        <v>318</v>
      </c>
      <c r="BM844" s="145" t="s">
        <v>3079</v>
      </c>
    </row>
    <row r="845" spans="2:65" s="1" customFormat="1" ht="11.25" x14ac:dyDescent="0.2">
      <c r="B845" s="34"/>
      <c r="D845" s="147" t="s">
        <v>320</v>
      </c>
      <c r="F845" s="148" t="s">
        <v>3080</v>
      </c>
      <c r="I845" s="149"/>
      <c r="L845" s="34"/>
      <c r="M845" s="150"/>
      <c r="T845" s="55"/>
      <c r="AT845" s="18" t="s">
        <v>320</v>
      </c>
      <c r="AU845" s="18" t="s">
        <v>90</v>
      </c>
    </row>
    <row r="846" spans="2:65" s="12" customFormat="1" ht="11.25" x14ac:dyDescent="0.2">
      <c r="B846" s="151"/>
      <c r="D846" s="152" t="s">
        <v>322</v>
      </c>
      <c r="E846" s="153" t="s">
        <v>43</v>
      </c>
      <c r="F846" s="154" t="s">
        <v>3081</v>
      </c>
      <c r="H846" s="155">
        <v>4.1000000000000002E-2</v>
      </c>
      <c r="I846" s="156"/>
      <c r="L846" s="151"/>
      <c r="M846" s="157"/>
      <c r="T846" s="158"/>
      <c r="AT846" s="153" t="s">
        <v>322</v>
      </c>
      <c r="AU846" s="153" t="s">
        <v>90</v>
      </c>
      <c r="AV846" s="12" t="s">
        <v>90</v>
      </c>
      <c r="AW846" s="12" t="s">
        <v>41</v>
      </c>
      <c r="AX846" s="12" t="s">
        <v>81</v>
      </c>
      <c r="AY846" s="153" t="s">
        <v>311</v>
      </c>
    </row>
    <row r="847" spans="2:65" s="13" customFormat="1" ht="11.25" x14ac:dyDescent="0.2">
      <c r="B847" s="159"/>
      <c r="D847" s="152" t="s">
        <v>322</v>
      </c>
      <c r="E847" s="160" t="s">
        <v>43</v>
      </c>
      <c r="F847" s="161" t="s">
        <v>331</v>
      </c>
      <c r="H847" s="162">
        <v>4.1000000000000002E-2</v>
      </c>
      <c r="I847" s="163"/>
      <c r="L847" s="159"/>
      <c r="M847" s="164"/>
      <c r="T847" s="165"/>
      <c r="AT847" s="160" t="s">
        <v>322</v>
      </c>
      <c r="AU847" s="160" t="s">
        <v>90</v>
      </c>
      <c r="AV847" s="13" t="s">
        <v>318</v>
      </c>
      <c r="AW847" s="13" t="s">
        <v>41</v>
      </c>
      <c r="AX847" s="13" t="s">
        <v>88</v>
      </c>
      <c r="AY847" s="160" t="s">
        <v>311</v>
      </c>
    </row>
    <row r="848" spans="2:65" s="11" customFormat="1" ht="25.9" customHeight="1" x14ac:dyDescent="0.2">
      <c r="B848" s="122"/>
      <c r="D848" s="123" t="s">
        <v>80</v>
      </c>
      <c r="E848" s="124" t="s">
        <v>905</v>
      </c>
      <c r="F848" s="124" t="s">
        <v>906</v>
      </c>
      <c r="I848" s="125"/>
      <c r="J848" s="126">
        <f>BK848</f>
        <v>0</v>
      </c>
      <c r="L848" s="122"/>
      <c r="M848" s="127"/>
      <c r="P848" s="128">
        <f>P849+P900+P1000+P1062+P1077+P1084+P1130+P1239+P1250+P1298+P1399+P1486+P1498+P1514+P1531</f>
        <v>0</v>
      </c>
      <c r="R848" s="128">
        <f>R849+R900+R1000+R1062+R1077+R1084+R1130+R1239+R1250+R1298+R1399+R1486+R1498+R1514+R1531</f>
        <v>46.633264170000004</v>
      </c>
      <c r="T848" s="129">
        <f>T849+T900+T1000+T1062+T1077+T1084+T1130+T1239+T1250+T1298+T1399+T1486+T1498+T1514+T1531</f>
        <v>1.4330190999999999</v>
      </c>
      <c r="AR848" s="123" t="s">
        <v>90</v>
      </c>
      <c r="AT848" s="130" t="s">
        <v>80</v>
      </c>
      <c r="AU848" s="130" t="s">
        <v>81</v>
      </c>
      <c r="AY848" s="123" t="s">
        <v>311</v>
      </c>
      <c r="BK848" s="131">
        <f>BK849+BK900+BK1000+BK1062+BK1077+BK1084+BK1130+BK1239+BK1250+BK1298+BK1399+BK1486+BK1498+BK1514+BK1531</f>
        <v>0</v>
      </c>
    </row>
    <row r="849" spans="2:65" s="11" customFormat="1" ht="22.9" customHeight="1" x14ac:dyDescent="0.2">
      <c r="B849" s="122"/>
      <c r="D849" s="123" t="s">
        <v>80</v>
      </c>
      <c r="E849" s="132" t="s">
        <v>907</v>
      </c>
      <c r="F849" s="132" t="s">
        <v>908</v>
      </c>
      <c r="I849" s="125"/>
      <c r="J849" s="133">
        <f>BK849</f>
        <v>0</v>
      </c>
      <c r="L849" s="122"/>
      <c r="M849" s="127"/>
      <c r="P849" s="128">
        <f>SUM(P850:P899)</f>
        <v>0</v>
      </c>
      <c r="R849" s="128">
        <f>SUM(R850:R899)</f>
        <v>0.24532535999999999</v>
      </c>
      <c r="T849" s="129">
        <f>SUM(T850:T899)</f>
        <v>0</v>
      </c>
      <c r="AR849" s="123" t="s">
        <v>90</v>
      </c>
      <c r="AT849" s="130" t="s">
        <v>80</v>
      </c>
      <c r="AU849" s="130" t="s">
        <v>88</v>
      </c>
      <c r="AY849" s="123" t="s">
        <v>311</v>
      </c>
      <c r="BK849" s="131">
        <f>SUM(BK850:BK899)</f>
        <v>0</v>
      </c>
    </row>
    <row r="850" spans="2:65" s="1" customFormat="1" ht="21.75" customHeight="1" x14ac:dyDescent="0.2">
      <c r="B850" s="34"/>
      <c r="C850" s="134" t="s">
        <v>1125</v>
      </c>
      <c r="D850" s="134" t="s">
        <v>313</v>
      </c>
      <c r="E850" s="135" t="s">
        <v>910</v>
      </c>
      <c r="F850" s="136" t="s">
        <v>911</v>
      </c>
      <c r="G850" s="137" t="s">
        <v>250</v>
      </c>
      <c r="H850" s="138">
        <v>17.23</v>
      </c>
      <c r="I850" s="139"/>
      <c r="J850" s="140">
        <f>ROUND(I850*H850,2)</f>
        <v>0</v>
      </c>
      <c r="K850" s="136" t="s">
        <v>317</v>
      </c>
      <c r="L850" s="34"/>
      <c r="M850" s="141" t="s">
        <v>43</v>
      </c>
      <c r="N850" s="142" t="s">
        <v>52</v>
      </c>
      <c r="P850" s="143">
        <f>O850*H850</f>
        <v>0</v>
      </c>
      <c r="Q850" s="143">
        <v>0</v>
      </c>
      <c r="R850" s="143">
        <f>Q850*H850</f>
        <v>0</v>
      </c>
      <c r="S850" s="143">
        <v>0</v>
      </c>
      <c r="T850" s="144">
        <f>S850*H850</f>
        <v>0</v>
      </c>
      <c r="AR850" s="145" t="s">
        <v>417</v>
      </c>
      <c r="AT850" s="145" t="s">
        <v>313</v>
      </c>
      <c r="AU850" s="145" t="s">
        <v>90</v>
      </c>
      <c r="AY850" s="18" t="s">
        <v>311</v>
      </c>
      <c r="BE850" s="146">
        <f>IF(N850="základní",J850,0)</f>
        <v>0</v>
      </c>
      <c r="BF850" s="146">
        <f>IF(N850="snížená",J850,0)</f>
        <v>0</v>
      </c>
      <c r="BG850" s="146">
        <f>IF(N850="zákl. přenesená",J850,0)</f>
        <v>0</v>
      </c>
      <c r="BH850" s="146">
        <f>IF(N850="sníž. přenesená",J850,0)</f>
        <v>0</v>
      </c>
      <c r="BI850" s="146">
        <f>IF(N850="nulová",J850,0)</f>
        <v>0</v>
      </c>
      <c r="BJ850" s="18" t="s">
        <v>88</v>
      </c>
      <c r="BK850" s="146">
        <f>ROUND(I850*H850,2)</f>
        <v>0</v>
      </c>
      <c r="BL850" s="18" t="s">
        <v>417</v>
      </c>
      <c r="BM850" s="145" t="s">
        <v>3082</v>
      </c>
    </row>
    <row r="851" spans="2:65" s="1" customFormat="1" ht="11.25" x14ac:dyDescent="0.2">
      <c r="B851" s="34"/>
      <c r="D851" s="147" t="s">
        <v>320</v>
      </c>
      <c r="F851" s="148" t="s">
        <v>913</v>
      </c>
      <c r="I851" s="149"/>
      <c r="L851" s="34"/>
      <c r="M851" s="150"/>
      <c r="T851" s="55"/>
      <c r="AT851" s="18" t="s">
        <v>320</v>
      </c>
      <c r="AU851" s="18" t="s">
        <v>90</v>
      </c>
    </row>
    <row r="852" spans="2:65" s="14" customFormat="1" ht="11.25" x14ac:dyDescent="0.2">
      <c r="B852" s="166"/>
      <c r="D852" s="152" t="s">
        <v>322</v>
      </c>
      <c r="E852" s="167" t="s">
        <v>43</v>
      </c>
      <c r="F852" s="168" t="s">
        <v>1815</v>
      </c>
      <c r="H852" s="167" t="s">
        <v>43</v>
      </c>
      <c r="I852" s="169"/>
      <c r="L852" s="166"/>
      <c r="M852" s="170"/>
      <c r="T852" s="171"/>
      <c r="AT852" s="167" t="s">
        <v>322</v>
      </c>
      <c r="AU852" s="167" t="s">
        <v>90</v>
      </c>
      <c r="AV852" s="14" t="s">
        <v>88</v>
      </c>
      <c r="AW852" s="14" t="s">
        <v>41</v>
      </c>
      <c r="AX852" s="14" t="s">
        <v>81</v>
      </c>
      <c r="AY852" s="167" t="s">
        <v>311</v>
      </c>
    </row>
    <row r="853" spans="2:65" s="12" customFormat="1" ht="11.25" x14ac:dyDescent="0.2">
      <c r="B853" s="151"/>
      <c r="D853" s="152" t="s">
        <v>322</v>
      </c>
      <c r="E853" s="153" t="s">
        <v>43</v>
      </c>
      <c r="F853" s="154" t="s">
        <v>2815</v>
      </c>
      <c r="H853" s="155">
        <v>17.23</v>
      </c>
      <c r="I853" s="156"/>
      <c r="L853" s="151"/>
      <c r="M853" s="157"/>
      <c r="T853" s="158"/>
      <c r="AT853" s="153" t="s">
        <v>322</v>
      </c>
      <c r="AU853" s="153" t="s">
        <v>90</v>
      </c>
      <c r="AV853" s="12" t="s">
        <v>90</v>
      </c>
      <c r="AW853" s="12" t="s">
        <v>41</v>
      </c>
      <c r="AX853" s="12" t="s">
        <v>81</v>
      </c>
      <c r="AY853" s="153" t="s">
        <v>311</v>
      </c>
    </row>
    <row r="854" spans="2:65" s="13" customFormat="1" ht="11.25" x14ac:dyDescent="0.2">
      <c r="B854" s="159"/>
      <c r="D854" s="152" t="s">
        <v>322</v>
      </c>
      <c r="E854" s="160" t="s">
        <v>43</v>
      </c>
      <c r="F854" s="161" t="s">
        <v>331</v>
      </c>
      <c r="H854" s="162">
        <v>17.23</v>
      </c>
      <c r="I854" s="163"/>
      <c r="L854" s="159"/>
      <c r="M854" s="164"/>
      <c r="T854" s="165"/>
      <c r="AT854" s="160" t="s">
        <v>322</v>
      </c>
      <c r="AU854" s="160" t="s">
        <v>90</v>
      </c>
      <c r="AV854" s="13" t="s">
        <v>318</v>
      </c>
      <c r="AW854" s="13" t="s">
        <v>41</v>
      </c>
      <c r="AX854" s="13" t="s">
        <v>88</v>
      </c>
      <c r="AY854" s="160" t="s">
        <v>311</v>
      </c>
    </row>
    <row r="855" spans="2:65" s="1" customFormat="1" ht="16.5" customHeight="1" x14ac:dyDescent="0.2">
      <c r="B855" s="34"/>
      <c r="C855" s="172" t="s">
        <v>1131</v>
      </c>
      <c r="D855" s="172" t="s">
        <v>634</v>
      </c>
      <c r="E855" s="173" t="s">
        <v>916</v>
      </c>
      <c r="F855" s="174" t="s">
        <v>917</v>
      </c>
      <c r="G855" s="175" t="s">
        <v>371</v>
      </c>
      <c r="H855" s="176">
        <v>5.0000000000000001E-3</v>
      </c>
      <c r="I855" s="177"/>
      <c r="J855" s="178">
        <f>ROUND(I855*H855,2)</f>
        <v>0</v>
      </c>
      <c r="K855" s="174" t="s">
        <v>317</v>
      </c>
      <c r="L855" s="179"/>
      <c r="M855" s="180" t="s">
        <v>43</v>
      </c>
      <c r="N855" s="181" t="s">
        <v>52</v>
      </c>
      <c r="P855" s="143">
        <f>O855*H855</f>
        <v>0</v>
      </c>
      <c r="Q855" s="143">
        <v>1</v>
      </c>
      <c r="R855" s="143">
        <f>Q855*H855</f>
        <v>5.0000000000000001E-3</v>
      </c>
      <c r="S855" s="143">
        <v>0</v>
      </c>
      <c r="T855" s="144">
        <f>S855*H855</f>
        <v>0</v>
      </c>
      <c r="AR855" s="145" t="s">
        <v>528</v>
      </c>
      <c r="AT855" s="145" t="s">
        <v>634</v>
      </c>
      <c r="AU855" s="145" t="s">
        <v>90</v>
      </c>
      <c r="AY855" s="18" t="s">
        <v>311</v>
      </c>
      <c r="BE855" s="146">
        <f>IF(N855="základní",J855,0)</f>
        <v>0</v>
      </c>
      <c r="BF855" s="146">
        <f>IF(N855="snížená",J855,0)</f>
        <v>0</v>
      </c>
      <c r="BG855" s="146">
        <f>IF(N855="zákl. přenesená",J855,0)</f>
        <v>0</v>
      </c>
      <c r="BH855" s="146">
        <f>IF(N855="sníž. přenesená",J855,0)</f>
        <v>0</v>
      </c>
      <c r="BI855" s="146">
        <f>IF(N855="nulová",J855,0)</f>
        <v>0</v>
      </c>
      <c r="BJ855" s="18" t="s">
        <v>88</v>
      </c>
      <c r="BK855" s="146">
        <f>ROUND(I855*H855,2)</f>
        <v>0</v>
      </c>
      <c r="BL855" s="18" t="s">
        <v>417</v>
      </c>
      <c r="BM855" s="145" t="s">
        <v>3083</v>
      </c>
    </row>
    <row r="856" spans="2:65" s="1" customFormat="1" ht="16.5" customHeight="1" x14ac:dyDescent="0.2">
      <c r="B856" s="34"/>
      <c r="C856" s="134" t="s">
        <v>1136</v>
      </c>
      <c r="D856" s="134" t="s">
        <v>313</v>
      </c>
      <c r="E856" s="135" t="s">
        <v>3084</v>
      </c>
      <c r="F856" s="136" t="s">
        <v>3085</v>
      </c>
      <c r="G856" s="137" t="s">
        <v>250</v>
      </c>
      <c r="H856" s="138">
        <v>143.9</v>
      </c>
      <c r="I856" s="139"/>
      <c r="J856" s="140">
        <f>ROUND(I856*H856,2)</f>
        <v>0</v>
      </c>
      <c r="K856" s="136" t="s">
        <v>43</v>
      </c>
      <c r="L856" s="34"/>
      <c r="M856" s="141" t="s">
        <v>43</v>
      </c>
      <c r="N856" s="142" t="s">
        <v>52</v>
      </c>
      <c r="P856" s="143">
        <f>O856*H856</f>
        <v>0</v>
      </c>
      <c r="Q856" s="143">
        <v>0</v>
      </c>
      <c r="R856" s="143">
        <f>Q856*H856</f>
        <v>0</v>
      </c>
      <c r="S856" s="143">
        <v>0</v>
      </c>
      <c r="T856" s="144">
        <f>S856*H856</f>
        <v>0</v>
      </c>
      <c r="AR856" s="145" t="s">
        <v>417</v>
      </c>
      <c r="AT856" s="145" t="s">
        <v>313</v>
      </c>
      <c r="AU856" s="145" t="s">
        <v>90</v>
      </c>
      <c r="AY856" s="18" t="s">
        <v>311</v>
      </c>
      <c r="BE856" s="146">
        <f>IF(N856="základní",J856,0)</f>
        <v>0</v>
      </c>
      <c r="BF856" s="146">
        <f>IF(N856="snížená",J856,0)</f>
        <v>0</v>
      </c>
      <c r="BG856" s="146">
        <f>IF(N856="zákl. přenesená",J856,0)</f>
        <v>0</v>
      </c>
      <c r="BH856" s="146">
        <f>IF(N856="sníž. přenesená",J856,0)</f>
        <v>0</v>
      </c>
      <c r="BI856" s="146">
        <f>IF(N856="nulová",J856,0)</f>
        <v>0</v>
      </c>
      <c r="BJ856" s="18" t="s">
        <v>88</v>
      </c>
      <c r="BK856" s="146">
        <f>ROUND(I856*H856,2)</f>
        <v>0</v>
      </c>
      <c r="BL856" s="18" t="s">
        <v>417</v>
      </c>
      <c r="BM856" s="145" t="s">
        <v>3086</v>
      </c>
    </row>
    <row r="857" spans="2:65" s="14" customFormat="1" ht="11.25" x14ac:dyDescent="0.2">
      <c r="B857" s="166"/>
      <c r="D857" s="152" t="s">
        <v>322</v>
      </c>
      <c r="E857" s="167" t="s">
        <v>43</v>
      </c>
      <c r="F857" s="168" t="s">
        <v>1815</v>
      </c>
      <c r="H857" s="167" t="s">
        <v>43</v>
      </c>
      <c r="I857" s="169"/>
      <c r="L857" s="166"/>
      <c r="M857" s="170"/>
      <c r="T857" s="171"/>
      <c r="AT857" s="167" t="s">
        <v>322</v>
      </c>
      <c r="AU857" s="167" t="s">
        <v>90</v>
      </c>
      <c r="AV857" s="14" t="s">
        <v>88</v>
      </c>
      <c r="AW857" s="14" t="s">
        <v>41</v>
      </c>
      <c r="AX857" s="14" t="s">
        <v>81</v>
      </c>
      <c r="AY857" s="167" t="s">
        <v>311</v>
      </c>
    </row>
    <row r="858" spans="2:65" s="14" customFormat="1" ht="11.25" x14ac:dyDescent="0.2">
      <c r="B858" s="166"/>
      <c r="D858" s="152" t="s">
        <v>322</v>
      </c>
      <c r="E858" s="167" t="s">
        <v>43</v>
      </c>
      <c r="F858" s="168" t="s">
        <v>2887</v>
      </c>
      <c r="H858" s="167" t="s">
        <v>43</v>
      </c>
      <c r="I858" s="169"/>
      <c r="L858" s="166"/>
      <c r="M858" s="170"/>
      <c r="T858" s="171"/>
      <c r="AT858" s="167" t="s">
        <v>322</v>
      </c>
      <c r="AU858" s="167" t="s">
        <v>90</v>
      </c>
      <c r="AV858" s="14" t="s">
        <v>88</v>
      </c>
      <c r="AW858" s="14" t="s">
        <v>41</v>
      </c>
      <c r="AX858" s="14" t="s">
        <v>81</v>
      </c>
      <c r="AY858" s="167" t="s">
        <v>311</v>
      </c>
    </row>
    <row r="859" spans="2:65" s="12" customFormat="1" ht="11.25" x14ac:dyDescent="0.2">
      <c r="B859" s="151"/>
      <c r="D859" s="152" t="s">
        <v>322</v>
      </c>
      <c r="E859" s="153" t="s">
        <v>43</v>
      </c>
      <c r="F859" s="154" t="s">
        <v>3087</v>
      </c>
      <c r="H859" s="155">
        <v>125.8</v>
      </c>
      <c r="I859" s="156"/>
      <c r="L859" s="151"/>
      <c r="M859" s="157"/>
      <c r="T859" s="158"/>
      <c r="AT859" s="153" t="s">
        <v>322</v>
      </c>
      <c r="AU859" s="153" t="s">
        <v>90</v>
      </c>
      <c r="AV859" s="12" t="s">
        <v>90</v>
      </c>
      <c r="AW859" s="12" t="s">
        <v>41</v>
      </c>
      <c r="AX859" s="12" t="s">
        <v>81</v>
      </c>
      <c r="AY859" s="153" t="s">
        <v>311</v>
      </c>
    </row>
    <row r="860" spans="2:65" s="14" customFormat="1" ht="11.25" x14ac:dyDescent="0.2">
      <c r="B860" s="166"/>
      <c r="D860" s="152" t="s">
        <v>322</v>
      </c>
      <c r="E860" s="167" t="s">
        <v>43</v>
      </c>
      <c r="F860" s="168" t="s">
        <v>2894</v>
      </c>
      <c r="H860" s="167" t="s">
        <v>43</v>
      </c>
      <c r="I860" s="169"/>
      <c r="L860" s="166"/>
      <c r="M860" s="170"/>
      <c r="T860" s="171"/>
      <c r="AT860" s="167" t="s">
        <v>322</v>
      </c>
      <c r="AU860" s="167" t="s">
        <v>90</v>
      </c>
      <c r="AV860" s="14" t="s">
        <v>88</v>
      </c>
      <c r="AW860" s="14" t="s">
        <v>41</v>
      </c>
      <c r="AX860" s="14" t="s">
        <v>81</v>
      </c>
      <c r="AY860" s="167" t="s">
        <v>311</v>
      </c>
    </row>
    <row r="861" spans="2:65" s="12" customFormat="1" ht="11.25" x14ac:dyDescent="0.2">
      <c r="B861" s="151"/>
      <c r="D861" s="152" t="s">
        <v>322</v>
      </c>
      <c r="E861" s="153" t="s">
        <v>43</v>
      </c>
      <c r="F861" s="154" t="s">
        <v>3088</v>
      </c>
      <c r="H861" s="155">
        <v>18.100000000000001</v>
      </c>
      <c r="I861" s="156"/>
      <c r="L861" s="151"/>
      <c r="M861" s="157"/>
      <c r="T861" s="158"/>
      <c r="AT861" s="153" t="s">
        <v>322</v>
      </c>
      <c r="AU861" s="153" t="s">
        <v>90</v>
      </c>
      <c r="AV861" s="12" t="s">
        <v>90</v>
      </c>
      <c r="AW861" s="12" t="s">
        <v>41</v>
      </c>
      <c r="AX861" s="12" t="s">
        <v>81</v>
      </c>
      <c r="AY861" s="153" t="s">
        <v>311</v>
      </c>
    </row>
    <row r="862" spans="2:65" s="13" customFormat="1" ht="11.25" x14ac:dyDescent="0.2">
      <c r="B862" s="159"/>
      <c r="D862" s="152" t="s">
        <v>322</v>
      </c>
      <c r="E862" s="160" t="s">
        <v>43</v>
      </c>
      <c r="F862" s="161" t="s">
        <v>331</v>
      </c>
      <c r="H862" s="162">
        <v>143.9</v>
      </c>
      <c r="I862" s="163"/>
      <c r="L862" s="159"/>
      <c r="M862" s="164"/>
      <c r="T862" s="165"/>
      <c r="AT862" s="160" t="s">
        <v>322</v>
      </c>
      <c r="AU862" s="160" t="s">
        <v>90</v>
      </c>
      <c r="AV862" s="13" t="s">
        <v>318</v>
      </c>
      <c r="AW862" s="13" t="s">
        <v>41</v>
      </c>
      <c r="AX862" s="13" t="s">
        <v>88</v>
      </c>
      <c r="AY862" s="160" t="s">
        <v>311</v>
      </c>
    </row>
    <row r="863" spans="2:65" s="1" customFormat="1" ht="16.5" customHeight="1" x14ac:dyDescent="0.2">
      <c r="B863" s="34"/>
      <c r="C863" s="134" t="s">
        <v>1143</v>
      </c>
      <c r="D863" s="134" t="s">
        <v>313</v>
      </c>
      <c r="E863" s="135" t="s">
        <v>3089</v>
      </c>
      <c r="F863" s="136" t="s">
        <v>3090</v>
      </c>
      <c r="G863" s="137" t="s">
        <v>250</v>
      </c>
      <c r="H863" s="138">
        <v>153.9</v>
      </c>
      <c r="I863" s="139"/>
      <c r="J863" s="140">
        <f>ROUND(I863*H863,2)</f>
        <v>0</v>
      </c>
      <c r="K863" s="136" t="s">
        <v>43</v>
      </c>
      <c r="L863" s="34"/>
      <c r="M863" s="141" t="s">
        <v>43</v>
      </c>
      <c r="N863" s="142" t="s">
        <v>52</v>
      </c>
      <c r="P863" s="143">
        <f>O863*H863</f>
        <v>0</v>
      </c>
      <c r="Q863" s="143">
        <v>0</v>
      </c>
      <c r="R863" s="143">
        <f>Q863*H863</f>
        <v>0</v>
      </c>
      <c r="S863" s="143">
        <v>0</v>
      </c>
      <c r="T863" s="144">
        <f>S863*H863</f>
        <v>0</v>
      </c>
      <c r="AR863" s="145" t="s">
        <v>417</v>
      </c>
      <c r="AT863" s="145" t="s">
        <v>313</v>
      </c>
      <c r="AU863" s="145" t="s">
        <v>90</v>
      </c>
      <c r="AY863" s="18" t="s">
        <v>311</v>
      </c>
      <c r="BE863" s="146">
        <f>IF(N863="základní",J863,0)</f>
        <v>0</v>
      </c>
      <c r="BF863" s="146">
        <f>IF(N863="snížená",J863,0)</f>
        <v>0</v>
      </c>
      <c r="BG863" s="146">
        <f>IF(N863="zákl. přenesená",J863,0)</f>
        <v>0</v>
      </c>
      <c r="BH863" s="146">
        <f>IF(N863="sníž. přenesená",J863,0)</f>
        <v>0</v>
      </c>
      <c r="BI863" s="146">
        <f>IF(N863="nulová",J863,0)</f>
        <v>0</v>
      </c>
      <c r="BJ863" s="18" t="s">
        <v>88</v>
      </c>
      <c r="BK863" s="146">
        <f>ROUND(I863*H863,2)</f>
        <v>0</v>
      </c>
      <c r="BL863" s="18" t="s">
        <v>417</v>
      </c>
      <c r="BM863" s="145" t="s">
        <v>3091</v>
      </c>
    </row>
    <row r="864" spans="2:65" s="14" customFormat="1" ht="11.25" x14ac:dyDescent="0.2">
      <c r="B864" s="166"/>
      <c r="D864" s="152" t="s">
        <v>322</v>
      </c>
      <c r="E864" s="167" t="s">
        <v>43</v>
      </c>
      <c r="F864" s="168" t="s">
        <v>1815</v>
      </c>
      <c r="H864" s="167" t="s">
        <v>43</v>
      </c>
      <c r="I864" s="169"/>
      <c r="L864" s="166"/>
      <c r="M864" s="170"/>
      <c r="T864" s="171"/>
      <c r="AT864" s="167" t="s">
        <v>322</v>
      </c>
      <c r="AU864" s="167" t="s">
        <v>90</v>
      </c>
      <c r="AV864" s="14" t="s">
        <v>88</v>
      </c>
      <c r="AW864" s="14" t="s">
        <v>41</v>
      </c>
      <c r="AX864" s="14" t="s">
        <v>81</v>
      </c>
      <c r="AY864" s="167" t="s">
        <v>311</v>
      </c>
    </row>
    <row r="865" spans="2:65" s="14" customFormat="1" ht="11.25" x14ac:dyDescent="0.2">
      <c r="B865" s="166"/>
      <c r="D865" s="152" t="s">
        <v>322</v>
      </c>
      <c r="E865" s="167" t="s">
        <v>43</v>
      </c>
      <c r="F865" s="168" t="s">
        <v>2885</v>
      </c>
      <c r="H865" s="167" t="s">
        <v>43</v>
      </c>
      <c r="I865" s="169"/>
      <c r="L865" s="166"/>
      <c r="M865" s="170"/>
      <c r="T865" s="171"/>
      <c r="AT865" s="167" t="s">
        <v>322</v>
      </c>
      <c r="AU865" s="167" t="s">
        <v>90</v>
      </c>
      <c r="AV865" s="14" t="s">
        <v>88</v>
      </c>
      <c r="AW865" s="14" t="s">
        <v>41</v>
      </c>
      <c r="AX865" s="14" t="s">
        <v>81</v>
      </c>
      <c r="AY865" s="167" t="s">
        <v>311</v>
      </c>
    </row>
    <row r="866" spans="2:65" s="12" customFormat="1" ht="11.25" x14ac:dyDescent="0.2">
      <c r="B866" s="151"/>
      <c r="D866" s="152" t="s">
        <v>322</v>
      </c>
      <c r="E866" s="153" t="s">
        <v>43</v>
      </c>
      <c r="F866" s="154" t="s">
        <v>3092</v>
      </c>
      <c r="H866" s="155">
        <v>152.5</v>
      </c>
      <c r="I866" s="156"/>
      <c r="L866" s="151"/>
      <c r="M866" s="157"/>
      <c r="T866" s="158"/>
      <c r="AT866" s="153" t="s">
        <v>322</v>
      </c>
      <c r="AU866" s="153" t="s">
        <v>90</v>
      </c>
      <c r="AV866" s="12" t="s">
        <v>90</v>
      </c>
      <c r="AW866" s="12" t="s">
        <v>41</v>
      </c>
      <c r="AX866" s="12" t="s">
        <v>81</v>
      </c>
      <c r="AY866" s="153" t="s">
        <v>311</v>
      </c>
    </row>
    <row r="867" spans="2:65" s="14" customFormat="1" ht="11.25" x14ac:dyDescent="0.2">
      <c r="B867" s="166"/>
      <c r="D867" s="152" t="s">
        <v>322</v>
      </c>
      <c r="E867" s="167" t="s">
        <v>43</v>
      </c>
      <c r="F867" s="168" t="s">
        <v>2889</v>
      </c>
      <c r="H867" s="167" t="s">
        <v>43</v>
      </c>
      <c r="I867" s="169"/>
      <c r="L867" s="166"/>
      <c r="M867" s="170"/>
      <c r="T867" s="171"/>
      <c r="AT867" s="167" t="s">
        <v>322</v>
      </c>
      <c r="AU867" s="167" t="s">
        <v>90</v>
      </c>
      <c r="AV867" s="14" t="s">
        <v>88</v>
      </c>
      <c r="AW867" s="14" t="s">
        <v>41</v>
      </c>
      <c r="AX867" s="14" t="s">
        <v>81</v>
      </c>
      <c r="AY867" s="167" t="s">
        <v>311</v>
      </c>
    </row>
    <row r="868" spans="2:65" s="12" customFormat="1" ht="11.25" x14ac:dyDescent="0.2">
      <c r="B868" s="151"/>
      <c r="D868" s="152" t="s">
        <v>322</v>
      </c>
      <c r="E868" s="153" t="s">
        <v>43</v>
      </c>
      <c r="F868" s="154" t="s">
        <v>2814</v>
      </c>
      <c r="H868" s="155">
        <v>1.4</v>
      </c>
      <c r="I868" s="156"/>
      <c r="L868" s="151"/>
      <c r="M868" s="157"/>
      <c r="T868" s="158"/>
      <c r="AT868" s="153" t="s">
        <v>322</v>
      </c>
      <c r="AU868" s="153" t="s">
        <v>90</v>
      </c>
      <c r="AV868" s="12" t="s">
        <v>90</v>
      </c>
      <c r="AW868" s="12" t="s">
        <v>41</v>
      </c>
      <c r="AX868" s="12" t="s">
        <v>81</v>
      </c>
      <c r="AY868" s="153" t="s">
        <v>311</v>
      </c>
    </row>
    <row r="869" spans="2:65" s="13" customFormat="1" ht="11.25" x14ac:dyDescent="0.2">
      <c r="B869" s="159"/>
      <c r="D869" s="152" t="s">
        <v>322</v>
      </c>
      <c r="E869" s="160" t="s">
        <v>43</v>
      </c>
      <c r="F869" s="161" t="s">
        <v>331</v>
      </c>
      <c r="H869" s="162">
        <v>153.9</v>
      </c>
      <c r="I869" s="163"/>
      <c r="L869" s="159"/>
      <c r="M869" s="164"/>
      <c r="T869" s="165"/>
      <c r="AT869" s="160" t="s">
        <v>322</v>
      </c>
      <c r="AU869" s="160" t="s">
        <v>90</v>
      </c>
      <c r="AV869" s="13" t="s">
        <v>318</v>
      </c>
      <c r="AW869" s="13" t="s">
        <v>41</v>
      </c>
      <c r="AX869" s="13" t="s">
        <v>88</v>
      </c>
      <c r="AY869" s="160" t="s">
        <v>311</v>
      </c>
    </row>
    <row r="870" spans="2:65" s="1" customFormat="1" ht="16.5" customHeight="1" x14ac:dyDescent="0.2">
      <c r="B870" s="34"/>
      <c r="C870" s="134" t="s">
        <v>1150</v>
      </c>
      <c r="D870" s="134" t="s">
        <v>313</v>
      </c>
      <c r="E870" s="135" t="s">
        <v>930</v>
      </c>
      <c r="F870" s="136" t="s">
        <v>931</v>
      </c>
      <c r="G870" s="137" t="s">
        <v>250</v>
      </c>
      <c r="H870" s="138">
        <v>48.43</v>
      </c>
      <c r="I870" s="139"/>
      <c r="J870" s="140">
        <f>ROUND(I870*H870,2)</f>
        <v>0</v>
      </c>
      <c r="K870" s="136" t="s">
        <v>317</v>
      </c>
      <c r="L870" s="34"/>
      <c r="M870" s="141" t="s">
        <v>43</v>
      </c>
      <c r="N870" s="142" t="s">
        <v>52</v>
      </c>
      <c r="P870" s="143">
        <f>O870*H870</f>
        <v>0</v>
      </c>
      <c r="Q870" s="143">
        <v>4.0000000000000002E-4</v>
      </c>
      <c r="R870" s="143">
        <f>Q870*H870</f>
        <v>1.9372E-2</v>
      </c>
      <c r="S870" s="143">
        <v>0</v>
      </c>
      <c r="T870" s="144">
        <f>S870*H870</f>
        <v>0</v>
      </c>
      <c r="AR870" s="145" t="s">
        <v>417</v>
      </c>
      <c r="AT870" s="145" t="s">
        <v>313</v>
      </c>
      <c r="AU870" s="145" t="s">
        <v>90</v>
      </c>
      <c r="AY870" s="18" t="s">
        <v>311</v>
      </c>
      <c r="BE870" s="146">
        <f>IF(N870="základní",J870,0)</f>
        <v>0</v>
      </c>
      <c r="BF870" s="146">
        <f>IF(N870="snížená",J870,0)</f>
        <v>0</v>
      </c>
      <c r="BG870" s="146">
        <f>IF(N870="zákl. přenesená",J870,0)</f>
        <v>0</v>
      </c>
      <c r="BH870" s="146">
        <f>IF(N870="sníž. přenesená",J870,0)</f>
        <v>0</v>
      </c>
      <c r="BI870" s="146">
        <f>IF(N870="nulová",J870,0)</f>
        <v>0</v>
      </c>
      <c r="BJ870" s="18" t="s">
        <v>88</v>
      </c>
      <c r="BK870" s="146">
        <f>ROUND(I870*H870,2)</f>
        <v>0</v>
      </c>
      <c r="BL870" s="18" t="s">
        <v>417</v>
      </c>
      <c r="BM870" s="145" t="s">
        <v>3093</v>
      </c>
    </row>
    <row r="871" spans="2:65" s="1" customFormat="1" ht="11.25" x14ac:dyDescent="0.2">
      <c r="B871" s="34"/>
      <c r="D871" s="147" t="s">
        <v>320</v>
      </c>
      <c r="F871" s="148" t="s">
        <v>933</v>
      </c>
      <c r="I871" s="149"/>
      <c r="L871" s="34"/>
      <c r="M871" s="150"/>
      <c r="T871" s="55"/>
      <c r="AT871" s="18" t="s">
        <v>320</v>
      </c>
      <c r="AU871" s="18" t="s">
        <v>90</v>
      </c>
    </row>
    <row r="872" spans="2:65" s="14" customFormat="1" ht="11.25" x14ac:dyDescent="0.2">
      <c r="B872" s="166"/>
      <c r="D872" s="152" t="s">
        <v>322</v>
      </c>
      <c r="E872" s="167" t="s">
        <v>43</v>
      </c>
      <c r="F872" s="168" t="s">
        <v>1815</v>
      </c>
      <c r="H872" s="167" t="s">
        <v>43</v>
      </c>
      <c r="I872" s="169"/>
      <c r="L872" s="166"/>
      <c r="M872" s="170"/>
      <c r="T872" s="171"/>
      <c r="AT872" s="167" t="s">
        <v>322</v>
      </c>
      <c r="AU872" s="167" t="s">
        <v>90</v>
      </c>
      <c r="AV872" s="14" t="s">
        <v>88</v>
      </c>
      <c r="AW872" s="14" t="s">
        <v>41</v>
      </c>
      <c r="AX872" s="14" t="s">
        <v>81</v>
      </c>
      <c r="AY872" s="167" t="s">
        <v>311</v>
      </c>
    </row>
    <row r="873" spans="2:65" s="14" customFormat="1" ht="11.25" x14ac:dyDescent="0.2">
      <c r="B873" s="166"/>
      <c r="D873" s="152" t="s">
        <v>322</v>
      </c>
      <c r="E873" s="167" t="s">
        <v>43</v>
      </c>
      <c r="F873" s="168" t="s">
        <v>3094</v>
      </c>
      <c r="H873" s="167" t="s">
        <v>43</v>
      </c>
      <c r="I873" s="169"/>
      <c r="L873" s="166"/>
      <c r="M873" s="170"/>
      <c r="T873" s="171"/>
      <c r="AT873" s="167" t="s">
        <v>322</v>
      </c>
      <c r="AU873" s="167" t="s">
        <v>90</v>
      </c>
      <c r="AV873" s="14" t="s">
        <v>88</v>
      </c>
      <c r="AW873" s="14" t="s">
        <v>41</v>
      </c>
      <c r="AX873" s="14" t="s">
        <v>81</v>
      </c>
      <c r="AY873" s="167" t="s">
        <v>311</v>
      </c>
    </row>
    <row r="874" spans="2:65" s="12" customFormat="1" ht="11.25" x14ac:dyDescent="0.2">
      <c r="B874" s="151"/>
      <c r="D874" s="152" t="s">
        <v>322</v>
      </c>
      <c r="E874" s="153" t="s">
        <v>43</v>
      </c>
      <c r="F874" s="154" t="s">
        <v>3095</v>
      </c>
      <c r="H874" s="155">
        <v>31.2</v>
      </c>
      <c r="I874" s="156"/>
      <c r="L874" s="151"/>
      <c r="M874" s="157"/>
      <c r="T874" s="158"/>
      <c r="AT874" s="153" t="s">
        <v>322</v>
      </c>
      <c r="AU874" s="153" t="s">
        <v>90</v>
      </c>
      <c r="AV874" s="12" t="s">
        <v>90</v>
      </c>
      <c r="AW874" s="12" t="s">
        <v>41</v>
      </c>
      <c r="AX874" s="12" t="s">
        <v>81</v>
      </c>
      <c r="AY874" s="153" t="s">
        <v>311</v>
      </c>
    </row>
    <row r="875" spans="2:65" s="12" customFormat="1" ht="11.25" x14ac:dyDescent="0.2">
      <c r="B875" s="151"/>
      <c r="D875" s="152" t="s">
        <v>322</v>
      </c>
      <c r="E875" s="153" t="s">
        <v>43</v>
      </c>
      <c r="F875" s="154" t="s">
        <v>2815</v>
      </c>
      <c r="H875" s="155">
        <v>17.23</v>
      </c>
      <c r="I875" s="156"/>
      <c r="L875" s="151"/>
      <c r="M875" s="157"/>
      <c r="T875" s="158"/>
      <c r="AT875" s="153" t="s">
        <v>322</v>
      </c>
      <c r="AU875" s="153" t="s">
        <v>90</v>
      </c>
      <c r="AV875" s="12" t="s">
        <v>90</v>
      </c>
      <c r="AW875" s="12" t="s">
        <v>41</v>
      </c>
      <c r="AX875" s="12" t="s">
        <v>81</v>
      </c>
      <c r="AY875" s="153" t="s">
        <v>311</v>
      </c>
    </row>
    <row r="876" spans="2:65" s="13" customFormat="1" ht="11.25" x14ac:dyDescent="0.2">
      <c r="B876" s="159"/>
      <c r="D876" s="152" t="s">
        <v>322</v>
      </c>
      <c r="E876" s="160" t="s">
        <v>43</v>
      </c>
      <c r="F876" s="161" t="s">
        <v>331</v>
      </c>
      <c r="H876" s="162">
        <v>48.43</v>
      </c>
      <c r="I876" s="163"/>
      <c r="L876" s="159"/>
      <c r="M876" s="164"/>
      <c r="T876" s="165"/>
      <c r="AT876" s="160" t="s">
        <v>322</v>
      </c>
      <c r="AU876" s="160" t="s">
        <v>90</v>
      </c>
      <c r="AV876" s="13" t="s">
        <v>318</v>
      </c>
      <c r="AW876" s="13" t="s">
        <v>41</v>
      </c>
      <c r="AX876" s="13" t="s">
        <v>88</v>
      </c>
      <c r="AY876" s="160" t="s">
        <v>311</v>
      </c>
    </row>
    <row r="877" spans="2:65" s="1" customFormat="1" ht="16.5" customHeight="1" x14ac:dyDescent="0.2">
      <c r="B877" s="34"/>
      <c r="C877" s="172" t="s">
        <v>1155</v>
      </c>
      <c r="D877" s="172" t="s">
        <v>634</v>
      </c>
      <c r="E877" s="173" t="s">
        <v>3096</v>
      </c>
      <c r="F877" s="174" t="s">
        <v>3097</v>
      </c>
      <c r="G877" s="175" t="s">
        <v>250</v>
      </c>
      <c r="H877" s="176">
        <v>55.695</v>
      </c>
      <c r="I877" s="177"/>
      <c r="J877" s="178">
        <f>ROUND(I877*H877,2)</f>
        <v>0</v>
      </c>
      <c r="K877" s="174" t="s">
        <v>43</v>
      </c>
      <c r="L877" s="179"/>
      <c r="M877" s="180" t="s">
        <v>43</v>
      </c>
      <c r="N877" s="181" t="s">
        <v>52</v>
      </c>
      <c r="P877" s="143">
        <f>O877*H877</f>
        <v>0</v>
      </c>
      <c r="Q877" s="143">
        <v>0</v>
      </c>
      <c r="R877" s="143">
        <f>Q877*H877</f>
        <v>0</v>
      </c>
      <c r="S877" s="143">
        <v>0</v>
      </c>
      <c r="T877" s="144">
        <f>S877*H877</f>
        <v>0</v>
      </c>
      <c r="AR877" s="145" t="s">
        <v>528</v>
      </c>
      <c r="AT877" s="145" t="s">
        <v>634</v>
      </c>
      <c r="AU877" s="145" t="s">
        <v>90</v>
      </c>
      <c r="AY877" s="18" t="s">
        <v>311</v>
      </c>
      <c r="BE877" s="146">
        <f>IF(N877="základní",J877,0)</f>
        <v>0</v>
      </c>
      <c r="BF877" s="146">
        <f>IF(N877="snížená",J877,0)</f>
        <v>0</v>
      </c>
      <c r="BG877" s="146">
        <f>IF(N877="zákl. přenesená",J877,0)</f>
        <v>0</v>
      </c>
      <c r="BH877" s="146">
        <f>IF(N877="sníž. přenesená",J877,0)</f>
        <v>0</v>
      </c>
      <c r="BI877" s="146">
        <f>IF(N877="nulová",J877,0)</f>
        <v>0</v>
      </c>
      <c r="BJ877" s="18" t="s">
        <v>88</v>
      </c>
      <c r="BK877" s="146">
        <f>ROUND(I877*H877,2)</f>
        <v>0</v>
      </c>
      <c r="BL877" s="18" t="s">
        <v>417</v>
      </c>
      <c r="BM877" s="145" t="s">
        <v>3098</v>
      </c>
    </row>
    <row r="878" spans="2:65" s="1" customFormat="1" ht="16.5" customHeight="1" x14ac:dyDescent="0.2">
      <c r="B878" s="34"/>
      <c r="C878" s="134" t="s">
        <v>1162</v>
      </c>
      <c r="D878" s="134" t="s">
        <v>313</v>
      </c>
      <c r="E878" s="135" t="s">
        <v>940</v>
      </c>
      <c r="F878" s="136" t="s">
        <v>941</v>
      </c>
      <c r="G878" s="137" t="s">
        <v>250</v>
      </c>
      <c r="H878" s="138">
        <v>298.44200000000001</v>
      </c>
      <c r="I878" s="139"/>
      <c r="J878" s="140">
        <f>ROUND(I878*H878,2)</f>
        <v>0</v>
      </c>
      <c r="K878" s="136" t="s">
        <v>317</v>
      </c>
      <c r="L878" s="34"/>
      <c r="M878" s="141" t="s">
        <v>43</v>
      </c>
      <c r="N878" s="142" t="s">
        <v>52</v>
      </c>
      <c r="P878" s="143">
        <f>O878*H878</f>
        <v>0</v>
      </c>
      <c r="Q878" s="143">
        <v>4.0000000000000002E-4</v>
      </c>
      <c r="R878" s="143">
        <f>Q878*H878</f>
        <v>0.11937680000000001</v>
      </c>
      <c r="S878" s="143">
        <v>0</v>
      </c>
      <c r="T878" s="144">
        <f>S878*H878</f>
        <v>0</v>
      </c>
      <c r="AR878" s="145" t="s">
        <v>417</v>
      </c>
      <c r="AT878" s="145" t="s">
        <v>313</v>
      </c>
      <c r="AU878" s="145" t="s">
        <v>90</v>
      </c>
      <c r="AY878" s="18" t="s">
        <v>311</v>
      </c>
      <c r="BE878" s="146">
        <f>IF(N878="základní",J878,0)</f>
        <v>0</v>
      </c>
      <c r="BF878" s="146">
        <f>IF(N878="snížená",J878,0)</f>
        <v>0</v>
      </c>
      <c r="BG878" s="146">
        <f>IF(N878="zákl. přenesená",J878,0)</f>
        <v>0</v>
      </c>
      <c r="BH878" s="146">
        <f>IF(N878="sníž. přenesená",J878,0)</f>
        <v>0</v>
      </c>
      <c r="BI878" s="146">
        <f>IF(N878="nulová",J878,0)</f>
        <v>0</v>
      </c>
      <c r="BJ878" s="18" t="s">
        <v>88</v>
      </c>
      <c r="BK878" s="146">
        <f>ROUND(I878*H878,2)</f>
        <v>0</v>
      </c>
      <c r="BL878" s="18" t="s">
        <v>417</v>
      </c>
      <c r="BM878" s="145" t="s">
        <v>3099</v>
      </c>
    </row>
    <row r="879" spans="2:65" s="1" customFormat="1" ht="11.25" x14ac:dyDescent="0.2">
      <c r="B879" s="34"/>
      <c r="D879" s="147" t="s">
        <v>320</v>
      </c>
      <c r="F879" s="148" t="s">
        <v>943</v>
      </c>
      <c r="I879" s="149"/>
      <c r="L879" s="34"/>
      <c r="M879" s="150"/>
      <c r="T879" s="55"/>
      <c r="AT879" s="18" t="s">
        <v>320</v>
      </c>
      <c r="AU879" s="18" t="s">
        <v>90</v>
      </c>
    </row>
    <row r="880" spans="2:65" s="14" customFormat="1" ht="11.25" x14ac:dyDescent="0.2">
      <c r="B880" s="166"/>
      <c r="D880" s="152" t="s">
        <v>322</v>
      </c>
      <c r="E880" s="167" t="s">
        <v>43</v>
      </c>
      <c r="F880" s="168" t="s">
        <v>1815</v>
      </c>
      <c r="H880" s="167" t="s">
        <v>43</v>
      </c>
      <c r="I880" s="169"/>
      <c r="L880" s="166"/>
      <c r="M880" s="170"/>
      <c r="T880" s="171"/>
      <c r="AT880" s="167" t="s">
        <v>322</v>
      </c>
      <c r="AU880" s="167" t="s">
        <v>90</v>
      </c>
      <c r="AV880" s="14" t="s">
        <v>88</v>
      </c>
      <c r="AW880" s="14" t="s">
        <v>41</v>
      </c>
      <c r="AX880" s="14" t="s">
        <v>81</v>
      </c>
      <c r="AY880" s="167" t="s">
        <v>311</v>
      </c>
    </row>
    <row r="881" spans="2:65" s="12" customFormat="1" ht="11.25" x14ac:dyDescent="0.2">
      <c r="B881" s="151"/>
      <c r="D881" s="152" t="s">
        <v>322</v>
      </c>
      <c r="E881" s="153" t="s">
        <v>43</v>
      </c>
      <c r="F881" s="154" t="s">
        <v>2667</v>
      </c>
      <c r="H881" s="155">
        <v>183.69</v>
      </c>
      <c r="I881" s="156"/>
      <c r="L881" s="151"/>
      <c r="M881" s="157"/>
      <c r="T881" s="158"/>
      <c r="AT881" s="153" t="s">
        <v>322</v>
      </c>
      <c r="AU881" s="153" t="s">
        <v>90</v>
      </c>
      <c r="AV881" s="12" t="s">
        <v>90</v>
      </c>
      <c r="AW881" s="12" t="s">
        <v>41</v>
      </c>
      <c r="AX881" s="12" t="s">
        <v>81</v>
      </c>
      <c r="AY881" s="153" t="s">
        <v>311</v>
      </c>
    </row>
    <row r="882" spans="2:65" s="12" customFormat="1" ht="11.25" x14ac:dyDescent="0.2">
      <c r="B882" s="151"/>
      <c r="D882" s="152" t="s">
        <v>322</v>
      </c>
      <c r="E882" s="153" t="s">
        <v>43</v>
      </c>
      <c r="F882" s="154" t="s">
        <v>3100</v>
      </c>
      <c r="H882" s="155">
        <v>47.752000000000002</v>
      </c>
      <c r="I882" s="156"/>
      <c r="L882" s="151"/>
      <c r="M882" s="157"/>
      <c r="T882" s="158"/>
      <c r="AT882" s="153" t="s">
        <v>322</v>
      </c>
      <c r="AU882" s="153" t="s">
        <v>90</v>
      </c>
      <c r="AV882" s="12" t="s">
        <v>90</v>
      </c>
      <c r="AW882" s="12" t="s">
        <v>41</v>
      </c>
      <c r="AX882" s="12" t="s">
        <v>81</v>
      </c>
      <c r="AY882" s="153" t="s">
        <v>311</v>
      </c>
    </row>
    <row r="883" spans="2:65" s="14" customFormat="1" ht="11.25" x14ac:dyDescent="0.2">
      <c r="B883" s="166"/>
      <c r="D883" s="152" t="s">
        <v>322</v>
      </c>
      <c r="E883" s="167" t="s">
        <v>43</v>
      </c>
      <c r="F883" s="168" t="s">
        <v>3101</v>
      </c>
      <c r="H883" s="167" t="s">
        <v>43</v>
      </c>
      <c r="I883" s="169"/>
      <c r="L883" s="166"/>
      <c r="M883" s="170"/>
      <c r="T883" s="171"/>
      <c r="AT883" s="167" t="s">
        <v>322</v>
      </c>
      <c r="AU883" s="167" t="s">
        <v>90</v>
      </c>
      <c r="AV883" s="14" t="s">
        <v>88</v>
      </c>
      <c r="AW883" s="14" t="s">
        <v>41</v>
      </c>
      <c r="AX883" s="14" t="s">
        <v>81</v>
      </c>
      <c r="AY883" s="167" t="s">
        <v>311</v>
      </c>
    </row>
    <row r="884" spans="2:65" s="12" customFormat="1" ht="11.25" x14ac:dyDescent="0.2">
      <c r="B884" s="151"/>
      <c r="D884" s="152" t="s">
        <v>322</v>
      </c>
      <c r="E884" s="153" t="s">
        <v>43</v>
      </c>
      <c r="F884" s="154" t="s">
        <v>3102</v>
      </c>
      <c r="H884" s="155">
        <v>67</v>
      </c>
      <c r="I884" s="156"/>
      <c r="L884" s="151"/>
      <c r="M884" s="157"/>
      <c r="T884" s="158"/>
      <c r="AT884" s="153" t="s">
        <v>322</v>
      </c>
      <c r="AU884" s="153" t="s">
        <v>90</v>
      </c>
      <c r="AV884" s="12" t="s">
        <v>90</v>
      </c>
      <c r="AW884" s="12" t="s">
        <v>41</v>
      </c>
      <c r="AX884" s="12" t="s">
        <v>81</v>
      </c>
      <c r="AY884" s="153" t="s">
        <v>311</v>
      </c>
    </row>
    <row r="885" spans="2:65" s="13" customFormat="1" ht="11.25" x14ac:dyDescent="0.2">
      <c r="B885" s="159"/>
      <c r="D885" s="152" t="s">
        <v>322</v>
      </c>
      <c r="E885" s="160" t="s">
        <v>43</v>
      </c>
      <c r="F885" s="161" t="s">
        <v>331</v>
      </c>
      <c r="H885" s="162">
        <v>298.44200000000001</v>
      </c>
      <c r="I885" s="163"/>
      <c r="L885" s="159"/>
      <c r="M885" s="164"/>
      <c r="T885" s="165"/>
      <c r="AT885" s="160" t="s">
        <v>322</v>
      </c>
      <c r="AU885" s="160" t="s">
        <v>90</v>
      </c>
      <c r="AV885" s="13" t="s">
        <v>318</v>
      </c>
      <c r="AW885" s="13" t="s">
        <v>41</v>
      </c>
      <c r="AX885" s="13" t="s">
        <v>88</v>
      </c>
      <c r="AY885" s="160" t="s">
        <v>311</v>
      </c>
    </row>
    <row r="886" spans="2:65" s="1" customFormat="1" ht="16.5" customHeight="1" x14ac:dyDescent="0.2">
      <c r="B886" s="34"/>
      <c r="C886" s="172" t="s">
        <v>1168</v>
      </c>
      <c r="D886" s="172" t="s">
        <v>634</v>
      </c>
      <c r="E886" s="173" t="s">
        <v>3096</v>
      </c>
      <c r="F886" s="174" t="s">
        <v>3097</v>
      </c>
      <c r="G886" s="175" t="s">
        <v>250</v>
      </c>
      <c r="H886" s="176">
        <v>358.13</v>
      </c>
      <c r="I886" s="177"/>
      <c r="J886" s="178">
        <f>ROUND(I886*H886,2)</f>
        <v>0</v>
      </c>
      <c r="K886" s="174" t="s">
        <v>43</v>
      </c>
      <c r="L886" s="179"/>
      <c r="M886" s="180" t="s">
        <v>43</v>
      </c>
      <c r="N886" s="181" t="s">
        <v>52</v>
      </c>
      <c r="P886" s="143">
        <f>O886*H886</f>
        <v>0</v>
      </c>
      <c r="Q886" s="143">
        <v>0</v>
      </c>
      <c r="R886" s="143">
        <f>Q886*H886</f>
        <v>0</v>
      </c>
      <c r="S886" s="143">
        <v>0</v>
      </c>
      <c r="T886" s="144">
        <f>S886*H886</f>
        <v>0</v>
      </c>
      <c r="AR886" s="145" t="s">
        <v>528</v>
      </c>
      <c r="AT886" s="145" t="s">
        <v>634</v>
      </c>
      <c r="AU886" s="145" t="s">
        <v>90</v>
      </c>
      <c r="AY886" s="18" t="s">
        <v>311</v>
      </c>
      <c r="BE886" s="146">
        <f>IF(N886="základní",J886,0)</f>
        <v>0</v>
      </c>
      <c r="BF886" s="146">
        <f>IF(N886="snížená",J886,0)</f>
        <v>0</v>
      </c>
      <c r="BG886" s="146">
        <f>IF(N886="zákl. přenesená",J886,0)</f>
        <v>0</v>
      </c>
      <c r="BH886" s="146">
        <f>IF(N886="sníž. přenesená",J886,0)</f>
        <v>0</v>
      </c>
      <c r="BI886" s="146">
        <f>IF(N886="nulová",J886,0)</f>
        <v>0</v>
      </c>
      <c r="BJ886" s="18" t="s">
        <v>88</v>
      </c>
      <c r="BK886" s="146">
        <f>ROUND(I886*H886,2)</f>
        <v>0</v>
      </c>
      <c r="BL886" s="18" t="s">
        <v>417</v>
      </c>
      <c r="BM886" s="145" t="s">
        <v>3103</v>
      </c>
    </row>
    <row r="887" spans="2:65" s="1" customFormat="1" ht="24.2" customHeight="1" x14ac:dyDescent="0.2">
      <c r="B887" s="34"/>
      <c r="C887" s="134" t="s">
        <v>1172</v>
      </c>
      <c r="D887" s="134" t="s">
        <v>313</v>
      </c>
      <c r="E887" s="135" t="s">
        <v>948</v>
      </c>
      <c r="F887" s="136" t="s">
        <v>949</v>
      </c>
      <c r="G887" s="137" t="s">
        <v>250</v>
      </c>
      <c r="H887" s="138">
        <v>205.96299999999999</v>
      </c>
      <c r="I887" s="139"/>
      <c r="J887" s="140">
        <f>ROUND(I887*H887,2)</f>
        <v>0</v>
      </c>
      <c r="K887" s="136" t="s">
        <v>317</v>
      </c>
      <c r="L887" s="34"/>
      <c r="M887" s="141" t="s">
        <v>43</v>
      </c>
      <c r="N887" s="142" t="s">
        <v>52</v>
      </c>
      <c r="P887" s="143">
        <f>O887*H887</f>
        <v>0</v>
      </c>
      <c r="Q887" s="143">
        <v>4.0000000000000002E-4</v>
      </c>
      <c r="R887" s="143">
        <f>Q887*H887</f>
        <v>8.2385200000000006E-2</v>
      </c>
      <c r="S887" s="143">
        <v>0</v>
      </c>
      <c r="T887" s="144">
        <f>S887*H887</f>
        <v>0</v>
      </c>
      <c r="AR887" s="145" t="s">
        <v>417</v>
      </c>
      <c r="AT887" s="145" t="s">
        <v>313</v>
      </c>
      <c r="AU887" s="145" t="s">
        <v>90</v>
      </c>
      <c r="AY887" s="18" t="s">
        <v>311</v>
      </c>
      <c r="BE887" s="146">
        <f>IF(N887="základní",J887,0)</f>
        <v>0</v>
      </c>
      <c r="BF887" s="146">
        <f>IF(N887="snížená",J887,0)</f>
        <v>0</v>
      </c>
      <c r="BG887" s="146">
        <f>IF(N887="zákl. přenesená",J887,0)</f>
        <v>0</v>
      </c>
      <c r="BH887" s="146">
        <f>IF(N887="sníž. přenesená",J887,0)</f>
        <v>0</v>
      </c>
      <c r="BI887" s="146">
        <f>IF(N887="nulová",J887,0)</f>
        <v>0</v>
      </c>
      <c r="BJ887" s="18" t="s">
        <v>88</v>
      </c>
      <c r="BK887" s="146">
        <f>ROUND(I887*H887,2)</f>
        <v>0</v>
      </c>
      <c r="BL887" s="18" t="s">
        <v>417</v>
      </c>
      <c r="BM887" s="145" t="s">
        <v>3104</v>
      </c>
    </row>
    <row r="888" spans="2:65" s="1" customFormat="1" ht="11.25" x14ac:dyDescent="0.2">
      <c r="B888" s="34"/>
      <c r="D888" s="147" t="s">
        <v>320</v>
      </c>
      <c r="F888" s="148" t="s">
        <v>951</v>
      </c>
      <c r="I888" s="149"/>
      <c r="L888" s="34"/>
      <c r="M888" s="150"/>
      <c r="T888" s="55"/>
      <c r="AT888" s="18" t="s">
        <v>320</v>
      </c>
      <c r="AU888" s="18" t="s">
        <v>90</v>
      </c>
    </row>
    <row r="889" spans="2:65" s="12" customFormat="1" ht="11.25" x14ac:dyDescent="0.2">
      <c r="B889" s="151"/>
      <c r="D889" s="152" t="s">
        <v>322</v>
      </c>
      <c r="E889" s="153" t="s">
        <v>43</v>
      </c>
      <c r="F889" s="154" t="s">
        <v>3105</v>
      </c>
      <c r="H889" s="155">
        <v>175.17500000000001</v>
      </c>
      <c r="I889" s="156"/>
      <c r="L889" s="151"/>
      <c r="M889" s="157"/>
      <c r="T889" s="158"/>
      <c r="AT889" s="153" t="s">
        <v>322</v>
      </c>
      <c r="AU889" s="153" t="s">
        <v>90</v>
      </c>
      <c r="AV889" s="12" t="s">
        <v>90</v>
      </c>
      <c r="AW889" s="12" t="s">
        <v>41</v>
      </c>
      <c r="AX889" s="12" t="s">
        <v>81</v>
      </c>
      <c r="AY889" s="153" t="s">
        <v>311</v>
      </c>
    </row>
    <row r="890" spans="2:65" s="12" customFormat="1" ht="11.25" x14ac:dyDescent="0.2">
      <c r="B890" s="151"/>
      <c r="D890" s="152" t="s">
        <v>322</v>
      </c>
      <c r="E890" s="153" t="s">
        <v>43</v>
      </c>
      <c r="F890" s="154" t="s">
        <v>3106</v>
      </c>
      <c r="H890" s="155">
        <v>30.788</v>
      </c>
      <c r="I890" s="156"/>
      <c r="L890" s="151"/>
      <c r="M890" s="157"/>
      <c r="T890" s="158"/>
      <c r="AT890" s="153" t="s">
        <v>322</v>
      </c>
      <c r="AU890" s="153" t="s">
        <v>90</v>
      </c>
      <c r="AV890" s="12" t="s">
        <v>90</v>
      </c>
      <c r="AW890" s="12" t="s">
        <v>41</v>
      </c>
      <c r="AX890" s="12" t="s">
        <v>81</v>
      </c>
      <c r="AY890" s="153" t="s">
        <v>311</v>
      </c>
    </row>
    <row r="891" spans="2:65" s="13" customFormat="1" ht="11.25" x14ac:dyDescent="0.2">
      <c r="B891" s="159"/>
      <c r="D891" s="152" t="s">
        <v>322</v>
      </c>
      <c r="E891" s="160" t="s">
        <v>43</v>
      </c>
      <c r="F891" s="161" t="s">
        <v>331</v>
      </c>
      <c r="H891" s="162">
        <v>205.96299999999999</v>
      </c>
      <c r="I891" s="163"/>
      <c r="L891" s="159"/>
      <c r="M891" s="164"/>
      <c r="T891" s="165"/>
      <c r="AT891" s="160" t="s">
        <v>322</v>
      </c>
      <c r="AU891" s="160" t="s">
        <v>90</v>
      </c>
      <c r="AV891" s="13" t="s">
        <v>318</v>
      </c>
      <c r="AW891" s="13" t="s">
        <v>41</v>
      </c>
      <c r="AX891" s="13" t="s">
        <v>88</v>
      </c>
      <c r="AY891" s="160" t="s">
        <v>311</v>
      </c>
    </row>
    <row r="892" spans="2:65" s="1" customFormat="1" ht="21.75" customHeight="1" x14ac:dyDescent="0.2">
      <c r="B892" s="34"/>
      <c r="C892" s="134" t="s">
        <v>1179</v>
      </c>
      <c r="D892" s="134" t="s">
        <v>313</v>
      </c>
      <c r="E892" s="135" t="s">
        <v>954</v>
      </c>
      <c r="F892" s="136" t="s">
        <v>955</v>
      </c>
      <c r="G892" s="137" t="s">
        <v>379</v>
      </c>
      <c r="H892" s="138">
        <v>119.946</v>
      </c>
      <c r="I892" s="139"/>
      <c r="J892" s="140">
        <f>ROUND(I892*H892,2)</f>
        <v>0</v>
      </c>
      <c r="K892" s="136" t="s">
        <v>317</v>
      </c>
      <c r="L892" s="34"/>
      <c r="M892" s="141" t="s">
        <v>43</v>
      </c>
      <c r="N892" s="142" t="s">
        <v>52</v>
      </c>
      <c r="P892" s="143">
        <f>O892*H892</f>
        <v>0</v>
      </c>
      <c r="Q892" s="143">
        <v>1.6000000000000001E-4</v>
      </c>
      <c r="R892" s="143">
        <f>Q892*H892</f>
        <v>1.9191360000000001E-2</v>
      </c>
      <c r="S892" s="143">
        <v>0</v>
      </c>
      <c r="T892" s="144">
        <f>S892*H892</f>
        <v>0</v>
      </c>
      <c r="AR892" s="145" t="s">
        <v>417</v>
      </c>
      <c r="AT892" s="145" t="s">
        <v>313</v>
      </c>
      <c r="AU892" s="145" t="s">
        <v>90</v>
      </c>
      <c r="AY892" s="18" t="s">
        <v>311</v>
      </c>
      <c r="BE892" s="146">
        <f>IF(N892="základní",J892,0)</f>
        <v>0</v>
      </c>
      <c r="BF892" s="146">
        <f>IF(N892="snížená",J892,0)</f>
        <v>0</v>
      </c>
      <c r="BG892" s="146">
        <f>IF(N892="zákl. přenesená",J892,0)</f>
        <v>0</v>
      </c>
      <c r="BH892" s="146">
        <f>IF(N892="sníž. přenesená",J892,0)</f>
        <v>0</v>
      </c>
      <c r="BI892" s="146">
        <f>IF(N892="nulová",J892,0)</f>
        <v>0</v>
      </c>
      <c r="BJ892" s="18" t="s">
        <v>88</v>
      </c>
      <c r="BK892" s="146">
        <f>ROUND(I892*H892,2)</f>
        <v>0</v>
      </c>
      <c r="BL892" s="18" t="s">
        <v>417</v>
      </c>
      <c r="BM892" s="145" t="s">
        <v>3107</v>
      </c>
    </row>
    <row r="893" spans="2:65" s="1" customFormat="1" ht="11.25" x14ac:dyDescent="0.2">
      <c r="B893" s="34"/>
      <c r="D893" s="147" t="s">
        <v>320</v>
      </c>
      <c r="F893" s="148" t="s">
        <v>957</v>
      </c>
      <c r="I893" s="149"/>
      <c r="L893" s="34"/>
      <c r="M893" s="150"/>
      <c r="T893" s="55"/>
      <c r="AT893" s="18" t="s">
        <v>320</v>
      </c>
      <c r="AU893" s="18" t="s">
        <v>90</v>
      </c>
    </row>
    <row r="894" spans="2:65" s="14" customFormat="1" ht="11.25" x14ac:dyDescent="0.2">
      <c r="B894" s="166"/>
      <c r="D894" s="152" t="s">
        <v>322</v>
      </c>
      <c r="E894" s="167" t="s">
        <v>43</v>
      </c>
      <c r="F894" s="168" t="s">
        <v>3108</v>
      </c>
      <c r="H894" s="167" t="s">
        <v>43</v>
      </c>
      <c r="I894" s="169"/>
      <c r="L894" s="166"/>
      <c r="M894" s="170"/>
      <c r="T894" s="171"/>
      <c r="AT894" s="167" t="s">
        <v>322</v>
      </c>
      <c r="AU894" s="167" t="s">
        <v>90</v>
      </c>
      <c r="AV894" s="14" t="s">
        <v>88</v>
      </c>
      <c r="AW894" s="14" t="s">
        <v>41</v>
      </c>
      <c r="AX894" s="14" t="s">
        <v>81</v>
      </c>
      <c r="AY894" s="167" t="s">
        <v>311</v>
      </c>
    </row>
    <row r="895" spans="2:65" s="12" customFormat="1" ht="11.25" x14ac:dyDescent="0.2">
      <c r="B895" s="151"/>
      <c r="D895" s="152" t="s">
        <v>322</v>
      </c>
      <c r="E895" s="153" t="s">
        <v>43</v>
      </c>
      <c r="F895" s="154" t="s">
        <v>3109</v>
      </c>
      <c r="H895" s="155">
        <v>49.134999999999998</v>
      </c>
      <c r="I895" s="156"/>
      <c r="L895" s="151"/>
      <c r="M895" s="157"/>
      <c r="T895" s="158"/>
      <c r="AT895" s="153" t="s">
        <v>322</v>
      </c>
      <c r="AU895" s="153" t="s">
        <v>90</v>
      </c>
      <c r="AV895" s="12" t="s">
        <v>90</v>
      </c>
      <c r="AW895" s="12" t="s">
        <v>41</v>
      </c>
      <c r="AX895" s="12" t="s">
        <v>81</v>
      </c>
      <c r="AY895" s="153" t="s">
        <v>311</v>
      </c>
    </row>
    <row r="896" spans="2:65" s="12" customFormat="1" ht="11.25" x14ac:dyDescent="0.2">
      <c r="B896" s="151"/>
      <c r="D896" s="152" t="s">
        <v>322</v>
      </c>
      <c r="E896" s="153" t="s">
        <v>43</v>
      </c>
      <c r="F896" s="154" t="s">
        <v>3110</v>
      </c>
      <c r="H896" s="155">
        <v>70.811000000000007</v>
      </c>
      <c r="I896" s="156"/>
      <c r="L896" s="151"/>
      <c r="M896" s="157"/>
      <c r="T896" s="158"/>
      <c r="AT896" s="153" t="s">
        <v>322</v>
      </c>
      <c r="AU896" s="153" t="s">
        <v>90</v>
      </c>
      <c r="AV896" s="12" t="s">
        <v>90</v>
      </c>
      <c r="AW896" s="12" t="s">
        <v>41</v>
      </c>
      <c r="AX896" s="12" t="s">
        <v>81</v>
      </c>
      <c r="AY896" s="153" t="s">
        <v>311</v>
      </c>
    </row>
    <row r="897" spans="2:65" s="13" customFormat="1" ht="11.25" x14ac:dyDescent="0.2">
      <c r="B897" s="159"/>
      <c r="D897" s="152" t="s">
        <v>322</v>
      </c>
      <c r="E897" s="160" t="s">
        <v>43</v>
      </c>
      <c r="F897" s="161" t="s">
        <v>331</v>
      </c>
      <c r="H897" s="162">
        <v>119.946</v>
      </c>
      <c r="I897" s="163"/>
      <c r="L897" s="159"/>
      <c r="M897" s="164"/>
      <c r="T897" s="165"/>
      <c r="AT897" s="160" t="s">
        <v>322</v>
      </c>
      <c r="AU897" s="160" t="s">
        <v>90</v>
      </c>
      <c r="AV897" s="13" t="s">
        <v>318</v>
      </c>
      <c r="AW897" s="13" t="s">
        <v>41</v>
      </c>
      <c r="AX897" s="13" t="s">
        <v>88</v>
      </c>
      <c r="AY897" s="160" t="s">
        <v>311</v>
      </c>
    </row>
    <row r="898" spans="2:65" s="1" customFormat="1" ht="24.2" customHeight="1" x14ac:dyDescent="0.2">
      <c r="B898" s="34"/>
      <c r="C898" s="134" t="s">
        <v>1187</v>
      </c>
      <c r="D898" s="134" t="s">
        <v>313</v>
      </c>
      <c r="E898" s="135" t="s">
        <v>960</v>
      </c>
      <c r="F898" s="136" t="s">
        <v>961</v>
      </c>
      <c r="G898" s="137" t="s">
        <v>962</v>
      </c>
      <c r="H898" s="183"/>
      <c r="I898" s="139"/>
      <c r="J898" s="140">
        <f>ROUND(I898*H898,2)</f>
        <v>0</v>
      </c>
      <c r="K898" s="136" t="s">
        <v>317</v>
      </c>
      <c r="L898" s="34"/>
      <c r="M898" s="141" t="s">
        <v>43</v>
      </c>
      <c r="N898" s="142" t="s">
        <v>52</v>
      </c>
      <c r="P898" s="143">
        <f>O898*H898</f>
        <v>0</v>
      </c>
      <c r="Q898" s="143">
        <v>0</v>
      </c>
      <c r="R898" s="143">
        <f>Q898*H898</f>
        <v>0</v>
      </c>
      <c r="S898" s="143">
        <v>0</v>
      </c>
      <c r="T898" s="144">
        <f>S898*H898</f>
        <v>0</v>
      </c>
      <c r="AR898" s="145" t="s">
        <v>417</v>
      </c>
      <c r="AT898" s="145" t="s">
        <v>313</v>
      </c>
      <c r="AU898" s="145" t="s">
        <v>90</v>
      </c>
      <c r="AY898" s="18" t="s">
        <v>311</v>
      </c>
      <c r="BE898" s="146">
        <f>IF(N898="základní",J898,0)</f>
        <v>0</v>
      </c>
      <c r="BF898" s="146">
        <f>IF(N898="snížená",J898,0)</f>
        <v>0</v>
      </c>
      <c r="BG898" s="146">
        <f>IF(N898="zákl. přenesená",J898,0)</f>
        <v>0</v>
      </c>
      <c r="BH898" s="146">
        <f>IF(N898="sníž. přenesená",J898,0)</f>
        <v>0</v>
      </c>
      <c r="BI898" s="146">
        <f>IF(N898="nulová",J898,0)</f>
        <v>0</v>
      </c>
      <c r="BJ898" s="18" t="s">
        <v>88</v>
      </c>
      <c r="BK898" s="146">
        <f>ROUND(I898*H898,2)</f>
        <v>0</v>
      </c>
      <c r="BL898" s="18" t="s">
        <v>417</v>
      </c>
      <c r="BM898" s="145" t="s">
        <v>3111</v>
      </c>
    </row>
    <row r="899" spans="2:65" s="1" customFormat="1" ht="11.25" x14ac:dyDescent="0.2">
      <c r="B899" s="34"/>
      <c r="D899" s="147" t="s">
        <v>320</v>
      </c>
      <c r="F899" s="148" t="s">
        <v>964</v>
      </c>
      <c r="I899" s="149"/>
      <c r="L899" s="34"/>
      <c r="M899" s="150"/>
      <c r="T899" s="55"/>
      <c r="AT899" s="18" t="s">
        <v>320</v>
      </c>
      <c r="AU899" s="18" t="s">
        <v>90</v>
      </c>
    </row>
    <row r="900" spans="2:65" s="11" customFormat="1" ht="22.9" customHeight="1" x14ac:dyDescent="0.2">
      <c r="B900" s="122"/>
      <c r="D900" s="123" t="s">
        <v>80</v>
      </c>
      <c r="E900" s="132" t="s">
        <v>965</v>
      </c>
      <c r="F900" s="132" t="s">
        <v>966</v>
      </c>
      <c r="I900" s="125"/>
      <c r="J900" s="133">
        <f>BK900</f>
        <v>0</v>
      </c>
      <c r="L900" s="122"/>
      <c r="M900" s="127"/>
      <c r="P900" s="128">
        <f>SUM(P901:P999)</f>
        <v>0</v>
      </c>
      <c r="R900" s="128">
        <f>SUM(R901:R999)</f>
        <v>3.5033445800000003</v>
      </c>
      <c r="T900" s="129">
        <f>SUM(T901:T999)</f>
        <v>0</v>
      </c>
      <c r="AR900" s="123" t="s">
        <v>90</v>
      </c>
      <c r="AT900" s="130" t="s">
        <v>80</v>
      </c>
      <c r="AU900" s="130" t="s">
        <v>88</v>
      </c>
      <c r="AY900" s="123" t="s">
        <v>311</v>
      </c>
      <c r="BK900" s="131">
        <f>SUM(BK901:BK999)</f>
        <v>0</v>
      </c>
    </row>
    <row r="901" spans="2:65" s="1" customFormat="1" ht="24.2" customHeight="1" x14ac:dyDescent="0.2">
      <c r="B901" s="34"/>
      <c r="C901" s="134" t="s">
        <v>1194</v>
      </c>
      <c r="D901" s="134" t="s">
        <v>313</v>
      </c>
      <c r="E901" s="135" t="s">
        <v>968</v>
      </c>
      <c r="F901" s="136" t="s">
        <v>969</v>
      </c>
      <c r="G901" s="137" t="s">
        <v>250</v>
      </c>
      <c r="H901" s="138">
        <v>186.82</v>
      </c>
      <c r="I901" s="139"/>
      <c r="J901" s="140">
        <f>ROUND(I901*H901,2)</f>
        <v>0</v>
      </c>
      <c r="K901" s="136" t="s">
        <v>317</v>
      </c>
      <c r="L901" s="34"/>
      <c r="M901" s="141" t="s">
        <v>43</v>
      </c>
      <c r="N901" s="142" t="s">
        <v>52</v>
      </c>
      <c r="P901" s="143">
        <f>O901*H901</f>
        <v>0</v>
      </c>
      <c r="Q901" s="143">
        <v>0</v>
      </c>
      <c r="R901" s="143">
        <f>Q901*H901</f>
        <v>0</v>
      </c>
      <c r="S901" s="143">
        <v>0</v>
      </c>
      <c r="T901" s="144">
        <f>S901*H901</f>
        <v>0</v>
      </c>
      <c r="AR901" s="145" t="s">
        <v>417</v>
      </c>
      <c r="AT901" s="145" t="s">
        <v>313</v>
      </c>
      <c r="AU901" s="145" t="s">
        <v>90</v>
      </c>
      <c r="AY901" s="18" t="s">
        <v>311</v>
      </c>
      <c r="BE901" s="146">
        <f>IF(N901="základní",J901,0)</f>
        <v>0</v>
      </c>
      <c r="BF901" s="146">
        <f>IF(N901="snížená",J901,0)</f>
        <v>0</v>
      </c>
      <c r="BG901" s="146">
        <f>IF(N901="zákl. přenesená",J901,0)</f>
        <v>0</v>
      </c>
      <c r="BH901" s="146">
        <f>IF(N901="sníž. přenesená",J901,0)</f>
        <v>0</v>
      </c>
      <c r="BI901" s="146">
        <f>IF(N901="nulová",J901,0)</f>
        <v>0</v>
      </c>
      <c r="BJ901" s="18" t="s">
        <v>88</v>
      </c>
      <c r="BK901" s="146">
        <f>ROUND(I901*H901,2)</f>
        <v>0</v>
      </c>
      <c r="BL901" s="18" t="s">
        <v>417</v>
      </c>
      <c r="BM901" s="145" t="s">
        <v>3112</v>
      </c>
    </row>
    <row r="902" spans="2:65" s="1" customFormat="1" ht="11.25" x14ac:dyDescent="0.2">
      <c r="B902" s="34"/>
      <c r="D902" s="147" t="s">
        <v>320</v>
      </c>
      <c r="F902" s="148" t="s">
        <v>971</v>
      </c>
      <c r="I902" s="149"/>
      <c r="L902" s="34"/>
      <c r="M902" s="150"/>
      <c r="T902" s="55"/>
      <c r="AT902" s="18" t="s">
        <v>320</v>
      </c>
      <c r="AU902" s="18" t="s">
        <v>90</v>
      </c>
    </row>
    <row r="903" spans="2:65" s="14" customFormat="1" ht="11.25" x14ac:dyDescent="0.2">
      <c r="B903" s="166"/>
      <c r="D903" s="152" t="s">
        <v>322</v>
      </c>
      <c r="E903" s="167" t="s">
        <v>43</v>
      </c>
      <c r="F903" s="168" t="s">
        <v>1815</v>
      </c>
      <c r="H903" s="167" t="s">
        <v>43</v>
      </c>
      <c r="I903" s="169"/>
      <c r="L903" s="166"/>
      <c r="M903" s="170"/>
      <c r="T903" s="171"/>
      <c r="AT903" s="167" t="s">
        <v>322</v>
      </c>
      <c r="AU903" s="167" t="s">
        <v>90</v>
      </c>
      <c r="AV903" s="14" t="s">
        <v>88</v>
      </c>
      <c r="AW903" s="14" t="s">
        <v>41</v>
      </c>
      <c r="AX903" s="14" t="s">
        <v>81</v>
      </c>
      <c r="AY903" s="167" t="s">
        <v>311</v>
      </c>
    </row>
    <row r="904" spans="2:65" s="12" customFormat="1" ht="11.25" x14ac:dyDescent="0.2">
      <c r="B904" s="151"/>
      <c r="D904" s="152" t="s">
        <v>322</v>
      </c>
      <c r="E904" s="153" t="s">
        <v>43</v>
      </c>
      <c r="F904" s="154" t="s">
        <v>3113</v>
      </c>
      <c r="H904" s="155">
        <v>162.4</v>
      </c>
      <c r="I904" s="156"/>
      <c r="L904" s="151"/>
      <c r="M904" s="157"/>
      <c r="T904" s="158"/>
      <c r="AT904" s="153" t="s">
        <v>322</v>
      </c>
      <c r="AU904" s="153" t="s">
        <v>90</v>
      </c>
      <c r="AV904" s="12" t="s">
        <v>90</v>
      </c>
      <c r="AW904" s="12" t="s">
        <v>41</v>
      </c>
      <c r="AX904" s="12" t="s">
        <v>81</v>
      </c>
      <c r="AY904" s="153" t="s">
        <v>311</v>
      </c>
    </row>
    <row r="905" spans="2:65" s="12" customFormat="1" ht="11.25" x14ac:dyDescent="0.2">
      <c r="B905" s="151"/>
      <c r="D905" s="152" t="s">
        <v>322</v>
      </c>
      <c r="E905" s="153" t="s">
        <v>43</v>
      </c>
      <c r="F905" s="154" t="s">
        <v>3114</v>
      </c>
      <c r="H905" s="155">
        <v>1.54</v>
      </c>
      <c r="I905" s="156"/>
      <c r="L905" s="151"/>
      <c r="M905" s="157"/>
      <c r="T905" s="158"/>
      <c r="AT905" s="153" t="s">
        <v>322</v>
      </c>
      <c r="AU905" s="153" t="s">
        <v>90</v>
      </c>
      <c r="AV905" s="12" t="s">
        <v>90</v>
      </c>
      <c r="AW905" s="12" t="s">
        <v>41</v>
      </c>
      <c r="AX905" s="12" t="s">
        <v>81</v>
      </c>
      <c r="AY905" s="153" t="s">
        <v>311</v>
      </c>
    </row>
    <row r="906" spans="2:65" s="12" customFormat="1" ht="11.25" x14ac:dyDescent="0.2">
      <c r="B906" s="151"/>
      <c r="D906" s="152" t="s">
        <v>322</v>
      </c>
      <c r="E906" s="153" t="s">
        <v>43</v>
      </c>
      <c r="F906" s="154" t="s">
        <v>3115</v>
      </c>
      <c r="H906" s="155">
        <v>22.88</v>
      </c>
      <c r="I906" s="156"/>
      <c r="L906" s="151"/>
      <c r="M906" s="157"/>
      <c r="T906" s="158"/>
      <c r="AT906" s="153" t="s">
        <v>322</v>
      </c>
      <c r="AU906" s="153" t="s">
        <v>90</v>
      </c>
      <c r="AV906" s="12" t="s">
        <v>90</v>
      </c>
      <c r="AW906" s="12" t="s">
        <v>41</v>
      </c>
      <c r="AX906" s="12" t="s">
        <v>81</v>
      </c>
      <c r="AY906" s="153" t="s">
        <v>311</v>
      </c>
    </row>
    <row r="907" spans="2:65" s="13" customFormat="1" ht="11.25" x14ac:dyDescent="0.2">
      <c r="B907" s="159"/>
      <c r="D907" s="152" t="s">
        <v>322</v>
      </c>
      <c r="E907" s="160" t="s">
        <v>43</v>
      </c>
      <c r="F907" s="161" t="s">
        <v>331</v>
      </c>
      <c r="H907" s="162">
        <v>186.82</v>
      </c>
      <c r="I907" s="163"/>
      <c r="L907" s="159"/>
      <c r="M907" s="164"/>
      <c r="T907" s="165"/>
      <c r="AT907" s="160" t="s">
        <v>322</v>
      </c>
      <c r="AU907" s="160" t="s">
        <v>90</v>
      </c>
      <c r="AV907" s="13" t="s">
        <v>318</v>
      </c>
      <c r="AW907" s="13" t="s">
        <v>41</v>
      </c>
      <c r="AX907" s="13" t="s">
        <v>88</v>
      </c>
      <c r="AY907" s="160" t="s">
        <v>311</v>
      </c>
    </row>
    <row r="908" spans="2:65" s="1" customFormat="1" ht="16.5" customHeight="1" x14ac:dyDescent="0.2">
      <c r="B908" s="34"/>
      <c r="C908" s="172" t="s">
        <v>1201</v>
      </c>
      <c r="D908" s="172" t="s">
        <v>634</v>
      </c>
      <c r="E908" s="173" t="s">
        <v>916</v>
      </c>
      <c r="F908" s="174" t="s">
        <v>917</v>
      </c>
      <c r="G908" s="175" t="s">
        <v>371</v>
      </c>
      <c r="H908" s="176">
        <v>5.6000000000000001E-2</v>
      </c>
      <c r="I908" s="177"/>
      <c r="J908" s="178">
        <f>ROUND(I908*H908,2)</f>
        <v>0</v>
      </c>
      <c r="K908" s="174" t="s">
        <v>317</v>
      </c>
      <c r="L908" s="179"/>
      <c r="M908" s="180" t="s">
        <v>43</v>
      </c>
      <c r="N908" s="181" t="s">
        <v>52</v>
      </c>
      <c r="P908" s="143">
        <f>O908*H908</f>
        <v>0</v>
      </c>
      <c r="Q908" s="143">
        <v>1</v>
      </c>
      <c r="R908" s="143">
        <f>Q908*H908</f>
        <v>5.6000000000000001E-2</v>
      </c>
      <c r="S908" s="143">
        <v>0</v>
      </c>
      <c r="T908" s="144">
        <f>S908*H908</f>
        <v>0</v>
      </c>
      <c r="AR908" s="145" t="s">
        <v>528</v>
      </c>
      <c r="AT908" s="145" t="s">
        <v>634</v>
      </c>
      <c r="AU908" s="145" t="s">
        <v>90</v>
      </c>
      <c r="AY908" s="18" t="s">
        <v>311</v>
      </c>
      <c r="BE908" s="146">
        <f>IF(N908="základní",J908,0)</f>
        <v>0</v>
      </c>
      <c r="BF908" s="146">
        <f>IF(N908="snížená",J908,0)</f>
        <v>0</v>
      </c>
      <c r="BG908" s="146">
        <f>IF(N908="zákl. přenesená",J908,0)</f>
        <v>0</v>
      </c>
      <c r="BH908" s="146">
        <f>IF(N908="sníž. přenesená",J908,0)</f>
        <v>0</v>
      </c>
      <c r="BI908" s="146">
        <f>IF(N908="nulová",J908,0)</f>
        <v>0</v>
      </c>
      <c r="BJ908" s="18" t="s">
        <v>88</v>
      </c>
      <c r="BK908" s="146">
        <f>ROUND(I908*H908,2)</f>
        <v>0</v>
      </c>
      <c r="BL908" s="18" t="s">
        <v>417</v>
      </c>
      <c r="BM908" s="145" t="s">
        <v>3116</v>
      </c>
    </row>
    <row r="909" spans="2:65" s="1" customFormat="1" ht="16.5" customHeight="1" x14ac:dyDescent="0.2">
      <c r="B909" s="34"/>
      <c r="C909" s="134" t="s">
        <v>1208</v>
      </c>
      <c r="D909" s="134" t="s">
        <v>313</v>
      </c>
      <c r="E909" s="135" t="s">
        <v>977</v>
      </c>
      <c r="F909" s="136" t="s">
        <v>978</v>
      </c>
      <c r="G909" s="137" t="s">
        <v>250</v>
      </c>
      <c r="H909" s="138">
        <v>186.82</v>
      </c>
      <c r="I909" s="139"/>
      <c r="J909" s="140">
        <f>ROUND(I909*H909,2)</f>
        <v>0</v>
      </c>
      <c r="K909" s="136" t="s">
        <v>317</v>
      </c>
      <c r="L909" s="34"/>
      <c r="M909" s="141" t="s">
        <v>43</v>
      </c>
      <c r="N909" s="142" t="s">
        <v>52</v>
      </c>
      <c r="P909" s="143">
        <f>O909*H909</f>
        <v>0</v>
      </c>
      <c r="Q909" s="143">
        <v>0</v>
      </c>
      <c r="R909" s="143">
        <f>Q909*H909</f>
        <v>0</v>
      </c>
      <c r="S909" s="143">
        <v>0</v>
      </c>
      <c r="T909" s="144">
        <f>S909*H909</f>
        <v>0</v>
      </c>
      <c r="AR909" s="145" t="s">
        <v>417</v>
      </c>
      <c r="AT909" s="145" t="s">
        <v>313</v>
      </c>
      <c r="AU909" s="145" t="s">
        <v>90</v>
      </c>
      <c r="AY909" s="18" t="s">
        <v>311</v>
      </c>
      <c r="BE909" s="146">
        <f>IF(N909="základní",J909,0)</f>
        <v>0</v>
      </c>
      <c r="BF909" s="146">
        <f>IF(N909="snížená",J909,0)</f>
        <v>0</v>
      </c>
      <c r="BG909" s="146">
        <f>IF(N909="zákl. přenesená",J909,0)</f>
        <v>0</v>
      </c>
      <c r="BH909" s="146">
        <f>IF(N909="sníž. přenesená",J909,0)</f>
        <v>0</v>
      </c>
      <c r="BI909" s="146">
        <f>IF(N909="nulová",J909,0)</f>
        <v>0</v>
      </c>
      <c r="BJ909" s="18" t="s">
        <v>88</v>
      </c>
      <c r="BK909" s="146">
        <f>ROUND(I909*H909,2)</f>
        <v>0</v>
      </c>
      <c r="BL909" s="18" t="s">
        <v>417</v>
      </c>
      <c r="BM909" s="145" t="s">
        <v>3117</v>
      </c>
    </row>
    <row r="910" spans="2:65" s="1" customFormat="1" ht="11.25" x14ac:dyDescent="0.2">
      <c r="B910" s="34"/>
      <c r="D910" s="147" t="s">
        <v>320</v>
      </c>
      <c r="F910" s="148" t="s">
        <v>980</v>
      </c>
      <c r="I910" s="149"/>
      <c r="L910" s="34"/>
      <c r="M910" s="150"/>
      <c r="T910" s="55"/>
      <c r="AT910" s="18" t="s">
        <v>320</v>
      </c>
      <c r="AU910" s="18" t="s">
        <v>90</v>
      </c>
    </row>
    <row r="911" spans="2:65" s="14" customFormat="1" ht="11.25" x14ac:dyDescent="0.2">
      <c r="B911" s="166"/>
      <c r="D911" s="152" t="s">
        <v>322</v>
      </c>
      <c r="E911" s="167" t="s">
        <v>43</v>
      </c>
      <c r="F911" s="168" t="s">
        <v>1815</v>
      </c>
      <c r="H911" s="167" t="s">
        <v>43</v>
      </c>
      <c r="I911" s="169"/>
      <c r="L911" s="166"/>
      <c r="M911" s="170"/>
      <c r="T911" s="171"/>
      <c r="AT911" s="167" t="s">
        <v>322</v>
      </c>
      <c r="AU911" s="167" t="s">
        <v>90</v>
      </c>
      <c r="AV911" s="14" t="s">
        <v>88</v>
      </c>
      <c r="AW911" s="14" t="s">
        <v>41</v>
      </c>
      <c r="AX911" s="14" t="s">
        <v>81</v>
      </c>
      <c r="AY911" s="167" t="s">
        <v>311</v>
      </c>
    </row>
    <row r="912" spans="2:65" s="12" customFormat="1" ht="11.25" x14ac:dyDescent="0.2">
      <c r="B912" s="151"/>
      <c r="D912" s="152" t="s">
        <v>322</v>
      </c>
      <c r="E912" s="153" t="s">
        <v>43</v>
      </c>
      <c r="F912" s="154" t="s">
        <v>3113</v>
      </c>
      <c r="H912" s="155">
        <v>162.4</v>
      </c>
      <c r="I912" s="156"/>
      <c r="L912" s="151"/>
      <c r="M912" s="157"/>
      <c r="T912" s="158"/>
      <c r="AT912" s="153" t="s">
        <v>322</v>
      </c>
      <c r="AU912" s="153" t="s">
        <v>90</v>
      </c>
      <c r="AV912" s="12" t="s">
        <v>90</v>
      </c>
      <c r="AW912" s="12" t="s">
        <v>41</v>
      </c>
      <c r="AX912" s="12" t="s">
        <v>81</v>
      </c>
      <c r="AY912" s="153" t="s">
        <v>311</v>
      </c>
    </row>
    <row r="913" spans="2:65" s="12" customFormat="1" ht="11.25" x14ac:dyDescent="0.2">
      <c r="B913" s="151"/>
      <c r="D913" s="152" t="s">
        <v>322</v>
      </c>
      <c r="E913" s="153" t="s">
        <v>43</v>
      </c>
      <c r="F913" s="154" t="s">
        <v>3114</v>
      </c>
      <c r="H913" s="155">
        <v>1.54</v>
      </c>
      <c r="I913" s="156"/>
      <c r="L913" s="151"/>
      <c r="M913" s="157"/>
      <c r="T913" s="158"/>
      <c r="AT913" s="153" t="s">
        <v>322</v>
      </c>
      <c r="AU913" s="153" t="s">
        <v>90</v>
      </c>
      <c r="AV913" s="12" t="s">
        <v>90</v>
      </c>
      <c r="AW913" s="12" t="s">
        <v>41</v>
      </c>
      <c r="AX913" s="12" t="s">
        <v>81</v>
      </c>
      <c r="AY913" s="153" t="s">
        <v>311</v>
      </c>
    </row>
    <row r="914" spans="2:65" s="12" customFormat="1" ht="11.25" x14ac:dyDescent="0.2">
      <c r="B914" s="151"/>
      <c r="D914" s="152" t="s">
        <v>322</v>
      </c>
      <c r="E914" s="153" t="s">
        <v>43</v>
      </c>
      <c r="F914" s="154" t="s">
        <v>3115</v>
      </c>
      <c r="H914" s="155">
        <v>22.88</v>
      </c>
      <c r="I914" s="156"/>
      <c r="L914" s="151"/>
      <c r="M914" s="157"/>
      <c r="T914" s="158"/>
      <c r="AT914" s="153" t="s">
        <v>322</v>
      </c>
      <c r="AU914" s="153" t="s">
        <v>90</v>
      </c>
      <c r="AV914" s="12" t="s">
        <v>90</v>
      </c>
      <c r="AW914" s="12" t="s">
        <v>41</v>
      </c>
      <c r="AX914" s="12" t="s">
        <v>81</v>
      </c>
      <c r="AY914" s="153" t="s">
        <v>311</v>
      </c>
    </row>
    <row r="915" spans="2:65" s="13" customFormat="1" ht="11.25" x14ac:dyDescent="0.2">
      <c r="B915" s="159"/>
      <c r="D915" s="152" t="s">
        <v>322</v>
      </c>
      <c r="E915" s="160" t="s">
        <v>43</v>
      </c>
      <c r="F915" s="161" t="s">
        <v>331</v>
      </c>
      <c r="H915" s="162">
        <v>186.82</v>
      </c>
      <c r="I915" s="163"/>
      <c r="L915" s="159"/>
      <c r="M915" s="164"/>
      <c r="T915" s="165"/>
      <c r="AT915" s="160" t="s">
        <v>322</v>
      </c>
      <c r="AU915" s="160" t="s">
        <v>90</v>
      </c>
      <c r="AV915" s="13" t="s">
        <v>318</v>
      </c>
      <c r="AW915" s="13" t="s">
        <v>41</v>
      </c>
      <c r="AX915" s="13" t="s">
        <v>88</v>
      </c>
      <c r="AY915" s="160" t="s">
        <v>311</v>
      </c>
    </row>
    <row r="916" spans="2:65" s="1" customFormat="1" ht="16.5" customHeight="1" x14ac:dyDescent="0.2">
      <c r="B916" s="34"/>
      <c r="C916" s="172" t="s">
        <v>1215</v>
      </c>
      <c r="D916" s="172" t="s">
        <v>634</v>
      </c>
      <c r="E916" s="173" t="s">
        <v>3118</v>
      </c>
      <c r="F916" s="174" t="s">
        <v>3119</v>
      </c>
      <c r="G916" s="175" t="s">
        <v>250</v>
      </c>
      <c r="H916" s="176">
        <v>205.50200000000001</v>
      </c>
      <c r="I916" s="177"/>
      <c r="J916" s="178">
        <f>ROUND(I916*H916,2)</f>
        <v>0</v>
      </c>
      <c r="K916" s="174" t="s">
        <v>43</v>
      </c>
      <c r="L916" s="179"/>
      <c r="M916" s="180" t="s">
        <v>43</v>
      </c>
      <c r="N916" s="181" t="s">
        <v>52</v>
      </c>
      <c r="P916" s="143">
        <f>O916*H916</f>
        <v>0</v>
      </c>
      <c r="Q916" s="143">
        <v>0</v>
      </c>
      <c r="R916" s="143">
        <f>Q916*H916</f>
        <v>0</v>
      </c>
      <c r="S916" s="143">
        <v>0</v>
      </c>
      <c r="T916" s="144">
        <f>S916*H916</f>
        <v>0</v>
      </c>
      <c r="AR916" s="145" t="s">
        <v>528</v>
      </c>
      <c r="AT916" s="145" t="s">
        <v>634</v>
      </c>
      <c r="AU916" s="145" t="s">
        <v>90</v>
      </c>
      <c r="AY916" s="18" t="s">
        <v>311</v>
      </c>
      <c r="BE916" s="146">
        <f>IF(N916="základní",J916,0)</f>
        <v>0</v>
      </c>
      <c r="BF916" s="146">
        <f>IF(N916="snížená",J916,0)</f>
        <v>0</v>
      </c>
      <c r="BG916" s="146">
        <f>IF(N916="zákl. přenesená",J916,0)</f>
        <v>0</v>
      </c>
      <c r="BH916" s="146">
        <f>IF(N916="sníž. přenesená",J916,0)</f>
        <v>0</v>
      </c>
      <c r="BI916" s="146">
        <f>IF(N916="nulová",J916,0)</f>
        <v>0</v>
      </c>
      <c r="BJ916" s="18" t="s">
        <v>88</v>
      </c>
      <c r="BK916" s="146">
        <f>ROUND(I916*H916,2)</f>
        <v>0</v>
      </c>
      <c r="BL916" s="18" t="s">
        <v>417</v>
      </c>
      <c r="BM916" s="145" t="s">
        <v>3120</v>
      </c>
    </row>
    <row r="917" spans="2:65" s="12" customFormat="1" ht="11.25" x14ac:dyDescent="0.2">
      <c r="B917" s="151"/>
      <c r="D917" s="152" t="s">
        <v>322</v>
      </c>
      <c r="F917" s="154" t="s">
        <v>3121</v>
      </c>
      <c r="H917" s="155">
        <v>205.50200000000001</v>
      </c>
      <c r="I917" s="156"/>
      <c r="L917" s="151"/>
      <c r="M917" s="157"/>
      <c r="T917" s="158"/>
      <c r="AT917" s="153" t="s">
        <v>322</v>
      </c>
      <c r="AU917" s="153" t="s">
        <v>90</v>
      </c>
      <c r="AV917" s="12" t="s">
        <v>90</v>
      </c>
      <c r="AW917" s="12" t="s">
        <v>4</v>
      </c>
      <c r="AX917" s="12" t="s">
        <v>88</v>
      </c>
      <c r="AY917" s="153" t="s">
        <v>311</v>
      </c>
    </row>
    <row r="918" spans="2:65" s="1" customFormat="1" ht="21.75" customHeight="1" x14ac:dyDescent="0.2">
      <c r="B918" s="34"/>
      <c r="C918" s="134" t="s">
        <v>3122</v>
      </c>
      <c r="D918" s="134" t="s">
        <v>313</v>
      </c>
      <c r="E918" s="135" t="s">
        <v>986</v>
      </c>
      <c r="F918" s="136" t="s">
        <v>987</v>
      </c>
      <c r="G918" s="137" t="s">
        <v>250</v>
      </c>
      <c r="H918" s="138">
        <v>186.82</v>
      </c>
      <c r="I918" s="139"/>
      <c r="J918" s="140">
        <f>ROUND(I918*H918,2)</f>
        <v>0</v>
      </c>
      <c r="K918" s="136" t="s">
        <v>317</v>
      </c>
      <c r="L918" s="34"/>
      <c r="M918" s="141" t="s">
        <v>43</v>
      </c>
      <c r="N918" s="142" t="s">
        <v>52</v>
      </c>
      <c r="P918" s="143">
        <f>O918*H918</f>
        <v>0</v>
      </c>
      <c r="Q918" s="143">
        <v>0</v>
      </c>
      <c r="R918" s="143">
        <f>Q918*H918</f>
        <v>0</v>
      </c>
      <c r="S918" s="143">
        <v>0</v>
      </c>
      <c r="T918" s="144">
        <f>S918*H918</f>
        <v>0</v>
      </c>
      <c r="AR918" s="145" t="s">
        <v>417</v>
      </c>
      <c r="AT918" s="145" t="s">
        <v>313</v>
      </c>
      <c r="AU918" s="145" t="s">
        <v>90</v>
      </c>
      <c r="AY918" s="18" t="s">
        <v>311</v>
      </c>
      <c r="BE918" s="146">
        <f>IF(N918="základní",J918,0)</f>
        <v>0</v>
      </c>
      <c r="BF918" s="146">
        <f>IF(N918="snížená",J918,0)</f>
        <v>0</v>
      </c>
      <c r="BG918" s="146">
        <f>IF(N918="zákl. přenesená",J918,0)</f>
        <v>0</v>
      </c>
      <c r="BH918" s="146">
        <f>IF(N918="sníž. přenesená",J918,0)</f>
        <v>0</v>
      </c>
      <c r="BI918" s="146">
        <f>IF(N918="nulová",J918,0)</f>
        <v>0</v>
      </c>
      <c r="BJ918" s="18" t="s">
        <v>88</v>
      </c>
      <c r="BK918" s="146">
        <f>ROUND(I918*H918,2)</f>
        <v>0</v>
      </c>
      <c r="BL918" s="18" t="s">
        <v>417</v>
      </c>
      <c r="BM918" s="145" t="s">
        <v>3123</v>
      </c>
    </row>
    <row r="919" spans="2:65" s="1" customFormat="1" ht="11.25" x14ac:dyDescent="0.2">
      <c r="B919" s="34"/>
      <c r="D919" s="147" t="s">
        <v>320</v>
      </c>
      <c r="F919" s="148" t="s">
        <v>989</v>
      </c>
      <c r="I919" s="149"/>
      <c r="L919" s="34"/>
      <c r="M919" s="150"/>
      <c r="T919" s="55"/>
      <c r="AT919" s="18" t="s">
        <v>320</v>
      </c>
      <c r="AU919" s="18" t="s">
        <v>90</v>
      </c>
    </row>
    <row r="920" spans="2:65" s="14" customFormat="1" ht="11.25" x14ac:dyDescent="0.2">
      <c r="B920" s="166"/>
      <c r="D920" s="152" t="s">
        <v>322</v>
      </c>
      <c r="E920" s="167" t="s">
        <v>43</v>
      </c>
      <c r="F920" s="168" t="s">
        <v>1815</v>
      </c>
      <c r="H920" s="167" t="s">
        <v>43</v>
      </c>
      <c r="I920" s="169"/>
      <c r="L920" s="166"/>
      <c r="M920" s="170"/>
      <c r="T920" s="171"/>
      <c r="AT920" s="167" t="s">
        <v>322</v>
      </c>
      <c r="AU920" s="167" t="s">
        <v>90</v>
      </c>
      <c r="AV920" s="14" t="s">
        <v>88</v>
      </c>
      <c r="AW920" s="14" t="s">
        <v>41</v>
      </c>
      <c r="AX920" s="14" t="s">
        <v>81</v>
      </c>
      <c r="AY920" s="167" t="s">
        <v>311</v>
      </c>
    </row>
    <row r="921" spans="2:65" s="12" customFormat="1" ht="11.25" x14ac:dyDescent="0.2">
      <c r="B921" s="151"/>
      <c r="D921" s="152" t="s">
        <v>322</v>
      </c>
      <c r="E921" s="153" t="s">
        <v>43</v>
      </c>
      <c r="F921" s="154" t="s">
        <v>3113</v>
      </c>
      <c r="H921" s="155">
        <v>162.4</v>
      </c>
      <c r="I921" s="156"/>
      <c r="L921" s="151"/>
      <c r="M921" s="157"/>
      <c r="T921" s="158"/>
      <c r="AT921" s="153" t="s">
        <v>322</v>
      </c>
      <c r="AU921" s="153" t="s">
        <v>90</v>
      </c>
      <c r="AV921" s="12" t="s">
        <v>90</v>
      </c>
      <c r="AW921" s="12" t="s">
        <v>41</v>
      </c>
      <c r="AX921" s="12" t="s">
        <v>81</v>
      </c>
      <c r="AY921" s="153" t="s">
        <v>311</v>
      </c>
    </row>
    <row r="922" spans="2:65" s="12" customFormat="1" ht="11.25" x14ac:dyDescent="0.2">
      <c r="B922" s="151"/>
      <c r="D922" s="152" t="s">
        <v>322</v>
      </c>
      <c r="E922" s="153" t="s">
        <v>43</v>
      </c>
      <c r="F922" s="154" t="s">
        <v>3114</v>
      </c>
      <c r="H922" s="155">
        <v>1.54</v>
      </c>
      <c r="I922" s="156"/>
      <c r="L922" s="151"/>
      <c r="M922" s="157"/>
      <c r="T922" s="158"/>
      <c r="AT922" s="153" t="s">
        <v>322</v>
      </c>
      <c r="AU922" s="153" t="s">
        <v>90</v>
      </c>
      <c r="AV922" s="12" t="s">
        <v>90</v>
      </c>
      <c r="AW922" s="12" t="s">
        <v>41</v>
      </c>
      <c r="AX922" s="12" t="s">
        <v>81</v>
      </c>
      <c r="AY922" s="153" t="s">
        <v>311</v>
      </c>
    </row>
    <row r="923" spans="2:65" s="12" customFormat="1" ht="11.25" x14ac:dyDescent="0.2">
      <c r="B923" s="151"/>
      <c r="D923" s="152" t="s">
        <v>322</v>
      </c>
      <c r="E923" s="153" t="s">
        <v>43</v>
      </c>
      <c r="F923" s="154" t="s">
        <v>3115</v>
      </c>
      <c r="H923" s="155">
        <v>22.88</v>
      </c>
      <c r="I923" s="156"/>
      <c r="L923" s="151"/>
      <c r="M923" s="157"/>
      <c r="T923" s="158"/>
      <c r="AT923" s="153" t="s">
        <v>322</v>
      </c>
      <c r="AU923" s="153" t="s">
        <v>90</v>
      </c>
      <c r="AV923" s="12" t="s">
        <v>90</v>
      </c>
      <c r="AW923" s="12" t="s">
        <v>41</v>
      </c>
      <c r="AX923" s="12" t="s">
        <v>81</v>
      </c>
      <c r="AY923" s="153" t="s">
        <v>311</v>
      </c>
    </row>
    <row r="924" spans="2:65" s="13" customFormat="1" ht="11.25" x14ac:dyDescent="0.2">
      <c r="B924" s="159"/>
      <c r="D924" s="152" t="s">
        <v>322</v>
      </c>
      <c r="E924" s="160" t="s">
        <v>43</v>
      </c>
      <c r="F924" s="161" t="s">
        <v>331</v>
      </c>
      <c r="H924" s="162">
        <v>186.82</v>
      </c>
      <c r="I924" s="163"/>
      <c r="L924" s="159"/>
      <c r="M924" s="164"/>
      <c r="T924" s="165"/>
      <c r="AT924" s="160" t="s">
        <v>322</v>
      </c>
      <c r="AU924" s="160" t="s">
        <v>90</v>
      </c>
      <c r="AV924" s="13" t="s">
        <v>318</v>
      </c>
      <c r="AW924" s="13" t="s">
        <v>41</v>
      </c>
      <c r="AX924" s="13" t="s">
        <v>88</v>
      </c>
      <c r="AY924" s="160" t="s">
        <v>311</v>
      </c>
    </row>
    <row r="925" spans="2:65" s="1" customFormat="1" ht="24.2" customHeight="1" x14ac:dyDescent="0.2">
      <c r="B925" s="34"/>
      <c r="C925" s="172" t="s">
        <v>3124</v>
      </c>
      <c r="D925" s="172" t="s">
        <v>634</v>
      </c>
      <c r="E925" s="173" t="s">
        <v>3125</v>
      </c>
      <c r="F925" s="174" t="s">
        <v>3126</v>
      </c>
      <c r="G925" s="175" t="s">
        <v>250</v>
      </c>
      <c r="H925" s="176">
        <v>217.739</v>
      </c>
      <c r="I925" s="177"/>
      <c r="J925" s="178">
        <f>ROUND(I925*H925,2)</f>
        <v>0</v>
      </c>
      <c r="K925" s="174" t="s">
        <v>317</v>
      </c>
      <c r="L925" s="179"/>
      <c r="M925" s="180" t="s">
        <v>43</v>
      </c>
      <c r="N925" s="181" t="s">
        <v>52</v>
      </c>
      <c r="P925" s="143">
        <f>O925*H925</f>
        <v>0</v>
      </c>
      <c r="Q925" s="143">
        <v>4.7999999999999996E-3</v>
      </c>
      <c r="R925" s="143">
        <f>Q925*H925</f>
        <v>1.0451471999999999</v>
      </c>
      <c r="S925" s="143">
        <v>0</v>
      </c>
      <c r="T925" s="144">
        <f>S925*H925</f>
        <v>0</v>
      </c>
      <c r="AR925" s="145" t="s">
        <v>528</v>
      </c>
      <c r="AT925" s="145" t="s">
        <v>634</v>
      </c>
      <c r="AU925" s="145" t="s">
        <v>90</v>
      </c>
      <c r="AY925" s="18" t="s">
        <v>311</v>
      </c>
      <c r="BE925" s="146">
        <f>IF(N925="základní",J925,0)</f>
        <v>0</v>
      </c>
      <c r="BF925" s="146">
        <f>IF(N925="snížená",J925,0)</f>
        <v>0</v>
      </c>
      <c r="BG925" s="146">
        <f>IF(N925="zákl. přenesená",J925,0)</f>
        <v>0</v>
      </c>
      <c r="BH925" s="146">
        <f>IF(N925="sníž. přenesená",J925,0)</f>
        <v>0</v>
      </c>
      <c r="BI925" s="146">
        <f>IF(N925="nulová",J925,0)</f>
        <v>0</v>
      </c>
      <c r="BJ925" s="18" t="s">
        <v>88</v>
      </c>
      <c r="BK925" s="146">
        <f>ROUND(I925*H925,2)</f>
        <v>0</v>
      </c>
      <c r="BL925" s="18" t="s">
        <v>417</v>
      </c>
      <c r="BM925" s="145" t="s">
        <v>3127</v>
      </c>
    </row>
    <row r="926" spans="2:65" s="12" customFormat="1" ht="11.25" x14ac:dyDescent="0.2">
      <c r="B926" s="151"/>
      <c r="D926" s="152" t="s">
        <v>322</v>
      </c>
      <c r="F926" s="154" t="s">
        <v>3128</v>
      </c>
      <c r="H926" s="155">
        <v>217.739</v>
      </c>
      <c r="I926" s="156"/>
      <c r="L926" s="151"/>
      <c r="M926" s="157"/>
      <c r="T926" s="158"/>
      <c r="AT926" s="153" t="s">
        <v>322</v>
      </c>
      <c r="AU926" s="153" t="s">
        <v>90</v>
      </c>
      <c r="AV926" s="12" t="s">
        <v>90</v>
      </c>
      <c r="AW926" s="12" t="s">
        <v>4</v>
      </c>
      <c r="AX926" s="12" t="s">
        <v>88</v>
      </c>
      <c r="AY926" s="153" t="s">
        <v>311</v>
      </c>
    </row>
    <row r="927" spans="2:65" s="1" customFormat="1" ht="16.5" customHeight="1" x14ac:dyDescent="0.2">
      <c r="B927" s="34"/>
      <c r="C927" s="134" t="s">
        <v>1223</v>
      </c>
      <c r="D927" s="134" t="s">
        <v>313</v>
      </c>
      <c r="E927" s="135" t="s">
        <v>3129</v>
      </c>
      <c r="F927" s="136" t="s">
        <v>3130</v>
      </c>
      <c r="G927" s="137" t="s">
        <v>250</v>
      </c>
      <c r="H927" s="138">
        <v>373.64</v>
      </c>
      <c r="I927" s="139"/>
      <c r="J927" s="140">
        <f>ROUND(I927*H927,2)</f>
        <v>0</v>
      </c>
      <c r="K927" s="136" t="s">
        <v>317</v>
      </c>
      <c r="L927" s="34"/>
      <c r="M927" s="141" t="s">
        <v>43</v>
      </c>
      <c r="N927" s="142" t="s">
        <v>52</v>
      </c>
      <c r="P927" s="143">
        <f>O927*H927</f>
        <v>0</v>
      </c>
      <c r="Q927" s="143">
        <v>3.6000000000000002E-4</v>
      </c>
      <c r="R927" s="143">
        <f>Q927*H927</f>
        <v>0.1345104</v>
      </c>
      <c r="S927" s="143">
        <v>0</v>
      </c>
      <c r="T927" s="144">
        <f>S927*H927</f>
        <v>0</v>
      </c>
      <c r="AR927" s="145" t="s">
        <v>417</v>
      </c>
      <c r="AT927" s="145" t="s">
        <v>313</v>
      </c>
      <c r="AU927" s="145" t="s">
        <v>90</v>
      </c>
      <c r="AY927" s="18" t="s">
        <v>311</v>
      </c>
      <c r="BE927" s="146">
        <f>IF(N927="základní",J927,0)</f>
        <v>0</v>
      </c>
      <c r="BF927" s="146">
        <f>IF(N927="snížená",J927,0)</f>
        <v>0</v>
      </c>
      <c r="BG927" s="146">
        <f>IF(N927="zákl. přenesená",J927,0)</f>
        <v>0</v>
      </c>
      <c r="BH927" s="146">
        <f>IF(N927="sníž. přenesená",J927,0)</f>
        <v>0</v>
      </c>
      <c r="BI927" s="146">
        <f>IF(N927="nulová",J927,0)</f>
        <v>0</v>
      </c>
      <c r="BJ927" s="18" t="s">
        <v>88</v>
      </c>
      <c r="BK927" s="146">
        <f>ROUND(I927*H927,2)</f>
        <v>0</v>
      </c>
      <c r="BL927" s="18" t="s">
        <v>417</v>
      </c>
      <c r="BM927" s="145" t="s">
        <v>3131</v>
      </c>
    </row>
    <row r="928" spans="2:65" s="1" customFormat="1" ht="11.25" x14ac:dyDescent="0.2">
      <c r="B928" s="34"/>
      <c r="D928" s="147" t="s">
        <v>320</v>
      </c>
      <c r="F928" s="148" t="s">
        <v>3132</v>
      </c>
      <c r="I928" s="149"/>
      <c r="L928" s="34"/>
      <c r="M928" s="150"/>
      <c r="T928" s="55"/>
      <c r="AT928" s="18" t="s">
        <v>320</v>
      </c>
      <c r="AU928" s="18" t="s">
        <v>90</v>
      </c>
    </row>
    <row r="929" spans="2:65" s="14" customFormat="1" ht="11.25" x14ac:dyDescent="0.2">
      <c r="B929" s="166"/>
      <c r="D929" s="152" t="s">
        <v>322</v>
      </c>
      <c r="E929" s="167" t="s">
        <v>43</v>
      </c>
      <c r="F929" s="168" t="s">
        <v>1815</v>
      </c>
      <c r="H929" s="167" t="s">
        <v>43</v>
      </c>
      <c r="I929" s="169"/>
      <c r="L929" s="166"/>
      <c r="M929" s="170"/>
      <c r="T929" s="171"/>
      <c r="AT929" s="167" t="s">
        <v>322</v>
      </c>
      <c r="AU929" s="167" t="s">
        <v>90</v>
      </c>
      <c r="AV929" s="14" t="s">
        <v>88</v>
      </c>
      <c r="AW929" s="14" t="s">
        <v>41</v>
      </c>
      <c r="AX929" s="14" t="s">
        <v>81</v>
      </c>
      <c r="AY929" s="167" t="s">
        <v>311</v>
      </c>
    </row>
    <row r="930" spans="2:65" s="12" customFormat="1" ht="11.25" x14ac:dyDescent="0.2">
      <c r="B930" s="151"/>
      <c r="D930" s="152" t="s">
        <v>322</v>
      </c>
      <c r="E930" s="153" t="s">
        <v>43</v>
      </c>
      <c r="F930" s="154" t="s">
        <v>3133</v>
      </c>
      <c r="H930" s="155">
        <v>324.8</v>
      </c>
      <c r="I930" s="156"/>
      <c r="L930" s="151"/>
      <c r="M930" s="157"/>
      <c r="T930" s="158"/>
      <c r="AT930" s="153" t="s">
        <v>322</v>
      </c>
      <c r="AU930" s="153" t="s">
        <v>90</v>
      </c>
      <c r="AV930" s="12" t="s">
        <v>90</v>
      </c>
      <c r="AW930" s="12" t="s">
        <v>41</v>
      </c>
      <c r="AX930" s="12" t="s">
        <v>81</v>
      </c>
      <c r="AY930" s="153" t="s">
        <v>311</v>
      </c>
    </row>
    <row r="931" spans="2:65" s="12" customFormat="1" ht="11.25" x14ac:dyDescent="0.2">
      <c r="B931" s="151"/>
      <c r="D931" s="152" t="s">
        <v>322</v>
      </c>
      <c r="E931" s="153" t="s">
        <v>43</v>
      </c>
      <c r="F931" s="154" t="s">
        <v>3134</v>
      </c>
      <c r="H931" s="155">
        <v>3.08</v>
      </c>
      <c r="I931" s="156"/>
      <c r="L931" s="151"/>
      <c r="M931" s="157"/>
      <c r="T931" s="158"/>
      <c r="AT931" s="153" t="s">
        <v>322</v>
      </c>
      <c r="AU931" s="153" t="s">
        <v>90</v>
      </c>
      <c r="AV931" s="12" t="s">
        <v>90</v>
      </c>
      <c r="AW931" s="12" t="s">
        <v>41</v>
      </c>
      <c r="AX931" s="12" t="s">
        <v>81</v>
      </c>
      <c r="AY931" s="153" t="s">
        <v>311</v>
      </c>
    </row>
    <row r="932" spans="2:65" s="12" customFormat="1" ht="11.25" x14ac:dyDescent="0.2">
      <c r="B932" s="151"/>
      <c r="D932" s="152" t="s">
        <v>322</v>
      </c>
      <c r="E932" s="153" t="s">
        <v>43</v>
      </c>
      <c r="F932" s="154" t="s">
        <v>3135</v>
      </c>
      <c r="H932" s="155">
        <v>45.76</v>
      </c>
      <c r="I932" s="156"/>
      <c r="L932" s="151"/>
      <c r="M932" s="157"/>
      <c r="T932" s="158"/>
      <c r="AT932" s="153" t="s">
        <v>322</v>
      </c>
      <c r="AU932" s="153" t="s">
        <v>90</v>
      </c>
      <c r="AV932" s="12" t="s">
        <v>90</v>
      </c>
      <c r="AW932" s="12" t="s">
        <v>41</v>
      </c>
      <c r="AX932" s="12" t="s">
        <v>81</v>
      </c>
      <c r="AY932" s="153" t="s">
        <v>311</v>
      </c>
    </row>
    <row r="933" spans="2:65" s="13" customFormat="1" ht="11.25" x14ac:dyDescent="0.2">
      <c r="B933" s="159"/>
      <c r="D933" s="152" t="s">
        <v>322</v>
      </c>
      <c r="E933" s="160" t="s">
        <v>43</v>
      </c>
      <c r="F933" s="161" t="s">
        <v>331</v>
      </c>
      <c r="H933" s="162">
        <v>373.64</v>
      </c>
      <c r="I933" s="163"/>
      <c r="L933" s="159"/>
      <c r="M933" s="164"/>
      <c r="T933" s="165"/>
      <c r="AT933" s="160" t="s">
        <v>322</v>
      </c>
      <c r="AU933" s="160" t="s">
        <v>90</v>
      </c>
      <c r="AV933" s="13" t="s">
        <v>318</v>
      </c>
      <c r="AW933" s="13" t="s">
        <v>41</v>
      </c>
      <c r="AX933" s="13" t="s">
        <v>88</v>
      </c>
      <c r="AY933" s="160" t="s">
        <v>311</v>
      </c>
    </row>
    <row r="934" spans="2:65" s="1" customFormat="1" ht="16.5" customHeight="1" x14ac:dyDescent="0.2">
      <c r="B934" s="34"/>
      <c r="C934" s="172" t="s">
        <v>1229</v>
      </c>
      <c r="D934" s="172" t="s">
        <v>634</v>
      </c>
      <c r="E934" s="173" t="s">
        <v>3136</v>
      </c>
      <c r="F934" s="174" t="s">
        <v>3137</v>
      </c>
      <c r="G934" s="175" t="s">
        <v>250</v>
      </c>
      <c r="H934" s="176">
        <v>214.84299999999999</v>
      </c>
      <c r="I934" s="177"/>
      <c r="J934" s="178">
        <f>ROUND(I934*H934,2)</f>
        <v>0</v>
      </c>
      <c r="K934" s="174" t="s">
        <v>43</v>
      </c>
      <c r="L934" s="179"/>
      <c r="M934" s="180" t="s">
        <v>43</v>
      </c>
      <c r="N934" s="181" t="s">
        <v>52</v>
      </c>
      <c r="P934" s="143">
        <f>O934*H934</f>
        <v>0</v>
      </c>
      <c r="Q934" s="143">
        <v>0</v>
      </c>
      <c r="R934" s="143">
        <f>Q934*H934</f>
        <v>0</v>
      </c>
      <c r="S934" s="143">
        <v>0</v>
      </c>
      <c r="T934" s="144">
        <f>S934*H934</f>
        <v>0</v>
      </c>
      <c r="AR934" s="145" t="s">
        <v>528</v>
      </c>
      <c r="AT934" s="145" t="s">
        <v>634</v>
      </c>
      <c r="AU934" s="145" t="s">
        <v>90</v>
      </c>
      <c r="AY934" s="18" t="s">
        <v>311</v>
      </c>
      <c r="BE934" s="146">
        <f>IF(N934="základní",J934,0)</f>
        <v>0</v>
      </c>
      <c r="BF934" s="146">
        <f>IF(N934="snížená",J934,0)</f>
        <v>0</v>
      </c>
      <c r="BG934" s="146">
        <f>IF(N934="zákl. přenesená",J934,0)</f>
        <v>0</v>
      </c>
      <c r="BH934" s="146">
        <f>IF(N934="sníž. přenesená",J934,0)</f>
        <v>0</v>
      </c>
      <c r="BI934" s="146">
        <f>IF(N934="nulová",J934,0)</f>
        <v>0</v>
      </c>
      <c r="BJ934" s="18" t="s">
        <v>88</v>
      </c>
      <c r="BK934" s="146">
        <f>ROUND(I934*H934,2)</f>
        <v>0</v>
      </c>
      <c r="BL934" s="18" t="s">
        <v>417</v>
      </c>
      <c r="BM934" s="145" t="s">
        <v>3138</v>
      </c>
    </row>
    <row r="935" spans="2:65" s="12" customFormat="1" ht="11.25" x14ac:dyDescent="0.2">
      <c r="B935" s="151"/>
      <c r="D935" s="152" t="s">
        <v>322</v>
      </c>
      <c r="F935" s="154" t="s">
        <v>3139</v>
      </c>
      <c r="H935" s="155">
        <v>214.84299999999999</v>
      </c>
      <c r="I935" s="156"/>
      <c r="L935" s="151"/>
      <c r="M935" s="157"/>
      <c r="T935" s="158"/>
      <c r="AT935" s="153" t="s">
        <v>322</v>
      </c>
      <c r="AU935" s="153" t="s">
        <v>90</v>
      </c>
      <c r="AV935" s="12" t="s">
        <v>90</v>
      </c>
      <c r="AW935" s="12" t="s">
        <v>4</v>
      </c>
      <c r="AX935" s="12" t="s">
        <v>88</v>
      </c>
      <c r="AY935" s="153" t="s">
        <v>311</v>
      </c>
    </row>
    <row r="936" spans="2:65" s="1" customFormat="1" ht="16.5" customHeight="1" x14ac:dyDescent="0.2">
      <c r="B936" s="34"/>
      <c r="C936" s="172" t="s">
        <v>1236</v>
      </c>
      <c r="D936" s="172" t="s">
        <v>634</v>
      </c>
      <c r="E936" s="173" t="s">
        <v>3140</v>
      </c>
      <c r="F936" s="174" t="s">
        <v>3141</v>
      </c>
      <c r="G936" s="175" t="s">
        <v>250</v>
      </c>
      <c r="H936" s="176">
        <v>214.84299999999999</v>
      </c>
      <c r="I936" s="177"/>
      <c r="J936" s="178">
        <f>ROUND(I936*H936,2)</f>
        <v>0</v>
      </c>
      <c r="K936" s="174" t="s">
        <v>43</v>
      </c>
      <c r="L936" s="179"/>
      <c r="M936" s="180" t="s">
        <v>43</v>
      </c>
      <c r="N936" s="181" t="s">
        <v>52</v>
      </c>
      <c r="P936" s="143">
        <f>O936*H936</f>
        <v>0</v>
      </c>
      <c r="Q936" s="143">
        <v>0</v>
      </c>
      <c r="R936" s="143">
        <f>Q936*H936</f>
        <v>0</v>
      </c>
      <c r="S936" s="143">
        <v>0</v>
      </c>
      <c r="T936" s="144">
        <f>S936*H936</f>
        <v>0</v>
      </c>
      <c r="AR936" s="145" t="s">
        <v>528</v>
      </c>
      <c r="AT936" s="145" t="s">
        <v>634</v>
      </c>
      <c r="AU936" s="145" t="s">
        <v>90</v>
      </c>
      <c r="AY936" s="18" t="s">
        <v>311</v>
      </c>
      <c r="BE936" s="146">
        <f>IF(N936="základní",J936,0)</f>
        <v>0</v>
      </c>
      <c r="BF936" s="146">
        <f>IF(N936="snížená",J936,0)</f>
        <v>0</v>
      </c>
      <c r="BG936" s="146">
        <f>IF(N936="zákl. přenesená",J936,0)</f>
        <v>0</v>
      </c>
      <c r="BH936" s="146">
        <f>IF(N936="sníž. přenesená",J936,0)</f>
        <v>0</v>
      </c>
      <c r="BI936" s="146">
        <f>IF(N936="nulová",J936,0)</f>
        <v>0</v>
      </c>
      <c r="BJ936" s="18" t="s">
        <v>88</v>
      </c>
      <c r="BK936" s="146">
        <f>ROUND(I936*H936,2)</f>
        <v>0</v>
      </c>
      <c r="BL936" s="18" t="s">
        <v>417</v>
      </c>
      <c r="BM936" s="145" t="s">
        <v>3142</v>
      </c>
    </row>
    <row r="937" spans="2:65" s="12" customFormat="1" ht="11.25" x14ac:dyDescent="0.2">
      <c r="B937" s="151"/>
      <c r="D937" s="152" t="s">
        <v>322</v>
      </c>
      <c r="F937" s="154" t="s">
        <v>3139</v>
      </c>
      <c r="H937" s="155">
        <v>214.84299999999999</v>
      </c>
      <c r="I937" s="156"/>
      <c r="L937" s="151"/>
      <c r="M937" s="157"/>
      <c r="T937" s="158"/>
      <c r="AT937" s="153" t="s">
        <v>322</v>
      </c>
      <c r="AU937" s="153" t="s">
        <v>90</v>
      </c>
      <c r="AV937" s="12" t="s">
        <v>90</v>
      </c>
      <c r="AW937" s="12" t="s">
        <v>4</v>
      </c>
      <c r="AX937" s="12" t="s">
        <v>88</v>
      </c>
      <c r="AY937" s="153" t="s">
        <v>311</v>
      </c>
    </row>
    <row r="938" spans="2:65" s="1" customFormat="1" ht="21.75" customHeight="1" x14ac:dyDescent="0.2">
      <c r="B938" s="34"/>
      <c r="C938" s="134" t="s">
        <v>1243</v>
      </c>
      <c r="D938" s="134" t="s">
        <v>313</v>
      </c>
      <c r="E938" s="135" t="s">
        <v>3143</v>
      </c>
      <c r="F938" s="136" t="s">
        <v>3144</v>
      </c>
      <c r="G938" s="137" t="s">
        <v>250</v>
      </c>
      <c r="H938" s="138">
        <v>320.93700000000001</v>
      </c>
      <c r="I938" s="139"/>
      <c r="J938" s="140">
        <f>ROUND(I938*H938,2)</f>
        <v>0</v>
      </c>
      <c r="K938" s="136" t="s">
        <v>317</v>
      </c>
      <c r="L938" s="34"/>
      <c r="M938" s="141" t="s">
        <v>43</v>
      </c>
      <c r="N938" s="142" t="s">
        <v>52</v>
      </c>
      <c r="P938" s="143">
        <f>O938*H938</f>
        <v>0</v>
      </c>
      <c r="Q938" s="143">
        <v>0</v>
      </c>
      <c r="R938" s="143">
        <f>Q938*H938</f>
        <v>0</v>
      </c>
      <c r="S938" s="143">
        <v>0</v>
      </c>
      <c r="T938" s="144">
        <f>S938*H938</f>
        <v>0</v>
      </c>
      <c r="AR938" s="145" t="s">
        <v>417</v>
      </c>
      <c r="AT938" s="145" t="s">
        <v>313</v>
      </c>
      <c r="AU938" s="145" t="s">
        <v>90</v>
      </c>
      <c r="AY938" s="18" t="s">
        <v>311</v>
      </c>
      <c r="BE938" s="146">
        <f>IF(N938="základní",J938,0)</f>
        <v>0</v>
      </c>
      <c r="BF938" s="146">
        <f>IF(N938="snížená",J938,0)</f>
        <v>0</v>
      </c>
      <c r="BG938" s="146">
        <f>IF(N938="zákl. přenesená",J938,0)</f>
        <v>0</v>
      </c>
      <c r="BH938" s="146">
        <f>IF(N938="sníž. přenesená",J938,0)</f>
        <v>0</v>
      </c>
      <c r="BI938" s="146">
        <f>IF(N938="nulová",J938,0)</f>
        <v>0</v>
      </c>
      <c r="BJ938" s="18" t="s">
        <v>88</v>
      </c>
      <c r="BK938" s="146">
        <f>ROUND(I938*H938,2)</f>
        <v>0</v>
      </c>
      <c r="BL938" s="18" t="s">
        <v>417</v>
      </c>
      <c r="BM938" s="145" t="s">
        <v>3145</v>
      </c>
    </row>
    <row r="939" spans="2:65" s="1" customFormat="1" ht="11.25" x14ac:dyDescent="0.2">
      <c r="B939" s="34"/>
      <c r="D939" s="147" t="s">
        <v>320</v>
      </c>
      <c r="F939" s="148" t="s">
        <v>3146</v>
      </c>
      <c r="I939" s="149"/>
      <c r="L939" s="34"/>
      <c r="M939" s="150"/>
      <c r="T939" s="55"/>
      <c r="AT939" s="18" t="s">
        <v>320</v>
      </c>
      <c r="AU939" s="18" t="s">
        <v>90</v>
      </c>
    </row>
    <row r="940" spans="2:65" s="14" customFormat="1" ht="11.25" x14ac:dyDescent="0.2">
      <c r="B940" s="166"/>
      <c r="D940" s="152" t="s">
        <v>322</v>
      </c>
      <c r="E940" s="167" t="s">
        <v>43</v>
      </c>
      <c r="F940" s="168" t="s">
        <v>3147</v>
      </c>
      <c r="H940" s="167" t="s">
        <v>43</v>
      </c>
      <c r="I940" s="169"/>
      <c r="L940" s="166"/>
      <c r="M940" s="170"/>
      <c r="T940" s="171"/>
      <c r="AT940" s="167" t="s">
        <v>322</v>
      </c>
      <c r="AU940" s="167" t="s">
        <v>90</v>
      </c>
      <c r="AV940" s="14" t="s">
        <v>88</v>
      </c>
      <c r="AW940" s="14" t="s">
        <v>41</v>
      </c>
      <c r="AX940" s="14" t="s">
        <v>81</v>
      </c>
      <c r="AY940" s="167" t="s">
        <v>311</v>
      </c>
    </row>
    <row r="941" spans="2:65" s="12" customFormat="1" ht="11.25" x14ac:dyDescent="0.2">
      <c r="B941" s="151"/>
      <c r="D941" s="152" t="s">
        <v>322</v>
      </c>
      <c r="E941" s="153" t="s">
        <v>43</v>
      </c>
      <c r="F941" s="154" t="s">
        <v>3148</v>
      </c>
      <c r="H941" s="155">
        <v>161.453</v>
      </c>
      <c r="I941" s="156"/>
      <c r="L941" s="151"/>
      <c r="M941" s="157"/>
      <c r="T941" s="158"/>
      <c r="AT941" s="153" t="s">
        <v>322</v>
      </c>
      <c r="AU941" s="153" t="s">
        <v>90</v>
      </c>
      <c r="AV941" s="12" t="s">
        <v>90</v>
      </c>
      <c r="AW941" s="12" t="s">
        <v>41</v>
      </c>
      <c r="AX941" s="12" t="s">
        <v>81</v>
      </c>
      <c r="AY941" s="153" t="s">
        <v>311</v>
      </c>
    </row>
    <row r="942" spans="2:65" s="12" customFormat="1" ht="11.25" x14ac:dyDescent="0.2">
      <c r="B942" s="151"/>
      <c r="D942" s="152" t="s">
        <v>322</v>
      </c>
      <c r="E942" s="153" t="s">
        <v>43</v>
      </c>
      <c r="F942" s="154" t="s">
        <v>3149</v>
      </c>
      <c r="H942" s="155">
        <v>159.48400000000001</v>
      </c>
      <c r="I942" s="156"/>
      <c r="L942" s="151"/>
      <c r="M942" s="157"/>
      <c r="T942" s="158"/>
      <c r="AT942" s="153" t="s">
        <v>322</v>
      </c>
      <c r="AU942" s="153" t="s">
        <v>90</v>
      </c>
      <c r="AV942" s="12" t="s">
        <v>90</v>
      </c>
      <c r="AW942" s="12" t="s">
        <v>41</v>
      </c>
      <c r="AX942" s="12" t="s">
        <v>81</v>
      </c>
      <c r="AY942" s="153" t="s">
        <v>311</v>
      </c>
    </row>
    <row r="943" spans="2:65" s="13" customFormat="1" ht="11.25" x14ac:dyDescent="0.2">
      <c r="B943" s="159"/>
      <c r="D943" s="152" t="s">
        <v>322</v>
      </c>
      <c r="E943" s="160" t="s">
        <v>43</v>
      </c>
      <c r="F943" s="161" t="s">
        <v>331</v>
      </c>
      <c r="H943" s="162">
        <v>320.93700000000001</v>
      </c>
      <c r="I943" s="163"/>
      <c r="L943" s="159"/>
      <c r="M943" s="164"/>
      <c r="T943" s="165"/>
      <c r="AT943" s="160" t="s">
        <v>322</v>
      </c>
      <c r="AU943" s="160" t="s">
        <v>90</v>
      </c>
      <c r="AV943" s="13" t="s">
        <v>318</v>
      </c>
      <c r="AW943" s="13" t="s">
        <v>41</v>
      </c>
      <c r="AX943" s="13" t="s">
        <v>88</v>
      </c>
      <c r="AY943" s="160" t="s">
        <v>311</v>
      </c>
    </row>
    <row r="944" spans="2:65" s="1" customFormat="1" ht="16.5" customHeight="1" x14ac:dyDescent="0.2">
      <c r="B944" s="34"/>
      <c r="C944" s="172" t="s">
        <v>1250</v>
      </c>
      <c r="D944" s="172" t="s">
        <v>634</v>
      </c>
      <c r="E944" s="173" t="s">
        <v>916</v>
      </c>
      <c r="F944" s="174" t="s">
        <v>917</v>
      </c>
      <c r="G944" s="175" t="s">
        <v>371</v>
      </c>
      <c r="H944" s="176">
        <v>9.6000000000000002E-2</v>
      </c>
      <c r="I944" s="177"/>
      <c r="J944" s="178">
        <f>ROUND(I944*H944,2)</f>
        <v>0</v>
      </c>
      <c r="K944" s="174" t="s">
        <v>317</v>
      </c>
      <c r="L944" s="179"/>
      <c r="M944" s="180" t="s">
        <v>43</v>
      </c>
      <c r="N944" s="181" t="s">
        <v>52</v>
      </c>
      <c r="P944" s="143">
        <f>O944*H944</f>
        <v>0</v>
      </c>
      <c r="Q944" s="143">
        <v>1</v>
      </c>
      <c r="R944" s="143">
        <f>Q944*H944</f>
        <v>9.6000000000000002E-2</v>
      </c>
      <c r="S944" s="143">
        <v>0</v>
      </c>
      <c r="T944" s="144">
        <f>S944*H944</f>
        <v>0</v>
      </c>
      <c r="AR944" s="145" t="s">
        <v>528</v>
      </c>
      <c r="AT944" s="145" t="s">
        <v>634</v>
      </c>
      <c r="AU944" s="145" t="s">
        <v>90</v>
      </c>
      <c r="AY944" s="18" t="s">
        <v>311</v>
      </c>
      <c r="BE944" s="146">
        <f>IF(N944="základní",J944,0)</f>
        <v>0</v>
      </c>
      <c r="BF944" s="146">
        <f>IF(N944="snížená",J944,0)</f>
        <v>0</v>
      </c>
      <c r="BG944" s="146">
        <f>IF(N944="zákl. přenesená",J944,0)</f>
        <v>0</v>
      </c>
      <c r="BH944" s="146">
        <f>IF(N944="sníž. přenesená",J944,0)</f>
        <v>0</v>
      </c>
      <c r="BI944" s="146">
        <f>IF(N944="nulová",J944,0)</f>
        <v>0</v>
      </c>
      <c r="BJ944" s="18" t="s">
        <v>88</v>
      </c>
      <c r="BK944" s="146">
        <f>ROUND(I944*H944,2)</f>
        <v>0</v>
      </c>
      <c r="BL944" s="18" t="s">
        <v>417</v>
      </c>
      <c r="BM944" s="145" t="s">
        <v>3150</v>
      </c>
    </row>
    <row r="945" spans="2:65" s="12" customFormat="1" ht="11.25" x14ac:dyDescent="0.2">
      <c r="B945" s="151"/>
      <c r="D945" s="152" t="s">
        <v>322</v>
      </c>
      <c r="F945" s="154" t="s">
        <v>3151</v>
      </c>
      <c r="H945" s="155">
        <v>9.6000000000000002E-2</v>
      </c>
      <c r="I945" s="156"/>
      <c r="L945" s="151"/>
      <c r="M945" s="157"/>
      <c r="T945" s="158"/>
      <c r="AT945" s="153" t="s">
        <v>322</v>
      </c>
      <c r="AU945" s="153" t="s">
        <v>90</v>
      </c>
      <c r="AV945" s="12" t="s">
        <v>90</v>
      </c>
      <c r="AW945" s="12" t="s">
        <v>4</v>
      </c>
      <c r="AX945" s="12" t="s">
        <v>88</v>
      </c>
      <c r="AY945" s="153" t="s">
        <v>311</v>
      </c>
    </row>
    <row r="946" spans="2:65" s="1" customFormat="1" ht="16.5" customHeight="1" x14ac:dyDescent="0.2">
      <c r="B946" s="34"/>
      <c r="C946" s="134" t="s">
        <v>1255</v>
      </c>
      <c r="D946" s="134" t="s">
        <v>313</v>
      </c>
      <c r="E946" s="135" t="s">
        <v>3152</v>
      </c>
      <c r="F946" s="136" t="s">
        <v>3153</v>
      </c>
      <c r="G946" s="137" t="s">
        <v>250</v>
      </c>
      <c r="H946" s="138">
        <v>320.93700000000001</v>
      </c>
      <c r="I946" s="139"/>
      <c r="J946" s="140">
        <f>ROUND(I946*H946,2)</f>
        <v>0</v>
      </c>
      <c r="K946" s="136" t="s">
        <v>317</v>
      </c>
      <c r="L946" s="34"/>
      <c r="M946" s="141" t="s">
        <v>43</v>
      </c>
      <c r="N946" s="142" t="s">
        <v>52</v>
      </c>
      <c r="P946" s="143">
        <f>O946*H946</f>
        <v>0</v>
      </c>
      <c r="Q946" s="143">
        <v>9.3999999999999997E-4</v>
      </c>
      <c r="R946" s="143">
        <f>Q946*H946</f>
        <v>0.30168077999999998</v>
      </c>
      <c r="S946" s="143">
        <v>0</v>
      </c>
      <c r="T946" s="144">
        <f>S946*H946</f>
        <v>0</v>
      </c>
      <c r="AR946" s="145" t="s">
        <v>417</v>
      </c>
      <c r="AT946" s="145" t="s">
        <v>313</v>
      </c>
      <c r="AU946" s="145" t="s">
        <v>90</v>
      </c>
      <c r="AY946" s="18" t="s">
        <v>311</v>
      </c>
      <c r="BE946" s="146">
        <f>IF(N946="základní",J946,0)</f>
        <v>0</v>
      </c>
      <c r="BF946" s="146">
        <f>IF(N946="snížená",J946,0)</f>
        <v>0</v>
      </c>
      <c r="BG946" s="146">
        <f>IF(N946="zákl. přenesená",J946,0)</f>
        <v>0</v>
      </c>
      <c r="BH946" s="146">
        <f>IF(N946="sníž. přenesená",J946,0)</f>
        <v>0</v>
      </c>
      <c r="BI946" s="146">
        <f>IF(N946="nulová",J946,0)</f>
        <v>0</v>
      </c>
      <c r="BJ946" s="18" t="s">
        <v>88</v>
      </c>
      <c r="BK946" s="146">
        <f>ROUND(I946*H946,2)</f>
        <v>0</v>
      </c>
      <c r="BL946" s="18" t="s">
        <v>417</v>
      </c>
      <c r="BM946" s="145" t="s">
        <v>3154</v>
      </c>
    </row>
    <row r="947" spans="2:65" s="1" customFormat="1" ht="11.25" x14ac:dyDescent="0.2">
      <c r="B947" s="34"/>
      <c r="D947" s="147" t="s">
        <v>320</v>
      </c>
      <c r="F947" s="148" t="s">
        <v>3155</v>
      </c>
      <c r="I947" s="149"/>
      <c r="L947" s="34"/>
      <c r="M947" s="150"/>
      <c r="T947" s="55"/>
      <c r="AT947" s="18" t="s">
        <v>320</v>
      </c>
      <c r="AU947" s="18" t="s">
        <v>90</v>
      </c>
    </row>
    <row r="948" spans="2:65" s="14" customFormat="1" ht="11.25" x14ac:dyDescent="0.2">
      <c r="B948" s="166"/>
      <c r="D948" s="152" t="s">
        <v>322</v>
      </c>
      <c r="E948" s="167" t="s">
        <v>43</v>
      </c>
      <c r="F948" s="168" t="s">
        <v>3147</v>
      </c>
      <c r="H948" s="167" t="s">
        <v>43</v>
      </c>
      <c r="I948" s="169"/>
      <c r="L948" s="166"/>
      <c r="M948" s="170"/>
      <c r="T948" s="171"/>
      <c r="AT948" s="167" t="s">
        <v>322</v>
      </c>
      <c r="AU948" s="167" t="s">
        <v>90</v>
      </c>
      <c r="AV948" s="14" t="s">
        <v>88</v>
      </c>
      <c r="AW948" s="14" t="s">
        <v>41</v>
      </c>
      <c r="AX948" s="14" t="s">
        <v>81</v>
      </c>
      <c r="AY948" s="167" t="s">
        <v>311</v>
      </c>
    </row>
    <row r="949" spans="2:65" s="12" customFormat="1" ht="11.25" x14ac:dyDescent="0.2">
      <c r="B949" s="151"/>
      <c r="D949" s="152" t="s">
        <v>322</v>
      </c>
      <c r="E949" s="153" t="s">
        <v>43</v>
      </c>
      <c r="F949" s="154" t="s">
        <v>3148</v>
      </c>
      <c r="H949" s="155">
        <v>161.453</v>
      </c>
      <c r="I949" s="156"/>
      <c r="L949" s="151"/>
      <c r="M949" s="157"/>
      <c r="T949" s="158"/>
      <c r="AT949" s="153" t="s">
        <v>322</v>
      </c>
      <c r="AU949" s="153" t="s">
        <v>90</v>
      </c>
      <c r="AV949" s="12" t="s">
        <v>90</v>
      </c>
      <c r="AW949" s="12" t="s">
        <v>41</v>
      </c>
      <c r="AX949" s="12" t="s">
        <v>81</v>
      </c>
      <c r="AY949" s="153" t="s">
        <v>311</v>
      </c>
    </row>
    <row r="950" spans="2:65" s="12" customFormat="1" ht="11.25" x14ac:dyDescent="0.2">
      <c r="B950" s="151"/>
      <c r="D950" s="152" t="s">
        <v>322</v>
      </c>
      <c r="E950" s="153" t="s">
        <v>43</v>
      </c>
      <c r="F950" s="154" t="s">
        <v>3149</v>
      </c>
      <c r="H950" s="155">
        <v>159.48400000000001</v>
      </c>
      <c r="I950" s="156"/>
      <c r="L950" s="151"/>
      <c r="M950" s="157"/>
      <c r="T950" s="158"/>
      <c r="AT950" s="153" t="s">
        <v>322</v>
      </c>
      <c r="AU950" s="153" t="s">
        <v>90</v>
      </c>
      <c r="AV950" s="12" t="s">
        <v>90</v>
      </c>
      <c r="AW950" s="12" t="s">
        <v>41</v>
      </c>
      <c r="AX950" s="12" t="s">
        <v>81</v>
      </c>
      <c r="AY950" s="153" t="s">
        <v>311</v>
      </c>
    </row>
    <row r="951" spans="2:65" s="13" customFormat="1" ht="11.25" x14ac:dyDescent="0.2">
      <c r="B951" s="159"/>
      <c r="D951" s="152" t="s">
        <v>322</v>
      </c>
      <c r="E951" s="160" t="s">
        <v>43</v>
      </c>
      <c r="F951" s="161" t="s">
        <v>331</v>
      </c>
      <c r="H951" s="162">
        <v>320.93700000000001</v>
      </c>
      <c r="I951" s="163"/>
      <c r="L951" s="159"/>
      <c r="M951" s="164"/>
      <c r="T951" s="165"/>
      <c r="AT951" s="160" t="s">
        <v>322</v>
      </c>
      <c r="AU951" s="160" t="s">
        <v>90</v>
      </c>
      <c r="AV951" s="13" t="s">
        <v>318</v>
      </c>
      <c r="AW951" s="13" t="s">
        <v>41</v>
      </c>
      <c r="AX951" s="13" t="s">
        <v>88</v>
      </c>
      <c r="AY951" s="160" t="s">
        <v>311</v>
      </c>
    </row>
    <row r="952" spans="2:65" s="1" customFormat="1" ht="24.2" customHeight="1" x14ac:dyDescent="0.2">
      <c r="B952" s="34"/>
      <c r="C952" s="172" t="s">
        <v>1262</v>
      </c>
      <c r="D952" s="172" t="s">
        <v>634</v>
      </c>
      <c r="E952" s="173" t="s">
        <v>3156</v>
      </c>
      <c r="F952" s="174" t="s">
        <v>3157</v>
      </c>
      <c r="G952" s="175" t="s">
        <v>250</v>
      </c>
      <c r="H952" s="176">
        <v>374.05200000000002</v>
      </c>
      <c r="I952" s="177"/>
      <c r="J952" s="178">
        <f>ROUND(I952*H952,2)</f>
        <v>0</v>
      </c>
      <c r="K952" s="174" t="s">
        <v>317</v>
      </c>
      <c r="L952" s="179"/>
      <c r="M952" s="180" t="s">
        <v>43</v>
      </c>
      <c r="N952" s="181" t="s">
        <v>52</v>
      </c>
      <c r="P952" s="143">
        <f>O952*H952</f>
        <v>0</v>
      </c>
      <c r="Q952" s="143">
        <v>4.7000000000000002E-3</v>
      </c>
      <c r="R952" s="143">
        <f>Q952*H952</f>
        <v>1.7580444000000002</v>
      </c>
      <c r="S952" s="143">
        <v>0</v>
      </c>
      <c r="T952" s="144">
        <f>S952*H952</f>
        <v>0</v>
      </c>
      <c r="AR952" s="145" t="s">
        <v>528</v>
      </c>
      <c r="AT952" s="145" t="s">
        <v>634</v>
      </c>
      <c r="AU952" s="145" t="s">
        <v>90</v>
      </c>
      <c r="AY952" s="18" t="s">
        <v>311</v>
      </c>
      <c r="BE952" s="146">
        <f>IF(N952="základní",J952,0)</f>
        <v>0</v>
      </c>
      <c r="BF952" s="146">
        <f>IF(N952="snížená",J952,0)</f>
        <v>0</v>
      </c>
      <c r="BG952" s="146">
        <f>IF(N952="zákl. přenesená",J952,0)</f>
        <v>0</v>
      </c>
      <c r="BH952" s="146">
        <f>IF(N952="sníž. přenesená",J952,0)</f>
        <v>0</v>
      </c>
      <c r="BI952" s="146">
        <f>IF(N952="nulová",J952,0)</f>
        <v>0</v>
      </c>
      <c r="BJ952" s="18" t="s">
        <v>88</v>
      </c>
      <c r="BK952" s="146">
        <f>ROUND(I952*H952,2)</f>
        <v>0</v>
      </c>
      <c r="BL952" s="18" t="s">
        <v>417</v>
      </c>
      <c r="BM952" s="145" t="s">
        <v>3158</v>
      </c>
    </row>
    <row r="953" spans="2:65" s="12" customFormat="1" ht="11.25" x14ac:dyDescent="0.2">
      <c r="B953" s="151"/>
      <c r="D953" s="152" t="s">
        <v>322</v>
      </c>
      <c r="F953" s="154" t="s">
        <v>3159</v>
      </c>
      <c r="H953" s="155">
        <v>374.05200000000002</v>
      </c>
      <c r="I953" s="156"/>
      <c r="L953" s="151"/>
      <c r="M953" s="157"/>
      <c r="T953" s="158"/>
      <c r="AT953" s="153" t="s">
        <v>322</v>
      </c>
      <c r="AU953" s="153" t="s">
        <v>90</v>
      </c>
      <c r="AV953" s="12" t="s">
        <v>90</v>
      </c>
      <c r="AW953" s="12" t="s">
        <v>4</v>
      </c>
      <c r="AX953" s="12" t="s">
        <v>88</v>
      </c>
      <c r="AY953" s="153" t="s">
        <v>311</v>
      </c>
    </row>
    <row r="954" spans="2:65" s="1" customFormat="1" ht="16.5" customHeight="1" x14ac:dyDescent="0.2">
      <c r="B954" s="34"/>
      <c r="C954" s="134" t="s">
        <v>3160</v>
      </c>
      <c r="D954" s="134" t="s">
        <v>313</v>
      </c>
      <c r="E954" s="135" t="s">
        <v>1044</v>
      </c>
      <c r="F954" s="136" t="s">
        <v>1045</v>
      </c>
      <c r="G954" s="137" t="s">
        <v>379</v>
      </c>
      <c r="H954" s="138">
        <v>110.2</v>
      </c>
      <c r="I954" s="139"/>
      <c r="J954" s="140">
        <f>ROUND(I954*H954,2)</f>
        <v>0</v>
      </c>
      <c r="K954" s="136" t="s">
        <v>317</v>
      </c>
      <c r="L954" s="34"/>
      <c r="M954" s="141" t="s">
        <v>43</v>
      </c>
      <c r="N954" s="142" t="s">
        <v>52</v>
      </c>
      <c r="P954" s="143">
        <f>O954*H954</f>
        <v>0</v>
      </c>
      <c r="Q954" s="143">
        <v>4.6999999999999999E-4</v>
      </c>
      <c r="R954" s="143">
        <f>Q954*H954</f>
        <v>5.1794E-2</v>
      </c>
      <c r="S954" s="143">
        <v>0</v>
      </c>
      <c r="T954" s="144">
        <f>S954*H954</f>
        <v>0</v>
      </c>
      <c r="AR954" s="145" t="s">
        <v>417</v>
      </c>
      <c r="AT954" s="145" t="s">
        <v>313</v>
      </c>
      <c r="AU954" s="145" t="s">
        <v>90</v>
      </c>
      <c r="AY954" s="18" t="s">
        <v>311</v>
      </c>
      <c r="BE954" s="146">
        <f>IF(N954="základní",J954,0)</f>
        <v>0</v>
      </c>
      <c r="BF954" s="146">
        <f>IF(N954="snížená",J954,0)</f>
        <v>0</v>
      </c>
      <c r="BG954" s="146">
        <f>IF(N954="zákl. přenesená",J954,0)</f>
        <v>0</v>
      </c>
      <c r="BH954" s="146">
        <f>IF(N954="sníž. přenesená",J954,0)</f>
        <v>0</v>
      </c>
      <c r="BI954" s="146">
        <f>IF(N954="nulová",J954,0)</f>
        <v>0</v>
      </c>
      <c r="BJ954" s="18" t="s">
        <v>88</v>
      </c>
      <c r="BK954" s="146">
        <f>ROUND(I954*H954,2)</f>
        <v>0</v>
      </c>
      <c r="BL954" s="18" t="s">
        <v>417</v>
      </c>
      <c r="BM954" s="145" t="s">
        <v>3161</v>
      </c>
    </row>
    <row r="955" spans="2:65" s="1" customFormat="1" ht="11.25" x14ac:dyDescent="0.2">
      <c r="B955" s="34"/>
      <c r="D955" s="147" t="s">
        <v>320</v>
      </c>
      <c r="F955" s="148" t="s">
        <v>1047</v>
      </c>
      <c r="I955" s="149"/>
      <c r="L955" s="34"/>
      <c r="M955" s="150"/>
      <c r="T955" s="55"/>
      <c r="AT955" s="18" t="s">
        <v>320</v>
      </c>
      <c r="AU955" s="18" t="s">
        <v>90</v>
      </c>
    </row>
    <row r="956" spans="2:65" s="14" customFormat="1" ht="11.25" x14ac:dyDescent="0.2">
      <c r="B956" s="166"/>
      <c r="D956" s="152" t="s">
        <v>322</v>
      </c>
      <c r="E956" s="167" t="s">
        <v>43</v>
      </c>
      <c r="F956" s="168" t="s">
        <v>3162</v>
      </c>
      <c r="H956" s="167" t="s">
        <v>43</v>
      </c>
      <c r="I956" s="169"/>
      <c r="L956" s="166"/>
      <c r="M956" s="170"/>
      <c r="T956" s="171"/>
      <c r="AT956" s="167" t="s">
        <v>322</v>
      </c>
      <c r="AU956" s="167" t="s">
        <v>90</v>
      </c>
      <c r="AV956" s="14" t="s">
        <v>88</v>
      </c>
      <c r="AW956" s="14" t="s">
        <v>41</v>
      </c>
      <c r="AX956" s="14" t="s">
        <v>81</v>
      </c>
      <c r="AY956" s="167" t="s">
        <v>311</v>
      </c>
    </row>
    <row r="957" spans="2:65" s="12" customFormat="1" ht="11.25" x14ac:dyDescent="0.2">
      <c r="B957" s="151"/>
      <c r="D957" s="152" t="s">
        <v>322</v>
      </c>
      <c r="E957" s="153" t="s">
        <v>43</v>
      </c>
      <c r="F957" s="154" t="s">
        <v>3163</v>
      </c>
      <c r="H957" s="155">
        <v>36.6</v>
      </c>
      <c r="I957" s="156"/>
      <c r="L957" s="151"/>
      <c r="M957" s="157"/>
      <c r="T957" s="158"/>
      <c r="AT957" s="153" t="s">
        <v>322</v>
      </c>
      <c r="AU957" s="153" t="s">
        <v>90</v>
      </c>
      <c r="AV957" s="12" t="s">
        <v>90</v>
      </c>
      <c r="AW957" s="12" t="s">
        <v>41</v>
      </c>
      <c r="AX957" s="12" t="s">
        <v>81</v>
      </c>
      <c r="AY957" s="153" t="s">
        <v>311</v>
      </c>
    </row>
    <row r="958" spans="2:65" s="12" customFormat="1" ht="11.25" x14ac:dyDescent="0.2">
      <c r="B958" s="151"/>
      <c r="D958" s="152" t="s">
        <v>322</v>
      </c>
      <c r="E958" s="153" t="s">
        <v>43</v>
      </c>
      <c r="F958" s="154" t="s">
        <v>3164</v>
      </c>
      <c r="H958" s="155">
        <v>14.8</v>
      </c>
      <c r="I958" s="156"/>
      <c r="L958" s="151"/>
      <c r="M958" s="157"/>
      <c r="T958" s="158"/>
      <c r="AT958" s="153" t="s">
        <v>322</v>
      </c>
      <c r="AU958" s="153" t="s">
        <v>90</v>
      </c>
      <c r="AV958" s="12" t="s">
        <v>90</v>
      </c>
      <c r="AW958" s="12" t="s">
        <v>41</v>
      </c>
      <c r="AX958" s="12" t="s">
        <v>81</v>
      </c>
      <c r="AY958" s="153" t="s">
        <v>311</v>
      </c>
    </row>
    <row r="959" spans="2:65" s="12" customFormat="1" ht="11.25" x14ac:dyDescent="0.2">
      <c r="B959" s="151"/>
      <c r="D959" s="152" t="s">
        <v>322</v>
      </c>
      <c r="E959" s="153" t="s">
        <v>43</v>
      </c>
      <c r="F959" s="154" t="s">
        <v>3165</v>
      </c>
      <c r="H959" s="155">
        <v>4.0999999999999996</v>
      </c>
      <c r="I959" s="156"/>
      <c r="L959" s="151"/>
      <c r="M959" s="157"/>
      <c r="T959" s="158"/>
      <c r="AT959" s="153" t="s">
        <v>322</v>
      </c>
      <c r="AU959" s="153" t="s">
        <v>90</v>
      </c>
      <c r="AV959" s="12" t="s">
        <v>90</v>
      </c>
      <c r="AW959" s="12" t="s">
        <v>41</v>
      </c>
      <c r="AX959" s="12" t="s">
        <v>81</v>
      </c>
      <c r="AY959" s="153" t="s">
        <v>311</v>
      </c>
    </row>
    <row r="960" spans="2:65" s="15" customFormat="1" ht="11.25" x14ac:dyDescent="0.2">
      <c r="B960" s="184"/>
      <c r="D960" s="152" t="s">
        <v>322</v>
      </c>
      <c r="E960" s="185" t="s">
        <v>43</v>
      </c>
      <c r="F960" s="186" t="s">
        <v>1095</v>
      </c>
      <c r="H960" s="187">
        <v>55.5</v>
      </c>
      <c r="I960" s="188"/>
      <c r="L960" s="184"/>
      <c r="M960" s="189"/>
      <c r="T960" s="190"/>
      <c r="AT960" s="185" t="s">
        <v>322</v>
      </c>
      <c r="AU960" s="185" t="s">
        <v>90</v>
      </c>
      <c r="AV960" s="15" t="s">
        <v>96</v>
      </c>
      <c r="AW960" s="15" t="s">
        <v>41</v>
      </c>
      <c r="AX960" s="15" t="s">
        <v>81</v>
      </c>
      <c r="AY960" s="185" t="s">
        <v>311</v>
      </c>
    </row>
    <row r="961" spans="2:65" s="14" customFormat="1" ht="11.25" x14ac:dyDescent="0.2">
      <c r="B961" s="166"/>
      <c r="D961" s="152" t="s">
        <v>322</v>
      </c>
      <c r="E961" s="167" t="s">
        <v>43</v>
      </c>
      <c r="F961" s="168" t="s">
        <v>3166</v>
      </c>
      <c r="H961" s="167" t="s">
        <v>43</v>
      </c>
      <c r="I961" s="169"/>
      <c r="L961" s="166"/>
      <c r="M961" s="170"/>
      <c r="T961" s="171"/>
      <c r="AT961" s="167" t="s">
        <v>322</v>
      </c>
      <c r="AU961" s="167" t="s">
        <v>90</v>
      </c>
      <c r="AV961" s="14" t="s">
        <v>88</v>
      </c>
      <c r="AW961" s="14" t="s">
        <v>41</v>
      </c>
      <c r="AX961" s="14" t="s">
        <v>81</v>
      </c>
      <c r="AY961" s="167" t="s">
        <v>311</v>
      </c>
    </row>
    <row r="962" spans="2:65" s="12" customFormat="1" ht="11.25" x14ac:dyDescent="0.2">
      <c r="B962" s="151"/>
      <c r="D962" s="152" t="s">
        <v>322</v>
      </c>
      <c r="E962" s="153" t="s">
        <v>43</v>
      </c>
      <c r="F962" s="154" t="s">
        <v>3167</v>
      </c>
      <c r="H962" s="155">
        <v>35.799999999999997</v>
      </c>
      <c r="I962" s="156"/>
      <c r="L962" s="151"/>
      <c r="M962" s="157"/>
      <c r="T962" s="158"/>
      <c r="AT962" s="153" t="s">
        <v>322</v>
      </c>
      <c r="AU962" s="153" t="s">
        <v>90</v>
      </c>
      <c r="AV962" s="12" t="s">
        <v>90</v>
      </c>
      <c r="AW962" s="12" t="s">
        <v>41</v>
      </c>
      <c r="AX962" s="12" t="s">
        <v>81</v>
      </c>
      <c r="AY962" s="153" t="s">
        <v>311</v>
      </c>
    </row>
    <row r="963" spans="2:65" s="12" customFormat="1" ht="11.25" x14ac:dyDescent="0.2">
      <c r="B963" s="151"/>
      <c r="D963" s="152" t="s">
        <v>322</v>
      </c>
      <c r="E963" s="153" t="s">
        <v>43</v>
      </c>
      <c r="F963" s="154" t="s">
        <v>3164</v>
      </c>
      <c r="H963" s="155">
        <v>14.8</v>
      </c>
      <c r="I963" s="156"/>
      <c r="L963" s="151"/>
      <c r="M963" s="157"/>
      <c r="T963" s="158"/>
      <c r="AT963" s="153" t="s">
        <v>322</v>
      </c>
      <c r="AU963" s="153" t="s">
        <v>90</v>
      </c>
      <c r="AV963" s="12" t="s">
        <v>90</v>
      </c>
      <c r="AW963" s="12" t="s">
        <v>41</v>
      </c>
      <c r="AX963" s="12" t="s">
        <v>81</v>
      </c>
      <c r="AY963" s="153" t="s">
        <v>311</v>
      </c>
    </row>
    <row r="964" spans="2:65" s="12" customFormat="1" ht="11.25" x14ac:dyDescent="0.2">
      <c r="B964" s="151"/>
      <c r="D964" s="152" t="s">
        <v>322</v>
      </c>
      <c r="E964" s="153" t="s">
        <v>43</v>
      </c>
      <c r="F964" s="154" t="s">
        <v>3165</v>
      </c>
      <c r="H964" s="155">
        <v>4.0999999999999996</v>
      </c>
      <c r="I964" s="156"/>
      <c r="L964" s="151"/>
      <c r="M964" s="157"/>
      <c r="T964" s="158"/>
      <c r="AT964" s="153" t="s">
        <v>322</v>
      </c>
      <c r="AU964" s="153" t="s">
        <v>90</v>
      </c>
      <c r="AV964" s="12" t="s">
        <v>90</v>
      </c>
      <c r="AW964" s="12" t="s">
        <v>41</v>
      </c>
      <c r="AX964" s="12" t="s">
        <v>81</v>
      </c>
      <c r="AY964" s="153" t="s">
        <v>311</v>
      </c>
    </row>
    <row r="965" spans="2:65" s="15" customFormat="1" ht="11.25" x14ac:dyDescent="0.2">
      <c r="B965" s="184"/>
      <c r="D965" s="152" t="s">
        <v>322</v>
      </c>
      <c r="E965" s="185" t="s">
        <v>43</v>
      </c>
      <c r="F965" s="186" t="s">
        <v>1095</v>
      </c>
      <c r="H965" s="187">
        <v>54.7</v>
      </c>
      <c r="I965" s="188"/>
      <c r="L965" s="184"/>
      <c r="M965" s="189"/>
      <c r="T965" s="190"/>
      <c r="AT965" s="185" t="s">
        <v>322</v>
      </c>
      <c r="AU965" s="185" t="s">
        <v>90</v>
      </c>
      <c r="AV965" s="15" t="s">
        <v>96</v>
      </c>
      <c r="AW965" s="15" t="s">
        <v>41</v>
      </c>
      <c r="AX965" s="15" t="s">
        <v>81</v>
      </c>
      <c r="AY965" s="185" t="s">
        <v>311</v>
      </c>
    </row>
    <row r="966" spans="2:65" s="13" customFormat="1" ht="11.25" x14ac:dyDescent="0.2">
      <c r="B966" s="159"/>
      <c r="D966" s="152" t="s">
        <v>322</v>
      </c>
      <c r="E966" s="160" t="s">
        <v>43</v>
      </c>
      <c r="F966" s="161" t="s">
        <v>331</v>
      </c>
      <c r="H966" s="162">
        <v>110.2</v>
      </c>
      <c r="I966" s="163"/>
      <c r="L966" s="159"/>
      <c r="M966" s="164"/>
      <c r="T966" s="165"/>
      <c r="AT966" s="160" t="s">
        <v>322</v>
      </c>
      <c r="AU966" s="160" t="s">
        <v>90</v>
      </c>
      <c r="AV966" s="13" t="s">
        <v>318</v>
      </c>
      <c r="AW966" s="13" t="s">
        <v>41</v>
      </c>
      <c r="AX966" s="13" t="s">
        <v>88</v>
      </c>
      <c r="AY966" s="160" t="s">
        <v>311</v>
      </c>
    </row>
    <row r="967" spans="2:65" s="1" customFormat="1" ht="16.5" customHeight="1" x14ac:dyDescent="0.2">
      <c r="B967" s="34"/>
      <c r="C967" s="172" t="s">
        <v>3168</v>
      </c>
      <c r="D967" s="172" t="s">
        <v>634</v>
      </c>
      <c r="E967" s="173" t="s">
        <v>3118</v>
      </c>
      <c r="F967" s="174" t="s">
        <v>3119</v>
      </c>
      <c r="G967" s="175" t="s">
        <v>250</v>
      </c>
      <c r="H967" s="176">
        <v>30.524999999999999</v>
      </c>
      <c r="I967" s="177"/>
      <c r="J967" s="178">
        <f>ROUND(I967*H967,2)</f>
        <v>0</v>
      </c>
      <c r="K967" s="174" t="s">
        <v>43</v>
      </c>
      <c r="L967" s="179"/>
      <c r="M967" s="180" t="s">
        <v>43</v>
      </c>
      <c r="N967" s="181" t="s">
        <v>52</v>
      </c>
      <c r="P967" s="143">
        <f>O967*H967</f>
        <v>0</v>
      </c>
      <c r="Q967" s="143">
        <v>0</v>
      </c>
      <c r="R967" s="143">
        <f>Q967*H967</f>
        <v>0</v>
      </c>
      <c r="S967" s="143">
        <v>0</v>
      </c>
      <c r="T967" s="144">
        <f>S967*H967</f>
        <v>0</v>
      </c>
      <c r="AR967" s="145" t="s">
        <v>528</v>
      </c>
      <c r="AT967" s="145" t="s">
        <v>634</v>
      </c>
      <c r="AU967" s="145" t="s">
        <v>90</v>
      </c>
      <c r="AY967" s="18" t="s">
        <v>311</v>
      </c>
      <c r="BE967" s="146">
        <f>IF(N967="základní",J967,0)</f>
        <v>0</v>
      </c>
      <c r="BF967" s="146">
        <f>IF(N967="snížená",J967,0)</f>
        <v>0</v>
      </c>
      <c r="BG967" s="146">
        <f>IF(N967="zákl. přenesená",J967,0)</f>
        <v>0</v>
      </c>
      <c r="BH967" s="146">
        <f>IF(N967="sníž. přenesená",J967,0)</f>
        <v>0</v>
      </c>
      <c r="BI967" s="146">
        <f>IF(N967="nulová",J967,0)</f>
        <v>0</v>
      </c>
      <c r="BJ967" s="18" t="s">
        <v>88</v>
      </c>
      <c r="BK967" s="146">
        <f>ROUND(I967*H967,2)</f>
        <v>0</v>
      </c>
      <c r="BL967" s="18" t="s">
        <v>417</v>
      </c>
      <c r="BM967" s="145" t="s">
        <v>3169</v>
      </c>
    </row>
    <row r="968" spans="2:65" s="12" customFormat="1" ht="11.25" x14ac:dyDescent="0.2">
      <c r="B968" s="151"/>
      <c r="D968" s="152" t="s">
        <v>322</v>
      </c>
      <c r="F968" s="154" t="s">
        <v>3170</v>
      </c>
      <c r="H968" s="155">
        <v>30.524999999999999</v>
      </c>
      <c r="I968" s="156"/>
      <c r="L968" s="151"/>
      <c r="M968" s="157"/>
      <c r="T968" s="158"/>
      <c r="AT968" s="153" t="s">
        <v>322</v>
      </c>
      <c r="AU968" s="153" t="s">
        <v>90</v>
      </c>
      <c r="AV968" s="12" t="s">
        <v>90</v>
      </c>
      <c r="AW968" s="12" t="s">
        <v>4</v>
      </c>
      <c r="AX968" s="12" t="s">
        <v>88</v>
      </c>
      <c r="AY968" s="153" t="s">
        <v>311</v>
      </c>
    </row>
    <row r="969" spans="2:65" s="1" customFormat="1" ht="16.5" customHeight="1" x14ac:dyDescent="0.2">
      <c r="B969" s="34"/>
      <c r="C969" s="172" t="s">
        <v>3171</v>
      </c>
      <c r="D969" s="172" t="s">
        <v>634</v>
      </c>
      <c r="E969" s="173" t="s">
        <v>3136</v>
      </c>
      <c r="F969" s="174" t="s">
        <v>3137</v>
      </c>
      <c r="G969" s="175" t="s">
        <v>250</v>
      </c>
      <c r="H969" s="176">
        <v>30.085000000000001</v>
      </c>
      <c r="I969" s="177"/>
      <c r="J969" s="178">
        <f>ROUND(I969*H969,2)</f>
        <v>0</v>
      </c>
      <c r="K969" s="174" t="s">
        <v>43</v>
      </c>
      <c r="L969" s="179"/>
      <c r="M969" s="180" t="s">
        <v>43</v>
      </c>
      <c r="N969" s="181" t="s">
        <v>52</v>
      </c>
      <c r="P969" s="143">
        <f>O969*H969</f>
        <v>0</v>
      </c>
      <c r="Q969" s="143">
        <v>0</v>
      </c>
      <c r="R969" s="143">
        <f>Q969*H969</f>
        <v>0</v>
      </c>
      <c r="S969" s="143">
        <v>0</v>
      </c>
      <c r="T969" s="144">
        <f>S969*H969</f>
        <v>0</v>
      </c>
      <c r="AR969" s="145" t="s">
        <v>528</v>
      </c>
      <c r="AT969" s="145" t="s">
        <v>634</v>
      </c>
      <c r="AU969" s="145" t="s">
        <v>90</v>
      </c>
      <c r="AY969" s="18" t="s">
        <v>311</v>
      </c>
      <c r="BE969" s="146">
        <f>IF(N969="základní",J969,0)</f>
        <v>0</v>
      </c>
      <c r="BF969" s="146">
        <f>IF(N969="snížená",J969,0)</f>
        <v>0</v>
      </c>
      <c r="BG969" s="146">
        <f>IF(N969="zákl. přenesená",J969,0)</f>
        <v>0</v>
      </c>
      <c r="BH969" s="146">
        <f>IF(N969="sníž. přenesená",J969,0)</f>
        <v>0</v>
      </c>
      <c r="BI969" s="146">
        <f>IF(N969="nulová",J969,0)</f>
        <v>0</v>
      </c>
      <c r="BJ969" s="18" t="s">
        <v>88</v>
      </c>
      <c r="BK969" s="146">
        <f>ROUND(I969*H969,2)</f>
        <v>0</v>
      </c>
      <c r="BL969" s="18" t="s">
        <v>417</v>
      </c>
      <c r="BM969" s="145" t="s">
        <v>3172</v>
      </c>
    </row>
    <row r="970" spans="2:65" s="12" customFormat="1" ht="11.25" x14ac:dyDescent="0.2">
      <c r="B970" s="151"/>
      <c r="D970" s="152" t="s">
        <v>322</v>
      </c>
      <c r="F970" s="154" t="s">
        <v>3173</v>
      </c>
      <c r="H970" s="155">
        <v>30.085000000000001</v>
      </c>
      <c r="I970" s="156"/>
      <c r="L970" s="151"/>
      <c r="M970" s="157"/>
      <c r="T970" s="158"/>
      <c r="AT970" s="153" t="s">
        <v>322</v>
      </c>
      <c r="AU970" s="153" t="s">
        <v>90</v>
      </c>
      <c r="AV970" s="12" t="s">
        <v>90</v>
      </c>
      <c r="AW970" s="12" t="s">
        <v>4</v>
      </c>
      <c r="AX970" s="12" t="s">
        <v>88</v>
      </c>
      <c r="AY970" s="153" t="s">
        <v>311</v>
      </c>
    </row>
    <row r="971" spans="2:65" s="1" customFormat="1" ht="24.2" customHeight="1" x14ac:dyDescent="0.2">
      <c r="B971" s="34"/>
      <c r="C971" s="134" t="s">
        <v>3174</v>
      </c>
      <c r="D971" s="134" t="s">
        <v>313</v>
      </c>
      <c r="E971" s="135" t="s">
        <v>1054</v>
      </c>
      <c r="F971" s="136" t="s">
        <v>1055</v>
      </c>
      <c r="G971" s="137" t="s">
        <v>250</v>
      </c>
      <c r="H971" s="138">
        <v>29.106000000000002</v>
      </c>
      <c r="I971" s="139"/>
      <c r="J971" s="140">
        <f>ROUND(I971*H971,2)</f>
        <v>0</v>
      </c>
      <c r="K971" s="136" t="s">
        <v>317</v>
      </c>
      <c r="L971" s="34"/>
      <c r="M971" s="141" t="s">
        <v>43</v>
      </c>
      <c r="N971" s="142" t="s">
        <v>52</v>
      </c>
      <c r="P971" s="143">
        <f>O971*H971</f>
        <v>0</v>
      </c>
      <c r="Q971" s="143">
        <v>0</v>
      </c>
      <c r="R971" s="143">
        <f>Q971*H971</f>
        <v>0</v>
      </c>
      <c r="S971" s="143">
        <v>0</v>
      </c>
      <c r="T971" s="144">
        <f>S971*H971</f>
        <v>0</v>
      </c>
      <c r="AR971" s="145" t="s">
        <v>417</v>
      </c>
      <c r="AT971" s="145" t="s">
        <v>313</v>
      </c>
      <c r="AU971" s="145" t="s">
        <v>90</v>
      </c>
      <c r="AY971" s="18" t="s">
        <v>311</v>
      </c>
      <c r="BE971" s="146">
        <f>IF(N971="základní",J971,0)</f>
        <v>0</v>
      </c>
      <c r="BF971" s="146">
        <f>IF(N971="snížená",J971,0)</f>
        <v>0</v>
      </c>
      <c r="BG971" s="146">
        <f>IF(N971="zákl. přenesená",J971,0)</f>
        <v>0</v>
      </c>
      <c r="BH971" s="146">
        <f>IF(N971="sníž. přenesená",J971,0)</f>
        <v>0</v>
      </c>
      <c r="BI971" s="146">
        <f>IF(N971="nulová",J971,0)</f>
        <v>0</v>
      </c>
      <c r="BJ971" s="18" t="s">
        <v>88</v>
      </c>
      <c r="BK971" s="146">
        <f>ROUND(I971*H971,2)</f>
        <v>0</v>
      </c>
      <c r="BL971" s="18" t="s">
        <v>417</v>
      </c>
      <c r="BM971" s="145" t="s">
        <v>3175</v>
      </c>
    </row>
    <row r="972" spans="2:65" s="1" customFormat="1" ht="11.25" x14ac:dyDescent="0.2">
      <c r="B972" s="34"/>
      <c r="D972" s="147" t="s">
        <v>320</v>
      </c>
      <c r="F972" s="148" t="s">
        <v>1057</v>
      </c>
      <c r="I972" s="149"/>
      <c r="L972" s="34"/>
      <c r="M972" s="150"/>
      <c r="T972" s="55"/>
      <c r="AT972" s="18" t="s">
        <v>320</v>
      </c>
      <c r="AU972" s="18" t="s">
        <v>90</v>
      </c>
    </row>
    <row r="973" spans="2:65" s="12" customFormat="1" ht="11.25" x14ac:dyDescent="0.2">
      <c r="B973" s="151"/>
      <c r="D973" s="152" t="s">
        <v>322</v>
      </c>
      <c r="E973" s="153" t="s">
        <v>43</v>
      </c>
      <c r="F973" s="154" t="s">
        <v>3176</v>
      </c>
      <c r="H973" s="155">
        <v>20.065999999999999</v>
      </c>
      <c r="I973" s="156"/>
      <c r="L973" s="151"/>
      <c r="M973" s="157"/>
      <c r="T973" s="158"/>
      <c r="AT973" s="153" t="s">
        <v>322</v>
      </c>
      <c r="AU973" s="153" t="s">
        <v>90</v>
      </c>
      <c r="AV973" s="12" t="s">
        <v>90</v>
      </c>
      <c r="AW973" s="12" t="s">
        <v>41</v>
      </c>
      <c r="AX973" s="12" t="s">
        <v>81</v>
      </c>
      <c r="AY973" s="153" t="s">
        <v>311</v>
      </c>
    </row>
    <row r="974" spans="2:65" s="12" customFormat="1" ht="11.25" x14ac:dyDescent="0.2">
      <c r="B974" s="151"/>
      <c r="D974" s="152" t="s">
        <v>322</v>
      </c>
      <c r="E974" s="153" t="s">
        <v>43</v>
      </c>
      <c r="F974" s="154" t="s">
        <v>3177</v>
      </c>
      <c r="H974" s="155">
        <v>7.4</v>
      </c>
      <c r="I974" s="156"/>
      <c r="L974" s="151"/>
      <c r="M974" s="157"/>
      <c r="T974" s="158"/>
      <c r="AT974" s="153" t="s">
        <v>322</v>
      </c>
      <c r="AU974" s="153" t="s">
        <v>90</v>
      </c>
      <c r="AV974" s="12" t="s">
        <v>90</v>
      </c>
      <c r="AW974" s="12" t="s">
        <v>41</v>
      </c>
      <c r="AX974" s="12" t="s">
        <v>81</v>
      </c>
      <c r="AY974" s="153" t="s">
        <v>311</v>
      </c>
    </row>
    <row r="975" spans="2:65" s="12" customFormat="1" ht="11.25" x14ac:dyDescent="0.2">
      <c r="B975" s="151"/>
      <c r="D975" s="152" t="s">
        <v>322</v>
      </c>
      <c r="E975" s="153" t="s">
        <v>43</v>
      </c>
      <c r="F975" s="154" t="s">
        <v>3178</v>
      </c>
      <c r="H975" s="155">
        <v>1.64</v>
      </c>
      <c r="I975" s="156"/>
      <c r="L975" s="151"/>
      <c r="M975" s="157"/>
      <c r="T975" s="158"/>
      <c r="AT975" s="153" t="s">
        <v>322</v>
      </c>
      <c r="AU975" s="153" t="s">
        <v>90</v>
      </c>
      <c r="AV975" s="12" t="s">
        <v>90</v>
      </c>
      <c r="AW975" s="12" t="s">
        <v>41</v>
      </c>
      <c r="AX975" s="12" t="s">
        <v>81</v>
      </c>
      <c r="AY975" s="153" t="s">
        <v>311</v>
      </c>
    </row>
    <row r="976" spans="2:65" s="13" customFormat="1" ht="11.25" x14ac:dyDescent="0.2">
      <c r="B976" s="159"/>
      <c r="D976" s="152" t="s">
        <v>322</v>
      </c>
      <c r="E976" s="160" t="s">
        <v>43</v>
      </c>
      <c r="F976" s="161" t="s">
        <v>331</v>
      </c>
      <c r="H976" s="162">
        <v>29.106000000000002</v>
      </c>
      <c r="I976" s="163"/>
      <c r="L976" s="159"/>
      <c r="M976" s="164"/>
      <c r="T976" s="165"/>
      <c r="AT976" s="160" t="s">
        <v>322</v>
      </c>
      <c r="AU976" s="160" t="s">
        <v>90</v>
      </c>
      <c r="AV976" s="13" t="s">
        <v>318</v>
      </c>
      <c r="AW976" s="13" t="s">
        <v>41</v>
      </c>
      <c r="AX976" s="13" t="s">
        <v>88</v>
      </c>
      <c r="AY976" s="160" t="s">
        <v>311</v>
      </c>
    </row>
    <row r="977" spans="2:65" s="1" customFormat="1" ht="16.5" customHeight="1" x14ac:dyDescent="0.2">
      <c r="B977" s="34"/>
      <c r="C977" s="172" t="s">
        <v>3179</v>
      </c>
      <c r="D977" s="172" t="s">
        <v>634</v>
      </c>
      <c r="E977" s="173" t="s">
        <v>916</v>
      </c>
      <c r="F977" s="174" t="s">
        <v>917</v>
      </c>
      <c r="G977" s="175" t="s">
        <v>371</v>
      </c>
      <c r="H977" s="176">
        <v>0.01</v>
      </c>
      <c r="I977" s="177"/>
      <c r="J977" s="178">
        <f>ROUND(I977*H977,2)</f>
        <v>0</v>
      </c>
      <c r="K977" s="174" t="s">
        <v>317</v>
      </c>
      <c r="L977" s="179"/>
      <c r="M977" s="180" t="s">
        <v>43</v>
      </c>
      <c r="N977" s="181" t="s">
        <v>52</v>
      </c>
      <c r="P977" s="143">
        <f>O977*H977</f>
        <v>0</v>
      </c>
      <c r="Q977" s="143">
        <v>1</v>
      </c>
      <c r="R977" s="143">
        <f>Q977*H977</f>
        <v>0.01</v>
      </c>
      <c r="S977" s="143">
        <v>0</v>
      </c>
      <c r="T977" s="144">
        <f>S977*H977</f>
        <v>0</v>
      </c>
      <c r="AR977" s="145" t="s">
        <v>528</v>
      </c>
      <c r="AT977" s="145" t="s">
        <v>634</v>
      </c>
      <c r="AU977" s="145" t="s">
        <v>90</v>
      </c>
      <c r="AY977" s="18" t="s">
        <v>311</v>
      </c>
      <c r="BE977" s="146">
        <f>IF(N977="základní",J977,0)</f>
        <v>0</v>
      </c>
      <c r="BF977" s="146">
        <f>IF(N977="snížená",J977,0)</f>
        <v>0</v>
      </c>
      <c r="BG977" s="146">
        <f>IF(N977="zákl. přenesená",J977,0)</f>
        <v>0</v>
      </c>
      <c r="BH977" s="146">
        <f>IF(N977="sníž. přenesená",J977,0)</f>
        <v>0</v>
      </c>
      <c r="BI977" s="146">
        <f>IF(N977="nulová",J977,0)</f>
        <v>0</v>
      </c>
      <c r="BJ977" s="18" t="s">
        <v>88</v>
      </c>
      <c r="BK977" s="146">
        <f>ROUND(I977*H977,2)</f>
        <v>0</v>
      </c>
      <c r="BL977" s="18" t="s">
        <v>417</v>
      </c>
      <c r="BM977" s="145" t="s">
        <v>3180</v>
      </c>
    </row>
    <row r="978" spans="2:65" s="12" customFormat="1" ht="11.25" x14ac:dyDescent="0.2">
      <c r="B978" s="151"/>
      <c r="D978" s="152" t="s">
        <v>322</v>
      </c>
      <c r="F978" s="154" t="s">
        <v>3181</v>
      </c>
      <c r="H978" s="155">
        <v>0.01</v>
      </c>
      <c r="I978" s="156"/>
      <c r="L978" s="151"/>
      <c r="M978" s="157"/>
      <c r="T978" s="158"/>
      <c r="AT978" s="153" t="s">
        <v>322</v>
      </c>
      <c r="AU978" s="153" t="s">
        <v>90</v>
      </c>
      <c r="AV978" s="12" t="s">
        <v>90</v>
      </c>
      <c r="AW978" s="12" t="s">
        <v>4</v>
      </c>
      <c r="AX978" s="12" t="s">
        <v>88</v>
      </c>
      <c r="AY978" s="153" t="s">
        <v>311</v>
      </c>
    </row>
    <row r="979" spans="2:65" s="1" customFormat="1" ht="24.2" customHeight="1" x14ac:dyDescent="0.2">
      <c r="B979" s="34"/>
      <c r="C979" s="134" t="s">
        <v>3182</v>
      </c>
      <c r="D979" s="134" t="s">
        <v>313</v>
      </c>
      <c r="E979" s="135" t="s">
        <v>1063</v>
      </c>
      <c r="F979" s="136" t="s">
        <v>1064</v>
      </c>
      <c r="G979" s="137" t="s">
        <v>250</v>
      </c>
      <c r="H979" s="138">
        <v>29.106000000000002</v>
      </c>
      <c r="I979" s="139"/>
      <c r="J979" s="140">
        <f>ROUND(I979*H979,2)</f>
        <v>0</v>
      </c>
      <c r="K979" s="136" t="s">
        <v>317</v>
      </c>
      <c r="L979" s="34"/>
      <c r="M979" s="141" t="s">
        <v>43</v>
      </c>
      <c r="N979" s="142" t="s">
        <v>52</v>
      </c>
      <c r="P979" s="143">
        <f>O979*H979</f>
        <v>0</v>
      </c>
      <c r="Q979" s="143">
        <v>0</v>
      </c>
      <c r="R979" s="143">
        <f>Q979*H979</f>
        <v>0</v>
      </c>
      <c r="S979" s="143">
        <v>0</v>
      </c>
      <c r="T979" s="144">
        <f>S979*H979</f>
        <v>0</v>
      </c>
      <c r="AR979" s="145" t="s">
        <v>417</v>
      </c>
      <c r="AT979" s="145" t="s">
        <v>313</v>
      </c>
      <c r="AU979" s="145" t="s">
        <v>90</v>
      </c>
      <c r="AY979" s="18" t="s">
        <v>311</v>
      </c>
      <c r="BE979" s="146">
        <f>IF(N979="základní",J979,0)</f>
        <v>0</v>
      </c>
      <c r="BF979" s="146">
        <f>IF(N979="snížená",J979,0)</f>
        <v>0</v>
      </c>
      <c r="BG979" s="146">
        <f>IF(N979="zákl. přenesená",J979,0)</f>
        <v>0</v>
      </c>
      <c r="BH979" s="146">
        <f>IF(N979="sníž. přenesená",J979,0)</f>
        <v>0</v>
      </c>
      <c r="BI979" s="146">
        <f>IF(N979="nulová",J979,0)</f>
        <v>0</v>
      </c>
      <c r="BJ979" s="18" t="s">
        <v>88</v>
      </c>
      <c r="BK979" s="146">
        <f>ROUND(I979*H979,2)</f>
        <v>0</v>
      </c>
      <c r="BL979" s="18" t="s">
        <v>417</v>
      </c>
      <c r="BM979" s="145" t="s">
        <v>3183</v>
      </c>
    </row>
    <row r="980" spans="2:65" s="1" customFormat="1" ht="11.25" x14ac:dyDescent="0.2">
      <c r="B980" s="34"/>
      <c r="D980" s="147" t="s">
        <v>320</v>
      </c>
      <c r="F980" s="148" t="s">
        <v>1066</v>
      </c>
      <c r="I980" s="149"/>
      <c r="L980" s="34"/>
      <c r="M980" s="150"/>
      <c r="T980" s="55"/>
      <c r="AT980" s="18" t="s">
        <v>320</v>
      </c>
      <c r="AU980" s="18" t="s">
        <v>90</v>
      </c>
    </row>
    <row r="981" spans="2:65" s="12" customFormat="1" ht="11.25" x14ac:dyDescent="0.2">
      <c r="B981" s="151"/>
      <c r="D981" s="152" t="s">
        <v>322</v>
      </c>
      <c r="E981" s="153" t="s">
        <v>43</v>
      </c>
      <c r="F981" s="154" t="s">
        <v>3176</v>
      </c>
      <c r="H981" s="155">
        <v>20.065999999999999</v>
      </c>
      <c r="I981" s="156"/>
      <c r="L981" s="151"/>
      <c r="M981" s="157"/>
      <c r="T981" s="158"/>
      <c r="AT981" s="153" t="s">
        <v>322</v>
      </c>
      <c r="AU981" s="153" t="s">
        <v>90</v>
      </c>
      <c r="AV981" s="12" t="s">
        <v>90</v>
      </c>
      <c r="AW981" s="12" t="s">
        <v>41</v>
      </c>
      <c r="AX981" s="12" t="s">
        <v>81</v>
      </c>
      <c r="AY981" s="153" t="s">
        <v>311</v>
      </c>
    </row>
    <row r="982" spans="2:65" s="12" customFormat="1" ht="11.25" x14ac:dyDescent="0.2">
      <c r="B982" s="151"/>
      <c r="D982" s="152" t="s">
        <v>322</v>
      </c>
      <c r="E982" s="153" t="s">
        <v>43</v>
      </c>
      <c r="F982" s="154" t="s">
        <v>3177</v>
      </c>
      <c r="H982" s="155">
        <v>7.4</v>
      </c>
      <c r="I982" s="156"/>
      <c r="L982" s="151"/>
      <c r="M982" s="157"/>
      <c r="T982" s="158"/>
      <c r="AT982" s="153" t="s">
        <v>322</v>
      </c>
      <c r="AU982" s="153" t="s">
        <v>90</v>
      </c>
      <c r="AV982" s="12" t="s">
        <v>90</v>
      </c>
      <c r="AW982" s="12" t="s">
        <v>41</v>
      </c>
      <c r="AX982" s="12" t="s">
        <v>81</v>
      </c>
      <c r="AY982" s="153" t="s">
        <v>311</v>
      </c>
    </row>
    <row r="983" spans="2:65" s="12" customFormat="1" ht="11.25" x14ac:dyDescent="0.2">
      <c r="B983" s="151"/>
      <c r="D983" s="152" t="s">
        <v>322</v>
      </c>
      <c r="E983" s="153" t="s">
        <v>43</v>
      </c>
      <c r="F983" s="154" t="s">
        <v>3178</v>
      </c>
      <c r="H983" s="155">
        <v>1.64</v>
      </c>
      <c r="I983" s="156"/>
      <c r="L983" s="151"/>
      <c r="M983" s="157"/>
      <c r="T983" s="158"/>
      <c r="AT983" s="153" t="s">
        <v>322</v>
      </c>
      <c r="AU983" s="153" t="s">
        <v>90</v>
      </c>
      <c r="AV983" s="12" t="s">
        <v>90</v>
      </c>
      <c r="AW983" s="12" t="s">
        <v>41</v>
      </c>
      <c r="AX983" s="12" t="s">
        <v>81</v>
      </c>
      <c r="AY983" s="153" t="s">
        <v>311</v>
      </c>
    </row>
    <row r="984" spans="2:65" s="13" customFormat="1" ht="11.25" x14ac:dyDescent="0.2">
      <c r="B984" s="159"/>
      <c r="D984" s="152" t="s">
        <v>322</v>
      </c>
      <c r="E984" s="160" t="s">
        <v>43</v>
      </c>
      <c r="F984" s="161" t="s">
        <v>331</v>
      </c>
      <c r="H984" s="162">
        <v>29.106000000000002</v>
      </c>
      <c r="I984" s="163"/>
      <c r="L984" s="159"/>
      <c r="M984" s="164"/>
      <c r="T984" s="165"/>
      <c r="AT984" s="160" t="s">
        <v>322</v>
      </c>
      <c r="AU984" s="160" t="s">
        <v>90</v>
      </c>
      <c r="AV984" s="13" t="s">
        <v>318</v>
      </c>
      <c r="AW984" s="13" t="s">
        <v>41</v>
      </c>
      <c r="AX984" s="13" t="s">
        <v>88</v>
      </c>
      <c r="AY984" s="160" t="s">
        <v>311</v>
      </c>
    </row>
    <row r="985" spans="2:65" s="1" customFormat="1" ht="16.5" customHeight="1" x14ac:dyDescent="0.2">
      <c r="B985" s="34"/>
      <c r="C985" s="172" t="s">
        <v>3184</v>
      </c>
      <c r="D985" s="172" t="s">
        <v>634</v>
      </c>
      <c r="E985" s="173" t="s">
        <v>3118</v>
      </c>
      <c r="F985" s="174" t="s">
        <v>3119</v>
      </c>
      <c r="G985" s="175" t="s">
        <v>250</v>
      </c>
      <c r="H985" s="176">
        <v>34.927</v>
      </c>
      <c r="I985" s="177"/>
      <c r="J985" s="178">
        <f>ROUND(I985*H985,2)</f>
        <v>0</v>
      </c>
      <c r="K985" s="174" t="s">
        <v>43</v>
      </c>
      <c r="L985" s="179"/>
      <c r="M985" s="180" t="s">
        <v>43</v>
      </c>
      <c r="N985" s="181" t="s">
        <v>52</v>
      </c>
      <c r="P985" s="143">
        <f>O985*H985</f>
        <v>0</v>
      </c>
      <c r="Q985" s="143">
        <v>0</v>
      </c>
      <c r="R985" s="143">
        <f>Q985*H985</f>
        <v>0</v>
      </c>
      <c r="S985" s="143">
        <v>0</v>
      </c>
      <c r="T985" s="144">
        <f>S985*H985</f>
        <v>0</v>
      </c>
      <c r="AR985" s="145" t="s">
        <v>528</v>
      </c>
      <c r="AT985" s="145" t="s">
        <v>634</v>
      </c>
      <c r="AU985" s="145" t="s">
        <v>90</v>
      </c>
      <c r="AY985" s="18" t="s">
        <v>311</v>
      </c>
      <c r="BE985" s="146">
        <f>IF(N985="základní",J985,0)</f>
        <v>0</v>
      </c>
      <c r="BF985" s="146">
        <f>IF(N985="snížená",J985,0)</f>
        <v>0</v>
      </c>
      <c r="BG985" s="146">
        <f>IF(N985="zákl. přenesená",J985,0)</f>
        <v>0</v>
      </c>
      <c r="BH985" s="146">
        <f>IF(N985="sníž. přenesená",J985,0)</f>
        <v>0</v>
      </c>
      <c r="BI985" s="146">
        <f>IF(N985="nulová",J985,0)</f>
        <v>0</v>
      </c>
      <c r="BJ985" s="18" t="s">
        <v>88</v>
      </c>
      <c r="BK985" s="146">
        <f>ROUND(I985*H985,2)</f>
        <v>0</v>
      </c>
      <c r="BL985" s="18" t="s">
        <v>417</v>
      </c>
      <c r="BM985" s="145" t="s">
        <v>3185</v>
      </c>
    </row>
    <row r="986" spans="2:65" s="12" customFormat="1" ht="11.25" x14ac:dyDescent="0.2">
      <c r="B986" s="151"/>
      <c r="D986" s="152" t="s">
        <v>322</v>
      </c>
      <c r="F986" s="154" t="s">
        <v>3186</v>
      </c>
      <c r="H986" s="155">
        <v>34.927</v>
      </c>
      <c r="I986" s="156"/>
      <c r="L986" s="151"/>
      <c r="M986" s="157"/>
      <c r="T986" s="158"/>
      <c r="AT986" s="153" t="s">
        <v>322</v>
      </c>
      <c r="AU986" s="153" t="s">
        <v>90</v>
      </c>
      <c r="AV986" s="12" t="s">
        <v>90</v>
      </c>
      <c r="AW986" s="12" t="s">
        <v>4</v>
      </c>
      <c r="AX986" s="12" t="s">
        <v>88</v>
      </c>
      <c r="AY986" s="153" t="s">
        <v>311</v>
      </c>
    </row>
    <row r="987" spans="2:65" s="1" customFormat="1" ht="24.2" customHeight="1" x14ac:dyDescent="0.2">
      <c r="B987" s="34"/>
      <c r="C987" s="134" t="s">
        <v>3187</v>
      </c>
      <c r="D987" s="134" t="s">
        <v>313</v>
      </c>
      <c r="E987" s="135" t="s">
        <v>1074</v>
      </c>
      <c r="F987" s="136" t="s">
        <v>1075</v>
      </c>
      <c r="G987" s="137" t="s">
        <v>250</v>
      </c>
      <c r="H987" s="138">
        <v>53.37</v>
      </c>
      <c r="I987" s="139"/>
      <c r="J987" s="140">
        <f>ROUND(I987*H987,2)</f>
        <v>0</v>
      </c>
      <c r="K987" s="136" t="s">
        <v>317</v>
      </c>
      <c r="L987" s="34"/>
      <c r="M987" s="141" t="s">
        <v>43</v>
      </c>
      <c r="N987" s="142" t="s">
        <v>52</v>
      </c>
      <c r="P987" s="143">
        <f>O987*H987</f>
        <v>0</v>
      </c>
      <c r="Q987" s="143">
        <v>9.3999999999999997E-4</v>
      </c>
      <c r="R987" s="143">
        <f>Q987*H987</f>
        <v>5.0167799999999999E-2</v>
      </c>
      <c r="S987" s="143">
        <v>0</v>
      </c>
      <c r="T987" s="144">
        <f>S987*H987</f>
        <v>0</v>
      </c>
      <c r="AR987" s="145" t="s">
        <v>417</v>
      </c>
      <c r="AT987" s="145" t="s">
        <v>313</v>
      </c>
      <c r="AU987" s="145" t="s">
        <v>90</v>
      </c>
      <c r="AY987" s="18" t="s">
        <v>311</v>
      </c>
      <c r="BE987" s="146">
        <f>IF(N987="základní",J987,0)</f>
        <v>0</v>
      </c>
      <c r="BF987" s="146">
        <f>IF(N987="snížená",J987,0)</f>
        <v>0</v>
      </c>
      <c r="BG987" s="146">
        <f>IF(N987="zákl. přenesená",J987,0)</f>
        <v>0</v>
      </c>
      <c r="BH987" s="146">
        <f>IF(N987="sníž. přenesená",J987,0)</f>
        <v>0</v>
      </c>
      <c r="BI987" s="146">
        <f>IF(N987="nulová",J987,0)</f>
        <v>0</v>
      </c>
      <c r="BJ987" s="18" t="s">
        <v>88</v>
      </c>
      <c r="BK987" s="146">
        <f>ROUND(I987*H987,2)</f>
        <v>0</v>
      </c>
      <c r="BL987" s="18" t="s">
        <v>417</v>
      </c>
      <c r="BM987" s="145" t="s">
        <v>3188</v>
      </c>
    </row>
    <row r="988" spans="2:65" s="1" customFormat="1" ht="11.25" x14ac:dyDescent="0.2">
      <c r="B988" s="34"/>
      <c r="D988" s="147" t="s">
        <v>320</v>
      </c>
      <c r="F988" s="148" t="s">
        <v>1077</v>
      </c>
      <c r="I988" s="149"/>
      <c r="L988" s="34"/>
      <c r="M988" s="150"/>
      <c r="T988" s="55"/>
      <c r="AT988" s="18" t="s">
        <v>320</v>
      </c>
      <c r="AU988" s="18" t="s">
        <v>90</v>
      </c>
    </row>
    <row r="989" spans="2:65" s="12" customFormat="1" ht="11.25" x14ac:dyDescent="0.2">
      <c r="B989" s="151"/>
      <c r="D989" s="152" t="s">
        <v>322</v>
      </c>
      <c r="E989" s="153" t="s">
        <v>43</v>
      </c>
      <c r="F989" s="154" t="s">
        <v>3189</v>
      </c>
      <c r="H989" s="155">
        <v>17.645</v>
      </c>
      <c r="I989" s="156"/>
      <c r="L989" s="151"/>
      <c r="M989" s="157"/>
      <c r="T989" s="158"/>
      <c r="AT989" s="153" t="s">
        <v>322</v>
      </c>
      <c r="AU989" s="153" t="s">
        <v>90</v>
      </c>
      <c r="AV989" s="12" t="s">
        <v>90</v>
      </c>
      <c r="AW989" s="12" t="s">
        <v>41</v>
      </c>
      <c r="AX989" s="12" t="s">
        <v>81</v>
      </c>
      <c r="AY989" s="153" t="s">
        <v>311</v>
      </c>
    </row>
    <row r="990" spans="2:65" s="12" customFormat="1" ht="11.25" x14ac:dyDescent="0.2">
      <c r="B990" s="151"/>
      <c r="D990" s="152" t="s">
        <v>322</v>
      </c>
      <c r="E990" s="153" t="s">
        <v>43</v>
      </c>
      <c r="F990" s="154" t="s">
        <v>3177</v>
      </c>
      <c r="H990" s="155">
        <v>7.4</v>
      </c>
      <c r="I990" s="156"/>
      <c r="L990" s="151"/>
      <c r="M990" s="157"/>
      <c r="T990" s="158"/>
      <c r="AT990" s="153" t="s">
        <v>322</v>
      </c>
      <c r="AU990" s="153" t="s">
        <v>90</v>
      </c>
      <c r="AV990" s="12" t="s">
        <v>90</v>
      </c>
      <c r="AW990" s="12" t="s">
        <v>41</v>
      </c>
      <c r="AX990" s="12" t="s">
        <v>81</v>
      </c>
      <c r="AY990" s="153" t="s">
        <v>311</v>
      </c>
    </row>
    <row r="991" spans="2:65" s="12" customFormat="1" ht="11.25" x14ac:dyDescent="0.2">
      <c r="B991" s="151"/>
      <c r="D991" s="152" t="s">
        <v>322</v>
      </c>
      <c r="E991" s="153" t="s">
        <v>43</v>
      </c>
      <c r="F991" s="154" t="s">
        <v>3178</v>
      </c>
      <c r="H991" s="155">
        <v>1.64</v>
      </c>
      <c r="I991" s="156"/>
      <c r="L991" s="151"/>
      <c r="M991" s="157"/>
      <c r="T991" s="158"/>
      <c r="AT991" s="153" t="s">
        <v>322</v>
      </c>
      <c r="AU991" s="153" t="s">
        <v>90</v>
      </c>
      <c r="AV991" s="12" t="s">
        <v>90</v>
      </c>
      <c r="AW991" s="12" t="s">
        <v>41</v>
      </c>
      <c r="AX991" s="12" t="s">
        <v>81</v>
      </c>
      <c r="AY991" s="153" t="s">
        <v>311</v>
      </c>
    </row>
    <row r="992" spans="2:65" s="13" customFormat="1" ht="11.25" x14ac:dyDescent="0.2">
      <c r="B992" s="159"/>
      <c r="D992" s="152" t="s">
        <v>322</v>
      </c>
      <c r="E992" s="160" t="s">
        <v>43</v>
      </c>
      <c r="F992" s="161" t="s">
        <v>331</v>
      </c>
      <c r="H992" s="162">
        <v>26.684999999999999</v>
      </c>
      <c r="I992" s="163"/>
      <c r="L992" s="159"/>
      <c r="M992" s="164"/>
      <c r="T992" s="165"/>
      <c r="AT992" s="160" t="s">
        <v>322</v>
      </c>
      <c r="AU992" s="160" t="s">
        <v>90</v>
      </c>
      <c r="AV992" s="13" t="s">
        <v>318</v>
      </c>
      <c r="AW992" s="13" t="s">
        <v>41</v>
      </c>
      <c r="AX992" s="13" t="s">
        <v>88</v>
      </c>
      <c r="AY992" s="160" t="s">
        <v>311</v>
      </c>
    </row>
    <row r="993" spans="2:65" s="12" customFormat="1" ht="11.25" x14ac:dyDescent="0.2">
      <c r="B993" s="151"/>
      <c r="D993" s="152" t="s">
        <v>322</v>
      </c>
      <c r="F993" s="154" t="s">
        <v>3190</v>
      </c>
      <c r="H993" s="155">
        <v>53.37</v>
      </c>
      <c r="I993" s="156"/>
      <c r="L993" s="151"/>
      <c r="M993" s="157"/>
      <c r="T993" s="158"/>
      <c r="AT993" s="153" t="s">
        <v>322</v>
      </c>
      <c r="AU993" s="153" t="s">
        <v>90</v>
      </c>
      <c r="AV993" s="12" t="s">
        <v>90</v>
      </c>
      <c r="AW993" s="12" t="s">
        <v>4</v>
      </c>
      <c r="AX993" s="12" t="s">
        <v>88</v>
      </c>
      <c r="AY993" s="153" t="s">
        <v>311</v>
      </c>
    </row>
    <row r="994" spans="2:65" s="1" customFormat="1" ht="16.5" customHeight="1" x14ac:dyDescent="0.2">
      <c r="B994" s="34"/>
      <c r="C994" s="172" t="s">
        <v>3191</v>
      </c>
      <c r="D994" s="172" t="s">
        <v>634</v>
      </c>
      <c r="E994" s="173" t="s">
        <v>3136</v>
      </c>
      <c r="F994" s="174" t="s">
        <v>3137</v>
      </c>
      <c r="G994" s="175" t="s">
        <v>250</v>
      </c>
      <c r="H994" s="176">
        <v>32.021999999999998</v>
      </c>
      <c r="I994" s="177"/>
      <c r="J994" s="178">
        <f>ROUND(I994*H994,2)</f>
        <v>0</v>
      </c>
      <c r="K994" s="174" t="s">
        <v>43</v>
      </c>
      <c r="L994" s="179"/>
      <c r="M994" s="180" t="s">
        <v>43</v>
      </c>
      <c r="N994" s="181" t="s">
        <v>52</v>
      </c>
      <c r="P994" s="143">
        <f>O994*H994</f>
        <v>0</v>
      </c>
      <c r="Q994" s="143">
        <v>0</v>
      </c>
      <c r="R994" s="143">
        <f>Q994*H994</f>
        <v>0</v>
      </c>
      <c r="S994" s="143">
        <v>0</v>
      </c>
      <c r="T994" s="144">
        <f>S994*H994</f>
        <v>0</v>
      </c>
      <c r="AR994" s="145" t="s">
        <v>528</v>
      </c>
      <c r="AT994" s="145" t="s">
        <v>634</v>
      </c>
      <c r="AU994" s="145" t="s">
        <v>90</v>
      </c>
      <c r="AY994" s="18" t="s">
        <v>311</v>
      </c>
      <c r="BE994" s="146">
        <f>IF(N994="základní",J994,0)</f>
        <v>0</v>
      </c>
      <c r="BF994" s="146">
        <f>IF(N994="snížená",J994,0)</f>
        <v>0</v>
      </c>
      <c r="BG994" s="146">
        <f>IF(N994="zákl. přenesená",J994,0)</f>
        <v>0</v>
      </c>
      <c r="BH994" s="146">
        <f>IF(N994="sníž. přenesená",J994,0)</f>
        <v>0</v>
      </c>
      <c r="BI994" s="146">
        <f>IF(N994="nulová",J994,0)</f>
        <v>0</v>
      </c>
      <c r="BJ994" s="18" t="s">
        <v>88</v>
      </c>
      <c r="BK994" s="146">
        <f>ROUND(I994*H994,2)</f>
        <v>0</v>
      </c>
      <c r="BL994" s="18" t="s">
        <v>417</v>
      </c>
      <c r="BM994" s="145" t="s">
        <v>3192</v>
      </c>
    </row>
    <row r="995" spans="2:65" s="12" customFormat="1" ht="11.25" x14ac:dyDescent="0.2">
      <c r="B995" s="151"/>
      <c r="D995" s="152" t="s">
        <v>322</v>
      </c>
      <c r="F995" s="154" t="s">
        <v>3193</v>
      </c>
      <c r="H995" s="155">
        <v>32.021999999999998</v>
      </c>
      <c r="I995" s="156"/>
      <c r="L995" s="151"/>
      <c r="M995" s="157"/>
      <c r="T995" s="158"/>
      <c r="AT995" s="153" t="s">
        <v>322</v>
      </c>
      <c r="AU995" s="153" t="s">
        <v>90</v>
      </c>
      <c r="AV995" s="12" t="s">
        <v>90</v>
      </c>
      <c r="AW995" s="12" t="s">
        <v>4</v>
      </c>
      <c r="AX995" s="12" t="s">
        <v>88</v>
      </c>
      <c r="AY995" s="153" t="s">
        <v>311</v>
      </c>
    </row>
    <row r="996" spans="2:65" s="1" customFormat="1" ht="16.5" customHeight="1" x14ac:dyDescent="0.2">
      <c r="B996" s="34"/>
      <c r="C996" s="172" t="s">
        <v>3194</v>
      </c>
      <c r="D996" s="172" t="s">
        <v>634</v>
      </c>
      <c r="E996" s="173" t="s">
        <v>3140</v>
      </c>
      <c r="F996" s="174" t="s">
        <v>3141</v>
      </c>
      <c r="G996" s="175" t="s">
        <v>250</v>
      </c>
      <c r="H996" s="176">
        <v>32.021999999999998</v>
      </c>
      <c r="I996" s="177"/>
      <c r="J996" s="178">
        <f>ROUND(I996*H996,2)</f>
        <v>0</v>
      </c>
      <c r="K996" s="174" t="s">
        <v>43</v>
      </c>
      <c r="L996" s="179"/>
      <c r="M996" s="180" t="s">
        <v>43</v>
      </c>
      <c r="N996" s="181" t="s">
        <v>52</v>
      </c>
      <c r="P996" s="143">
        <f>O996*H996</f>
        <v>0</v>
      </c>
      <c r="Q996" s="143">
        <v>0</v>
      </c>
      <c r="R996" s="143">
        <f>Q996*H996</f>
        <v>0</v>
      </c>
      <c r="S996" s="143">
        <v>0</v>
      </c>
      <c r="T996" s="144">
        <f>S996*H996</f>
        <v>0</v>
      </c>
      <c r="AR996" s="145" t="s">
        <v>528</v>
      </c>
      <c r="AT996" s="145" t="s">
        <v>634</v>
      </c>
      <c r="AU996" s="145" t="s">
        <v>90</v>
      </c>
      <c r="AY996" s="18" t="s">
        <v>311</v>
      </c>
      <c r="BE996" s="146">
        <f>IF(N996="základní",J996,0)</f>
        <v>0</v>
      </c>
      <c r="BF996" s="146">
        <f>IF(N996="snížená",J996,0)</f>
        <v>0</v>
      </c>
      <c r="BG996" s="146">
        <f>IF(N996="zákl. přenesená",J996,0)</f>
        <v>0</v>
      </c>
      <c r="BH996" s="146">
        <f>IF(N996="sníž. přenesená",J996,0)</f>
        <v>0</v>
      </c>
      <c r="BI996" s="146">
        <f>IF(N996="nulová",J996,0)</f>
        <v>0</v>
      </c>
      <c r="BJ996" s="18" t="s">
        <v>88</v>
      </c>
      <c r="BK996" s="146">
        <f>ROUND(I996*H996,2)</f>
        <v>0</v>
      </c>
      <c r="BL996" s="18" t="s">
        <v>417</v>
      </c>
      <c r="BM996" s="145" t="s">
        <v>3195</v>
      </c>
    </row>
    <row r="997" spans="2:65" s="12" customFormat="1" ht="11.25" x14ac:dyDescent="0.2">
      <c r="B997" s="151"/>
      <c r="D997" s="152" t="s">
        <v>322</v>
      </c>
      <c r="F997" s="154" t="s">
        <v>3193</v>
      </c>
      <c r="H997" s="155">
        <v>32.021999999999998</v>
      </c>
      <c r="I997" s="156"/>
      <c r="L997" s="151"/>
      <c r="M997" s="157"/>
      <c r="T997" s="158"/>
      <c r="AT997" s="153" t="s">
        <v>322</v>
      </c>
      <c r="AU997" s="153" t="s">
        <v>90</v>
      </c>
      <c r="AV997" s="12" t="s">
        <v>90</v>
      </c>
      <c r="AW997" s="12" t="s">
        <v>4</v>
      </c>
      <c r="AX997" s="12" t="s">
        <v>88</v>
      </c>
      <c r="AY997" s="153" t="s">
        <v>311</v>
      </c>
    </row>
    <row r="998" spans="2:65" s="1" customFormat="1" ht="24.2" customHeight="1" x14ac:dyDescent="0.2">
      <c r="B998" s="34"/>
      <c r="C998" s="134" t="s">
        <v>1267</v>
      </c>
      <c r="D998" s="134" t="s">
        <v>313</v>
      </c>
      <c r="E998" s="135" t="s">
        <v>1083</v>
      </c>
      <c r="F998" s="136" t="s">
        <v>1084</v>
      </c>
      <c r="G998" s="137" t="s">
        <v>962</v>
      </c>
      <c r="H998" s="183"/>
      <c r="I998" s="139"/>
      <c r="J998" s="140">
        <f>ROUND(I998*H998,2)</f>
        <v>0</v>
      </c>
      <c r="K998" s="136" t="s">
        <v>317</v>
      </c>
      <c r="L998" s="34"/>
      <c r="M998" s="141" t="s">
        <v>43</v>
      </c>
      <c r="N998" s="142" t="s">
        <v>52</v>
      </c>
      <c r="P998" s="143">
        <f>O998*H998</f>
        <v>0</v>
      </c>
      <c r="Q998" s="143">
        <v>0</v>
      </c>
      <c r="R998" s="143">
        <f>Q998*H998</f>
        <v>0</v>
      </c>
      <c r="S998" s="143">
        <v>0</v>
      </c>
      <c r="T998" s="144">
        <f>S998*H998</f>
        <v>0</v>
      </c>
      <c r="AR998" s="145" t="s">
        <v>417</v>
      </c>
      <c r="AT998" s="145" t="s">
        <v>313</v>
      </c>
      <c r="AU998" s="145" t="s">
        <v>90</v>
      </c>
      <c r="AY998" s="18" t="s">
        <v>311</v>
      </c>
      <c r="BE998" s="146">
        <f>IF(N998="základní",J998,0)</f>
        <v>0</v>
      </c>
      <c r="BF998" s="146">
        <f>IF(N998="snížená",J998,0)</f>
        <v>0</v>
      </c>
      <c r="BG998" s="146">
        <f>IF(N998="zákl. přenesená",J998,0)</f>
        <v>0</v>
      </c>
      <c r="BH998" s="146">
        <f>IF(N998="sníž. přenesená",J998,0)</f>
        <v>0</v>
      </c>
      <c r="BI998" s="146">
        <f>IF(N998="nulová",J998,0)</f>
        <v>0</v>
      </c>
      <c r="BJ998" s="18" t="s">
        <v>88</v>
      </c>
      <c r="BK998" s="146">
        <f>ROUND(I998*H998,2)</f>
        <v>0</v>
      </c>
      <c r="BL998" s="18" t="s">
        <v>417</v>
      </c>
      <c r="BM998" s="145" t="s">
        <v>3196</v>
      </c>
    </row>
    <row r="999" spans="2:65" s="1" customFormat="1" ht="11.25" x14ac:dyDescent="0.2">
      <c r="B999" s="34"/>
      <c r="D999" s="147" t="s">
        <v>320</v>
      </c>
      <c r="F999" s="148" t="s">
        <v>1086</v>
      </c>
      <c r="I999" s="149"/>
      <c r="L999" s="34"/>
      <c r="M999" s="150"/>
      <c r="T999" s="55"/>
      <c r="AT999" s="18" t="s">
        <v>320</v>
      </c>
      <c r="AU999" s="18" t="s">
        <v>90</v>
      </c>
    </row>
    <row r="1000" spans="2:65" s="11" customFormat="1" ht="22.9" customHeight="1" x14ac:dyDescent="0.2">
      <c r="B1000" s="122"/>
      <c r="D1000" s="123" t="s">
        <v>80</v>
      </c>
      <c r="E1000" s="132" t="s">
        <v>1087</v>
      </c>
      <c r="F1000" s="132" t="s">
        <v>1088</v>
      </c>
      <c r="I1000" s="125"/>
      <c r="J1000" s="133">
        <f>BK1000</f>
        <v>0</v>
      </c>
      <c r="L1000" s="122"/>
      <c r="M1000" s="127"/>
      <c r="P1000" s="128">
        <f>SUM(P1001:P1061)</f>
        <v>0</v>
      </c>
      <c r="R1000" s="128">
        <f>SUM(R1001:R1061)</f>
        <v>8.1079283399999991</v>
      </c>
      <c r="T1000" s="129">
        <f>SUM(T1001:T1061)</f>
        <v>0</v>
      </c>
      <c r="AR1000" s="123" t="s">
        <v>90</v>
      </c>
      <c r="AT1000" s="130" t="s">
        <v>80</v>
      </c>
      <c r="AU1000" s="130" t="s">
        <v>88</v>
      </c>
      <c r="AY1000" s="123" t="s">
        <v>311</v>
      </c>
      <c r="BK1000" s="131">
        <f>SUM(BK1001:BK1061)</f>
        <v>0</v>
      </c>
    </row>
    <row r="1001" spans="2:65" s="1" customFormat="1" ht="24.2" customHeight="1" x14ac:dyDescent="0.2">
      <c r="B1001" s="34"/>
      <c r="C1001" s="134" t="s">
        <v>1272</v>
      </c>
      <c r="D1001" s="134" t="s">
        <v>313</v>
      </c>
      <c r="E1001" s="135" t="s">
        <v>1090</v>
      </c>
      <c r="F1001" s="136" t="s">
        <v>1091</v>
      </c>
      <c r="G1001" s="137" t="s">
        <v>250</v>
      </c>
      <c r="H1001" s="138">
        <v>152.5</v>
      </c>
      <c r="I1001" s="139"/>
      <c r="J1001" s="140">
        <f>ROUND(I1001*H1001,2)</f>
        <v>0</v>
      </c>
      <c r="K1001" s="136" t="s">
        <v>317</v>
      </c>
      <c r="L1001" s="34"/>
      <c r="M1001" s="141" t="s">
        <v>43</v>
      </c>
      <c r="N1001" s="142" t="s">
        <v>52</v>
      </c>
      <c r="P1001" s="143">
        <f>O1001*H1001</f>
        <v>0</v>
      </c>
      <c r="Q1001" s="143">
        <v>0</v>
      </c>
      <c r="R1001" s="143">
        <f>Q1001*H1001</f>
        <v>0</v>
      </c>
      <c r="S1001" s="143">
        <v>0</v>
      </c>
      <c r="T1001" s="144">
        <f>S1001*H1001</f>
        <v>0</v>
      </c>
      <c r="AR1001" s="145" t="s">
        <v>417</v>
      </c>
      <c r="AT1001" s="145" t="s">
        <v>313</v>
      </c>
      <c r="AU1001" s="145" t="s">
        <v>90</v>
      </c>
      <c r="AY1001" s="18" t="s">
        <v>311</v>
      </c>
      <c r="BE1001" s="146">
        <f>IF(N1001="základní",J1001,0)</f>
        <v>0</v>
      </c>
      <c r="BF1001" s="146">
        <f>IF(N1001="snížená",J1001,0)</f>
        <v>0</v>
      </c>
      <c r="BG1001" s="146">
        <f>IF(N1001="zákl. přenesená",J1001,0)</f>
        <v>0</v>
      </c>
      <c r="BH1001" s="146">
        <f>IF(N1001="sníž. přenesená",J1001,0)</f>
        <v>0</v>
      </c>
      <c r="BI1001" s="146">
        <f>IF(N1001="nulová",J1001,0)</f>
        <v>0</v>
      </c>
      <c r="BJ1001" s="18" t="s">
        <v>88</v>
      </c>
      <c r="BK1001" s="146">
        <f>ROUND(I1001*H1001,2)</f>
        <v>0</v>
      </c>
      <c r="BL1001" s="18" t="s">
        <v>417</v>
      </c>
      <c r="BM1001" s="145" t="s">
        <v>3197</v>
      </c>
    </row>
    <row r="1002" spans="2:65" s="1" customFormat="1" ht="11.25" x14ac:dyDescent="0.2">
      <c r="B1002" s="34"/>
      <c r="D1002" s="147" t="s">
        <v>320</v>
      </c>
      <c r="F1002" s="148" t="s">
        <v>1093</v>
      </c>
      <c r="I1002" s="149"/>
      <c r="L1002" s="34"/>
      <c r="M1002" s="150"/>
      <c r="T1002" s="55"/>
      <c r="AT1002" s="18" t="s">
        <v>320</v>
      </c>
      <c r="AU1002" s="18" t="s">
        <v>90</v>
      </c>
    </row>
    <row r="1003" spans="2:65" s="14" customFormat="1" ht="11.25" x14ac:dyDescent="0.2">
      <c r="B1003" s="166"/>
      <c r="D1003" s="152" t="s">
        <v>322</v>
      </c>
      <c r="E1003" s="167" t="s">
        <v>43</v>
      </c>
      <c r="F1003" s="168" t="s">
        <v>1815</v>
      </c>
      <c r="H1003" s="167" t="s">
        <v>43</v>
      </c>
      <c r="I1003" s="169"/>
      <c r="L1003" s="166"/>
      <c r="M1003" s="170"/>
      <c r="T1003" s="171"/>
      <c r="AT1003" s="167" t="s">
        <v>322</v>
      </c>
      <c r="AU1003" s="167" t="s">
        <v>90</v>
      </c>
      <c r="AV1003" s="14" t="s">
        <v>88</v>
      </c>
      <c r="AW1003" s="14" t="s">
        <v>41</v>
      </c>
      <c r="AX1003" s="14" t="s">
        <v>81</v>
      </c>
      <c r="AY1003" s="167" t="s">
        <v>311</v>
      </c>
    </row>
    <row r="1004" spans="2:65" s="14" customFormat="1" ht="11.25" x14ac:dyDescent="0.2">
      <c r="B1004" s="166"/>
      <c r="D1004" s="152" t="s">
        <v>322</v>
      </c>
      <c r="E1004" s="167" t="s">
        <v>43</v>
      </c>
      <c r="F1004" s="168" t="s">
        <v>2885</v>
      </c>
      <c r="H1004" s="167" t="s">
        <v>43</v>
      </c>
      <c r="I1004" s="169"/>
      <c r="L1004" s="166"/>
      <c r="M1004" s="170"/>
      <c r="T1004" s="171"/>
      <c r="AT1004" s="167" t="s">
        <v>322</v>
      </c>
      <c r="AU1004" s="167" t="s">
        <v>90</v>
      </c>
      <c r="AV1004" s="14" t="s">
        <v>88</v>
      </c>
      <c r="AW1004" s="14" t="s">
        <v>41</v>
      </c>
      <c r="AX1004" s="14" t="s">
        <v>81</v>
      </c>
      <c r="AY1004" s="167" t="s">
        <v>311</v>
      </c>
    </row>
    <row r="1005" spans="2:65" s="12" customFormat="1" ht="11.25" x14ac:dyDescent="0.2">
      <c r="B1005" s="151"/>
      <c r="D1005" s="152" t="s">
        <v>322</v>
      </c>
      <c r="E1005" s="153" t="s">
        <v>43</v>
      </c>
      <c r="F1005" s="154" t="s">
        <v>3092</v>
      </c>
      <c r="H1005" s="155">
        <v>152.5</v>
      </c>
      <c r="I1005" s="156"/>
      <c r="L1005" s="151"/>
      <c r="M1005" s="157"/>
      <c r="T1005" s="158"/>
      <c r="AT1005" s="153" t="s">
        <v>322</v>
      </c>
      <c r="AU1005" s="153" t="s">
        <v>90</v>
      </c>
      <c r="AV1005" s="12" t="s">
        <v>90</v>
      </c>
      <c r="AW1005" s="12" t="s">
        <v>41</v>
      </c>
      <c r="AX1005" s="12" t="s">
        <v>81</v>
      </c>
      <c r="AY1005" s="153" t="s">
        <v>311</v>
      </c>
    </row>
    <row r="1006" spans="2:65" s="13" customFormat="1" ht="11.25" x14ac:dyDescent="0.2">
      <c r="B1006" s="159"/>
      <c r="D1006" s="152" t="s">
        <v>322</v>
      </c>
      <c r="E1006" s="160" t="s">
        <v>43</v>
      </c>
      <c r="F1006" s="161" t="s">
        <v>331</v>
      </c>
      <c r="H1006" s="162">
        <v>152.5</v>
      </c>
      <c r="I1006" s="163"/>
      <c r="L1006" s="159"/>
      <c r="M1006" s="164"/>
      <c r="T1006" s="165"/>
      <c r="AT1006" s="160" t="s">
        <v>322</v>
      </c>
      <c r="AU1006" s="160" t="s">
        <v>90</v>
      </c>
      <c r="AV1006" s="13" t="s">
        <v>318</v>
      </c>
      <c r="AW1006" s="13" t="s">
        <v>41</v>
      </c>
      <c r="AX1006" s="13" t="s">
        <v>88</v>
      </c>
      <c r="AY1006" s="160" t="s">
        <v>311</v>
      </c>
    </row>
    <row r="1007" spans="2:65" s="1" customFormat="1" ht="16.5" customHeight="1" x14ac:dyDescent="0.2">
      <c r="B1007" s="34"/>
      <c r="C1007" s="172" t="s">
        <v>1277</v>
      </c>
      <c r="D1007" s="172" t="s">
        <v>634</v>
      </c>
      <c r="E1007" s="173" t="s">
        <v>3198</v>
      </c>
      <c r="F1007" s="174" t="s">
        <v>3199</v>
      </c>
      <c r="G1007" s="175" t="s">
        <v>250</v>
      </c>
      <c r="H1007" s="176">
        <v>155.55000000000001</v>
      </c>
      <c r="I1007" s="177"/>
      <c r="J1007" s="178">
        <f>ROUND(I1007*H1007,2)</f>
        <v>0</v>
      </c>
      <c r="K1007" s="174" t="s">
        <v>317</v>
      </c>
      <c r="L1007" s="179"/>
      <c r="M1007" s="180" t="s">
        <v>43</v>
      </c>
      <c r="N1007" s="181" t="s">
        <v>52</v>
      </c>
      <c r="P1007" s="143">
        <f>O1007*H1007</f>
        <v>0</v>
      </c>
      <c r="Q1007" s="143">
        <v>8.9999999999999998E-4</v>
      </c>
      <c r="R1007" s="143">
        <f>Q1007*H1007</f>
        <v>0.13999500000000001</v>
      </c>
      <c r="S1007" s="143">
        <v>0</v>
      </c>
      <c r="T1007" s="144">
        <f>S1007*H1007</f>
        <v>0</v>
      </c>
      <c r="AR1007" s="145" t="s">
        <v>528</v>
      </c>
      <c r="AT1007" s="145" t="s">
        <v>634</v>
      </c>
      <c r="AU1007" s="145" t="s">
        <v>90</v>
      </c>
      <c r="AY1007" s="18" t="s">
        <v>311</v>
      </c>
      <c r="BE1007" s="146">
        <f>IF(N1007="základní",J1007,0)</f>
        <v>0</v>
      </c>
      <c r="BF1007" s="146">
        <f>IF(N1007="snížená",J1007,0)</f>
        <v>0</v>
      </c>
      <c r="BG1007" s="146">
        <f>IF(N1007="zákl. přenesená",J1007,0)</f>
        <v>0</v>
      </c>
      <c r="BH1007" s="146">
        <f>IF(N1007="sníž. přenesená",J1007,0)</f>
        <v>0</v>
      </c>
      <c r="BI1007" s="146">
        <f>IF(N1007="nulová",J1007,0)</f>
        <v>0</v>
      </c>
      <c r="BJ1007" s="18" t="s">
        <v>88</v>
      </c>
      <c r="BK1007" s="146">
        <f>ROUND(I1007*H1007,2)</f>
        <v>0</v>
      </c>
      <c r="BL1007" s="18" t="s">
        <v>417</v>
      </c>
      <c r="BM1007" s="145" t="s">
        <v>3200</v>
      </c>
    </row>
    <row r="1008" spans="2:65" s="1" customFormat="1" ht="24.2" customHeight="1" x14ac:dyDescent="0.2">
      <c r="B1008" s="34"/>
      <c r="C1008" s="134" t="s">
        <v>1281</v>
      </c>
      <c r="D1008" s="134" t="s">
        <v>313</v>
      </c>
      <c r="E1008" s="135" t="s">
        <v>3201</v>
      </c>
      <c r="F1008" s="136" t="s">
        <v>3202</v>
      </c>
      <c r="G1008" s="137" t="s">
        <v>250</v>
      </c>
      <c r="H1008" s="138">
        <v>231.44200000000001</v>
      </c>
      <c r="I1008" s="139"/>
      <c r="J1008" s="140">
        <f>ROUND(I1008*H1008,2)</f>
        <v>0</v>
      </c>
      <c r="K1008" s="136" t="s">
        <v>317</v>
      </c>
      <c r="L1008" s="34"/>
      <c r="M1008" s="141" t="s">
        <v>43</v>
      </c>
      <c r="N1008" s="142" t="s">
        <v>52</v>
      </c>
      <c r="P1008" s="143">
        <f>O1008*H1008</f>
        <v>0</v>
      </c>
      <c r="Q1008" s="143">
        <v>6.0000000000000001E-3</v>
      </c>
      <c r="R1008" s="143">
        <f>Q1008*H1008</f>
        <v>1.388652</v>
      </c>
      <c r="S1008" s="143">
        <v>0</v>
      </c>
      <c r="T1008" s="144">
        <f>S1008*H1008</f>
        <v>0</v>
      </c>
      <c r="AR1008" s="145" t="s">
        <v>417</v>
      </c>
      <c r="AT1008" s="145" t="s">
        <v>313</v>
      </c>
      <c r="AU1008" s="145" t="s">
        <v>90</v>
      </c>
      <c r="AY1008" s="18" t="s">
        <v>311</v>
      </c>
      <c r="BE1008" s="146">
        <f>IF(N1008="základní",J1008,0)</f>
        <v>0</v>
      </c>
      <c r="BF1008" s="146">
        <f>IF(N1008="snížená",J1008,0)</f>
        <v>0</v>
      </c>
      <c r="BG1008" s="146">
        <f>IF(N1008="zákl. přenesená",J1008,0)</f>
        <v>0</v>
      </c>
      <c r="BH1008" s="146">
        <f>IF(N1008="sníž. přenesená",J1008,0)</f>
        <v>0</v>
      </c>
      <c r="BI1008" s="146">
        <f>IF(N1008="nulová",J1008,0)</f>
        <v>0</v>
      </c>
      <c r="BJ1008" s="18" t="s">
        <v>88</v>
      </c>
      <c r="BK1008" s="146">
        <f>ROUND(I1008*H1008,2)</f>
        <v>0</v>
      </c>
      <c r="BL1008" s="18" t="s">
        <v>417</v>
      </c>
      <c r="BM1008" s="145" t="s">
        <v>3203</v>
      </c>
    </row>
    <row r="1009" spans="2:65" s="1" customFormat="1" ht="11.25" x14ac:dyDescent="0.2">
      <c r="B1009" s="34"/>
      <c r="D1009" s="147" t="s">
        <v>320</v>
      </c>
      <c r="F1009" s="148" t="s">
        <v>3204</v>
      </c>
      <c r="I1009" s="149"/>
      <c r="L1009" s="34"/>
      <c r="M1009" s="150"/>
      <c r="T1009" s="55"/>
      <c r="AT1009" s="18" t="s">
        <v>320</v>
      </c>
      <c r="AU1009" s="18" t="s">
        <v>90</v>
      </c>
    </row>
    <row r="1010" spans="2:65" s="14" customFormat="1" ht="11.25" x14ac:dyDescent="0.2">
      <c r="B1010" s="166"/>
      <c r="D1010" s="152" t="s">
        <v>322</v>
      </c>
      <c r="E1010" s="167" t="s">
        <v>43</v>
      </c>
      <c r="F1010" s="168" t="s">
        <v>1815</v>
      </c>
      <c r="H1010" s="167" t="s">
        <v>43</v>
      </c>
      <c r="I1010" s="169"/>
      <c r="L1010" s="166"/>
      <c r="M1010" s="170"/>
      <c r="T1010" s="171"/>
      <c r="AT1010" s="167" t="s">
        <v>322</v>
      </c>
      <c r="AU1010" s="167" t="s">
        <v>90</v>
      </c>
      <c r="AV1010" s="14" t="s">
        <v>88</v>
      </c>
      <c r="AW1010" s="14" t="s">
        <v>41</v>
      </c>
      <c r="AX1010" s="14" t="s">
        <v>81</v>
      </c>
      <c r="AY1010" s="167" t="s">
        <v>311</v>
      </c>
    </row>
    <row r="1011" spans="2:65" s="12" customFormat="1" ht="11.25" x14ac:dyDescent="0.2">
      <c r="B1011" s="151"/>
      <c r="D1011" s="152" t="s">
        <v>322</v>
      </c>
      <c r="E1011" s="153" t="s">
        <v>43</v>
      </c>
      <c r="F1011" s="154" t="s">
        <v>2667</v>
      </c>
      <c r="H1011" s="155">
        <v>183.69</v>
      </c>
      <c r="I1011" s="156"/>
      <c r="L1011" s="151"/>
      <c r="M1011" s="157"/>
      <c r="T1011" s="158"/>
      <c r="AT1011" s="153" t="s">
        <v>322</v>
      </c>
      <c r="AU1011" s="153" t="s">
        <v>90</v>
      </c>
      <c r="AV1011" s="12" t="s">
        <v>90</v>
      </c>
      <c r="AW1011" s="12" t="s">
        <v>41</v>
      </c>
      <c r="AX1011" s="12" t="s">
        <v>81</v>
      </c>
      <c r="AY1011" s="153" t="s">
        <v>311</v>
      </c>
    </row>
    <row r="1012" spans="2:65" s="12" customFormat="1" ht="11.25" x14ac:dyDescent="0.2">
      <c r="B1012" s="151"/>
      <c r="D1012" s="152" t="s">
        <v>322</v>
      </c>
      <c r="E1012" s="153" t="s">
        <v>43</v>
      </c>
      <c r="F1012" s="154" t="s">
        <v>3100</v>
      </c>
      <c r="H1012" s="155">
        <v>47.752000000000002</v>
      </c>
      <c r="I1012" s="156"/>
      <c r="L1012" s="151"/>
      <c r="M1012" s="157"/>
      <c r="T1012" s="158"/>
      <c r="AT1012" s="153" t="s">
        <v>322</v>
      </c>
      <c r="AU1012" s="153" t="s">
        <v>90</v>
      </c>
      <c r="AV1012" s="12" t="s">
        <v>90</v>
      </c>
      <c r="AW1012" s="12" t="s">
        <v>41</v>
      </c>
      <c r="AX1012" s="12" t="s">
        <v>81</v>
      </c>
      <c r="AY1012" s="153" t="s">
        <v>311</v>
      </c>
    </row>
    <row r="1013" spans="2:65" s="13" customFormat="1" ht="11.25" x14ac:dyDescent="0.2">
      <c r="B1013" s="159"/>
      <c r="D1013" s="152" t="s">
        <v>322</v>
      </c>
      <c r="E1013" s="160" t="s">
        <v>43</v>
      </c>
      <c r="F1013" s="161" t="s">
        <v>331</v>
      </c>
      <c r="H1013" s="162">
        <v>231.44200000000001</v>
      </c>
      <c r="I1013" s="163"/>
      <c r="L1013" s="159"/>
      <c r="M1013" s="164"/>
      <c r="T1013" s="165"/>
      <c r="AT1013" s="160" t="s">
        <v>322</v>
      </c>
      <c r="AU1013" s="160" t="s">
        <v>90</v>
      </c>
      <c r="AV1013" s="13" t="s">
        <v>318</v>
      </c>
      <c r="AW1013" s="13" t="s">
        <v>41</v>
      </c>
      <c r="AX1013" s="13" t="s">
        <v>88</v>
      </c>
      <c r="AY1013" s="160" t="s">
        <v>311</v>
      </c>
    </row>
    <row r="1014" spans="2:65" s="1" customFormat="1" ht="16.5" customHeight="1" x14ac:dyDescent="0.2">
      <c r="B1014" s="34"/>
      <c r="C1014" s="172" t="s">
        <v>1287</v>
      </c>
      <c r="D1014" s="172" t="s">
        <v>634</v>
      </c>
      <c r="E1014" s="173" t="s">
        <v>3205</v>
      </c>
      <c r="F1014" s="174" t="s">
        <v>3206</v>
      </c>
      <c r="G1014" s="175" t="s">
        <v>250</v>
      </c>
      <c r="H1014" s="176">
        <v>236.071</v>
      </c>
      <c r="I1014" s="177"/>
      <c r="J1014" s="178">
        <f>ROUND(I1014*H1014,2)</f>
        <v>0</v>
      </c>
      <c r="K1014" s="174" t="s">
        <v>43</v>
      </c>
      <c r="L1014" s="179"/>
      <c r="M1014" s="180" t="s">
        <v>43</v>
      </c>
      <c r="N1014" s="181" t="s">
        <v>52</v>
      </c>
      <c r="P1014" s="143">
        <f>O1014*H1014</f>
        <v>0</v>
      </c>
      <c r="Q1014" s="143">
        <v>0</v>
      </c>
      <c r="R1014" s="143">
        <f>Q1014*H1014</f>
        <v>0</v>
      </c>
      <c r="S1014" s="143">
        <v>0</v>
      </c>
      <c r="T1014" s="144">
        <f>S1014*H1014</f>
        <v>0</v>
      </c>
      <c r="AR1014" s="145" t="s">
        <v>528</v>
      </c>
      <c r="AT1014" s="145" t="s">
        <v>634</v>
      </c>
      <c r="AU1014" s="145" t="s">
        <v>90</v>
      </c>
      <c r="AY1014" s="18" t="s">
        <v>311</v>
      </c>
      <c r="BE1014" s="146">
        <f>IF(N1014="základní",J1014,0)</f>
        <v>0</v>
      </c>
      <c r="BF1014" s="146">
        <f>IF(N1014="snížená",J1014,0)</f>
        <v>0</v>
      </c>
      <c r="BG1014" s="146">
        <f>IF(N1014="zákl. přenesená",J1014,0)</f>
        <v>0</v>
      </c>
      <c r="BH1014" s="146">
        <f>IF(N1014="sníž. přenesená",J1014,0)</f>
        <v>0</v>
      </c>
      <c r="BI1014" s="146">
        <f>IF(N1014="nulová",J1014,0)</f>
        <v>0</v>
      </c>
      <c r="BJ1014" s="18" t="s">
        <v>88</v>
      </c>
      <c r="BK1014" s="146">
        <f>ROUND(I1014*H1014,2)</f>
        <v>0</v>
      </c>
      <c r="BL1014" s="18" t="s">
        <v>417</v>
      </c>
      <c r="BM1014" s="145" t="s">
        <v>3207</v>
      </c>
    </row>
    <row r="1015" spans="2:65" s="1" customFormat="1" ht="21.75" customHeight="1" x14ac:dyDescent="0.2">
      <c r="B1015" s="34"/>
      <c r="C1015" s="134" t="s">
        <v>1291</v>
      </c>
      <c r="D1015" s="134" t="s">
        <v>313</v>
      </c>
      <c r="E1015" s="135" t="s">
        <v>3208</v>
      </c>
      <c r="F1015" s="136" t="s">
        <v>3209</v>
      </c>
      <c r="G1015" s="137" t="s">
        <v>250</v>
      </c>
      <c r="H1015" s="138">
        <v>802.91899999999998</v>
      </c>
      <c r="I1015" s="139"/>
      <c r="J1015" s="140">
        <f>ROUND(I1015*H1015,2)</f>
        <v>0</v>
      </c>
      <c r="K1015" s="136" t="s">
        <v>43</v>
      </c>
      <c r="L1015" s="34"/>
      <c r="M1015" s="141" t="s">
        <v>43</v>
      </c>
      <c r="N1015" s="142" t="s">
        <v>52</v>
      </c>
      <c r="P1015" s="143">
        <f>O1015*H1015</f>
        <v>0</v>
      </c>
      <c r="Q1015" s="143">
        <v>2.9999999999999997E-4</v>
      </c>
      <c r="R1015" s="143">
        <f>Q1015*H1015</f>
        <v>0.24087569999999997</v>
      </c>
      <c r="S1015" s="143">
        <v>0</v>
      </c>
      <c r="T1015" s="144">
        <f>S1015*H1015</f>
        <v>0</v>
      </c>
      <c r="AR1015" s="145" t="s">
        <v>417</v>
      </c>
      <c r="AT1015" s="145" t="s">
        <v>313</v>
      </c>
      <c r="AU1015" s="145" t="s">
        <v>90</v>
      </c>
      <c r="AY1015" s="18" t="s">
        <v>311</v>
      </c>
      <c r="BE1015" s="146">
        <f>IF(N1015="základní",J1015,0)</f>
        <v>0</v>
      </c>
      <c r="BF1015" s="146">
        <f>IF(N1015="snížená",J1015,0)</f>
        <v>0</v>
      </c>
      <c r="BG1015" s="146">
        <f>IF(N1015="zákl. přenesená",J1015,0)</f>
        <v>0</v>
      </c>
      <c r="BH1015" s="146">
        <f>IF(N1015="sníž. přenesená",J1015,0)</f>
        <v>0</v>
      </c>
      <c r="BI1015" s="146">
        <f>IF(N1015="nulová",J1015,0)</f>
        <v>0</v>
      </c>
      <c r="BJ1015" s="18" t="s">
        <v>88</v>
      </c>
      <c r="BK1015" s="146">
        <f>ROUND(I1015*H1015,2)</f>
        <v>0</v>
      </c>
      <c r="BL1015" s="18" t="s">
        <v>417</v>
      </c>
      <c r="BM1015" s="145" t="s">
        <v>3210</v>
      </c>
    </row>
    <row r="1016" spans="2:65" s="14" customFormat="1" ht="11.25" x14ac:dyDescent="0.2">
      <c r="B1016" s="166"/>
      <c r="D1016" s="152" t="s">
        <v>322</v>
      </c>
      <c r="E1016" s="167" t="s">
        <v>43</v>
      </c>
      <c r="F1016" s="168" t="s">
        <v>1815</v>
      </c>
      <c r="H1016" s="167" t="s">
        <v>43</v>
      </c>
      <c r="I1016" s="169"/>
      <c r="L1016" s="166"/>
      <c r="M1016" s="170"/>
      <c r="T1016" s="171"/>
      <c r="AT1016" s="167" t="s">
        <v>322</v>
      </c>
      <c r="AU1016" s="167" t="s">
        <v>90</v>
      </c>
      <c r="AV1016" s="14" t="s">
        <v>88</v>
      </c>
      <c r="AW1016" s="14" t="s">
        <v>41</v>
      </c>
      <c r="AX1016" s="14" t="s">
        <v>81</v>
      </c>
      <c r="AY1016" s="167" t="s">
        <v>311</v>
      </c>
    </row>
    <row r="1017" spans="2:65" s="12" customFormat="1" ht="11.25" x14ac:dyDescent="0.2">
      <c r="B1017" s="151"/>
      <c r="D1017" s="152" t="s">
        <v>322</v>
      </c>
      <c r="E1017" s="153" t="s">
        <v>43</v>
      </c>
      <c r="F1017" s="154" t="s">
        <v>2644</v>
      </c>
      <c r="H1017" s="155">
        <v>265.33</v>
      </c>
      <c r="I1017" s="156"/>
      <c r="L1017" s="151"/>
      <c r="M1017" s="157"/>
      <c r="T1017" s="158"/>
      <c r="AT1017" s="153" t="s">
        <v>322</v>
      </c>
      <c r="AU1017" s="153" t="s">
        <v>90</v>
      </c>
      <c r="AV1017" s="12" t="s">
        <v>90</v>
      </c>
      <c r="AW1017" s="12" t="s">
        <v>41</v>
      </c>
      <c r="AX1017" s="12" t="s">
        <v>81</v>
      </c>
      <c r="AY1017" s="153" t="s">
        <v>311</v>
      </c>
    </row>
    <row r="1018" spans="2:65" s="12" customFormat="1" ht="11.25" x14ac:dyDescent="0.2">
      <c r="B1018" s="151"/>
      <c r="D1018" s="152" t="s">
        <v>322</v>
      </c>
      <c r="E1018" s="153" t="s">
        <v>43</v>
      </c>
      <c r="F1018" s="154" t="s">
        <v>2645</v>
      </c>
      <c r="H1018" s="155">
        <v>537.58900000000006</v>
      </c>
      <c r="I1018" s="156"/>
      <c r="L1018" s="151"/>
      <c r="M1018" s="157"/>
      <c r="T1018" s="158"/>
      <c r="AT1018" s="153" t="s">
        <v>322</v>
      </c>
      <c r="AU1018" s="153" t="s">
        <v>90</v>
      </c>
      <c r="AV1018" s="12" t="s">
        <v>90</v>
      </c>
      <c r="AW1018" s="12" t="s">
        <v>41</v>
      </c>
      <c r="AX1018" s="12" t="s">
        <v>81</v>
      </c>
      <c r="AY1018" s="153" t="s">
        <v>311</v>
      </c>
    </row>
    <row r="1019" spans="2:65" s="13" customFormat="1" ht="11.25" x14ac:dyDescent="0.2">
      <c r="B1019" s="159"/>
      <c r="D1019" s="152" t="s">
        <v>322</v>
      </c>
      <c r="E1019" s="160" t="s">
        <v>43</v>
      </c>
      <c r="F1019" s="161" t="s">
        <v>331</v>
      </c>
      <c r="H1019" s="162">
        <v>802.91899999999998</v>
      </c>
      <c r="I1019" s="163"/>
      <c r="L1019" s="159"/>
      <c r="M1019" s="164"/>
      <c r="T1019" s="165"/>
      <c r="AT1019" s="160" t="s">
        <v>322</v>
      </c>
      <c r="AU1019" s="160" t="s">
        <v>90</v>
      </c>
      <c r="AV1019" s="13" t="s">
        <v>318</v>
      </c>
      <c r="AW1019" s="13" t="s">
        <v>41</v>
      </c>
      <c r="AX1019" s="13" t="s">
        <v>88</v>
      </c>
      <c r="AY1019" s="160" t="s">
        <v>311</v>
      </c>
    </row>
    <row r="1020" spans="2:65" s="1" customFormat="1" ht="16.5" customHeight="1" x14ac:dyDescent="0.2">
      <c r="B1020" s="34"/>
      <c r="C1020" s="172" t="s">
        <v>1296</v>
      </c>
      <c r="D1020" s="172" t="s">
        <v>634</v>
      </c>
      <c r="E1020" s="173" t="s">
        <v>3211</v>
      </c>
      <c r="F1020" s="174" t="s">
        <v>3212</v>
      </c>
      <c r="G1020" s="175" t="s">
        <v>250</v>
      </c>
      <c r="H1020" s="176">
        <v>818.97900000000004</v>
      </c>
      <c r="I1020" s="177"/>
      <c r="J1020" s="178">
        <f>ROUND(I1020*H1020,2)</f>
        <v>0</v>
      </c>
      <c r="K1020" s="174" t="s">
        <v>317</v>
      </c>
      <c r="L1020" s="179"/>
      <c r="M1020" s="180" t="s">
        <v>43</v>
      </c>
      <c r="N1020" s="181" t="s">
        <v>52</v>
      </c>
      <c r="P1020" s="143">
        <f>O1020*H1020</f>
        <v>0</v>
      </c>
      <c r="Q1020" s="143">
        <v>4.7999999999999996E-3</v>
      </c>
      <c r="R1020" s="143">
        <f>Q1020*H1020</f>
        <v>3.9310991999999998</v>
      </c>
      <c r="S1020" s="143">
        <v>0</v>
      </c>
      <c r="T1020" s="144">
        <f>S1020*H1020</f>
        <v>0</v>
      </c>
      <c r="AR1020" s="145" t="s">
        <v>528</v>
      </c>
      <c r="AT1020" s="145" t="s">
        <v>634</v>
      </c>
      <c r="AU1020" s="145" t="s">
        <v>90</v>
      </c>
      <c r="AY1020" s="18" t="s">
        <v>311</v>
      </c>
      <c r="BE1020" s="146">
        <f>IF(N1020="základní",J1020,0)</f>
        <v>0</v>
      </c>
      <c r="BF1020" s="146">
        <f>IF(N1020="snížená",J1020,0)</f>
        <v>0</v>
      </c>
      <c r="BG1020" s="146">
        <f>IF(N1020="zákl. přenesená",J1020,0)</f>
        <v>0</v>
      </c>
      <c r="BH1020" s="146">
        <f>IF(N1020="sníž. přenesená",J1020,0)</f>
        <v>0</v>
      </c>
      <c r="BI1020" s="146">
        <f>IF(N1020="nulová",J1020,0)</f>
        <v>0</v>
      </c>
      <c r="BJ1020" s="18" t="s">
        <v>88</v>
      </c>
      <c r="BK1020" s="146">
        <f>ROUND(I1020*H1020,2)</f>
        <v>0</v>
      </c>
      <c r="BL1020" s="18" t="s">
        <v>417</v>
      </c>
      <c r="BM1020" s="145" t="s">
        <v>3213</v>
      </c>
    </row>
    <row r="1021" spans="2:65" s="1" customFormat="1" ht="24.2" customHeight="1" x14ac:dyDescent="0.2">
      <c r="B1021" s="34"/>
      <c r="C1021" s="134" t="s">
        <v>1303</v>
      </c>
      <c r="D1021" s="134" t="s">
        <v>313</v>
      </c>
      <c r="E1021" s="135" t="s">
        <v>3214</v>
      </c>
      <c r="F1021" s="136" t="s">
        <v>3215</v>
      </c>
      <c r="G1021" s="137" t="s">
        <v>250</v>
      </c>
      <c r="H1021" s="138">
        <v>159.47</v>
      </c>
      <c r="I1021" s="139"/>
      <c r="J1021" s="140">
        <f>ROUND(I1021*H1021,2)</f>
        <v>0</v>
      </c>
      <c r="K1021" s="136" t="s">
        <v>317</v>
      </c>
      <c r="L1021" s="34"/>
      <c r="M1021" s="141" t="s">
        <v>43</v>
      </c>
      <c r="N1021" s="142" t="s">
        <v>52</v>
      </c>
      <c r="P1021" s="143">
        <f>O1021*H1021</f>
        <v>0</v>
      </c>
      <c r="Q1021" s="143">
        <v>0</v>
      </c>
      <c r="R1021" s="143">
        <f>Q1021*H1021</f>
        <v>0</v>
      </c>
      <c r="S1021" s="143">
        <v>0</v>
      </c>
      <c r="T1021" s="144">
        <f>S1021*H1021</f>
        <v>0</v>
      </c>
      <c r="AR1021" s="145" t="s">
        <v>417</v>
      </c>
      <c r="AT1021" s="145" t="s">
        <v>313</v>
      </c>
      <c r="AU1021" s="145" t="s">
        <v>90</v>
      </c>
      <c r="AY1021" s="18" t="s">
        <v>311</v>
      </c>
      <c r="BE1021" s="146">
        <f>IF(N1021="základní",J1021,0)</f>
        <v>0</v>
      </c>
      <c r="BF1021" s="146">
        <f>IF(N1021="snížená",J1021,0)</f>
        <v>0</v>
      </c>
      <c r="BG1021" s="146">
        <f>IF(N1021="zákl. přenesená",J1021,0)</f>
        <v>0</v>
      </c>
      <c r="BH1021" s="146">
        <f>IF(N1021="sníž. přenesená",J1021,0)</f>
        <v>0</v>
      </c>
      <c r="BI1021" s="146">
        <f>IF(N1021="nulová",J1021,0)</f>
        <v>0</v>
      </c>
      <c r="BJ1021" s="18" t="s">
        <v>88</v>
      </c>
      <c r="BK1021" s="146">
        <f>ROUND(I1021*H1021,2)</f>
        <v>0</v>
      </c>
      <c r="BL1021" s="18" t="s">
        <v>417</v>
      </c>
      <c r="BM1021" s="145" t="s">
        <v>3216</v>
      </c>
    </row>
    <row r="1022" spans="2:65" s="1" customFormat="1" ht="11.25" x14ac:dyDescent="0.2">
      <c r="B1022" s="34"/>
      <c r="D1022" s="147" t="s">
        <v>320</v>
      </c>
      <c r="F1022" s="148" t="s">
        <v>3217</v>
      </c>
      <c r="I1022" s="149"/>
      <c r="L1022" s="34"/>
      <c r="M1022" s="150"/>
      <c r="T1022" s="55"/>
      <c r="AT1022" s="18" t="s">
        <v>320</v>
      </c>
      <c r="AU1022" s="18" t="s">
        <v>90</v>
      </c>
    </row>
    <row r="1023" spans="2:65" s="14" customFormat="1" ht="11.25" x14ac:dyDescent="0.2">
      <c r="B1023" s="166"/>
      <c r="D1023" s="152" t="s">
        <v>322</v>
      </c>
      <c r="E1023" s="167" t="s">
        <v>43</v>
      </c>
      <c r="F1023" s="168" t="s">
        <v>1815</v>
      </c>
      <c r="H1023" s="167" t="s">
        <v>43</v>
      </c>
      <c r="I1023" s="169"/>
      <c r="L1023" s="166"/>
      <c r="M1023" s="170"/>
      <c r="T1023" s="171"/>
      <c r="AT1023" s="167" t="s">
        <v>322</v>
      </c>
      <c r="AU1023" s="167" t="s">
        <v>90</v>
      </c>
      <c r="AV1023" s="14" t="s">
        <v>88</v>
      </c>
      <c r="AW1023" s="14" t="s">
        <v>41</v>
      </c>
      <c r="AX1023" s="14" t="s">
        <v>81</v>
      </c>
      <c r="AY1023" s="167" t="s">
        <v>311</v>
      </c>
    </row>
    <row r="1024" spans="2:65" s="12" customFormat="1" ht="11.25" x14ac:dyDescent="0.2">
      <c r="B1024" s="151"/>
      <c r="D1024" s="152" t="s">
        <v>322</v>
      </c>
      <c r="E1024" s="153" t="s">
        <v>43</v>
      </c>
      <c r="F1024" s="154" t="s">
        <v>3218</v>
      </c>
      <c r="H1024" s="155">
        <v>157.19999999999999</v>
      </c>
      <c r="I1024" s="156"/>
      <c r="L1024" s="151"/>
      <c r="M1024" s="157"/>
      <c r="T1024" s="158"/>
      <c r="AT1024" s="153" t="s">
        <v>322</v>
      </c>
      <c r="AU1024" s="153" t="s">
        <v>90</v>
      </c>
      <c r="AV1024" s="12" t="s">
        <v>90</v>
      </c>
      <c r="AW1024" s="12" t="s">
        <v>41</v>
      </c>
      <c r="AX1024" s="12" t="s">
        <v>81</v>
      </c>
      <c r="AY1024" s="153" t="s">
        <v>311</v>
      </c>
    </row>
    <row r="1025" spans="2:65" s="12" customFormat="1" ht="11.25" x14ac:dyDescent="0.2">
      <c r="B1025" s="151"/>
      <c r="D1025" s="152" t="s">
        <v>322</v>
      </c>
      <c r="E1025" s="153" t="s">
        <v>43</v>
      </c>
      <c r="F1025" s="154" t="s">
        <v>2752</v>
      </c>
      <c r="H1025" s="155">
        <v>2.27</v>
      </c>
      <c r="I1025" s="156"/>
      <c r="L1025" s="151"/>
      <c r="M1025" s="157"/>
      <c r="T1025" s="158"/>
      <c r="AT1025" s="153" t="s">
        <v>322</v>
      </c>
      <c r="AU1025" s="153" t="s">
        <v>90</v>
      </c>
      <c r="AV1025" s="12" t="s">
        <v>90</v>
      </c>
      <c r="AW1025" s="12" t="s">
        <v>41</v>
      </c>
      <c r="AX1025" s="12" t="s">
        <v>81</v>
      </c>
      <c r="AY1025" s="153" t="s">
        <v>311</v>
      </c>
    </row>
    <row r="1026" spans="2:65" s="13" customFormat="1" ht="11.25" x14ac:dyDescent="0.2">
      <c r="B1026" s="159"/>
      <c r="D1026" s="152" t="s">
        <v>322</v>
      </c>
      <c r="E1026" s="160" t="s">
        <v>43</v>
      </c>
      <c r="F1026" s="161" t="s">
        <v>331</v>
      </c>
      <c r="H1026" s="162">
        <v>159.47</v>
      </c>
      <c r="I1026" s="163"/>
      <c r="L1026" s="159"/>
      <c r="M1026" s="164"/>
      <c r="T1026" s="165"/>
      <c r="AT1026" s="160" t="s">
        <v>322</v>
      </c>
      <c r="AU1026" s="160" t="s">
        <v>90</v>
      </c>
      <c r="AV1026" s="13" t="s">
        <v>318</v>
      </c>
      <c r="AW1026" s="13" t="s">
        <v>41</v>
      </c>
      <c r="AX1026" s="13" t="s">
        <v>88</v>
      </c>
      <c r="AY1026" s="160" t="s">
        <v>311</v>
      </c>
    </row>
    <row r="1027" spans="2:65" s="1" customFormat="1" ht="16.5" customHeight="1" x14ac:dyDescent="0.2">
      <c r="B1027" s="34"/>
      <c r="C1027" s="172" t="s">
        <v>1308</v>
      </c>
      <c r="D1027" s="172" t="s">
        <v>634</v>
      </c>
      <c r="E1027" s="173" t="s">
        <v>1109</v>
      </c>
      <c r="F1027" s="174" t="s">
        <v>1110</v>
      </c>
      <c r="G1027" s="175" t="s">
        <v>250</v>
      </c>
      <c r="H1027" s="176">
        <v>160.34399999999999</v>
      </c>
      <c r="I1027" s="177"/>
      <c r="J1027" s="178">
        <f>ROUND(I1027*H1027,2)</f>
        <v>0</v>
      </c>
      <c r="K1027" s="174" t="s">
        <v>317</v>
      </c>
      <c r="L1027" s="179"/>
      <c r="M1027" s="180" t="s">
        <v>43</v>
      </c>
      <c r="N1027" s="181" t="s">
        <v>52</v>
      </c>
      <c r="P1027" s="143">
        <f>O1027*H1027</f>
        <v>0</v>
      </c>
      <c r="Q1027" s="143">
        <v>4.7999999999999996E-3</v>
      </c>
      <c r="R1027" s="143">
        <f>Q1027*H1027</f>
        <v>0.76965119999999987</v>
      </c>
      <c r="S1027" s="143">
        <v>0</v>
      </c>
      <c r="T1027" s="144">
        <f>S1027*H1027</f>
        <v>0</v>
      </c>
      <c r="AR1027" s="145" t="s">
        <v>528</v>
      </c>
      <c r="AT1027" s="145" t="s">
        <v>634</v>
      </c>
      <c r="AU1027" s="145" t="s">
        <v>90</v>
      </c>
      <c r="AY1027" s="18" t="s">
        <v>311</v>
      </c>
      <c r="BE1027" s="146">
        <f>IF(N1027="základní",J1027,0)</f>
        <v>0</v>
      </c>
      <c r="BF1027" s="146">
        <f>IF(N1027="snížená",J1027,0)</f>
        <v>0</v>
      </c>
      <c r="BG1027" s="146">
        <f>IF(N1027="zákl. přenesená",J1027,0)</f>
        <v>0</v>
      </c>
      <c r="BH1027" s="146">
        <f>IF(N1027="sníž. přenesená",J1027,0)</f>
        <v>0</v>
      </c>
      <c r="BI1027" s="146">
        <f>IF(N1027="nulová",J1027,0)</f>
        <v>0</v>
      </c>
      <c r="BJ1027" s="18" t="s">
        <v>88</v>
      </c>
      <c r="BK1027" s="146">
        <f>ROUND(I1027*H1027,2)</f>
        <v>0</v>
      </c>
      <c r="BL1027" s="18" t="s">
        <v>417</v>
      </c>
      <c r="BM1027" s="145" t="s">
        <v>3219</v>
      </c>
    </row>
    <row r="1028" spans="2:65" s="1" customFormat="1" ht="16.5" customHeight="1" x14ac:dyDescent="0.2">
      <c r="B1028" s="34"/>
      <c r="C1028" s="172" t="s">
        <v>1312</v>
      </c>
      <c r="D1028" s="172" t="s">
        <v>634</v>
      </c>
      <c r="E1028" s="173" t="s">
        <v>3220</v>
      </c>
      <c r="F1028" s="174" t="s">
        <v>3221</v>
      </c>
      <c r="G1028" s="175" t="s">
        <v>250</v>
      </c>
      <c r="H1028" s="176">
        <v>2.3149999999999999</v>
      </c>
      <c r="I1028" s="177"/>
      <c r="J1028" s="178">
        <f>ROUND(I1028*H1028,2)</f>
        <v>0</v>
      </c>
      <c r="K1028" s="174" t="s">
        <v>43</v>
      </c>
      <c r="L1028" s="179"/>
      <c r="M1028" s="180" t="s">
        <v>43</v>
      </c>
      <c r="N1028" s="181" t="s">
        <v>52</v>
      </c>
      <c r="P1028" s="143">
        <f>O1028*H1028</f>
        <v>0</v>
      </c>
      <c r="Q1028" s="143">
        <v>0</v>
      </c>
      <c r="R1028" s="143">
        <f>Q1028*H1028</f>
        <v>0</v>
      </c>
      <c r="S1028" s="143">
        <v>0</v>
      </c>
      <c r="T1028" s="144">
        <f>S1028*H1028</f>
        <v>0</v>
      </c>
      <c r="AR1028" s="145" t="s">
        <v>528</v>
      </c>
      <c r="AT1028" s="145" t="s">
        <v>634</v>
      </c>
      <c r="AU1028" s="145" t="s">
        <v>90</v>
      </c>
      <c r="AY1028" s="18" t="s">
        <v>311</v>
      </c>
      <c r="BE1028" s="146">
        <f>IF(N1028="základní",J1028,0)</f>
        <v>0</v>
      </c>
      <c r="BF1028" s="146">
        <f>IF(N1028="snížená",J1028,0)</f>
        <v>0</v>
      </c>
      <c r="BG1028" s="146">
        <f>IF(N1028="zákl. přenesená",J1028,0)</f>
        <v>0</v>
      </c>
      <c r="BH1028" s="146">
        <f>IF(N1028="sníž. přenesená",J1028,0)</f>
        <v>0</v>
      </c>
      <c r="BI1028" s="146">
        <f>IF(N1028="nulová",J1028,0)</f>
        <v>0</v>
      </c>
      <c r="BJ1028" s="18" t="s">
        <v>88</v>
      </c>
      <c r="BK1028" s="146">
        <f>ROUND(I1028*H1028,2)</f>
        <v>0</v>
      </c>
      <c r="BL1028" s="18" t="s">
        <v>417</v>
      </c>
      <c r="BM1028" s="145" t="s">
        <v>3222</v>
      </c>
    </row>
    <row r="1029" spans="2:65" s="1" customFormat="1" ht="24.2" customHeight="1" x14ac:dyDescent="0.2">
      <c r="B1029" s="34"/>
      <c r="C1029" s="134" t="s">
        <v>3223</v>
      </c>
      <c r="D1029" s="134" t="s">
        <v>313</v>
      </c>
      <c r="E1029" s="135" t="s">
        <v>1126</v>
      </c>
      <c r="F1029" s="136" t="s">
        <v>1127</v>
      </c>
      <c r="G1029" s="137" t="s">
        <v>250</v>
      </c>
      <c r="H1029" s="138">
        <v>45.756</v>
      </c>
      <c r="I1029" s="139"/>
      <c r="J1029" s="140">
        <f>ROUND(I1029*H1029,2)</f>
        <v>0</v>
      </c>
      <c r="K1029" s="136" t="s">
        <v>317</v>
      </c>
      <c r="L1029" s="34"/>
      <c r="M1029" s="141" t="s">
        <v>43</v>
      </c>
      <c r="N1029" s="142" t="s">
        <v>52</v>
      </c>
      <c r="P1029" s="143">
        <f>O1029*H1029</f>
        <v>0</v>
      </c>
      <c r="Q1029" s="143">
        <v>1.9000000000000001E-4</v>
      </c>
      <c r="R1029" s="143">
        <f>Q1029*H1029</f>
        <v>8.6936400000000007E-3</v>
      </c>
      <c r="S1029" s="143">
        <v>0</v>
      </c>
      <c r="T1029" s="144">
        <f>S1029*H1029</f>
        <v>0</v>
      </c>
      <c r="AR1029" s="145" t="s">
        <v>417</v>
      </c>
      <c r="AT1029" s="145" t="s">
        <v>313</v>
      </c>
      <c r="AU1029" s="145" t="s">
        <v>90</v>
      </c>
      <c r="AY1029" s="18" t="s">
        <v>311</v>
      </c>
      <c r="BE1029" s="146">
        <f>IF(N1029="základní",J1029,0)</f>
        <v>0</v>
      </c>
      <c r="BF1029" s="146">
        <f>IF(N1029="snížená",J1029,0)</f>
        <v>0</v>
      </c>
      <c r="BG1029" s="146">
        <f>IF(N1029="zákl. přenesená",J1029,0)</f>
        <v>0</v>
      </c>
      <c r="BH1029" s="146">
        <f>IF(N1029="sníž. přenesená",J1029,0)</f>
        <v>0</v>
      </c>
      <c r="BI1029" s="146">
        <f>IF(N1029="nulová",J1029,0)</f>
        <v>0</v>
      </c>
      <c r="BJ1029" s="18" t="s">
        <v>88</v>
      </c>
      <c r="BK1029" s="146">
        <f>ROUND(I1029*H1029,2)</f>
        <v>0</v>
      </c>
      <c r="BL1029" s="18" t="s">
        <v>417</v>
      </c>
      <c r="BM1029" s="145" t="s">
        <v>3224</v>
      </c>
    </row>
    <row r="1030" spans="2:65" s="1" customFormat="1" ht="11.25" x14ac:dyDescent="0.2">
      <c r="B1030" s="34"/>
      <c r="D1030" s="147" t="s">
        <v>320</v>
      </c>
      <c r="F1030" s="148" t="s">
        <v>1129</v>
      </c>
      <c r="I1030" s="149"/>
      <c r="L1030" s="34"/>
      <c r="M1030" s="150"/>
      <c r="T1030" s="55"/>
      <c r="AT1030" s="18" t="s">
        <v>320</v>
      </c>
      <c r="AU1030" s="18" t="s">
        <v>90</v>
      </c>
    </row>
    <row r="1031" spans="2:65" s="12" customFormat="1" ht="11.25" x14ac:dyDescent="0.2">
      <c r="B1031" s="151"/>
      <c r="D1031" s="152" t="s">
        <v>322</v>
      </c>
      <c r="E1031" s="153" t="s">
        <v>43</v>
      </c>
      <c r="F1031" s="154" t="s">
        <v>3225</v>
      </c>
      <c r="H1031" s="155">
        <v>31.045999999999999</v>
      </c>
      <c r="I1031" s="156"/>
      <c r="L1031" s="151"/>
      <c r="M1031" s="157"/>
      <c r="T1031" s="158"/>
      <c r="AT1031" s="153" t="s">
        <v>322</v>
      </c>
      <c r="AU1031" s="153" t="s">
        <v>90</v>
      </c>
      <c r="AV1031" s="12" t="s">
        <v>90</v>
      </c>
      <c r="AW1031" s="12" t="s">
        <v>41</v>
      </c>
      <c r="AX1031" s="12" t="s">
        <v>81</v>
      </c>
      <c r="AY1031" s="153" t="s">
        <v>311</v>
      </c>
    </row>
    <row r="1032" spans="2:65" s="12" customFormat="1" ht="11.25" x14ac:dyDescent="0.2">
      <c r="B1032" s="151"/>
      <c r="D1032" s="152" t="s">
        <v>322</v>
      </c>
      <c r="E1032" s="153" t="s">
        <v>43</v>
      </c>
      <c r="F1032" s="154" t="s">
        <v>3226</v>
      </c>
      <c r="H1032" s="155">
        <v>11.84</v>
      </c>
      <c r="I1032" s="156"/>
      <c r="L1032" s="151"/>
      <c r="M1032" s="157"/>
      <c r="T1032" s="158"/>
      <c r="AT1032" s="153" t="s">
        <v>322</v>
      </c>
      <c r="AU1032" s="153" t="s">
        <v>90</v>
      </c>
      <c r="AV1032" s="12" t="s">
        <v>90</v>
      </c>
      <c r="AW1032" s="12" t="s">
        <v>41</v>
      </c>
      <c r="AX1032" s="12" t="s">
        <v>81</v>
      </c>
      <c r="AY1032" s="153" t="s">
        <v>311</v>
      </c>
    </row>
    <row r="1033" spans="2:65" s="12" customFormat="1" ht="11.25" x14ac:dyDescent="0.2">
      <c r="B1033" s="151"/>
      <c r="D1033" s="152" t="s">
        <v>322</v>
      </c>
      <c r="E1033" s="153" t="s">
        <v>43</v>
      </c>
      <c r="F1033" s="154" t="s">
        <v>3227</v>
      </c>
      <c r="H1033" s="155">
        <v>2.87</v>
      </c>
      <c r="I1033" s="156"/>
      <c r="L1033" s="151"/>
      <c r="M1033" s="157"/>
      <c r="T1033" s="158"/>
      <c r="AT1033" s="153" t="s">
        <v>322</v>
      </c>
      <c r="AU1033" s="153" t="s">
        <v>90</v>
      </c>
      <c r="AV1033" s="12" t="s">
        <v>90</v>
      </c>
      <c r="AW1033" s="12" t="s">
        <v>41</v>
      </c>
      <c r="AX1033" s="12" t="s">
        <v>81</v>
      </c>
      <c r="AY1033" s="153" t="s">
        <v>311</v>
      </c>
    </row>
    <row r="1034" spans="2:65" s="13" customFormat="1" ht="11.25" x14ac:dyDescent="0.2">
      <c r="B1034" s="159"/>
      <c r="D1034" s="152" t="s">
        <v>322</v>
      </c>
      <c r="E1034" s="160" t="s">
        <v>43</v>
      </c>
      <c r="F1034" s="161" t="s">
        <v>331</v>
      </c>
      <c r="H1034" s="162">
        <v>45.756</v>
      </c>
      <c r="I1034" s="163"/>
      <c r="L1034" s="159"/>
      <c r="M1034" s="164"/>
      <c r="T1034" s="165"/>
      <c r="AT1034" s="160" t="s">
        <v>322</v>
      </c>
      <c r="AU1034" s="160" t="s">
        <v>90</v>
      </c>
      <c r="AV1034" s="13" t="s">
        <v>318</v>
      </c>
      <c r="AW1034" s="13" t="s">
        <v>41</v>
      </c>
      <c r="AX1034" s="13" t="s">
        <v>88</v>
      </c>
      <c r="AY1034" s="160" t="s">
        <v>311</v>
      </c>
    </row>
    <row r="1035" spans="2:65" s="1" customFormat="1" ht="16.5" customHeight="1" x14ac:dyDescent="0.2">
      <c r="B1035" s="34"/>
      <c r="C1035" s="172" t="s">
        <v>3228</v>
      </c>
      <c r="D1035" s="172" t="s">
        <v>634</v>
      </c>
      <c r="E1035" s="173" t="s">
        <v>1132</v>
      </c>
      <c r="F1035" s="174" t="s">
        <v>1133</v>
      </c>
      <c r="G1035" s="175" t="s">
        <v>250</v>
      </c>
      <c r="H1035" s="176">
        <v>48.043999999999997</v>
      </c>
      <c r="I1035" s="177"/>
      <c r="J1035" s="178">
        <f>ROUND(I1035*H1035,2)</f>
        <v>0</v>
      </c>
      <c r="K1035" s="174" t="s">
        <v>317</v>
      </c>
      <c r="L1035" s="179"/>
      <c r="M1035" s="180" t="s">
        <v>43</v>
      </c>
      <c r="N1035" s="181" t="s">
        <v>52</v>
      </c>
      <c r="P1035" s="143">
        <f>O1035*H1035</f>
        <v>0</v>
      </c>
      <c r="Q1035" s="143">
        <v>1.1999999999999999E-3</v>
      </c>
      <c r="R1035" s="143">
        <f>Q1035*H1035</f>
        <v>5.765279999999999E-2</v>
      </c>
      <c r="S1035" s="143">
        <v>0</v>
      </c>
      <c r="T1035" s="144">
        <f>S1035*H1035</f>
        <v>0</v>
      </c>
      <c r="AR1035" s="145" t="s">
        <v>528</v>
      </c>
      <c r="AT1035" s="145" t="s">
        <v>634</v>
      </c>
      <c r="AU1035" s="145" t="s">
        <v>90</v>
      </c>
      <c r="AY1035" s="18" t="s">
        <v>311</v>
      </c>
      <c r="BE1035" s="146">
        <f>IF(N1035="základní",J1035,0)</f>
        <v>0</v>
      </c>
      <c r="BF1035" s="146">
        <f>IF(N1035="snížená",J1035,0)</f>
        <v>0</v>
      </c>
      <c r="BG1035" s="146">
        <f>IF(N1035="zákl. přenesená",J1035,0)</f>
        <v>0</v>
      </c>
      <c r="BH1035" s="146">
        <f>IF(N1035="sníž. přenesená",J1035,0)</f>
        <v>0</v>
      </c>
      <c r="BI1035" s="146">
        <f>IF(N1035="nulová",J1035,0)</f>
        <v>0</v>
      </c>
      <c r="BJ1035" s="18" t="s">
        <v>88</v>
      </c>
      <c r="BK1035" s="146">
        <f>ROUND(I1035*H1035,2)</f>
        <v>0</v>
      </c>
      <c r="BL1035" s="18" t="s">
        <v>417</v>
      </c>
      <c r="BM1035" s="145" t="s">
        <v>3229</v>
      </c>
    </row>
    <row r="1036" spans="2:65" s="12" customFormat="1" ht="11.25" x14ac:dyDescent="0.2">
      <c r="B1036" s="151"/>
      <c r="D1036" s="152" t="s">
        <v>322</v>
      </c>
      <c r="F1036" s="154" t="s">
        <v>3230</v>
      </c>
      <c r="H1036" s="155">
        <v>48.043999999999997</v>
      </c>
      <c r="I1036" s="156"/>
      <c r="L1036" s="151"/>
      <c r="M1036" s="157"/>
      <c r="T1036" s="158"/>
      <c r="AT1036" s="153" t="s">
        <v>322</v>
      </c>
      <c r="AU1036" s="153" t="s">
        <v>90</v>
      </c>
      <c r="AV1036" s="12" t="s">
        <v>90</v>
      </c>
      <c r="AW1036" s="12" t="s">
        <v>4</v>
      </c>
      <c r="AX1036" s="12" t="s">
        <v>88</v>
      </c>
      <c r="AY1036" s="153" t="s">
        <v>311</v>
      </c>
    </row>
    <row r="1037" spans="2:65" s="1" customFormat="1" ht="24.2" customHeight="1" x14ac:dyDescent="0.2">
      <c r="B1037" s="34"/>
      <c r="C1037" s="134" t="s">
        <v>1317</v>
      </c>
      <c r="D1037" s="134" t="s">
        <v>313</v>
      </c>
      <c r="E1037" s="135" t="s">
        <v>3231</v>
      </c>
      <c r="F1037" s="136" t="s">
        <v>3232</v>
      </c>
      <c r="G1037" s="137" t="s">
        <v>250</v>
      </c>
      <c r="H1037" s="138">
        <v>320.93700000000001</v>
      </c>
      <c r="I1037" s="139"/>
      <c r="J1037" s="140">
        <f>ROUND(I1037*H1037,2)</f>
        <v>0</v>
      </c>
      <c r="K1037" s="136" t="s">
        <v>317</v>
      </c>
      <c r="L1037" s="34"/>
      <c r="M1037" s="141" t="s">
        <v>43</v>
      </c>
      <c r="N1037" s="142" t="s">
        <v>52</v>
      </c>
      <c r="P1037" s="143">
        <f>O1037*H1037</f>
        <v>0</v>
      </c>
      <c r="Q1037" s="143">
        <v>0</v>
      </c>
      <c r="R1037" s="143">
        <f>Q1037*H1037</f>
        <v>0</v>
      </c>
      <c r="S1037" s="143">
        <v>0</v>
      </c>
      <c r="T1037" s="144">
        <f>S1037*H1037</f>
        <v>0</v>
      </c>
      <c r="AR1037" s="145" t="s">
        <v>417</v>
      </c>
      <c r="AT1037" s="145" t="s">
        <v>313</v>
      </c>
      <c r="AU1037" s="145" t="s">
        <v>90</v>
      </c>
      <c r="AY1037" s="18" t="s">
        <v>311</v>
      </c>
      <c r="BE1037" s="146">
        <f>IF(N1037="základní",J1037,0)</f>
        <v>0</v>
      </c>
      <c r="BF1037" s="146">
        <f>IF(N1037="snížená",J1037,0)</f>
        <v>0</v>
      </c>
      <c r="BG1037" s="146">
        <f>IF(N1037="zákl. přenesená",J1037,0)</f>
        <v>0</v>
      </c>
      <c r="BH1037" s="146">
        <f>IF(N1037="sníž. přenesená",J1037,0)</f>
        <v>0</v>
      </c>
      <c r="BI1037" s="146">
        <f>IF(N1037="nulová",J1037,0)</f>
        <v>0</v>
      </c>
      <c r="BJ1037" s="18" t="s">
        <v>88</v>
      </c>
      <c r="BK1037" s="146">
        <f>ROUND(I1037*H1037,2)</f>
        <v>0</v>
      </c>
      <c r="BL1037" s="18" t="s">
        <v>417</v>
      </c>
      <c r="BM1037" s="145" t="s">
        <v>3233</v>
      </c>
    </row>
    <row r="1038" spans="2:65" s="1" customFormat="1" ht="11.25" x14ac:dyDescent="0.2">
      <c r="B1038" s="34"/>
      <c r="D1038" s="147" t="s">
        <v>320</v>
      </c>
      <c r="F1038" s="148" t="s">
        <v>3234</v>
      </c>
      <c r="I1038" s="149"/>
      <c r="L1038" s="34"/>
      <c r="M1038" s="150"/>
      <c r="T1038" s="55"/>
      <c r="AT1038" s="18" t="s">
        <v>320</v>
      </c>
      <c r="AU1038" s="18" t="s">
        <v>90</v>
      </c>
    </row>
    <row r="1039" spans="2:65" s="14" customFormat="1" ht="11.25" x14ac:dyDescent="0.2">
      <c r="B1039" s="166"/>
      <c r="D1039" s="152" t="s">
        <v>322</v>
      </c>
      <c r="E1039" s="167" t="s">
        <v>43</v>
      </c>
      <c r="F1039" s="168" t="s">
        <v>3147</v>
      </c>
      <c r="H1039" s="167" t="s">
        <v>43</v>
      </c>
      <c r="I1039" s="169"/>
      <c r="L1039" s="166"/>
      <c r="M1039" s="170"/>
      <c r="T1039" s="171"/>
      <c r="AT1039" s="167" t="s">
        <v>322</v>
      </c>
      <c r="AU1039" s="167" t="s">
        <v>90</v>
      </c>
      <c r="AV1039" s="14" t="s">
        <v>88</v>
      </c>
      <c r="AW1039" s="14" t="s">
        <v>41</v>
      </c>
      <c r="AX1039" s="14" t="s">
        <v>81</v>
      </c>
      <c r="AY1039" s="167" t="s">
        <v>311</v>
      </c>
    </row>
    <row r="1040" spans="2:65" s="12" customFormat="1" ht="11.25" x14ac:dyDescent="0.2">
      <c r="B1040" s="151"/>
      <c r="D1040" s="152" t="s">
        <v>322</v>
      </c>
      <c r="E1040" s="153" t="s">
        <v>43</v>
      </c>
      <c r="F1040" s="154" t="s">
        <v>3148</v>
      </c>
      <c r="H1040" s="155">
        <v>161.453</v>
      </c>
      <c r="I1040" s="156"/>
      <c r="L1040" s="151"/>
      <c r="M1040" s="157"/>
      <c r="T1040" s="158"/>
      <c r="AT1040" s="153" t="s">
        <v>322</v>
      </c>
      <c r="AU1040" s="153" t="s">
        <v>90</v>
      </c>
      <c r="AV1040" s="12" t="s">
        <v>90</v>
      </c>
      <c r="AW1040" s="12" t="s">
        <v>41</v>
      </c>
      <c r="AX1040" s="12" t="s">
        <v>81</v>
      </c>
      <c r="AY1040" s="153" t="s">
        <v>311</v>
      </c>
    </row>
    <row r="1041" spans="2:65" s="12" customFormat="1" ht="11.25" x14ac:dyDescent="0.2">
      <c r="B1041" s="151"/>
      <c r="D1041" s="152" t="s">
        <v>322</v>
      </c>
      <c r="E1041" s="153" t="s">
        <v>43</v>
      </c>
      <c r="F1041" s="154" t="s">
        <v>3149</v>
      </c>
      <c r="H1041" s="155">
        <v>159.48400000000001</v>
      </c>
      <c r="I1041" s="156"/>
      <c r="L1041" s="151"/>
      <c r="M1041" s="157"/>
      <c r="T1041" s="158"/>
      <c r="AT1041" s="153" t="s">
        <v>322</v>
      </c>
      <c r="AU1041" s="153" t="s">
        <v>90</v>
      </c>
      <c r="AV1041" s="12" t="s">
        <v>90</v>
      </c>
      <c r="AW1041" s="12" t="s">
        <v>41</v>
      </c>
      <c r="AX1041" s="12" t="s">
        <v>81</v>
      </c>
      <c r="AY1041" s="153" t="s">
        <v>311</v>
      </c>
    </row>
    <row r="1042" spans="2:65" s="13" customFormat="1" ht="11.25" x14ac:dyDescent="0.2">
      <c r="B1042" s="159"/>
      <c r="D1042" s="152" t="s">
        <v>322</v>
      </c>
      <c r="E1042" s="160" t="s">
        <v>43</v>
      </c>
      <c r="F1042" s="161" t="s">
        <v>331</v>
      </c>
      <c r="H1042" s="162">
        <v>320.93700000000001</v>
      </c>
      <c r="I1042" s="163"/>
      <c r="L1042" s="159"/>
      <c r="M1042" s="164"/>
      <c r="T1042" s="165"/>
      <c r="AT1042" s="160" t="s">
        <v>322</v>
      </c>
      <c r="AU1042" s="160" t="s">
        <v>90</v>
      </c>
      <c r="AV1042" s="13" t="s">
        <v>318</v>
      </c>
      <c r="AW1042" s="13" t="s">
        <v>41</v>
      </c>
      <c r="AX1042" s="13" t="s">
        <v>88</v>
      </c>
      <c r="AY1042" s="160" t="s">
        <v>311</v>
      </c>
    </row>
    <row r="1043" spans="2:65" s="1" customFormat="1" ht="16.5" customHeight="1" x14ac:dyDescent="0.2">
      <c r="B1043" s="34"/>
      <c r="C1043" s="172" t="s">
        <v>1322</v>
      </c>
      <c r="D1043" s="172" t="s">
        <v>634</v>
      </c>
      <c r="E1043" s="173" t="s">
        <v>3211</v>
      </c>
      <c r="F1043" s="174" t="s">
        <v>3212</v>
      </c>
      <c r="G1043" s="175" t="s">
        <v>250</v>
      </c>
      <c r="H1043" s="176">
        <v>327.35599999999999</v>
      </c>
      <c r="I1043" s="177"/>
      <c r="J1043" s="178">
        <f>ROUND(I1043*H1043,2)</f>
        <v>0</v>
      </c>
      <c r="K1043" s="174" t="s">
        <v>317</v>
      </c>
      <c r="L1043" s="179"/>
      <c r="M1043" s="180" t="s">
        <v>43</v>
      </c>
      <c r="N1043" s="181" t="s">
        <v>52</v>
      </c>
      <c r="P1043" s="143">
        <f>O1043*H1043</f>
        <v>0</v>
      </c>
      <c r="Q1043" s="143">
        <v>4.7999999999999996E-3</v>
      </c>
      <c r="R1043" s="143">
        <f>Q1043*H1043</f>
        <v>1.5713087999999997</v>
      </c>
      <c r="S1043" s="143">
        <v>0</v>
      </c>
      <c r="T1043" s="144">
        <f>S1043*H1043</f>
        <v>0</v>
      </c>
      <c r="AR1043" s="145" t="s">
        <v>528</v>
      </c>
      <c r="AT1043" s="145" t="s">
        <v>634</v>
      </c>
      <c r="AU1043" s="145" t="s">
        <v>90</v>
      </c>
      <c r="AY1043" s="18" t="s">
        <v>311</v>
      </c>
      <c r="BE1043" s="146">
        <f>IF(N1043="základní",J1043,0)</f>
        <v>0</v>
      </c>
      <c r="BF1043" s="146">
        <f>IF(N1043="snížená",J1043,0)</f>
        <v>0</v>
      </c>
      <c r="BG1043" s="146">
        <f>IF(N1043="zákl. přenesená",J1043,0)</f>
        <v>0</v>
      </c>
      <c r="BH1043" s="146">
        <f>IF(N1043="sníž. přenesená",J1043,0)</f>
        <v>0</v>
      </c>
      <c r="BI1043" s="146">
        <f>IF(N1043="nulová",J1043,0)</f>
        <v>0</v>
      </c>
      <c r="BJ1043" s="18" t="s">
        <v>88</v>
      </c>
      <c r="BK1043" s="146">
        <f>ROUND(I1043*H1043,2)</f>
        <v>0</v>
      </c>
      <c r="BL1043" s="18" t="s">
        <v>417</v>
      </c>
      <c r="BM1043" s="145" t="s">
        <v>3235</v>
      </c>
    </row>
    <row r="1044" spans="2:65" s="12" customFormat="1" ht="11.25" x14ac:dyDescent="0.2">
      <c r="B1044" s="151"/>
      <c r="D1044" s="152" t="s">
        <v>322</v>
      </c>
      <c r="F1044" s="154" t="s">
        <v>3236</v>
      </c>
      <c r="H1044" s="155">
        <v>327.35599999999999</v>
      </c>
      <c r="I1044" s="156"/>
      <c r="L1044" s="151"/>
      <c r="M1044" s="157"/>
      <c r="T1044" s="158"/>
      <c r="AT1044" s="153" t="s">
        <v>322</v>
      </c>
      <c r="AU1044" s="153" t="s">
        <v>90</v>
      </c>
      <c r="AV1044" s="12" t="s">
        <v>90</v>
      </c>
      <c r="AW1044" s="12" t="s">
        <v>4</v>
      </c>
      <c r="AX1044" s="12" t="s">
        <v>88</v>
      </c>
      <c r="AY1044" s="153" t="s">
        <v>311</v>
      </c>
    </row>
    <row r="1045" spans="2:65" s="1" customFormat="1" ht="24.2" customHeight="1" x14ac:dyDescent="0.2">
      <c r="B1045" s="34"/>
      <c r="C1045" s="134" t="s">
        <v>1329</v>
      </c>
      <c r="D1045" s="134" t="s">
        <v>313</v>
      </c>
      <c r="E1045" s="135" t="s">
        <v>3237</v>
      </c>
      <c r="F1045" s="136" t="s">
        <v>3238</v>
      </c>
      <c r="G1045" s="137" t="s">
        <v>250</v>
      </c>
      <c r="H1045" s="138">
        <v>315.02999999999997</v>
      </c>
      <c r="I1045" s="139"/>
      <c r="J1045" s="140">
        <f>ROUND(I1045*H1045,2)</f>
        <v>0</v>
      </c>
      <c r="K1045" s="136" t="s">
        <v>317</v>
      </c>
      <c r="L1045" s="34"/>
      <c r="M1045" s="141" t="s">
        <v>43</v>
      </c>
      <c r="N1045" s="142" t="s">
        <v>52</v>
      </c>
      <c r="P1045" s="143">
        <f>O1045*H1045</f>
        <v>0</v>
      </c>
      <c r="Q1045" s="143">
        <v>0</v>
      </c>
      <c r="R1045" s="143">
        <f>Q1045*H1045</f>
        <v>0</v>
      </c>
      <c r="S1045" s="143">
        <v>0</v>
      </c>
      <c r="T1045" s="144">
        <f>S1045*H1045</f>
        <v>0</v>
      </c>
      <c r="AR1045" s="145" t="s">
        <v>417</v>
      </c>
      <c r="AT1045" s="145" t="s">
        <v>313</v>
      </c>
      <c r="AU1045" s="145" t="s">
        <v>90</v>
      </c>
      <c r="AY1045" s="18" t="s">
        <v>311</v>
      </c>
      <c r="BE1045" s="146">
        <f>IF(N1045="základní",J1045,0)</f>
        <v>0</v>
      </c>
      <c r="BF1045" s="146">
        <f>IF(N1045="snížená",J1045,0)</f>
        <v>0</v>
      </c>
      <c r="BG1045" s="146">
        <f>IF(N1045="zákl. přenesená",J1045,0)</f>
        <v>0</v>
      </c>
      <c r="BH1045" s="146">
        <f>IF(N1045="sníž. přenesená",J1045,0)</f>
        <v>0</v>
      </c>
      <c r="BI1045" s="146">
        <f>IF(N1045="nulová",J1045,0)</f>
        <v>0</v>
      </c>
      <c r="BJ1045" s="18" t="s">
        <v>88</v>
      </c>
      <c r="BK1045" s="146">
        <f>ROUND(I1045*H1045,2)</f>
        <v>0</v>
      </c>
      <c r="BL1045" s="18" t="s">
        <v>417</v>
      </c>
      <c r="BM1045" s="145" t="s">
        <v>3239</v>
      </c>
    </row>
    <row r="1046" spans="2:65" s="1" customFormat="1" ht="11.25" x14ac:dyDescent="0.2">
      <c r="B1046" s="34"/>
      <c r="D1046" s="147" t="s">
        <v>320</v>
      </c>
      <c r="F1046" s="148" t="s">
        <v>3240</v>
      </c>
      <c r="I1046" s="149"/>
      <c r="L1046" s="34"/>
      <c r="M1046" s="150"/>
      <c r="T1046" s="55"/>
      <c r="AT1046" s="18" t="s">
        <v>320</v>
      </c>
      <c r="AU1046" s="18" t="s">
        <v>90</v>
      </c>
    </row>
    <row r="1047" spans="2:65" s="14" customFormat="1" ht="11.25" x14ac:dyDescent="0.2">
      <c r="B1047" s="166"/>
      <c r="D1047" s="152" t="s">
        <v>322</v>
      </c>
      <c r="E1047" s="167" t="s">
        <v>43</v>
      </c>
      <c r="F1047" s="168" t="s">
        <v>1815</v>
      </c>
      <c r="H1047" s="167" t="s">
        <v>43</v>
      </c>
      <c r="I1047" s="169"/>
      <c r="L1047" s="166"/>
      <c r="M1047" s="170"/>
      <c r="T1047" s="171"/>
      <c r="AT1047" s="167" t="s">
        <v>322</v>
      </c>
      <c r="AU1047" s="167" t="s">
        <v>90</v>
      </c>
      <c r="AV1047" s="14" t="s">
        <v>88</v>
      </c>
      <c r="AW1047" s="14" t="s">
        <v>41</v>
      </c>
      <c r="AX1047" s="14" t="s">
        <v>81</v>
      </c>
      <c r="AY1047" s="167" t="s">
        <v>311</v>
      </c>
    </row>
    <row r="1048" spans="2:65" s="14" customFormat="1" ht="11.25" x14ac:dyDescent="0.2">
      <c r="B1048" s="166"/>
      <c r="D1048" s="152" t="s">
        <v>322</v>
      </c>
      <c r="E1048" s="167" t="s">
        <v>43</v>
      </c>
      <c r="F1048" s="168" t="s">
        <v>2885</v>
      </c>
      <c r="H1048" s="167" t="s">
        <v>43</v>
      </c>
      <c r="I1048" s="169"/>
      <c r="L1048" s="166"/>
      <c r="M1048" s="170"/>
      <c r="T1048" s="171"/>
      <c r="AT1048" s="167" t="s">
        <v>322</v>
      </c>
      <c r="AU1048" s="167" t="s">
        <v>90</v>
      </c>
      <c r="AV1048" s="14" t="s">
        <v>88</v>
      </c>
      <c r="AW1048" s="14" t="s">
        <v>41</v>
      </c>
      <c r="AX1048" s="14" t="s">
        <v>81</v>
      </c>
      <c r="AY1048" s="167" t="s">
        <v>311</v>
      </c>
    </row>
    <row r="1049" spans="2:65" s="12" customFormat="1" ht="11.25" x14ac:dyDescent="0.2">
      <c r="B1049" s="151"/>
      <c r="D1049" s="152" t="s">
        <v>322</v>
      </c>
      <c r="E1049" s="153" t="s">
        <v>43</v>
      </c>
      <c r="F1049" s="154" t="s">
        <v>3092</v>
      </c>
      <c r="H1049" s="155">
        <v>152.5</v>
      </c>
      <c r="I1049" s="156"/>
      <c r="L1049" s="151"/>
      <c r="M1049" s="157"/>
      <c r="T1049" s="158"/>
      <c r="AT1049" s="153" t="s">
        <v>322</v>
      </c>
      <c r="AU1049" s="153" t="s">
        <v>90</v>
      </c>
      <c r="AV1049" s="12" t="s">
        <v>90</v>
      </c>
      <c r="AW1049" s="12" t="s">
        <v>41</v>
      </c>
      <c r="AX1049" s="12" t="s">
        <v>81</v>
      </c>
      <c r="AY1049" s="153" t="s">
        <v>311</v>
      </c>
    </row>
    <row r="1050" spans="2:65" s="14" customFormat="1" ht="11.25" x14ac:dyDescent="0.2">
      <c r="B1050" s="166"/>
      <c r="D1050" s="152" t="s">
        <v>322</v>
      </c>
      <c r="E1050" s="167" t="s">
        <v>43</v>
      </c>
      <c r="F1050" s="168" t="s">
        <v>2887</v>
      </c>
      <c r="H1050" s="167" t="s">
        <v>43</v>
      </c>
      <c r="I1050" s="169"/>
      <c r="L1050" s="166"/>
      <c r="M1050" s="170"/>
      <c r="T1050" s="171"/>
      <c r="AT1050" s="167" t="s">
        <v>322</v>
      </c>
      <c r="AU1050" s="167" t="s">
        <v>90</v>
      </c>
      <c r="AV1050" s="14" t="s">
        <v>88</v>
      </c>
      <c r="AW1050" s="14" t="s">
        <v>41</v>
      </c>
      <c r="AX1050" s="14" t="s">
        <v>81</v>
      </c>
      <c r="AY1050" s="167" t="s">
        <v>311</v>
      </c>
    </row>
    <row r="1051" spans="2:65" s="12" customFormat="1" ht="11.25" x14ac:dyDescent="0.2">
      <c r="B1051" s="151"/>
      <c r="D1051" s="152" t="s">
        <v>322</v>
      </c>
      <c r="E1051" s="153" t="s">
        <v>43</v>
      </c>
      <c r="F1051" s="154" t="s">
        <v>3087</v>
      </c>
      <c r="H1051" s="155">
        <v>125.8</v>
      </c>
      <c r="I1051" s="156"/>
      <c r="L1051" s="151"/>
      <c r="M1051" s="157"/>
      <c r="T1051" s="158"/>
      <c r="AT1051" s="153" t="s">
        <v>322</v>
      </c>
      <c r="AU1051" s="153" t="s">
        <v>90</v>
      </c>
      <c r="AV1051" s="12" t="s">
        <v>90</v>
      </c>
      <c r="AW1051" s="12" t="s">
        <v>41</v>
      </c>
      <c r="AX1051" s="12" t="s">
        <v>81</v>
      </c>
      <c r="AY1051" s="153" t="s">
        <v>311</v>
      </c>
    </row>
    <row r="1052" spans="2:65" s="14" customFormat="1" ht="11.25" x14ac:dyDescent="0.2">
      <c r="B1052" s="166"/>
      <c r="D1052" s="152" t="s">
        <v>322</v>
      </c>
      <c r="E1052" s="167" t="s">
        <v>43</v>
      </c>
      <c r="F1052" s="168" t="s">
        <v>2894</v>
      </c>
      <c r="H1052" s="167" t="s">
        <v>43</v>
      </c>
      <c r="I1052" s="169"/>
      <c r="L1052" s="166"/>
      <c r="M1052" s="170"/>
      <c r="T1052" s="171"/>
      <c r="AT1052" s="167" t="s">
        <v>322</v>
      </c>
      <c r="AU1052" s="167" t="s">
        <v>90</v>
      </c>
      <c r="AV1052" s="14" t="s">
        <v>88</v>
      </c>
      <c r="AW1052" s="14" t="s">
        <v>41</v>
      </c>
      <c r="AX1052" s="14" t="s">
        <v>81</v>
      </c>
      <c r="AY1052" s="167" t="s">
        <v>311</v>
      </c>
    </row>
    <row r="1053" spans="2:65" s="12" customFormat="1" ht="11.25" x14ac:dyDescent="0.2">
      <c r="B1053" s="151"/>
      <c r="D1053" s="152" t="s">
        <v>322</v>
      </c>
      <c r="E1053" s="153" t="s">
        <v>43</v>
      </c>
      <c r="F1053" s="154" t="s">
        <v>3088</v>
      </c>
      <c r="H1053" s="155">
        <v>18.100000000000001</v>
      </c>
      <c r="I1053" s="156"/>
      <c r="L1053" s="151"/>
      <c r="M1053" s="157"/>
      <c r="T1053" s="158"/>
      <c r="AT1053" s="153" t="s">
        <v>322</v>
      </c>
      <c r="AU1053" s="153" t="s">
        <v>90</v>
      </c>
      <c r="AV1053" s="12" t="s">
        <v>90</v>
      </c>
      <c r="AW1053" s="12" t="s">
        <v>41</v>
      </c>
      <c r="AX1053" s="12" t="s">
        <v>81</v>
      </c>
      <c r="AY1053" s="153" t="s">
        <v>311</v>
      </c>
    </row>
    <row r="1054" spans="2:65" s="14" customFormat="1" ht="11.25" x14ac:dyDescent="0.2">
      <c r="B1054" s="166"/>
      <c r="D1054" s="152" t="s">
        <v>322</v>
      </c>
      <c r="E1054" s="167" t="s">
        <v>43</v>
      </c>
      <c r="F1054" s="168" t="s">
        <v>2889</v>
      </c>
      <c r="H1054" s="167" t="s">
        <v>43</v>
      </c>
      <c r="I1054" s="169"/>
      <c r="L1054" s="166"/>
      <c r="M1054" s="170"/>
      <c r="T1054" s="171"/>
      <c r="AT1054" s="167" t="s">
        <v>322</v>
      </c>
      <c r="AU1054" s="167" t="s">
        <v>90</v>
      </c>
      <c r="AV1054" s="14" t="s">
        <v>88</v>
      </c>
      <c r="AW1054" s="14" t="s">
        <v>41</v>
      </c>
      <c r="AX1054" s="14" t="s">
        <v>81</v>
      </c>
      <c r="AY1054" s="167" t="s">
        <v>311</v>
      </c>
    </row>
    <row r="1055" spans="2:65" s="12" customFormat="1" ht="11.25" x14ac:dyDescent="0.2">
      <c r="B1055" s="151"/>
      <c r="D1055" s="152" t="s">
        <v>322</v>
      </c>
      <c r="E1055" s="153" t="s">
        <v>43</v>
      </c>
      <c r="F1055" s="154" t="s">
        <v>2814</v>
      </c>
      <c r="H1055" s="155">
        <v>1.4</v>
      </c>
      <c r="I1055" s="156"/>
      <c r="L1055" s="151"/>
      <c r="M1055" s="157"/>
      <c r="T1055" s="158"/>
      <c r="AT1055" s="153" t="s">
        <v>322</v>
      </c>
      <c r="AU1055" s="153" t="s">
        <v>90</v>
      </c>
      <c r="AV1055" s="12" t="s">
        <v>90</v>
      </c>
      <c r="AW1055" s="12" t="s">
        <v>41</v>
      </c>
      <c r="AX1055" s="12" t="s">
        <v>81</v>
      </c>
      <c r="AY1055" s="153" t="s">
        <v>311</v>
      </c>
    </row>
    <row r="1056" spans="2:65" s="14" customFormat="1" ht="11.25" x14ac:dyDescent="0.2">
      <c r="B1056" s="166"/>
      <c r="D1056" s="152" t="s">
        <v>322</v>
      </c>
      <c r="E1056" s="167" t="s">
        <v>43</v>
      </c>
      <c r="F1056" s="168" t="s">
        <v>2891</v>
      </c>
      <c r="H1056" s="167" t="s">
        <v>43</v>
      </c>
      <c r="I1056" s="169"/>
      <c r="L1056" s="166"/>
      <c r="M1056" s="170"/>
      <c r="T1056" s="171"/>
      <c r="AT1056" s="167" t="s">
        <v>322</v>
      </c>
      <c r="AU1056" s="167" t="s">
        <v>90</v>
      </c>
      <c r="AV1056" s="14" t="s">
        <v>88</v>
      </c>
      <c r="AW1056" s="14" t="s">
        <v>41</v>
      </c>
      <c r="AX1056" s="14" t="s">
        <v>81</v>
      </c>
      <c r="AY1056" s="167" t="s">
        <v>311</v>
      </c>
    </row>
    <row r="1057" spans="2:65" s="12" customFormat="1" ht="11.25" x14ac:dyDescent="0.2">
      <c r="B1057" s="151"/>
      <c r="D1057" s="152" t="s">
        <v>322</v>
      </c>
      <c r="E1057" s="153" t="s">
        <v>43</v>
      </c>
      <c r="F1057" s="154" t="s">
        <v>2815</v>
      </c>
      <c r="H1057" s="155">
        <v>17.23</v>
      </c>
      <c r="I1057" s="156"/>
      <c r="L1057" s="151"/>
      <c r="M1057" s="157"/>
      <c r="T1057" s="158"/>
      <c r="AT1057" s="153" t="s">
        <v>322</v>
      </c>
      <c r="AU1057" s="153" t="s">
        <v>90</v>
      </c>
      <c r="AV1057" s="12" t="s">
        <v>90</v>
      </c>
      <c r="AW1057" s="12" t="s">
        <v>41</v>
      </c>
      <c r="AX1057" s="12" t="s">
        <v>81</v>
      </c>
      <c r="AY1057" s="153" t="s">
        <v>311</v>
      </c>
    </row>
    <row r="1058" spans="2:65" s="13" customFormat="1" ht="11.25" x14ac:dyDescent="0.2">
      <c r="B1058" s="159"/>
      <c r="D1058" s="152" t="s">
        <v>322</v>
      </c>
      <c r="E1058" s="160" t="s">
        <v>43</v>
      </c>
      <c r="F1058" s="161" t="s">
        <v>331</v>
      </c>
      <c r="H1058" s="162">
        <v>315.02999999999997</v>
      </c>
      <c r="I1058" s="163"/>
      <c r="L1058" s="159"/>
      <c r="M1058" s="164"/>
      <c r="T1058" s="165"/>
      <c r="AT1058" s="160" t="s">
        <v>322</v>
      </c>
      <c r="AU1058" s="160" t="s">
        <v>90</v>
      </c>
      <c r="AV1058" s="13" t="s">
        <v>318</v>
      </c>
      <c r="AW1058" s="13" t="s">
        <v>41</v>
      </c>
      <c r="AX1058" s="13" t="s">
        <v>88</v>
      </c>
      <c r="AY1058" s="160" t="s">
        <v>311</v>
      </c>
    </row>
    <row r="1059" spans="2:65" s="1" customFormat="1" ht="16.5" customHeight="1" x14ac:dyDescent="0.2">
      <c r="B1059" s="34"/>
      <c r="C1059" s="172" t="s">
        <v>1334</v>
      </c>
      <c r="D1059" s="172" t="s">
        <v>634</v>
      </c>
      <c r="E1059" s="173" t="s">
        <v>3241</v>
      </c>
      <c r="F1059" s="174" t="s">
        <v>3242</v>
      </c>
      <c r="G1059" s="175" t="s">
        <v>250</v>
      </c>
      <c r="H1059" s="176">
        <v>346.53300000000002</v>
      </c>
      <c r="I1059" s="177"/>
      <c r="J1059" s="178">
        <f>ROUND(I1059*H1059,2)</f>
        <v>0</v>
      </c>
      <c r="K1059" s="174" t="s">
        <v>43</v>
      </c>
      <c r="L1059" s="179"/>
      <c r="M1059" s="180" t="s">
        <v>43</v>
      </c>
      <c r="N1059" s="181" t="s">
        <v>52</v>
      </c>
      <c r="P1059" s="143">
        <f>O1059*H1059</f>
        <v>0</v>
      </c>
      <c r="Q1059" s="143">
        <v>0</v>
      </c>
      <c r="R1059" s="143">
        <f>Q1059*H1059</f>
        <v>0</v>
      </c>
      <c r="S1059" s="143">
        <v>0</v>
      </c>
      <c r="T1059" s="144">
        <f>S1059*H1059</f>
        <v>0</v>
      </c>
      <c r="AR1059" s="145" t="s">
        <v>528</v>
      </c>
      <c r="AT1059" s="145" t="s">
        <v>634</v>
      </c>
      <c r="AU1059" s="145" t="s">
        <v>90</v>
      </c>
      <c r="AY1059" s="18" t="s">
        <v>311</v>
      </c>
      <c r="BE1059" s="146">
        <f>IF(N1059="základní",J1059,0)</f>
        <v>0</v>
      </c>
      <c r="BF1059" s="146">
        <f>IF(N1059="snížená",J1059,0)</f>
        <v>0</v>
      </c>
      <c r="BG1059" s="146">
        <f>IF(N1059="zákl. přenesená",J1059,0)</f>
        <v>0</v>
      </c>
      <c r="BH1059" s="146">
        <f>IF(N1059="sníž. přenesená",J1059,0)</f>
        <v>0</v>
      </c>
      <c r="BI1059" s="146">
        <f>IF(N1059="nulová",J1059,0)</f>
        <v>0</v>
      </c>
      <c r="BJ1059" s="18" t="s">
        <v>88</v>
      </c>
      <c r="BK1059" s="146">
        <f>ROUND(I1059*H1059,2)</f>
        <v>0</v>
      </c>
      <c r="BL1059" s="18" t="s">
        <v>417</v>
      </c>
      <c r="BM1059" s="145" t="s">
        <v>3243</v>
      </c>
    </row>
    <row r="1060" spans="2:65" s="1" customFormat="1" ht="24.2" customHeight="1" x14ac:dyDescent="0.2">
      <c r="B1060" s="34"/>
      <c r="C1060" s="134" t="s">
        <v>1340</v>
      </c>
      <c r="D1060" s="134" t="s">
        <v>313</v>
      </c>
      <c r="E1060" s="135" t="s">
        <v>1137</v>
      </c>
      <c r="F1060" s="136" t="s">
        <v>1138</v>
      </c>
      <c r="G1060" s="137" t="s">
        <v>962</v>
      </c>
      <c r="H1060" s="183"/>
      <c r="I1060" s="139"/>
      <c r="J1060" s="140">
        <f>ROUND(I1060*H1060,2)</f>
        <v>0</v>
      </c>
      <c r="K1060" s="136" t="s">
        <v>317</v>
      </c>
      <c r="L1060" s="34"/>
      <c r="M1060" s="141" t="s">
        <v>43</v>
      </c>
      <c r="N1060" s="142" t="s">
        <v>52</v>
      </c>
      <c r="P1060" s="143">
        <f>O1060*H1060</f>
        <v>0</v>
      </c>
      <c r="Q1060" s="143">
        <v>0</v>
      </c>
      <c r="R1060" s="143">
        <f>Q1060*H1060</f>
        <v>0</v>
      </c>
      <c r="S1060" s="143">
        <v>0</v>
      </c>
      <c r="T1060" s="144">
        <f>S1060*H1060</f>
        <v>0</v>
      </c>
      <c r="AR1060" s="145" t="s">
        <v>417</v>
      </c>
      <c r="AT1060" s="145" t="s">
        <v>313</v>
      </c>
      <c r="AU1060" s="145" t="s">
        <v>90</v>
      </c>
      <c r="AY1060" s="18" t="s">
        <v>311</v>
      </c>
      <c r="BE1060" s="146">
        <f>IF(N1060="základní",J1060,0)</f>
        <v>0</v>
      </c>
      <c r="BF1060" s="146">
        <f>IF(N1060="snížená",J1060,0)</f>
        <v>0</v>
      </c>
      <c r="BG1060" s="146">
        <f>IF(N1060="zákl. přenesená",J1060,0)</f>
        <v>0</v>
      </c>
      <c r="BH1060" s="146">
        <f>IF(N1060="sníž. přenesená",J1060,0)</f>
        <v>0</v>
      </c>
      <c r="BI1060" s="146">
        <f>IF(N1060="nulová",J1060,0)</f>
        <v>0</v>
      </c>
      <c r="BJ1060" s="18" t="s">
        <v>88</v>
      </c>
      <c r="BK1060" s="146">
        <f>ROUND(I1060*H1060,2)</f>
        <v>0</v>
      </c>
      <c r="BL1060" s="18" t="s">
        <v>417</v>
      </c>
      <c r="BM1060" s="145" t="s">
        <v>3244</v>
      </c>
    </row>
    <row r="1061" spans="2:65" s="1" customFormat="1" ht="11.25" x14ac:dyDescent="0.2">
      <c r="B1061" s="34"/>
      <c r="D1061" s="147" t="s">
        <v>320</v>
      </c>
      <c r="F1061" s="148" t="s">
        <v>1140</v>
      </c>
      <c r="I1061" s="149"/>
      <c r="L1061" s="34"/>
      <c r="M1061" s="150"/>
      <c r="T1061" s="55"/>
      <c r="AT1061" s="18" t="s">
        <v>320</v>
      </c>
      <c r="AU1061" s="18" t="s">
        <v>90</v>
      </c>
    </row>
    <row r="1062" spans="2:65" s="11" customFormat="1" ht="22.9" customHeight="1" x14ac:dyDescent="0.2">
      <c r="B1062" s="122"/>
      <c r="D1062" s="123" t="s">
        <v>80</v>
      </c>
      <c r="E1062" s="132" t="s">
        <v>1141</v>
      </c>
      <c r="F1062" s="132" t="s">
        <v>1142</v>
      </c>
      <c r="I1062" s="125"/>
      <c r="J1062" s="133">
        <f>BK1062</f>
        <v>0</v>
      </c>
      <c r="L1062" s="122"/>
      <c r="M1062" s="127"/>
      <c r="P1062" s="128">
        <f>SUM(P1063:P1076)</f>
        <v>0</v>
      </c>
      <c r="R1062" s="128">
        <f>SUM(R1063:R1076)</f>
        <v>0.34299000000000002</v>
      </c>
      <c r="T1062" s="129">
        <f>SUM(T1063:T1076)</f>
        <v>0</v>
      </c>
      <c r="AR1062" s="123" t="s">
        <v>90</v>
      </c>
      <c r="AT1062" s="130" t="s">
        <v>80</v>
      </c>
      <c r="AU1062" s="130" t="s">
        <v>88</v>
      </c>
      <c r="AY1062" s="123" t="s">
        <v>311</v>
      </c>
      <c r="BK1062" s="131">
        <f>SUM(BK1063:BK1076)</f>
        <v>0</v>
      </c>
    </row>
    <row r="1063" spans="2:65" s="1" customFormat="1" ht="21.75" customHeight="1" x14ac:dyDescent="0.2">
      <c r="B1063" s="34"/>
      <c r="C1063" s="134" t="s">
        <v>1346</v>
      </c>
      <c r="D1063" s="134" t="s">
        <v>313</v>
      </c>
      <c r="E1063" s="135" t="s">
        <v>3245</v>
      </c>
      <c r="F1063" s="136" t="s">
        <v>3246</v>
      </c>
      <c r="G1063" s="137" t="s">
        <v>250</v>
      </c>
      <c r="H1063" s="138">
        <v>26.7</v>
      </c>
      <c r="I1063" s="139"/>
      <c r="J1063" s="140">
        <f>ROUND(I1063*H1063,2)</f>
        <v>0</v>
      </c>
      <c r="K1063" s="136" t="s">
        <v>317</v>
      </c>
      <c r="L1063" s="34"/>
      <c r="M1063" s="141" t="s">
        <v>43</v>
      </c>
      <c r="N1063" s="142" t="s">
        <v>52</v>
      </c>
      <c r="P1063" s="143">
        <f>O1063*H1063</f>
        <v>0</v>
      </c>
      <c r="Q1063" s="143">
        <v>7.0600000000000003E-3</v>
      </c>
      <c r="R1063" s="143">
        <f>Q1063*H1063</f>
        <v>0.188502</v>
      </c>
      <c r="S1063" s="143">
        <v>0</v>
      </c>
      <c r="T1063" s="144">
        <f>S1063*H1063</f>
        <v>0</v>
      </c>
      <c r="AR1063" s="145" t="s">
        <v>417</v>
      </c>
      <c r="AT1063" s="145" t="s">
        <v>313</v>
      </c>
      <c r="AU1063" s="145" t="s">
        <v>90</v>
      </c>
      <c r="AY1063" s="18" t="s">
        <v>311</v>
      </c>
      <c r="BE1063" s="146">
        <f>IF(N1063="základní",J1063,0)</f>
        <v>0</v>
      </c>
      <c r="BF1063" s="146">
        <f>IF(N1063="snížená",J1063,0)</f>
        <v>0</v>
      </c>
      <c r="BG1063" s="146">
        <f>IF(N1063="zákl. přenesená",J1063,0)</f>
        <v>0</v>
      </c>
      <c r="BH1063" s="146">
        <f>IF(N1063="sníž. přenesená",J1063,0)</f>
        <v>0</v>
      </c>
      <c r="BI1063" s="146">
        <f>IF(N1063="nulová",J1063,0)</f>
        <v>0</v>
      </c>
      <c r="BJ1063" s="18" t="s">
        <v>88</v>
      </c>
      <c r="BK1063" s="146">
        <f>ROUND(I1063*H1063,2)</f>
        <v>0</v>
      </c>
      <c r="BL1063" s="18" t="s">
        <v>417</v>
      </c>
      <c r="BM1063" s="145" t="s">
        <v>3247</v>
      </c>
    </row>
    <row r="1064" spans="2:65" s="1" customFormat="1" ht="11.25" x14ac:dyDescent="0.2">
      <c r="B1064" s="34"/>
      <c r="D1064" s="147" t="s">
        <v>320</v>
      </c>
      <c r="F1064" s="148" t="s">
        <v>3248</v>
      </c>
      <c r="I1064" s="149"/>
      <c r="L1064" s="34"/>
      <c r="M1064" s="150"/>
      <c r="T1064" s="55"/>
      <c r="AT1064" s="18" t="s">
        <v>320</v>
      </c>
      <c r="AU1064" s="18" t="s">
        <v>90</v>
      </c>
    </row>
    <row r="1065" spans="2:65" s="14" customFormat="1" ht="11.25" x14ac:dyDescent="0.2">
      <c r="B1065" s="166"/>
      <c r="D1065" s="152" t="s">
        <v>322</v>
      </c>
      <c r="E1065" s="167" t="s">
        <v>43</v>
      </c>
      <c r="F1065" s="168" t="s">
        <v>1815</v>
      </c>
      <c r="H1065" s="167" t="s">
        <v>43</v>
      </c>
      <c r="I1065" s="169"/>
      <c r="L1065" s="166"/>
      <c r="M1065" s="170"/>
      <c r="T1065" s="171"/>
      <c r="AT1065" s="167" t="s">
        <v>322</v>
      </c>
      <c r="AU1065" s="167" t="s">
        <v>90</v>
      </c>
      <c r="AV1065" s="14" t="s">
        <v>88</v>
      </c>
      <c r="AW1065" s="14" t="s">
        <v>41</v>
      </c>
      <c r="AX1065" s="14" t="s">
        <v>81</v>
      </c>
      <c r="AY1065" s="167" t="s">
        <v>311</v>
      </c>
    </row>
    <row r="1066" spans="2:65" s="12" customFormat="1" ht="11.25" x14ac:dyDescent="0.2">
      <c r="B1066" s="151"/>
      <c r="D1066" s="152" t="s">
        <v>322</v>
      </c>
      <c r="E1066" s="153" t="s">
        <v>43</v>
      </c>
      <c r="F1066" s="154" t="s">
        <v>3249</v>
      </c>
      <c r="H1066" s="155">
        <v>26.7</v>
      </c>
      <c r="I1066" s="156"/>
      <c r="L1066" s="151"/>
      <c r="M1066" s="157"/>
      <c r="T1066" s="158"/>
      <c r="AT1066" s="153" t="s">
        <v>322</v>
      </c>
      <c r="AU1066" s="153" t="s">
        <v>90</v>
      </c>
      <c r="AV1066" s="12" t="s">
        <v>90</v>
      </c>
      <c r="AW1066" s="12" t="s">
        <v>41</v>
      </c>
      <c r="AX1066" s="12" t="s">
        <v>81</v>
      </c>
      <c r="AY1066" s="153" t="s">
        <v>311</v>
      </c>
    </row>
    <row r="1067" spans="2:65" s="13" customFormat="1" ht="11.25" x14ac:dyDescent="0.2">
      <c r="B1067" s="159"/>
      <c r="D1067" s="152" t="s">
        <v>322</v>
      </c>
      <c r="E1067" s="160" t="s">
        <v>43</v>
      </c>
      <c r="F1067" s="161" t="s">
        <v>331</v>
      </c>
      <c r="H1067" s="162">
        <v>26.7</v>
      </c>
      <c r="I1067" s="163"/>
      <c r="L1067" s="159"/>
      <c r="M1067" s="164"/>
      <c r="T1067" s="165"/>
      <c r="AT1067" s="160" t="s">
        <v>322</v>
      </c>
      <c r="AU1067" s="160" t="s">
        <v>90</v>
      </c>
      <c r="AV1067" s="13" t="s">
        <v>318</v>
      </c>
      <c r="AW1067" s="13" t="s">
        <v>41</v>
      </c>
      <c r="AX1067" s="13" t="s">
        <v>88</v>
      </c>
      <c r="AY1067" s="160" t="s">
        <v>311</v>
      </c>
    </row>
    <row r="1068" spans="2:65" s="1" customFormat="1" ht="16.5" customHeight="1" x14ac:dyDescent="0.2">
      <c r="B1068" s="34"/>
      <c r="C1068" s="172" t="s">
        <v>1353</v>
      </c>
      <c r="D1068" s="172" t="s">
        <v>634</v>
      </c>
      <c r="E1068" s="173" t="s">
        <v>3250</v>
      </c>
      <c r="F1068" s="174" t="s">
        <v>3251</v>
      </c>
      <c r="G1068" s="175" t="s">
        <v>250</v>
      </c>
      <c r="H1068" s="176">
        <v>28.035</v>
      </c>
      <c r="I1068" s="177"/>
      <c r="J1068" s="178">
        <f>ROUND(I1068*H1068,2)</f>
        <v>0</v>
      </c>
      <c r="K1068" s="174" t="s">
        <v>43</v>
      </c>
      <c r="L1068" s="179"/>
      <c r="M1068" s="180" t="s">
        <v>43</v>
      </c>
      <c r="N1068" s="181" t="s">
        <v>52</v>
      </c>
      <c r="P1068" s="143">
        <f>O1068*H1068</f>
        <v>0</v>
      </c>
      <c r="Q1068" s="143">
        <v>0</v>
      </c>
      <c r="R1068" s="143">
        <f>Q1068*H1068</f>
        <v>0</v>
      </c>
      <c r="S1068" s="143">
        <v>0</v>
      </c>
      <c r="T1068" s="144">
        <f>S1068*H1068</f>
        <v>0</v>
      </c>
      <c r="AR1068" s="145" t="s">
        <v>528</v>
      </c>
      <c r="AT1068" s="145" t="s">
        <v>634</v>
      </c>
      <c r="AU1068" s="145" t="s">
        <v>90</v>
      </c>
      <c r="AY1068" s="18" t="s">
        <v>311</v>
      </c>
      <c r="BE1068" s="146">
        <f>IF(N1068="základní",J1068,0)</f>
        <v>0</v>
      </c>
      <c r="BF1068" s="146">
        <f>IF(N1068="snížená",J1068,0)</f>
        <v>0</v>
      </c>
      <c r="BG1068" s="146">
        <f>IF(N1068="zákl. přenesená",J1068,0)</f>
        <v>0</v>
      </c>
      <c r="BH1068" s="146">
        <f>IF(N1068="sníž. přenesená",J1068,0)</f>
        <v>0</v>
      </c>
      <c r="BI1068" s="146">
        <f>IF(N1068="nulová",J1068,0)</f>
        <v>0</v>
      </c>
      <c r="BJ1068" s="18" t="s">
        <v>88</v>
      </c>
      <c r="BK1068" s="146">
        <f>ROUND(I1068*H1068,2)</f>
        <v>0</v>
      </c>
      <c r="BL1068" s="18" t="s">
        <v>417</v>
      </c>
      <c r="BM1068" s="145" t="s">
        <v>3252</v>
      </c>
    </row>
    <row r="1069" spans="2:65" s="1" customFormat="1" ht="16.5" customHeight="1" x14ac:dyDescent="0.2">
      <c r="B1069" s="34"/>
      <c r="C1069" s="134" t="s">
        <v>1359</v>
      </c>
      <c r="D1069" s="134" t="s">
        <v>313</v>
      </c>
      <c r="E1069" s="135" t="s">
        <v>3253</v>
      </c>
      <c r="F1069" s="136" t="s">
        <v>3254</v>
      </c>
      <c r="G1069" s="137" t="s">
        <v>250</v>
      </c>
      <c r="H1069" s="138">
        <v>75.36</v>
      </c>
      <c r="I1069" s="139"/>
      <c r="J1069" s="140">
        <f>ROUND(I1069*H1069,2)</f>
        <v>0</v>
      </c>
      <c r="K1069" s="136" t="s">
        <v>317</v>
      </c>
      <c r="L1069" s="34"/>
      <c r="M1069" s="141" t="s">
        <v>43</v>
      </c>
      <c r="N1069" s="142" t="s">
        <v>52</v>
      </c>
      <c r="P1069" s="143">
        <f>O1069*H1069</f>
        <v>0</v>
      </c>
      <c r="Q1069" s="143">
        <v>2.0500000000000002E-3</v>
      </c>
      <c r="R1069" s="143">
        <f>Q1069*H1069</f>
        <v>0.15448800000000001</v>
      </c>
      <c r="S1069" s="143">
        <v>0</v>
      </c>
      <c r="T1069" s="144">
        <f>S1069*H1069</f>
        <v>0</v>
      </c>
      <c r="AR1069" s="145" t="s">
        <v>417</v>
      </c>
      <c r="AT1069" s="145" t="s">
        <v>313</v>
      </c>
      <c r="AU1069" s="145" t="s">
        <v>90</v>
      </c>
      <c r="AY1069" s="18" t="s">
        <v>311</v>
      </c>
      <c r="BE1069" s="146">
        <f>IF(N1069="základní",J1069,0)</f>
        <v>0</v>
      </c>
      <c r="BF1069" s="146">
        <f>IF(N1069="snížená",J1069,0)</f>
        <v>0</v>
      </c>
      <c r="BG1069" s="146">
        <f>IF(N1069="zákl. přenesená",J1069,0)</f>
        <v>0</v>
      </c>
      <c r="BH1069" s="146">
        <f>IF(N1069="sníž. přenesená",J1069,0)</f>
        <v>0</v>
      </c>
      <c r="BI1069" s="146">
        <f>IF(N1069="nulová",J1069,0)</f>
        <v>0</v>
      </c>
      <c r="BJ1069" s="18" t="s">
        <v>88</v>
      </c>
      <c r="BK1069" s="146">
        <f>ROUND(I1069*H1069,2)</f>
        <v>0</v>
      </c>
      <c r="BL1069" s="18" t="s">
        <v>417</v>
      </c>
      <c r="BM1069" s="145" t="s">
        <v>3255</v>
      </c>
    </row>
    <row r="1070" spans="2:65" s="1" customFormat="1" ht="11.25" x14ac:dyDescent="0.2">
      <c r="B1070" s="34"/>
      <c r="D1070" s="147" t="s">
        <v>320</v>
      </c>
      <c r="F1070" s="148" t="s">
        <v>3256</v>
      </c>
      <c r="I1070" s="149"/>
      <c r="L1070" s="34"/>
      <c r="M1070" s="150"/>
      <c r="T1070" s="55"/>
      <c r="AT1070" s="18" t="s">
        <v>320</v>
      </c>
      <c r="AU1070" s="18" t="s">
        <v>90</v>
      </c>
    </row>
    <row r="1071" spans="2:65" s="14" customFormat="1" ht="11.25" x14ac:dyDescent="0.2">
      <c r="B1071" s="166"/>
      <c r="D1071" s="152" t="s">
        <v>322</v>
      </c>
      <c r="E1071" s="167" t="s">
        <v>43</v>
      </c>
      <c r="F1071" s="168" t="s">
        <v>1815</v>
      </c>
      <c r="H1071" s="167" t="s">
        <v>43</v>
      </c>
      <c r="I1071" s="169"/>
      <c r="L1071" s="166"/>
      <c r="M1071" s="170"/>
      <c r="T1071" s="171"/>
      <c r="AT1071" s="167" t="s">
        <v>322</v>
      </c>
      <c r="AU1071" s="167" t="s">
        <v>90</v>
      </c>
      <c r="AV1071" s="14" t="s">
        <v>88</v>
      </c>
      <c r="AW1071" s="14" t="s">
        <v>41</v>
      </c>
      <c r="AX1071" s="14" t="s">
        <v>81</v>
      </c>
      <c r="AY1071" s="167" t="s">
        <v>311</v>
      </c>
    </row>
    <row r="1072" spans="2:65" s="12" customFormat="1" ht="11.25" x14ac:dyDescent="0.2">
      <c r="B1072" s="151"/>
      <c r="D1072" s="152" t="s">
        <v>322</v>
      </c>
      <c r="E1072" s="153" t="s">
        <v>43</v>
      </c>
      <c r="F1072" s="154" t="s">
        <v>3257</v>
      </c>
      <c r="H1072" s="155">
        <v>75.36</v>
      </c>
      <c r="I1072" s="156"/>
      <c r="L1072" s="151"/>
      <c r="M1072" s="157"/>
      <c r="T1072" s="158"/>
      <c r="AT1072" s="153" t="s">
        <v>322</v>
      </c>
      <c r="AU1072" s="153" t="s">
        <v>90</v>
      </c>
      <c r="AV1072" s="12" t="s">
        <v>90</v>
      </c>
      <c r="AW1072" s="12" t="s">
        <v>41</v>
      </c>
      <c r="AX1072" s="12" t="s">
        <v>81</v>
      </c>
      <c r="AY1072" s="153" t="s">
        <v>311</v>
      </c>
    </row>
    <row r="1073" spans="2:65" s="13" customFormat="1" ht="11.25" x14ac:dyDescent="0.2">
      <c r="B1073" s="159"/>
      <c r="D1073" s="152" t="s">
        <v>322</v>
      </c>
      <c r="E1073" s="160" t="s">
        <v>43</v>
      </c>
      <c r="F1073" s="161" t="s">
        <v>331</v>
      </c>
      <c r="H1073" s="162">
        <v>75.36</v>
      </c>
      <c r="I1073" s="163"/>
      <c r="L1073" s="159"/>
      <c r="M1073" s="164"/>
      <c r="T1073" s="165"/>
      <c r="AT1073" s="160" t="s">
        <v>322</v>
      </c>
      <c r="AU1073" s="160" t="s">
        <v>90</v>
      </c>
      <c r="AV1073" s="13" t="s">
        <v>318</v>
      </c>
      <c r="AW1073" s="13" t="s">
        <v>41</v>
      </c>
      <c r="AX1073" s="13" t="s">
        <v>88</v>
      </c>
      <c r="AY1073" s="160" t="s">
        <v>311</v>
      </c>
    </row>
    <row r="1074" spans="2:65" s="1" customFormat="1" ht="16.5" customHeight="1" x14ac:dyDescent="0.2">
      <c r="B1074" s="34"/>
      <c r="C1074" s="172" t="s">
        <v>1366</v>
      </c>
      <c r="D1074" s="172" t="s">
        <v>634</v>
      </c>
      <c r="E1074" s="173" t="s">
        <v>3250</v>
      </c>
      <c r="F1074" s="174" t="s">
        <v>3251</v>
      </c>
      <c r="G1074" s="175" t="s">
        <v>250</v>
      </c>
      <c r="H1074" s="176">
        <v>79.128</v>
      </c>
      <c r="I1074" s="177"/>
      <c r="J1074" s="178">
        <f>ROUND(I1074*H1074,2)</f>
        <v>0</v>
      </c>
      <c r="K1074" s="174" t="s">
        <v>43</v>
      </c>
      <c r="L1074" s="179"/>
      <c r="M1074" s="180" t="s">
        <v>43</v>
      </c>
      <c r="N1074" s="181" t="s">
        <v>52</v>
      </c>
      <c r="P1074" s="143">
        <f>O1074*H1074</f>
        <v>0</v>
      </c>
      <c r="Q1074" s="143">
        <v>0</v>
      </c>
      <c r="R1074" s="143">
        <f>Q1074*H1074</f>
        <v>0</v>
      </c>
      <c r="S1074" s="143">
        <v>0</v>
      </c>
      <c r="T1074" s="144">
        <f>S1074*H1074</f>
        <v>0</v>
      </c>
      <c r="AR1074" s="145" t="s">
        <v>528</v>
      </c>
      <c r="AT1074" s="145" t="s">
        <v>634</v>
      </c>
      <c r="AU1074" s="145" t="s">
        <v>90</v>
      </c>
      <c r="AY1074" s="18" t="s">
        <v>311</v>
      </c>
      <c r="BE1074" s="146">
        <f>IF(N1074="základní",J1074,0)</f>
        <v>0</v>
      </c>
      <c r="BF1074" s="146">
        <f>IF(N1074="snížená",J1074,0)</f>
        <v>0</v>
      </c>
      <c r="BG1074" s="146">
        <f>IF(N1074="zákl. přenesená",J1074,0)</f>
        <v>0</v>
      </c>
      <c r="BH1074" s="146">
        <f>IF(N1074="sníž. přenesená",J1074,0)</f>
        <v>0</v>
      </c>
      <c r="BI1074" s="146">
        <f>IF(N1074="nulová",J1074,0)</f>
        <v>0</v>
      </c>
      <c r="BJ1074" s="18" t="s">
        <v>88</v>
      </c>
      <c r="BK1074" s="146">
        <f>ROUND(I1074*H1074,2)</f>
        <v>0</v>
      </c>
      <c r="BL1074" s="18" t="s">
        <v>417</v>
      </c>
      <c r="BM1074" s="145" t="s">
        <v>3258</v>
      </c>
    </row>
    <row r="1075" spans="2:65" s="1" customFormat="1" ht="24.2" customHeight="1" x14ac:dyDescent="0.2">
      <c r="B1075" s="34"/>
      <c r="C1075" s="134" t="s">
        <v>1371</v>
      </c>
      <c r="D1075" s="134" t="s">
        <v>313</v>
      </c>
      <c r="E1075" s="135" t="s">
        <v>1156</v>
      </c>
      <c r="F1075" s="136" t="s">
        <v>1157</v>
      </c>
      <c r="G1075" s="137" t="s">
        <v>962</v>
      </c>
      <c r="H1075" s="183"/>
      <c r="I1075" s="139"/>
      <c r="J1075" s="140">
        <f>ROUND(I1075*H1075,2)</f>
        <v>0</v>
      </c>
      <c r="K1075" s="136" t="s">
        <v>317</v>
      </c>
      <c r="L1075" s="34"/>
      <c r="M1075" s="141" t="s">
        <v>43</v>
      </c>
      <c r="N1075" s="142" t="s">
        <v>52</v>
      </c>
      <c r="P1075" s="143">
        <f>O1075*H1075</f>
        <v>0</v>
      </c>
      <c r="Q1075" s="143">
        <v>0</v>
      </c>
      <c r="R1075" s="143">
        <f>Q1075*H1075</f>
        <v>0</v>
      </c>
      <c r="S1075" s="143">
        <v>0</v>
      </c>
      <c r="T1075" s="144">
        <f>S1075*H1075</f>
        <v>0</v>
      </c>
      <c r="AR1075" s="145" t="s">
        <v>417</v>
      </c>
      <c r="AT1075" s="145" t="s">
        <v>313</v>
      </c>
      <c r="AU1075" s="145" t="s">
        <v>90</v>
      </c>
      <c r="AY1075" s="18" t="s">
        <v>311</v>
      </c>
      <c r="BE1075" s="146">
        <f>IF(N1075="základní",J1075,0)</f>
        <v>0</v>
      </c>
      <c r="BF1075" s="146">
        <f>IF(N1075="snížená",J1075,0)</f>
        <v>0</v>
      </c>
      <c r="BG1075" s="146">
        <f>IF(N1075="zákl. přenesená",J1075,0)</f>
        <v>0</v>
      </c>
      <c r="BH1075" s="146">
        <f>IF(N1075="sníž. přenesená",J1075,0)</f>
        <v>0</v>
      </c>
      <c r="BI1075" s="146">
        <f>IF(N1075="nulová",J1075,0)</f>
        <v>0</v>
      </c>
      <c r="BJ1075" s="18" t="s">
        <v>88</v>
      </c>
      <c r="BK1075" s="146">
        <f>ROUND(I1075*H1075,2)</f>
        <v>0</v>
      </c>
      <c r="BL1075" s="18" t="s">
        <v>417</v>
      </c>
      <c r="BM1075" s="145" t="s">
        <v>3259</v>
      </c>
    </row>
    <row r="1076" spans="2:65" s="1" customFormat="1" ht="11.25" x14ac:dyDescent="0.2">
      <c r="B1076" s="34"/>
      <c r="D1076" s="147" t="s">
        <v>320</v>
      </c>
      <c r="F1076" s="148" t="s">
        <v>1159</v>
      </c>
      <c r="I1076" s="149"/>
      <c r="L1076" s="34"/>
      <c r="M1076" s="150"/>
      <c r="T1076" s="55"/>
      <c r="AT1076" s="18" t="s">
        <v>320</v>
      </c>
      <c r="AU1076" s="18" t="s">
        <v>90</v>
      </c>
    </row>
    <row r="1077" spans="2:65" s="11" customFormat="1" ht="22.9" customHeight="1" x14ac:dyDescent="0.2">
      <c r="B1077" s="122"/>
      <c r="D1077" s="123" t="s">
        <v>80</v>
      </c>
      <c r="E1077" s="132" t="s">
        <v>1160</v>
      </c>
      <c r="F1077" s="132" t="s">
        <v>1161</v>
      </c>
      <c r="I1077" s="125"/>
      <c r="J1077" s="133">
        <f>BK1077</f>
        <v>0</v>
      </c>
      <c r="L1077" s="122"/>
      <c r="M1077" s="127"/>
      <c r="P1077" s="128">
        <f>SUM(P1078:P1083)</f>
        <v>0</v>
      </c>
      <c r="R1077" s="128">
        <f>SUM(R1078:R1083)</f>
        <v>1E-3</v>
      </c>
      <c r="T1077" s="129">
        <f>SUM(T1078:T1083)</f>
        <v>0</v>
      </c>
      <c r="AR1077" s="123" t="s">
        <v>90</v>
      </c>
      <c r="AT1077" s="130" t="s">
        <v>80</v>
      </c>
      <c r="AU1077" s="130" t="s">
        <v>88</v>
      </c>
      <c r="AY1077" s="123" t="s">
        <v>311</v>
      </c>
      <c r="BK1077" s="131">
        <f>SUM(BK1078:BK1083)</f>
        <v>0</v>
      </c>
    </row>
    <row r="1078" spans="2:65" s="1" customFormat="1" ht="16.5" customHeight="1" x14ac:dyDescent="0.2">
      <c r="B1078" s="34"/>
      <c r="C1078" s="134" t="s">
        <v>1375</v>
      </c>
      <c r="D1078" s="134" t="s">
        <v>313</v>
      </c>
      <c r="E1078" s="135" t="s">
        <v>1163</v>
      </c>
      <c r="F1078" s="136" t="s">
        <v>1164</v>
      </c>
      <c r="G1078" s="137" t="s">
        <v>340</v>
      </c>
      <c r="H1078" s="138">
        <v>2</v>
      </c>
      <c r="I1078" s="139"/>
      <c r="J1078" s="140">
        <f>ROUND(I1078*H1078,2)</f>
        <v>0</v>
      </c>
      <c r="K1078" s="136" t="s">
        <v>317</v>
      </c>
      <c r="L1078" s="34"/>
      <c r="M1078" s="141" t="s">
        <v>43</v>
      </c>
      <c r="N1078" s="142" t="s">
        <v>52</v>
      </c>
      <c r="P1078" s="143">
        <f>O1078*H1078</f>
        <v>0</v>
      </c>
      <c r="Q1078" s="143">
        <v>0</v>
      </c>
      <c r="R1078" s="143">
        <f>Q1078*H1078</f>
        <v>0</v>
      </c>
      <c r="S1078" s="143">
        <v>0</v>
      </c>
      <c r="T1078" s="144">
        <f>S1078*H1078</f>
        <v>0</v>
      </c>
      <c r="AR1078" s="145" t="s">
        <v>417</v>
      </c>
      <c r="AT1078" s="145" t="s">
        <v>313</v>
      </c>
      <c r="AU1078" s="145" t="s">
        <v>90</v>
      </c>
      <c r="AY1078" s="18" t="s">
        <v>311</v>
      </c>
      <c r="BE1078" s="146">
        <f>IF(N1078="základní",J1078,0)</f>
        <v>0</v>
      </c>
      <c r="BF1078" s="146">
        <f>IF(N1078="snížená",J1078,0)</f>
        <v>0</v>
      </c>
      <c r="BG1078" s="146">
        <f>IF(N1078="zákl. přenesená",J1078,0)</f>
        <v>0</v>
      </c>
      <c r="BH1078" s="146">
        <f>IF(N1078="sníž. přenesená",J1078,0)</f>
        <v>0</v>
      </c>
      <c r="BI1078" s="146">
        <f>IF(N1078="nulová",J1078,0)</f>
        <v>0</v>
      </c>
      <c r="BJ1078" s="18" t="s">
        <v>88</v>
      </c>
      <c r="BK1078" s="146">
        <f>ROUND(I1078*H1078,2)</f>
        <v>0</v>
      </c>
      <c r="BL1078" s="18" t="s">
        <v>417</v>
      </c>
      <c r="BM1078" s="145" t="s">
        <v>3260</v>
      </c>
    </row>
    <row r="1079" spans="2:65" s="1" customFormat="1" ht="11.25" x14ac:dyDescent="0.2">
      <c r="B1079" s="34"/>
      <c r="D1079" s="147" t="s">
        <v>320</v>
      </c>
      <c r="F1079" s="148" t="s">
        <v>1166</v>
      </c>
      <c r="I1079" s="149"/>
      <c r="L1079" s="34"/>
      <c r="M1079" s="150"/>
      <c r="T1079" s="55"/>
      <c r="AT1079" s="18" t="s">
        <v>320</v>
      </c>
      <c r="AU1079" s="18" t="s">
        <v>90</v>
      </c>
    </row>
    <row r="1080" spans="2:65" s="12" customFormat="1" ht="11.25" x14ac:dyDescent="0.2">
      <c r="B1080" s="151"/>
      <c r="D1080" s="152" t="s">
        <v>322</v>
      </c>
      <c r="E1080" s="153" t="s">
        <v>43</v>
      </c>
      <c r="F1080" s="154" t="s">
        <v>1167</v>
      </c>
      <c r="H1080" s="155">
        <v>2</v>
      </c>
      <c r="I1080" s="156"/>
      <c r="L1080" s="151"/>
      <c r="M1080" s="157"/>
      <c r="T1080" s="158"/>
      <c r="AT1080" s="153" t="s">
        <v>322</v>
      </c>
      <c r="AU1080" s="153" t="s">
        <v>90</v>
      </c>
      <c r="AV1080" s="12" t="s">
        <v>90</v>
      </c>
      <c r="AW1080" s="12" t="s">
        <v>41</v>
      </c>
      <c r="AX1080" s="12" t="s">
        <v>88</v>
      </c>
      <c r="AY1080" s="153" t="s">
        <v>311</v>
      </c>
    </row>
    <row r="1081" spans="2:65" s="1" customFormat="1" ht="16.5" customHeight="1" x14ac:dyDescent="0.2">
      <c r="B1081" s="34"/>
      <c r="C1081" s="172" t="s">
        <v>1381</v>
      </c>
      <c r="D1081" s="172" t="s">
        <v>634</v>
      </c>
      <c r="E1081" s="173" t="s">
        <v>1169</v>
      </c>
      <c r="F1081" s="174" t="s">
        <v>1170</v>
      </c>
      <c r="G1081" s="175" t="s">
        <v>340</v>
      </c>
      <c r="H1081" s="176">
        <v>2</v>
      </c>
      <c r="I1081" s="177"/>
      <c r="J1081" s="178">
        <f>ROUND(I1081*H1081,2)</f>
        <v>0</v>
      </c>
      <c r="K1081" s="174" t="s">
        <v>317</v>
      </c>
      <c r="L1081" s="179"/>
      <c r="M1081" s="180" t="s">
        <v>43</v>
      </c>
      <c r="N1081" s="181" t="s">
        <v>52</v>
      </c>
      <c r="P1081" s="143">
        <f>O1081*H1081</f>
        <v>0</v>
      </c>
      <c r="Q1081" s="143">
        <v>5.0000000000000001E-4</v>
      </c>
      <c r="R1081" s="143">
        <f>Q1081*H1081</f>
        <v>1E-3</v>
      </c>
      <c r="S1081" s="143">
        <v>0</v>
      </c>
      <c r="T1081" s="144">
        <f>S1081*H1081</f>
        <v>0</v>
      </c>
      <c r="AR1081" s="145" t="s">
        <v>528</v>
      </c>
      <c r="AT1081" s="145" t="s">
        <v>634</v>
      </c>
      <c r="AU1081" s="145" t="s">
        <v>90</v>
      </c>
      <c r="AY1081" s="18" t="s">
        <v>311</v>
      </c>
      <c r="BE1081" s="146">
        <f>IF(N1081="základní",J1081,0)</f>
        <v>0</v>
      </c>
      <c r="BF1081" s="146">
        <f>IF(N1081="snížená",J1081,0)</f>
        <v>0</v>
      </c>
      <c r="BG1081" s="146">
        <f>IF(N1081="zákl. přenesená",J1081,0)</f>
        <v>0</v>
      </c>
      <c r="BH1081" s="146">
        <f>IF(N1081="sníž. přenesená",J1081,0)</f>
        <v>0</v>
      </c>
      <c r="BI1081" s="146">
        <f>IF(N1081="nulová",J1081,0)</f>
        <v>0</v>
      </c>
      <c r="BJ1081" s="18" t="s">
        <v>88</v>
      </c>
      <c r="BK1081" s="146">
        <f>ROUND(I1081*H1081,2)</f>
        <v>0</v>
      </c>
      <c r="BL1081" s="18" t="s">
        <v>417</v>
      </c>
      <c r="BM1081" s="145" t="s">
        <v>3261</v>
      </c>
    </row>
    <row r="1082" spans="2:65" s="1" customFormat="1" ht="24.2" customHeight="1" x14ac:dyDescent="0.2">
      <c r="B1082" s="34"/>
      <c r="C1082" s="134" t="s">
        <v>1385</v>
      </c>
      <c r="D1082" s="134" t="s">
        <v>313</v>
      </c>
      <c r="E1082" s="135" t="s">
        <v>2091</v>
      </c>
      <c r="F1082" s="136" t="s">
        <v>2092</v>
      </c>
      <c r="G1082" s="137" t="s">
        <v>962</v>
      </c>
      <c r="H1082" s="183"/>
      <c r="I1082" s="139"/>
      <c r="J1082" s="140">
        <f>ROUND(I1082*H1082,2)</f>
        <v>0</v>
      </c>
      <c r="K1082" s="136" t="s">
        <v>317</v>
      </c>
      <c r="L1082" s="34"/>
      <c r="M1082" s="141" t="s">
        <v>43</v>
      </c>
      <c r="N1082" s="142" t="s">
        <v>52</v>
      </c>
      <c r="P1082" s="143">
        <f>O1082*H1082</f>
        <v>0</v>
      </c>
      <c r="Q1082" s="143">
        <v>0</v>
      </c>
      <c r="R1082" s="143">
        <f>Q1082*H1082</f>
        <v>0</v>
      </c>
      <c r="S1082" s="143">
        <v>0</v>
      </c>
      <c r="T1082" s="144">
        <f>S1082*H1082</f>
        <v>0</v>
      </c>
      <c r="AR1082" s="145" t="s">
        <v>417</v>
      </c>
      <c r="AT1082" s="145" t="s">
        <v>313</v>
      </c>
      <c r="AU1082" s="145" t="s">
        <v>90</v>
      </c>
      <c r="AY1082" s="18" t="s">
        <v>311</v>
      </c>
      <c r="BE1082" s="146">
        <f>IF(N1082="základní",J1082,0)</f>
        <v>0</v>
      </c>
      <c r="BF1082" s="146">
        <f>IF(N1082="snížená",J1082,0)</f>
        <v>0</v>
      </c>
      <c r="BG1082" s="146">
        <f>IF(N1082="zákl. přenesená",J1082,0)</f>
        <v>0</v>
      </c>
      <c r="BH1082" s="146">
        <f>IF(N1082="sníž. přenesená",J1082,0)</f>
        <v>0</v>
      </c>
      <c r="BI1082" s="146">
        <f>IF(N1082="nulová",J1082,0)</f>
        <v>0</v>
      </c>
      <c r="BJ1082" s="18" t="s">
        <v>88</v>
      </c>
      <c r="BK1082" s="146">
        <f>ROUND(I1082*H1082,2)</f>
        <v>0</v>
      </c>
      <c r="BL1082" s="18" t="s">
        <v>417</v>
      </c>
      <c r="BM1082" s="145" t="s">
        <v>3262</v>
      </c>
    </row>
    <row r="1083" spans="2:65" s="1" customFormat="1" ht="11.25" x14ac:dyDescent="0.2">
      <c r="B1083" s="34"/>
      <c r="D1083" s="147" t="s">
        <v>320</v>
      </c>
      <c r="F1083" s="148" t="s">
        <v>2094</v>
      </c>
      <c r="I1083" s="149"/>
      <c r="L1083" s="34"/>
      <c r="M1083" s="150"/>
      <c r="T1083" s="55"/>
      <c r="AT1083" s="18" t="s">
        <v>320</v>
      </c>
      <c r="AU1083" s="18" t="s">
        <v>90</v>
      </c>
    </row>
    <row r="1084" spans="2:65" s="11" customFormat="1" ht="22.9" customHeight="1" x14ac:dyDescent="0.2">
      <c r="B1084" s="122"/>
      <c r="D1084" s="123" t="s">
        <v>80</v>
      </c>
      <c r="E1084" s="132" t="s">
        <v>3263</v>
      </c>
      <c r="F1084" s="132" t="s">
        <v>3264</v>
      </c>
      <c r="I1084" s="125"/>
      <c r="J1084" s="133">
        <f>BK1084</f>
        <v>0</v>
      </c>
      <c r="L1084" s="122"/>
      <c r="M1084" s="127"/>
      <c r="P1084" s="128">
        <f>SUM(P1085:P1129)</f>
        <v>0</v>
      </c>
      <c r="R1084" s="128">
        <f>SUM(R1085:R1129)</f>
        <v>22.006265210000002</v>
      </c>
      <c r="T1084" s="129">
        <f>SUM(T1085:T1129)</f>
        <v>0</v>
      </c>
      <c r="AR1084" s="123" t="s">
        <v>90</v>
      </c>
      <c r="AT1084" s="130" t="s">
        <v>80</v>
      </c>
      <c r="AU1084" s="130" t="s">
        <v>88</v>
      </c>
      <c r="AY1084" s="123" t="s">
        <v>311</v>
      </c>
      <c r="BK1084" s="131">
        <f>SUM(BK1085:BK1129)</f>
        <v>0</v>
      </c>
    </row>
    <row r="1085" spans="2:65" s="1" customFormat="1" ht="24.2" customHeight="1" x14ac:dyDescent="0.2">
      <c r="B1085" s="34"/>
      <c r="C1085" s="134" t="s">
        <v>1389</v>
      </c>
      <c r="D1085" s="134" t="s">
        <v>313</v>
      </c>
      <c r="E1085" s="135" t="s">
        <v>3265</v>
      </c>
      <c r="F1085" s="136" t="s">
        <v>3266</v>
      </c>
      <c r="G1085" s="137" t="s">
        <v>316</v>
      </c>
      <c r="H1085" s="138">
        <v>58.197000000000003</v>
      </c>
      <c r="I1085" s="139"/>
      <c r="J1085" s="140">
        <f>ROUND(I1085*H1085,2)</f>
        <v>0</v>
      </c>
      <c r="K1085" s="136" t="s">
        <v>317</v>
      </c>
      <c r="L1085" s="34"/>
      <c r="M1085" s="141" t="s">
        <v>43</v>
      </c>
      <c r="N1085" s="142" t="s">
        <v>52</v>
      </c>
      <c r="P1085" s="143">
        <f>O1085*H1085</f>
        <v>0</v>
      </c>
      <c r="Q1085" s="143">
        <v>1.89E-3</v>
      </c>
      <c r="R1085" s="143">
        <f>Q1085*H1085</f>
        <v>0.10999233</v>
      </c>
      <c r="S1085" s="143">
        <v>0</v>
      </c>
      <c r="T1085" s="144">
        <f>S1085*H1085</f>
        <v>0</v>
      </c>
      <c r="AR1085" s="145" t="s">
        <v>417</v>
      </c>
      <c r="AT1085" s="145" t="s">
        <v>313</v>
      </c>
      <c r="AU1085" s="145" t="s">
        <v>90</v>
      </c>
      <c r="AY1085" s="18" t="s">
        <v>311</v>
      </c>
      <c r="BE1085" s="146">
        <f>IF(N1085="základní",J1085,0)</f>
        <v>0</v>
      </c>
      <c r="BF1085" s="146">
        <f>IF(N1085="snížená",J1085,0)</f>
        <v>0</v>
      </c>
      <c r="BG1085" s="146">
        <f>IF(N1085="zákl. přenesená",J1085,0)</f>
        <v>0</v>
      </c>
      <c r="BH1085" s="146">
        <f>IF(N1085="sníž. přenesená",J1085,0)</f>
        <v>0</v>
      </c>
      <c r="BI1085" s="146">
        <f>IF(N1085="nulová",J1085,0)</f>
        <v>0</v>
      </c>
      <c r="BJ1085" s="18" t="s">
        <v>88</v>
      </c>
      <c r="BK1085" s="146">
        <f>ROUND(I1085*H1085,2)</f>
        <v>0</v>
      </c>
      <c r="BL1085" s="18" t="s">
        <v>417</v>
      </c>
      <c r="BM1085" s="145" t="s">
        <v>3267</v>
      </c>
    </row>
    <row r="1086" spans="2:65" s="1" customFormat="1" ht="11.25" x14ac:dyDescent="0.2">
      <c r="B1086" s="34"/>
      <c r="D1086" s="147" t="s">
        <v>320</v>
      </c>
      <c r="F1086" s="148" t="s">
        <v>3268</v>
      </c>
      <c r="I1086" s="149"/>
      <c r="L1086" s="34"/>
      <c r="M1086" s="150"/>
      <c r="T1086" s="55"/>
      <c r="AT1086" s="18" t="s">
        <v>320</v>
      </c>
      <c r="AU1086" s="18" t="s">
        <v>90</v>
      </c>
    </row>
    <row r="1087" spans="2:65" s="12" customFormat="1" ht="11.25" x14ac:dyDescent="0.2">
      <c r="B1087" s="151"/>
      <c r="D1087" s="152" t="s">
        <v>322</v>
      </c>
      <c r="E1087" s="153" t="s">
        <v>43</v>
      </c>
      <c r="F1087" s="154" t="s">
        <v>3269</v>
      </c>
      <c r="H1087" s="155">
        <v>58.197000000000003</v>
      </c>
      <c r="I1087" s="156"/>
      <c r="L1087" s="151"/>
      <c r="M1087" s="157"/>
      <c r="T1087" s="158"/>
      <c r="AT1087" s="153" t="s">
        <v>322</v>
      </c>
      <c r="AU1087" s="153" t="s">
        <v>90</v>
      </c>
      <c r="AV1087" s="12" t="s">
        <v>90</v>
      </c>
      <c r="AW1087" s="12" t="s">
        <v>41</v>
      </c>
      <c r="AX1087" s="12" t="s">
        <v>88</v>
      </c>
      <c r="AY1087" s="153" t="s">
        <v>311</v>
      </c>
    </row>
    <row r="1088" spans="2:65" s="1" customFormat="1" ht="16.5" customHeight="1" x14ac:dyDescent="0.2">
      <c r="B1088" s="34"/>
      <c r="C1088" s="134" t="s">
        <v>1393</v>
      </c>
      <c r="D1088" s="134" t="s">
        <v>313</v>
      </c>
      <c r="E1088" s="135" t="s">
        <v>3270</v>
      </c>
      <c r="F1088" s="136" t="s">
        <v>3271</v>
      </c>
      <c r="G1088" s="137" t="s">
        <v>250</v>
      </c>
      <c r="H1088" s="138">
        <v>802.91899999999998</v>
      </c>
      <c r="I1088" s="139"/>
      <c r="J1088" s="140">
        <f>ROUND(I1088*H1088,2)</f>
        <v>0</v>
      </c>
      <c r="K1088" s="136" t="s">
        <v>317</v>
      </c>
      <c r="L1088" s="34"/>
      <c r="M1088" s="141" t="s">
        <v>43</v>
      </c>
      <c r="N1088" s="142" t="s">
        <v>52</v>
      </c>
      <c r="P1088" s="143">
        <f>O1088*H1088</f>
        <v>0</v>
      </c>
      <c r="Q1088" s="143">
        <v>0</v>
      </c>
      <c r="R1088" s="143">
        <f>Q1088*H1088</f>
        <v>0</v>
      </c>
      <c r="S1088" s="143">
        <v>0</v>
      </c>
      <c r="T1088" s="144">
        <f>S1088*H1088</f>
        <v>0</v>
      </c>
      <c r="AR1088" s="145" t="s">
        <v>417</v>
      </c>
      <c r="AT1088" s="145" t="s">
        <v>313</v>
      </c>
      <c r="AU1088" s="145" t="s">
        <v>90</v>
      </c>
      <c r="AY1088" s="18" t="s">
        <v>311</v>
      </c>
      <c r="BE1088" s="146">
        <f>IF(N1088="základní",J1088,0)</f>
        <v>0</v>
      </c>
      <c r="BF1088" s="146">
        <f>IF(N1088="snížená",J1088,0)</f>
        <v>0</v>
      </c>
      <c r="BG1088" s="146">
        <f>IF(N1088="zákl. přenesená",J1088,0)</f>
        <v>0</v>
      </c>
      <c r="BH1088" s="146">
        <f>IF(N1088="sníž. přenesená",J1088,0)</f>
        <v>0</v>
      </c>
      <c r="BI1088" s="146">
        <f>IF(N1088="nulová",J1088,0)</f>
        <v>0</v>
      </c>
      <c r="BJ1088" s="18" t="s">
        <v>88</v>
      </c>
      <c r="BK1088" s="146">
        <f>ROUND(I1088*H1088,2)</f>
        <v>0</v>
      </c>
      <c r="BL1088" s="18" t="s">
        <v>417</v>
      </c>
      <c r="BM1088" s="145" t="s">
        <v>3272</v>
      </c>
    </row>
    <row r="1089" spans="2:65" s="1" customFormat="1" ht="11.25" x14ac:dyDescent="0.2">
      <c r="B1089" s="34"/>
      <c r="D1089" s="147" t="s">
        <v>320</v>
      </c>
      <c r="F1089" s="148" t="s">
        <v>3273</v>
      </c>
      <c r="I1089" s="149"/>
      <c r="L1089" s="34"/>
      <c r="M1089" s="150"/>
      <c r="T1089" s="55"/>
      <c r="AT1089" s="18" t="s">
        <v>320</v>
      </c>
      <c r="AU1089" s="18" t="s">
        <v>90</v>
      </c>
    </row>
    <row r="1090" spans="2:65" s="14" customFormat="1" ht="11.25" x14ac:dyDescent="0.2">
      <c r="B1090" s="166"/>
      <c r="D1090" s="152" t="s">
        <v>322</v>
      </c>
      <c r="E1090" s="167" t="s">
        <v>43</v>
      </c>
      <c r="F1090" s="168" t="s">
        <v>1815</v>
      </c>
      <c r="H1090" s="167" t="s">
        <v>43</v>
      </c>
      <c r="I1090" s="169"/>
      <c r="L1090" s="166"/>
      <c r="M1090" s="170"/>
      <c r="T1090" s="171"/>
      <c r="AT1090" s="167" t="s">
        <v>322</v>
      </c>
      <c r="AU1090" s="167" t="s">
        <v>90</v>
      </c>
      <c r="AV1090" s="14" t="s">
        <v>88</v>
      </c>
      <c r="AW1090" s="14" t="s">
        <v>41</v>
      </c>
      <c r="AX1090" s="14" t="s">
        <v>81</v>
      </c>
      <c r="AY1090" s="167" t="s">
        <v>311</v>
      </c>
    </row>
    <row r="1091" spans="2:65" s="12" customFormat="1" ht="11.25" x14ac:dyDescent="0.2">
      <c r="B1091" s="151"/>
      <c r="D1091" s="152" t="s">
        <v>322</v>
      </c>
      <c r="E1091" s="153" t="s">
        <v>43</v>
      </c>
      <c r="F1091" s="154" t="s">
        <v>2644</v>
      </c>
      <c r="H1091" s="155">
        <v>265.33</v>
      </c>
      <c r="I1091" s="156"/>
      <c r="L1091" s="151"/>
      <c r="M1091" s="157"/>
      <c r="T1091" s="158"/>
      <c r="AT1091" s="153" t="s">
        <v>322</v>
      </c>
      <c r="AU1091" s="153" t="s">
        <v>90</v>
      </c>
      <c r="AV1091" s="12" t="s">
        <v>90</v>
      </c>
      <c r="AW1091" s="12" t="s">
        <v>41</v>
      </c>
      <c r="AX1091" s="12" t="s">
        <v>81</v>
      </c>
      <c r="AY1091" s="153" t="s">
        <v>311</v>
      </c>
    </row>
    <row r="1092" spans="2:65" s="12" customFormat="1" ht="11.25" x14ac:dyDescent="0.2">
      <c r="B1092" s="151"/>
      <c r="D1092" s="152" t="s">
        <v>322</v>
      </c>
      <c r="E1092" s="153" t="s">
        <v>43</v>
      </c>
      <c r="F1092" s="154" t="s">
        <v>2645</v>
      </c>
      <c r="H1092" s="155">
        <v>537.58900000000006</v>
      </c>
      <c r="I1092" s="156"/>
      <c r="L1092" s="151"/>
      <c r="M1092" s="157"/>
      <c r="T1092" s="158"/>
      <c r="AT1092" s="153" t="s">
        <v>322</v>
      </c>
      <c r="AU1092" s="153" t="s">
        <v>90</v>
      </c>
      <c r="AV1092" s="12" t="s">
        <v>90</v>
      </c>
      <c r="AW1092" s="12" t="s">
        <v>41</v>
      </c>
      <c r="AX1092" s="12" t="s">
        <v>81</v>
      </c>
      <c r="AY1092" s="153" t="s">
        <v>311</v>
      </c>
    </row>
    <row r="1093" spans="2:65" s="13" customFormat="1" ht="11.25" x14ac:dyDescent="0.2">
      <c r="B1093" s="159"/>
      <c r="D1093" s="152" t="s">
        <v>322</v>
      </c>
      <c r="E1093" s="160" t="s">
        <v>43</v>
      </c>
      <c r="F1093" s="161" t="s">
        <v>331</v>
      </c>
      <c r="H1093" s="162">
        <v>802.91899999999998</v>
      </c>
      <c r="I1093" s="163"/>
      <c r="L1093" s="159"/>
      <c r="M1093" s="164"/>
      <c r="T1093" s="165"/>
      <c r="AT1093" s="160" t="s">
        <v>322</v>
      </c>
      <c r="AU1093" s="160" t="s">
        <v>90</v>
      </c>
      <c r="AV1093" s="13" t="s">
        <v>318</v>
      </c>
      <c r="AW1093" s="13" t="s">
        <v>41</v>
      </c>
      <c r="AX1093" s="13" t="s">
        <v>88</v>
      </c>
      <c r="AY1093" s="160" t="s">
        <v>311</v>
      </c>
    </row>
    <row r="1094" spans="2:65" s="1" customFormat="1" ht="16.5" customHeight="1" x14ac:dyDescent="0.2">
      <c r="B1094" s="34"/>
      <c r="C1094" s="172" t="s">
        <v>1398</v>
      </c>
      <c r="D1094" s="172" t="s">
        <v>634</v>
      </c>
      <c r="E1094" s="173" t="s">
        <v>3274</v>
      </c>
      <c r="F1094" s="174" t="s">
        <v>3275</v>
      </c>
      <c r="G1094" s="175" t="s">
        <v>316</v>
      </c>
      <c r="H1094" s="176">
        <v>22.079000000000001</v>
      </c>
      <c r="I1094" s="177"/>
      <c r="J1094" s="178">
        <f>ROUND(I1094*H1094,2)</f>
        <v>0</v>
      </c>
      <c r="K1094" s="174" t="s">
        <v>317</v>
      </c>
      <c r="L1094" s="179"/>
      <c r="M1094" s="180" t="s">
        <v>43</v>
      </c>
      <c r="N1094" s="181" t="s">
        <v>52</v>
      </c>
      <c r="P1094" s="143">
        <f>O1094*H1094</f>
        <v>0</v>
      </c>
      <c r="Q1094" s="143">
        <v>0.55000000000000004</v>
      </c>
      <c r="R1094" s="143">
        <f>Q1094*H1094</f>
        <v>12.143450000000001</v>
      </c>
      <c r="S1094" s="143">
        <v>0</v>
      </c>
      <c r="T1094" s="144">
        <f>S1094*H1094</f>
        <v>0</v>
      </c>
      <c r="AR1094" s="145" t="s">
        <v>528</v>
      </c>
      <c r="AT1094" s="145" t="s">
        <v>634</v>
      </c>
      <c r="AU1094" s="145" t="s">
        <v>90</v>
      </c>
      <c r="AY1094" s="18" t="s">
        <v>311</v>
      </c>
      <c r="BE1094" s="146">
        <f>IF(N1094="základní",J1094,0)</f>
        <v>0</v>
      </c>
      <c r="BF1094" s="146">
        <f>IF(N1094="snížená",J1094,0)</f>
        <v>0</v>
      </c>
      <c r="BG1094" s="146">
        <f>IF(N1094="zákl. přenesená",J1094,0)</f>
        <v>0</v>
      </c>
      <c r="BH1094" s="146">
        <f>IF(N1094="sníž. přenesená",J1094,0)</f>
        <v>0</v>
      </c>
      <c r="BI1094" s="146">
        <f>IF(N1094="nulová",J1094,0)</f>
        <v>0</v>
      </c>
      <c r="BJ1094" s="18" t="s">
        <v>88</v>
      </c>
      <c r="BK1094" s="146">
        <f>ROUND(I1094*H1094,2)</f>
        <v>0</v>
      </c>
      <c r="BL1094" s="18" t="s">
        <v>417</v>
      </c>
      <c r="BM1094" s="145" t="s">
        <v>3276</v>
      </c>
    </row>
    <row r="1095" spans="2:65" s="1" customFormat="1" ht="16.5" customHeight="1" x14ac:dyDescent="0.2">
      <c r="B1095" s="34"/>
      <c r="C1095" s="134" t="s">
        <v>1402</v>
      </c>
      <c r="D1095" s="134" t="s">
        <v>313</v>
      </c>
      <c r="E1095" s="135" t="s">
        <v>3277</v>
      </c>
      <c r="F1095" s="136" t="s">
        <v>3278</v>
      </c>
      <c r="G1095" s="137" t="s">
        <v>250</v>
      </c>
      <c r="H1095" s="138">
        <v>802.91899999999998</v>
      </c>
      <c r="I1095" s="139"/>
      <c r="J1095" s="140">
        <f>ROUND(I1095*H1095,2)</f>
        <v>0</v>
      </c>
      <c r="K1095" s="136" t="s">
        <v>43</v>
      </c>
      <c r="L1095" s="34"/>
      <c r="M1095" s="141" t="s">
        <v>43</v>
      </c>
      <c r="N1095" s="142" t="s">
        <v>52</v>
      </c>
      <c r="P1095" s="143">
        <f>O1095*H1095</f>
        <v>0</v>
      </c>
      <c r="Q1095" s="143">
        <v>0</v>
      </c>
      <c r="R1095" s="143">
        <f>Q1095*H1095</f>
        <v>0</v>
      </c>
      <c r="S1095" s="143">
        <v>0</v>
      </c>
      <c r="T1095" s="144">
        <f>S1095*H1095</f>
        <v>0</v>
      </c>
      <c r="AR1095" s="145" t="s">
        <v>417</v>
      </c>
      <c r="AT1095" s="145" t="s">
        <v>313</v>
      </c>
      <c r="AU1095" s="145" t="s">
        <v>90</v>
      </c>
      <c r="AY1095" s="18" t="s">
        <v>311</v>
      </c>
      <c r="BE1095" s="146">
        <f>IF(N1095="základní",J1095,0)</f>
        <v>0</v>
      </c>
      <c r="BF1095" s="146">
        <f>IF(N1095="snížená",J1095,0)</f>
        <v>0</v>
      </c>
      <c r="BG1095" s="146">
        <f>IF(N1095="zákl. přenesená",J1095,0)</f>
        <v>0</v>
      </c>
      <c r="BH1095" s="146">
        <f>IF(N1095="sníž. přenesená",J1095,0)</f>
        <v>0</v>
      </c>
      <c r="BI1095" s="146">
        <f>IF(N1095="nulová",J1095,0)</f>
        <v>0</v>
      </c>
      <c r="BJ1095" s="18" t="s">
        <v>88</v>
      </c>
      <c r="BK1095" s="146">
        <f>ROUND(I1095*H1095,2)</f>
        <v>0</v>
      </c>
      <c r="BL1095" s="18" t="s">
        <v>417</v>
      </c>
      <c r="BM1095" s="145" t="s">
        <v>3279</v>
      </c>
    </row>
    <row r="1096" spans="2:65" s="14" customFormat="1" ht="11.25" x14ac:dyDescent="0.2">
      <c r="B1096" s="166"/>
      <c r="D1096" s="152" t="s">
        <v>322</v>
      </c>
      <c r="E1096" s="167" t="s">
        <v>43</v>
      </c>
      <c r="F1096" s="168" t="s">
        <v>1815</v>
      </c>
      <c r="H1096" s="167" t="s">
        <v>43</v>
      </c>
      <c r="I1096" s="169"/>
      <c r="L1096" s="166"/>
      <c r="M1096" s="170"/>
      <c r="T1096" s="171"/>
      <c r="AT1096" s="167" t="s">
        <v>322</v>
      </c>
      <c r="AU1096" s="167" t="s">
        <v>90</v>
      </c>
      <c r="AV1096" s="14" t="s">
        <v>88</v>
      </c>
      <c r="AW1096" s="14" t="s">
        <v>41</v>
      </c>
      <c r="AX1096" s="14" t="s">
        <v>81</v>
      </c>
      <c r="AY1096" s="167" t="s">
        <v>311</v>
      </c>
    </row>
    <row r="1097" spans="2:65" s="12" customFormat="1" ht="11.25" x14ac:dyDescent="0.2">
      <c r="B1097" s="151"/>
      <c r="D1097" s="152" t="s">
        <v>322</v>
      </c>
      <c r="E1097" s="153" t="s">
        <v>43</v>
      </c>
      <c r="F1097" s="154" t="s">
        <v>2644</v>
      </c>
      <c r="H1097" s="155">
        <v>265.33</v>
      </c>
      <c r="I1097" s="156"/>
      <c r="L1097" s="151"/>
      <c r="M1097" s="157"/>
      <c r="T1097" s="158"/>
      <c r="AT1097" s="153" t="s">
        <v>322</v>
      </c>
      <c r="AU1097" s="153" t="s">
        <v>90</v>
      </c>
      <c r="AV1097" s="12" t="s">
        <v>90</v>
      </c>
      <c r="AW1097" s="12" t="s">
        <v>41</v>
      </c>
      <c r="AX1097" s="12" t="s">
        <v>81</v>
      </c>
      <c r="AY1097" s="153" t="s">
        <v>311</v>
      </c>
    </row>
    <row r="1098" spans="2:65" s="12" customFormat="1" ht="11.25" x14ac:dyDescent="0.2">
      <c r="B1098" s="151"/>
      <c r="D1098" s="152" t="s">
        <v>322</v>
      </c>
      <c r="E1098" s="153" t="s">
        <v>43</v>
      </c>
      <c r="F1098" s="154" t="s">
        <v>2645</v>
      </c>
      <c r="H1098" s="155">
        <v>537.58900000000006</v>
      </c>
      <c r="I1098" s="156"/>
      <c r="L1098" s="151"/>
      <c r="M1098" s="157"/>
      <c r="T1098" s="158"/>
      <c r="AT1098" s="153" t="s">
        <v>322</v>
      </c>
      <c r="AU1098" s="153" t="s">
        <v>90</v>
      </c>
      <c r="AV1098" s="12" t="s">
        <v>90</v>
      </c>
      <c r="AW1098" s="12" t="s">
        <v>41</v>
      </c>
      <c r="AX1098" s="12" t="s">
        <v>81</v>
      </c>
      <c r="AY1098" s="153" t="s">
        <v>311</v>
      </c>
    </row>
    <row r="1099" spans="2:65" s="13" customFormat="1" ht="11.25" x14ac:dyDescent="0.2">
      <c r="B1099" s="159"/>
      <c r="D1099" s="152" t="s">
        <v>322</v>
      </c>
      <c r="E1099" s="160" t="s">
        <v>43</v>
      </c>
      <c r="F1099" s="161" t="s">
        <v>331</v>
      </c>
      <c r="H1099" s="162">
        <v>802.91899999999998</v>
      </c>
      <c r="I1099" s="163"/>
      <c r="L1099" s="159"/>
      <c r="M1099" s="164"/>
      <c r="T1099" s="165"/>
      <c r="AT1099" s="160" t="s">
        <v>322</v>
      </c>
      <c r="AU1099" s="160" t="s">
        <v>90</v>
      </c>
      <c r="AV1099" s="13" t="s">
        <v>318</v>
      </c>
      <c r="AW1099" s="13" t="s">
        <v>41</v>
      </c>
      <c r="AX1099" s="13" t="s">
        <v>88</v>
      </c>
      <c r="AY1099" s="160" t="s">
        <v>311</v>
      </c>
    </row>
    <row r="1100" spans="2:65" s="1" customFormat="1" ht="16.5" customHeight="1" x14ac:dyDescent="0.2">
      <c r="B1100" s="34"/>
      <c r="C1100" s="134" t="s">
        <v>1409</v>
      </c>
      <c r="D1100" s="134" t="s">
        <v>313</v>
      </c>
      <c r="E1100" s="135" t="s">
        <v>3280</v>
      </c>
      <c r="F1100" s="136" t="s">
        <v>3281</v>
      </c>
      <c r="G1100" s="137" t="s">
        <v>316</v>
      </c>
      <c r="H1100" s="138">
        <v>20.071999999999999</v>
      </c>
      <c r="I1100" s="139"/>
      <c r="J1100" s="140">
        <f>ROUND(I1100*H1100,2)</f>
        <v>0</v>
      </c>
      <c r="K1100" s="136" t="s">
        <v>317</v>
      </c>
      <c r="L1100" s="34"/>
      <c r="M1100" s="141" t="s">
        <v>43</v>
      </c>
      <c r="N1100" s="142" t="s">
        <v>52</v>
      </c>
      <c r="P1100" s="143">
        <f>O1100*H1100</f>
        <v>0</v>
      </c>
      <c r="Q1100" s="143">
        <v>1.2540000000000001E-2</v>
      </c>
      <c r="R1100" s="143">
        <f>Q1100*H1100</f>
        <v>0.25170288000000002</v>
      </c>
      <c r="S1100" s="143">
        <v>0</v>
      </c>
      <c r="T1100" s="144">
        <f>S1100*H1100</f>
        <v>0</v>
      </c>
      <c r="AR1100" s="145" t="s">
        <v>417</v>
      </c>
      <c r="AT1100" s="145" t="s">
        <v>313</v>
      </c>
      <c r="AU1100" s="145" t="s">
        <v>90</v>
      </c>
      <c r="AY1100" s="18" t="s">
        <v>311</v>
      </c>
      <c r="BE1100" s="146">
        <f>IF(N1100="základní",J1100,0)</f>
        <v>0</v>
      </c>
      <c r="BF1100" s="146">
        <f>IF(N1100="snížená",J1100,0)</f>
        <v>0</v>
      </c>
      <c r="BG1100" s="146">
        <f>IF(N1100="zákl. přenesená",J1100,0)</f>
        <v>0</v>
      </c>
      <c r="BH1100" s="146">
        <f>IF(N1100="sníž. přenesená",J1100,0)</f>
        <v>0</v>
      </c>
      <c r="BI1100" s="146">
        <f>IF(N1100="nulová",J1100,0)</f>
        <v>0</v>
      </c>
      <c r="BJ1100" s="18" t="s">
        <v>88</v>
      </c>
      <c r="BK1100" s="146">
        <f>ROUND(I1100*H1100,2)</f>
        <v>0</v>
      </c>
      <c r="BL1100" s="18" t="s">
        <v>417</v>
      </c>
      <c r="BM1100" s="145" t="s">
        <v>3282</v>
      </c>
    </row>
    <row r="1101" spans="2:65" s="1" customFormat="1" ht="11.25" x14ac:dyDescent="0.2">
      <c r="B1101" s="34"/>
      <c r="D1101" s="147" t="s">
        <v>320</v>
      </c>
      <c r="F1101" s="148" t="s">
        <v>3283</v>
      </c>
      <c r="I1101" s="149"/>
      <c r="L1101" s="34"/>
      <c r="M1101" s="150"/>
      <c r="T1101" s="55"/>
      <c r="AT1101" s="18" t="s">
        <v>320</v>
      </c>
      <c r="AU1101" s="18" t="s">
        <v>90</v>
      </c>
    </row>
    <row r="1102" spans="2:65" s="1" customFormat="1" ht="21.75" customHeight="1" x14ac:dyDescent="0.2">
      <c r="B1102" s="34"/>
      <c r="C1102" s="134" t="s">
        <v>1419</v>
      </c>
      <c r="D1102" s="134" t="s">
        <v>313</v>
      </c>
      <c r="E1102" s="135" t="s">
        <v>3284</v>
      </c>
      <c r="F1102" s="136" t="s">
        <v>3285</v>
      </c>
      <c r="G1102" s="137" t="s">
        <v>250</v>
      </c>
      <c r="H1102" s="138">
        <v>320.93700000000001</v>
      </c>
      <c r="I1102" s="139"/>
      <c r="J1102" s="140">
        <f>ROUND(I1102*H1102,2)</f>
        <v>0</v>
      </c>
      <c r="K1102" s="136" t="s">
        <v>317</v>
      </c>
      <c r="L1102" s="34"/>
      <c r="M1102" s="141" t="s">
        <v>43</v>
      </c>
      <c r="N1102" s="142" t="s">
        <v>52</v>
      </c>
      <c r="P1102" s="143">
        <f>O1102*H1102</f>
        <v>0</v>
      </c>
      <c r="Q1102" s="143">
        <v>0</v>
      </c>
      <c r="R1102" s="143">
        <f>Q1102*H1102</f>
        <v>0</v>
      </c>
      <c r="S1102" s="143">
        <v>0</v>
      </c>
      <c r="T1102" s="144">
        <f>S1102*H1102</f>
        <v>0</v>
      </c>
      <c r="AR1102" s="145" t="s">
        <v>417</v>
      </c>
      <c r="AT1102" s="145" t="s">
        <v>313</v>
      </c>
      <c r="AU1102" s="145" t="s">
        <v>90</v>
      </c>
      <c r="AY1102" s="18" t="s">
        <v>311</v>
      </c>
      <c r="BE1102" s="146">
        <f>IF(N1102="základní",J1102,0)</f>
        <v>0</v>
      </c>
      <c r="BF1102" s="146">
        <f>IF(N1102="snížená",J1102,0)</f>
        <v>0</v>
      </c>
      <c r="BG1102" s="146">
        <f>IF(N1102="zákl. přenesená",J1102,0)</f>
        <v>0</v>
      </c>
      <c r="BH1102" s="146">
        <f>IF(N1102="sníž. přenesená",J1102,0)</f>
        <v>0</v>
      </c>
      <c r="BI1102" s="146">
        <f>IF(N1102="nulová",J1102,0)</f>
        <v>0</v>
      </c>
      <c r="BJ1102" s="18" t="s">
        <v>88</v>
      </c>
      <c r="BK1102" s="146">
        <f>ROUND(I1102*H1102,2)</f>
        <v>0</v>
      </c>
      <c r="BL1102" s="18" t="s">
        <v>417</v>
      </c>
      <c r="BM1102" s="145" t="s">
        <v>3286</v>
      </c>
    </row>
    <row r="1103" spans="2:65" s="1" customFormat="1" ht="11.25" x14ac:dyDescent="0.2">
      <c r="B1103" s="34"/>
      <c r="D1103" s="147" t="s">
        <v>320</v>
      </c>
      <c r="F1103" s="148" t="s">
        <v>3287</v>
      </c>
      <c r="I1103" s="149"/>
      <c r="L1103" s="34"/>
      <c r="M1103" s="150"/>
      <c r="T1103" s="55"/>
      <c r="AT1103" s="18" t="s">
        <v>320</v>
      </c>
      <c r="AU1103" s="18" t="s">
        <v>90</v>
      </c>
    </row>
    <row r="1104" spans="2:65" s="14" customFormat="1" ht="11.25" x14ac:dyDescent="0.2">
      <c r="B1104" s="166"/>
      <c r="D1104" s="152" t="s">
        <v>322</v>
      </c>
      <c r="E1104" s="167" t="s">
        <v>43</v>
      </c>
      <c r="F1104" s="168" t="s">
        <v>3147</v>
      </c>
      <c r="H1104" s="167" t="s">
        <v>43</v>
      </c>
      <c r="I1104" s="169"/>
      <c r="L1104" s="166"/>
      <c r="M1104" s="170"/>
      <c r="T1104" s="171"/>
      <c r="AT1104" s="167" t="s">
        <v>322</v>
      </c>
      <c r="AU1104" s="167" t="s">
        <v>90</v>
      </c>
      <c r="AV1104" s="14" t="s">
        <v>88</v>
      </c>
      <c r="AW1104" s="14" t="s">
        <v>41</v>
      </c>
      <c r="AX1104" s="14" t="s">
        <v>81</v>
      </c>
      <c r="AY1104" s="167" t="s">
        <v>311</v>
      </c>
    </row>
    <row r="1105" spans="2:65" s="12" customFormat="1" ht="11.25" x14ac:dyDescent="0.2">
      <c r="B1105" s="151"/>
      <c r="D1105" s="152" t="s">
        <v>322</v>
      </c>
      <c r="E1105" s="153" t="s">
        <v>43</v>
      </c>
      <c r="F1105" s="154" t="s">
        <v>3148</v>
      </c>
      <c r="H1105" s="155">
        <v>161.453</v>
      </c>
      <c r="I1105" s="156"/>
      <c r="L1105" s="151"/>
      <c r="M1105" s="157"/>
      <c r="T1105" s="158"/>
      <c r="AT1105" s="153" t="s">
        <v>322</v>
      </c>
      <c r="AU1105" s="153" t="s">
        <v>90</v>
      </c>
      <c r="AV1105" s="12" t="s">
        <v>90</v>
      </c>
      <c r="AW1105" s="12" t="s">
        <v>41</v>
      </c>
      <c r="AX1105" s="12" t="s">
        <v>81</v>
      </c>
      <c r="AY1105" s="153" t="s">
        <v>311</v>
      </c>
    </row>
    <row r="1106" spans="2:65" s="12" customFormat="1" ht="11.25" x14ac:dyDescent="0.2">
      <c r="B1106" s="151"/>
      <c r="D1106" s="152" t="s">
        <v>322</v>
      </c>
      <c r="E1106" s="153" t="s">
        <v>43</v>
      </c>
      <c r="F1106" s="154" t="s">
        <v>3149</v>
      </c>
      <c r="H1106" s="155">
        <v>159.48400000000001</v>
      </c>
      <c r="I1106" s="156"/>
      <c r="L1106" s="151"/>
      <c r="M1106" s="157"/>
      <c r="T1106" s="158"/>
      <c r="AT1106" s="153" t="s">
        <v>322</v>
      </c>
      <c r="AU1106" s="153" t="s">
        <v>90</v>
      </c>
      <c r="AV1106" s="12" t="s">
        <v>90</v>
      </c>
      <c r="AW1106" s="12" t="s">
        <v>41</v>
      </c>
      <c r="AX1106" s="12" t="s">
        <v>81</v>
      </c>
      <c r="AY1106" s="153" t="s">
        <v>311</v>
      </c>
    </row>
    <row r="1107" spans="2:65" s="13" customFormat="1" ht="11.25" x14ac:dyDescent="0.2">
      <c r="B1107" s="159"/>
      <c r="D1107" s="152" t="s">
        <v>322</v>
      </c>
      <c r="E1107" s="160" t="s">
        <v>43</v>
      </c>
      <c r="F1107" s="161" t="s">
        <v>331</v>
      </c>
      <c r="H1107" s="162">
        <v>320.93700000000001</v>
      </c>
      <c r="I1107" s="163"/>
      <c r="L1107" s="159"/>
      <c r="M1107" s="164"/>
      <c r="T1107" s="165"/>
      <c r="AT1107" s="160" t="s">
        <v>322</v>
      </c>
      <c r="AU1107" s="160" t="s">
        <v>90</v>
      </c>
      <c r="AV1107" s="13" t="s">
        <v>318</v>
      </c>
      <c r="AW1107" s="13" t="s">
        <v>41</v>
      </c>
      <c r="AX1107" s="13" t="s">
        <v>88</v>
      </c>
      <c r="AY1107" s="160" t="s">
        <v>311</v>
      </c>
    </row>
    <row r="1108" spans="2:65" s="1" customFormat="1" ht="16.5" customHeight="1" x14ac:dyDescent="0.2">
      <c r="B1108" s="34"/>
      <c r="C1108" s="172" t="s">
        <v>1427</v>
      </c>
      <c r="D1108" s="172" t="s">
        <v>634</v>
      </c>
      <c r="E1108" s="173" t="s">
        <v>3274</v>
      </c>
      <c r="F1108" s="174" t="s">
        <v>3275</v>
      </c>
      <c r="G1108" s="175" t="s">
        <v>316</v>
      </c>
      <c r="H1108" s="176">
        <v>16.045999999999999</v>
      </c>
      <c r="I1108" s="177"/>
      <c r="J1108" s="178">
        <f>ROUND(I1108*H1108,2)</f>
        <v>0</v>
      </c>
      <c r="K1108" s="174" t="s">
        <v>317</v>
      </c>
      <c r="L1108" s="179"/>
      <c r="M1108" s="180" t="s">
        <v>43</v>
      </c>
      <c r="N1108" s="181" t="s">
        <v>52</v>
      </c>
      <c r="P1108" s="143">
        <f>O1108*H1108</f>
        <v>0</v>
      </c>
      <c r="Q1108" s="143">
        <v>0.55000000000000004</v>
      </c>
      <c r="R1108" s="143">
        <f>Q1108*H1108</f>
        <v>8.8253000000000004</v>
      </c>
      <c r="S1108" s="143">
        <v>0</v>
      </c>
      <c r="T1108" s="144">
        <f>S1108*H1108</f>
        <v>0</v>
      </c>
      <c r="AR1108" s="145" t="s">
        <v>528</v>
      </c>
      <c r="AT1108" s="145" t="s">
        <v>634</v>
      </c>
      <c r="AU1108" s="145" t="s">
        <v>90</v>
      </c>
      <c r="AY1108" s="18" t="s">
        <v>311</v>
      </c>
      <c r="BE1108" s="146">
        <f>IF(N1108="základní",J1108,0)</f>
        <v>0</v>
      </c>
      <c r="BF1108" s="146">
        <f>IF(N1108="snížená",J1108,0)</f>
        <v>0</v>
      </c>
      <c r="BG1108" s="146">
        <f>IF(N1108="zákl. přenesená",J1108,0)</f>
        <v>0</v>
      </c>
      <c r="BH1108" s="146">
        <f>IF(N1108="sníž. přenesená",J1108,0)</f>
        <v>0</v>
      </c>
      <c r="BI1108" s="146">
        <f>IF(N1108="nulová",J1108,0)</f>
        <v>0</v>
      </c>
      <c r="BJ1108" s="18" t="s">
        <v>88</v>
      </c>
      <c r="BK1108" s="146">
        <f>ROUND(I1108*H1108,2)</f>
        <v>0</v>
      </c>
      <c r="BL1108" s="18" t="s">
        <v>417</v>
      </c>
      <c r="BM1108" s="145" t="s">
        <v>3288</v>
      </c>
    </row>
    <row r="1109" spans="2:65" s="14" customFormat="1" ht="11.25" x14ac:dyDescent="0.2">
      <c r="B1109" s="166"/>
      <c r="D1109" s="152" t="s">
        <v>322</v>
      </c>
      <c r="E1109" s="167" t="s">
        <v>43</v>
      </c>
      <c r="F1109" s="168" t="s">
        <v>3147</v>
      </c>
      <c r="H1109" s="167" t="s">
        <v>43</v>
      </c>
      <c r="I1109" s="169"/>
      <c r="L1109" s="166"/>
      <c r="M1109" s="170"/>
      <c r="T1109" s="171"/>
      <c r="AT1109" s="167" t="s">
        <v>322</v>
      </c>
      <c r="AU1109" s="167" t="s">
        <v>90</v>
      </c>
      <c r="AV1109" s="14" t="s">
        <v>88</v>
      </c>
      <c r="AW1109" s="14" t="s">
        <v>41</v>
      </c>
      <c r="AX1109" s="14" t="s">
        <v>81</v>
      </c>
      <c r="AY1109" s="167" t="s">
        <v>311</v>
      </c>
    </row>
    <row r="1110" spans="2:65" s="12" customFormat="1" ht="11.25" x14ac:dyDescent="0.2">
      <c r="B1110" s="151"/>
      <c r="D1110" s="152" t="s">
        <v>322</v>
      </c>
      <c r="E1110" s="153" t="s">
        <v>43</v>
      </c>
      <c r="F1110" s="154" t="s">
        <v>3289</v>
      </c>
      <c r="H1110" s="155">
        <v>6.4580000000000002</v>
      </c>
      <c r="I1110" s="156"/>
      <c r="L1110" s="151"/>
      <c r="M1110" s="157"/>
      <c r="T1110" s="158"/>
      <c r="AT1110" s="153" t="s">
        <v>322</v>
      </c>
      <c r="AU1110" s="153" t="s">
        <v>90</v>
      </c>
      <c r="AV1110" s="12" t="s">
        <v>90</v>
      </c>
      <c r="AW1110" s="12" t="s">
        <v>41</v>
      </c>
      <c r="AX1110" s="12" t="s">
        <v>81</v>
      </c>
      <c r="AY1110" s="153" t="s">
        <v>311</v>
      </c>
    </row>
    <row r="1111" spans="2:65" s="12" customFormat="1" ht="11.25" x14ac:dyDescent="0.2">
      <c r="B1111" s="151"/>
      <c r="D1111" s="152" t="s">
        <v>322</v>
      </c>
      <c r="E1111" s="153" t="s">
        <v>43</v>
      </c>
      <c r="F1111" s="154" t="s">
        <v>3290</v>
      </c>
      <c r="H1111" s="155">
        <v>6.3789999999999996</v>
      </c>
      <c r="I1111" s="156"/>
      <c r="L1111" s="151"/>
      <c r="M1111" s="157"/>
      <c r="T1111" s="158"/>
      <c r="AT1111" s="153" t="s">
        <v>322</v>
      </c>
      <c r="AU1111" s="153" t="s">
        <v>90</v>
      </c>
      <c r="AV1111" s="12" t="s">
        <v>90</v>
      </c>
      <c r="AW1111" s="12" t="s">
        <v>41</v>
      </c>
      <c r="AX1111" s="12" t="s">
        <v>81</v>
      </c>
      <c r="AY1111" s="153" t="s">
        <v>311</v>
      </c>
    </row>
    <row r="1112" spans="2:65" s="13" customFormat="1" ht="11.25" x14ac:dyDescent="0.2">
      <c r="B1112" s="159"/>
      <c r="D1112" s="152" t="s">
        <v>322</v>
      </c>
      <c r="E1112" s="160" t="s">
        <v>43</v>
      </c>
      <c r="F1112" s="161" t="s">
        <v>331</v>
      </c>
      <c r="H1112" s="162">
        <v>12.837</v>
      </c>
      <c r="I1112" s="163"/>
      <c r="L1112" s="159"/>
      <c r="M1112" s="164"/>
      <c r="T1112" s="165"/>
      <c r="AT1112" s="160" t="s">
        <v>322</v>
      </c>
      <c r="AU1112" s="160" t="s">
        <v>90</v>
      </c>
      <c r="AV1112" s="13" t="s">
        <v>318</v>
      </c>
      <c r="AW1112" s="13" t="s">
        <v>41</v>
      </c>
      <c r="AX1112" s="13" t="s">
        <v>88</v>
      </c>
      <c r="AY1112" s="160" t="s">
        <v>311</v>
      </c>
    </row>
    <row r="1113" spans="2:65" s="12" customFormat="1" ht="11.25" x14ac:dyDescent="0.2">
      <c r="B1113" s="151"/>
      <c r="D1113" s="152" t="s">
        <v>322</v>
      </c>
      <c r="F1113" s="154" t="s">
        <v>3291</v>
      </c>
      <c r="H1113" s="155">
        <v>16.045999999999999</v>
      </c>
      <c r="I1113" s="156"/>
      <c r="L1113" s="151"/>
      <c r="M1113" s="157"/>
      <c r="T1113" s="158"/>
      <c r="AT1113" s="153" t="s">
        <v>322</v>
      </c>
      <c r="AU1113" s="153" t="s">
        <v>90</v>
      </c>
      <c r="AV1113" s="12" t="s">
        <v>90</v>
      </c>
      <c r="AW1113" s="12" t="s">
        <v>4</v>
      </c>
      <c r="AX1113" s="12" t="s">
        <v>88</v>
      </c>
      <c r="AY1113" s="153" t="s">
        <v>311</v>
      </c>
    </row>
    <row r="1114" spans="2:65" s="1" customFormat="1" ht="37.9" customHeight="1" x14ac:dyDescent="0.2">
      <c r="B1114" s="34"/>
      <c r="C1114" s="134" t="s">
        <v>1434</v>
      </c>
      <c r="D1114" s="134" t="s">
        <v>313</v>
      </c>
      <c r="E1114" s="135" t="s">
        <v>3292</v>
      </c>
      <c r="F1114" s="136" t="s">
        <v>3293</v>
      </c>
      <c r="G1114" s="137" t="s">
        <v>379</v>
      </c>
      <c r="H1114" s="138">
        <v>409.1</v>
      </c>
      <c r="I1114" s="139"/>
      <c r="J1114" s="140">
        <f>ROUND(I1114*H1114,2)</f>
        <v>0</v>
      </c>
      <c r="K1114" s="136" t="s">
        <v>317</v>
      </c>
      <c r="L1114" s="34"/>
      <c r="M1114" s="141" t="s">
        <v>43</v>
      </c>
      <c r="N1114" s="142" t="s">
        <v>52</v>
      </c>
      <c r="P1114" s="143">
        <f>O1114*H1114</f>
        <v>0</v>
      </c>
      <c r="Q1114" s="143">
        <v>2.0000000000000001E-4</v>
      </c>
      <c r="R1114" s="143">
        <f>Q1114*H1114</f>
        <v>8.1820000000000004E-2</v>
      </c>
      <c r="S1114" s="143">
        <v>0</v>
      </c>
      <c r="T1114" s="144">
        <f>S1114*H1114</f>
        <v>0</v>
      </c>
      <c r="AR1114" s="145" t="s">
        <v>417</v>
      </c>
      <c r="AT1114" s="145" t="s">
        <v>313</v>
      </c>
      <c r="AU1114" s="145" t="s">
        <v>90</v>
      </c>
      <c r="AY1114" s="18" t="s">
        <v>311</v>
      </c>
      <c r="BE1114" s="146">
        <f>IF(N1114="základní",J1114,0)</f>
        <v>0</v>
      </c>
      <c r="BF1114" s="146">
        <f>IF(N1114="snížená",J1114,0)</f>
        <v>0</v>
      </c>
      <c r="BG1114" s="146">
        <f>IF(N1114="zákl. přenesená",J1114,0)</f>
        <v>0</v>
      </c>
      <c r="BH1114" s="146">
        <f>IF(N1114="sníž. přenesená",J1114,0)</f>
        <v>0</v>
      </c>
      <c r="BI1114" s="146">
        <f>IF(N1114="nulová",J1114,0)</f>
        <v>0</v>
      </c>
      <c r="BJ1114" s="18" t="s">
        <v>88</v>
      </c>
      <c r="BK1114" s="146">
        <f>ROUND(I1114*H1114,2)</f>
        <v>0</v>
      </c>
      <c r="BL1114" s="18" t="s">
        <v>417</v>
      </c>
      <c r="BM1114" s="145" t="s">
        <v>3294</v>
      </c>
    </row>
    <row r="1115" spans="2:65" s="1" customFormat="1" ht="11.25" x14ac:dyDescent="0.2">
      <c r="B1115" s="34"/>
      <c r="D1115" s="147" t="s">
        <v>320</v>
      </c>
      <c r="F1115" s="148" t="s">
        <v>3295</v>
      </c>
      <c r="I1115" s="149"/>
      <c r="L1115" s="34"/>
      <c r="M1115" s="150"/>
      <c r="T1115" s="55"/>
      <c r="AT1115" s="18" t="s">
        <v>320</v>
      </c>
      <c r="AU1115" s="18" t="s">
        <v>90</v>
      </c>
    </row>
    <row r="1116" spans="2:65" s="14" customFormat="1" ht="11.25" x14ac:dyDescent="0.2">
      <c r="B1116" s="166"/>
      <c r="D1116" s="152" t="s">
        <v>322</v>
      </c>
      <c r="E1116" s="167" t="s">
        <v>43</v>
      </c>
      <c r="F1116" s="168" t="s">
        <v>3147</v>
      </c>
      <c r="H1116" s="167" t="s">
        <v>43</v>
      </c>
      <c r="I1116" s="169"/>
      <c r="L1116" s="166"/>
      <c r="M1116" s="170"/>
      <c r="T1116" s="171"/>
      <c r="AT1116" s="167" t="s">
        <v>322</v>
      </c>
      <c r="AU1116" s="167" t="s">
        <v>90</v>
      </c>
      <c r="AV1116" s="14" t="s">
        <v>88</v>
      </c>
      <c r="AW1116" s="14" t="s">
        <v>41</v>
      </c>
      <c r="AX1116" s="14" t="s">
        <v>81</v>
      </c>
      <c r="AY1116" s="167" t="s">
        <v>311</v>
      </c>
    </row>
    <row r="1117" spans="2:65" s="12" customFormat="1" ht="11.25" x14ac:dyDescent="0.2">
      <c r="B1117" s="151"/>
      <c r="D1117" s="152" t="s">
        <v>322</v>
      </c>
      <c r="E1117" s="153" t="s">
        <v>43</v>
      </c>
      <c r="F1117" s="154" t="s">
        <v>3296</v>
      </c>
      <c r="H1117" s="155">
        <v>220.5</v>
      </c>
      <c r="I1117" s="156"/>
      <c r="L1117" s="151"/>
      <c r="M1117" s="157"/>
      <c r="T1117" s="158"/>
      <c r="AT1117" s="153" t="s">
        <v>322</v>
      </c>
      <c r="AU1117" s="153" t="s">
        <v>90</v>
      </c>
      <c r="AV1117" s="12" t="s">
        <v>90</v>
      </c>
      <c r="AW1117" s="12" t="s">
        <v>41</v>
      </c>
      <c r="AX1117" s="12" t="s">
        <v>81</v>
      </c>
      <c r="AY1117" s="153" t="s">
        <v>311</v>
      </c>
    </row>
    <row r="1118" spans="2:65" s="12" customFormat="1" ht="11.25" x14ac:dyDescent="0.2">
      <c r="B1118" s="151"/>
      <c r="D1118" s="152" t="s">
        <v>322</v>
      </c>
      <c r="E1118" s="153" t="s">
        <v>43</v>
      </c>
      <c r="F1118" s="154" t="s">
        <v>3297</v>
      </c>
      <c r="H1118" s="155">
        <v>188.6</v>
      </c>
      <c r="I1118" s="156"/>
      <c r="L1118" s="151"/>
      <c r="M1118" s="157"/>
      <c r="T1118" s="158"/>
      <c r="AT1118" s="153" t="s">
        <v>322</v>
      </c>
      <c r="AU1118" s="153" t="s">
        <v>90</v>
      </c>
      <c r="AV1118" s="12" t="s">
        <v>90</v>
      </c>
      <c r="AW1118" s="12" t="s">
        <v>41</v>
      </c>
      <c r="AX1118" s="12" t="s">
        <v>81</v>
      </c>
      <c r="AY1118" s="153" t="s">
        <v>311</v>
      </c>
    </row>
    <row r="1119" spans="2:65" s="13" customFormat="1" ht="11.25" x14ac:dyDescent="0.2">
      <c r="B1119" s="159"/>
      <c r="D1119" s="152" t="s">
        <v>322</v>
      </c>
      <c r="E1119" s="160" t="s">
        <v>43</v>
      </c>
      <c r="F1119" s="161" t="s">
        <v>331</v>
      </c>
      <c r="H1119" s="162">
        <v>409.1</v>
      </c>
      <c r="I1119" s="163"/>
      <c r="L1119" s="159"/>
      <c r="M1119" s="164"/>
      <c r="T1119" s="165"/>
      <c r="AT1119" s="160" t="s">
        <v>322</v>
      </c>
      <c r="AU1119" s="160" t="s">
        <v>90</v>
      </c>
      <c r="AV1119" s="13" t="s">
        <v>318</v>
      </c>
      <c r="AW1119" s="13" t="s">
        <v>41</v>
      </c>
      <c r="AX1119" s="13" t="s">
        <v>88</v>
      </c>
      <c r="AY1119" s="160" t="s">
        <v>311</v>
      </c>
    </row>
    <row r="1120" spans="2:65" s="1" customFormat="1" ht="16.5" customHeight="1" x14ac:dyDescent="0.2">
      <c r="B1120" s="34"/>
      <c r="C1120" s="172" t="s">
        <v>1439</v>
      </c>
      <c r="D1120" s="172" t="s">
        <v>634</v>
      </c>
      <c r="E1120" s="173" t="s">
        <v>3298</v>
      </c>
      <c r="F1120" s="174" t="s">
        <v>3299</v>
      </c>
      <c r="G1120" s="175" t="s">
        <v>316</v>
      </c>
      <c r="H1120" s="176">
        <v>1.08</v>
      </c>
      <c r="I1120" s="177"/>
      <c r="J1120" s="178">
        <f>ROUND(I1120*H1120,2)</f>
        <v>0</v>
      </c>
      <c r="K1120" s="174" t="s">
        <v>317</v>
      </c>
      <c r="L1120" s="179"/>
      <c r="M1120" s="180" t="s">
        <v>43</v>
      </c>
      <c r="N1120" s="181" t="s">
        <v>52</v>
      </c>
      <c r="P1120" s="143">
        <f>O1120*H1120</f>
        <v>0</v>
      </c>
      <c r="Q1120" s="143">
        <v>0.55000000000000004</v>
      </c>
      <c r="R1120" s="143">
        <f>Q1120*H1120</f>
        <v>0.59400000000000008</v>
      </c>
      <c r="S1120" s="143">
        <v>0</v>
      </c>
      <c r="T1120" s="144">
        <f>S1120*H1120</f>
        <v>0</v>
      </c>
      <c r="AR1120" s="145" t="s">
        <v>528</v>
      </c>
      <c r="AT1120" s="145" t="s">
        <v>634</v>
      </c>
      <c r="AU1120" s="145" t="s">
        <v>90</v>
      </c>
      <c r="AY1120" s="18" t="s">
        <v>311</v>
      </c>
      <c r="BE1120" s="146">
        <f>IF(N1120="základní",J1120,0)</f>
        <v>0</v>
      </c>
      <c r="BF1120" s="146">
        <f>IF(N1120="snížená",J1120,0)</f>
        <v>0</v>
      </c>
      <c r="BG1120" s="146">
        <f>IF(N1120="zákl. přenesená",J1120,0)</f>
        <v>0</v>
      </c>
      <c r="BH1120" s="146">
        <f>IF(N1120="sníž. přenesená",J1120,0)</f>
        <v>0</v>
      </c>
      <c r="BI1120" s="146">
        <f>IF(N1120="nulová",J1120,0)</f>
        <v>0</v>
      </c>
      <c r="BJ1120" s="18" t="s">
        <v>88</v>
      </c>
      <c r="BK1120" s="146">
        <f>ROUND(I1120*H1120,2)</f>
        <v>0</v>
      </c>
      <c r="BL1120" s="18" t="s">
        <v>417</v>
      </c>
      <c r="BM1120" s="145" t="s">
        <v>3300</v>
      </c>
    </row>
    <row r="1121" spans="2:65" s="12" customFormat="1" ht="11.25" x14ac:dyDescent="0.2">
      <c r="B1121" s="151"/>
      <c r="D1121" s="152" t="s">
        <v>322</v>
      </c>
      <c r="E1121" s="153" t="s">
        <v>43</v>
      </c>
      <c r="F1121" s="154" t="s">
        <v>3301</v>
      </c>
      <c r="H1121" s="155">
        <v>0.98199999999999998</v>
      </c>
      <c r="I1121" s="156"/>
      <c r="L1121" s="151"/>
      <c r="M1121" s="157"/>
      <c r="T1121" s="158"/>
      <c r="AT1121" s="153" t="s">
        <v>322</v>
      </c>
      <c r="AU1121" s="153" t="s">
        <v>90</v>
      </c>
      <c r="AV1121" s="12" t="s">
        <v>90</v>
      </c>
      <c r="AW1121" s="12" t="s">
        <v>41</v>
      </c>
      <c r="AX1121" s="12" t="s">
        <v>88</v>
      </c>
      <c r="AY1121" s="153" t="s">
        <v>311</v>
      </c>
    </row>
    <row r="1122" spans="2:65" s="12" customFormat="1" ht="11.25" x14ac:dyDescent="0.2">
      <c r="B1122" s="151"/>
      <c r="D1122" s="152" t="s">
        <v>322</v>
      </c>
      <c r="F1122" s="154" t="s">
        <v>3302</v>
      </c>
      <c r="H1122" s="155">
        <v>1.08</v>
      </c>
      <c r="I1122" s="156"/>
      <c r="L1122" s="151"/>
      <c r="M1122" s="157"/>
      <c r="T1122" s="158"/>
      <c r="AT1122" s="153" t="s">
        <v>322</v>
      </c>
      <c r="AU1122" s="153" t="s">
        <v>90</v>
      </c>
      <c r="AV1122" s="12" t="s">
        <v>90</v>
      </c>
      <c r="AW1122" s="12" t="s">
        <v>4</v>
      </c>
      <c r="AX1122" s="12" t="s">
        <v>88</v>
      </c>
      <c r="AY1122" s="153" t="s">
        <v>311</v>
      </c>
    </row>
    <row r="1123" spans="2:65" s="1" customFormat="1" ht="16.5" customHeight="1" x14ac:dyDescent="0.2">
      <c r="B1123" s="34"/>
      <c r="C1123" s="134" t="s">
        <v>1444</v>
      </c>
      <c r="D1123" s="134" t="s">
        <v>313</v>
      </c>
      <c r="E1123" s="135" t="s">
        <v>3303</v>
      </c>
      <c r="F1123" s="136" t="s">
        <v>3304</v>
      </c>
      <c r="G1123" s="137" t="s">
        <v>250</v>
      </c>
      <c r="H1123" s="138">
        <v>76.5</v>
      </c>
      <c r="I1123" s="139"/>
      <c r="J1123" s="140">
        <f>ROUND(I1123*H1123,2)</f>
        <v>0</v>
      </c>
      <c r="K1123" s="136" t="s">
        <v>43</v>
      </c>
      <c r="L1123" s="34"/>
      <c r="M1123" s="141" t="s">
        <v>43</v>
      </c>
      <c r="N1123" s="142" t="s">
        <v>52</v>
      </c>
      <c r="P1123" s="143">
        <f>O1123*H1123</f>
        <v>0</v>
      </c>
      <c r="Q1123" s="143">
        <v>0</v>
      </c>
      <c r="R1123" s="143">
        <f>Q1123*H1123</f>
        <v>0</v>
      </c>
      <c r="S1123" s="143">
        <v>0</v>
      </c>
      <c r="T1123" s="144">
        <f>S1123*H1123</f>
        <v>0</v>
      </c>
      <c r="AR1123" s="145" t="s">
        <v>417</v>
      </c>
      <c r="AT1123" s="145" t="s">
        <v>313</v>
      </c>
      <c r="AU1123" s="145" t="s">
        <v>90</v>
      </c>
      <c r="AY1123" s="18" t="s">
        <v>311</v>
      </c>
      <c r="BE1123" s="146">
        <f>IF(N1123="základní",J1123,0)</f>
        <v>0</v>
      </c>
      <c r="BF1123" s="146">
        <f>IF(N1123="snížená",J1123,0)</f>
        <v>0</v>
      </c>
      <c r="BG1123" s="146">
        <f>IF(N1123="zákl. přenesená",J1123,0)</f>
        <v>0</v>
      </c>
      <c r="BH1123" s="146">
        <f>IF(N1123="sníž. přenesená",J1123,0)</f>
        <v>0</v>
      </c>
      <c r="BI1123" s="146">
        <f>IF(N1123="nulová",J1123,0)</f>
        <v>0</v>
      </c>
      <c r="BJ1123" s="18" t="s">
        <v>88</v>
      </c>
      <c r="BK1123" s="146">
        <f>ROUND(I1123*H1123,2)</f>
        <v>0</v>
      </c>
      <c r="BL1123" s="18" t="s">
        <v>417</v>
      </c>
      <c r="BM1123" s="145" t="s">
        <v>3305</v>
      </c>
    </row>
    <row r="1124" spans="2:65" s="14" customFormat="1" ht="11.25" x14ac:dyDescent="0.2">
      <c r="B1124" s="166"/>
      <c r="D1124" s="152" t="s">
        <v>322</v>
      </c>
      <c r="E1124" s="167" t="s">
        <v>43</v>
      </c>
      <c r="F1124" s="168" t="s">
        <v>1815</v>
      </c>
      <c r="H1124" s="167" t="s">
        <v>43</v>
      </c>
      <c r="I1124" s="169"/>
      <c r="L1124" s="166"/>
      <c r="M1124" s="170"/>
      <c r="T1124" s="171"/>
      <c r="AT1124" s="167" t="s">
        <v>322</v>
      </c>
      <c r="AU1124" s="167" t="s">
        <v>90</v>
      </c>
      <c r="AV1124" s="14" t="s">
        <v>88</v>
      </c>
      <c r="AW1124" s="14" t="s">
        <v>41</v>
      </c>
      <c r="AX1124" s="14" t="s">
        <v>81</v>
      </c>
      <c r="AY1124" s="167" t="s">
        <v>311</v>
      </c>
    </row>
    <row r="1125" spans="2:65" s="14" customFormat="1" ht="11.25" x14ac:dyDescent="0.2">
      <c r="B1125" s="166"/>
      <c r="D1125" s="152" t="s">
        <v>322</v>
      </c>
      <c r="E1125" s="167" t="s">
        <v>43</v>
      </c>
      <c r="F1125" s="168" t="s">
        <v>3306</v>
      </c>
      <c r="H1125" s="167" t="s">
        <v>43</v>
      </c>
      <c r="I1125" s="169"/>
      <c r="L1125" s="166"/>
      <c r="M1125" s="170"/>
      <c r="T1125" s="171"/>
      <c r="AT1125" s="167" t="s">
        <v>322</v>
      </c>
      <c r="AU1125" s="167" t="s">
        <v>90</v>
      </c>
      <c r="AV1125" s="14" t="s">
        <v>88</v>
      </c>
      <c r="AW1125" s="14" t="s">
        <v>41</v>
      </c>
      <c r="AX1125" s="14" t="s">
        <v>81</v>
      </c>
      <c r="AY1125" s="167" t="s">
        <v>311</v>
      </c>
    </row>
    <row r="1126" spans="2:65" s="12" customFormat="1" ht="11.25" x14ac:dyDescent="0.2">
      <c r="B1126" s="151"/>
      <c r="D1126" s="152" t="s">
        <v>322</v>
      </c>
      <c r="E1126" s="153" t="s">
        <v>43</v>
      </c>
      <c r="F1126" s="154" t="s">
        <v>3307</v>
      </c>
      <c r="H1126" s="155">
        <v>76.5</v>
      </c>
      <c r="I1126" s="156"/>
      <c r="L1126" s="151"/>
      <c r="M1126" s="157"/>
      <c r="T1126" s="158"/>
      <c r="AT1126" s="153" t="s">
        <v>322</v>
      </c>
      <c r="AU1126" s="153" t="s">
        <v>90</v>
      </c>
      <c r="AV1126" s="12" t="s">
        <v>90</v>
      </c>
      <c r="AW1126" s="12" t="s">
        <v>41</v>
      </c>
      <c r="AX1126" s="12" t="s">
        <v>81</v>
      </c>
      <c r="AY1126" s="153" t="s">
        <v>311</v>
      </c>
    </row>
    <row r="1127" spans="2:65" s="13" customFormat="1" ht="11.25" x14ac:dyDescent="0.2">
      <c r="B1127" s="159"/>
      <c r="D1127" s="152" t="s">
        <v>322</v>
      </c>
      <c r="E1127" s="160" t="s">
        <v>43</v>
      </c>
      <c r="F1127" s="161" t="s">
        <v>331</v>
      </c>
      <c r="H1127" s="162">
        <v>76.5</v>
      </c>
      <c r="I1127" s="163"/>
      <c r="L1127" s="159"/>
      <c r="M1127" s="164"/>
      <c r="T1127" s="165"/>
      <c r="AT1127" s="160" t="s">
        <v>322</v>
      </c>
      <c r="AU1127" s="160" t="s">
        <v>90</v>
      </c>
      <c r="AV1127" s="13" t="s">
        <v>318</v>
      </c>
      <c r="AW1127" s="13" t="s">
        <v>41</v>
      </c>
      <c r="AX1127" s="13" t="s">
        <v>88</v>
      </c>
      <c r="AY1127" s="160" t="s">
        <v>311</v>
      </c>
    </row>
    <row r="1128" spans="2:65" s="1" customFormat="1" ht="24.2" customHeight="1" x14ac:dyDescent="0.2">
      <c r="B1128" s="34"/>
      <c r="C1128" s="134" t="s">
        <v>1451</v>
      </c>
      <c r="D1128" s="134" t="s">
        <v>313</v>
      </c>
      <c r="E1128" s="135" t="s">
        <v>3308</v>
      </c>
      <c r="F1128" s="136" t="s">
        <v>3309</v>
      </c>
      <c r="G1128" s="137" t="s">
        <v>962</v>
      </c>
      <c r="H1128" s="183"/>
      <c r="I1128" s="139"/>
      <c r="J1128" s="140">
        <f>ROUND(I1128*H1128,2)</f>
        <v>0</v>
      </c>
      <c r="K1128" s="136" t="s">
        <v>317</v>
      </c>
      <c r="L1128" s="34"/>
      <c r="M1128" s="141" t="s">
        <v>43</v>
      </c>
      <c r="N1128" s="142" t="s">
        <v>52</v>
      </c>
      <c r="P1128" s="143">
        <f>O1128*H1128</f>
        <v>0</v>
      </c>
      <c r="Q1128" s="143">
        <v>0</v>
      </c>
      <c r="R1128" s="143">
        <f>Q1128*H1128</f>
        <v>0</v>
      </c>
      <c r="S1128" s="143">
        <v>0</v>
      </c>
      <c r="T1128" s="144">
        <f>S1128*H1128</f>
        <v>0</v>
      </c>
      <c r="AR1128" s="145" t="s">
        <v>417</v>
      </c>
      <c r="AT1128" s="145" t="s">
        <v>313</v>
      </c>
      <c r="AU1128" s="145" t="s">
        <v>90</v>
      </c>
      <c r="AY1128" s="18" t="s">
        <v>311</v>
      </c>
      <c r="BE1128" s="146">
        <f>IF(N1128="základní",J1128,0)</f>
        <v>0</v>
      </c>
      <c r="BF1128" s="146">
        <f>IF(N1128="snížená",J1128,0)</f>
        <v>0</v>
      </c>
      <c r="BG1128" s="146">
        <f>IF(N1128="zákl. přenesená",J1128,0)</f>
        <v>0</v>
      </c>
      <c r="BH1128" s="146">
        <f>IF(N1128="sníž. přenesená",J1128,0)</f>
        <v>0</v>
      </c>
      <c r="BI1128" s="146">
        <f>IF(N1128="nulová",J1128,0)</f>
        <v>0</v>
      </c>
      <c r="BJ1128" s="18" t="s">
        <v>88</v>
      </c>
      <c r="BK1128" s="146">
        <f>ROUND(I1128*H1128,2)</f>
        <v>0</v>
      </c>
      <c r="BL1128" s="18" t="s">
        <v>417</v>
      </c>
      <c r="BM1128" s="145" t="s">
        <v>3310</v>
      </c>
    </row>
    <row r="1129" spans="2:65" s="1" customFormat="1" ht="11.25" x14ac:dyDescent="0.2">
      <c r="B1129" s="34"/>
      <c r="D1129" s="147" t="s">
        <v>320</v>
      </c>
      <c r="F1129" s="148" t="s">
        <v>3311</v>
      </c>
      <c r="I1129" s="149"/>
      <c r="L1129" s="34"/>
      <c r="M1129" s="150"/>
      <c r="T1129" s="55"/>
      <c r="AT1129" s="18" t="s">
        <v>320</v>
      </c>
      <c r="AU1129" s="18" t="s">
        <v>90</v>
      </c>
    </row>
    <row r="1130" spans="2:65" s="11" customFormat="1" ht="22.9" customHeight="1" x14ac:dyDescent="0.2">
      <c r="B1130" s="122"/>
      <c r="D1130" s="123" t="s">
        <v>80</v>
      </c>
      <c r="E1130" s="132" t="s">
        <v>1177</v>
      </c>
      <c r="F1130" s="132" t="s">
        <v>1178</v>
      </c>
      <c r="I1130" s="125"/>
      <c r="J1130" s="133">
        <f>BK1130</f>
        <v>0</v>
      </c>
      <c r="L1130" s="122"/>
      <c r="M1130" s="127"/>
      <c r="P1130" s="128">
        <f>SUM(P1131:P1238)</f>
        <v>0</v>
      </c>
      <c r="R1130" s="128">
        <f>SUM(R1131:R1238)</f>
        <v>5.0932117199999993</v>
      </c>
      <c r="T1130" s="129">
        <f>SUM(T1131:T1238)</f>
        <v>0</v>
      </c>
      <c r="AR1130" s="123" t="s">
        <v>90</v>
      </c>
      <c r="AT1130" s="130" t="s">
        <v>80</v>
      </c>
      <c r="AU1130" s="130" t="s">
        <v>88</v>
      </c>
      <c r="AY1130" s="123" t="s">
        <v>311</v>
      </c>
      <c r="BK1130" s="131">
        <f>SUM(BK1131:BK1238)</f>
        <v>0</v>
      </c>
    </row>
    <row r="1131" spans="2:65" s="1" customFormat="1" ht="16.5" customHeight="1" x14ac:dyDescent="0.2">
      <c r="B1131" s="34"/>
      <c r="C1131" s="134" t="s">
        <v>1456</v>
      </c>
      <c r="D1131" s="134" t="s">
        <v>313</v>
      </c>
      <c r="E1131" s="135" t="s">
        <v>3312</v>
      </c>
      <c r="F1131" s="136" t="s">
        <v>3313</v>
      </c>
      <c r="G1131" s="137" t="s">
        <v>379</v>
      </c>
      <c r="H1131" s="138">
        <v>146.625</v>
      </c>
      <c r="I1131" s="139"/>
      <c r="J1131" s="140">
        <f>ROUND(I1131*H1131,2)</f>
        <v>0</v>
      </c>
      <c r="K1131" s="136" t="s">
        <v>317</v>
      </c>
      <c r="L1131" s="34"/>
      <c r="M1131" s="141" t="s">
        <v>43</v>
      </c>
      <c r="N1131" s="142" t="s">
        <v>52</v>
      </c>
      <c r="P1131" s="143">
        <f>O1131*H1131</f>
        <v>0</v>
      </c>
      <c r="Q1131" s="143">
        <v>4.6000000000000001E-4</v>
      </c>
      <c r="R1131" s="143">
        <f>Q1131*H1131</f>
        <v>6.7447500000000007E-2</v>
      </c>
      <c r="S1131" s="143">
        <v>0</v>
      </c>
      <c r="T1131" s="144">
        <f>S1131*H1131</f>
        <v>0</v>
      </c>
      <c r="AR1131" s="145" t="s">
        <v>417</v>
      </c>
      <c r="AT1131" s="145" t="s">
        <v>313</v>
      </c>
      <c r="AU1131" s="145" t="s">
        <v>90</v>
      </c>
      <c r="AY1131" s="18" t="s">
        <v>311</v>
      </c>
      <c r="BE1131" s="146">
        <f>IF(N1131="základní",J1131,0)</f>
        <v>0</v>
      </c>
      <c r="BF1131" s="146">
        <f>IF(N1131="snížená",J1131,0)</f>
        <v>0</v>
      </c>
      <c r="BG1131" s="146">
        <f>IF(N1131="zákl. přenesená",J1131,0)</f>
        <v>0</v>
      </c>
      <c r="BH1131" s="146">
        <f>IF(N1131="sníž. přenesená",J1131,0)</f>
        <v>0</v>
      </c>
      <c r="BI1131" s="146">
        <f>IF(N1131="nulová",J1131,0)</f>
        <v>0</v>
      </c>
      <c r="BJ1131" s="18" t="s">
        <v>88</v>
      </c>
      <c r="BK1131" s="146">
        <f>ROUND(I1131*H1131,2)</f>
        <v>0</v>
      </c>
      <c r="BL1131" s="18" t="s">
        <v>417</v>
      </c>
      <c r="BM1131" s="145" t="s">
        <v>3314</v>
      </c>
    </row>
    <row r="1132" spans="2:65" s="1" customFormat="1" ht="11.25" x14ac:dyDescent="0.2">
      <c r="B1132" s="34"/>
      <c r="D1132" s="147" t="s">
        <v>320</v>
      </c>
      <c r="F1132" s="148" t="s">
        <v>3315</v>
      </c>
      <c r="I1132" s="149"/>
      <c r="L1132" s="34"/>
      <c r="M1132" s="150"/>
      <c r="T1132" s="55"/>
      <c r="AT1132" s="18" t="s">
        <v>320</v>
      </c>
      <c r="AU1132" s="18" t="s">
        <v>90</v>
      </c>
    </row>
    <row r="1133" spans="2:65" s="14" customFormat="1" ht="11.25" x14ac:dyDescent="0.2">
      <c r="B1133" s="166"/>
      <c r="D1133" s="152" t="s">
        <v>322</v>
      </c>
      <c r="E1133" s="167" t="s">
        <v>43</v>
      </c>
      <c r="F1133" s="168" t="s">
        <v>1815</v>
      </c>
      <c r="H1133" s="167" t="s">
        <v>43</v>
      </c>
      <c r="I1133" s="169"/>
      <c r="L1133" s="166"/>
      <c r="M1133" s="170"/>
      <c r="T1133" s="171"/>
      <c r="AT1133" s="167" t="s">
        <v>322</v>
      </c>
      <c r="AU1133" s="167" t="s">
        <v>90</v>
      </c>
      <c r="AV1133" s="14" t="s">
        <v>88</v>
      </c>
      <c r="AW1133" s="14" t="s">
        <v>41</v>
      </c>
      <c r="AX1133" s="14" t="s">
        <v>81</v>
      </c>
      <c r="AY1133" s="167" t="s">
        <v>311</v>
      </c>
    </row>
    <row r="1134" spans="2:65" s="12" customFormat="1" ht="11.25" x14ac:dyDescent="0.2">
      <c r="B1134" s="151"/>
      <c r="D1134" s="152" t="s">
        <v>322</v>
      </c>
      <c r="E1134" s="153" t="s">
        <v>43</v>
      </c>
      <c r="F1134" s="154" t="s">
        <v>3316</v>
      </c>
      <c r="H1134" s="155">
        <v>146.625</v>
      </c>
      <c r="I1134" s="156"/>
      <c r="L1134" s="151"/>
      <c r="M1134" s="157"/>
      <c r="T1134" s="158"/>
      <c r="AT1134" s="153" t="s">
        <v>322</v>
      </c>
      <c r="AU1134" s="153" t="s">
        <v>90</v>
      </c>
      <c r="AV1134" s="12" t="s">
        <v>90</v>
      </c>
      <c r="AW1134" s="12" t="s">
        <v>41</v>
      </c>
      <c r="AX1134" s="12" t="s">
        <v>81</v>
      </c>
      <c r="AY1134" s="153" t="s">
        <v>311</v>
      </c>
    </row>
    <row r="1135" spans="2:65" s="13" customFormat="1" ht="11.25" x14ac:dyDescent="0.2">
      <c r="B1135" s="159"/>
      <c r="D1135" s="152" t="s">
        <v>322</v>
      </c>
      <c r="E1135" s="160" t="s">
        <v>43</v>
      </c>
      <c r="F1135" s="161" t="s">
        <v>331</v>
      </c>
      <c r="H1135" s="162">
        <v>146.625</v>
      </c>
      <c r="I1135" s="163"/>
      <c r="L1135" s="159"/>
      <c r="M1135" s="164"/>
      <c r="T1135" s="165"/>
      <c r="AT1135" s="160" t="s">
        <v>322</v>
      </c>
      <c r="AU1135" s="160" t="s">
        <v>90</v>
      </c>
      <c r="AV1135" s="13" t="s">
        <v>318</v>
      </c>
      <c r="AW1135" s="13" t="s">
        <v>41</v>
      </c>
      <c r="AX1135" s="13" t="s">
        <v>88</v>
      </c>
      <c r="AY1135" s="160" t="s">
        <v>311</v>
      </c>
    </row>
    <row r="1136" spans="2:65" s="1" customFormat="1" ht="16.5" customHeight="1" x14ac:dyDescent="0.2">
      <c r="B1136" s="34"/>
      <c r="C1136" s="134" t="s">
        <v>1461</v>
      </c>
      <c r="D1136" s="134" t="s">
        <v>313</v>
      </c>
      <c r="E1136" s="135" t="s">
        <v>3317</v>
      </c>
      <c r="F1136" s="136" t="s">
        <v>3318</v>
      </c>
      <c r="G1136" s="137" t="s">
        <v>250</v>
      </c>
      <c r="H1136" s="138">
        <v>320.93700000000001</v>
      </c>
      <c r="I1136" s="139"/>
      <c r="J1136" s="140">
        <f>ROUND(I1136*H1136,2)</f>
        <v>0</v>
      </c>
      <c r="K1136" s="136" t="s">
        <v>317</v>
      </c>
      <c r="L1136" s="34"/>
      <c r="M1136" s="141" t="s">
        <v>43</v>
      </c>
      <c r="N1136" s="142" t="s">
        <v>52</v>
      </c>
      <c r="P1136" s="143">
        <f>O1136*H1136</f>
        <v>0</v>
      </c>
      <c r="Q1136" s="143">
        <v>5.8E-4</v>
      </c>
      <c r="R1136" s="143">
        <f>Q1136*H1136</f>
        <v>0.18614346000000001</v>
      </c>
      <c r="S1136" s="143">
        <v>0</v>
      </c>
      <c r="T1136" s="144">
        <f>S1136*H1136</f>
        <v>0</v>
      </c>
      <c r="AR1136" s="145" t="s">
        <v>417</v>
      </c>
      <c r="AT1136" s="145" t="s">
        <v>313</v>
      </c>
      <c r="AU1136" s="145" t="s">
        <v>90</v>
      </c>
      <c r="AY1136" s="18" t="s">
        <v>311</v>
      </c>
      <c r="BE1136" s="146">
        <f>IF(N1136="základní",J1136,0)</f>
        <v>0</v>
      </c>
      <c r="BF1136" s="146">
        <f>IF(N1136="snížená",J1136,0)</f>
        <v>0</v>
      </c>
      <c r="BG1136" s="146">
        <f>IF(N1136="zákl. přenesená",J1136,0)</f>
        <v>0</v>
      </c>
      <c r="BH1136" s="146">
        <f>IF(N1136="sníž. přenesená",J1136,0)</f>
        <v>0</v>
      </c>
      <c r="BI1136" s="146">
        <f>IF(N1136="nulová",J1136,0)</f>
        <v>0</v>
      </c>
      <c r="BJ1136" s="18" t="s">
        <v>88</v>
      </c>
      <c r="BK1136" s="146">
        <f>ROUND(I1136*H1136,2)</f>
        <v>0</v>
      </c>
      <c r="BL1136" s="18" t="s">
        <v>417</v>
      </c>
      <c r="BM1136" s="145" t="s">
        <v>3319</v>
      </c>
    </row>
    <row r="1137" spans="2:65" s="1" customFormat="1" ht="11.25" x14ac:dyDescent="0.2">
      <c r="B1137" s="34"/>
      <c r="D1137" s="147" t="s">
        <v>320</v>
      </c>
      <c r="F1137" s="148" t="s">
        <v>3320</v>
      </c>
      <c r="I1137" s="149"/>
      <c r="L1137" s="34"/>
      <c r="M1137" s="150"/>
      <c r="T1137" s="55"/>
      <c r="AT1137" s="18" t="s">
        <v>320</v>
      </c>
      <c r="AU1137" s="18" t="s">
        <v>90</v>
      </c>
    </row>
    <row r="1138" spans="2:65" s="14" customFormat="1" ht="11.25" x14ac:dyDescent="0.2">
      <c r="B1138" s="166"/>
      <c r="D1138" s="152" t="s">
        <v>322</v>
      </c>
      <c r="E1138" s="167" t="s">
        <v>43</v>
      </c>
      <c r="F1138" s="168" t="s">
        <v>3147</v>
      </c>
      <c r="H1138" s="167" t="s">
        <v>43</v>
      </c>
      <c r="I1138" s="169"/>
      <c r="L1138" s="166"/>
      <c r="M1138" s="170"/>
      <c r="T1138" s="171"/>
      <c r="AT1138" s="167" t="s">
        <v>322</v>
      </c>
      <c r="AU1138" s="167" t="s">
        <v>90</v>
      </c>
      <c r="AV1138" s="14" t="s">
        <v>88</v>
      </c>
      <c r="AW1138" s="14" t="s">
        <v>41</v>
      </c>
      <c r="AX1138" s="14" t="s">
        <v>81</v>
      </c>
      <c r="AY1138" s="167" t="s">
        <v>311</v>
      </c>
    </row>
    <row r="1139" spans="2:65" s="12" customFormat="1" ht="11.25" x14ac:dyDescent="0.2">
      <c r="B1139" s="151"/>
      <c r="D1139" s="152" t="s">
        <v>322</v>
      </c>
      <c r="E1139" s="153" t="s">
        <v>43</v>
      </c>
      <c r="F1139" s="154" t="s">
        <v>3148</v>
      </c>
      <c r="H1139" s="155">
        <v>161.453</v>
      </c>
      <c r="I1139" s="156"/>
      <c r="L1139" s="151"/>
      <c r="M1139" s="157"/>
      <c r="T1139" s="158"/>
      <c r="AT1139" s="153" t="s">
        <v>322</v>
      </c>
      <c r="AU1139" s="153" t="s">
        <v>90</v>
      </c>
      <c r="AV1139" s="12" t="s">
        <v>90</v>
      </c>
      <c r="AW1139" s="12" t="s">
        <v>41</v>
      </c>
      <c r="AX1139" s="12" t="s">
        <v>81</v>
      </c>
      <c r="AY1139" s="153" t="s">
        <v>311</v>
      </c>
    </row>
    <row r="1140" spans="2:65" s="12" customFormat="1" ht="11.25" x14ac:dyDescent="0.2">
      <c r="B1140" s="151"/>
      <c r="D1140" s="152" t="s">
        <v>322</v>
      </c>
      <c r="E1140" s="153" t="s">
        <v>43</v>
      </c>
      <c r="F1140" s="154" t="s">
        <v>3149</v>
      </c>
      <c r="H1140" s="155">
        <v>159.48400000000001</v>
      </c>
      <c r="I1140" s="156"/>
      <c r="L1140" s="151"/>
      <c r="M1140" s="157"/>
      <c r="T1140" s="158"/>
      <c r="AT1140" s="153" t="s">
        <v>322</v>
      </c>
      <c r="AU1140" s="153" t="s">
        <v>90</v>
      </c>
      <c r="AV1140" s="12" t="s">
        <v>90</v>
      </c>
      <c r="AW1140" s="12" t="s">
        <v>41</v>
      </c>
      <c r="AX1140" s="12" t="s">
        <v>81</v>
      </c>
      <c r="AY1140" s="153" t="s">
        <v>311</v>
      </c>
    </row>
    <row r="1141" spans="2:65" s="13" customFormat="1" ht="11.25" x14ac:dyDescent="0.2">
      <c r="B1141" s="159"/>
      <c r="D1141" s="152" t="s">
        <v>322</v>
      </c>
      <c r="E1141" s="160" t="s">
        <v>43</v>
      </c>
      <c r="F1141" s="161" t="s">
        <v>331</v>
      </c>
      <c r="H1141" s="162">
        <v>320.93700000000001</v>
      </c>
      <c r="I1141" s="163"/>
      <c r="L1141" s="159"/>
      <c r="M1141" s="164"/>
      <c r="T1141" s="165"/>
      <c r="AT1141" s="160" t="s">
        <v>322</v>
      </c>
      <c r="AU1141" s="160" t="s">
        <v>90</v>
      </c>
      <c r="AV1141" s="13" t="s">
        <v>318</v>
      </c>
      <c r="AW1141" s="13" t="s">
        <v>41</v>
      </c>
      <c r="AX1141" s="13" t="s">
        <v>88</v>
      </c>
      <c r="AY1141" s="160" t="s">
        <v>311</v>
      </c>
    </row>
    <row r="1142" spans="2:65" s="1" customFormat="1" ht="24.2" customHeight="1" x14ac:dyDescent="0.2">
      <c r="B1142" s="34"/>
      <c r="C1142" s="134" t="s">
        <v>1466</v>
      </c>
      <c r="D1142" s="134" t="s">
        <v>313</v>
      </c>
      <c r="E1142" s="135" t="s">
        <v>3321</v>
      </c>
      <c r="F1142" s="136" t="s">
        <v>3322</v>
      </c>
      <c r="G1142" s="137" t="s">
        <v>250</v>
      </c>
      <c r="H1142" s="138">
        <v>320.93700000000001</v>
      </c>
      <c r="I1142" s="139"/>
      <c r="J1142" s="140">
        <f>ROUND(I1142*H1142,2)</f>
        <v>0</v>
      </c>
      <c r="K1142" s="136" t="s">
        <v>317</v>
      </c>
      <c r="L1142" s="34"/>
      <c r="M1142" s="141" t="s">
        <v>43</v>
      </c>
      <c r="N1142" s="142" t="s">
        <v>52</v>
      </c>
      <c r="P1142" s="143">
        <f>O1142*H1142</f>
        <v>0</v>
      </c>
      <c r="Q1142" s="143">
        <v>6.9499999999999996E-3</v>
      </c>
      <c r="R1142" s="143">
        <f>Q1142*H1142</f>
        <v>2.23051215</v>
      </c>
      <c r="S1142" s="143">
        <v>0</v>
      </c>
      <c r="T1142" s="144">
        <f>S1142*H1142</f>
        <v>0</v>
      </c>
      <c r="AR1142" s="145" t="s">
        <v>417</v>
      </c>
      <c r="AT1142" s="145" t="s">
        <v>313</v>
      </c>
      <c r="AU1142" s="145" t="s">
        <v>90</v>
      </c>
      <c r="AY1142" s="18" t="s">
        <v>311</v>
      </c>
      <c r="BE1142" s="146">
        <f>IF(N1142="základní",J1142,0)</f>
        <v>0</v>
      </c>
      <c r="BF1142" s="146">
        <f>IF(N1142="snížená",J1142,0)</f>
        <v>0</v>
      </c>
      <c r="BG1142" s="146">
        <f>IF(N1142="zákl. přenesená",J1142,0)</f>
        <v>0</v>
      </c>
      <c r="BH1142" s="146">
        <f>IF(N1142="sníž. přenesená",J1142,0)</f>
        <v>0</v>
      </c>
      <c r="BI1142" s="146">
        <f>IF(N1142="nulová",J1142,0)</f>
        <v>0</v>
      </c>
      <c r="BJ1142" s="18" t="s">
        <v>88</v>
      </c>
      <c r="BK1142" s="146">
        <f>ROUND(I1142*H1142,2)</f>
        <v>0</v>
      </c>
      <c r="BL1142" s="18" t="s">
        <v>417</v>
      </c>
      <c r="BM1142" s="145" t="s">
        <v>3323</v>
      </c>
    </row>
    <row r="1143" spans="2:65" s="1" customFormat="1" ht="11.25" x14ac:dyDescent="0.2">
      <c r="B1143" s="34"/>
      <c r="D1143" s="147" t="s">
        <v>320</v>
      </c>
      <c r="F1143" s="148" t="s">
        <v>3324</v>
      </c>
      <c r="I1143" s="149"/>
      <c r="L1143" s="34"/>
      <c r="M1143" s="150"/>
      <c r="T1143" s="55"/>
      <c r="AT1143" s="18" t="s">
        <v>320</v>
      </c>
      <c r="AU1143" s="18" t="s">
        <v>90</v>
      </c>
    </row>
    <row r="1144" spans="2:65" s="14" customFormat="1" ht="11.25" x14ac:dyDescent="0.2">
      <c r="B1144" s="166"/>
      <c r="D1144" s="152" t="s">
        <v>322</v>
      </c>
      <c r="E1144" s="167" t="s">
        <v>43</v>
      </c>
      <c r="F1144" s="168" t="s">
        <v>3147</v>
      </c>
      <c r="H1144" s="167" t="s">
        <v>43</v>
      </c>
      <c r="I1144" s="169"/>
      <c r="L1144" s="166"/>
      <c r="M1144" s="170"/>
      <c r="T1144" s="171"/>
      <c r="AT1144" s="167" t="s">
        <v>322</v>
      </c>
      <c r="AU1144" s="167" t="s">
        <v>90</v>
      </c>
      <c r="AV1144" s="14" t="s">
        <v>88</v>
      </c>
      <c r="AW1144" s="14" t="s">
        <v>41</v>
      </c>
      <c r="AX1144" s="14" t="s">
        <v>81</v>
      </c>
      <c r="AY1144" s="167" t="s">
        <v>311</v>
      </c>
    </row>
    <row r="1145" spans="2:65" s="12" customFormat="1" ht="11.25" x14ac:dyDescent="0.2">
      <c r="B1145" s="151"/>
      <c r="D1145" s="152" t="s">
        <v>322</v>
      </c>
      <c r="E1145" s="153" t="s">
        <v>43</v>
      </c>
      <c r="F1145" s="154" t="s">
        <v>3148</v>
      </c>
      <c r="H1145" s="155">
        <v>161.453</v>
      </c>
      <c r="I1145" s="156"/>
      <c r="L1145" s="151"/>
      <c r="M1145" s="157"/>
      <c r="T1145" s="158"/>
      <c r="AT1145" s="153" t="s">
        <v>322</v>
      </c>
      <c r="AU1145" s="153" t="s">
        <v>90</v>
      </c>
      <c r="AV1145" s="12" t="s">
        <v>90</v>
      </c>
      <c r="AW1145" s="12" t="s">
        <v>41</v>
      </c>
      <c r="AX1145" s="12" t="s">
        <v>81</v>
      </c>
      <c r="AY1145" s="153" t="s">
        <v>311</v>
      </c>
    </row>
    <row r="1146" spans="2:65" s="12" customFormat="1" ht="11.25" x14ac:dyDescent="0.2">
      <c r="B1146" s="151"/>
      <c r="D1146" s="152" t="s">
        <v>322</v>
      </c>
      <c r="E1146" s="153" t="s">
        <v>43</v>
      </c>
      <c r="F1146" s="154" t="s">
        <v>3149</v>
      </c>
      <c r="H1146" s="155">
        <v>159.48400000000001</v>
      </c>
      <c r="I1146" s="156"/>
      <c r="L1146" s="151"/>
      <c r="M1146" s="157"/>
      <c r="T1146" s="158"/>
      <c r="AT1146" s="153" t="s">
        <v>322</v>
      </c>
      <c r="AU1146" s="153" t="s">
        <v>90</v>
      </c>
      <c r="AV1146" s="12" t="s">
        <v>90</v>
      </c>
      <c r="AW1146" s="12" t="s">
        <v>41</v>
      </c>
      <c r="AX1146" s="12" t="s">
        <v>81</v>
      </c>
      <c r="AY1146" s="153" t="s">
        <v>311</v>
      </c>
    </row>
    <row r="1147" spans="2:65" s="13" customFormat="1" ht="11.25" x14ac:dyDescent="0.2">
      <c r="B1147" s="159"/>
      <c r="D1147" s="152" t="s">
        <v>322</v>
      </c>
      <c r="E1147" s="160" t="s">
        <v>43</v>
      </c>
      <c r="F1147" s="161" t="s">
        <v>331</v>
      </c>
      <c r="H1147" s="162">
        <v>320.93700000000001</v>
      </c>
      <c r="I1147" s="163"/>
      <c r="L1147" s="159"/>
      <c r="M1147" s="164"/>
      <c r="T1147" s="165"/>
      <c r="AT1147" s="160" t="s">
        <v>322</v>
      </c>
      <c r="AU1147" s="160" t="s">
        <v>90</v>
      </c>
      <c r="AV1147" s="13" t="s">
        <v>318</v>
      </c>
      <c r="AW1147" s="13" t="s">
        <v>41</v>
      </c>
      <c r="AX1147" s="13" t="s">
        <v>88</v>
      </c>
      <c r="AY1147" s="160" t="s">
        <v>311</v>
      </c>
    </row>
    <row r="1148" spans="2:65" s="1" customFormat="1" ht="16.5" customHeight="1" x14ac:dyDescent="0.2">
      <c r="B1148" s="34"/>
      <c r="C1148" s="134" t="s">
        <v>1473</v>
      </c>
      <c r="D1148" s="134" t="s">
        <v>313</v>
      </c>
      <c r="E1148" s="135" t="s">
        <v>3325</v>
      </c>
      <c r="F1148" s="136" t="s">
        <v>3326</v>
      </c>
      <c r="G1148" s="137" t="s">
        <v>379</v>
      </c>
      <c r="H1148" s="138">
        <v>329.82</v>
      </c>
      <c r="I1148" s="139"/>
      <c r="J1148" s="140">
        <f>ROUND(I1148*H1148,2)</f>
        <v>0</v>
      </c>
      <c r="K1148" s="136" t="s">
        <v>317</v>
      </c>
      <c r="L1148" s="34"/>
      <c r="M1148" s="141" t="s">
        <v>43</v>
      </c>
      <c r="N1148" s="142" t="s">
        <v>52</v>
      </c>
      <c r="P1148" s="143">
        <f>O1148*H1148</f>
        <v>0</v>
      </c>
      <c r="Q1148" s="143">
        <v>0</v>
      </c>
      <c r="R1148" s="143">
        <f>Q1148*H1148</f>
        <v>0</v>
      </c>
      <c r="S1148" s="143">
        <v>0</v>
      </c>
      <c r="T1148" s="144">
        <f>S1148*H1148</f>
        <v>0</v>
      </c>
      <c r="AR1148" s="145" t="s">
        <v>417</v>
      </c>
      <c r="AT1148" s="145" t="s">
        <v>313</v>
      </c>
      <c r="AU1148" s="145" t="s">
        <v>90</v>
      </c>
      <c r="AY1148" s="18" t="s">
        <v>311</v>
      </c>
      <c r="BE1148" s="146">
        <f>IF(N1148="základní",J1148,0)</f>
        <v>0</v>
      </c>
      <c r="BF1148" s="146">
        <f>IF(N1148="snížená",J1148,0)</f>
        <v>0</v>
      </c>
      <c r="BG1148" s="146">
        <f>IF(N1148="zákl. přenesená",J1148,0)</f>
        <v>0</v>
      </c>
      <c r="BH1148" s="146">
        <f>IF(N1148="sníž. přenesená",J1148,0)</f>
        <v>0</v>
      </c>
      <c r="BI1148" s="146">
        <f>IF(N1148="nulová",J1148,0)</f>
        <v>0</v>
      </c>
      <c r="BJ1148" s="18" t="s">
        <v>88</v>
      </c>
      <c r="BK1148" s="146">
        <f>ROUND(I1148*H1148,2)</f>
        <v>0</v>
      </c>
      <c r="BL1148" s="18" t="s">
        <v>417</v>
      </c>
      <c r="BM1148" s="145" t="s">
        <v>3327</v>
      </c>
    </row>
    <row r="1149" spans="2:65" s="1" customFormat="1" ht="11.25" x14ac:dyDescent="0.2">
      <c r="B1149" s="34"/>
      <c r="D1149" s="147" t="s">
        <v>320</v>
      </c>
      <c r="F1149" s="148" t="s">
        <v>3328</v>
      </c>
      <c r="I1149" s="149"/>
      <c r="L1149" s="34"/>
      <c r="M1149" s="150"/>
      <c r="T1149" s="55"/>
      <c r="AT1149" s="18" t="s">
        <v>320</v>
      </c>
      <c r="AU1149" s="18" t="s">
        <v>90</v>
      </c>
    </row>
    <row r="1150" spans="2:65" s="14" customFormat="1" ht="11.25" x14ac:dyDescent="0.2">
      <c r="B1150" s="166"/>
      <c r="D1150" s="152" t="s">
        <v>322</v>
      </c>
      <c r="E1150" s="167" t="s">
        <v>43</v>
      </c>
      <c r="F1150" s="168" t="s">
        <v>1815</v>
      </c>
      <c r="H1150" s="167" t="s">
        <v>43</v>
      </c>
      <c r="I1150" s="169"/>
      <c r="L1150" s="166"/>
      <c r="M1150" s="170"/>
      <c r="T1150" s="171"/>
      <c r="AT1150" s="167" t="s">
        <v>322</v>
      </c>
      <c r="AU1150" s="167" t="s">
        <v>90</v>
      </c>
      <c r="AV1150" s="14" t="s">
        <v>88</v>
      </c>
      <c r="AW1150" s="14" t="s">
        <v>41</v>
      </c>
      <c r="AX1150" s="14" t="s">
        <v>81</v>
      </c>
      <c r="AY1150" s="167" t="s">
        <v>311</v>
      </c>
    </row>
    <row r="1151" spans="2:65" s="12" customFormat="1" ht="11.25" x14ac:dyDescent="0.2">
      <c r="B1151" s="151"/>
      <c r="D1151" s="152" t="s">
        <v>322</v>
      </c>
      <c r="E1151" s="153" t="s">
        <v>43</v>
      </c>
      <c r="F1151" s="154" t="s">
        <v>3329</v>
      </c>
      <c r="H1151" s="155">
        <v>151.80000000000001</v>
      </c>
      <c r="I1151" s="156"/>
      <c r="L1151" s="151"/>
      <c r="M1151" s="157"/>
      <c r="T1151" s="158"/>
      <c r="AT1151" s="153" t="s">
        <v>322</v>
      </c>
      <c r="AU1151" s="153" t="s">
        <v>90</v>
      </c>
      <c r="AV1151" s="12" t="s">
        <v>90</v>
      </c>
      <c r="AW1151" s="12" t="s">
        <v>41</v>
      </c>
      <c r="AX1151" s="12" t="s">
        <v>81</v>
      </c>
      <c r="AY1151" s="153" t="s">
        <v>311</v>
      </c>
    </row>
    <row r="1152" spans="2:65" s="12" customFormat="1" ht="11.25" x14ac:dyDescent="0.2">
      <c r="B1152" s="151"/>
      <c r="D1152" s="152" t="s">
        <v>322</v>
      </c>
      <c r="E1152" s="153" t="s">
        <v>43</v>
      </c>
      <c r="F1152" s="154" t="s">
        <v>3330</v>
      </c>
      <c r="H1152" s="155">
        <v>31.395</v>
      </c>
      <c r="I1152" s="156"/>
      <c r="L1152" s="151"/>
      <c r="M1152" s="157"/>
      <c r="T1152" s="158"/>
      <c r="AT1152" s="153" t="s">
        <v>322</v>
      </c>
      <c r="AU1152" s="153" t="s">
        <v>90</v>
      </c>
      <c r="AV1152" s="12" t="s">
        <v>90</v>
      </c>
      <c r="AW1152" s="12" t="s">
        <v>41</v>
      </c>
      <c r="AX1152" s="12" t="s">
        <v>81</v>
      </c>
      <c r="AY1152" s="153" t="s">
        <v>311</v>
      </c>
    </row>
    <row r="1153" spans="2:65" s="12" customFormat="1" ht="11.25" x14ac:dyDescent="0.2">
      <c r="B1153" s="151"/>
      <c r="D1153" s="152" t="s">
        <v>322</v>
      </c>
      <c r="E1153" s="153" t="s">
        <v>43</v>
      </c>
      <c r="F1153" s="154" t="s">
        <v>3331</v>
      </c>
      <c r="H1153" s="155">
        <v>146.625</v>
      </c>
      <c r="I1153" s="156"/>
      <c r="L1153" s="151"/>
      <c r="M1153" s="157"/>
      <c r="T1153" s="158"/>
      <c r="AT1153" s="153" t="s">
        <v>322</v>
      </c>
      <c r="AU1153" s="153" t="s">
        <v>90</v>
      </c>
      <c r="AV1153" s="12" t="s">
        <v>90</v>
      </c>
      <c r="AW1153" s="12" t="s">
        <v>41</v>
      </c>
      <c r="AX1153" s="12" t="s">
        <v>81</v>
      </c>
      <c r="AY1153" s="153" t="s">
        <v>311</v>
      </c>
    </row>
    <row r="1154" spans="2:65" s="13" customFormat="1" ht="11.25" x14ac:dyDescent="0.2">
      <c r="B1154" s="159"/>
      <c r="D1154" s="152" t="s">
        <v>322</v>
      </c>
      <c r="E1154" s="160" t="s">
        <v>43</v>
      </c>
      <c r="F1154" s="161" t="s">
        <v>331</v>
      </c>
      <c r="H1154" s="162">
        <v>329.82</v>
      </c>
      <c r="I1154" s="163"/>
      <c r="L1154" s="159"/>
      <c r="M1154" s="164"/>
      <c r="T1154" s="165"/>
      <c r="AT1154" s="160" t="s">
        <v>322</v>
      </c>
      <c r="AU1154" s="160" t="s">
        <v>90</v>
      </c>
      <c r="AV1154" s="13" t="s">
        <v>318</v>
      </c>
      <c r="AW1154" s="13" t="s">
        <v>41</v>
      </c>
      <c r="AX1154" s="13" t="s">
        <v>88</v>
      </c>
      <c r="AY1154" s="160" t="s">
        <v>311</v>
      </c>
    </row>
    <row r="1155" spans="2:65" s="1" customFormat="1" ht="16.5" customHeight="1" x14ac:dyDescent="0.2">
      <c r="B1155" s="34"/>
      <c r="C1155" s="172" t="s">
        <v>1480</v>
      </c>
      <c r="D1155" s="172" t="s">
        <v>634</v>
      </c>
      <c r="E1155" s="173" t="s">
        <v>3332</v>
      </c>
      <c r="F1155" s="174" t="s">
        <v>3333</v>
      </c>
      <c r="G1155" s="175" t="s">
        <v>250</v>
      </c>
      <c r="H1155" s="176">
        <v>51.042999999999999</v>
      </c>
      <c r="I1155" s="177"/>
      <c r="J1155" s="178">
        <f>ROUND(I1155*H1155,2)</f>
        <v>0</v>
      </c>
      <c r="K1155" s="174" t="s">
        <v>43</v>
      </c>
      <c r="L1155" s="179"/>
      <c r="M1155" s="180" t="s">
        <v>43</v>
      </c>
      <c r="N1155" s="181" t="s">
        <v>52</v>
      </c>
      <c r="P1155" s="143">
        <f>O1155*H1155</f>
        <v>0</v>
      </c>
      <c r="Q1155" s="143">
        <v>3.8899999999999998E-3</v>
      </c>
      <c r="R1155" s="143">
        <f>Q1155*H1155</f>
        <v>0.19855726999999998</v>
      </c>
      <c r="S1155" s="143">
        <v>0</v>
      </c>
      <c r="T1155" s="144">
        <f>S1155*H1155</f>
        <v>0</v>
      </c>
      <c r="AR1155" s="145" t="s">
        <v>528</v>
      </c>
      <c r="AT1155" s="145" t="s">
        <v>634</v>
      </c>
      <c r="AU1155" s="145" t="s">
        <v>90</v>
      </c>
      <c r="AY1155" s="18" t="s">
        <v>311</v>
      </c>
      <c r="BE1155" s="146">
        <f>IF(N1155="základní",J1155,0)</f>
        <v>0</v>
      </c>
      <c r="BF1155" s="146">
        <f>IF(N1155="snížená",J1155,0)</f>
        <v>0</v>
      </c>
      <c r="BG1155" s="146">
        <f>IF(N1155="zákl. přenesená",J1155,0)</f>
        <v>0</v>
      </c>
      <c r="BH1155" s="146">
        <f>IF(N1155="sníž. přenesená",J1155,0)</f>
        <v>0</v>
      </c>
      <c r="BI1155" s="146">
        <f>IF(N1155="nulová",J1155,0)</f>
        <v>0</v>
      </c>
      <c r="BJ1155" s="18" t="s">
        <v>88</v>
      </c>
      <c r="BK1155" s="146">
        <f>ROUND(I1155*H1155,2)</f>
        <v>0</v>
      </c>
      <c r="BL1155" s="18" t="s">
        <v>417</v>
      </c>
      <c r="BM1155" s="145" t="s">
        <v>3334</v>
      </c>
    </row>
    <row r="1156" spans="2:65" s="12" customFormat="1" ht="11.25" x14ac:dyDescent="0.2">
      <c r="B1156" s="151"/>
      <c r="D1156" s="152" t="s">
        <v>322</v>
      </c>
      <c r="E1156" s="153" t="s">
        <v>43</v>
      </c>
      <c r="F1156" s="154" t="s">
        <v>3335</v>
      </c>
      <c r="H1156" s="155">
        <v>22.77</v>
      </c>
      <c r="I1156" s="156"/>
      <c r="L1156" s="151"/>
      <c r="M1156" s="157"/>
      <c r="T1156" s="158"/>
      <c r="AT1156" s="153" t="s">
        <v>322</v>
      </c>
      <c r="AU1156" s="153" t="s">
        <v>90</v>
      </c>
      <c r="AV1156" s="12" t="s">
        <v>90</v>
      </c>
      <c r="AW1156" s="12" t="s">
        <v>41</v>
      </c>
      <c r="AX1156" s="12" t="s">
        <v>81</v>
      </c>
      <c r="AY1156" s="153" t="s">
        <v>311</v>
      </c>
    </row>
    <row r="1157" spans="2:65" s="12" customFormat="1" ht="11.25" x14ac:dyDescent="0.2">
      <c r="B1157" s="151"/>
      <c r="D1157" s="152" t="s">
        <v>322</v>
      </c>
      <c r="E1157" s="153" t="s">
        <v>43</v>
      </c>
      <c r="F1157" s="154" t="s">
        <v>3336</v>
      </c>
      <c r="H1157" s="155">
        <v>6.2789999999999999</v>
      </c>
      <c r="I1157" s="156"/>
      <c r="L1157" s="151"/>
      <c r="M1157" s="157"/>
      <c r="T1157" s="158"/>
      <c r="AT1157" s="153" t="s">
        <v>322</v>
      </c>
      <c r="AU1157" s="153" t="s">
        <v>90</v>
      </c>
      <c r="AV1157" s="12" t="s">
        <v>90</v>
      </c>
      <c r="AW1157" s="12" t="s">
        <v>41</v>
      </c>
      <c r="AX1157" s="12" t="s">
        <v>81</v>
      </c>
      <c r="AY1157" s="153" t="s">
        <v>311</v>
      </c>
    </row>
    <row r="1158" spans="2:65" s="12" customFormat="1" ht="11.25" x14ac:dyDescent="0.2">
      <c r="B1158" s="151"/>
      <c r="D1158" s="152" t="s">
        <v>322</v>
      </c>
      <c r="E1158" s="153" t="s">
        <v>43</v>
      </c>
      <c r="F1158" s="154" t="s">
        <v>3337</v>
      </c>
      <c r="H1158" s="155">
        <v>21.994</v>
      </c>
      <c r="I1158" s="156"/>
      <c r="L1158" s="151"/>
      <c r="M1158" s="157"/>
      <c r="T1158" s="158"/>
      <c r="AT1158" s="153" t="s">
        <v>322</v>
      </c>
      <c r="AU1158" s="153" t="s">
        <v>90</v>
      </c>
      <c r="AV1158" s="12" t="s">
        <v>90</v>
      </c>
      <c r="AW1158" s="12" t="s">
        <v>41</v>
      </c>
      <c r="AX1158" s="12" t="s">
        <v>81</v>
      </c>
      <c r="AY1158" s="153" t="s">
        <v>311</v>
      </c>
    </row>
    <row r="1159" spans="2:65" s="13" customFormat="1" ht="11.25" x14ac:dyDescent="0.2">
      <c r="B1159" s="159"/>
      <c r="D1159" s="152" t="s">
        <v>322</v>
      </c>
      <c r="E1159" s="160" t="s">
        <v>43</v>
      </c>
      <c r="F1159" s="161" t="s">
        <v>331</v>
      </c>
      <c r="H1159" s="162">
        <v>51.042999999999999</v>
      </c>
      <c r="I1159" s="163"/>
      <c r="L1159" s="159"/>
      <c r="M1159" s="164"/>
      <c r="T1159" s="165"/>
      <c r="AT1159" s="160" t="s">
        <v>322</v>
      </c>
      <c r="AU1159" s="160" t="s">
        <v>90</v>
      </c>
      <c r="AV1159" s="13" t="s">
        <v>318</v>
      </c>
      <c r="AW1159" s="13" t="s">
        <v>41</v>
      </c>
      <c r="AX1159" s="13" t="s">
        <v>88</v>
      </c>
      <c r="AY1159" s="160" t="s">
        <v>311</v>
      </c>
    </row>
    <row r="1160" spans="2:65" s="1" customFormat="1" ht="24.2" customHeight="1" x14ac:dyDescent="0.2">
      <c r="B1160" s="34"/>
      <c r="C1160" s="134" t="s">
        <v>1485</v>
      </c>
      <c r="D1160" s="134" t="s">
        <v>313</v>
      </c>
      <c r="E1160" s="135" t="s">
        <v>3338</v>
      </c>
      <c r="F1160" s="136" t="s">
        <v>3339</v>
      </c>
      <c r="G1160" s="137" t="s">
        <v>379</v>
      </c>
      <c r="H1160" s="138">
        <v>151.80000000000001</v>
      </c>
      <c r="I1160" s="139"/>
      <c r="J1160" s="140">
        <f>ROUND(I1160*H1160,2)</f>
        <v>0</v>
      </c>
      <c r="K1160" s="136" t="s">
        <v>317</v>
      </c>
      <c r="L1160" s="34"/>
      <c r="M1160" s="141" t="s">
        <v>43</v>
      </c>
      <c r="N1160" s="142" t="s">
        <v>52</v>
      </c>
      <c r="P1160" s="143">
        <f>O1160*H1160</f>
        <v>0</v>
      </c>
      <c r="Q1160" s="143">
        <v>3.0599999999999998E-3</v>
      </c>
      <c r="R1160" s="143">
        <f>Q1160*H1160</f>
        <v>0.46450799999999998</v>
      </c>
      <c r="S1160" s="143">
        <v>0</v>
      </c>
      <c r="T1160" s="144">
        <f>S1160*H1160</f>
        <v>0</v>
      </c>
      <c r="AR1160" s="145" t="s">
        <v>417</v>
      </c>
      <c r="AT1160" s="145" t="s">
        <v>313</v>
      </c>
      <c r="AU1160" s="145" t="s">
        <v>90</v>
      </c>
      <c r="AY1160" s="18" t="s">
        <v>311</v>
      </c>
      <c r="BE1160" s="146">
        <f>IF(N1160="základní",J1160,0)</f>
        <v>0</v>
      </c>
      <c r="BF1160" s="146">
        <f>IF(N1160="snížená",J1160,0)</f>
        <v>0</v>
      </c>
      <c r="BG1160" s="146">
        <f>IF(N1160="zákl. přenesená",J1160,0)</f>
        <v>0</v>
      </c>
      <c r="BH1160" s="146">
        <f>IF(N1160="sníž. přenesená",J1160,0)</f>
        <v>0</v>
      </c>
      <c r="BI1160" s="146">
        <f>IF(N1160="nulová",J1160,0)</f>
        <v>0</v>
      </c>
      <c r="BJ1160" s="18" t="s">
        <v>88</v>
      </c>
      <c r="BK1160" s="146">
        <f>ROUND(I1160*H1160,2)</f>
        <v>0</v>
      </c>
      <c r="BL1160" s="18" t="s">
        <v>417</v>
      </c>
      <c r="BM1160" s="145" t="s">
        <v>3340</v>
      </c>
    </row>
    <row r="1161" spans="2:65" s="1" customFormat="1" ht="11.25" x14ac:dyDescent="0.2">
      <c r="B1161" s="34"/>
      <c r="D1161" s="147" t="s">
        <v>320</v>
      </c>
      <c r="F1161" s="148" t="s">
        <v>3341</v>
      </c>
      <c r="I1161" s="149"/>
      <c r="L1161" s="34"/>
      <c r="M1161" s="150"/>
      <c r="T1161" s="55"/>
      <c r="AT1161" s="18" t="s">
        <v>320</v>
      </c>
      <c r="AU1161" s="18" t="s">
        <v>90</v>
      </c>
    </row>
    <row r="1162" spans="2:65" s="14" customFormat="1" ht="11.25" x14ac:dyDescent="0.2">
      <c r="B1162" s="166"/>
      <c r="D1162" s="152" t="s">
        <v>322</v>
      </c>
      <c r="E1162" s="167" t="s">
        <v>43</v>
      </c>
      <c r="F1162" s="168" t="s">
        <v>1815</v>
      </c>
      <c r="H1162" s="167" t="s">
        <v>43</v>
      </c>
      <c r="I1162" s="169"/>
      <c r="L1162" s="166"/>
      <c r="M1162" s="170"/>
      <c r="T1162" s="171"/>
      <c r="AT1162" s="167" t="s">
        <v>322</v>
      </c>
      <c r="AU1162" s="167" t="s">
        <v>90</v>
      </c>
      <c r="AV1162" s="14" t="s">
        <v>88</v>
      </c>
      <c r="AW1162" s="14" t="s">
        <v>41</v>
      </c>
      <c r="AX1162" s="14" t="s">
        <v>81</v>
      </c>
      <c r="AY1162" s="167" t="s">
        <v>311</v>
      </c>
    </row>
    <row r="1163" spans="2:65" s="12" customFormat="1" ht="11.25" x14ac:dyDescent="0.2">
      <c r="B1163" s="151"/>
      <c r="D1163" s="152" t="s">
        <v>322</v>
      </c>
      <c r="E1163" s="153" t="s">
        <v>43</v>
      </c>
      <c r="F1163" s="154" t="s">
        <v>3342</v>
      </c>
      <c r="H1163" s="155">
        <v>151.80000000000001</v>
      </c>
      <c r="I1163" s="156"/>
      <c r="L1163" s="151"/>
      <c r="M1163" s="157"/>
      <c r="T1163" s="158"/>
      <c r="AT1163" s="153" t="s">
        <v>322</v>
      </c>
      <c r="AU1163" s="153" t="s">
        <v>90</v>
      </c>
      <c r="AV1163" s="12" t="s">
        <v>90</v>
      </c>
      <c r="AW1163" s="12" t="s">
        <v>41</v>
      </c>
      <c r="AX1163" s="12" t="s">
        <v>81</v>
      </c>
      <c r="AY1163" s="153" t="s">
        <v>311</v>
      </c>
    </row>
    <row r="1164" spans="2:65" s="13" customFormat="1" ht="11.25" x14ac:dyDescent="0.2">
      <c r="B1164" s="159"/>
      <c r="D1164" s="152" t="s">
        <v>322</v>
      </c>
      <c r="E1164" s="160" t="s">
        <v>43</v>
      </c>
      <c r="F1164" s="161" t="s">
        <v>331</v>
      </c>
      <c r="H1164" s="162">
        <v>151.80000000000001</v>
      </c>
      <c r="I1164" s="163"/>
      <c r="L1164" s="159"/>
      <c r="M1164" s="164"/>
      <c r="T1164" s="165"/>
      <c r="AT1164" s="160" t="s">
        <v>322</v>
      </c>
      <c r="AU1164" s="160" t="s">
        <v>90</v>
      </c>
      <c r="AV1164" s="13" t="s">
        <v>318</v>
      </c>
      <c r="AW1164" s="13" t="s">
        <v>41</v>
      </c>
      <c r="AX1164" s="13" t="s">
        <v>88</v>
      </c>
      <c r="AY1164" s="160" t="s">
        <v>311</v>
      </c>
    </row>
    <row r="1165" spans="2:65" s="1" customFormat="1" ht="16.5" customHeight="1" x14ac:dyDescent="0.2">
      <c r="B1165" s="34"/>
      <c r="C1165" s="134" t="s">
        <v>1492</v>
      </c>
      <c r="D1165" s="134" t="s">
        <v>313</v>
      </c>
      <c r="E1165" s="135" t="s">
        <v>3343</v>
      </c>
      <c r="F1165" s="136" t="s">
        <v>3344</v>
      </c>
      <c r="G1165" s="137" t="s">
        <v>379</v>
      </c>
      <c r="H1165" s="138">
        <v>31.395</v>
      </c>
      <c r="I1165" s="139"/>
      <c r="J1165" s="140">
        <f>ROUND(I1165*H1165,2)</f>
        <v>0</v>
      </c>
      <c r="K1165" s="136" t="s">
        <v>43</v>
      </c>
      <c r="L1165" s="34"/>
      <c r="M1165" s="141" t="s">
        <v>43</v>
      </c>
      <c r="N1165" s="142" t="s">
        <v>52</v>
      </c>
      <c r="P1165" s="143">
        <f>O1165*H1165</f>
        <v>0</v>
      </c>
      <c r="Q1165" s="143">
        <v>3.47E-3</v>
      </c>
      <c r="R1165" s="143">
        <f>Q1165*H1165</f>
        <v>0.10894065</v>
      </c>
      <c r="S1165" s="143">
        <v>0</v>
      </c>
      <c r="T1165" s="144">
        <f>S1165*H1165</f>
        <v>0</v>
      </c>
      <c r="AR1165" s="145" t="s">
        <v>417</v>
      </c>
      <c r="AT1165" s="145" t="s">
        <v>313</v>
      </c>
      <c r="AU1165" s="145" t="s">
        <v>90</v>
      </c>
      <c r="AY1165" s="18" t="s">
        <v>311</v>
      </c>
      <c r="BE1165" s="146">
        <f>IF(N1165="základní",J1165,0)</f>
        <v>0</v>
      </c>
      <c r="BF1165" s="146">
        <f>IF(N1165="snížená",J1165,0)</f>
        <v>0</v>
      </c>
      <c r="BG1165" s="146">
        <f>IF(N1165="zákl. přenesená",J1165,0)</f>
        <v>0</v>
      </c>
      <c r="BH1165" s="146">
        <f>IF(N1165="sníž. přenesená",J1165,0)</f>
        <v>0</v>
      </c>
      <c r="BI1165" s="146">
        <f>IF(N1165="nulová",J1165,0)</f>
        <v>0</v>
      </c>
      <c r="BJ1165" s="18" t="s">
        <v>88</v>
      </c>
      <c r="BK1165" s="146">
        <f>ROUND(I1165*H1165,2)</f>
        <v>0</v>
      </c>
      <c r="BL1165" s="18" t="s">
        <v>417</v>
      </c>
      <c r="BM1165" s="145" t="s">
        <v>3345</v>
      </c>
    </row>
    <row r="1166" spans="2:65" s="14" customFormat="1" ht="11.25" x14ac:dyDescent="0.2">
      <c r="B1166" s="166"/>
      <c r="D1166" s="152" t="s">
        <v>322</v>
      </c>
      <c r="E1166" s="167" t="s">
        <v>43</v>
      </c>
      <c r="F1166" s="168" t="s">
        <v>1815</v>
      </c>
      <c r="H1166" s="167" t="s">
        <v>43</v>
      </c>
      <c r="I1166" s="169"/>
      <c r="L1166" s="166"/>
      <c r="M1166" s="170"/>
      <c r="T1166" s="171"/>
      <c r="AT1166" s="167" t="s">
        <v>322</v>
      </c>
      <c r="AU1166" s="167" t="s">
        <v>90</v>
      </c>
      <c r="AV1166" s="14" t="s">
        <v>88</v>
      </c>
      <c r="AW1166" s="14" t="s">
        <v>41</v>
      </c>
      <c r="AX1166" s="14" t="s">
        <v>81</v>
      </c>
      <c r="AY1166" s="167" t="s">
        <v>311</v>
      </c>
    </row>
    <row r="1167" spans="2:65" s="12" customFormat="1" ht="11.25" x14ac:dyDescent="0.2">
      <c r="B1167" s="151"/>
      <c r="D1167" s="152" t="s">
        <v>322</v>
      </c>
      <c r="E1167" s="153" t="s">
        <v>43</v>
      </c>
      <c r="F1167" s="154" t="s">
        <v>3346</v>
      </c>
      <c r="H1167" s="155">
        <v>31.395</v>
      </c>
      <c r="I1167" s="156"/>
      <c r="L1167" s="151"/>
      <c r="M1167" s="157"/>
      <c r="T1167" s="158"/>
      <c r="AT1167" s="153" t="s">
        <v>322</v>
      </c>
      <c r="AU1167" s="153" t="s">
        <v>90</v>
      </c>
      <c r="AV1167" s="12" t="s">
        <v>90</v>
      </c>
      <c r="AW1167" s="12" t="s">
        <v>41</v>
      </c>
      <c r="AX1167" s="12" t="s">
        <v>81</v>
      </c>
      <c r="AY1167" s="153" t="s">
        <v>311</v>
      </c>
    </row>
    <row r="1168" spans="2:65" s="13" customFormat="1" ht="11.25" x14ac:dyDescent="0.2">
      <c r="B1168" s="159"/>
      <c r="D1168" s="152" t="s">
        <v>322</v>
      </c>
      <c r="E1168" s="160" t="s">
        <v>43</v>
      </c>
      <c r="F1168" s="161" t="s">
        <v>331</v>
      </c>
      <c r="H1168" s="162">
        <v>31.395</v>
      </c>
      <c r="I1168" s="163"/>
      <c r="L1168" s="159"/>
      <c r="M1168" s="164"/>
      <c r="T1168" s="165"/>
      <c r="AT1168" s="160" t="s">
        <v>322</v>
      </c>
      <c r="AU1168" s="160" t="s">
        <v>90</v>
      </c>
      <c r="AV1168" s="13" t="s">
        <v>318</v>
      </c>
      <c r="AW1168" s="13" t="s">
        <v>41</v>
      </c>
      <c r="AX1168" s="13" t="s">
        <v>88</v>
      </c>
      <c r="AY1168" s="160" t="s">
        <v>311</v>
      </c>
    </row>
    <row r="1169" spans="2:65" s="1" customFormat="1" ht="24.2" customHeight="1" x14ac:dyDescent="0.2">
      <c r="B1169" s="34"/>
      <c r="C1169" s="134" t="s">
        <v>1497</v>
      </c>
      <c r="D1169" s="134" t="s">
        <v>313</v>
      </c>
      <c r="E1169" s="135" t="s">
        <v>3347</v>
      </c>
      <c r="F1169" s="136" t="s">
        <v>3348</v>
      </c>
      <c r="G1169" s="137" t="s">
        <v>379</v>
      </c>
      <c r="H1169" s="138">
        <v>23</v>
      </c>
      <c r="I1169" s="139"/>
      <c r="J1169" s="140">
        <f>ROUND(I1169*H1169,2)</f>
        <v>0</v>
      </c>
      <c r="K1169" s="136" t="s">
        <v>317</v>
      </c>
      <c r="L1169" s="34"/>
      <c r="M1169" s="141" t="s">
        <v>43</v>
      </c>
      <c r="N1169" s="142" t="s">
        <v>52</v>
      </c>
      <c r="P1169" s="143">
        <f>O1169*H1169</f>
        <v>0</v>
      </c>
      <c r="Q1169" s="143">
        <v>2.98E-3</v>
      </c>
      <c r="R1169" s="143">
        <f>Q1169*H1169</f>
        <v>6.8540000000000004E-2</v>
      </c>
      <c r="S1169" s="143">
        <v>0</v>
      </c>
      <c r="T1169" s="144">
        <f>S1169*H1169</f>
        <v>0</v>
      </c>
      <c r="AR1169" s="145" t="s">
        <v>417</v>
      </c>
      <c r="AT1169" s="145" t="s">
        <v>313</v>
      </c>
      <c r="AU1169" s="145" t="s">
        <v>90</v>
      </c>
      <c r="AY1169" s="18" t="s">
        <v>311</v>
      </c>
      <c r="BE1169" s="146">
        <f>IF(N1169="základní",J1169,0)</f>
        <v>0</v>
      </c>
      <c r="BF1169" s="146">
        <f>IF(N1169="snížená",J1169,0)</f>
        <v>0</v>
      </c>
      <c r="BG1169" s="146">
        <f>IF(N1169="zákl. přenesená",J1169,0)</f>
        <v>0</v>
      </c>
      <c r="BH1169" s="146">
        <f>IF(N1169="sníž. přenesená",J1169,0)</f>
        <v>0</v>
      </c>
      <c r="BI1169" s="146">
        <f>IF(N1169="nulová",J1169,0)</f>
        <v>0</v>
      </c>
      <c r="BJ1169" s="18" t="s">
        <v>88</v>
      </c>
      <c r="BK1169" s="146">
        <f>ROUND(I1169*H1169,2)</f>
        <v>0</v>
      </c>
      <c r="BL1169" s="18" t="s">
        <v>417</v>
      </c>
      <c r="BM1169" s="145" t="s">
        <v>3349</v>
      </c>
    </row>
    <row r="1170" spans="2:65" s="1" customFormat="1" ht="11.25" x14ac:dyDescent="0.2">
      <c r="B1170" s="34"/>
      <c r="D1170" s="147" t="s">
        <v>320</v>
      </c>
      <c r="F1170" s="148" t="s">
        <v>3350</v>
      </c>
      <c r="I1170" s="149"/>
      <c r="L1170" s="34"/>
      <c r="M1170" s="150"/>
      <c r="T1170" s="55"/>
      <c r="AT1170" s="18" t="s">
        <v>320</v>
      </c>
      <c r="AU1170" s="18" t="s">
        <v>90</v>
      </c>
    </row>
    <row r="1171" spans="2:65" s="14" customFormat="1" ht="11.25" x14ac:dyDescent="0.2">
      <c r="B1171" s="166"/>
      <c r="D1171" s="152" t="s">
        <v>322</v>
      </c>
      <c r="E1171" s="167" t="s">
        <v>43</v>
      </c>
      <c r="F1171" s="168" t="s">
        <v>1815</v>
      </c>
      <c r="H1171" s="167" t="s">
        <v>43</v>
      </c>
      <c r="I1171" s="169"/>
      <c r="L1171" s="166"/>
      <c r="M1171" s="170"/>
      <c r="T1171" s="171"/>
      <c r="AT1171" s="167" t="s">
        <v>322</v>
      </c>
      <c r="AU1171" s="167" t="s">
        <v>90</v>
      </c>
      <c r="AV1171" s="14" t="s">
        <v>88</v>
      </c>
      <c r="AW1171" s="14" t="s">
        <v>41</v>
      </c>
      <c r="AX1171" s="14" t="s">
        <v>81</v>
      </c>
      <c r="AY1171" s="167" t="s">
        <v>311</v>
      </c>
    </row>
    <row r="1172" spans="2:65" s="12" customFormat="1" ht="11.25" x14ac:dyDescent="0.2">
      <c r="B1172" s="151"/>
      <c r="D1172" s="152" t="s">
        <v>322</v>
      </c>
      <c r="E1172" s="153" t="s">
        <v>43</v>
      </c>
      <c r="F1172" s="154" t="s">
        <v>3351</v>
      </c>
      <c r="H1172" s="155">
        <v>23</v>
      </c>
      <c r="I1172" s="156"/>
      <c r="L1172" s="151"/>
      <c r="M1172" s="157"/>
      <c r="T1172" s="158"/>
      <c r="AT1172" s="153" t="s">
        <v>322</v>
      </c>
      <c r="AU1172" s="153" t="s">
        <v>90</v>
      </c>
      <c r="AV1172" s="12" t="s">
        <v>90</v>
      </c>
      <c r="AW1172" s="12" t="s">
        <v>41</v>
      </c>
      <c r="AX1172" s="12" t="s">
        <v>81</v>
      </c>
      <c r="AY1172" s="153" t="s">
        <v>311</v>
      </c>
    </row>
    <row r="1173" spans="2:65" s="13" customFormat="1" ht="11.25" x14ac:dyDescent="0.2">
      <c r="B1173" s="159"/>
      <c r="D1173" s="152" t="s">
        <v>322</v>
      </c>
      <c r="E1173" s="160" t="s">
        <v>43</v>
      </c>
      <c r="F1173" s="161" t="s">
        <v>331</v>
      </c>
      <c r="H1173" s="162">
        <v>23</v>
      </c>
      <c r="I1173" s="163"/>
      <c r="L1173" s="159"/>
      <c r="M1173" s="164"/>
      <c r="T1173" s="165"/>
      <c r="AT1173" s="160" t="s">
        <v>322</v>
      </c>
      <c r="AU1173" s="160" t="s">
        <v>90</v>
      </c>
      <c r="AV1173" s="13" t="s">
        <v>318</v>
      </c>
      <c r="AW1173" s="13" t="s">
        <v>41</v>
      </c>
      <c r="AX1173" s="13" t="s">
        <v>88</v>
      </c>
      <c r="AY1173" s="160" t="s">
        <v>311</v>
      </c>
    </row>
    <row r="1174" spans="2:65" s="1" customFormat="1" ht="24.2" customHeight="1" x14ac:dyDescent="0.2">
      <c r="B1174" s="34"/>
      <c r="C1174" s="134" t="s">
        <v>1502</v>
      </c>
      <c r="D1174" s="134" t="s">
        <v>313</v>
      </c>
      <c r="E1174" s="135" t="s">
        <v>3352</v>
      </c>
      <c r="F1174" s="136" t="s">
        <v>3353</v>
      </c>
      <c r="G1174" s="137" t="s">
        <v>379</v>
      </c>
      <c r="H1174" s="138">
        <v>60.604999999999997</v>
      </c>
      <c r="I1174" s="139"/>
      <c r="J1174" s="140">
        <f>ROUND(I1174*H1174,2)</f>
        <v>0</v>
      </c>
      <c r="K1174" s="136" t="s">
        <v>317</v>
      </c>
      <c r="L1174" s="34"/>
      <c r="M1174" s="141" t="s">
        <v>43</v>
      </c>
      <c r="N1174" s="142" t="s">
        <v>52</v>
      </c>
      <c r="P1174" s="143">
        <f>O1174*H1174</f>
        <v>0</v>
      </c>
      <c r="Q1174" s="143">
        <v>1.5299999999999999E-3</v>
      </c>
      <c r="R1174" s="143">
        <f>Q1174*H1174</f>
        <v>9.2725649999999993E-2</v>
      </c>
      <c r="S1174" s="143">
        <v>0</v>
      </c>
      <c r="T1174" s="144">
        <f>S1174*H1174</f>
        <v>0</v>
      </c>
      <c r="AR1174" s="145" t="s">
        <v>417</v>
      </c>
      <c r="AT1174" s="145" t="s">
        <v>313</v>
      </c>
      <c r="AU1174" s="145" t="s">
        <v>90</v>
      </c>
      <c r="AY1174" s="18" t="s">
        <v>311</v>
      </c>
      <c r="BE1174" s="146">
        <f>IF(N1174="základní",J1174,0)</f>
        <v>0</v>
      </c>
      <c r="BF1174" s="146">
        <f>IF(N1174="snížená",J1174,0)</f>
        <v>0</v>
      </c>
      <c r="BG1174" s="146">
        <f>IF(N1174="zákl. přenesená",J1174,0)</f>
        <v>0</v>
      </c>
      <c r="BH1174" s="146">
        <f>IF(N1174="sníž. přenesená",J1174,0)</f>
        <v>0</v>
      </c>
      <c r="BI1174" s="146">
        <f>IF(N1174="nulová",J1174,0)</f>
        <v>0</v>
      </c>
      <c r="BJ1174" s="18" t="s">
        <v>88</v>
      </c>
      <c r="BK1174" s="146">
        <f>ROUND(I1174*H1174,2)</f>
        <v>0</v>
      </c>
      <c r="BL1174" s="18" t="s">
        <v>417</v>
      </c>
      <c r="BM1174" s="145" t="s">
        <v>3354</v>
      </c>
    </row>
    <row r="1175" spans="2:65" s="1" customFormat="1" ht="11.25" x14ac:dyDescent="0.2">
      <c r="B1175" s="34"/>
      <c r="D1175" s="147" t="s">
        <v>320</v>
      </c>
      <c r="F1175" s="148" t="s">
        <v>3355</v>
      </c>
      <c r="I1175" s="149"/>
      <c r="L1175" s="34"/>
      <c r="M1175" s="150"/>
      <c r="T1175" s="55"/>
      <c r="AT1175" s="18" t="s">
        <v>320</v>
      </c>
      <c r="AU1175" s="18" t="s">
        <v>90</v>
      </c>
    </row>
    <row r="1176" spans="2:65" s="14" customFormat="1" ht="11.25" x14ac:dyDescent="0.2">
      <c r="B1176" s="166"/>
      <c r="D1176" s="152" t="s">
        <v>322</v>
      </c>
      <c r="E1176" s="167" t="s">
        <v>43</v>
      </c>
      <c r="F1176" s="168" t="s">
        <v>1815</v>
      </c>
      <c r="H1176" s="167" t="s">
        <v>43</v>
      </c>
      <c r="I1176" s="169"/>
      <c r="L1176" s="166"/>
      <c r="M1176" s="170"/>
      <c r="T1176" s="171"/>
      <c r="AT1176" s="167" t="s">
        <v>322</v>
      </c>
      <c r="AU1176" s="167" t="s">
        <v>90</v>
      </c>
      <c r="AV1176" s="14" t="s">
        <v>88</v>
      </c>
      <c r="AW1176" s="14" t="s">
        <v>41</v>
      </c>
      <c r="AX1176" s="14" t="s">
        <v>81</v>
      </c>
      <c r="AY1176" s="167" t="s">
        <v>311</v>
      </c>
    </row>
    <row r="1177" spans="2:65" s="12" customFormat="1" ht="11.25" x14ac:dyDescent="0.2">
      <c r="B1177" s="151"/>
      <c r="D1177" s="152" t="s">
        <v>322</v>
      </c>
      <c r="E1177" s="153" t="s">
        <v>43</v>
      </c>
      <c r="F1177" s="154" t="s">
        <v>3356</v>
      </c>
      <c r="H1177" s="155">
        <v>60.604999999999997</v>
      </c>
      <c r="I1177" s="156"/>
      <c r="L1177" s="151"/>
      <c r="M1177" s="157"/>
      <c r="T1177" s="158"/>
      <c r="AT1177" s="153" t="s">
        <v>322</v>
      </c>
      <c r="AU1177" s="153" t="s">
        <v>90</v>
      </c>
      <c r="AV1177" s="12" t="s">
        <v>90</v>
      </c>
      <c r="AW1177" s="12" t="s">
        <v>41</v>
      </c>
      <c r="AX1177" s="12" t="s">
        <v>81</v>
      </c>
      <c r="AY1177" s="153" t="s">
        <v>311</v>
      </c>
    </row>
    <row r="1178" spans="2:65" s="13" customFormat="1" ht="11.25" x14ac:dyDescent="0.2">
      <c r="B1178" s="159"/>
      <c r="D1178" s="152" t="s">
        <v>322</v>
      </c>
      <c r="E1178" s="160" t="s">
        <v>43</v>
      </c>
      <c r="F1178" s="161" t="s">
        <v>331</v>
      </c>
      <c r="H1178" s="162">
        <v>60.604999999999997</v>
      </c>
      <c r="I1178" s="163"/>
      <c r="L1178" s="159"/>
      <c r="M1178" s="164"/>
      <c r="T1178" s="165"/>
      <c r="AT1178" s="160" t="s">
        <v>322</v>
      </c>
      <c r="AU1178" s="160" t="s">
        <v>90</v>
      </c>
      <c r="AV1178" s="13" t="s">
        <v>318</v>
      </c>
      <c r="AW1178" s="13" t="s">
        <v>41</v>
      </c>
      <c r="AX1178" s="13" t="s">
        <v>88</v>
      </c>
      <c r="AY1178" s="160" t="s">
        <v>311</v>
      </c>
    </row>
    <row r="1179" spans="2:65" s="1" customFormat="1" ht="24.2" customHeight="1" x14ac:dyDescent="0.2">
      <c r="B1179" s="34"/>
      <c r="C1179" s="134" t="s">
        <v>1509</v>
      </c>
      <c r="D1179" s="134" t="s">
        <v>313</v>
      </c>
      <c r="E1179" s="135" t="s">
        <v>3357</v>
      </c>
      <c r="F1179" s="136" t="s">
        <v>3358</v>
      </c>
      <c r="G1179" s="137" t="s">
        <v>379</v>
      </c>
      <c r="H1179" s="138">
        <v>48.875</v>
      </c>
      <c r="I1179" s="139"/>
      <c r="J1179" s="140">
        <f>ROUND(I1179*H1179,2)</f>
        <v>0</v>
      </c>
      <c r="K1179" s="136" t="s">
        <v>317</v>
      </c>
      <c r="L1179" s="34"/>
      <c r="M1179" s="141" t="s">
        <v>43</v>
      </c>
      <c r="N1179" s="142" t="s">
        <v>52</v>
      </c>
      <c r="P1179" s="143">
        <f>O1179*H1179</f>
        <v>0</v>
      </c>
      <c r="Q1179" s="143">
        <v>2E-3</v>
      </c>
      <c r="R1179" s="143">
        <f>Q1179*H1179</f>
        <v>9.7750000000000004E-2</v>
      </c>
      <c r="S1179" s="143">
        <v>0</v>
      </c>
      <c r="T1179" s="144">
        <f>S1179*H1179</f>
        <v>0</v>
      </c>
      <c r="AR1179" s="145" t="s">
        <v>417</v>
      </c>
      <c r="AT1179" s="145" t="s">
        <v>313</v>
      </c>
      <c r="AU1179" s="145" t="s">
        <v>90</v>
      </c>
      <c r="AY1179" s="18" t="s">
        <v>311</v>
      </c>
      <c r="BE1179" s="146">
        <f>IF(N1179="základní",J1179,0)</f>
        <v>0</v>
      </c>
      <c r="BF1179" s="146">
        <f>IF(N1179="snížená",J1179,0)</f>
        <v>0</v>
      </c>
      <c r="BG1179" s="146">
        <f>IF(N1179="zákl. přenesená",J1179,0)</f>
        <v>0</v>
      </c>
      <c r="BH1179" s="146">
        <f>IF(N1179="sníž. přenesená",J1179,0)</f>
        <v>0</v>
      </c>
      <c r="BI1179" s="146">
        <f>IF(N1179="nulová",J1179,0)</f>
        <v>0</v>
      </c>
      <c r="BJ1179" s="18" t="s">
        <v>88</v>
      </c>
      <c r="BK1179" s="146">
        <f>ROUND(I1179*H1179,2)</f>
        <v>0</v>
      </c>
      <c r="BL1179" s="18" t="s">
        <v>417</v>
      </c>
      <c r="BM1179" s="145" t="s">
        <v>3359</v>
      </c>
    </row>
    <row r="1180" spans="2:65" s="1" customFormat="1" ht="11.25" x14ac:dyDescent="0.2">
      <c r="B1180" s="34"/>
      <c r="D1180" s="147" t="s">
        <v>320</v>
      </c>
      <c r="F1180" s="148" t="s">
        <v>3360</v>
      </c>
      <c r="I1180" s="149"/>
      <c r="L1180" s="34"/>
      <c r="M1180" s="150"/>
      <c r="T1180" s="55"/>
      <c r="AT1180" s="18" t="s">
        <v>320</v>
      </c>
      <c r="AU1180" s="18" t="s">
        <v>90</v>
      </c>
    </row>
    <row r="1181" spans="2:65" s="14" customFormat="1" ht="11.25" x14ac:dyDescent="0.2">
      <c r="B1181" s="166"/>
      <c r="D1181" s="152" t="s">
        <v>322</v>
      </c>
      <c r="E1181" s="167" t="s">
        <v>43</v>
      </c>
      <c r="F1181" s="168" t="s">
        <v>1815</v>
      </c>
      <c r="H1181" s="167" t="s">
        <v>43</v>
      </c>
      <c r="I1181" s="169"/>
      <c r="L1181" s="166"/>
      <c r="M1181" s="170"/>
      <c r="T1181" s="171"/>
      <c r="AT1181" s="167" t="s">
        <v>322</v>
      </c>
      <c r="AU1181" s="167" t="s">
        <v>90</v>
      </c>
      <c r="AV1181" s="14" t="s">
        <v>88</v>
      </c>
      <c r="AW1181" s="14" t="s">
        <v>41</v>
      </c>
      <c r="AX1181" s="14" t="s">
        <v>81</v>
      </c>
      <c r="AY1181" s="167" t="s">
        <v>311</v>
      </c>
    </row>
    <row r="1182" spans="2:65" s="12" customFormat="1" ht="11.25" x14ac:dyDescent="0.2">
      <c r="B1182" s="151"/>
      <c r="D1182" s="152" t="s">
        <v>322</v>
      </c>
      <c r="E1182" s="153" t="s">
        <v>43</v>
      </c>
      <c r="F1182" s="154" t="s">
        <v>3361</v>
      </c>
      <c r="H1182" s="155">
        <v>48.875</v>
      </c>
      <c r="I1182" s="156"/>
      <c r="L1182" s="151"/>
      <c r="M1182" s="157"/>
      <c r="T1182" s="158"/>
      <c r="AT1182" s="153" t="s">
        <v>322</v>
      </c>
      <c r="AU1182" s="153" t="s">
        <v>90</v>
      </c>
      <c r="AV1182" s="12" t="s">
        <v>90</v>
      </c>
      <c r="AW1182" s="12" t="s">
        <v>41</v>
      </c>
      <c r="AX1182" s="12" t="s">
        <v>81</v>
      </c>
      <c r="AY1182" s="153" t="s">
        <v>311</v>
      </c>
    </row>
    <row r="1183" spans="2:65" s="13" customFormat="1" ht="11.25" x14ac:dyDescent="0.2">
      <c r="B1183" s="159"/>
      <c r="D1183" s="152" t="s">
        <v>322</v>
      </c>
      <c r="E1183" s="160" t="s">
        <v>43</v>
      </c>
      <c r="F1183" s="161" t="s">
        <v>331</v>
      </c>
      <c r="H1183" s="162">
        <v>48.875</v>
      </c>
      <c r="I1183" s="163"/>
      <c r="L1183" s="159"/>
      <c r="M1183" s="164"/>
      <c r="T1183" s="165"/>
      <c r="AT1183" s="160" t="s">
        <v>322</v>
      </c>
      <c r="AU1183" s="160" t="s">
        <v>90</v>
      </c>
      <c r="AV1183" s="13" t="s">
        <v>318</v>
      </c>
      <c r="AW1183" s="13" t="s">
        <v>41</v>
      </c>
      <c r="AX1183" s="13" t="s">
        <v>88</v>
      </c>
      <c r="AY1183" s="160" t="s">
        <v>311</v>
      </c>
    </row>
    <row r="1184" spans="2:65" s="1" customFormat="1" ht="24.2" customHeight="1" x14ac:dyDescent="0.2">
      <c r="B1184" s="34"/>
      <c r="C1184" s="134" t="s">
        <v>1516</v>
      </c>
      <c r="D1184" s="134" t="s">
        <v>313</v>
      </c>
      <c r="E1184" s="135" t="s">
        <v>3362</v>
      </c>
      <c r="F1184" s="136" t="s">
        <v>3363</v>
      </c>
      <c r="G1184" s="137" t="s">
        <v>379</v>
      </c>
      <c r="H1184" s="138">
        <v>18.515000000000001</v>
      </c>
      <c r="I1184" s="139"/>
      <c r="J1184" s="140">
        <f>ROUND(I1184*H1184,2)</f>
        <v>0</v>
      </c>
      <c r="K1184" s="136" t="s">
        <v>317</v>
      </c>
      <c r="L1184" s="34"/>
      <c r="M1184" s="141" t="s">
        <v>43</v>
      </c>
      <c r="N1184" s="142" t="s">
        <v>52</v>
      </c>
      <c r="P1184" s="143">
        <f>O1184*H1184</f>
        <v>0</v>
      </c>
      <c r="Q1184" s="143">
        <v>3.0000000000000001E-3</v>
      </c>
      <c r="R1184" s="143">
        <f>Q1184*H1184</f>
        <v>5.5545000000000004E-2</v>
      </c>
      <c r="S1184" s="143">
        <v>0</v>
      </c>
      <c r="T1184" s="144">
        <f>S1184*H1184</f>
        <v>0</v>
      </c>
      <c r="AR1184" s="145" t="s">
        <v>417</v>
      </c>
      <c r="AT1184" s="145" t="s">
        <v>313</v>
      </c>
      <c r="AU1184" s="145" t="s">
        <v>90</v>
      </c>
      <c r="AY1184" s="18" t="s">
        <v>311</v>
      </c>
      <c r="BE1184" s="146">
        <f>IF(N1184="základní",J1184,0)</f>
        <v>0</v>
      </c>
      <c r="BF1184" s="146">
        <f>IF(N1184="snížená",J1184,0)</f>
        <v>0</v>
      </c>
      <c r="BG1184" s="146">
        <f>IF(N1184="zákl. přenesená",J1184,0)</f>
        <v>0</v>
      </c>
      <c r="BH1184" s="146">
        <f>IF(N1184="sníž. přenesená",J1184,0)</f>
        <v>0</v>
      </c>
      <c r="BI1184" s="146">
        <f>IF(N1184="nulová",J1184,0)</f>
        <v>0</v>
      </c>
      <c r="BJ1184" s="18" t="s">
        <v>88</v>
      </c>
      <c r="BK1184" s="146">
        <f>ROUND(I1184*H1184,2)</f>
        <v>0</v>
      </c>
      <c r="BL1184" s="18" t="s">
        <v>417</v>
      </c>
      <c r="BM1184" s="145" t="s">
        <v>3364</v>
      </c>
    </row>
    <row r="1185" spans="2:65" s="1" customFormat="1" ht="11.25" x14ac:dyDescent="0.2">
      <c r="B1185" s="34"/>
      <c r="D1185" s="147" t="s">
        <v>320</v>
      </c>
      <c r="F1185" s="148" t="s">
        <v>3365</v>
      </c>
      <c r="I1185" s="149"/>
      <c r="L1185" s="34"/>
      <c r="M1185" s="150"/>
      <c r="T1185" s="55"/>
      <c r="AT1185" s="18" t="s">
        <v>320</v>
      </c>
      <c r="AU1185" s="18" t="s">
        <v>90</v>
      </c>
    </row>
    <row r="1186" spans="2:65" s="14" customFormat="1" ht="11.25" x14ac:dyDescent="0.2">
      <c r="B1186" s="166"/>
      <c r="D1186" s="152" t="s">
        <v>322</v>
      </c>
      <c r="E1186" s="167" t="s">
        <v>43</v>
      </c>
      <c r="F1186" s="168" t="s">
        <v>1815</v>
      </c>
      <c r="H1186" s="167" t="s">
        <v>43</v>
      </c>
      <c r="I1186" s="169"/>
      <c r="L1186" s="166"/>
      <c r="M1186" s="170"/>
      <c r="T1186" s="171"/>
      <c r="AT1186" s="167" t="s">
        <v>322</v>
      </c>
      <c r="AU1186" s="167" t="s">
        <v>90</v>
      </c>
      <c r="AV1186" s="14" t="s">
        <v>88</v>
      </c>
      <c r="AW1186" s="14" t="s">
        <v>41</v>
      </c>
      <c r="AX1186" s="14" t="s">
        <v>81</v>
      </c>
      <c r="AY1186" s="167" t="s">
        <v>311</v>
      </c>
    </row>
    <row r="1187" spans="2:65" s="12" customFormat="1" ht="11.25" x14ac:dyDescent="0.2">
      <c r="B1187" s="151"/>
      <c r="D1187" s="152" t="s">
        <v>322</v>
      </c>
      <c r="E1187" s="153" t="s">
        <v>43</v>
      </c>
      <c r="F1187" s="154" t="s">
        <v>3366</v>
      </c>
      <c r="H1187" s="155">
        <v>18.515000000000001</v>
      </c>
      <c r="I1187" s="156"/>
      <c r="L1187" s="151"/>
      <c r="M1187" s="157"/>
      <c r="T1187" s="158"/>
      <c r="AT1187" s="153" t="s">
        <v>322</v>
      </c>
      <c r="AU1187" s="153" t="s">
        <v>90</v>
      </c>
      <c r="AV1187" s="12" t="s">
        <v>90</v>
      </c>
      <c r="AW1187" s="12" t="s">
        <v>41</v>
      </c>
      <c r="AX1187" s="12" t="s">
        <v>81</v>
      </c>
      <c r="AY1187" s="153" t="s">
        <v>311</v>
      </c>
    </row>
    <row r="1188" spans="2:65" s="13" customFormat="1" ht="11.25" x14ac:dyDescent="0.2">
      <c r="B1188" s="159"/>
      <c r="D1188" s="152" t="s">
        <v>322</v>
      </c>
      <c r="E1188" s="160" t="s">
        <v>43</v>
      </c>
      <c r="F1188" s="161" t="s">
        <v>331</v>
      </c>
      <c r="H1188" s="162">
        <v>18.515000000000001</v>
      </c>
      <c r="I1188" s="163"/>
      <c r="L1188" s="159"/>
      <c r="M1188" s="164"/>
      <c r="T1188" s="165"/>
      <c r="AT1188" s="160" t="s">
        <v>322</v>
      </c>
      <c r="AU1188" s="160" t="s">
        <v>90</v>
      </c>
      <c r="AV1188" s="13" t="s">
        <v>318</v>
      </c>
      <c r="AW1188" s="13" t="s">
        <v>41</v>
      </c>
      <c r="AX1188" s="13" t="s">
        <v>88</v>
      </c>
      <c r="AY1188" s="160" t="s">
        <v>311</v>
      </c>
    </row>
    <row r="1189" spans="2:65" s="1" customFormat="1" ht="24.2" customHeight="1" x14ac:dyDescent="0.2">
      <c r="B1189" s="34"/>
      <c r="C1189" s="134" t="s">
        <v>1523</v>
      </c>
      <c r="D1189" s="134" t="s">
        <v>313</v>
      </c>
      <c r="E1189" s="135" t="s">
        <v>3367</v>
      </c>
      <c r="F1189" s="136" t="s">
        <v>3368</v>
      </c>
      <c r="G1189" s="137" t="s">
        <v>379</v>
      </c>
      <c r="H1189" s="138">
        <v>48.99</v>
      </c>
      <c r="I1189" s="139"/>
      <c r="J1189" s="140">
        <f>ROUND(I1189*H1189,2)</f>
        <v>0</v>
      </c>
      <c r="K1189" s="136" t="s">
        <v>317</v>
      </c>
      <c r="L1189" s="34"/>
      <c r="M1189" s="141" t="s">
        <v>43</v>
      </c>
      <c r="N1189" s="142" t="s">
        <v>52</v>
      </c>
      <c r="P1189" s="143">
        <f>O1189*H1189</f>
        <v>0</v>
      </c>
      <c r="Q1189" s="143">
        <v>4.4799999999999996E-3</v>
      </c>
      <c r="R1189" s="143">
        <f>Q1189*H1189</f>
        <v>0.21947519999999998</v>
      </c>
      <c r="S1189" s="143">
        <v>0</v>
      </c>
      <c r="T1189" s="144">
        <f>S1189*H1189</f>
        <v>0</v>
      </c>
      <c r="AR1189" s="145" t="s">
        <v>417</v>
      </c>
      <c r="AT1189" s="145" t="s">
        <v>313</v>
      </c>
      <c r="AU1189" s="145" t="s">
        <v>90</v>
      </c>
      <c r="AY1189" s="18" t="s">
        <v>311</v>
      </c>
      <c r="BE1189" s="146">
        <f>IF(N1189="základní",J1189,0)</f>
        <v>0</v>
      </c>
      <c r="BF1189" s="146">
        <f>IF(N1189="snížená",J1189,0)</f>
        <v>0</v>
      </c>
      <c r="BG1189" s="146">
        <f>IF(N1189="zákl. přenesená",J1189,0)</f>
        <v>0</v>
      </c>
      <c r="BH1189" s="146">
        <f>IF(N1189="sníž. přenesená",J1189,0)</f>
        <v>0</v>
      </c>
      <c r="BI1189" s="146">
        <f>IF(N1189="nulová",J1189,0)</f>
        <v>0</v>
      </c>
      <c r="BJ1189" s="18" t="s">
        <v>88</v>
      </c>
      <c r="BK1189" s="146">
        <f>ROUND(I1189*H1189,2)</f>
        <v>0</v>
      </c>
      <c r="BL1189" s="18" t="s">
        <v>417</v>
      </c>
      <c r="BM1189" s="145" t="s">
        <v>3369</v>
      </c>
    </row>
    <row r="1190" spans="2:65" s="1" customFormat="1" ht="11.25" x14ac:dyDescent="0.2">
      <c r="B1190" s="34"/>
      <c r="D1190" s="147" t="s">
        <v>320</v>
      </c>
      <c r="F1190" s="148" t="s">
        <v>3370</v>
      </c>
      <c r="I1190" s="149"/>
      <c r="L1190" s="34"/>
      <c r="M1190" s="150"/>
      <c r="T1190" s="55"/>
      <c r="AT1190" s="18" t="s">
        <v>320</v>
      </c>
      <c r="AU1190" s="18" t="s">
        <v>90</v>
      </c>
    </row>
    <row r="1191" spans="2:65" s="14" customFormat="1" ht="11.25" x14ac:dyDescent="0.2">
      <c r="B1191" s="166"/>
      <c r="D1191" s="152" t="s">
        <v>322</v>
      </c>
      <c r="E1191" s="167" t="s">
        <v>43</v>
      </c>
      <c r="F1191" s="168" t="s">
        <v>1815</v>
      </c>
      <c r="H1191" s="167" t="s">
        <v>43</v>
      </c>
      <c r="I1191" s="169"/>
      <c r="L1191" s="166"/>
      <c r="M1191" s="170"/>
      <c r="T1191" s="171"/>
      <c r="AT1191" s="167" t="s">
        <v>322</v>
      </c>
      <c r="AU1191" s="167" t="s">
        <v>90</v>
      </c>
      <c r="AV1191" s="14" t="s">
        <v>88</v>
      </c>
      <c r="AW1191" s="14" t="s">
        <v>41</v>
      </c>
      <c r="AX1191" s="14" t="s">
        <v>81</v>
      </c>
      <c r="AY1191" s="167" t="s">
        <v>311</v>
      </c>
    </row>
    <row r="1192" spans="2:65" s="12" customFormat="1" ht="11.25" x14ac:dyDescent="0.2">
      <c r="B1192" s="151"/>
      <c r="D1192" s="152" t="s">
        <v>322</v>
      </c>
      <c r="E1192" s="153" t="s">
        <v>43</v>
      </c>
      <c r="F1192" s="154" t="s">
        <v>3371</v>
      </c>
      <c r="H1192" s="155">
        <v>48.99</v>
      </c>
      <c r="I1192" s="156"/>
      <c r="L1192" s="151"/>
      <c r="M1192" s="157"/>
      <c r="T1192" s="158"/>
      <c r="AT1192" s="153" t="s">
        <v>322</v>
      </c>
      <c r="AU1192" s="153" t="s">
        <v>90</v>
      </c>
      <c r="AV1192" s="12" t="s">
        <v>90</v>
      </c>
      <c r="AW1192" s="12" t="s">
        <v>41</v>
      </c>
      <c r="AX1192" s="12" t="s">
        <v>81</v>
      </c>
      <c r="AY1192" s="153" t="s">
        <v>311</v>
      </c>
    </row>
    <row r="1193" spans="2:65" s="13" customFormat="1" ht="11.25" x14ac:dyDescent="0.2">
      <c r="B1193" s="159"/>
      <c r="D1193" s="152" t="s">
        <v>322</v>
      </c>
      <c r="E1193" s="160" t="s">
        <v>43</v>
      </c>
      <c r="F1193" s="161" t="s">
        <v>331</v>
      </c>
      <c r="H1193" s="162">
        <v>48.99</v>
      </c>
      <c r="I1193" s="163"/>
      <c r="L1193" s="159"/>
      <c r="M1193" s="164"/>
      <c r="T1193" s="165"/>
      <c r="AT1193" s="160" t="s">
        <v>322</v>
      </c>
      <c r="AU1193" s="160" t="s">
        <v>90</v>
      </c>
      <c r="AV1193" s="13" t="s">
        <v>318</v>
      </c>
      <c r="AW1193" s="13" t="s">
        <v>41</v>
      </c>
      <c r="AX1193" s="13" t="s">
        <v>88</v>
      </c>
      <c r="AY1193" s="160" t="s">
        <v>311</v>
      </c>
    </row>
    <row r="1194" spans="2:65" s="1" customFormat="1" ht="24.2" customHeight="1" x14ac:dyDescent="0.2">
      <c r="B1194" s="34"/>
      <c r="C1194" s="134" t="s">
        <v>1528</v>
      </c>
      <c r="D1194" s="134" t="s">
        <v>313</v>
      </c>
      <c r="E1194" s="135" t="s">
        <v>3372</v>
      </c>
      <c r="F1194" s="136" t="s">
        <v>3373</v>
      </c>
      <c r="G1194" s="137" t="s">
        <v>250</v>
      </c>
      <c r="H1194" s="138">
        <v>58.512</v>
      </c>
      <c r="I1194" s="139"/>
      <c r="J1194" s="140">
        <f>ROUND(I1194*H1194,2)</f>
        <v>0</v>
      </c>
      <c r="K1194" s="136" t="s">
        <v>317</v>
      </c>
      <c r="L1194" s="34"/>
      <c r="M1194" s="141" t="s">
        <v>43</v>
      </c>
      <c r="N1194" s="142" t="s">
        <v>52</v>
      </c>
      <c r="P1194" s="143">
        <f>O1194*H1194</f>
        <v>0</v>
      </c>
      <c r="Q1194" s="143">
        <v>5.3699999999999998E-3</v>
      </c>
      <c r="R1194" s="143">
        <f>Q1194*H1194</f>
        <v>0.31420944000000001</v>
      </c>
      <c r="S1194" s="143">
        <v>0</v>
      </c>
      <c r="T1194" s="144">
        <f>S1194*H1194</f>
        <v>0</v>
      </c>
      <c r="AR1194" s="145" t="s">
        <v>417</v>
      </c>
      <c r="AT1194" s="145" t="s">
        <v>313</v>
      </c>
      <c r="AU1194" s="145" t="s">
        <v>90</v>
      </c>
      <c r="AY1194" s="18" t="s">
        <v>311</v>
      </c>
      <c r="BE1194" s="146">
        <f>IF(N1194="základní",J1194,0)</f>
        <v>0</v>
      </c>
      <c r="BF1194" s="146">
        <f>IF(N1194="snížená",J1194,0)</f>
        <v>0</v>
      </c>
      <c r="BG1194" s="146">
        <f>IF(N1194="zákl. přenesená",J1194,0)</f>
        <v>0</v>
      </c>
      <c r="BH1194" s="146">
        <f>IF(N1194="sníž. přenesená",J1194,0)</f>
        <v>0</v>
      </c>
      <c r="BI1194" s="146">
        <f>IF(N1194="nulová",J1194,0)</f>
        <v>0</v>
      </c>
      <c r="BJ1194" s="18" t="s">
        <v>88</v>
      </c>
      <c r="BK1194" s="146">
        <f>ROUND(I1194*H1194,2)</f>
        <v>0</v>
      </c>
      <c r="BL1194" s="18" t="s">
        <v>417</v>
      </c>
      <c r="BM1194" s="145" t="s">
        <v>3374</v>
      </c>
    </row>
    <row r="1195" spans="2:65" s="1" customFormat="1" ht="11.25" x14ac:dyDescent="0.2">
      <c r="B1195" s="34"/>
      <c r="D1195" s="147" t="s">
        <v>320</v>
      </c>
      <c r="F1195" s="148" t="s">
        <v>3375</v>
      </c>
      <c r="I1195" s="149"/>
      <c r="L1195" s="34"/>
      <c r="M1195" s="150"/>
      <c r="T1195" s="55"/>
      <c r="AT1195" s="18" t="s">
        <v>320</v>
      </c>
      <c r="AU1195" s="18" t="s">
        <v>90</v>
      </c>
    </row>
    <row r="1196" spans="2:65" s="14" customFormat="1" ht="11.25" x14ac:dyDescent="0.2">
      <c r="B1196" s="166"/>
      <c r="D1196" s="152" t="s">
        <v>322</v>
      </c>
      <c r="E1196" s="167" t="s">
        <v>43</v>
      </c>
      <c r="F1196" s="168" t="s">
        <v>1815</v>
      </c>
      <c r="H1196" s="167" t="s">
        <v>43</v>
      </c>
      <c r="I1196" s="169"/>
      <c r="L1196" s="166"/>
      <c r="M1196" s="170"/>
      <c r="T1196" s="171"/>
      <c r="AT1196" s="167" t="s">
        <v>322</v>
      </c>
      <c r="AU1196" s="167" t="s">
        <v>90</v>
      </c>
      <c r="AV1196" s="14" t="s">
        <v>88</v>
      </c>
      <c r="AW1196" s="14" t="s">
        <v>41</v>
      </c>
      <c r="AX1196" s="14" t="s">
        <v>81</v>
      </c>
      <c r="AY1196" s="167" t="s">
        <v>311</v>
      </c>
    </row>
    <row r="1197" spans="2:65" s="12" customFormat="1" ht="11.25" x14ac:dyDescent="0.2">
      <c r="B1197" s="151"/>
      <c r="D1197" s="152" t="s">
        <v>322</v>
      </c>
      <c r="E1197" s="153" t="s">
        <v>43</v>
      </c>
      <c r="F1197" s="154" t="s">
        <v>3376</v>
      </c>
      <c r="H1197" s="155">
        <v>58.512</v>
      </c>
      <c r="I1197" s="156"/>
      <c r="L1197" s="151"/>
      <c r="M1197" s="157"/>
      <c r="T1197" s="158"/>
      <c r="AT1197" s="153" t="s">
        <v>322</v>
      </c>
      <c r="AU1197" s="153" t="s">
        <v>90</v>
      </c>
      <c r="AV1197" s="12" t="s">
        <v>90</v>
      </c>
      <c r="AW1197" s="12" t="s">
        <v>41</v>
      </c>
      <c r="AX1197" s="12" t="s">
        <v>81</v>
      </c>
      <c r="AY1197" s="153" t="s">
        <v>311</v>
      </c>
    </row>
    <row r="1198" spans="2:65" s="13" customFormat="1" ht="11.25" x14ac:dyDescent="0.2">
      <c r="B1198" s="159"/>
      <c r="D1198" s="152" t="s">
        <v>322</v>
      </c>
      <c r="E1198" s="160" t="s">
        <v>43</v>
      </c>
      <c r="F1198" s="161" t="s">
        <v>331</v>
      </c>
      <c r="H1198" s="162">
        <v>58.512</v>
      </c>
      <c r="I1198" s="163"/>
      <c r="L1198" s="159"/>
      <c r="M1198" s="164"/>
      <c r="T1198" s="165"/>
      <c r="AT1198" s="160" t="s">
        <v>322</v>
      </c>
      <c r="AU1198" s="160" t="s">
        <v>90</v>
      </c>
      <c r="AV1198" s="13" t="s">
        <v>318</v>
      </c>
      <c r="AW1198" s="13" t="s">
        <v>41</v>
      </c>
      <c r="AX1198" s="13" t="s">
        <v>88</v>
      </c>
      <c r="AY1198" s="160" t="s">
        <v>311</v>
      </c>
    </row>
    <row r="1199" spans="2:65" s="1" customFormat="1" ht="24.2" customHeight="1" x14ac:dyDescent="0.2">
      <c r="B1199" s="34"/>
      <c r="C1199" s="134" t="s">
        <v>1533</v>
      </c>
      <c r="D1199" s="134" t="s">
        <v>313</v>
      </c>
      <c r="E1199" s="135" t="s">
        <v>3377</v>
      </c>
      <c r="F1199" s="136" t="s">
        <v>3378</v>
      </c>
      <c r="G1199" s="137" t="s">
        <v>379</v>
      </c>
      <c r="H1199" s="138">
        <v>1.61</v>
      </c>
      <c r="I1199" s="139"/>
      <c r="J1199" s="140">
        <f>ROUND(I1199*H1199,2)</f>
        <v>0</v>
      </c>
      <c r="K1199" s="136" t="s">
        <v>317</v>
      </c>
      <c r="L1199" s="34"/>
      <c r="M1199" s="141" t="s">
        <v>43</v>
      </c>
      <c r="N1199" s="142" t="s">
        <v>52</v>
      </c>
      <c r="P1199" s="143">
        <f>O1199*H1199</f>
        <v>0</v>
      </c>
      <c r="Q1199" s="143">
        <v>9.7999999999999997E-4</v>
      </c>
      <c r="R1199" s="143">
        <f>Q1199*H1199</f>
        <v>1.5778000000000001E-3</v>
      </c>
      <c r="S1199" s="143">
        <v>0</v>
      </c>
      <c r="T1199" s="144">
        <f>S1199*H1199</f>
        <v>0</v>
      </c>
      <c r="AR1199" s="145" t="s">
        <v>417</v>
      </c>
      <c r="AT1199" s="145" t="s">
        <v>313</v>
      </c>
      <c r="AU1199" s="145" t="s">
        <v>90</v>
      </c>
      <c r="AY1199" s="18" t="s">
        <v>311</v>
      </c>
      <c r="BE1199" s="146">
        <f>IF(N1199="základní",J1199,0)</f>
        <v>0</v>
      </c>
      <c r="BF1199" s="146">
        <f>IF(N1199="snížená",J1199,0)</f>
        <v>0</v>
      </c>
      <c r="BG1199" s="146">
        <f>IF(N1199="zákl. přenesená",J1199,0)</f>
        <v>0</v>
      </c>
      <c r="BH1199" s="146">
        <f>IF(N1199="sníž. přenesená",J1199,0)</f>
        <v>0</v>
      </c>
      <c r="BI1199" s="146">
        <f>IF(N1199="nulová",J1199,0)</f>
        <v>0</v>
      </c>
      <c r="BJ1199" s="18" t="s">
        <v>88</v>
      </c>
      <c r="BK1199" s="146">
        <f>ROUND(I1199*H1199,2)</f>
        <v>0</v>
      </c>
      <c r="BL1199" s="18" t="s">
        <v>417</v>
      </c>
      <c r="BM1199" s="145" t="s">
        <v>3379</v>
      </c>
    </row>
    <row r="1200" spans="2:65" s="1" customFormat="1" ht="11.25" x14ac:dyDescent="0.2">
      <c r="B1200" s="34"/>
      <c r="D1200" s="147" t="s">
        <v>320</v>
      </c>
      <c r="F1200" s="148" t="s">
        <v>3380</v>
      </c>
      <c r="I1200" s="149"/>
      <c r="L1200" s="34"/>
      <c r="M1200" s="150"/>
      <c r="T1200" s="55"/>
      <c r="AT1200" s="18" t="s">
        <v>320</v>
      </c>
      <c r="AU1200" s="18" t="s">
        <v>90</v>
      </c>
    </row>
    <row r="1201" spans="2:65" s="14" customFormat="1" ht="11.25" x14ac:dyDescent="0.2">
      <c r="B1201" s="166"/>
      <c r="D1201" s="152" t="s">
        <v>322</v>
      </c>
      <c r="E1201" s="167" t="s">
        <v>43</v>
      </c>
      <c r="F1201" s="168" t="s">
        <v>1815</v>
      </c>
      <c r="H1201" s="167" t="s">
        <v>43</v>
      </c>
      <c r="I1201" s="169"/>
      <c r="L1201" s="166"/>
      <c r="M1201" s="170"/>
      <c r="T1201" s="171"/>
      <c r="AT1201" s="167" t="s">
        <v>322</v>
      </c>
      <c r="AU1201" s="167" t="s">
        <v>90</v>
      </c>
      <c r="AV1201" s="14" t="s">
        <v>88</v>
      </c>
      <c r="AW1201" s="14" t="s">
        <v>41</v>
      </c>
      <c r="AX1201" s="14" t="s">
        <v>81</v>
      </c>
      <c r="AY1201" s="167" t="s">
        <v>311</v>
      </c>
    </row>
    <row r="1202" spans="2:65" s="12" customFormat="1" ht="11.25" x14ac:dyDescent="0.2">
      <c r="B1202" s="151"/>
      <c r="D1202" s="152" t="s">
        <v>322</v>
      </c>
      <c r="E1202" s="153" t="s">
        <v>43</v>
      </c>
      <c r="F1202" s="154" t="s">
        <v>3381</v>
      </c>
      <c r="H1202" s="155">
        <v>1.61</v>
      </c>
      <c r="I1202" s="156"/>
      <c r="L1202" s="151"/>
      <c r="M1202" s="157"/>
      <c r="T1202" s="158"/>
      <c r="AT1202" s="153" t="s">
        <v>322</v>
      </c>
      <c r="AU1202" s="153" t="s">
        <v>90</v>
      </c>
      <c r="AV1202" s="12" t="s">
        <v>90</v>
      </c>
      <c r="AW1202" s="12" t="s">
        <v>41</v>
      </c>
      <c r="AX1202" s="12" t="s">
        <v>81</v>
      </c>
      <c r="AY1202" s="153" t="s">
        <v>311</v>
      </c>
    </row>
    <row r="1203" spans="2:65" s="13" customFormat="1" ht="11.25" x14ac:dyDescent="0.2">
      <c r="B1203" s="159"/>
      <c r="D1203" s="152" t="s">
        <v>322</v>
      </c>
      <c r="E1203" s="160" t="s">
        <v>43</v>
      </c>
      <c r="F1203" s="161" t="s">
        <v>331</v>
      </c>
      <c r="H1203" s="162">
        <v>1.61</v>
      </c>
      <c r="I1203" s="163"/>
      <c r="L1203" s="159"/>
      <c r="M1203" s="164"/>
      <c r="T1203" s="165"/>
      <c r="AT1203" s="160" t="s">
        <v>322</v>
      </c>
      <c r="AU1203" s="160" t="s">
        <v>90</v>
      </c>
      <c r="AV1203" s="13" t="s">
        <v>318</v>
      </c>
      <c r="AW1203" s="13" t="s">
        <v>41</v>
      </c>
      <c r="AX1203" s="13" t="s">
        <v>88</v>
      </c>
      <c r="AY1203" s="160" t="s">
        <v>311</v>
      </c>
    </row>
    <row r="1204" spans="2:65" s="1" customFormat="1" ht="24.2" customHeight="1" x14ac:dyDescent="0.2">
      <c r="B1204" s="34"/>
      <c r="C1204" s="134" t="s">
        <v>1540</v>
      </c>
      <c r="D1204" s="134" t="s">
        <v>313</v>
      </c>
      <c r="E1204" s="135" t="s">
        <v>3382</v>
      </c>
      <c r="F1204" s="136" t="s">
        <v>3383</v>
      </c>
      <c r="G1204" s="137" t="s">
        <v>379</v>
      </c>
      <c r="H1204" s="138">
        <v>7.13</v>
      </c>
      <c r="I1204" s="139"/>
      <c r="J1204" s="140">
        <f>ROUND(I1204*H1204,2)</f>
        <v>0</v>
      </c>
      <c r="K1204" s="136" t="s">
        <v>317</v>
      </c>
      <c r="L1204" s="34"/>
      <c r="M1204" s="141" t="s">
        <v>43</v>
      </c>
      <c r="N1204" s="142" t="s">
        <v>52</v>
      </c>
      <c r="P1204" s="143">
        <f>O1204*H1204</f>
        <v>0</v>
      </c>
      <c r="Q1204" s="143">
        <v>2.0100000000000001E-3</v>
      </c>
      <c r="R1204" s="143">
        <f>Q1204*H1204</f>
        <v>1.43313E-2</v>
      </c>
      <c r="S1204" s="143">
        <v>0</v>
      </c>
      <c r="T1204" s="144">
        <f>S1204*H1204</f>
        <v>0</v>
      </c>
      <c r="AR1204" s="145" t="s">
        <v>417</v>
      </c>
      <c r="AT1204" s="145" t="s">
        <v>313</v>
      </c>
      <c r="AU1204" s="145" t="s">
        <v>90</v>
      </c>
      <c r="AY1204" s="18" t="s">
        <v>311</v>
      </c>
      <c r="BE1204" s="146">
        <f>IF(N1204="základní",J1204,0)</f>
        <v>0</v>
      </c>
      <c r="BF1204" s="146">
        <f>IF(N1204="snížená",J1204,0)</f>
        <v>0</v>
      </c>
      <c r="BG1204" s="146">
        <f>IF(N1204="zákl. přenesená",J1204,0)</f>
        <v>0</v>
      </c>
      <c r="BH1204" s="146">
        <f>IF(N1204="sníž. přenesená",J1204,0)</f>
        <v>0</v>
      </c>
      <c r="BI1204" s="146">
        <f>IF(N1204="nulová",J1204,0)</f>
        <v>0</v>
      </c>
      <c r="BJ1204" s="18" t="s">
        <v>88</v>
      </c>
      <c r="BK1204" s="146">
        <f>ROUND(I1204*H1204,2)</f>
        <v>0</v>
      </c>
      <c r="BL1204" s="18" t="s">
        <v>417</v>
      </c>
      <c r="BM1204" s="145" t="s">
        <v>3384</v>
      </c>
    </row>
    <row r="1205" spans="2:65" s="1" customFormat="1" ht="11.25" x14ac:dyDescent="0.2">
      <c r="B1205" s="34"/>
      <c r="D1205" s="147" t="s">
        <v>320</v>
      </c>
      <c r="F1205" s="148" t="s">
        <v>3385</v>
      </c>
      <c r="I1205" s="149"/>
      <c r="L1205" s="34"/>
      <c r="M1205" s="150"/>
      <c r="T1205" s="55"/>
      <c r="AT1205" s="18" t="s">
        <v>320</v>
      </c>
      <c r="AU1205" s="18" t="s">
        <v>90</v>
      </c>
    </row>
    <row r="1206" spans="2:65" s="14" customFormat="1" ht="11.25" x14ac:dyDescent="0.2">
      <c r="B1206" s="166"/>
      <c r="D1206" s="152" t="s">
        <v>322</v>
      </c>
      <c r="E1206" s="167" t="s">
        <v>43</v>
      </c>
      <c r="F1206" s="168" t="s">
        <v>1815</v>
      </c>
      <c r="H1206" s="167" t="s">
        <v>43</v>
      </c>
      <c r="I1206" s="169"/>
      <c r="L1206" s="166"/>
      <c r="M1206" s="170"/>
      <c r="T1206" s="171"/>
      <c r="AT1206" s="167" t="s">
        <v>322</v>
      </c>
      <c r="AU1206" s="167" t="s">
        <v>90</v>
      </c>
      <c r="AV1206" s="14" t="s">
        <v>88</v>
      </c>
      <c r="AW1206" s="14" t="s">
        <v>41</v>
      </c>
      <c r="AX1206" s="14" t="s">
        <v>81</v>
      </c>
      <c r="AY1206" s="167" t="s">
        <v>311</v>
      </c>
    </row>
    <row r="1207" spans="2:65" s="12" customFormat="1" ht="11.25" x14ac:dyDescent="0.2">
      <c r="B1207" s="151"/>
      <c r="D1207" s="152" t="s">
        <v>322</v>
      </c>
      <c r="E1207" s="153" t="s">
        <v>43</v>
      </c>
      <c r="F1207" s="154" t="s">
        <v>3386</v>
      </c>
      <c r="H1207" s="155">
        <v>7.13</v>
      </c>
      <c r="I1207" s="156"/>
      <c r="L1207" s="151"/>
      <c r="M1207" s="157"/>
      <c r="T1207" s="158"/>
      <c r="AT1207" s="153" t="s">
        <v>322</v>
      </c>
      <c r="AU1207" s="153" t="s">
        <v>90</v>
      </c>
      <c r="AV1207" s="12" t="s">
        <v>90</v>
      </c>
      <c r="AW1207" s="12" t="s">
        <v>41</v>
      </c>
      <c r="AX1207" s="12" t="s">
        <v>81</v>
      </c>
      <c r="AY1207" s="153" t="s">
        <v>311</v>
      </c>
    </row>
    <row r="1208" spans="2:65" s="13" customFormat="1" ht="11.25" x14ac:dyDescent="0.2">
      <c r="B1208" s="159"/>
      <c r="D1208" s="152" t="s">
        <v>322</v>
      </c>
      <c r="E1208" s="160" t="s">
        <v>43</v>
      </c>
      <c r="F1208" s="161" t="s">
        <v>331</v>
      </c>
      <c r="H1208" s="162">
        <v>7.13</v>
      </c>
      <c r="I1208" s="163"/>
      <c r="L1208" s="159"/>
      <c r="M1208" s="164"/>
      <c r="T1208" s="165"/>
      <c r="AT1208" s="160" t="s">
        <v>322</v>
      </c>
      <c r="AU1208" s="160" t="s">
        <v>90</v>
      </c>
      <c r="AV1208" s="13" t="s">
        <v>318</v>
      </c>
      <c r="AW1208" s="13" t="s">
        <v>41</v>
      </c>
      <c r="AX1208" s="13" t="s">
        <v>88</v>
      </c>
      <c r="AY1208" s="160" t="s">
        <v>311</v>
      </c>
    </row>
    <row r="1209" spans="2:65" s="1" customFormat="1" ht="16.5" customHeight="1" x14ac:dyDescent="0.2">
      <c r="B1209" s="34"/>
      <c r="C1209" s="134" t="s">
        <v>1545</v>
      </c>
      <c r="D1209" s="134" t="s">
        <v>313</v>
      </c>
      <c r="E1209" s="135" t="s">
        <v>3387</v>
      </c>
      <c r="F1209" s="136" t="s">
        <v>3388</v>
      </c>
      <c r="G1209" s="137" t="s">
        <v>379</v>
      </c>
      <c r="H1209" s="138">
        <v>151.80000000000001</v>
      </c>
      <c r="I1209" s="139"/>
      <c r="J1209" s="140">
        <f>ROUND(I1209*H1209,2)</f>
        <v>0</v>
      </c>
      <c r="K1209" s="136" t="s">
        <v>317</v>
      </c>
      <c r="L1209" s="34"/>
      <c r="M1209" s="141" t="s">
        <v>43</v>
      </c>
      <c r="N1209" s="142" t="s">
        <v>52</v>
      </c>
      <c r="P1209" s="143">
        <f>O1209*H1209</f>
        <v>0</v>
      </c>
      <c r="Q1209" s="143">
        <v>6.0800000000000003E-3</v>
      </c>
      <c r="R1209" s="143">
        <f>Q1209*H1209</f>
        <v>0.9229440000000001</v>
      </c>
      <c r="S1209" s="143">
        <v>0</v>
      </c>
      <c r="T1209" s="144">
        <f>S1209*H1209</f>
        <v>0</v>
      </c>
      <c r="AR1209" s="145" t="s">
        <v>417</v>
      </c>
      <c r="AT1209" s="145" t="s">
        <v>313</v>
      </c>
      <c r="AU1209" s="145" t="s">
        <v>90</v>
      </c>
      <c r="AY1209" s="18" t="s">
        <v>311</v>
      </c>
      <c r="BE1209" s="146">
        <f>IF(N1209="základní",J1209,0)</f>
        <v>0</v>
      </c>
      <c r="BF1209" s="146">
        <f>IF(N1209="snížená",J1209,0)</f>
        <v>0</v>
      </c>
      <c r="BG1209" s="146">
        <f>IF(N1209="zákl. přenesená",J1209,0)</f>
        <v>0</v>
      </c>
      <c r="BH1209" s="146">
        <f>IF(N1209="sníž. přenesená",J1209,0)</f>
        <v>0</v>
      </c>
      <c r="BI1209" s="146">
        <f>IF(N1209="nulová",J1209,0)</f>
        <v>0</v>
      </c>
      <c r="BJ1209" s="18" t="s">
        <v>88</v>
      </c>
      <c r="BK1209" s="146">
        <f>ROUND(I1209*H1209,2)</f>
        <v>0</v>
      </c>
      <c r="BL1209" s="18" t="s">
        <v>417</v>
      </c>
      <c r="BM1209" s="145" t="s">
        <v>3389</v>
      </c>
    </row>
    <row r="1210" spans="2:65" s="1" customFormat="1" ht="11.25" x14ac:dyDescent="0.2">
      <c r="B1210" s="34"/>
      <c r="D1210" s="147" t="s">
        <v>320</v>
      </c>
      <c r="F1210" s="148" t="s">
        <v>3390</v>
      </c>
      <c r="I1210" s="149"/>
      <c r="L1210" s="34"/>
      <c r="M1210" s="150"/>
      <c r="T1210" s="55"/>
      <c r="AT1210" s="18" t="s">
        <v>320</v>
      </c>
      <c r="AU1210" s="18" t="s">
        <v>90</v>
      </c>
    </row>
    <row r="1211" spans="2:65" s="14" customFormat="1" ht="11.25" x14ac:dyDescent="0.2">
      <c r="B1211" s="166"/>
      <c r="D1211" s="152" t="s">
        <v>322</v>
      </c>
      <c r="E1211" s="167" t="s">
        <v>43</v>
      </c>
      <c r="F1211" s="168" t="s">
        <v>1815</v>
      </c>
      <c r="H1211" s="167" t="s">
        <v>43</v>
      </c>
      <c r="I1211" s="169"/>
      <c r="L1211" s="166"/>
      <c r="M1211" s="170"/>
      <c r="T1211" s="171"/>
      <c r="AT1211" s="167" t="s">
        <v>322</v>
      </c>
      <c r="AU1211" s="167" t="s">
        <v>90</v>
      </c>
      <c r="AV1211" s="14" t="s">
        <v>88</v>
      </c>
      <c r="AW1211" s="14" t="s">
        <v>41</v>
      </c>
      <c r="AX1211" s="14" t="s">
        <v>81</v>
      </c>
      <c r="AY1211" s="167" t="s">
        <v>311</v>
      </c>
    </row>
    <row r="1212" spans="2:65" s="12" customFormat="1" ht="11.25" x14ac:dyDescent="0.2">
      <c r="B1212" s="151"/>
      <c r="D1212" s="152" t="s">
        <v>322</v>
      </c>
      <c r="E1212" s="153" t="s">
        <v>43</v>
      </c>
      <c r="F1212" s="154" t="s">
        <v>3391</v>
      </c>
      <c r="H1212" s="155">
        <v>151.80000000000001</v>
      </c>
      <c r="I1212" s="156"/>
      <c r="L1212" s="151"/>
      <c r="M1212" s="157"/>
      <c r="T1212" s="158"/>
      <c r="AT1212" s="153" t="s">
        <v>322</v>
      </c>
      <c r="AU1212" s="153" t="s">
        <v>90</v>
      </c>
      <c r="AV1212" s="12" t="s">
        <v>90</v>
      </c>
      <c r="AW1212" s="12" t="s">
        <v>41</v>
      </c>
      <c r="AX1212" s="12" t="s">
        <v>81</v>
      </c>
      <c r="AY1212" s="153" t="s">
        <v>311</v>
      </c>
    </row>
    <row r="1213" spans="2:65" s="13" customFormat="1" ht="11.25" x14ac:dyDescent="0.2">
      <c r="B1213" s="159"/>
      <c r="D1213" s="152" t="s">
        <v>322</v>
      </c>
      <c r="E1213" s="160" t="s">
        <v>43</v>
      </c>
      <c r="F1213" s="161" t="s">
        <v>331</v>
      </c>
      <c r="H1213" s="162">
        <v>151.80000000000001</v>
      </c>
      <c r="I1213" s="163"/>
      <c r="L1213" s="159"/>
      <c r="M1213" s="164"/>
      <c r="T1213" s="165"/>
      <c r="AT1213" s="160" t="s">
        <v>322</v>
      </c>
      <c r="AU1213" s="160" t="s">
        <v>90</v>
      </c>
      <c r="AV1213" s="13" t="s">
        <v>318</v>
      </c>
      <c r="AW1213" s="13" t="s">
        <v>41</v>
      </c>
      <c r="AX1213" s="13" t="s">
        <v>88</v>
      </c>
      <c r="AY1213" s="160" t="s">
        <v>311</v>
      </c>
    </row>
    <row r="1214" spans="2:65" s="1" customFormat="1" ht="16.5" customHeight="1" x14ac:dyDescent="0.2">
      <c r="B1214" s="34"/>
      <c r="C1214" s="134" t="s">
        <v>1552</v>
      </c>
      <c r="D1214" s="134" t="s">
        <v>313</v>
      </c>
      <c r="E1214" s="135" t="s">
        <v>3392</v>
      </c>
      <c r="F1214" s="136" t="s">
        <v>3393</v>
      </c>
      <c r="G1214" s="137" t="s">
        <v>250</v>
      </c>
      <c r="H1214" s="138">
        <v>1</v>
      </c>
      <c r="I1214" s="139"/>
      <c r="J1214" s="140">
        <f>ROUND(I1214*H1214,2)</f>
        <v>0</v>
      </c>
      <c r="K1214" s="136" t="s">
        <v>43</v>
      </c>
      <c r="L1214" s="34"/>
      <c r="M1214" s="141" t="s">
        <v>43</v>
      </c>
      <c r="N1214" s="142" t="s">
        <v>52</v>
      </c>
      <c r="P1214" s="143">
        <f>O1214*H1214</f>
        <v>0</v>
      </c>
      <c r="Q1214" s="143">
        <v>0</v>
      </c>
      <c r="R1214" s="143">
        <f>Q1214*H1214</f>
        <v>0</v>
      </c>
      <c r="S1214" s="143">
        <v>0</v>
      </c>
      <c r="T1214" s="144">
        <f>S1214*H1214</f>
        <v>0</v>
      </c>
      <c r="AR1214" s="145" t="s">
        <v>417</v>
      </c>
      <c r="AT1214" s="145" t="s">
        <v>313</v>
      </c>
      <c r="AU1214" s="145" t="s">
        <v>90</v>
      </c>
      <c r="AY1214" s="18" t="s">
        <v>311</v>
      </c>
      <c r="BE1214" s="146">
        <f>IF(N1214="základní",J1214,0)</f>
        <v>0</v>
      </c>
      <c r="BF1214" s="146">
        <f>IF(N1214="snížená",J1214,0)</f>
        <v>0</v>
      </c>
      <c r="BG1214" s="146">
        <f>IF(N1214="zákl. přenesená",J1214,0)</f>
        <v>0</v>
      </c>
      <c r="BH1214" s="146">
        <f>IF(N1214="sníž. přenesená",J1214,0)</f>
        <v>0</v>
      </c>
      <c r="BI1214" s="146">
        <f>IF(N1214="nulová",J1214,0)</f>
        <v>0</v>
      </c>
      <c r="BJ1214" s="18" t="s">
        <v>88</v>
      </c>
      <c r="BK1214" s="146">
        <f>ROUND(I1214*H1214,2)</f>
        <v>0</v>
      </c>
      <c r="BL1214" s="18" t="s">
        <v>417</v>
      </c>
      <c r="BM1214" s="145" t="s">
        <v>3394</v>
      </c>
    </row>
    <row r="1215" spans="2:65" s="14" customFormat="1" ht="11.25" x14ac:dyDescent="0.2">
      <c r="B1215" s="166"/>
      <c r="D1215" s="152" t="s">
        <v>322</v>
      </c>
      <c r="E1215" s="167" t="s">
        <v>43</v>
      </c>
      <c r="F1215" s="168" t="s">
        <v>1815</v>
      </c>
      <c r="H1215" s="167" t="s">
        <v>43</v>
      </c>
      <c r="I1215" s="169"/>
      <c r="L1215" s="166"/>
      <c r="M1215" s="170"/>
      <c r="T1215" s="171"/>
      <c r="AT1215" s="167" t="s">
        <v>322</v>
      </c>
      <c r="AU1215" s="167" t="s">
        <v>90</v>
      </c>
      <c r="AV1215" s="14" t="s">
        <v>88</v>
      </c>
      <c r="AW1215" s="14" t="s">
        <v>41</v>
      </c>
      <c r="AX1215" s="14" t="s">
        <v>81</v>
      </c>
      <c r="AY1215" s="167" t="s">
        <v>311</v>
      </c>
    </row>
    <row r="1216" spans="2:65" s="12" customFormat="1" ht="11.25" x14ac:dyDescent="0.2">
      <c r="B1216" s="151"/>
      <c r="D1216" s="152" t="s">
        <v>322</v>
      </c>
      <c r="E1216" s="153" t="s">
        <v>43</v>
      </c>
      <c r="F1216" s="154" t="s">
        <v>3395</v>
      </c>
      <c r="H1216" s="155">
        <v>1</v>
      </c>
      <c r="I1216" s="156"/>
      <c r="L1216" s="151"/>
      <c r="M1216" s="157"/>
      <c r="T1216" s="158"/>
      <c r="AT1216" s="153" t="s">
        <v>322</v>
      </c>
      <c r="AU1216" s="153" t="s">
        <v>90</v>
      </c>
      <c r="AV1216" s="12" t="s">
        <v>90</v>
      </c>
      <c r="AW1216" s="12" t="s">
        <v>41</v>
      </c>
      <c r="AX1216" s="12" t="s">
        <v>81</v>
      </c>
      <c r="AY1216" s="153" t="s">
        <v>311</v>
      </c>
    </row>
    <row r="1217" spans="2:65" s="13" customFormat="1" ht="11.25" x14ac:dyDescent="0.2">
      <c r="B1217" s="159"/>
      <c r="D1217" s="152" t="s">
        <v>322</v>
      </c>
      <c r="E1217" s="160" t="s">
        <v>43</v>
      </c>
      <c r="F1217" s="161" t="s">
        <v>331</v>
      </c>
      <c r="H1217" s="162">
        <v>1</v>
      </c>
      <c r="I1217" s="163"/>
      <c r="L1217" s="159"/>
      <c r="M1217" s="164"/>
      <c r="T1217" s="165"/>
      <c r="AT1217" s="160" t="s">
        <v>322</v>
      </c>
      <c r="AU1217" s="160" t="s">
        <v>90</v>
      </c>
      <c r="AV1217" s="13" t="s">
        <v>318</v>
      </c>
      <c r="AW1217" s="13" t="s">
        <v>41</v>
      </c>
      <c r="AX1217" s="13" t="s">
        <v>88</v>
      </c>
      <c r="AY1217" s="160" t="s">
        <v>311</v>
      </c>
    </row>
    <row r="1218" spans="2:65" s="1" customFormat="1" ht="16.5" customHeight="1" x14ac:dyDescent="0.2">
      <c r="B1218" s="34"/>
      <c r="C1218" s="134" t="s">
        <v>1555</v>
      </c>
      <c r="D1218" s="134" t="s">
        <v>313</v>
      </c>
      <c r="E1218" s="135" t="s">
        <v>3396</v>
      </c>
      <c r="F1218" s="136" t="s">
        <v>3397</v>
      </c>
      <c r="G1218" s="137" t="s">
        <v>379</v>
      </c>
      <c r="H1218" s="138">
        <v>5.75</v>
      </c>
      <c r="I1218" s="139"/>
      <c r="J1218" s="140">
        <f>ROUND(I1218*H1218,2)</f>
        <v>0</v>
      </c>
      <c r="K1218" s="136" t="s">
        <v>317</v>
      </c>
      <c r="L1218" s="34"/>
      <c r="M1218" s="141" t="s">
        <v>43</v>
      </c>
      <c r="N1218" s="142" t="s">
        <v>52</v>
      </c>
      <c r="P1218" s="143">
        <f>O1218*H1218</f>
        <v>0</v>
      </c>
      <c r="Q1218" s="143">
        <v>2.14E-3</v>
      </c>
      <c r="R1218" s="143">
        <f>Q1218*H1218</f>
        <v>1.2305E-2</v>
      </c>
      <c r="S1218" s="143">
        <v>0</v>
      </c>
      <c r="T1218" s="144">
        <f>S1218*H1218</f>
        <v>0</v>
      </c>
      <c r="AR1218" s="145" t="s">
        <v>417</v>
      </c>
      <c r="AT1218" s="145" t="s">
        <v>313</v>
      </c>
      <c r="AU1218" s="145" t="s">
        <v>90</v>
      </c>
      <c r="AY1218" s="18" t="s">
        <v>311</v>
      </c>
      <c r="BE1218" s="146">
        <f>IF(N1218="základní",J1218,0)</f>
        <v>0</v>
      </c>
      <c r="BF1218" s="146">
        <f>IF(N1218="snížená",J1218,0)</f>
        <v>0</v>
      </c>
      <c r="BG1218" s="146">
        <f>IF(N1218="zákl. přenesená",J1218,0)</f>
        <v>0</v>
      </c>
      <c r="BH1218" s="146">
        <f>IF(N1218="sníž. přenesená",J1218,0)</f>
        <v>0</v>
      </c>
      <c r="BI1218" s="146">
        <f>IF(N1218="nulová",J1218,0)</f>
        <v>0</v>
      </c>
      <c r="BJ1218" s="18" t="s">
        <v>88</v>
      </c>
      <c r="BK1218" s="146">
        <f>ROUND(I1218*H1218,2)</f>
        <v>0</v>
      </c>
      <c r="BL1218" s="18" t="s">
        <v>417</v>
      </c>
      <c r="BM1218" s="145" t="s">
        <v>3398</v>
      </c>
    </row>
    <row r="1219" spans="2:65" s="1" customFormat="1" ht="11.25" x14ac:dyDescent="0.2">
      <c r="B1219" s="34"/>
      <c r="D1219" s="147" t="s">
        <v>320</v>
      </c>
      <c r="F1219" s="148" t="s">
        <v>3399</v>
      </c>
      <c r="I1219" s="149"/>
      <c r="L1219" s="34"/>
      <c r="M1219" s="150"/>
      <c r="T1219" s="55"/>
      <c r="AT1219" s="18" t="s">
        <v>320</v>
      </c>
      <c r="AU1219" s="18" t="s">
        <v>90</v>
      </c>
    </row>
    <row r="1220" spans="2:65" s="14" customFormat="1" ht="11.25" x14ac:dyDescent="0.2">
      <c r="B1220" s="166"/>
      <c r="D1220" s="152" t="s">
        <v>322</v>
      </c>
      <c r="E1220" s="167" t="s">
        <v>43</v>
      </c>
      <c r="F1220" s="168" t="s">
        <v>1815</v>
      </c>
      <c r="H1220" s="167" t="s">
        <v>43</v>
      </c>
      <c r="I1220" s="169"/>
      <c r="L1220" s="166"/>
      <c r="M1220" s="170"/>
      <c r="T1220" s="171"/>
      <c r="AT1220" s="167" t="s">
        <v>322</v>
      </c>
      <c r="AU1220" s="167" t="s">
        <v>90</v>
      </c>
      <c r="AV1220" s="14" t="s">
        <v>88</v>
      </c>
      <c r="AW1220" s="14" t="s">
        <v>41</v>
      </c>
      <c r="AX1220" s="14" t="s">
        <v>81</v>
      </c>
      <c r="AY1220" s="167" t="s">
        <v>311</v>
      </c>
    </row>
    <row r="1221" spans="2:65" s="12" customFormat="1" ht="11.25" x14ac:dyDescent="0.2">
      <c r="B1221" s="151"/>
      <c r="D1221" s="152" t="s">
        <v>322</v>
      </c>
      <c r="E1221" s="153" t="s">
        <v>43</v>
      </c>
      <c r="F1221" s="154" t="s">
        <v>3400</v>
      </c>
      <c r="H1221" s="155">
        <v>5.75</v>
      </c>
      <c r="I1221" s="156"/>
      <c r="L1221" s="151"/>
      <c r="M1221" s="157"/>
      <c r="T1221" s="158"/>
      <c r="AT1221" s="153" t="s">
        <v>322</v>
      </c>
      <c r="AU1221" s="153" t="s">
        <v>90</v>
      </c>
      <c r="AV1221" s="12" t="s">
        <v>90</v>
      </c>
      <c r="AW1221" s="12" t="s">
        <v>41</v>
      </c>
      <c r="AX1221" s="12" t="s">
        <v>81</v>
      </c>
      <c r="AY1221" s="153" t="s">
        <v>311</v>
      </c>
    </row>
    <row r="1222" spans="2:65" s="13" customFormat="1" ht="11.25" x14ac:dyDescent="0.2">
      <c r="B1222" s="159"/>
      <c r="D1222" s="152" t="s">
        <v>322</v>
      </c>
      <c r="E1222" s="160" t="s">
        <v>43</v>
      </c>
      <c r="F1222" s="161" t="s">
        <v>331</v>
      </c>
      <c r="H1222" s="162">
        <v>5.75</v>
      </c>
      <c r="I1222" s="163"/>
      <c r="L1222" s="159"/>
      <c r="M1222" s="164"/>
      <c r="T1222" s="165"/>
      <c r="AT1222" s="160" t="s">
        <v>322</v>
      </c>
      <c r="AU1222" s="160" t="s">
        <v>90</v>
      </c>
      <c r="AV1222" s="13" t="s">
        <v>318</v>
      </c>
      <c r="AW1222" s="13" t="s">
        <v>41</v>
      </c>
      <c r="AX1222" s="13" t="s">
        <v>88</v>
      </c>
      <c r="AY1222" s="160" t="s">
        <v>311</v>
      </c>
    </row>
    <row r="1223" spans="2:65" s="1" customFormat="1" ht="16.5" customHeight="1" x14ac:dyDescent="0.2">
      <c r="B1223" s="34"/>
      <c r="C1223" s="134" t="s">
        <v>1562</v>
      </c>
      <c r="D1223" s="134" t="s">
        <v>313</v>
      </c>
      <c r="E1223" s="135" t="s">
        <v>3401</v>
      </c>
      <c r="F1223" s="136" t="s">
        <v>3402</v>
      </c>
      <c r="G1223" s="137" t="s">
        <v>379</v>
      </c>
      <c r="H1223" s="138">
        <v>17.824999999999999</v>
      </c>
      <c r="I1223" s="139"/>
      <c r="J1223" s="140">
        <f>ROUND(I1223*H1223,2)</f>
        <v>0</v>
      </c>
      <c r="K1223" s="136" t="s">
        <v>43</v>
      </c>
      <c r="L1223" s="34"/>
      <c r="M1223" s="141" t="s">
        <v>43</v>
      </c>
      <c r="N1223" s="142" t="s">
        <v>52</v>
      </c>
      <c r="P1223" s="143">
        <f>O1223*H1223</f>
        <v>0</v>
      </c>
      <c r="Q1223" s="143">
        <v>0</v>
      </c>
      <c r="R1223" s="143">
        <f>Q1223*H1223</f>
        <v>0</v>
      </c>
      <c r="S1223" s="143">
        <v>0</v>
      </c>
      <c r="T1223" s="144">
        <f>S1223*H1223</f>
        <v>0</v>
      </c>
      <c r="AR1223" s="145" t="s">
        <v>417</v>
      </c>
      <c r="AT1223" s="145" t="s">
        <v>313</v>
      </c>
      <c r="AU1223" s="145" t="s">
        <v>90</v>
      </c>
      <c r="AY1223" s="18" t="s">
        <v>311</v>
      </c>
      <c r="BE1223" s="146">
        <f>IF(N1223="základní",J1223,0)</f>
        <v>0</v>
      </c>
      <c r="BF1223" s="146">
        <f>IF(N1223="snížená",J1223,0)</f>
        <v>0</v>
      </c>
      <c r="BG1223" s="146">
        <f>IF(N1223="zákl. přenesená",J1223,0)</f>
        <v>0</v>
      </c>
      <c r="BH1223" s="146">
        <f>IF(N1223="sníž. přenesená",J1223,0)</f>
        <v>0</v>
      </c>
      <c r="BI1223" s="146">
        <f>IF(N1223="nulová",J1223,0)</f>
        <v>0</v>
      </c>
      <c r="BJ1223" s="18" t="s">
        <v>88</v>
      </c>
      <c r="BK1223" s="146">
        <f>ROUND(I1223*H1223,2)</f>
        <v>0</v>
      </c>
      <c r="BL1223" s="18" t="s">
        <v>417</v>
      </c>
      <c r="BM1223" s="145" t="s">
        <v>3403</v>
      </c>
    </row>
    <row r="1224" spans="2:65" s="14" customFormat="1" ht="11.25" x14ac:dyDescent="0.2">
      <c r="B1224" s="166"/>
      <c r="D1224" s="152" t="s">
        <v>322</v>
      </c>
      <c r="E1224" s="167" t="s">
        <v>43</v>
      </c>
      <c r="F1224" s="168" t="s">
        <v>1815</v>
      </c>
      <c r="H1224" s="167" t="s">
        <v>43</v>
      </c>
      <c r="I1224" s="169"/>
      <c r="L1224" s="166"/>
      <c r="M1224" s="170"/>
      <c r="T1224" s="171"/>
      <c r="AT1224" s="167" t="s">
        <v>322</v>
      </c>
      <c r="AU1224" s="167" t="s">
        <v>90</v>
      </c>
      <c r="AV1224" s="14" t="s">
        <v>88</v>
      </c>
      <c r="AW1224" s="14" t="s">
        <v>41</v>
      </c>
      <c r="AX1224" s="14" t="s">
        <v>81</v>
      </c>
      <c r="AY1224" s="167" t="s">
        <v>311</v>
      </c>
    </row>
    <row r="1225" spans="2:65" s="12" customFormat="1" ht="11.25" x14ac:dyDescent="0.2">
      <c r="B1225" s="151"/>
      <c r="D1225" s="152" t="s">
        <v>322</v>
      </c>
      <c r="E1225" s="153" t="s">
        <v>43</v>
      </c>
      <c r="F1225" s="154" t="s">
        <v>3404</v>
      </c>
      <c r="H1225" s="155">
        <v>17.824999999999999</v>
      </c>
      <c r="I1225" s="156"/>
      <c r="L1225" s="151"/>
      <c r="M1225" s="157"/>
      <c r="T1225" s="158"/>
      <c r="AT1225" s="153" t="s">
        <v>322</v>
      </c>
      <c r="AU1225" s="153" t="s">
        <v>90</v>
      </c>
      <c r="AV1225" s="12" t="s">
        <v>90</v>
      </c>
      <c r="AW1225" s="12" t="s">
        <v>41</v>
      </c>
      <c r="AX1225" s="12" t="s">
        <v>81</v>
      </c>
      <c r="AY1225" s="153" t="s">
        <v>311</v>
      </c>
    </row>
    <row r="1226" spans="2:65" s="13" customFormat="1" ht="11.25" x14ac:dyDescent="0.2">
      <c r="B1226" s="159"/>
      <c r="D1226" s="152" t="s">
        <v>322</v>
      </c>
      <c r="E1226" s="160" t="s">
        <v>43</v>
      </c>
      <c r="F1226" s="161" t="s">
        <v>331</v>
      </c>
      <c r="H1226" s="162">
        <v>17.824999999999999</v>
      </c>
      <c r="I1226" s="163"/>
      <c r="L1226" s="159"/>
      <c r="M1226" s="164"/>
      <c r="T1226" s="165"/>
      <c r="AT1226" s="160" t="s">
        <v>322</v>
      </c>
      <c r="AU1226" s="160" t="s">
        <v>90</v>
      </c>
      <c r="AV1226" s="13" t="s">
        <v>318</v>
      </c>
      <c r="AW1226" s="13" t="s">
        <v>41</v>
      </c>
      <c r="AX1226" s="13" t="s">
        <v>88</v>
      </c>
      <c r="AY1226" s="160" t="s">
        <v>311</v>
      </c>
    </row>
    <row r="1227" spans="2:65" s="1" customFormat="1" ht="21.75" customHeight="1" x14ac:dyDescent="0.2">
      <c r="B1227" s="34"/>
      <c r="C1227" s="134" t="s">
        <v>1569</v>
      </c>
      <c r="D1227" s="134" t="s">
        <v>313</v>
      </c>
      <c r="E1227" s="135" t="s">
        <v>3405</v>
      </c>
      <c r="F1227" s="136" t="s">
        <v>3406</v>
      </c>
      <c r="G1227" s="137" t="s">
        <v>379</v>
      </c>
      <c r="H1227" s="138">
        <v>2.2999999999999998</v>
      </c>
      <c r="I1227" s="139"/>
      <c r="J1227" s="140">
        <f>ROUND(I1227*H1227,2)</f>
        <v>0</v>
      </c>
      <c r="K1227" s="136" t="s">
        <v>317</v>
      </c>
      <c r="L1227" s="34"/>
      <c r="M1227" s="141" t="s">
        <v>43</v>
      </c>
      <c r="N1227" s="142" t="s">
        <v>52</v>
      </c>
      <c r="P1227" s="143">
        <f>O1227*H1227</f>
        <v>0</v>
      </c>
      <c r="Q1227" s="143">
        <v>2.2300000000000002E-3</v>
      </c>
      <c r="R1227" s="143">
        <f>Q1227*H1227</f>
        <v>5.1289999999999999E-3</v>
      </c>
      <c r="S1227" s="143">
        <v>0</v>
      </c>
      <c r="T1227" s="144">
        <f>S1227*H1227</f>
        <v>0</v>
      </c>
      <c r="AR1227" s="145" t="s">
        <v>417</v>
      </c>
      <c r="AT1227" s="145" t="s">
        <v>313</v>
      </c>
      <c r="AU1227" s="145" t="s">
        <v>90</v>
      </c>
      <c r="AY1227" s="18" t="s">
        <v>311</v>
      </c>
      <c r="BE1227" s="146">
        <f>IF(N1227="základní",J1227,0)</f>
        <v>0</v>
      </c>
      <c r="BF1227" s="146">
        <f>IF(N1227="snížená",J1227,0)</f>
        <v>0</v>
      </c>
      <c r="BG1227" s="146">
        <f>IF(N1227="zákl. přenesená",J1227,0)</f>
        <v>0</v>
      </c>
      <c r="BH1227" s="146">
        <f>IF(N1227="sníž. přenesená",J1227,0)</f>
        <v>0</v>
      </c>
      <c r="BI1227" s="146">
        <f>IF(N1227="nulová",J1227,0)</f>
        <v>0</v>
      </c>
      <c r="BJ1227" s="18" t="s">
        <v>88</v>
      </c>
      <c r="BK1227" s="146">
        <f>ROUND(I1227*H1227,2)</f>
        <v>0</v>
      </c>
      <c r="BL1227" s="18" t="s">
        <v>417</v>
      </c>
      <c r="BM1227" s="145" t="s">
        <v>3407</v>
      </c>
    </row>
    <row r="1228" spans="2:65" s="1" customFormat="1" ht="11.25" x14ac:dyDescent="0.2">
      <c r="B1228" s="34"/>
      <c r="D1228" s="147" t="s">
        <v>320</v>
      </c>
      <c r="F1228" s="148" t="s">
        <v>3408</v>
      </c>
      <c r="I1228" s="149"/>
      <c r="L1228" s="34"/>
      <c r="M1228" s="150"/>
      <c r="T1228" s="55"/>
      <c r="AT1228" s="18" t="s">
        <v>320</v>
      </c>
      <c r="AU1228" s="18" t="s">
        <v>90</v>
      </c>
    </row>
    <row r="1229" spans="2:65" s="14" customFormat="1" ht="11.25" x14ac:dyDescent="0.2">
      <c r="B1229" s="166"/>
      <c r="D1229" s="152" t="s">
        <v>322</v>
      </c>
      <c r="E1229" s="167" t="s">
        <v>43</v>
      </c>
      <c r="F1229" s="168" t="s">
        <v>1815</v>
      </c>
      <c r="H1229" s="167" t="s">
        <v>43</v>
      </c>
      <c r="I1229" s="169"/>
      <c r="L1229" s="166"/>
      <c r="M1229" s="170"/>
      <c r="T1229" s="171"/>
      <c r="AT1229" s="167" t="s">
        <v>322</v>
      </c>
      <c r="AU1229" s="167" t="s">
        <v>90</v>
      </c>
      <c r="AV1229" s="14" t="s">
        <v>88</v>
      </c>
      <c r="AW1229" s="14" t="s">
        <v>41</v>
      </c>
      <c r="AX1229" s="14" t="s">
        <v>81</v>
      </c>
      <c r="AY1229" s="167" t="s">
        <v>311</v>
      </c>
    </row>
    <row r="1230" spans="2:65" s="12" customFormat="1" ht="11.25" x14ac:dyDescent="0.2">
      <c r="B1230" s="151"/>
      <c r="D1230" s="152" t="s">
        <v>322</v>
      </c>
      <c r="E1230" s="153" t="s">
        <v>43</v>
      </c>
      <c r="F1230" s="154" t="s">
        <v>3409</v>
      </c>
      <c r="H1230" s="155">
        <v>2.2999999999999998</v>
      </c>
      <c r="I1230" s="156"/>
      <c r="L1230" s="151"/>
      <c r="M1230" s="157"/>
      <c r="T1230" s="158"/>
      <c r="AT1230" s="153" t="s">
        <v>322</v>
      </c>
      <c r="AU1230" s="153" t="s">
        <v>90</v>
      </c>
      <c r="AV1230" s="12" t="s">
        <v>90</v>
      </c>
      <c r="AW1230" s="12" t="s">
        <v>41</v>
      </c>
      <c r="AX1230" s="12" t="s">
        <v>81</v>
      </c>
      <c r="AY1230" s="153" t="s">
        <v>311</v>
      </c>
    </row>
    <row r="1231" spans="2:65" s="13" customFormat="1" ht="11.25" x14ac:dyDescent="0.2">
      <c r="B1231" s="159"/>
      <c r="D1231" s="152" t="s">
        <v>322</v>
      </c>
      <c r="E1231" s="160" t="s">
        <v>43</v>
      </c>
      <c r="F1231" s="161" t="s">
        <v>331</v>
      </c>
      <c r="H1231" s="162">
        <v>2.2999999999999998</v>
      </c>
      <c r="I1231" s="163"/>
      <c r="L1231" s="159"/>
      <c r="M1231" s="164"/>
      <c r="T1231" s="165"/>
      <c r="AT1231" s="160" t="s">
        <v>322</v>
      </c>
      <c r="AU1231" s="160" t="s">
        <v>90</v>
      </c>
      <c r="AV1231" s="13" t="s">
        <v>318</v>
      </c>
      <c r="AW1231" s="13" t="s">
        <v>41</v>
      </c>
      <c r="AX1231" s="13" t="s">
        <v>88</v>
      </c>
      <c r="AY1231" s="160" t="s">
        <v>311</v>
      </c>
    </row>
    <row r="1232" spans="2:65" s="1" customFormat="1" ht="21.75" customHeight="1" x14ac:dyDescent="0.2">
      <c r="B1232" s="34"/>
      <c r="C1232" s="134" t="s">
        <v>1578</v>
      </c>
      <c r="D1232" s="134" t="s">
        <v>313</v>
      </c>
      <c r="E1232" s="135" t="s">
        <v>3410</v>
      </c>
      <c r="F1232" s="136" t="s">
        <v>3411</v>
      </c>
      <c r="G1232" s="137" t="s">
        <v>379</v>
      </c>
      <c r="H1232" s="138">
        <v>11.27</v>
      </c>
      <c r="I1232" s="139"/>
      <c r="J1232" s="140">
        <f>ROUND(I1232*H1232,2)</f>
        <v>0</v>
      </c>
      <c r="K1232" s="136" t="s">
        <v>317</v>
      </c>
      <c r="L1232" s="34"/>
      <c r="M1232" s="141" t="s">
        <v>43</v>
      </c>
      <c r="N1232" s="142" t="s">
        <v>52</v>
      </c>
      <c r="P1232" s="143">
        <f>O1232*H1232</f>
        <v>0</v>
      </c>
      <c r="Q1232" s="143">
        <v>2.8900000000000002E-3</v>
      </c>
      <c r="R1232" s="143">
        <f>Q1232*H1232</f>
        <v>3.2570300000000003E-2</v>
      </c>
      <c r="S1232" s="143">
        <v>0</v>
      </c>
      <c r="T1232" s="144">
        <f>S1232*H1232</f>
        <v>0</v>
      </c>
      <c r="AR1232" s="145" t="s">
        <v>417</v>
      </c>
      <c r="AT1232" s="145" t="s">
        <v>313</v>
      </c>
      <c r="AU1232" s="145" t="s">
        <v>90</v>
      </c>
      <c r="AY1232" s="18" t="s">
        <v>311</v>
      </c>
      <c r="BE1232" s="146">
        <f>IF(N1232="základní",J1232,0)</f>
        <v>0</v>
      </c>
      <c r="BF1232" s="146">
        <f>IF(N1232="snížená",J1232,0)</f>
        <v>0</v>
      </c>
      <c r="BG1232" s="146">
        <f>IF(N1232="zákl. přenesená",J1232,0)</f>
        <v>0</v>
      </c>
      <c r="BH1232" s="146">
        <f>IF(N1232="sníž. přenesená",J1232,0)</f>
        <v>0</v>
      </c>
      <c r="BI1232" s="146">
        <f>IF(N1232="nulová",J1232,0)</f>
        <v>0</v>
      </c>
      <c r="BJ1232" s="18" t="s">
        <v>88</v>
      </c>
      <c r="BK1232" s="146">
        <f>ROUND(I1232*H1232,2)</f>
        <v>0</v>
      </c>
      <c r="BL1232" s="18" t="s">
        <v>417</v>
      </c>
      <c r="BM1232" s="145" t="s">
        <v>3412</v>
      </c>
    </row>
    <row r="1233" spans="2:65" s="1" customFormat="1" ht="11.25" x14ac:dyDescent="0.2">
      <c r="B1233" s="34"/>
      <c r="D1233" s="147" t="s">
        <v>320</v>
      </c>
      <c r="F1233" s="148" t="s">
        <v>3413</v>
      </c>
      <c r="I1233" s="149"/>
      <c r="L1233" s="34"/>
      <c r="M1233" s="150"/>
      <c r="T1233" s="55"/>
      <c r="AT1233" s="18" t="s">
        <v>320</v>
      </c>
      <c r="AU1233" s="18" t="s">
        <v>90</v>
      </c>
    </row>
    <row r="1234" spans="2:65" s="14" customFormat="1" ht="11.25" x14ac:dyDescent="0.2">
      <c r="B1234" s="166"/>
      <c r="D1234" s="152" t="s">
        <v>322</v>
      </c>
      <c r="E1234" s="167" t="s">
        <v>43</v>
      </c>
      <c r="F1234" s="168" t="s">
        <v>1815</v>
      </c>
      <c r="H1234" s="167" t="s">
        <v>43</v>
      </c>
      <c r="I1234" s="169"/>
      <c r="L1234" s="166"/>
      <c r="M1234" s="170"/>
      <c r="T1234" s="171"/>
      <c r="AT1234" s="167" t="s">
        <v>322</v>
      </c>
      <c r="AU1234" s="167" t="s">
        <v>90</v>
      </c>
      <c r="AV1234" s="14" t="s">
        <v>88</v>
      </c>
      <c r="AW1234" s="14" t="s">
        <v>41</v>
      </c>
      <c r="AX1234" s="14" t="s">
        <v>81</v>
      </c>
      <c r="AY1234" s="167" t="s">
        <v>311</v>
      </c>
    </row>
    <row r="1235" spans="2:65" s="12" customFormat="1" ht="11.25" x14ac:dyDescent="0.2">
      <c r="B1235" s="151"/>
      <c r="D1235" s="152" t="s">
        <v>322</v>
      </c>
      <c r="E1235" s="153" t="s">
        <v>43</v>
      </c>
      <c r="F1235" s="154" t="s">
        <v>3414</v>
      </c>
      <c r="H1235" s="155">
        <v>11.27</v>
      </c>
      <c r="I1235" s="156"/>
      <c r="L1235" s="151"/>
      <c r="M1235" s="157"/>
      <c r="T1235" s="158"/>
      <c r="AT1235" s="153" t="s">
        <v>322</v>
      </c>
      <c r="AU1235" s="153" t="s">
        <v>90</v>
      </c>
      <c r="AV1235" s="12" t="s">
        <v>90</v>
      </c>
      <c r="AW1235" s="12" t="s">
        <v>41</v>
      </c>
      <c r="AX1235" s="12" t="s">
        <v>81</v>
      </c>
      <c r="AY1235" s="153" t="s">
        <v>311</v>
      </c>
    </row>
    <row r="1236" spans="2:65" s="13" customFormat="1" ht="11.25" x14ac:dyDescent="0.2">
      <c r="B1236" s="159"/>
      <c r="D1236" s="152" t="s">
        <v>322</v>
      </c>
      <c r="E1236" s="160" t="s">
        <v>43</v>
      </c>
      <c r="F1236" s="161" t="s">
        <v>331</v>
      </c>
      <c r="H1236" s="162">
        <v>11.27</v>
      </c>
      <c r="I1236" s="163"/>
      <c r="L1236" s="159"/>
      <c r="M1236" s="164"/>
      <c r="T1236" s="165"/>
      <c r="AT1236" s="160" t="s">
        <v>322</v>
      </c>
      <c r="AU1236" s="160" t="s">
        <v>90</v>
      </c>
      <c r="AV1236" s="13" t="s">
        <v>318</v>
      </c>
      <c r="AW1236" s="13" t="s">
        <v>41</v>
      </c>
      <c r="AX1236" s="13" t="s">
        <v>88</v>
      </c>
      <c r="AY1236" s="160" t="s">
        <v>311</v>
      </c>
    </row>
    <row r="1237" spans="2:65" s="1" customFormat="1" ht="24.2" customHeight="1" x14ac:dyDescent="0.2">
      <c r="B1237" s="34"/>
      <c r="C1237" s="134" t="s">
        <v>1583</v>
      </c>
      <c r="D1237" s="134" t="s">
        <v>313</v>
      </c>
      <c r="E1237" s="135" t="s">
        <v>1237</v>
      </c>
      <c r="F1237" s="136" t="s">
        <v>1238</v>
      </c>
      <c r="G1237" s="137" t="s">
        <v>962</v>
      </c>
      <c r="H1237" s="183"/>
      <c r="I1237" s="139"/>
      <c r="J1237" s="140">
        <f>ROUND(I1237*H1237,2)</f>
        <v>0</v>
      </c>
      <c r="K1237" s="136" t="s">
        <v>317</v>
      </c>
      <c r="L1237" s="34"/>
      <c r="M1237" s="141" t="s">
        <v>43</v>
      </c>
      <c r="N1237" s="142" t="s">
        <v>52</v>
      </c>
      <c r="P1237" s="143">
        <f>O1237*H1237</f>
        <v>0</v>
      </c>
      <c r="Q1237" s="143">
        <v>0</v>
      </c>
      <c r="R1237" s="143">
        <f>Q1237*H1237</f>
        <v>0</v>
      </c>
      <c r="S1237" s="143">
        <v>0</v>
      </c>
      <c r="T1237" s="144">
        <f>S1237*H1237</f>
        <v>0</v>
      </c>
      <c r="AR1237" s="145" t="s">
        <v>417</v>
      </c>
      <c r="AT1237" s="145" t="s">
        <v>313</v>
      </c>
      <c r="AU1237" s="145" t="s">
        <v>90</v>
      </c>
      <c r="AY1237" s="18" t="s">
        <v>311</v>
      </c>
      <c r="BE1237" s="146">
        <f>IF(N1237="základní",J1237,0)</f>
        <v>0</v>
      </c>
      <c r="BF1237" s="146">
        <f>IF(N1237="snížená",J1237,0)</f>
        <v>0</v>
      </c>
      <c r="BG1237" s="146">
        <f>IF(N1237="zákl. přenesená",J1237,0)</f>
        <v>0</v>
      </c>
      <c r="BH1237" s="146">
        <f>IF(N1237="sníž. přenesená",J1237,0)</f>
        <v>0</v>
      </c>
      <c r="BI1237" s="146">
        <f>IF(N1237="nulová",J1237,0)</f>
        <v>0</v>
      </c>
      <c r="BJ1237" s="18" t="s">
        <v>88</v>
      </c>
      <c r="BK1237" s="146">
        <f>ROUND(I1237*H1237,2)</f>
        <v>0</v>
      </c>
      <c r="BL1237" s="18" t="s">
        <v>417</v>
      </c>
      <c r="BM1237" s="145" t="s">
        <v>3415</v>
      </c>
    </row>
    <row r="1238" spans="2:65" s="1" customFormat="1" ht="11.25" x14ac:dyDescent="0.2">
      <c r="B1238" s="34"/>
      <c r="D1238" s="147" t="s">
        <v>320</v>
      </c>
      <c r="F1238" s="148" t="s">
        <v>1240</v>
      </c>
      <c r="I1238" s="149"/>
      <c r="L1238" s="34"/>
      <c r="M1238" s="150"/>
      <c r="T1238" s="55"/>
      <c r="AT1238" s="18" t="s">
        <v>320</v>
      </c>
      <c r="AU1238" s="18" t="s">
        <v>90</v>
      </c>
    </row>
    <row r="1239" spans="2:65" s="11" customFormat="1" ht="22.9" customHeight="1" x14ac:dyDescent="0.2">
      <c r="B1239" s="122"/>
      <c r="D1239" s="123" t="s">
        <v>80</v>
      </c>
      <c r="E1239" s="132" t="s">
        <v>3416</v>
      </c>
      <c r="F1239" s="132" t="s">
        <v>3417</v>
      </c>
      <c r="I1239" s="125"/>
      <c r="J1239" s="133">
        <f>BK1239</f>
        <v>0</v>
      </c>
      <c r="L1239" s="122"/>
      <c r="M1239" s="127"/>
      <c r="P1239" s="128">
        <f>SUM(P1240:P1249)</f>
        <v>0</v>
      </c>
      <c r="R1239" s="128">
        <f>SUM(R1240:R1249)</f>
        <v>0.21181860000000002</v>
      </c>
      <c r="T1239" s="129">
        <f>SUM(T1240:T1249)</f>
        <v>0</v>
      </c>
      <c r="AR1239" s="123" t="s">
        <v>90</v>
      </c>
      <c r="AT1239" s="130" t="s">
        <v>80</v>
      </c>
      <c r="AU1239" s="130" t="s">
        <v>88</v>
      </c>
      <c r="AY1239" s="123" t="s">
        <v>311</v>
      </c>
      <c r="BK1239" s="131">
        <f>SUM(BK1240:BK1249)</f>
        <v>0</v>
      </c>
    </row>
    <row r="1240" spans="2:65" s="1" customFormat="1" ht="24.2" customHeight="1" x14ac:dyDescent="0.2">
      <c r="B1240" s="34"/>
      <c r="C1240" s="134" t="s">
        <v>1589</v>
      </c>
      <c r="D1240" s="134" t="s">
        <v>313</v>
      </c>
      <c r="E1240" s="135" t="s">
        <v>3418</v>
      </c>
      <c r="F1240" s="136" t="s">
        <v>3419</v>
      </c>
      <c r="G1240" s="137" t="s">
        <v>250</v>
      </c>
      <c r="H1240" s="138">
        <v>320.93700000000001</v>
      </c>
      <c r="I1240" s="139"/>
      <c r="J1240" s="140">
        <f>ROUND(I1240*H1240,2)</f>
        <v>0</v>
      </c>
      <c r="K1240" s="136" t="s">
        <v>317</v>
      </c>
      <c r="L1240" s="34"/>
      <c r="M1240" s="141" t="s">
        <v>43</v>
      </c>
      <c r="N1240" s="142" t="s">
        <v>52</v>
      </c>
      <c r="P1240" s="143">
        <f>O1240*H1240</f>
        <v>0</v>
      </c>
      <c r="Q1240" s="143">
        <v>0</v>
      </c>
      <c r="R1240" s="143">
        <f>Q1240*H1240</f>
        <v>0</v>
      </c>
      <c r="S1240" s="143">
        <v>0</v>
      </c>
      <c r="T1240" s="144">
        <f>S1240*H1240</f>
        <v>0</v>
      </c>
      <c r="AR1240" s="145" t="s">
        <v>417</v>
      </c>
      <c r="AT1240" s="145" t="s">
        <v>313</v>
      </c>
      <c r="AU1240" s="145" t="s">
        <v>90</v>
      </c>
      <c r="AY1240" s="18" t="s">
        <v>311</v>
      </c>
      <c r="BE1240" s="146">
        <f>IF(N1240="základní",J1240,0)</f>
        <v>0</v>
      </c>
      <c r="BF1240" s="146">
        <f>IF(N1240="snížená",J1240,0)</f>
        <v>0</v>
      </c>
      <c r="BG1240" s="146">
        <f>IF(N1240="zákl. přenesená",J1240,0)</f>
        <v>0</v>
      </c>
      <c r="BH1240" s="146">
        <f>IF(N1240="sníž. přenesená",J1240,0)</f>
        <v>0</v>
      </c>
      <c r="BI1240" s="146">
        <f>IF(N1240="nulová",J1240,0)</f>
        <v>0</v>
      </c>
      <c r="BJ1240" s="18" t="s">
        <v>88</v>
      </c>
      <c r="BK1240" s="146">
        <f>ROUND(I1240*H1240,2)</f>
        <v>0</v>
      </c>
      <c r="BL1240" s="18" t="s">
        <v>417</v>
      </c>
      <c r="BM1240" s="145" t="s">
        <v>3420</v>
      </c>
    </row>
    <row r="1241" spans="2:65" s="1" customFormat="1" ht="11.25" x14ac:dyDescent="0.2">
      <c r="B1241" s="34"/>
      <c r="D1241" s="147" t="s">
        <v>320</v>
      </c>
      <c r="F1241" s="148" t="s">
        <v>3421</v>
      </c>
      <c r="I1241" s="149"/>
      <c r="L1241" s="34"/>
      <c r="M1241" s="150"/>
      <c r="T1241" s="55"/>
      <c r="AT1241" s="18" t="s">
        <v>320</v>
      </c>
      <c r="AU1241" s="18" t="s">
        <v>90</v>
      </c>
    </row>
    <row r="1242" spans="2:65" s="14" customFormat="1" ht="11.25" x14ac:dyDescent="0.2">
      <c r="B1242" s="166"/>
      <c r="D1242" s="152" t="s">
        <v>322</v>
      </c>
      <c r="E1242" s="167" t="s">
        <v>43</v>
      </c>
      <c r="F1242" s="168" t="s">
        <v>3147</v>
      </c>
      <c r="H1242" s="167" t="s">
        <v>43</v>
      </c>
      <c r="I1242" s="169"/>
      <c r="L1242" s="166"/>
      <c r="M1242" s="170"/>
      <c r="T1242" s="171"/>
      <c r="AT1242" s="167" t="s">
        <v>322</v>
      </c>
      <c r="AU1242" s="167" t="s">
        <v>90</v>
      </c>
      <c r="AV1242" s="14" t="s">
        <v>88</v>
      </c>
      <c r="AW1242" s="14" t="s">
        <v>41</v>
      </c>
      <c r="AX1242" s="14" t="s">
        <v>81</v>
      </c>
      <c r="AY1242" s="167" t="s">
        <v>311</v>
      </c>
    </row>
    <row r="1243" spans="2:65" s="12" customFormat="1" ht="11.25" x14ac:dyDescent="0.2">
      <c r="B1243" s="151"/>
      <c r="D1243" s="152" t="s">
        <v>322</v>
      </c>
      <c r="E1243" s="153" t="s">
        <v>43</v>
      </c>
      <c r="F1243" s="154" t="s">
        <v>3148</v>
      </c>
      <c r="H1243" s="155">
        <v>161.453</v>
      </c>
      <c r="I1243" s="156"/>
      <c r="L1243" s="151"/>
      <c r="M1243" s="157"/>
      <c r="T1243" s="158"/>
      <c r="AT1243" s="153" t="s">
        <v>322</v>
      </c>
      <c r="AU1243" s="153" t="s">
        <v>90</v>
      </c>
      <c r="AV1243" s="12" t="s">
        <v>90</v>
      </c>
      <c r="AW1243" s="12" t="s">
        <v>41</v>
      </c>
      <c r="AX1243" s="12" t="s">
        <v>81</v>
      </c>
      <c r="AY1243" s="153" t="s">
        <v>311</v>
      </c>
    </row>
    <row r="1244" spans="2:65" s="12" customFormat="1" ht="11.25" x14ac:dyDescent="0.2">
      <c r="B1244" s="151"/>
      <c r="D1244" s="152" t="s">
        <v>322</v>
      </c>
      <c r="E1244" s="153" t="s">
        <v>43</v>
      </c>
      <c r="F1244" s="154" t="s">
        <v>3149</v>
      </c>
      <c r="H1244" s="155">
        <v>159.48400000000001</v>
      </c>
      <c r="I1244" s="156"/>
      <c r="L1244" s="151"/>
      <c r="M1244" s="157"/>
      <c r="T1244" s="158"/>
      <c r="AT1244" s="153" t="s">
        <v>322</v>
      </c>
      <c r="AU1244" s="153" t="s">
        <v>90</v>
      </c>
      <c r="AV1244" s="12" t="s">
        <v>90</v>
      </c>
      <c r="AW1244" s="12" t="s">
        <v>41</v>
      </c>
      <c r="AX1244" s="12" t="s">
        <v>81</v>
      </c>
      <c r="AY1244" s="153" t="s">
        <v>311</v>
      </c>
    </row>
    <row r="1245" spans="2:65" s="13" customFormat="1" ht="11.25" x14ac:dyDescent="0.2">
      <c r="B1245" s="159"/>
      <c r="D1245" s="152" t="s">
        <v>322</v>
      </c>
      <c r="E1245" s="160" t="s">
        <v>43</v>
      </c>
      <c r="F1245" s="161" t="s">
        <v>331</v>
      </c>
      <c r="H1245" s="162">
        <v>320.93700000000001</v>
      </c>
      <c r="I1245" s="163"/>
      <c r="L1245" s="159"/>
      <c r="M1245" s="164"/>
      <c r="T1245" s="165"/>
      <c r="AT1245" s="160" t="s">
        <v>322</v>
      </c>
      <c r="AU1245" s="160" t="s">
        <v>90</v>
      </c>
      <c r="AV1245" s="13" t="s">
        <v>318</v>
      </c>
      <c r="AW1245" s="13" t="s">
        <v>41</v>
      </c>
      <c r="AX1245" s="13" t="s">
        <v>88</v>
      </c>
      <c r="AY1245" s="160" t="s">
        <v>311</v>
      </c>
    </row>
    <row r="1246" spans="2:65" s="1" customFormat="1" ht="24.2" customHeight="1" x14ac:dyDescent="0.2">
      <c r="B1246" s="34"/>
      <c r="C1246" s="172" t="s">
        <v>1594</v>
      </c>
      <c r="D1246" s="172" t="s">
        <v>634</v>
      </c>
      <c r="E1246" s="173" t="s">
        <v>3422</v>
      </c>
      <c r="F1246" s="174" t="s">
        <v>3423</v>
      </c>
      <c r="G1246" s="175" t="s">
        <v>250</v>
      </c>
      <c r="H1246" s="176">
        <v>353.03100000000001</v>
      </c>
      <c r="I1246" s="177"/>
      <c r="J1246" s="178">
        <f>ROUND(I1246*H1246,2)</f>
        <v>0</v>
      </c>
      <c r="K1246" s="174" t="s">
        <v>317</v>
      </c>
      <c r="L1246" s="179"/>
      <c r="M1246" s="180" t="s">
        <v>43</v>
      </c>
      <c r="N1246" s="181" t="s">
        <v>52</v>
      </c>
      <c r="P1246" s="143">
        <f>O1246*H1246</f>
        <v>0</v>
      </c>
      <c r="Q1246" s="143">
        <v>2.0000000000000001E-4</v>
      </c>
      <c r="R1246" s="143">
        <f>Q1246*H1246</f>
        <v>7.0606200000000008E-2</v>
      </c>
      <c r="S1246" s="143">
        <v>0</v>
      </c>
      <c r="T1246" s="144">
        <f>S1246*H1246</f>
        <v>0</v>
      </c>
      <c r="AR1246" s="145" t="s">
        <v>528</v>
      </c>
      <c r="AT1246" s="145" t="s">
        <v>634</v>
      </c>
      <c r="AU1246" s="145" t="s">
        <v>90</v>
      </c>
      <c r="AY1246" s="18" t="s">
        <v>311</v>
      </c>
      <c r="BE1246" s="146">
        <f>IF(N1246="základní",J1246,0)</f>
        <v>0</v>
      </c>
      <c r="BF1246" s="146">
        <f>IF(N1246="snížená",J1246,0)</f>
        <v>0</v>
      </c>
      <c r="BG1246" s="146">
        <f>IF(N1246="zákl. přenesená",J1246,0)</f>
        <v>0</v>
      </c>
      <c r="BH1246" s="146">
        <f>IF(N1246="sníž. přenesená",J1246,0)</f>
        <v>0</v>
      </c>
      <c r="BI1246" s="146">
        <f>IF(N1246="nulová",J1246,0)</f>
        <v>0</v>
      </c>
      <c r="BJ1246" s="18" t="s">
        <v>88</v>
      </c>
      <c r="BK1246" s="146">
        <f>ROUND(I1246*H1246,2)</f>
        <v>0</v>
      </c>
      <c r="BL1246" s="18" t="s">
        <v>417</v>
      </c>
      <c r="BM1246" s="145" t="s">
        <v>3424</v>
      </c>
    </row>
    <row r="1247" spans="2:65" s="12" customFormat="1" ht="11.25" x14ac:dyDescent="0.2">
      <c r="B1247" s="151"/>
      <c r="D1247" s="152" t="s">
        <v>322</v>
      </c>
      <c r="F1247" s="154" t="s">
        <v>3425</v>
      </c>
      <c r="H1247" s="155">
        <v>353.03100000000001</v>
      </c>
      <c r="I1247" s="156"/>
      <c r="L1247" s="151"/>
      <c r="M1247" s="157"/>
      <c r="T1247" s="158"/>
      <c r="AT1247" s="153" t="s">
        <v>322</v>
      </c>
      <c r="AU1247" s="153" t="s">
        <v>90</v>
      </c>
      <c r="AV1247" s="12" t="s">
        <v>90</v>
      </c>
      <c r="AW1247" s="12" t="s">
        <v>4</v>
      </c>
      <c r="AX1247" s="12" t="s">
        <v>88</v>
      </c>
      <c r="AY1247" s="153" t="s">
        <v>311</v>
      </c>
    </row>
    <row r="1248" spans="2:65" s="1" customFormat="1" ht="16.5" customHeight="1" x14ac:dyDescent="0.2">
      <c r="B1248" s="34"/>
      <c r="C1248" s="172" t="s">
        <v>1599</v>
      </c>
      <c r="D1248" s="172" t="s">
        <v>634</v>
      </c>
      <c r="E1248" s="173" t="s">
        <v>3426</v>
      </c>
      <c r="F1248" s="174" t="s">
        <v>3427</v>
      </c>
      <c r="G1248" s="175" t="s">
        <v>379</v>
      </c>
      <c r="H1248" s="176">
        <v>353.03100000000001</v>
      </c>
      <c r="I1248" s="177"/>
      <c r="J1248" s="178">
        <f>ROUND(I1248*H1248,2)</f>
        <v>0</v>
      </c>
      <c r="K1248" s="174" t="s">
        <v>317</v>
      </c>
      <c r="L1248" s="179"/>
      <c r="M1248" s="180" t="s">
        <v>43</v>
      </c>
      <c r="N1248" s="181" t="s">
        <v>52</v>
      </c>
      <c r="P1248" s="143">
        <f>O1248*H1248</f>
        <v>0</v>
      </c>
      <c r="Q1248" s="143">
        <v>4.0000000000000002E-4</v>
      </c>
      <c r="R1248" s="143">
        <f>Q1248*H1248</f>
        <v>0.14121240000000002</v>
      </c>
      <c r="S1248" s="143">
        <v>0</v>
      </c>
      <c r="T1248" s="144">
        <f>S1248*H1248</f>
        <v>0</v>
      </c>
      <c r="AR1248" s="145" t="s">
        <v>528</v>
      </c>
      <c r="AT1248" s="145" t="s">
        <v>634</v>
      </c>
      <c r="AU1248" s="145" t="s">
        <v>90</v>
      </c>
      <c r="AY1248" s="18" t="s">
        <v>311</v>
      </c>
      <c r="BE1248" s="146">
        <f>IF(N1248="základní",J1248,0)</f>
        <v>0</v>
      </c>
      <c r="BF1248" s="146">
        <f>IF(N1248="snížená",J1248,0)</f>
        <v>0</v>
      </c>
      <c r="BG1248" s="146">
        <f>IF(N1248="zákl. přenesená",J1248,0)</f>
        <v>0</v>
      </c>
      <c r="BH1248" s="146">
        <f>IF(N1248="sníž. přenesená",J1248,0)</f>
        <v>0</v>
      </c>
      <c r="BI1248" s="146">
        <f>IF(N1248="nulová",J1248,0)</f>
        <v>0</v>
      </c>
      <c r="BJ1248" s="18" t="s">
        <v>88</v>
      </c>
      <c r="BK1248" s="146">
        <f>ROUND(I1248*H1248,2)</f>
        <v>0</v>
      </c>
      <c r="BL1248" s="18" t="s">
        <v>417</v>
      </c>
      <c r="BM1248" s="145" t="s">
        <v>3428</v>
      </c>
    </row>
    <row r="1249" spans="2:65" s="12" customFormat="1" ht="11.25" x14ac:dyDescent="0.2">
      <c r="B1249" s="151"/>
      <c r="D1249" s="152" t="s">
        <v>322</v>
      </c>
      <c r="F1249" s="154" t="s">
        <v>3425</v>
      </c>
      <c r="H1249" s="155">
        <v>353.03100000000001</v>
      </c>
      <c r="I1249" s="156"/>
      <c r="L1249" s="151"/>
      <c r="M1249" s="157"/>
      <c r="T1249" s="158"/>
      <c r="AT1249" s="153" t="s">
        <v>322</v>
      </c>
      <c r="AU1249" s="153" t="s">
        <v>90</v>
      </c>
      <c r="AV1249" s="12" t="s">
        <v>90</v>
      </c>
      <c r="AW1249" s="12" t="s">
        <v>4</v>
      </c>
      <c r="AX1249" s="12" t="s">
        <v>88</v>
      </c>
      <c r="AY1249" s="153" t="s">
        <v>311</v>
      </c>
    </row>
    <row r="1250" spans="2:65" s="11" customFormat="1" ht="22.9" customHeight="1" x14ac:dyDescent="0.2">
      <c r="B1250" s="122"/>
      <c r="D1250" s="123" t="s">
        <v>80</v>
      </c>
      <c r="E1250" s="132" t="s">
        <v>1241</v>
      </c>
      <c r="F1250" s="132" t="s">
        <v>1242</v>
      </c>
      <c r="I1250" s="125"/>
      <c r="J1250" s="133">
        <f>BK1250</f>
        <v>0</v>
      </c>
      <c r="L1250" s="122"/>
      <c r="M1250" s="127"/>
      <c r="P1250" s="128">
        <f>SUM(P1251:P1297)</f>
        <v>0</v>
      </c>
      <c r="R1250" s="128">
        <f>SUM(R1251:R1297)</f>
        <v>5.7184000000000002E-3</v>
      </c>
      <c r="T1250" s="129">
        <f>SUM(T1251:T1297)</f>
        <v>0</v>
      </c>
      <c r="AR1250" s="123" t="s">
        <v>90</v>
      </c>
      <c r="AT1250" s="130" t="s">
        <v>80</v>
      </c>
      <c r="AU1250" s="130" t="s">
        <v>88</v>
      </c>
      <c r="AY1250" s="123" t="s">
        <v>311</v>
      </c>
      <c r="BK1250" s="131">
        <f>SUM(BK1251:BK1297)</f>
        <v>0</v>
      </c>
    </row>
    <row r="1251" spans="2:65" s="1" customFormat="1" ht="21.75" customHeight="1" x14ac:dyDescent="0.2">
      <c r="B1251" s="34"/>
      <c r="C1251" s="134" t="s">
        <v>1606</v>
      </c>
      <c r="D1251" s="134" t="s">
        <v>313</v>
      </c>
      <c r="E1251" s="135" t="s">
        <v>3429</v>
      </c>
      <c r="F1251" s="136" t="s">
        <v>3430</v>
      </c>
      <c r="G1251" s="137" t="s">
        <v>250</v>
      </c>
      <c r="H1251" s="138">
        <v>1</v>
      </c>
      <c r="I1251" s="139"/>
      <c r="J1251" s="140">
        <f>ROUND(I1251*H1251,2)</f>
        <v>0</v>
      </c>
      <c r="K1251" s="136" t="s">
        <v>317</v>
      </c>
      <c r="L1251" s="34"/>
      <c r="M1251" s="141" t="s">
        <v>43</v>
      </c>
      <c r="N1251" s="142" t="s">
        <v>52</v>
      </c>
      <c r="P1251" s="143">
        <f>O1251*H1251</f>
        <v>0</v>
      </c>
      <c r="Q1251" s="143">
        <v>2.5000000000000001E-4</v>
      </c>
      <c r="R1251" s="143">
        <f>Q1251*H1251</f>
        <v>2.5000000000000001E-4</v>
      </c>
      <c r="S1251" s="143">
        <v>0</v>
      </c>
      <c r="T1251" s="144">
        <f>S1251*H1251</f>
        <v>0</v>
      </c>
      <c r="AR1251" s="145" t="s">
        <v>417</v>
      </c>
      <c r="AT1251" s="145" t="s">
        <v>313</v>
      </c>
      <c r="AU1251" s="145" t="s">
        <v>90</v>
      </c>
      <c r="AY1251" s="18" t="s">
        <v>311</v>
      </c>
      <c r="BE1251" s="146">
        <f>IF(N1251="základní",J1251,0)</f>
        <v>0</v>
      </c>
      <c r="BF1251" s="146">
        <f>IF(N1251="snížená",J1251,0)</f>
        <v>0</v>
      </c>
      <c r="BG1251" s="146">
        <f>IF(N1251="zákl. přenesená",J1251,0)</f>
        <v>0</v>
      </c>
      <c r="BH1251" s="146">
        <f>IF(N1251="sníž. přenesená",J1251,0)</f>
        <v>0</v>
      </c>
      <c r="BI1251" s="146">
        <f>IF(N1251="nulová",J1251,0)</f>
        <v>0</v>
      </c>
      <c r="BJ1251" s="18" t="s">
        <v>88</v>
      </c>
      <c r="BK1251" s="146">
        <f>ROUND(I1251*H1251,2)</f>
        <v>0</v>
      </c>
      <c r="BL1251" s="18" t="s">
        <v>417</v>
      </c>
      <c r="BM1251" s="145" t="s">
        <v>3431</v>
      </c>
    </row>
    <row r="1252" spans="2:65" s="1" customFormat="1" ht="11.25" x14ac:dyDescent="0.2">
      <c r="B1252" s="34"/>
      <c r="D1252" s="147" t="s">
        <v>320</v>
      </c>
      <c r="F1252" s="148" t="s">
        <v>3432</v>
      </c>
      <c r="I1252" s="149"/>
      <c r="L1252" s="34"/>
      <c r="M1252" s="150"/>
      <c r="T1252" s="55"/>
      <c r="AT1252" s="18" t="s">
        <v>320</v>
      </c>
      <c r="AU1252" s="18" t="s">
        <v>90</v>
      </c>
    </row>
    <row r="1253" spans="2:65" s="14" customFormat="1" ht="11.25" x14ac:dyDescent="0.2">
      <c r="B1253" s="166"/>
      <c r="D1253" s="152" t="s">
        <v>322</v>
      </c>
      <c r="E1253" s="167" t="s">
        <v>43</v>
      </c>
      <c r="F1253" s="168" t="s">
        <v>1815</v>
      </c>
      <c r="H1253" s="167" t="s">
        <v>43</v>
      </c>
      <c r="I1253" s="169"/>
      <c r="L1253" s="166"/>
      <c r="M1253" s="170"/>
      <c r="T1253" s="171"/>
      <c r="AT1253" s="167" t="s">
        <v>322</v>
      </c>
      <c r="AU1253" s="167" t="s">
        <v>90</v>
      </c>
      <c r="AV1253" s="14" t="s">
        <v>88</v>
      </c>
      <c r="AW1253" s="14" t="s">
        <v>41</v>
      </c>
      <c r="AX1253" s="14" t="s">
        <v>81</v>
      </c>
      <c r="AY1253" s="167" t="s">
        <v>311</v>
      </c>
    </row>
    <row r="1254" spans="2:65" s="12" customFormat="1" ht="11.25" x14ac:dyDescent="0.2">
      <c r="B1254" s="151"/>
      <c r="D1254" s="152" t="s">
        <v>322</v>
      </c>
      <c r="E1254" s="153" t="s">
        <v>43</v>
      </c>
      <c r="F1254" s="154" t="s">
        <v>3433</v>
      </c>
      <c r="H1254" s="155">
        <v>1</v>
      </c>
      <c r="I1254" s="156"/>
      <c r="L1254" s="151"/>
      <c r="M1254" s="157"/>
      <c r="T1254" s="158"/>
      <c r="AT1254" s="153" t="s">
        <v>322</v>
      </c>
      <c r="AU1254" s="153" t="s">
        <v>90</v>
      </c>
      <c r="AV1254" s="12" t="s">
        <v>90</v>
      </c>
      <c r="AW1254" s="12" t="s">
        <v>41</v>
      </c>
      <c r="AX1254" s="12" t="s">
        <v>81</v>
      </c>
      <c r="AY1254" s="153" t="s">
        <v>311</v>
      </c>
    </row>
    <row r="1255" spans="2:65" s="13" customFormat="1" ht="11.25" x14ac:dyDescent="0.2">
      <c r="B1255" s="159"/>
      <c r="D1255" s="152" t="s">
        <v>322</v>
      </c>
      <c r="E1255" s="160" t="s">
        <v>43</v>
      </c>
      <c r="F1255" s="161" t="s">
        <v>331</v>
      </c>
      <c r="H1255" s="162">
        <v>1</v>
      </c>
      <c r="I1255" s="163"/>
      <c r="L1255" s="159"/>
      <c r="M1255" s="164"/>
      <c r="T1255" s="165"/>
      <c r="AT1255" s="160" t="s">
        <v>322</v>
      </c>
      <c r="AU1255" s="160" t="s">
        <v>90</v>
      </c>
      <c r="AV1255" s="13" t="s">
        <v>318</v>
      </c>
      <c r="AW1255" s="13" t="s">
        <v>41</v>
      </c>
      <c r="AX1255" s="13" t="s">
        <v>88</v>
      </c>
      <c r="AY1255" s="160" t="s">
        <v>311</v>
      </c>
    </row>
    <row r="1256" spans="2:65" s="1" customFormat="1" ht="16.5" customHeight="1" x14ac:dyDescent="0.2">
      <c r="B1256" s="34"/>
      <c r="C1256" s="172" t="s">
        <v>1612</v>
      </c>
      <c r="D1256" s="172" t="s">
        <v>634</v>
      </c>
      <c r="E1256" s="173" t="s">
        <v>3434</v>
      </c>
      <c r="F1256" s="174" t="s">
        <v>3435</v>
      </c>
      <c r="G1256" s="175" t="s">
        <v>340</v>
      </c>
      <c r="H1256" s="176">
        <v>1</v>
      </c>
      <c r="I1256" s="177"/>
      <c r="J1256" s="178">
        <f>ROUND(I1256*H1256,2)</f>
        <v>0</v>
      </c>
      <c r="K1256" s="174" t="s">
        <v>43</v>
      </c>
      <c r="L1256" s="179"/>
      <c r="M1256" s="180" t="s">
        <v>43</v>
      </c>
      <c r="N1256" s="181" t="s">
        <v>52</v>
      </c>
      <c r="P1256" s="143">
        <f>O1256*H1256</f>
        <v>0</v>
      </c>
      <c r="Q1256" s="143">
        <v>0</v>
      </c>
      <c r="R1256" s="143">
        <f>Q1256*H1256</f>
        <v>0</v>
      </c>
      <c r="S1256" s="143">
        <v>0</v>
      </c>
      <c r="T1256" s="144">
        <f>S1256*H1256</f>
        <v>0</v>
      </c>
      <c r="AR1256" s="145" t="s">
        <v>528</v>
      </c>
      <c r="AT1256" s="145" t="s">
        <v>634</v>
      </c>
      <c r="AU1256" s="145" t="s">
        <v>90</v>
      </c>
      <c r="AY1256" s="18" t="s">
        <v>311</v>
      </c>
      <c r="BE1256" s="146">
        <f>IF(N1256="základní",J1256,0)</f>
        <v>0</v>
      </c>
      <c r="BF1256" s="146">
        <f>IF(N1256="snížená",J1256,0)</f>
        <v>0</v>
      </c>
      <c r="BG1256" s="146">
        <f>IF(N1256="zákl. přenesená",J1256,0)</f>
        <v>0</v>
      </c>
      <c r="BH1256" s="146">
        <f>IF(N1256="sníž. přenesená",J1256,0)</f>
        <v>0</v>
      </c>
      <c r="BI1256" s="146">
        <f>IF(N1256="nulová",J1256,0)</f>
        <v>0</v>
      </c>
      <c r="BJ1256" s="18" t="s">
        <v>88</v>
      </c>
      <c r="BK1256" s="146">
        <f>ROUND(I1256*H1256,2)</f>
        <v>0</v>
      </c>
      <c r="BL1256" s="18" t="s">
        <v>417</v>
      </c>
      <c r="BM1256" s="145" t="s">
        <v>3436</v>
      </c>
    </row>
    <row r="1257" spans="2:65" s="1" customFormat="1" ht="21.75" customHeight="1" x14ac:dyDescent="0.2">
      <c r="B1257" s="34"/>
      <c r="C1257" s="134" t="s">
        <v>3437</v>
      </c>
      <c r="D1257" s="134" t="s">
        <v>313</v>
      </c>
      <c r="E1257" s="135" t="s">
        <v>1244</v>
      </c>
      <c r="F1257" s="136" t="s">
        <v>1245</v>
      </c>
      <c r="G1257" s="137" t="s">
        <v>250</v>
      </c>
      <c r="H1257" s="138">
        <v>7.74</v>
      </c>
      <c r="I1257" s="139"/>
      <c r="J1257" s="140">
        <f>ROUND(I1257*H1257,2)</f>
        <v>0</v>
      </c>
      <c r="K1257" s="136" t="s">
        <v>317</v>
      </c>
      <c r="L1257" s="34"/>
      <c r="M1257" s="141" t="s">
        <v>43</v>
      </c>
      <c r="N1257" s="142" t="s">
        <v>52</v>
      </c>
      <c r="P1257" s="143">
        <f>O1257*H1257</f>
        <v>0</v>
      </c>
      <c r="Q1257" s="143">
        <v>2.5999999999999998E-4</v>
      </c>
      <c r="R1257" s="143">
        <f>Q1257*H1257</f>
        <v>2.0123999999999997E-3</v>
      </c>
      <c r="S1257" s="143">
        <v>0</v>
      </c>
      <c r="T1257" s="144">
        <f>S1257*H1257</f>
        <v>0</v>
      </c>
      <c r="AR1257" s="145" t="s">
        <v>417</v>
      </c>
      <c r="AT1257" s="145" t="s">
        <v>313</v>
      </c>
      <c r="AU1257" s="145" t="s">
        <v>90</v>
      </c>
      <c r="AY1257" s="18" t="s">
        <v>311</v>
      </c>
      <c r="BE1257" s="146">
        <f>IF(N1257="základní",J1257,0)</f>
        <v>0</v>
      </c>
      <c r="BF1257" s="146">
        <f>IF(N1257="snížená",J1257,0)</f>
        <v>0</v>
      </c>
      <c r="BG1257" s="146">
        <f>IF(N1257="zákl. přenesená",J1257,0)</f>
        <v>0</v>
      </c>
      <c r="BH1257" s="146">
        <f>IF(N1257="sníž. přenesená",J1257,0)</f>
        <v>0</v>
      </c>
      <c r="BI1257" s="146">
        <f>IF(N1257="nulová",J1257,0)</f>
        <v>0</v>
      </c>
      <c r="BJ1257" s="18" t="s">
        <v>88</v>
      </c>
      <c r="BK1257" s="146">
        <f>ROUND(I1257*H1257,2)</f>
        <v>0</v>
      </c>
      <c r="BL1257" s="18" t="s">
        <v>417</v>
      </c>
      <c r="BM1257" s="145" t="s">
        <v>3438</v>
      </c>
    </row>
    <row r="1258" spans="2:65" s="1" customFormat="1" ht="11.25" x14ac:dyDescent="0.2">
      <c r="B1258" s="34"/>
      <c r="D1258" s="147" t="s">
        <v>320</v>
      </c>
      <c r="F1258" s="148" t="s">
        <v>1247</v>
      </c>
      <c r="I1258" s="149"/>
      <c r="L1258" s="34"/>
      <c r="M1258" s="150"/>
      <c r="T1258" s="55"/>
      <c r="AT1258" s="18" t="s">
        <v>320</v>
      </c>
      <c r="AU1258" s="18" t="s">
        <v>90</v>
      </c>
    </row>
    <row r="1259" spans="2:65" s="14" customFormat="1" ht="11.25" x14ac:dyDescent="0.2">
      <c r="B1259" s="166"/>
      <c r="D1259" s="152" t="s">
        <v>322</v>
      </c>
      <c r="E1259" s="167" t="s">
        <v>43</v>
      </c>
      <c r="F1259" s="168" t="s">
        <v>1815</v>
      </c>
      <c r="H1259" s="167" t="s">
        <v>43</v>
      </c>
      <c r="I1259" s="169"/>
      <c r="L1259" s="166"/>
      <c r="M1259" s="170"/>
      <c r="T1259" s="171"/>
      <c r="AT1259" s="167" t="s">
        <v>322</v>
      </c>
      <c r="AU1259" s="167" t="s">
        <v>90</v>
      </c>
      <c r="AV1259" s="14" t="s">
        <v>88</v>
      </c>
      <c r="AW1259" s="14" t="s">
        <v>41</v>
      </c>
      <c r="AX1259" s="14" t="s">
        <v>81</v>
      </c>
      <c r="AY1259" s="167" t="s">
        <v>311</v>
      </c>
    </row>
    <row r="1260" spans="2:65" s="12" customFormat="1" ht="11.25" x14ac:dyDescent="0.2">
      <c r="B1260" s="151"/>
      <c r="D1260" s="152" t="s">
        <v>322</v>
      </c>
      <c r="E1260" s="153" t="s">
        <v>43</v>
      </c>
      <c r="F1260" s="154" t="s">
        <v>3439</v>
      </c>
      <c r="H1260" s="155">
        <v>7.2</v>
      </c>
      <c r="I1260" s="156"/>
      <c r="L1260" s="151"/>
      <c r="M1260" s="157"/>
      <c r="T1260" s="158"/>
      <c r="AT1260" s="153" t="s">
        <v>322</v>
      </c>
      <c r="AU1260" s="153" t="s">
        <v>90</v>
      </c>
      <c r="AV1260" s="12" t="s">
        <v>90</v>
      </c>
      <c r="AW1260" s="12" t="s">
        <v>41</v>
      </c>
      <c r="AX1260" s="12" t="s">
        <v>81</v>
      </c>
      <c r="AY1260" s="153" t="s">
        <v>311</v>
      </c>
    </row>
    <row r="1261" spans="2:65" s="12" customFormat="1" ht="11.25" x14ac:dyDescent="0.2">
      <c r="B1261" s="151"/>
      <c r="D1261" s="152" t="s">
        <v>322</v>
      </c>
      <c r="E1261" s="153" t="s">
        <v>43</v>
      </c>
      <c r="F1261" s="154" t="s">
        <v>3440</v>
      </c>
      <c r="H1261" s="155">
        <v>0.54</v>
      </c>
      <c r="I1261" s="156"/>
      <c r="L1261" s="151"/>
      <c r="M1261" s="157"/>
      <c r="T1261" s="158"/>
      <c r="AT1261" s="153" t="s">
        <v>322</v>
      </c>
      <c r="AU1261" s="153" t="s">
        <v>90</v>
      </c>
      <c r="AV1261" s="12" t="s">
        <v>90</v>
      </c>
      <c r="AW1261" s="12" t="s">
        <v>41</v>
      </c>
      <c r="AX1261" s="12" t="s">
        <v>81</v>
      </c>
      <c r="AY1261" s="153" t="s">
        <v>311</v>
      </c>
    </row>
    <row r="1262" spans="2:65" s="13" customFormat="1" ht="11.25" x14ac:dyDescent="0.2">
      <c r="B1262" s="159"/>
      <c r="D1262" s="152" t="s">
        <v>322</v>
      </c>
      <c r="E1262" s="160" t="s">
        <v>43</v>
      </c>
      <c r="F1262" s="161" t="s">
        <v>331</v>
      </c>
      <c r="H1262" s="162">
        <v>7.74</v>
      </c>
      <c r="I1262" s="163"/>
      <c r="L1262" s="159"/>
      <c r="M1262" s="164"/>
      <c r="T1262" s="165"/>
      <c r="AT1262" s="160" t="s">
        <v>322</v>
      </c>
      <c r="AU1262" s="160" t="s">
        <v>90</v>
      </c>
      <c r="AV1262" s="13" t="s">
        <v>318</v>
      </c>
      <c r="AW1262" s="13" t="s">
        <v>41</v>
      </c>
      <c r="AX1262" s="13" t="s">
        <v>88</v>
      </c>
      <c r="AY1262" s="160" t="s">
        <v>311</v>
      </c>
    </row>
    <row r="1263" spans="2:65" s="1" customFormat="1" ht="24.2" customHeight="1" x14ac:dyDescent="0.2">
      <c r="B1263" s="34"/>
      <c r="C1263" s="172" t="s">
        <v>3441</v>
      </c>
      <c r="D1263" s="172" t="s">
        <v>634</v>
      </c>
      <c r="E1263" s="173" t="s">
        <v>3442</v>
      </c>
      <c r="F1263" s="174" t="s">
        <v>3443</v>
      </c>
      <c r="G1263" s="175" t="s">
        <v>340</v>
      </c>
      <c r="H1263" s="176">
        <v>4</v>
      </c>
      <c r="I1263" s="177"/>
      <c r="J1263" s="178">
        <f>ROUND(I1263*H1263,2)</f>
        <v>0</v>
      </c>
      <c r="K1263" s="174" t="s">
        <v>43</v>
      </c>
      <c r="L1263" s="179"/>
      <c r="M1263" s="180" t="s">
        <v>43</v>
      </c>
      <c r="N1263" s="181" t="s">
        <v>52</v>
      </c>
      <c r="P1263" s="143">
        <f>O1263*H1263</f>
        <v>0</v>
      </c>
      <c r="Q1263" s="143">
        <v>0</v>
      </c>
      <c r="R1263" s="143">
        <f>Q1263*H1263</f>
        <v>0</v>
      </c>
      <c r="S1263" s="143">
        <v>0</v>
      </c>
      <c r="T1263" s="144">
        <f>S1263*H1263</f>
        <v>0</v>
      </c>
      <c r="AR1263" s="145" t="s">
        <v>528</v>
      </c>
      <c r="AT1263" s="145" t="s">
        <v>634</v>
      </c>
      <c r="AU1263" s="145" t="s">
        <v>90</v>
      </c>
      <c r="AY1263" s="18" t="s">
        <v>311</v>
      </c>
      <c r="BE1263" s="146">
        <f>IF(N1263="základní",J1263,0)</f>
        <v>0</v>
      </c>
      <c r="BF1263" s="146">
        <f>IF(N1263="snížená",J1263,0)</f>
        <v>0</v>
      </c>
      <c r="BG1263" s="146">
        <f>IF(N1263="zákl. přenesená",J1263,0)</f>
        <v>0</v>
      </c>
      <c r="BH1263" s="146">
        <f>IF(N1263="sníž. přenesená",J1263,0)</f>
        <v>0</v>
      </c>
      <c r="BI1263" s="146">
        <f>IF(N1263="nulová",J1263,0)</f>
        <v>0</v>
      </c>
      <c r="BJ1263" s="18" t="s">
        <v>88</v>
      </c>
      <c r="BK1263" s="146">
        <f>ROUND(I1263*H1263,2)</f>
        <v>0</v>
      </c>
      <c r="BL1263" s="18" t="s">
        <v>417</v>
      </c>
      <c r="BM1263" s="145" t="s">
        <v>3444</v>
      </c>
    </row>
    <row r="1264" spans="2:65" s="1" customFormat="1" ht="19.5" x14ac:dyDescent="0.2">
      <c r="B1264" s="34"/>
      <c r="D1264" s="152" t="s">
        <v>668</v>
      </c>
      <c r="F1264" s="182" t="s">
        <v>3445</v>
      </c>
      <c r="I1264" s="149"/>
      <c r="L1264" s="34"/>
      <c r="M1264" s="150"/>
      <c r="T1264" s="55"/>
      <c r="AT1264" s="18" t="s">
        <v>668</v>
      </c>
      <c r="AU1264" s="18" t="s">
        <v>90</v>
      </c>
    </row>
    <row r="1265" spans="2:65" s="1" customFormat="1" ht="24.2" customHeight="1" x14ac:dyDescent="0.2">
      <c r="B1265" s="34"/>
      <c r="C1265" s="172" t="s">
        <v>3446</v>
      </c>
      <c r="D1265" s="172" t="s">
        <v>634</v>
      </c>
      <c r="E1265" s="173" t="s">
        <v>3447</v>
      </c>
      <c r="F1265" s="174" t="s">
        <v>3448</v>
      </c>
      <c r="G1265" s="175" t="s">
        <v>340</v>
      </c>
      <c r="H1265" s="176">
        <v>1</v>
      </c>
      <c r="I1265" s="177"/>
      <c r="J1265" s="178">
        <f>ROUND(I1265*H1265,2)</f>
        <v>0</v>
      </c>
      <c r="K1265" s="174" t="s">
        <v>43</v>
      </c>
      <c r="L1265" s="179"/>
      <c r="M1265" s="180" t="s">
        <v>43</v>
      </c>
      <c r="N1265" s="181" t="s">
        <v>52</v>
      </c>
      <c r="P1265" s="143">
        <f>O1265*H1265</f>
        <v>0</v>
      </c>
      <c r="Q1265" s="143">
        <v>0</v>
      </c>
      <c r="R1265" s="143">
        <f>Q1265*H1265</f>
        <v>0</v>
      </c>
      <c r="S1265" s="143">
        <v>0</v>
      </c>
      <c r="T1265" s="144">
        <f>S1265*H1265</f>
        <v>0</v>
      </c>
      <c r="AR1265" s="145" t="s">
        <v>528</v>
      </c>
      <c r="AT1265" s="145" t="s">
        <v>634</v>
      </c>
      <c r="AU1265" s="145" t="s">
        <v>90</v>
      </c>
      <c r="AY1265" s="18" t="s">
        <v>311</v>
      </c>
      <c r="BE1265" s="146">
        <f>IF(N1265="základní",J1265,0)</f>
        <v>0</v>
      </c>
      <c r="BF1265" s="146">
        <f>IF(N1265="snížená",J1265,0)</f>
        <v>0</v>
      </c>
      <c r="BG1265" s="146">
        <f>IF(N1265="zákl. přenesená",J1265,0)</f>
        <v>0</v>
      </c>
      <c r="BH1265" s="146">
        <f>IF(N1265="sníž. přenesená",J1265,0)</f>
        <v>0</v>
      </c>
      <c r="BI1265" s="146">
        <f>IF(N1265="nulová",J1265,0)</f>
        <v>0</v>
      </c>
      <c r="BJ1265" s="18" t="s">
        <v>88</v>
      </c>
      <c r="BK1265" s="146">
        <f>ROUND(I1265*H1265,2)</f>
        <v>0</v>
      </c>
      <c r="BL1265" s="18" t="s">
        <v>417</v>
      </c>
      <c r="BM1265" s="145" t="s">
        <v>3449</v>
      </c>
    </row>
    <row r="1266" spans="2:65" s="1" customFormat="1" ht="19.5" x14ac:dyDescent="0.2">
      <c r="B1266" s="34"/>
      <c r="D1266" s="152" t="s">
        <v>668</v>
      </c>
      <c r="F1266" s="182" t="s">
        <v>3445</v>
      </c>
      <c r="I1266" s="149"/>
      <c r="L1266" s="34"/>
      <c r="M1266" s="150"/>
      <c r="T1266" s="55"/>
      <c r="AT1266" s="18" t="s">
        <v>668</v>
      </c>
      <c r="AU1266" s="18" t="s">
        <v>90</v>
      </c>
    </row>
    <row r="1267" spans="2:65" s="1" customFormat="1" ht="24.2" customHeight="1" x14ac:dyDescent="0.2">
      <c r="B1267" s="34"/>
      <c r="C1267" s="134" t="s">
        <v>3450</v>
      </c>
      <c r="D1267" s="134" t="s">
        <v>313</v>
      </c>
      <c r="E1267" s="135" t="s">
        <v>1256</v>
      </c>
      <c r="F1267" s="136" t="s">
        <v>1257</v>
      </c>
      <c r="G1267" s="137" t="s">
        <v>379</v>
      </c>
      <c r="H1267" s="138">
        <v>21.6</v>
      </c>
      <c r="I1267" s="139"/>
      <c r="J1267" s="140">
        <f>ROUND(I1267*H1267,2)</f>
        <v>0</v>
      </c>
      <c r="K1267" s="136" t="s">
        <v>317</v>
      </c>
      <c r="L1267" s="34"/>
      <c r="M1267" s="141" t="s">
        <v>43</v>
      </c>
      <c r="N1267" s="142" t="s">
        <v>52</v>
      </c>
      <c r="P1267" s="143">
        <f>O1267*H1267</f>
        <v>0</v>
      </c>
      <c r="Q1267" s="143">
        <v>1.6000000000000001E-4</v>
      </c>
      <c r="R1267" s="143">
        <f>Q1267*H1267</f>
        <v>3.4560000000000003E-3</v>
      </c>
      <c r="S1267" s="143">
        <v>0</v>
      </c>
      <c r="T1267" s="144">
        <f>S1267*H1267</f>
        <v>0</v>
      </c>
      <c r="AR1267" s="145" t="s">
        <v>417</v>
      </c>
      <c r="AT1267" s="145" t="s">
        <v>313</v>
      </c>
      <c r="AU1267" s="145" t="s">
        <v>90</v>
      </c>
      <c r="AY1267" s="18" t="s">
        <v>311</v>
      </c>
      <c r="BE1267" s="146">
        <f>IF(N1267="základní",J1267,0)</f>
        <v>0</v>
      </c>
      <c r="BF1267" s="146">
        <f>IF(N1267="snížená",J1267,0)</f>
        <v>0</v>
      </c>
      <c r="BG1267" s="146">
        <f>IF(N1267="zákl. přenesená",J1267,0)</f>
        <v>0</v>
      </c>
      <c r="BH1267" s="146">
        <f>IF(N1267="sníž. přenesená",J1267,0)</f>
        <v>0</v>
      </c>
      <c r="BI1267" s="146">
        <f>IF(N1267="nulová",J1267,0)</f>
        <v>0</v>
      </c>
      <c r="BJ1267" s="18" t="s">
        <v>88</v>
      </c>
      <c r="BK1267" s="146">
        <f>ROUND(I1267*H1267,2)</f>
        <v>0</v>
      </c>
      <c r="BL1267" s="18" t="s">
        <v>417</v>
      </c>
      <c r="BM1267" s="145" t="s">
        <v>3451</v>
      </c>
    </row>
    <row r="1268" spans="2:65" s="1" customFormat="1" ht="11.25" x14ac:dyDescent="0.2">
      <c r="B1268" s="34"/>
      <c r="D1268" s="147" t="s">
        <v>320</v>
      </c>
      <c r="F1268" s="148" t="s">
        <v>1259</v>
      </c>
      <c r="I1268" s="149"/>
      <c r="L1268" s="34"/>
      <c r="M1268" s="150"/>
      <c r="T1268" s="55"/>
      <c r="AT1268" s="18" t="s">
        <v>320</v>
      </c>
      <c r="AU1268" s="18" t="s">
        <v>90</v>
      </c>
    </row>
    <row r="1269" spans="2:65" s="12" customFormat="1" ht="11.25" x14ac:dyDescent="0.2">
      <c r="B1269" s="151"/>
      <c r="D1269" s="152" t="s">
        <v>322</v>
      </c>
      <c r="E1269" s="153" t="s">
        <v>43</v>
      </c>
      <c r="F1269" s="154" t="s">
        <v>3452</v>
      </c>
      <c r="H1269" s="155">
        <v>21.6</v>
      </c>
      <c r="I1269" s="156"/>
      <c r="L1269" s="151"/>
      <c r="M1269" s="157"/>
      <c r="T1269" s="158"/>
      <c r="AT1269" s="153" t="s">
        <v>322</v>
      </c>
      <c r="AU1269" s="153" t="s">
        <v>90</v>
      </c>
      <c r="AV1269" s="12" t="s">
        <v>90</v>
      </c>
      <c r="AW1269" s="12" t="s">
        <v>41</v>
      </c>
      <c r="AX1269" s="12" t="s">
        <v>88</v>
      </c>
      <c r="AY1269" s="153" t="s">
        <v>311</v>
      </c>
    </row>
    <row r="1270" spans="2:65" s="1" customFormat="1" ht="24.2" customHeight="1" x14ac:dyDescent="0.2">
      <c r="B1270" s="34"/>
      <c r="C1270" s="134" t="s">
        <v>3453</v>
      </c>
      <c r="D1270" s="134" t="s">
        <v>313</v>
      </c>
      <c r="E1270" s="135" t="s">
        <v>1263</v>
      </c>
      <c r="F1270" s="136" t="s">
        <v>1264</v>
      </c>
      <c r="G1270" s="137" t="s">
        <v>340</v>
      </c>
      <c r="H1270" s="138">
        <v>3</v>
      </c>
      <c r="I1270" s="139"/>
      <c r="J1270" s="140">
        <f>ROUND(I1270*H1270,2)</f>
        <v>0</v>
      </c>
      <c r="K1270" s="136" t="s">
        <v>317</v>
      </c>
      <c r="L1270" s="34"/>
      <c r="M1270" s="141" t="s">
        <v>43</v>
      </c>
      <c r="N1270" s="142" t="s">
        <v>52</v>
      </c>
      <c r="P1270" s="143">
        <f>O1270*H1270</f>
        <v>0</v>
      </c>
      <c r="Q1270" s="143">
        <v>0</v>
      </c>
      <c r="R1270" s="143">
        <f>Q1270*H1270</f>
        <v>0</v>
      </c>
      <c r="S1270" s="143">
        <v>0</v>
      </c>
      <c r="T1270" s="144">
        <f>S1270*H1270</f>
        <v>0</v>
      </c>
      <c r="AR1270" s="145" t="s">
        <v>417</v>
      </c>
      <c r="AT1270" s="145" t="s">
        <v>313</v>
      </c>
      <c r="AU1270" s="145" t="s">
        <v>90</v>
      </c>
      <c r="AY1270" s="18" t="s">
        <v>311</v>
      </c>
      <c r="BE1270" s="146">
        <f>IF(N1270="základní",J1270,0)</f>
        <v>0</v>
      </c>
      <c r="BF1270" s="146">
        <f>IF(N1270="snížená",J1270,0)</f>
        <v>0</v>
      </c>
      <c r="BG1270" s="146">
        <f>IF(N1270="zákl. přenesená",J1270,0)</f>
        <v>0</v>
      </c>
      <c r="BH1270" s="146">
        <f>IF(N1270="sníž. přenesená",J1270,0)</f>
        <v>0</v>
      </c>
      <c r="BI1270" s="146">
        <f>IF(N1270="nulová",J1270,0)</f>
        <v>0</v>
      </c>
      <c r="BJ1270" s="18" t="s">
        <v>88</v>
      </c>
      <c r="BK1270" s="146">
        <f>ROUND(I1270*H1270,2)</f>
        <v>0</v>
      </c>
      <c r="BL1270" s="18" t="s">
        <v>417</v>
      </c>
      <c r="BM1270" s="145" t="s">
        <v>3454</v>
      </c>
    </row>
    <row r="1271" spans="2:65" s="1" customFormat="1" ht="11.25" x14ac:dyDescent="0.2">
      <c r="B1271" s="34"/>
      <c r="D1271" s="147" t="s">
        <v>320</v>
      </c>
      <c r="F1271" s="148" t="s">
        <v>1266</v>
      </c>
      <c r="I1271" s="149"/>
      <c r="L1271" s="34"/>
      <c r="M1271" s="150"/>
      <c r="T1271" s="55"/>
      <c r="AT1271" s="18" t="s">
        <v>320</v>
      </c>
      <c r="AU1271" s="18" t="s">
        <v>90</v>
      </c>
    </row>
    <row r="1272" spans="2:65" s="14" customFormat="1" ht="11.25" x14ac:dyDescent="0.2">
      <c r="B1272" s="166"/>
      <c r="D1272" s="152" t="s">
        <v>322</v>
      </c>
      <c r="E1272" s="167" t="s">
        <v>43</v>
      </c>
      <c r="F1272" s="168" t="s">
        <v>1815</v>
      </c>
      <c r="H1272" s="167" t="s">
        <v>43</v>
      </c>
      <c r="I1272" s="169"/>
      <c r="L1272" s="166"/>
      <c r="M1272" s="170"/>
      <c r="T1272" s="171"/>
      <c r="AT1272" s="167" t="s">
        <v>322</v>
      </c>
      <c r="AU1272" s="167" t="s">
        <v>90</v>
      </c>
      <c r="AV1272" s="14" t="s">
        <v>88</v>
      </c>
      <c r="AW1272" s="14" t="s">
        <v>41</v>
      </c>
      <c r="AX1272" s="14" t="s">
        <v>81</v>
      </c>
      <c r="AY1272" s="167" t="s">
        <v>311</v>
      </c>
    </row>
    <row r="1273" spans="2:65" s="12" customFormat="1" ht="11.25" x14ac:dyDescent="0.2">
      <c r="B1273" s="151"/>
      <c r="D1273" s="152" t="s">
        <v>322</v>
      </c>
      <c r="E1273" s="153" t="s">
        <v>43</v>
      </c>
      <c r="F1273" s="154" t="s">
        <v>3455</v>
      </c>
      <c r="H1273" s="155">
        <v>3</v>
      </c>
      <c r="I1273" s="156"/>
      <c r="L1273" s="151"/>
      <c r="M1273" s="157"/>
      <c r="T1273" s="158"/>
      <c r="AT1273" s="153" t="s">
        <v>322</v>
      </c>
      <c r="AU1273" s="153" t="s">
        <v>90</v>
      </c>
      <c r="AV1273" s="12" t="s">
        <v>90</v>
      </c>
      <c r="AW1273" s="12" t="s">
        <v>41</v>
      </c>
      <c r="AX1273" s="12" t="s">
        <v>81</v>
      </c>
      <c r="AY1273" s="153" t="s">
        <v>311</v>
      </c>
    </row>
    <row r="1274" spans="2:65" s="13" customFormat="1" ht="11.25" x14ac:dyDescent="0.2">
      <c r="B1274" s="159"/>
      <c r="D1274" s="152" t="s">
        <v>322</v>
      </c>
      <c r="E1274" s="160" t="s">
        <v>43</v>
      </c>
      <c r="F1274" s="161" t="s">
        <v>331</v>
      </c>
      <c r="H1274" s="162">
        <v>3</v>
      </c>
      <c r="I1274" s="163"/>
      <c r="L1274" s="159"/>
      <c r="M1274" s="164"/>
      <c r="T1274" s="165"/>
      <c r="AT1274" s="160" t="s">
        <v>322</v>
      </c>
      <c r="AU1274" s="160" t="s">
        <v>90</v>
      </c>
      <c r="AV1274" s="13" t="s">
        <v>318</v>
      </c>
      <c r="AW1274" s="13" t="s">
        <v>41</v>
      </c>
      <c r="AX1274" s="13" t="s">
        <v>88</v>
      </c>
      <c r="AY1274" s="160" t="s">
        <v>311</v>
      </c>
    </row>
    <row r="1275" spans="2:65" s="1" customFormat="1" ht="24.2" customHeight="1" x14ac:dyDescent="0.2">
      <c r="B1275" s="34"/>
      <c r="C1275" s="172" t="s">
        <v>3456</v>
      </c>
      <c r="D1275" s="172" t="s">
        <v>634</v>
      </c>
      <c r="E1275" s="173" t="s">
        <v>3457</v>
      </c>
      <c r="F1275" s="174" t="s">
        <v>3458</v>
      </c>
      <c r="G1275" s="175" t="s">
        <v>340</v>
      </c>
      <c r="H1275" s="176">
        <v>1</v>
      </c>
      <c r="I1275" s="177"/>
      <c r="J1275" s="178">
        <f>ROUND(I1275*H1275,2)</f>
        <v>0</v>
      </c>
      <c r="K1275" s="174" t="s">
        <v>43</v>
      </c>
      <c r="L1275" s="179"/>
      <c r="M1275" s="180" t="s">
        <v>43</v>
      </c>
      <c r="N1275" s="181" t="s">
        <v>52</v>
      </c>
      <c r="P1275" s="143">
        <f>O1275*H1275</f>
        <v>0</v>
      </c>
      <c r="Q1275" s="143">
        <v>0</v>
      </c>
      <c r="R1275" s="143">
        <f>Q1275*H1275</f>
        <v>0</v>
      </c>
      <c r="S1275" s="143">
        <v>0</v>
      </c>
      <c r="T1275" s="144">
        <f>S1275*H1275</f>
        <v>0</v>
      </c>
      <c r="AR1275" s="145" t="s">
        <v>528</v>
      </c>
      <c r="AT1275" s="145" t="s">
        <v>634</v>
      </c>
      <c r="AU1275" s="145" t="s">
        <v>90</v>
      </c>
      <c r="AY1275" s="18" t="s">
        <v>311</v>
      </c>
      <c r="BE1275" s="146">
        <f>IF(N1275="základní",J1275,0)</f>
        <v>0</v>
      </c>
      <c r="BF1275" s="146">
        <f>IF(N1275="snížená",J1275,0)</f>
        <v>0</v>
      </c>
      <c r="BG1275" s="146">
        <f>IF(N1275="zákl. přenesená",J1275,0)</f>
        <v>0</v>
      </c>
      <c r="BH1275" s="146">
        <f>IF(N1275="sníž. přenesená",J1275,0)</f>
        <v>0</v>
      </c>
      <c r="BI1275" s="146">
        <f>IF(N1275="nulová",J1275,0)</f>
        <v>0</v>
      </c>
      <c r="BJ1275" s="18" t="s">
        <v>88</v>
      </c>
      <c r="BK1275" s="146">
        <f>ROUND(I1275*H1275,2)</f>
        <v>0</v>
      </c>
      <c r="BL1275" s="18" t="s">
        <v>417</v>
      </c>
      <c r="BM1275" s="145" t="s">
        <v>3459</v>
      </c>
    </row>
    <row r="1276" spans="2:65" s="1" customFormat="1" ht="24.2" customHeight="1" x14ac:dyDescent="0.2">
      <c r="B1276" s="34"/>
      <c r="C1276" s="172" t="s">
        <v>3460</v>
      </c>
      <c r="D1276" s="172" t="s">
        <v>634</v>
      </c>
      <c r="E1276" s="173" t="s">
        <v>3461</v>
      </c>
      <c r="F1276" s="174" t="s">
        <v>3462</v>
      </c>
      <c r="G1276" s="175" t="s">
        <v>340</v>
      </c>
      <c r="H1276" s="176">
        <v>1</v>
      </c>
      <c r="I1276" s="177"/>
      <c r="J1276" s="178">
        <f>ROUND(I1276*H1276,2)</f>
        <v>0</v>
      </c>
      <c r="K1276" s="174" t="s">
        <v>43</v>
      </c>
      <c r="L1276" s="179"/>
      <c r="M1276" s="180" t="s">
        <v>43</v>
      </c>
      <c r="N1276" s="181" t="s">
        <v>52</v>
      </c>
      <c r="P1276" s="143">
        <f>O1276*H1276</f>
        <v>0</v>
      </c>
      <c r="Q1276" s="143">
        <v>0</v>
      </c>
      <c r="R1276" s="143">
        <f>Q1276*H1276</f>
        <v>0</v>
      </c>
      <c r="S1276" s="143">
        <v>0</v>
      </c>
      <c r="T1276" s="144">
        <f>S1276*H1276</f>
        <v>0</v>
      </c>
      <c r="AR1276" s="145" t="s">
        <v>528</v>
      </c>
      <c r="AT1276" s="145" t="s">
        <v>634</v>
      </c>
      <c r="AU1276" s="145" t="s">
        <v>90</v>
      </c>
      <c r="AY1276" s="18" t="s">
        <v>311</v>
      </c>
      <c r="BE1276" s="146">
        <f>IF(N1276="základní",J1276,0)</f>
        <v>0</v>
      </c>
      <c r="BF1276" s="146">
        <f>IF(N1276="snížená",J1276,0)</f>
        <v>0</v>
      </c>
      <c r="BG1276" s="146">
        <f>IF(N1276="zákl. přenesená",J1276,0)</f>
        <v>0</v>
      </c>
      <c r="BH1276" s="146">
        <f>IF(N1276="sníž. přenesená",J1276,0)</f>
        <v>0</v>
      </c>
      <c r="BI1276" s="146">
        <f>IF(N1276="nulová",J1276,0)</f>
        <v>0</v>
      </c>
      <c r="BJ1276" s="18" t="s">
        <v>88</v>
      </c>
      <c r="BK1276" s="146">
        <f>ROUND(I1276*H1276,2)</f>
        <v>0</v>
      </c>
      <c r="BL1276" s="18" t="s">
        <v>417</v>
      </c>
      <c r="BM1276" s="145" t="s">
        <v>3463</v>
      </c>
    </row>
    <row r="1277" spans="2:65" s="1" customFormat="1" ht="24.2" customHeight="1" x14ac:dyDescent="0.2">
      <c r="B1277" s="34"/>
      <c r="C1277" s="172" t="s">
        <v>3464</v>
      </c>
      <c r="D1277" s="172" t="s">
        <v>634</v>
      </c>
      <c r="E1277" s="173" t="s">
        <v>3465</v>
      </c>
      <c r="F1277" s="174" t="s">
        <v>3466</v>
      </c>
      <c r="G1277" s="175" t="s">
        <v>340</v>
      </c>
      <c r="H1277" s="176">
        <v>1</v>
      </c>
      <c r="I1277" s="177"/>
      <c r="J1277" s="178">
        <f>ROUND(I1277*H1277,2)</f>
        <v>0</v>
      </c>
      <c r="K1277" s="174" t="s">
        <v>43</v>
      </c>
      <c r="L1277" s="179"/>
      <c r="M1277" s="180" t="s">
        <v>43</v>
      </c>
      <c r="N1277" s="181" t="s">
        <v>52</v>
      </c>
      <c r="P1277" s="143">
        <f>O1277*H1277</f>
        <v>0</v>
      </c>
      <c r="Q1277" s="143">
        <v>0</v>
      </c>
      <c r="R1277" s="143">
        <f>Q1277*H1277</f>
        <v>0</v>
      </c>
      <c r="S1277" s="143">
        <v>0</v>
      </c>
      <c r="T1277" s="144">
        <f>S1277*H1277</f>
        <v>0</v>
      </c>
      <c r="AR1277" s="145" t="s">
        <v>528</v>
      </c>
      <c r="AT1277" s="145" t="s">
        <v>634</v>
      </c>
      <c r="AU1277" s="145" t="s">
        <v>90</v>
      </c>
      <c r="AY1277" s="18" t="s">
        <v>311</v>
      </c>
      <c r="BE1277" s="146">
        <f>IF(N1277="základní",J1277,0)</f>
        <v>0</v>
      </c>
      <c r="BF1277" s="146">
        <f>IF(N1277="snížená",J1277,0)</f>
        <v>0</v>
      </c>
      <c r="BG1277" s="146">
        <f>IF(N1277="zákl. přenesená",J1277,0)</f>
        <v>0</v>
      </c>
      <c r="BH1277" s="146">
        <f>IF(N1277="sníž. přenesená",J1277,0)</f>
        <v>0</v>
      </c>
      <c r="BI1277" s="146">
        <f>IF(N1277="nulová",J1277,0)</f>
        <v>0</v>
      </c>
      <c r="BJ1277" s="18" t="s">
        <v>88</v>
      </c>
      <c r="BK1277" s="146">
        <f>ROUND(I1277*H1277,2)</f>
        <v>0</v>
      </c>
      <c r="BL1277" s="18" t="s">
        <v>417</v>
      </c>
      <c r="BM1277" s="145" t="s">
        <v>3467</v>
      </c>
    </row>
    <row r="1278" spans="2:65" s="1" customFormat="1" ht="24.2" customHeight="1" x14ac:dyDescent="0.2">
      <c r="B1278" s="34"/>
      <c r="C1278" s="134" t="s">
        <v>3468</v>
      </c>
      <c r="D1278" s="134" t="s">
        <v>313</v>
      </c>
      <c r="E1278" s="135" t="s">
        <v>1263</v>
      </c>
      <c r="F1278" s="136" t="s">
        <v>1264</v>
      </c>
      <c r="G1278" s="137" t="s">
        <v>340</v>
      </c>
      <c r="H1278" s="138">
        <v>2</v>
      </c>
      <c r="I1278" s="139"/>
      <c r="J1278" s="140">
        <f>ROUND(I1278*H1278,2)</f>
        <v>0</v>
      </c>
      <c r="K1278" s="136" t="s">
        <v>317</v>
      </c>
      <c r="L1278" s="34"/>
      <c r="M1278" s="141" t="s">
        <v>43</v>
      </c>
      <c r="N1278" s="142" t="s">
        <v>52</v>
      </c>
      <c r="P1278" s="143">
        <f>O1278*H1278</f>
        <v>0</v>
      </c>
      <c r="Q1278" s="143">
        <v>0</v>
      </c>
      <c r="R1278" s="143">
        <f>Q1278*H1278</f>
        <v>0</v>
      </c>
      <c r="S1278" s="143">
        <v>0</v>
      </c>
      <c r="T1278" s="144">
        <f>S1278*H1278</f>
        <v>0</v>
      </c>
      <c r="AR1278" s="145" t="s">
        <v>417</v>
      </c>
      <c r="AT1278" s="145" t="s">
        <v>313</v>
      </c>
      <c r="AU1278" s="145" t="s">
        <v>90</v>
      </c>
      <c r="AY1278" s="18" t="s">
        <v>311</v>
      </c>
      <c r="BE1278" s="146">
        <f>IF(N1278="základní",J1278,0)</f>
        <v>0</v>
      </c>
      <c r="BF1278" s="146">
        <f>IF(N1278="snížená",J1278,0)</f>
        <v>0</v>
      </c>
      <c r="BG1278" s="146">
        <f>IF(N1278="zákl. přenesená",J1278,0)</f>
        <v>0</v>
      </c>
      <c r="BH1278" s="146">
        <f>IF(N1278="sníž. přenesená",J1278,0)</f>
        <v>0</v>
      </c>
      <c r="BI1278" s="146">
        <f>IF(N1278="nulová",J1278,0)</f>
        <v>0</v>
      </c>
      <c r="BJ1278" s="18" t="s">
        <v>88</v>
      </c>
      <c r="BK1278" s="146">
        <f>ROUND(I1278*H1278,2)</f>
        <v>0</v>
      </c>
      <c r="BL1278" s="18" t="s">
        <v>417</v>
      </c>
      <c r="BM1278" s="145" t="s">
        <v>3469</v>
      </c>
    </row>
    <row r="1279" spans="2:65" s="1" customFormat="1" ht="11.25" x14ac:dyDescent="0.2">
      <c r="B1279" s="34"/>
      <c r="D1279" s="147" t="s">
        <v>320</v>
      </c>
      <c r="F1279" s="148" t="s">
        <v>1266</v>
      </c>
      <c r="I1279" s="149"/>
      <c r="L1279" s="34"/>
      <c r="M1279" s="150"/>
      <c r="T1279" s="55"/>
      <c r="AT1279" s="18" t="s">
        <v>320</v>
      </c>
      <c r="AU1279" s="18" t="s">
        <v>90</v>
      </c>
    </row>
    <row r="1280" spans="2:65" s="14" customFormat="1" ht="11.25" x14ac:dyDescent="0.2">
      <c r="B1280" s="166"/>
      <c r="D1280" s="152" t="s">
        <v>322</v>
      </c>
      <c r="E1280" s="167" t="s">
        <v>43</v>
      </c>
      <c r="F1280" s="168" t="s">
        <v>1815</v>
      </c>
      <c r="H1280" s="167" t="s">
        <v>43</v>
      </c>
      <c r="I1280" s="169"/>
      <c r="L1280" s="166"/>
      <c r="M1280" s="170"/>
      <c r="T1280" s="171"/>
      <c r="AT1280" s="167" t="s">
        <v>322</v>
      </c>
      <c r="AU1280" s="167" t="s">
        <v>90</v>
      </c>
      <c r="AV1280" s="14" t="s">
        <v>88</v>
      </c>
      <c r="AW1280" s="14" t="s">
        <v>41</v>
      </c>
      <c r="AX1280" s="14" t="s">
        <v>81</v>
      </c>
      <c r="AY1280" s="167" t="s">
        <v>311</v>
      </c>
    </row>
    <row r="1281" spans="2:65" s="12" customFormat="1" ht="11.25" x14ac:dyDescent="0.2">
      <c r="B1281" s="151"/>
      <c r="D1281" s="152" t="s">
        <v>322</v>
      </c>
      <c r="E1281" s="153" t="s">
        <v>43</v>
      </c>
      <c r="F1281" s="154" t="s">
        <v>3470</v>
      </c>
      <c r="H1281" s="155">
        <v>2</v>
      </c>
      <c r="I1281" s="156"/>
      <c r="L1281" s="151"/>
      <c r="M1281" s="157"/>
      <c r="T1281" s="158"/>
      <c r="AT1281" s="153" t="s">
        <v>322</v>
      </c>
      <c r="AU1281" s="153" t="s">
        <v>90</v>
      </c>
      <c r="AV1281" s="12" t="s">
        <v>90</v>
      </c>
      <c r="AW1281" s="12" t="s">
        <v>41</v>
      </c>
      <c r="AX1281" s="12" t="s">
        <v>81</v>
      </c>
      <c r="AY1281" s="153" t="s">
        <v>311</v>
      </c>
    </row>
    <row r="1282" spans="2:65" s="13" customFormat="1" ht="11.25" x14ac:dyDescent="0.2">
      <c r="B1282" s="159"/>
      <c r="D1282" s="152" t="s">
        <v>322</v>
      </c>
      <c r="E1282" s="160" t="s">
        <v>43</v>
      </c>
      <c r="F1282" s="161" t="s">
        <v>331</v>
      </c>
      <c r="H1282" s="162">
        <v>2</v>
      </c>
      <c r="I1282" s="163"/>
      <c r="L1282" s="159"/>
      <c r="M1282" s="164"/>
      <c r="T1282" s="165"/>
      <c r="AT1282" s="160" t="s">
        <v>322</v>
      </c>
      <c r="AU1282" s="160" t="s">
        <v>90</v>
      </c>
      <c r="AV1282" s="13" t="s">
        <v>318</v>
      </c>
      <c r="AW1282" s="13" t="s">
        <v>41</v>
      </c>
      <c r="AX1282" s="13" t="s">
        <v>88</v>
      </c>
      <c r="AY1282" s="160" t="s">
        <v>311</v>
      </c>
    </row>
    <row r="1283" spans="2:65" s="1" customFormat="1" ht="16.5" customHeight="1" x14ac:dyDescent="0.2">
      <c r="B1283" s="34"/>
      <c r="C1283" s="172" t="s">
        <v>3471</v>
      </c>
      <c r="D1283" s="172" t="s">
        <v>634</v>
      </c>
      <c r="E1283" s="173" t="s">
        <v>3472</v>
      </c>
      <c r="F1283" s="174" t="s">
        <v>3473</v>
      </c>
      <c r="G1283" s="175" t="s">
        <v>340</v>
      </c>
      <c r="H1283" s="176">
        <v>1</v>
      </c>
      <c r="I1283" s="177"/>
      <c r="J1283" s="178">
        <f>ROUND(I1283*H1283,2)</f>
        <v>0</v>
      </c>
      <c r="K1283" s="174" t="s">
        <v>43</v>
      </c>
      <c r="L1283" s="179"/>
      <c r="M1283" s="180" t="s">
        <v>43</v>
      </c>
      <c r="N1283" s="181" t="s">
        <v>52</v>
      </c>
      <c r="P1283" s="143">
        <f>O1283*H1283</f>
        <v>0</v>
      </c>
      <c r="Q1283" s="143">
        <v>0</v>
      </c>
      <c r="R1283" s="143">
        <f>Q1283*H1283</f>
        <v>0</v>
      </c>
      <c r="S1283" s="143">
        <v>0</v>
      </c>
      <c r="T1283" s="144">
        <f>S1283*H1283</f>
        <v>0</v>
      </c>
      <c r="AR1283" s="145" t="s">
        <v>528</v>
      </c>
      <c r="AT1283" s="145" t="s">
        <v>634</v>
      </c>
      <c r="AU1283" s="145" t="s">
        <v>90</v>
      </c>
      <c r="AY1283" s="18" t="s">
        <v>311</v>
      </c>
      <c r="BE1283" s="146">
        <f>IF(N1283="základní",J1283,0)</f>
        <v>0</v>
      </c>
      <c r="BF1283" s="146">
        <f>IF(N1283="snížená",J1283,0)</f>
        <v>0</v>
      </c>
      <c r="BG1283" s="146">
        <f>IF(N1283="zákl. přenesená",J1283,0)</f>
        <v>0</v>
      </c>
      <c r="BH1283" s="146">
        <f>IF(N1283="sníž. přenesená",J1283,0)</f>
        <v>0</v>
      </c>
      <c r="BI1283" s="146">
        <f>IF(N1283="nulová",J1283,0)</f>
        <v>0</v>
      </c>
      <c r="BJ1283" s="18" t="s">
        <v>88</v>
      </c>
      <c r="BK1283" s="146">
        <f>ROUND(I1283*H1283,2)</f>
        <v>0</v>
      </c>
      <c r="BL1283" s="18" t="s">
        <v>417</v>
      </c>
      <c r="BM1283" s="145" t="s">
        <v>3474</v>
      </c>
    </row>
    <row r="1284" spans="2:65" s="1" customFormat="1" ht="19.5" x14ac:dyDescent="0.2">
      <c r="B1284" s="34"/>
      <c r="D1284" s="152" t="s">
        <v>668</v>
      </c>
      <c r="F1284" s="182" t="s">
        <v>3445</v>
      </c>
      <c r="I1284" s="149"/>
      <c r="L1284" s="34"/>
      <c r="M1284" s="150"/>
      <c r="T1284" s="55"/>
      <c r="AT1284" s="18" t="s">
        <v>668</v>
      </c>
      <c r="AU1284" s="18" t="s">
        <v>90</v>
      </c>
    </row>
    <row r="1285" spans="2:65" s="1" customFormat="1" ht="16.5" customHeight="1" x14ac:dyDescent="0.2">
      <c r="B1285" s="34"/>
      <c r="C1285" s="172" t="s">
        <v>3475</v>
      </c>
      <c r="D1285" s="172" t="s">
        <v>634</v>
      </c>
      <c r="E1285" s="173" t="s">
        <v>3476</v>
      </c>
      <c r="F1285" s="174" t="s">
        <v>3477</v>
      </c>
      <c r="G1285" s="175" t="s">
        <v>340</v>
      </c>
      <c r="H1285" s="176">
        <v>1</v>
      </c>
      <c r="I1285" s="177"/>
      <c r="J1285" s="178">
        <f>ROUND(I1285*H1285,2)</f>
        <v>0</v>
      </c>
      <c r="K1285" s="174" t="s">
        <v>43</v>
      </c>
      <c r="L1285" s="179"/>
      <c r="M1285" s="180" t="s">
        <v>43</v>
      </c>
      <c r="N1285" s="181" t="s">
        <v>52</v>
      </c>
      <c r="P1285" s="143">
        <f>O1285*H1285</f>
        <v>0</v>
      </c>
      <c r="Q1285" s="143">
        <v>0</v>
      </c>
      <c r="R1285" s="143">
        <f>Q1285*H1285</f>
        <v>0</v>
      </c>
      <c r="S1285" s="143">
        <v>0</v>
      </c>
      <c r="T1285" s="144">
        <f>S1285*H1285</f>
        <v>0</v>
      </c>
      <c r="AR1285" s="145" t="s">
        <v>528</v>
      </c>
      <c r="AT1285" s="145" t="s">
        <v>634</v>
      </c>
      <c r="AU1285" s="145" t="s">
        <v>90</v>
      </c>
      <c r="AY1285" s="18" t="s">
        <v>311</v>
      </c>
      <c r="BE1285" s="146">
        <f>IF(N1285="základní",J1285,0)</f>
        <v>0</v>
      </c>
      <c r="BF1285" s="146">
        <f>IF(N1285="snížená",J1285,0)</f>
        <v>0</v>
      </c>
      <c r="BG1285" s="146">
        <f>IF(N1285="zákl. přenesená",J1285,0)</f>
        <v>0</v>
      </c>
      <c r="BH1285" s="146">
        <f>IF(N1285="sníž. přenesená",J1285,0)</f>
        <v>0</v>
      </c>
      <c r="BI1285" s="146">
        <f>IF(N1285="nulová",J1285,0)</f>
        <v>0</v>
      </c>
      <c r="BJ1285" s="18" t="s">
        <v>88</v>
      </c>
      <c r="BK1285" s="146">
        <f>ROUND(I1285*H1285,2)</f>
        <v>0</v>
      </c>
      <c r="BL1285" s="18" t="s">
        <v>417</v>
      </c>
      <c r="BM1285" s="145" t="s">
        <v>3478</v>
      </c>
    </row>
    <row r="1286" spans="2:65" s="1" customFormat="1" ht="19.5" x14ac:dyDescent="0.2">
      <c r="B1286" s="34"/>
      <c r="D1286" s="152" t="s">
        <v>668</v>
      </c>
      <c r="F1286" s="182" t="s">
        <v>3445</v>
      </c>
      <c r="I1286" s="149"/>
      <c r="L1286" s="34"/>
      <c r="M1286" s="150"/>
      <c r="T1286" s="55"/>
      <c r="AT1286" s="18" t="s">
        <v>668</v>
      </c>
      <c r="AU1286" s="18" t="s">
        <v>90</v>
      </c>
    </row>
    <row r="1287" spans="2:65" s="1" customFormat="1" ht="24.2" customHeight="1" x14ac:dyDescent="0.2">
      <c r="B1287" s="34"/>
      <c r="C1287" s="134" t="s">
        <v>3479</v>
      </c>
      <c r="D1287" s="134" t="s">
        <v>313</v>
      </c>
      <c r="E1287" s="135" t="s">
        <v>3480</v>
      </c>
      <c r="F1287" s="136" t="s">
        <v>3481</v>
      </c>
      <c r="G1287" s="137" t="s">
        <v>340</v>
      </c>
      <c r="H1287" s="138">
        <v>3</v>
      </c>
      <c r="I1287" s="139"/>
      <c r="J1287" s="140">
        <f>ROUND(I1287*H1287,2)</f>
        <v>0</v>
      </c>
      <c r="K1287" s="136" t="s">
        <v>317</v>
      </c>
      <c r="L1287" s="34"/>
      <c r="M1287" s="141" t="s">
        <v>43</v>
      </c>
      <c r="N1287" s="142" t="s">
        <v>52</v>
      </c>
      <c r="P1287" s="143">
        <f>O1287*H1287</f>
        <v>0</v>
      </c>
      <c r="Q1287" s="143">
        <v>0</v>
      </c>
      <c r="R1287" s="143">
        <f>Q1287*H1287</f>
        <v>0</v>
      </c>
      <c r="S1287" s="143">
        <v>0</v>
      </c>
      <c r="T1287" s="144">
        <f>S1287*H1287</f>
        <v>0</v>
      </c>
      <c r="AR1287" s="145" t="s">
        <v>417</v>
      </c>
      <c r="AT1287" s="145" t="s">
        <v>313</v>
      </c>
      <c r="AU1287" s="145" t="s">
        <v>90</v>
      </c>
      <c r="AY1287" s="18" t="s">
        <v>311</v>
      </c>
      <c r="BE1287" s="146">
        <f>IF(N1287="základní",J1287,0)</f>
        <v>0</v>
      </c>
      <c r="BF1287" s="146">
        <f>IF(N1287="snížená",J1287,0)</f>
        <v>0</v>
      </c>
      <c r="BG1287" s="146">
        <f>IF(N1287="zákl. přenesená",J1287,0)</f>
        <v>0</v>
      </c>
      <c r="BH1287" s="146">
        <f>IF(N1287="sníž. přenesená",J1287,0)</f>
        <v>0</v>
      </c>
      <c r="BI1287" s="146">
        <f>IF(N1287="nulová",J1287,0)</f>
        <v>0</v>
      </c>
      <c r="BJ1287" s="18" t="s">
        <v>88</v>
      </c>
      <c r="BK1287" s="146">
        <f>ROUND(I1287*H1287,2)</f>
        <v>0</v>
      </c>
      <c r="BL1287" s="18" t="s">
        <v>417</v>
      </c>
      <c r="BM1287" s="145" t="s">
        <v>3482</v>
      </c>
    </row>
    <row r="1288" spans="2:65" s="1" customFormat="1" ht="11.25" x14ac:dyDescent="0.2">
      <c r="B1288" s="34"/>
      <c r="D1288" s="147" t="s">
        <v>320</v>
      </c>
      <c r="F1288" s="148" t="s">
        <v>3483</v>
      </c>
      <c r="I1288" s="149"/>
      <c r="L1288" s="34"/>
      <c r="M1288" s="150"/>
      <c r="T1288" s="55"/>
      <c r="AT1288" s="18" t="s">
        <v>320</v>
      </c>
      <c r="AU1288" s="18" t="s">
        <v>90</v>
      </c>
    </row>
    <row r="1289" spans="2:65" s="14" customFormat="1" ht="11.25" x14ac:dyDescent="0.2">
      <c r="B1289" s="166"/>
      <c r="D1289" s="152" t="s">
        <v>322</v>
      </c>
      <c r="E1289" s="167" t="s">
        <v>43</v>
      </c>
      <c r="F1289" s="168" t="s">
        <v>1815</v>
      </c>
      <c r="H1289" s="167" t="s">
        <v>43</v>
      </c>
      <c r="I1289" s="169"/>
      <c r="L1289" s="166"/>
      <c r="M1289" s="170"/>
      <c r="T1289" s="171"/>
      <c r="AT1289" s="167" t="s">
        <v>322</v>
      </c>
      <c r="AU1289" s="167" t="s">
        <v>90</v>
      </c>
      <c r="AV1289" s="14" t="s">
        <v>88</v>
      </c>
      <c r="AW1289" s="14" t="s">
        <v>41</v>
      </c>
      <c r="AX1289" s="14" t="s">
        <v>81</v>
      </c>
      <c r="AY1289" s="167" t="s">
        <v>311</v>
      </c>
    </row>
    <row r="1290" spans="2:65" s="12" customFormat="1" ht="11.25" x14ac:dyDescent="0.2">
      <c r="B1290" s="151"/>
      <c r="D1290" s="152" t="s">
        <v>322</v>
      </c>
      <c r="E1290" s="153" t="s">
        <v>43</v>
      </c>
      <c r="F1290" s="154" t="s">
        <v>3484</v>
      </c>
      <c r="H1290" s="155">
        <v>1</v>
      </c>
      <c r="I1290" s="156"/>
      <c r="L1290" s="151"/>
      <c r="M1290" s="157"/>
      <c r="T1290" s="158"/>
      <c r="AT1290" s="153" t="s">
        <v>322</v>
      </c>
      <c r="AU1290" s="153" t="s">
        <v>90</v>
      </c>
      <c r="AV1290" s="12" t="s">
        <v>90</v>
      </c>
      <c r="AW1290" s="12" t="s">
        <v>41</v>
      </c>
      <c r="AX1290" s="12" t="s">
        <v>81</v>
      </c>
      <c r="AY1290" s="153" t="s">
        <v>311</v>
      </c>
    </row>
    <row r="1291" spans="2:65" s="12" customFormat="1" ht="11.25" x14ac:dyDescent="0.2">
      <c r="B1291" s="151"/>
      <c r="D1291" s="152" t="s">
        <v>322</v>
      </c>
      <c r="E1291" s="153" t="s">
        <v>43</v>
      </c>
      <c r="F1291" s="154" t="s">
        <v>2935</v>
      </c>
      <c r="H1291" s="155">
        <v>2</v>
      </c>
      <c r="I1291" s="156"/>
      <c r="L1291" s="151"/>
      <c r="M1291" s="157"/>
      <c r="T1291" s="158"/>
      <c r="AT1291" s="153" t="s">
        <v>322</v>
      </c>
      <c r="AU1291" s="153" t="s">
        <v>90</v>
      </c>
      <c r="AV1291" s="12" t="s">
        <v>90</v>
      </c>
      <c r="AW1291" s="12" t="s">
        <v>41</v>
      </c>
      <c r="AX1291" s="12" t="s">
        <v>81</v>
      </c>
      <c r="AY1291" s="153" t="s">
        <v>311</v>
      </c>
    </row>
    <row r="1292" spans="2:65" s="13" customFormat="1" ht="11.25" x14ac:dyDescent="0.2">
      <c r="B1292" s="159"/>
      <c r="D1292" s="152" t="s">
        <v>322</v>
      </c>
      <c r="E1292" s="160" t="s">
        <v>43</v>
      </c>
      <c r="F1292" s="161" t="s">
        <v>331</v>
      </c>
      <c r="H1292" s="162">
        <v>3</v>
      </c>
      <c r="I1292" s="163"/>
      <c r="L1292" s="159"/>
      <c r="M1292" s="164"/>
      <c r="T1292" s="165"/>
      <c r="AT1292" s="160" t="s">
        <v>322</v>
      </c>
      <c r="AU1292" s="160" t="s">
        <v>90</v>
      </c>
      <c r="AV1292" s="13" t="s">
        <v>318</v>
      </c>
      <c r="AW1292" s="13" t="s">
        <v>41</v>
      </c>
      <c r="AX1292" s="13" t="s">
        <v>88</v>
      </c>
      <c r="AY1292" s="160" t="s">
        <v>311</v>
      </c>
    </row>
    <row r="1293" spans="2:65" s="1" customFormat="1" ht="16.5" customHeight="1" x14ac:dyDescent="0.2">
      <c r="B1293" s="34"/>
      <c r="C1293" s="172" t="s">
        <v>3485</v>
      </c>
      <c r="D1293" s="172" t="s">
        <v>634</v>
      </c>
      <c r="E1293" s="173" t="s">
        <v>3486</v>
      </c>
      <c r="F1293" s="174" t="s">
        <v>3487</v>
      </c>
      <c r="G1293" s="175" t="s">
        <v>340</v>
      </c>
      <c r="H1293" s="176">
        <v>1</v>
      </c>
      <c r="I1293" s="177"/>
      <c r="J1293" s="178">
        <f>ROUND(I1293*H1293,2)</f>
        <v>0</v>
      </c>
      <c r="K1293" s="174" t="s">
        <v>43</v>
      </c>
      <c r="L1293" s="179"/>
      <c r="M1293" s="180" t="s">
        <v>43</v>
      </c>
      <c r="N1293" s="181" t="s">
        <v>52</v>
      </c>
      <c r="P1293" s="143">
        <f>O1293*H1293</f>
        <v>0</v>
      </c>
      <c r="Q1293" s="143">
        <v>0</v>
      </c>
      <c r="R1293" s="143">
        <f>Q1293*H1293</f>
        <v>0</v>
      </c>
      <c r="S1293" s="143">
        <v>0</v>
      </c>
      <c r="T1293" s="144">
        <f>S1293*H1293</f>
        <v>0</v>
      </c>
      <c r="AR1293" s="145" t="s">
        <v>528</v>
      </c>
      <c r="AT1293" s="145" t="s">
        <v>634</v>
      </c>
      <c r="AU1293" s="145" t="s">
        <v>90</v>
      </c>
      <c r="AY1293" s="18" t="s">
        <v>311</v>
      </c>
      <c r="BE1293" s="146">
        <f>IF(N1293="základní",J1293,0)</f>
        <v>0</v>
      </c>
      <c r="BF1293" s="146">
        <f>IF(N1293="snížená",J1293,0)</f>
        <v>0</v>
      </c>
      <c r="BG1293" s="146">
        <f>IF(N1293="zákl. přenesená",J1293,0)</f>
        <v>0</v>
      </c>
      <c r="BH1293" s="146">
        <f>IF(N1293="sníž. přenesená",J1293,0)</f>
        <v>0</v>
      </c>
      <c r="BI1293" s="146">
        <f>IF(N1293="nulová",J1293,0)</f>
        <v>0</v>
      </c>
      <c r="BJ1293" s="18" t="s">
        <v>88</v>
      </c>
      <c r="BK1293" s="146">
        <f>ROUND(I1293*H1293,2)</f>
        <v>0</v>
      </c>
      <c r="BL1293" s="18" t="s">
        <v>417</v>
      </c>
      <c r="BM1293" s="145" t="s">
        <v>3488</v>
      </c>
    </row>
    <row r="1294" spans="2:65" s="1" customFormat="1" ht="19.5" x14ac:dyDescent="0.2">
      <c r="B1294" s="34"/>
      <c r="D1294" s="152" t="s">
        <v>668</v>
      </c>
      <c r="F1294" s="182" t="s">
        <v>3445</v>
      </c>
      <c r="I1294" s="149"/>
      <c r="L1294" s="34"/>
      <c r="M1294" s="150"/>
      <c r="T1294" s="55"/>
      <c r="AT1294" s="18" t="s">
        <v>668</v>
      </c>
      <c r="AU1294" s="18" t="s">
        <v>90</v>
      </c>
    </row>
    <row r="1295" spans="2:65" s="1" customFormat="1" ht="24.2" customHeight="1" x14ac:dyDescent="0.2">
      <c r="B1295" s="34"/>
      <c r="C1295" s="172" t="s">
        <v>3489</v>
      </c>
      <c r="D1295" s="172" t="s">
        <v>634</v>
      </c>
      <c r="E1295" s="173" t="s">
        <v>3490</v>
      </c>
      <c r="F1295" s="174" t="s">
        <v>3491</v>
      </c>
      <c r="G1295" s="175" t="s">
        <v>340</v>
      </c>
      <c r="H1295" s="176">
        <v>2</v>
      </c>
      <c r="I1295" s="177"/>
      <c r="J1295" s="178">
        <f>ROUND(I1295*H1295,2)</f>
        <v>0</v>
      </c>
      <c r="K1295" s="174" t="s">
        <v>43</v>
      </c>
      <c r="L1295" s="179"/>
      <c r="M1295" s="180" t="s">
        <v>43</v>
      </c>
      <c r="N1295" s="181" t="s">
        <v>52</v>
      </c>
      <c r="P1295" s="143">
        <f>O1295*H1295</f>
        <v>0</v>
      </c>
      <c r="Q1295" s="143">
        <v>0</v>
      </c>
      <c r="R1295" s="143">
        <f>Q1295*H1295</f>
        <v>0</v>
      </c>
      <c r="S1295" s="143">
        <v>0</v>
      </c>
      <c r="T1295" s="144">
        <f>S1295*H1295</f>
        <v>0</v>
      </c>
      <c r="AR1295" s="145" t="s">
        <v>528</v>
      </c>
      <c r="AT1295" s="145" t="s">
        <v>634</v>
      </c>
      <c r="AU1295" s="145" t="s">
        <v>90</v>
      </c>
      <c r="AY1295" s="18" t="s">
        <v>311</v>
      </c>
      <c r="BE1295" s="146">
        <f>IF(N1295="základní",J1295,0)</f>
        <v>0</v>
      </c>
      <c r="BF1295" s="146">
        <f>IF(N1295="snížená",J1295,0)</f>
        <v>0</v>
      </c>
      <c r="BG1295" s="146">
        <f>IF(N1295="zákl. přenesená",J1295,0)</f>
        <v>0</v>
      </c>
      <c r="BH1295" s="146">
        <f>IF(N1295="sníž. přenesená",J1295,0)</f>
        <v>0</v>
      </c>
      <c r="BI1295" s="146">
        <f>IF(N1295="nulová",J1295,0)</f>
        <v>0</v>
      </c>
      <c r="BJ1295" s="18" t="s">
        <v>88</v>
      </c>
      <c r="BK1295" s="146">
        <f>ROUND(I1295*H1295,2)</f>
        <v>0</v>
      </c>
      <c r="BL1295" s="18" t="s">
        <v>417</v>
      </c>
      <c r="BM1295" s="145" t="s">
        <v>3492</v>
      </c>
    </row>
    <row r="1296" spans="2:65" s="1" customFormat="1" ht="24.2" customHeight="1" x14ac:dyDescent="0.2">
      <c r="B1296" s="34"/>
      <c r="C1296" s="134" t="s">
        <v>3493</v>
      </c>
      <c r="D1296" s="134" t="s">
        <v>313</v>
      </c>
      <c r="E1296" s="135" t="s">
        <v>1297</v>
      </c>
      <c r="F1296" s="136" t="s">
        <v>1298</v>
      </c>
      <c r="G1296" s="137" t="s">
        <v>962</v>
      </c>
      <c r="H1296" s="183"/>
      <c r="I1296" s="139"/>
      <c r="J1296" s="140">
        <f>ROUND(I1296*H1296,2)</f>
        <v>0</v>
      </c>
      <c r="K1296" s="136" t="s">
        <v>317</v>
      </c>
      <c r="L1296" s="34"/>
      <c r="M1296" s="141" t="s">
        <v>43</v>
      </c>
      <c r="N1296" s="142" t="s">
        <v>52</v>
      </c>
      <c r="P1296" s="143">
        <f>O1296*H1296</f>
        <v>0</v>
      </c>
      <c r="Q1296" s="143">
        <v>0</v>
      </c>
      <c r="R1296" s="143">
        <f>Q1296*H1296</f>
        <v>0</v>
      </c>
      <c r="S1296" s="143">
        <v>0</v>
      </c>
      <c r="T1296" s="144">
        <f>S1296*H1296</f>
        <v>0</v>
      </c>
      <c r="AR1296" s="145" t="s">
        <v>417</v>
      </c>
      <c r="AT1296" s="145" t="s">
        <v>313</v>
      </c>
      <c r="AU1296" s="145" t="s">
        <v>90</v>
      </c>
      <c r="AY1296" s="18" t="s">
        <v>311</v>
      </c>
      <c r="BE1296" s="146">
        <f>IF(N1296="základní",J1296,0)</f>
        <v>0</v>
      </c>
      <c r="BF1296" s="146">
        <f>IF(N1296="snížená",J1296,0)</f>
        <v>0</v>
      </c>
      <c r="BG1296" s="146">
        <f>IF(N1296="zákl. přenesená",J1296,0)</f>
        <v>0</v>
      </c>
      <c r="BH1296" s="146">
        <f>IF(N1296="sníž. přenesená",J1296,0)</f>
        <v>0</v>
      </c>
      <c r="BI1296" s="146">
        <f>IF(N1296="nulová",J1296,0)</f>
        <v>0</v>
      </c>
      <c r="BJ1296" s="18" t="s">
        <v>88</v>
      </c>
      <c r="BK1296" s="146">
        <f>ROUND(I1296*H1296,2)</f>
        <v>0</v>
      </c>
      <c r="BL1296" s="18" t="s">
        <v>417</v>
      </c>
      <c r="BM1296" s="145" t="s">
        <v>3494</v>
      </c>
    </row>
    <row r="1297" spans="2:65" s="1" customFormat="1" ht="11.25" x14ac:dyDescent="0.2">
      <c r="B1297" s="34"/>
      <c r="D1297" s="147" t="s">
        <v>320</v>
      </c>
      <c r="F1297" s="148" t="s">
        <v>1300</v>
      </c>
      <c r="I1297" s="149"/>
      <c r="L1297" s="34"/>
      <c r="M1297" s="150"/>
      <c r="T1297" s="55"/>
      <c r="AT1297" s="18" t="s">
        <v>320</v>
      </c>
      <c r="AU1297" s="18" t="s">
        <v>90</v>
      </c>
    </row>
    <row r="1298" spans="2:65" s="11" customFormat="1" ht="22.9" customHeight="1" x14ac:dyDescent="0.2">
      <c r="B1298" s="122"/>
      <c r="D1298" s="123" t="s">
        <v>80</v>
      </c>
      <c r="E1298" s="132" t="s">
        <v>1301</v>
      </c>
      <c r="F1298" s="132" t="s">
        <v>1302</v>
      </c>
      <c r="I1298" s="125"/>
      <c r="J1298" s="133">
        <f>BK1298</f>
        <v>0</v>
      </c>
      <c r="L1298" s="122"/>
      <c r="M1298" s="127"/>
      <c r="P1298" s="128">
        <f>SUM(P1299:P1398)</f>
        <v>0</v>
      </c>
      <c r="R1298" s="128">
        <f>SUM(R1299:R1398)</f>
        <v>5.9000000000000003E-4</v>
      </c>
      <c r="T1298" s="129">
        <f>SUM(T1299:T1398)</f>
        <v>0</v>
      </c>
      <c r="AR1298" s="123" t="s">
        <v>90</v>
      </c>
      <c r="AT1298" s="130" t="s">
        <v>80</v>
      </c>
      <c r="AU1298" s="130" t="s">
        <v>88</v>
      </c>
      <c r="AY1298" s="123" t="s">
        <v>311</v>
      </c>
      <c r="BK1298" s="131">
        <f>SUM(BK1299:BK1398)</f>
        <v>0</v>
      </c>
    </row>
    <row r="1299" spans="2:65" s="1" customFormat="1" ht="16.5" customHeight="1" x14ac:dyDescent="0.2">
      <c r="B1299" s="34"/>
      <c r="C1299" s="134" t="s">
        <v>3495</v>
      </c>
      <c r="D1299" s="134" t="s">
        <v>313</v>
      </c>
      <c r="E1299" s="135" t="s">
        <v>3496</v>
      </c>
      <c r="F1299" s="136" t="s">
        <v>3497</v>
      </c>
      <c r="G1299" s="137" t="s">
        <v>250</v>
      </c>
      <c r="H1299" s="138">
        <v>802.91899999999998</v>
      </c>
      <c r="I1299" s="139"/>
      <c r="J1299" s="140">
        <f>ROUND(I1299*H1299,2)</f>
        <v>0</v>
      </c>
      <c r="K1299" s="136" t="s">
        <v>43</v>
      </c>
      <c r="L1299" s="34"/>
      <c r="M1299" s="141" t="s">
        <v>43</v>
      </c>
      <c r="N1299" s="142" t="s">
        <v>52</v>
      </c>
      <c r="P1299" s="143">
        <f>O1299*H1299</f>
        <v>0</v>
      </c>
      <c r="Q1299" s="143">
        <v>0</v>
      </c>
      <c r="R1299" s="143">
        <f>Q1299*H1299</f>
        <v>0</v>
      </c>
      <c r="S1299" s="143">
        <v>0</v>
      </c>
      <c r="T1299" s="144">
        <f>S1299*H1299</f>
        <v>0</v>
      </c>
      <c r="AR1299" s="145" t="s">
        <v>417</v>
      </c>
      <c r="AT1299" s="145" t="s">
        <v>313</v>
      </c>
      <c r="AU1299" s="145" t="s">
        <v>90</v>
      </c>
      <c r="AY1299" s="18" t="s">
        <v>311</v>
      </c>
      <c r="BE1299" s="146">
        <f>IF(N1299="základní",J1299,0)</f>
        <v>0</v>
      </c>
      <c r="BF1299" s="146">
        <f>IF(N1299="snížená",J1299,0)</f>
        <v>0</v>
      </c>
      <c r="BG1299" s="146">
        <f>IF(N1299="zákl. přenesená",J1299,0)</f>
        <v>0</v>
      </c>
      <c r="BH1299" s="146">
        <f>IF(N1299="sníž. přenesená",J1299,0)</f>
        <v>0</v>
      </c>
      <c r="BI1299" s="146">
        <f>IF(N1299="nulová",J1299,0)</f>
        <v>0</v>
      </c>
      <c r="BJ1299" s="18" t="s">
        <v>88</v>
      </c>
      <c r="BK1299" s="146">
        <f>ROUND(I1299*H1299,2)</f>
        <v>0</v>
      </c>
      <c r="BL1299" s="18" t="s">
        <v>417</v>
      </c>
      <c r="BM1299" s="145" t="s">
        <v>3498</v>
      </c>
    </row>
    <row r="1300" spans="2:65" s="14" customFormat="1" ht="11.25" x14ac:dyDescent="0.2">
      <c r="B1300" s="166"/>
      <c r="D1300" s="152" t="s">
        <v>322</v>
      </c>
      <c r="E1300" s="167" t="s">
        <v>43</v>
      </c>
      <c r="F1300" s="168" t="s">
        <v>1815</v>
      </c>
      <c r="H1300" s="167" t="s">
        <v>43</v>
      </c>
      <c r="I1300" s="169"/>
      <c r="L1300" s="166"/>
      <c r="M1300" s="170"/>
      <c r="T1300" s="171"/>
      <c r="AT1300" s="167" t="s">
        <v>322</v>
      </c>
      <c r="AU1300" s="167" t="s">
        <v>90</v>
      </c>
      <c r="AV1300" s="14" t="s">
        <v>88</v>
      </c>
      <c r="AW1300" s="14" t="s">
        <v>41</v>
      </c>
      <c r="AX1300" s="14" t="s">
        <v>81</v>
      </c>
      <c r="AY1300" s="167" t="s">
        <v>311</v>
      </c>
    </row>
    <row r="1301" spans="2:65" s="12" customFormat="1" ht="11.25" x14ac:dyDescent="0.2">
      <c r="B1301" s="151"/>
      <c r="D1301" s="152" t="s">
        <v>322</v>
      </c>
      <c r="E1301" s="153" t="s">
        <v>43</v>
      </c>
      <c r="F1301" s="154" t="s">
        <v>2644</v>
      </c>
      <c r="H1301" s="155">
        <v>265.33</v>
      </c>
      <c r="I1301" s="156"/>
      <c r="L1301" s="151"/>
      <c r="M1301" s="157"/>
      <c r="T1301" s="158"/>
      <c r="AT1301" s="153" t="s">
        <v>322</v>
      </c>
      <c r="AU1301" s="153" t="s">
        <v>90</v>
      </c>
      <c r="AV1301" s="12" t="s">
        <v>90</v>
      </c>
      <c r="AW1301" s="12" t="s">
        <v>41</v>
      </c>
      <c r="AX1301" s="12" t="s">
        <v>81</v>
      </c>
      <c r="AY1301" s="153" t="s">
        <v>311</v>
      </c>
    </row>
    <row r="1302" spans="2:65" s="12" customFormat="1" ht="11.25" x14ac:dyDescent="0.2">
      <c r="B1302" s="151"/>
      <c r="D1302" s="152" t="s">
        <v>322</v>
      </c>
      <c r="E1302" s="153" t="s">
        <v>43</v>
      </c>
      <c r="F1302" s="154" t="s">
        <v>2645</v>
      </c>
      <c r="H1302" s="155">
        <v>537.58900000000006</v>
      </c>
      <c r="I1302" s="156"/>
      <c r="L1302" s="151"/>
      <c r="M1302" s="157"/>
      <c r="T1302" s="158"/>
      <c r="AT1302" s="153" t="s">
        <v>322</v>
      </c>
      <c r="AU1302" s="153" t="s">
        <v>90</v>
      </c>
      <c r="AV1302" s="12" t="s">
        <v>90</v>
      </c>
      <c r="AW1302" s="12" t="s">
        <v>41</v>
      </c>
      <c r="AX1302" s="12" t="s">
        <v>81</v>
      </c>
      <c r="AY1302" s="153" t="s">
        <v>311</v>
      </c>
    </row>
    <row r="1303" spans="2:65" s="13" customFormat="1" ht="11.25" x14ac:dyDescent="0.2">
      <c r="B1303" s="159"/>
      <c r="D1303" s="152" t="s">
        <v>322</v>
      </c>
      <c r="E1303" s="160" t="s">
        <v>43</v>
      </c>
      <c r="F1303" s="161" t="s">
        <v>331</v>
      </c>
      <c r="H1303" s="162">
        <v>802.91899999999998</v>
      </c>
      <c r="I1303" s="163"/>
      <c r="L1303" s="159"/>
      <c r="M1303" s="164"/>
      <c r="T1303" s="165"/>
      <c r="AT1303" s="160" t="s">
        <v>322</v>
      </c>
      <c r="AU1303" s="160" t="s">
        <v>90</v>
      </c>
      <c r="AV1303" s="13" t="s">
        <v>318</v>
      </c>
      <c r="AW1303" s="13" t="s">
        <v>41</v>
      </c>
      <c r="AX1303" s="13" t="s">
        <v>88</v>
      </c>
      <c r="AY1303" s="160" t="s">
        <v>311</v>
      </c>
    </row>
    <row r="1304" spans="2:65" s="1" customFormat="1" ht="21.75" customHeight="1" x14ac:dyDescent="0.2">
      <c r="B1304" s="34"/>
      <c r="C1304" s="134" t="s">
        <v>3499</v>
      </c>
      <c r="D1304" s="134" t="s">
        <v>313</v>
      </c>
      <c r="E1304" s="135" t="s">
        <v>3500</v>
      </c>
      <c r="F1304" s="136" t="s">
        <v>3501</v>
      </c>
      <c r="G1304" s="137" t="s">
        <v>340</v>
      </c>
      <c r="H1304" s="138">
        <v>1</v>
      </c>
      <c r="I1304" s="139"/>
      <c r="J1304" s="140">
        <f>ROUND(I1304*H1304,2)</f>
        <v>0</v>
      </c>
      <c r="K1304" s="136" t="s">
        <v>317</v>
      </c>
      <c r="L1304" s="34"/>
      <c r="M1304" s="141" t="s">
        <v>43</v>
      </c>
      <c r="N1304" s="142" t="s">
        <v>52</v>
      </c>
      <c r="P1304" s="143">
        <f>O1304*H1304</f>
        <v>0</v>
      </c>
      <c r="Q1304" s="143">
        <v>5.9000000000000003E-4</v>
      </c>
      <c r="R1304" s="143">
        <f>Q1304*H1304</f>
        <v>5.9000000000000003E-4</v>
      </c>
      <c r="S1304" s="143">
        <v>0</v>
      </c>
      <c r="T1304" s="144">
        <f>S1304*H1304</f>
        <v>0</v>
      </c>
      <c r="AR1304" s="145" t="s">
        <v>417</v>
      </c>
      <c r="AT1304" s="145" t="s">
        <v>313</v>
      </c>
      <c r="AU1304" s="145" t="s">
        <v>90</v>
      </c>
      <c r="AY1304" s="18" t="s">
        <v>311</v>
      </c>
      <c r="BE1304" s="146">
        <f>IF(N1304="základní",J1304,0)</f>
        <v>0</v>
      </c>
      <c r="BF1304" s="146">
        <f>IF(N1304="snížená",J1304,0)</f>
        <v>0</v>
      </c>
      <c r="BG1304" s="146">
        <f>IF(N1304="zákl. přenesená",J1304,0)</f>
        <v>0</v>
      </c>
      <c r="BH1304" s="146">
        <f>IF(N1304="sníž. přenesená",J1304,0)</f>
        <v>0</v>
      </c>
      <c r="BI1304" s="146">
        <f>IF(N1304="nulová",J1304,0)</f>
        <v>0</v>
      </c>
      <c r="BJ1304" s="18" t="s">
        <v>88</v>
      </c>
      <c r="BK1304" s="146">
        <f>ROUND(I1304*H1304,2)</f>
        <v>0</v>
      </c>
      <c r="BL1304" s="18" t="s">
        <v>417</v>
      </c>
      <c r="BM1304" s="145" t="s">
        <v>3502</v>
      </c>
    </row>
    <row r="1305" spans="2:65" s="1" customFormat="1" ht="11.25" x14ac:dyDescent="0.2">
      <c r="B1305" s="34"/>
      <c r="D1305" s="147" t="s">
        <v>320</v>
      </c>
      <c r="F1305" s="148" t="s">
        <v>3503</v>
      </c>
      <c r="I1305" s="149"/>
      <c r="L1305" s="34"/>
      <c r="M1305" s="150"/>
      <c r="T1305" s="55"/>
      <c r="AT1305" s="18" t="s">
        <v>320</v>
      </c>
      <c r="AU1305" s="18" t="s">
        <v>90</v>
      </c>
    </row>
    <row r="1306" spans="2:65" s="14" customFormat="1" ht="11.25" x14ac:dyDescent="0.2">
      <c r="B1306" s="166"/>
      <c r="D1306" s="152" t="s">
        <v>322</v>
      </c>
      <c r="E1306" s="167" t="s">
        <v>43</v>
      </c>
      <c r="F1306" s="168" t="s">
        <v>1815</v>
      </c>
      <c r="H1306" s="167" t="s">
        <v>43</v>
      </c>
      <c r="I1306" s="169"/>
      <c r="L1306" s="166"/>
      <c r="M1306" s="170"/>
      <c r="T1306" s="171"/>
      <c r="AT1306" s="167" t="s">
        <v>322</v>
      </c>
      <c r="AU1306" s="167" t="s">
        <v>90</v>
      </c>
      <c r="AV1306" s="14" t="s">
        <v>88</v>
      </c>
      <c r="AW1306" s="14" t="s">
        <v>41</v>
      </c>
      <c r="AX1306" s="14" t="s">
        <v>81</v>
      </c>
      <c r="AY1306" s="167" t="s">
        <v>311</v>
      </c>
    </row>
    <row r="1307" spans="2:65" s="12" customFormat="1" ht="11.25" x14ac:dyDescent="0.2">
      <c r="B1307" s="151"/>
      <c r="D1307" s="152" t="s">
        <v>322</v>
      </c>
      <c r="E1307" s="153" t="s">
        <v>43</v>
      </c>
      <c r="F1307" s="154" t="s">
        <v>3504</v>
      </c>
      <c r="H1307" s="155">
        <v>1</v>
      </c>
      <c r="I1307" s="156"/>
      <c r="L1307" s="151"/>
      <c r="M1307" s="157"/>
      <c r="T1307" s="158"/>
      <c r="AT1307" s="153" t="s">
        <v>322</v>
      </c>
      <c r="AU1307" s="153" t="s">
        <v>90</v>
      </c>
      <c r="AV1307" s="12" t="s">
        <v>90</v>
      </c>
      <c r="AW1307" s="12" t="s">
        <v>41</v>
      </c>
      <c r="AX1307" s="12" t="s">
        <v>81</v>
      </c>
      <c r="AY1307" s="153" t="s">
        <v>311</v>
      </c>
    </row>
    <row r="1308" spans="2:65" s="13" customFormat="1" ht="11.25" x14ac:dyDescent="0.2">
      <c r="B1308" s="159"/>
      <c r="D1308" s="152" t="s">
        <v>322</v>
      </c>
      <c r="E1308" s="160" t="s">
        <v>43</v>
      </c>
      <c r="F1308" s="161" t="s">
        <v>331</v>
      </c>
      <c r="H1308" s="162">
        <v>1</v>
      </c>
      <c r="I1308" s="163"/>
      <c r="L1308" s="159"/>
      <c r="M1308" s="164"/>
      <c r="T1308" s="165"/>
      <c r="AT1308" s="160" t="s">
        <v>322</v>
      </c>
      <c r="AU1308" s="160" t="s">
        <v>90</v>
      </c>
      <c r="AV1308" s="13" t="s">
        <v>318</v>
      </c>
      <c r="AW1308" s="13" t="s">
        <v>41</v>
      </c>
      <c r="AX1308" s="13" t="s">
        <v>88</v>
      </c>
      <c r="AY1308" s="160" t="s">
        <v>311</v>
      </c>
    </row>
    <row r="1309" spans="2:65" s="1" customFormat="1" ht="33" customHeight="1" x14ac:dyDescent="0.2">
      <c r="B1309" s="34"/>
      <c r="C1309" s="172" t="s">
        <v>3505</v>
      </c>
      <c r="D1309" s="172" t="s">
        <v>634</v>
      </c>
      <c r="E1309" s="173" t="s">
        <v>3506</v>
      </c>
      <c r="F1309" s="174" t="s">
        <v>3507</v>
      </c>
      <c r="G1309" s="175" t="s">
        <v>340</v>
      </c>
      <c r="H1309" s="176">
        <v>1</v>
      </c>
      <c r="I1309" s="177"/>
      <c r="J1309" s="178">
        <f>ROUND(I1309*H1309,2)</f>
        <v>0</v>
      </c>
      <c r="K1309" s="174" t="s">
        <v>43</v>
      </c>
      <c r="L1309" s="179"/>
      <c r="M1309" s="180" t="s">
        <v>43</v>
      </c>
      <c r="N1309" s="181" t="s">
        <v>52</v>
      </c>
      <c r="P1309" s="143">
        <f>O1309*H1309</f>
        <v>0</v>
      </c>
      <c r="Q1309" s="143">
        <v>0</v>
      </c>
      <c r="R1309" s="143">
        <f>Q1309*H1309</f>
        <v>0</v>
      </c>
      <c r="S1309" s="143">
        <v>0</v>
      </c>
      <c r="T1309" s="144">
        <f>S1309*H1309</f>
        <v>0</v>
      </c>
      <c r="AR1309" s="145" t="s">
        <v>528</v>
      </c>
      <c r="AT1309" s="145" t="s">
        <v>634</v>
      </c>
      <c r="AU1309" s="145" t="s">
        <v>90</v>
      </c>
      <c r="AY1309" s="18" t="s">
        <v>311</v>
      </c>
      <c r="BE1309" s="146">
        <f>IF(N1309="základní",J1309,0)</f>
        <v>0</v>
      </c>
      <c r="BF1309" s="146">
        <f>IF(N1309="snížená",J1309,0)</f>
        <v>0</v>
      </c>
      <c r="BG1309" s="146">
        <f>IF(N1309="zákl. přenesená",J1309,0)</f>
        <v>0</v>
      </c>
      <c r="BH1309" s="146">
        <f>IF(N1309="sníž. přenesená",J1309,0)</f>
        <v>0</v>
      </c>
      <c r="BI1309" s="146">
        <f>IF(N1309="nulová",J1309,0)</f>
        <v>0</v>
      </c>
      <c r="BJ1309" s="18" t="s">
        <v>88</v>
      </c>
      <c r="BK1309" s="146">
        <f>ROUND(I1309*H1309,2)</f>
        <v>0</v>
      </c>
      <c r="BL1309" s="18" t="s">
        <v>417</v>
      </c>
      <c r="BM1309" s="145" t="s">
        <v>3508</v>
      </c>
    </row>
    <row r="1310" spans="2:65" s="1" customFormat="1" ht="19.5" x14ac:dyDescent="0.2">
      <c r="B1310" s="34"/>
      <c r="D1310" s="152" t="s">
        <v>668</v>
      </c>
      <c r="F1310" s="182" t="s">
        <v>3445</v>
      </c>
      <c r="I1310" s="149"/>
      <c r="L1310" s="34"/>
      <c r="M1310" s="150"/>
      <c r="T1310" s="55"/>
      <c r="AT1310" s="18" t="s">
        <v>668</v>
      </c>
      <c r="AU1310" s="18" t="s">
        <v>90</v>
      </c>
    </row>
    <row r="1311" spans="2:65" s="1" customFormat="1" ht="16.5" customHeight="1" x14ac:dyDescent="0.2">
      <c r="B1311" s="34"/>
      <c r="C1311" s="134" t="s">
        <v>3509</v>
      </c>
      <c r="D1311" s="134" t="s">
        <v>313</v>
      </c>
      <c r="E1311" s="135" t="s">
        <v>3510</v>
      </c>
      <c r="F1311" s="136" t="s">
        <v>3511</v>
      </c>
      <c r="G1311" s="137" t="s">
        <v>340</v>
      </c>
      <c r="H1311" s="138">
        <v>3</v>
      </c>
      <c r="I1311" s="139"/>
      <c r="J1311" s="140">
        <f>ROUND(I1311*H1311,2)</f>
        <v>0</v>
      </c>
      <c r="K1311" s="136" t="s">
        <v>43</v>
      </c>
      <c r="L1311" s="34"/>
      <c r="M1311" s="141" t="s">
        <v>43</v>
      </c>
      <c r="N1311" s="142" t="s">
        <v>52</v>
      </c>
      <c r="P1311" s="143">
        <f>O1311*H1311</f>
        <v>0</v>
      </c>
      <c r="Q1311" s="143">
        <v>0</v>
      </c>
      <c r="R1311" s="143">
        <f>Q1311*H1311</f>
        <v>0</v>
      </c>
      <c r="S1311" s="143">
        <v>0</v>
      </c>
      <c r="T1311" s="144">
        <f>S1311*H1311</f>
        <v>0</v>
      </c>
      <c r="AR1311" s="145" t="s">
        <v>417</v>
      </c>
      <c r="AT1311" s="145" t="s">
        <v>313</v>
      </c>
      <c r="AU1311" s="145" t="s">
        <v>90</v>
      </c>
      <c r="AY1311" s="18" t="s">
        <v>311</v>
      </c>
      <c r="BE1311" s="146">
        <f>IF(N1311="základní",J1311,0)</f>
        <v>0</v>
      </c>
      <c r="BF1311" s="146">
        <f>IF(N1311="snížená",J1311,0)</f>
        <v>0</v>
      </c>
      <c r="BG1311" s="146">
        <f>IF(N1311="zákl. přenesená",J1311,0)</f>
        <v>0</v>
      </c>
      <c r="BH1311" s="146">
        <f>IF(N1311="sníž. přenesená",J1311,0)</f>
        <v>0</v>
      </c>
      <c r="BI1311" s="146">
        <f>IF(N1311="nulová",J1311,0)</f>
        <v>0</v>
      </c>
      <c r="BJ1311" s="18" t="s">
        <v>88</v>
      </c>
      <c r="BK1311" s="146">
        <f>ROUND(I1311*H1311,2)</f>
        <v>0</v>
      </c>
      <c r="BL1311" s="18" t="s">
        <v>417</v>
      </c>
      <c r="BM1311" s="145" t="s">
        <v>3512</v>
      </c>
    </row>
    <row r="1312" spans="2:65" s="14" customFormat="1" ht="11.25" x14ac:dyDescent="0.2">
      <c r="B1312" s="166"/>
      <c r="D1312" s="152" t="s">
        <v>322</v>
      </c>
      <c r="E1312" s="167" t="s">
        <v>43</v>
      </c>
      <c r="F1312" s="168" t="s">
        <v>1830</v>
      </c>
      <c r="H1312" s="167" t="s">
        <v>43</v>
      </c>
      <c r="I1312" s="169"/>
      <c r="L1312" s="166"/>
      <c r="M1312" s="170"/>
      <c r="T1312" s="171"/>
      <c r="AT1312" s="167" t="s">
        <v>322</v>
      </c>
      <c r="AU1312" s="167" t="s">
        <v>90</v>
      </c>
      <c r="AV1312" s="14" t="s">
        <v>88</v>
      </c>
      <c r="AW1312" s="14" t="s">
        <v>41</v>
      </c>
      <c r="AX1312" s="14" t="s">
        <v>81</v>
      </c>
      <c r="AY1312" s="167" t="s">
        <v>311</v>
      </c>
    </row>
    <row r="1313" spans="2:65" s="12" customFormat="1" ht="11.25" x14ac:dyDescent="0.2">
      <c r="B1313" s="151"/>
      <c r="D1313" s="152" t="s">
        <v>322</v>
      </c>
      <c r="E1313" s="153" t="s">
        <v>43</v>
      </c>
      <c r="F1313" s="154" t="s">
        <v>3513</v>
      </c>
      <c r="H1313" s="155">
        <v>3</v>
      </c>
      <c r="I1313" s="156"/>
      <c r="L1313" s="151"/>
      <c r="M1313" s="157"/>
      <c r="T1313" s="158"/>
      <c r="AT1313" s="153" t="s">
        <v>322</v>
      </c>
      <c r="AU1313" s="153" t="s">
        <v>90</v>
      </c>
      <c r="AV1313" s="12" t="s">
        <v>90</v>
      </c>
      <c r="AW1313" s="12" t="s">
        <v>41</v>
      </c>
      <c r="AX1313" s="12" t="s">
        <v>81</v>
      </c>
      <c r="AY1313" s="153" t="s">
        <v>311</v>
      </c>
    </row>
    <row r="1314" spans="2:65" s="13" customFormat="1" ht="11.25" x14ac:dyDescent="0.2">
      <c r="B1314" s="159"/>
      <c r="D1314" s="152" t="s">
        <v>322</v>
      </c>
      <c r="E1314" s="160" t="s">
        <v>43</v>
      </c>
      <c r="F1314" s="161" t="s">
        <v>331</v>
      </c>
      <c r="H1314" s="162">
        <v>3</v>
      </c>
      <c r="I1314" s="163"/>
      <c r="L1314" s="159"/>
      <c r="M1314" s="164"/>
      <c r="T1314" s="165"/>
      <c r="AT1314" s="160" t="s">
        <v>322</v>
      </c>
      <c r="AU1314" s="160" t="s">
        <v>90</v>
      </c>
      <c r="AV1314" s="13" t="s">
        <v>318</v>
      </c>
      <c r="AW1314" s="13" t="s">
        <v>41</v>
      </c>
      <c r="AX1314" s="13" t="s">
        <v>88</v>
      </c>
      <c r="AY1314" s="160" t="s">
        <v>311</v>
      </c>
    </row>
    <row r="1315" spans="2:65" s="1" customFormat="1" ht="21.75" customHeight="1" x14ac:dyDescent="0.2">
      <c r="B1315" s="34"/>
      <c r="C1315" s="134" t="s">
        <v>3514</v>
      </c>
      <c r="D1315" s="134" t="s">
        <v>313</v>
      </c>
      <c r="E1315" s="135" t="s">
        <v>3515</v>
      </c>
      <c r="F1315" s="136" t="s">
        <v>3516</v>
      </c>
      <c r="G1315" s="137" t="s">
        <v>340</v>
      </c>
      <c r="H1315" s="138">
        <v>2</v>
      </c>
      <c r="I1315" s="139"/>
      <c r="J1315" s="140">
        <f>ROUND(I1315*H1315,2)</f>
        <v>0</v>
      </c>
      <c r="K1315" s="136" t="s">
        <v>43</v>
      </c>
      <c r="L1315" s="34"/>
      <c r="M1315" s="141" t="s">
        <v>43</v>
      </c>
      <c r="N1315" s="142" t="s">
        <v>52</v>
      </c>
      <c r="P1315" s="143">
        <f>O1315*H1315</f>
        <v>0</v>
      </c>
      <c r="Q1315" s="143">
        <v>0</v>
      </c>
      <c r="R1315" s="143">
        <f>Q1315*H1315</f>
        <v>0</v>
      </c>
      <c r="S1315" s="143">
        <v>0</v>
      </c>
      <c r="T1315" s="144">
        <f>S1315*H1315</f>
        <v>0</v>
      </c>
      <c r="AR1315" s="145" t="s">
        <v>417</v>
      </c>
      <c r="AT1315" s="145" t="s">
        <v>313</v>
      </c>
      <c r="AU1315" s="145" t="s">
        <v>90</v>
      </c>
      <c r="AY1315" s="18" t="s">
        <v>311</v>
      </c>
      <c r="BE1315" s="146">
        <f>IF(N1315="základní",J1315,0)</f>
        <v>0</v>
      </c>
      <c r="BF1315" s="146">
        <f>IF(N1315="snížená",J1315,0)</f>
        <v>0</v>
      </c>
      <c r="BG1315" s="146">
        <f>IF(N1315="zákl. přenesená",J1315,0)</f>
        <v>0</v>
      </c>
      <c r="BH1315" s="146">
        <f>IF(N1315="sníž. přenesená",J1315,0)</f>
        <v>0</v>
      </c>
      <c r="BI1315" s="146">
        <f>IF(N1315="nulová",J1315,0)</f>
        <v>0</v>
      </c>
      <c r="BJ1315" s="18" t="s">
        <v>88</v>
      </c>
      <c r="BK1315" s="146">
        <f>ROUND(I1315*H1315,2)</f>
        <v>0</v>
      </c>
      <c r="BL1315" s="18" t="s">
        <v>417</v>
      </c>
      <c r="BM1315" s="145" t="s">
        <v>3517</v>
      </c>
    </row>
    <row r="1316" spans="2:65" s="14" customFormat="1" ht="11.25" x14ac:dyDescent="0.2">
      <c r="B1316" s="166"/>
      <c r="D1316" s="152" t="s">
        <v>322</v>
      </c>
      <c r="E1316" s="167" t="s">
        <v>43</v>
      </c>
      <c r="F1316" s="168" t="s">
        <v>1830</v>
      </c>
      <c r="H1316" s="167" t="s">
        <v>43</v>
      </c>
      <c r="I1316" s="169"/>
      <c r="L1316" s="166"/>
      <c r="M1316" s="170"/>
      <c r="T1316" s="171"/>
      <c r="AT1316" s="167" t="s">
        <v>322</v>
      </c>
      <c r="AU1316" s="167" t="s">
        <v>90</v>
      </c>
      <c r="AV1316" s="14" t="s">
        <v>88</v>
      </c>
      <c r="AW1316" s="14" t="s">
        <v>41</v>
      </c>
      <c r="AX1316" s="14" t="s">
        <v>81</v>
      </c>
      <c r="AY1316" s="167" t="s">
        <v>311</v>
      </c>
    </row>
    <row r="1317" spans="2:65" s="12" customFormat="1" ht="11.25" x14ac:dyDescent="0.2">
      <c r="B1317" s="151"/>
      <c r="D1317" s="152" t="s">
        <v>322</v>
      </c>
      <c r="E1317" s="153" t="s">
        <v>43</v>
      </c>
      <c r="F1317" s="154" t="s">
        <v>3518</v>
      </c>
      <c r="H1317" s="155">
        <v>2</v>
      </c>
      <c r="I1317" s="156"/>
      <c r="L1317" s="151"/>
      <c r="M1317" s="157"/>
      <c r="T1317" s="158"/>
      <c r="AT1317" s="153" t="s">
        <v>322</v>
      </c>
      <c r="AU1317" s="153" t="s">
        <v>90</v>
      </c>
      <c r="AV1317" s="12" t="s">
        <v>90</v>
      </c>
      <c r="AW1317" s="12" t="s">
        <v>41</v>
      </c>
      <c r="AX1317" s="12" t="s">
        <v>81</v>
      </c>
      <c r="AY1317" s="153" t="s">
        <v>311</v>
      </c>
    </row>
    <row r="1318" spans="2:65" s="13" customFormat="1" ht="11.25" x14ac:dyDescent="0.2">
      <c r="B1318" s="159"/>
      <c r="D1318" s="152" t="s">
        <v>322</v>
      </c>
      <c r="E1318" s="160" t="s">
        <v>43</v>
      </c>
      <c r="F1318" s="161" t="s">
        <v>331</v>
      </c>
      <c r="H1318" s="162">
        <v>2</v>
      </c>
      <c r="I1318" s="163"/>
      <c r="L1318" s="159"/>
      <c r="M1318" s="164"/>
      <c r="T1318" s="165"/>
      <c r="AT1318" s="160" t="s">
        <v>322</v>
      </c>
      <c r="AU1318" s="160" t="s">
        <v>90</v>
      </c>
      <c r="AV1318" s="13" t="s">
        <v>318</v>
      </c>
      <c r="AW1318" s="13" t="s">
        <v>41</v>
      </c>
      <c r="AX1318" s="13" t="s">
        <v>88</v>
      </c>
      <c r="AY1318" s="160" t="s">
        <v>311</v>
      </c>
    </row>
    <row r="1319" spans="2:65" s="1" customFormat="1" ht="16.5" customHeight="1" x14ac:dyDescent="0.2">
      <c r="B1319" s="34"/>
      <c r="C1319" s="134" t="s">
        <v>3519</v>
      </c>
      <c r="D1319" s="134" t="s">
        <v>313</v>
      </c>
      <c r="E1319" s="135" t="s">
        <v>3520</v>
      </c>
      <c r="F1319" s="136" t="s">
        <v>3521</v>
      </c>
      <c r="G1319" s="137" t="s">
        <v>767</v>
      </c>
      <c r="H1319" s="138">
        <v>21.43</v>
      </c>
      <c r="I1319" s="139"/>
      <c r="J1319" s="140">
        <f>ROUND(I1319*H1319,2)</f>
        <v>0</v>
      </c>
      <c r="K1319" s="136" t="s">
        <v>43</v>
      </c>
      <c r="L1319" s="34"/>
      <c r="M1319" s="141" t="s">
        <v>43</v>
      </c>
      <c r="N1319" s="142" t="s">
        <v>52</v>
      </c>
      <c r="P1319" s="143">
        <f>O1319*H1319</f>
        <v>0</v>
      </c>
      <c r="Q1319" s="143">
        <v>0</v>
      </c>
      <c r="R1319" s="143">
        <f>Q1319*H1319</f>
        <v>0</v>
      </c>
      <c r="S1319" s="143">
        <v>0</v>
      </c>
      <c r="T1319" s="144">
        <f>S1319*H1319</f>
        <v>0</v>
      </c>
      <c r="AR1319" s="145" t="s">
        <v>417</v>
      </c>
      <c r="AT1319" s="145" t="s">
        <v>313</v>
      </c>
      <c r="AU1319" s="145" t="s">
        <v>90</v>
      </c>
      <c r="AY1319" s="18" t="s">
        <v>311</v>
      </c>
      <c r="BE1319" s="146">
        <f>IF(N1319="základní",J1319,0)</f>
        <v>0</v>
      </c>
      <c r="BF1319" s="146">
        <f>IF(N1319="snížená",J1319,0)</f>
        <v>0</v>
      </c>
      <c r="BG1319" s="146">
        <f>IF(N1319="zákl. přenesená",J1319,0)</f>
        <v>0</v>
      </c>
      <c r="BH1319" s="146">
        <f>IF(N1319="sníž. přenesená",J1319,0)</f>
        <v>0</v>
      </c>
      <c r="BI1319" s="146">
        <f>IF(N1319="nulová",J1319,0)</f>
        <v>0</v>
      </c>
      <c r="BJ1319" s="18" t="s">
        <v>88</v>
      </c>
      <c r="BK1319" s="146">
        <f>ROUND(I1319*H1319,2)</f>
        <v>0</v>
      </c>
      <c r="BL1319" s="18" t="s">
        <v>417</v>
      </c>
      <c r="BM1319" s="145" t="s">
        <v>3522</v>
      </c>
    </row>
    <row r="1320" spans="2:65" s="14" customFormat="1" ht="11.25" x14ac:dyDescent="0.2">
      <c r="B1320" s="166"/>
      <c r="D1320" s="152" t="s">
        <v>322</v>
      </c>
      <c r="E1320" s="167" t="s">
        <v>43</v>
      </c>
      <c r="F1320" s="168" t="s">
        <v>1830</v>
      </c>
      <c r="H1320" s="167" t="s">
        <v>43</v>
      </c>
      <c r="I1320" s="169"/>
      <c r="L1320" s="166"/>
      <c r="M1320" s="170"/>
      <c r="T1320" s="171"/>
      <c r="AT1320" s="167" t="s">
        <v>322</v>
      </c>
      <c r="AU1320" s="167" t="s">
        <v>90</v>
      </c>
      <c r="AV1320" s="14" t="s">
        <v>88</v>
      </c>
      <c r="AW1320" s="14" t="s">
        <v>41</v>
      </c>
      <c r="AX1320" s="14" t="s">
        <v>81</v>
      </c>
      <c r="AY1320" s="167" t="s">
        <v>311</v>
      </c>
    </row>
    <row r="1321" spans="2:65" s="12" customFormat="1" ht="11.25" x14ac:dyDescent="0.2">
      <c r="B1321" s="151"/>
      <c r="D1321" s="152" t="s">
        <v>322</v>
      </c>
      <c r="E1321" s="153" t="s">
        <v>43</v>
      </c>
      <c r="F1321" s="154" t="s">
        <v>3523</v>
      </c>
      <c r="H1321" s="155">
        <v>21.43</v>
      </c>
      <c r="I1321" s="156"/>
      <c r="L1321" s="151"/>
      <c r="M1321" s="157"/>
      <c r="T1321" s="158"/>
      <c r="AT1321" s="153" t="s">
        <v>322</v>
      </c>
      <c r="AU1321" s="153" t="s">
        <v>90</v>
      </c>
      <c r="AV1321" s="12" t="s">
        <v>90</v>
      </c>
      <c r="AW1321" s="12" t="s">
        <v>41</v>
      </c>
      <c r="AX1321" s="12" t="s">
        <v>81</v>
      </c>
      <c r="AY1321" s="153" t="s">
        <v>311</v>
      </c>
    </row>
    <row r="1322" spans="2:65" s="13" customFormat="1" ht="11.25" x14ac:dyDescent="0.2">
      <c r="B1322" s="159"/>
      <c r="D1322" s="152" t="s">
        <v>322</v>
      </c>
      <c r="E1322" s="160" t="s">
        <v>43</v>
      </c>
      <c r="F1322" s="161" t="s">
        <v>331</v>
      </c>
      <c r="H1322" s="162">
        <v>21.43</v>
      </c>
      <c r="I1322" s="163"/>
      <c r="L1322" s="159"/>
      <c r="M1322" s="164"/>
      <c r="T1322" s="165"/>
      <c r="AT1322" s="160" t="s">
        <v>322</v>
      </c>
      <c r="AU1322" s="160" t="s">
        <v>90</v>
      </c>
      <c r="AV1322" s="13" t="s">
        <v>318</v>
      </c>
      <c r="AW1322" s="13" t="s">
        <v>41</v>
      </c>
      <c r="AX1322" s="13" t="s">
        <v>88</v>
      </c>
      <c r="AY1322" s="160" t="s">
        <v>311</v>
      </c>
    </row>
    <row r="1323" spans="2:65" s="1" customFormat="1" ht="16.5" customHeight="1" x14ac:dyDescent="0.2">
      <c r="B1323" s="34"/>
      <c r="C1323" s="134" t="s">
        <v>3524</v>
      </c>
      <c r="D1323" s="134" t="s">
        <v>313</v>
      </c>
      <c r="E1323" s="135" t="s">
        <v>3525</v>
      </c>
      <c r="F1323" s="136" t="s">
        <v>3526</v>
      </c>
      <c r="G1323" s="137" t="s">
        <v>767</v>
      </c>
      <c r="H1323" s="138">
        <v>949.14</v>
      </c>
      <c r="I1323" s="139"/>
      <c r="J1323" s="140">
        <f>ROUND(I1323*H1323,2)</f>
        <v>0</v>
      </c>
      <c r="K1323" s="136" t="s">
        <v>43</v>
      </c>
      <c r="L1323" s="34"/>
      <c r="M1323" s="141" t="s">
        <v>43</v>
      </c>
      <c r="N1323" s="142" t="s">
        <v>52</v>
      </c>
      <c r="P1323" s="143">
        <f>O1323*H1323</f>
        <v>0</v>
      </c>
      <c r="Q1323" s="143">
        <v>0</v>
      </c>
      <c r="R1323" s="143">
        <f>Q1323*H1323</f>
        <v>0</v>
      </c>
      <c r="S1323" s="143">
        <v>0</v>
      </c>
      <c r="T1323" s="144">
        <f>S1323*H1323</f>
        <v>0</v>
      </c>
      <c r="AR1323" s="145" t="s">
        <v>417</v>
      </c>
      <c r="AT1323" s="145" t="s">
        <v>313</v>
      </c>
      <c r="AU1323" s="145" t="s">
        <v>90</v>
      </c>
      <c r="AY1323" s="18" t="s">
        <v>311</v>
      </c>
      <c r="BE1323" s="146">
        <f>IF(N1323="základní",J1323,0)</f>
        <v>0</v>
      </c>
      <c r="BF1323" s="146">
        <f>IF(N1323="snížená",J1323,0)</f>
        <v>0</v>
      </c>
      <c r="BG1323" s="146">
        <f>IF(N1323="zákl. přenesená",J1323,0)</f>
        <v>0</v>
      </c>
      <c r="BH1323" s="146">
        <f>IF(N1323="sníž. přenesená",J1323,0)</f>
        <v>0</v>
      </c>
      <c r="BI1323" s="146">
        <f>IF(N1323="nulová",J1323,0)</f>
        <v>0</v>
      </c>
      <c r="BJ1323" s="18" t="s">
        <v>88</v>
      </c>
      <c r="BK1323" s="146">
        <f>ROUND(I1323*H1323,2)</f>
        <v>0</v>
      </c>
      <c r="BL1323" s="18" t="s">
        <v>417</v>
      </c>
      <c r="BM1323" s="145" t="s">
        <v>3527</v>
      </c>
    </row>
    <row r="1324" spans="2:65" s="14" customFormat="1" ht="11.25" x14ac:dyDescent="0.2">
      <c r="B1324" s="166"/>
      <c r="D1324" s="152" t="s">
        <v>322</v>
      </c>
      <c r="E1324" s="167" t="s">
        <v>43</v>
      </c>
      <c r="F1324" s="168" t="s">
        <v>1830</v>
      </c>
      <c r="H1324" s="167" t="s">
        <v>43</v>
      </c>
      <c r="I1324" s="169"/>
      <c r="L1324" s="166"/>
      <c r="M1324" s="170"/>
      <c r="T1324" s="171"/>
      <c r="AT1324" s="167" t="s">
        <v>322</v>
      </c>
      <c r="AU1324" s="167" t="s">
        <v>90</v>
      </c>
      <c r="AV1324" s="14" t="s">
        <v>88</v>
      </c>
      <c r="AW1324" s="14" t="s">
        <v>41</v>
      </c>
      <c r="AX1324" s="14" t="s">
        <v>81</v>
      </c>
      <c r="AY1324" s="167" t="s">
        <v>311</v>
      </c>
    </row>
    <row r="1325" spans="2:65" s="12" customFormat="1" ht="11.25" x14ac:dyDescent="0.2">
      <c r="B1325" s="151"/>
      <c r="D1325" s="152" t="s">
        <v>322</v>
      </c>
      <c r="E1325" s="153" t="s">
        <v>43</v>
      </c>
      <c r="F1325" s="154" t="s">
        <v>3528</v>
      </c>
      <c r="H1325" s="155">
        <v>949.14</v>
      </c>
      <c r="I1325" s="156"/>
      <c r="L1325" s="151"/>
      <c r="M1325" s="157"/>
      <c r="T1325" s="158"/>
      <c r="AT1325" s="153" t="s">
        <v>322</v>
      </c>
      <c r="AU1325" s="153" t="s">
        <v>90</v>
      </c>
      <c r="AV1325" s="12" t="s">
        <v>90</v>
      </c>
      <c r="AW1325" s="12" t="s">
        <v>41</v>
      </c>
      <c r="AX1325" s="12" t="s">
        <v>81</v>
      </c>
      <c r="AY1325" s="153" t="s">
        <v>311</v>
      </c>
    </row>
    <row r="1326" spans="2:65" s="13" customFormat="1" ht="11.25" x14ac:dyDescent="0.2">
      <c r="B1326" s="159"/>
      <c r="D1326" s="152" t="s">
        <v>322</v>
      </c>
      <c r="E1326" s="160" t="s">
        <v>43</v>
      </c>
      <c r="F1326" s="161" t="s">
        <v>331</v>
      </c>
      <c r="H1326" s="162">
        <v>949.14</v>
      </c>
      <c r="I1326" s="163"/>
      <c r="L1326" s="159"/>
      <c r="M1326" s="164"/>
      <c r="T1326" s="165"/>
      <c r="AT1326" s="160" t="s">
        <v>322</v>
      </c>
      <c r="AU1326" s="160" t="s">
        <v>90</v>
      </c>
      <c r="AV1326" s="13" t="s">
        <v>318</v>
      </c>
      <c r="AW1326" s="13" t="s">
        <v>41</v>
      </c>
      <c r="AX1326" s="13" t="s">
        <v>88</v>
      </c>
      <c r="AY1326" s="160" t="s">
        <v>311</v>
      </c>
    </row>
    <row r="1327" spans="2:65" s="1" customFormat="1" ht="16.5" customHeight="1" x14ac:dyDescent="0.2">
      <c r="B1327" s="34"/>
      <c r="C1327" s="134" t="s">
        <v>3529</v>
      </c>
      <c r="D1327" s="134" t="s">
        <v>313</v>
      </c>
      <c r="E1327" s="135" t="s">
        <v>3530</v>
      </c>
      <c r="F1327" s="136" t="s">
        <v>3531</v>
      </c>
      <c r="G1327" s="137" t="s">
        <v>767</v>
      </c>
      <c r="H1327" s="138">
        <v>987.69</v>
      </c>
      <c r="I1327" s="139"/>
      <c r="J1327" s="140">
        <f>ROUND(I1327*H1327,2)</f>
        <v>0</v>
      </c>
      <c r="K1327" s="136" t="s">
        <v>43</v>
      </c>
      <c r="L1327" s="34"/>
      <c r="M1327" s="141" t="s">
        <v>43</v>
      </c>
      <c r="N1327" s="142" t="s">
        <v>52</v>
      </c>
      <c r="P1327" s="143">
        <f>O1327*H1327</f>
        <v>0</v>
      </c>
      <c r="Q1327" s="143">
        <v>0</v>
      </c>
      <c r="R1327" s="143">
        <f>Q1327*H1327</f>
        <v>0</v>
      </c>
      <c r="S1327" s="143">
        <v>0</v>
      </c>
      <c r="T1327" s="144">
        <f>S1327*H1327</f>
        <v>0</v>
      </c>
      <c r="AR1327" s="145" t="s">
        <v>417</v>
      </c>
      <c r="AT1327" s="145" t="s">
        <v>313</v>
      </c>
      <c r="AU1327" s="145" t="s">
        <v>90</v>
      </c>
      <c r="AY1327" s="18" t="s">
        <v>311</v>
      </c>
      <c r="BE1327" s="146">
        <f>IF(N1327="základní",J1327,0)</f>
        <v>0</v>
      </c>
      <c r="BF1327" s="146">
        <f>IF(N1327="snížená",J1327,0)</f>
        <v>0</v>
      </c>
      <c r="BG1327" s="146">
        <f>IF(N1327="zákl. přenesená",J1327,0)</f>
        <v>0</v>
      </c>
      <c r="BH1327" s="146">
        <f>IF(N1327="sníž. přenesená",J1327,0)</f>
        <v>0</v>
      </c>
      <c r="BI1327" s="146">
        <f>IF(N1327="nulová",J1327,0)</f>
        <v>0</v>
      </c>
      <c r="BJ1327" s="18" t="s">
        <v>88</v>
      </c>
      <c r="BK1327" s="146">
        <f>ROUND(I1327*H1327,2)</f>
        <v>0</v>
      </c>
      <c r="BL1327" s="18" t="s">
        <v>417</v>
      </c>
      <c r="BM1327" s="145" t="s">
        <v>3532</v>
      </c>
    </row>
    <row r="1328" spans="2:65" s="14" customFormat="1" ht="11.25" x14ac:dyDescent="0.2">
      <c r="B1328" s="166"/>
      <c r="D1328" s="152" t="s">
        <v>322</v>
      </c>
      <c r="E1328" s="167" t="s">
        <v>43</v>
      </c>
      <c r="F1328" s="168" t="s">
        <v>1830</v>
      </c>
      <c r="H1328" s="167" t="s">
        <v>43</v>
      </c>
      <c r="I1328" s="169"/>
      <c r="L1328" s="166"/>
      <c r="M1328" s="170"/>
      <c r="T1328" s="171"/>
      <c r="AT1328" s="167" t="s">
        <v>322</v>
      </c>
      <c r="AU1328" s="167" t="s">
        <v>90</v>
      </c>
      <c r="AV1328" s="14" t="s">
        <v>88</v>
      </c>
      <c r="AW1328" s="14" t="s">
        <v>41</v>
      </c>
      <c r="AX1328" s="14" t="s">
        <v>81</v>
      </c>
      <c r="AY1328" s="167" t="s">
        <v>311</v>
      </c>
    </row>
    <row r="1329" spans="2:65" s="12" customFormat="1" ht="11.25" x14ac:dyDescent="0.2">
      <c r="B1329" s="151"/>
      <c r="D1329" s="152" t="s">
        <v>322</v>
      </c>
      <c r="E1329" s="153" t="s">
        <v>43</v>
      </c>
      <c r="F1329" s="154" t="s">
        <v>3533</v>
      </c>
      <c r="H1329" s="155">
        <v>987.69</v>
      </c>
      <c r="I1329" s="156"/>
      <c r="L1329" s="151"/>
      <c r="M1329" s="157"/>
      <c r="T1329" s="158"/>
      <c r="AT1329" s="153" t="s">
        <v>322</v>
      </c>
      <c r="AU1329" s="153" t="s">
        <v>90</v>
      </c>
      <c r="AV1329" s="12" t="s">
        <v>90</v>
      </c>
      <c r="AW1329" s="12" t="s">
        <v>41</v>
      </c>
      <c r="AX1329" s="12" t="s">
        <v>81</v>
      </c>
      <c r="AY1329" s="153" t="s">
        <v>311</v>
      </c>
    </row>
    <row r="1330" spans="2:65" s="13" customFormat="1" ht="11.25" x14ac:dyDescent="0.2">
      <c r="B1330" s="159"/>
      <c r="D1330" s="152" t="s">
        <v>322</v>
      </c>
      <c r="E1330" s="160" t="s">
        <v>43</v>
      </c>
      <c r="F1330" s="161" t="s">
        <v>331</v>
      </c>
      <c r="H1330" s="162">
        <v>987.69</v>
      </c>
      <c r="I1330" s="163"/>
      <c r="L1330" s="159"/>
      <c r="M1330" s="164"/>
      <c r="T1330" s="165"/>
      <c r="AT1330" s="160" t="s">
        <v>322</v>
      </c>
      <c r="AU1330" s="160" t="s">
        <v>90</v>
      </c>
      <c r="AV1330" s="13" t="s">
        <v>318</v>
      </c>
      <c r="AW1330" s="13" t="s">
        <v>41</v>
      </c>
      <c r="AX1330" s="13" t="s">
        <v>88</v>
      </c>
      <c r="AY1330" s="160" t="s">
        <v>311</v>
      </c>
    </row>
    <row r="1331" spans="2:65" s="1" customFormat="1" ht="16.5" customHeight="1" x14ac:dyDescent="0.2">
      <c r="B1331" s="34"/>
      <c r="C1331" s="134" t="s">
        <v>3534</v>
      </c>
      <c r="D1331" s="134" t="s">
        <v>313</v>
      </c>
      <c r="E1331" s="135" t="s">
        <v>3535</v>
      </c>
      <c r="F1331" s="136" t="s">
        <v>3536</v>
      </c>
      <c r="G1331" s="137" t="s">
        <v>767</v>
      </c>
      <c r="H1331" s="138">
        <v>2290.7199999999998</v>
      </c>
      <c r="I1331" s="139"/>
      <c r="J1331" s="140">
        <f>ROUND(I1331*H1331,2)</f>
        <v>0</v>
      </c>
      <c r="K1331" s="136" t="s">
        <v>43</v>
      </c>
      <c r="L1331" s="34"/>
      <c r="M1331" s="141" t="s">
        <v>43</v>
      </c>
      <c r="N1331" s="142" t="s">
        <v>52</v>
      </c>
      <c r="P1331" s="143">
        <f>O1331*H1331</f>
        <v>0</v>
      </c>
      <c r="Q1331" s="143">
        <v>0</v>
      </c>
      <c r="R1331" s="143">
        <f>Q1331*H1331</f>
        <v>0</v>
      </c>
      <c r="S1331" s="143">
        <v>0</v>
      </c>
      <c r="T1331" s="144">
        <f>S1331*H1331</f>
        <v>0</v>
      </c>
      <c r="AR1331" s="145" t="s">
        <v>417</v>
      </c>
      <c r="AT1331" s="145" t="s">
        <v>313</v>
      </c>
      <c r="AU1331" s="145" t="s">
        <v>90</v>
      </c>
      <c r="AY1331" s="18" t="s">
        <v>311</v>
      </c>
      <c r="BE1331" s="146">
        <f>IF(N1331="základní",J1331,0)</f>
        <v>0</v>
      </c>
      <c r="BF1331" s="146">
        <f>IF(N1331="snížená",J1331,0)</f>
        <v>0</v>
      </c>
      <c r="BG1331" s="146">
        <f>IF(N1331="zákl. přenesená",J1331,0)</f>
        <v>0</v>
      </c>
      <c r="BH1331" s="146">
        <f>IF(N1331="sníž. přenesená",J1331,0)</f>
        <v>0</v>
      </c>
      <c r="BI1331" s="146">
        <f>IF(N1331="nulová",J1331,0)</f>
        <v>0</v>
      </c>
      <c r="BJ1331" s="18" t="s">
        <v>88</v>
      </c>
      <c r="BK1331" s="146">
        <f>ROUND(I1331*H1331,2)</f>
        <v>0</v>
      </c>
      <c r="BL1331" s="18" t="s">
        <v>417</v>
      </c>
      <c r="BM1331" s="145" t="s">
        <v>3537</v>
      </c>
    </row>
    <row r="1332" spans="2:65" s="14" customFormat="1" ht="11.25" x14ac:dyDescent="0.2">
      <c r="B1332" s="166"/>
      <c r="D1332" s="152" t="s">
        <v>322</v>
      </c>
      <c r="E1332" s="167" t="s">
        <v>43</v>
      </c>
      <c r="F1332" s="168" t="s">
        <v>1830</v>
      </c>
      <c r="H1332" s="167" t="s">
        <v>43</v>
      </c>
      <c r="I1332" s="169"/>
      <c r="L1332" s="166"/>
      <c r="M1332" s="170"/>
      <c r="T1332" s="171"/>
      <c r="AT1332" s="167" t="s">
        <v>322</v>
      </c>
      <c r="AU1332" s="167" t="s">
        <v>90</v>
      </c>
      <c r="AV1332" s="14" t="s">
        <v>88</v>
      </c>
      <c r="AW1332" s="14" t="s">
        <v>41</v>
      </c>
      <c r="AX1332" s="14" t="s">
        <v>81</v>
      </c>
      <c r="AY1332" s="167" t="s">
        <v>311</v>
      </c>
    </row>
    <row r="1333" spans="2:65" s="12" customFormat="1" ht="11.25" x14ac:dyDescent="0.2">
      <c r="B1333" s="151"/>
      <c r="D1333" s="152" t="s">
        <v>322</v>
      </c>
      <c r="E1333" s="153" t="s">
        <v>43</v>
      </c>
      <c r="F1333" s="154" t="s">
        <v>3538</v>
      </c>
      <c r="H1333" s="155">
        <v>572.67999999999995</v>
      </c>
      <c r="I1333" s="156"/>
      <c r="L1333" s="151"/>
      <c r="M1333" s="157"/>
      <c r="T1333" s="158"/>
      <c r="AT1333" s="153" t="s">
        <v>322</v>
      </c>
      <c r="AU1333" s="153" t="s">
        <v>90</v>
      </c>
      <c r="AV1333" s="12" t="s">
        <v>90</v>
      </c>
      <c r="AW1333" s="12" t="s">
        <v>41</v>
      </c>
      <c r="AX1333" s="12" t="s">
        <v>81</v>
      </c>
      <c r="AY1333" s="153" t="s">
        <v>311</v>
      </c>
    </row>
    <row r="1334" spans="2:65" s="12" customFormat="1" ht="11.25" x14ac:dyDescent="0.2">
      <c r="B1334" s="151"/>
      <c r="D1334" s="152" t="s">
        <v>322</v>
      </c>
      <c r="E1334" s="153" t="s">
        <v>43</v>
      </c>
      <c r="F1334" s="154" t="s">
        <v>3539</v>
      </c>
      <c r="H1334" s="155">
        <v>1145.3599999999999</v>
      </c>
      <c r="I1334" s="156"/>
      <c r="L1334" s="151"/>
      <c r="M1334" s="157"/>
      <c r="T1334" s="158"/>
      <c r="AT1334" s="153" t="s">
        <v>322</v>
      </c>
      <c r="AU1334" s="153" t="s">
        <v>90</v>
      </c>
      <c r="AV1334" s="12" t="s">
        <v>90</v>
      </c>
      <c r="AW1334" s="12" t="s">
        <v>41</v>
      </c>
      <c r="AX1334" s="12" t="s">
        <v>81</v>
      </c>
      <c r="AY1334" s="153" t="s">
        <v>311</v>
      </c>
    </row>
    <row r="1335" spans="2:65" s="12" customFormat="1" ht="11.25" x14ac:dyDescent="0.2">
      <c r="B1335" s="151"/>
      <c r="D1335" s="152" t="s">
        <v>322</v>
      </c>
      <c r="E1335" s="153" t="s">
        <v>43</v>
      </c>
      <c r="F1335" s="154" t="s">
        <v>3540</v>
      </c>
      <c r="H1335" s="155">
        <v>572.67999999999995</v>
      </c>
      <c r="I1335" s="156"/>
      <c r="L1335" s="151"/>
      <c r="M1335" s="157"/>
      <c r="T1335" s="158"/>
      <c r="AT1335" s="153" t="s">
        <v>322</v>
      </c>
      <c r="AU1335" s="153" t="s">
        <v>90</v>
      </c>
      <c r="AV1335" s="12" t="s">
        <v>90</v>
      </c>
      <c r="AW1335" s="12" t="s">
        <v>41</v>
      </c>
      <c r="AX1335" s="12" t="s">
        <v>81</v>
      </c>
      <c r="AY1335" s="153" t="s">
        <v>311</v>
      </c>
    </row>
    <row r="1336" spans="2:65" s="13" customFormat="1" ht="11.25" x14ac:dyDescent="0.2">
      <c r="B1336" s="159"/>
      <c r="D1336" s="152" t="s">
        <v>322</v>
      </c>
      <c r="E1336" s="160" t="s">
        <v>43</v>
      </c>
      <c r="F1336" s="161" t="s">
        <v>331</v>
      </c>
      <c r="H1336" s="162">
        <v>2290.7199999999998</v>
      </c>
      <c r="I1336" s="163"/>
      <c r="L1336" s="159"/>
      <c r="M1336" s="164"/>
      <c r="T1336" s="165"/>
      <c r="AT1336" s="160" t="s">
        <v>322</v>
      </c>
      <c r="AU1336" s="160" t="s">
        <v>90</v>
      </c>
      <c r="AV1336" s="13" t="s">
        <v>318</v>
      </c>
      <c r="AW1336" s="13" t="s">
        <v>41</v>
      </c>
      <c r="AX1336" s="13" t="s">
        <v>88</v>
      </c>
      <c r="AY1336" s="160" t="s">
        <v>311</v>
      </c>
    </row>
    <row r="1337" spans="2:65" s="1" customFormat="1" ht="16.5" customHeight="1" x14ac:dyDescent="0.2">
      <c r="B1337" s="34"/>
      <c r="C1337" s="134" t="s">
        <v>3541</v>
      </c>
      <c r="D1337" s="134" t="s">
        <v>313</v>
      </c>
      <c r="E1337" s="135" t="s">
        <v>3542</v>
      </c>
      <c r="F1337" s="136" t="s">
        <v>3543</v>
      </c>
      <c r="G1337" s="137" t="s">
        <v>767</v>
      </c>
      <c r="H1337" s="138">
        <v>170.94</v>
      </c>
      <c r="I1337" s="139"/>
      <c r="J1337" s="140">
        <f>ROUND(I1337*H1337,2)</f>
        <v>0</v>
      </c>
      <c r="K1337" s="136" t="s">
        <v>43</v>
      </c>
      <c r="L1337" s="34"/>
      <c r="M1337" s="141" t="s">
        <v>43</v>
      </c>
      <c r="N1337" s="142" t="s">
        <v>52</v>
      </c>
      <c r="P1337" s="143">
        <f>O1337*H1337</f>
        <v>0</v>
      </c>
      <c r="Q1337" s="143">
        <v>0</v>
      </c>
      <c r="R1337" s="143">
        <f>Q1337*H1337</f>
        <v>0</v>
      </c>
      <c r="S1337" s="143">
        <v>0</v>
      </c>
      <c r="T1337" s="144">
        <f>S1337*H1337</f>
        <v>0</v>
      </c>
      <c r="AR1337" s="145" t="s">
        <v>417</v>
      </c>
      <c r="AT1337" s="145" t="s">
        <v>313</v>
      </c>
      <c r="AU1337" s="145" t="s">
        <v>90</v>
      </c>
      <c r="AY1337" s="18" t="s">
        <v>311</v>
      </c>
      <c r="BE1337" s="146">
        <f>IF(N1337="základní",J1337,0)</f>
        <v>0</v>
      </c>
      <c r="BF1337" s="146">
        <f>IF(N1337="snížená",J1337,0)</f>
        <v>0</v>
      </c>
      <c r="BG1337" s="146">
        <f>IF(N1337="zákl. přenesená",J1337,0)</f>
        <v>0</v>
      </c>
      <c r="BH1337" s="146">
        <f>IF(N1337="sníž. přenesená",J1337,0)</f>
        <v>0</v>
      </c>
      <c r="BI1337" s="146">
        <f>IF(N1337="nulová",J1337,0)</f>
        <v>0</v>
      </c>
      <c r="BJ1337" s="18" t="s">
        <v>88</v>
      </c>
      <c r="BK1337" s="146">
        <f>ROUND(I1337*H1337,2)</f>
        <v>0</v>
      </c>
      <c r="BL1337" s="18" t="s">
        <v>417</v>
      </c>
      <c r="BM1337" s="145" t="s">
        <v>3544</v>
      </c>
    </row>
    <row r="1338" spans="2:65" s="14" customFormat="1" ht="11.25" x14ac:dyDescent="0.2">
      <c r="B1338" s="166"/>
      <c r="D1338" s="152" t="s">
        <v>322</v>
      </c>
      <c r="E1338" s="167" t="s">
        <v>43</v>
      </c>
      <c r="F1338" s="168" t="s">
        <v>1830</v>
      </c>
      <c r="H1338" s="167" t="s">
        <v>43</v>
      </c>
      <c r="I1338" s="169"/>
      <c r="L1338" s="166"/>
      <c r="M1338" s="170"/>
      <c r="T1338" s="171"/>
      <c r="AT1338" s="167" t="s">
        <v>322</v>
      </c>
      <c r="AU1338" s="167" t="s">
        <v>90</v>
      </c>
      <c r="AV1338" s="14" t="s">
        <v>88</v>
      </c>
      <c r="AW1338" s="14" t="s">
        <v>41</v>
      </c>
      <c r="AX1338" s="14" t="s">
        <v>81</v>
      </c>
      <c r="AY1338" s="167" t="s">
        <v>311</v>
      </c>
    </row>
    <row r="1339" spans="2:65" s="12" customFormat="1" ht="11.25" x14ac:dyDescent="0.2">
      <c r="B1339" s="151"/>
      <c r="D1339" s="152" t="s">
        <v>322</v>
      </c>
      <c r="E1339" s="153" t="s">
        <v>43</v>
      </c>
      <c r="F1339" s="154" t="s">
        <v>3545</v>
      </c>
      <c r="H1339" s="155">
        <v>170.94</v>
      </c>
      <c r="I1339" s="156"/>
      <c r="L1339" s="151"/>
      <c r="M1339" s="157"/>
      <c r="T1339" s="158"/>
      <c r="AT1339" s="153" t="s">
        <v>322</v>
      </c>
      <c r="AU1339" s="153" t="s">
        <v>90</v>
      </c>
      <c r="AV1339" s="12" t="s">
        <v>90</v>
      </c>
      <c r="AW1339" s="12" t="s">
        <v>41</v>
      </c>
      <c r="AX1339" s="12" t="s">
        <v>81</v>
      </c>
      <c r="AY1339" s="153" t="s">
        <v>311</v>
      </c>
    </row>
    <row r="1340" spans="2:65" s="13" customFormat="1" ht="11.25" x14ac:dyDescent="0.2">
      <c r="B1340" s="159"/>
      <c r="D1340" s="152" t="s">
        <v>322</v>
      </c>
      <c r="E1340" s="160" t="s">
        <v>43</v>
      </c>
      <c r="F1340" s="161" t="s">
        <v>331</v>
      </c>
      <c r="H1340" s="162">
        <v>170.94</v>
      </c>
      <c r="I1340" s="163"/>
      <c r="L1340" s="159"/>
      <c r="M1340" s="164"/>
      <c r="T1340" s="165"/>
      <c r="AT1340" s="160" t="s">
        <v>322</v>
      </c>
      <c r="AU1340" s="160" t="s">
        <v>90</v>
      </c>
      <c r="AV1340" s="13" t="s">
        <v>318</v>
      </c>
      <c r="AW1340" s="13" t="s">
        <v>41</v>
      </c>
      <c r="AX1340" s="13" t="s">
        <v>88</v>
      </c>
      <c r="AY1340" s="160" t="s">
        <v>311</v>
      </c>
    </row>
    <row r="1341" spans="2:65" s="1" customFormat="1" ht="24.2" customHeight="1" x14ac:dyDescent="0.2">
      <c r="B1341" s="34"/>
      <c r="C1341" s="134" t="s">
        <v>3546</v>
      </c>
      <c r="D1341" s="134" t="s">
        <v>313</v>
      </c>
      <c r="E1341" s="135" t="s">
        <v>3547</v>
      </c>
      <c r="F1341" s="136" t="s">
        <v>3548</v>
      </c>
      <c r="G1341" s="137" t="s">
        <v>767</v>
      </c>
      <c r="H1341" s="138">
        <v>6773.8</v>
      </c>
      <c r="I1341" s="139"/>
      <c r="J1341" s="140">
        <f>ROUND(I1341*H1341,2)</f>
        <v>0</v>
      </c>
      <c r="K1341" s="136" t="s">
        <v>43</v>
      </c>
      <c r="L1341" s="34"/>
      <c r="M1341" s="141" t="s">
        <v>43</v>
      </c>
      <c r="N1341" s="142" t="s">
        <v>52</v>
      </c>
      <c r="P1341" s="143">
        <f>O1341*H1341</f>
        <v>0</v>
      </c>
      <c r="Q1341" s="143">
        <v>0</v>
      </c>
      <c r="R1341" s="143">
        <f>Q1341*H1341</f>
        <v>0</v>
      </c>
      <c r="S1341" s="143">
        <v>0</v>
      </c>
      <c r="T1341" s="144">
        <f>S1341*H1341</f>
        <v>0</v>
      </c>
      <c r="AR1341" s="145" t="s">
        <v>417</v>
      </c>
      <c r="AT1341" s="145" t="s">
        <v>313</v>
      </c>
      <c r="AU1341" s="145" t="s">
        <v>90</v>
      </c>
      <c r="AY1341" s="18" t="s">
        <v>311</v>
      </c>
      <c r="BE1341" s="146">
        <f>IF(N1341="základní",J1341,0)</f>
        <v>0</v>
      </c>
      <c r="BF1341" s="146">
        <f>IF(N1341="snížená",J1341,0)</f>
        <v>0</v>
      </c>
      <c r="BG1341" s="146">
        <f>IF(N1341="zákl. přenesená",J1341,0)</f>
        <v>0</v>
      </c>
      <c r="BH1341" s="146">
        <f>IF(N1341="sníž. přenesená",J1341,0)</f>
        <v>0</v>
      </c>
      <c r="BI1341" s="146">
        <f>IF(N1341="nulová",J1341,0)</f>
        <v>0</v>
      </c>
      <c r="BJ1341" s="18" t="s">
        <v>88</v>
      </c>
      <c r="BK1341" s="146">
        <f>ROUND(I1341*H1341,2)</f>
        <v>0</v>
      </c>
      <c r="BL1341" s="18" t="s">
        <v>417</v>
      </c>
      <c r="BM1341" s="145" t="s">
        <v>3549</v>
      </c>
    </row>
    <row r="1342" spans="2:65" s="14" customFormat="1" ht="11.25" x14ac:dyDescent="0.2">
      <c r="B1342" s="166"/>
      <c r="D1342" s="152" t="s">
        <v>322</v>
      </c>
      <c r="E1342" s="167" t="s">
        <v>43</v>
      </c>
      <c r="F1342" s="168" t="s">
        <v>1830</v>
      </c>
      <c r="H1342" s="167" t="s">
        <v>43</v>
      </c>
      <c r="I1342" s="169"/>
      <c r="L1342" s="166"/>
      <c r="M1342" s="170"/>
      <c r="T1342" s="171"/>
      <c r="AT1342" s="167" t="s">
        <v>322</v>
      </c>
      <c r="AU1342" s="167" t="s">
        <v>90</v>
      </c>
      <c r="AV1342" s="14" t="s">
        <v>88</v>
      </c>
      <c r="AW1342" s="14" t="s">
        <v>41</v>
      </c>
      <c r="AX1342" s="14" t="s">
        <v>81</v>
      </c>
      <c r="AY1342" s="167" t="s">
        <v>311</v>
      </c>
    </row>
    <row r="1343" spans="2:65" s="12" customFormat="1" ht="11.25" x14ac:dyDescent="0.2">
      <c r="B1343" s="151"/>
      <c r="D1343" s="152" t="s">
        <v>322</v>
      </c>
      <c r="E1343" s="153" t="s">
        <v>43</v>
      </c>
      <c r="F1343" s="154" t="s">
        <v>3550</v>
      </c>
      <c r="H1343" s="155">
        <v>6773.8</v>
      </c>
      <c r="I1343" s="156"/>
      <c r="L1343" s="151"/>
      <c r="M1343" s="157"/>
      <c r="T1343" s="158"/>
      <c r="AT1343" s="153" t="s">
        <v>322</v>
      </c>
      <c r="AU1343" s="153" t="s">
        <v>90</v>
      </c>
      <c r="AV1343" s="12" t="s">
        <v>90</v>
      </c>
      <c r="AW1343" s="12" t="s">
        <v>41</v>
      </c>
      <c r="AX1343" s="12" t="s">
        <v>81</v>
      </c>
      <c r="AY1343" s="153" t="s">
        <v>311</v>
      </c>
    </row>
    <row r="1344" spans="2:65" s="13" customFormat="1" ht="11.25" x14ac:dyDescent="0.2">
      <c r="B1344" s="159"/>
      <c r="D1344" s="152" t="s">
        <v>322</v>
      </c>
      <c r="E1344" s="160" t="s">
        <v>43</v>
      </c>
      <c r="F1344" s="161" t="s">
        <v>331</v>
      </c>
      <c r="H1344" s="162">
        <v>6773.8</v>
      </c>
      <c r="I1344" s="163"/>
      <c r="L1344" s="159"/>
      <c r="M1344" s="164"/>
      <c r="T1344" s="165"/>
      <c r="AT1344" s="160" t="s">
        <v>322</v>
      </c>
      <c r="AU1344" s="160" t="s">
        <v>90</v>
      </c>
      <c r="AV1344" s="13" t="s">
        <v>318</v>
      </c>
      <c r="AW1344" s="13" t="s">
        <v>41</v>
      </c>
      <c r="AX1344" s="13" t="s">
        <v>88</v>
      </c>
      <c r="AY1344" s="160" t="s">
        <v>311</v>
      </c>
    </row>
    <row r="1345" spans="2:65" s="1" customFormat="1" ht="16.5" customHeight="1" x14ac:dyDescent="0.2">
      <c r="B1345" s="34"/>
      <c r="C1345" s="134" t="s">
        <v>3551</v>
      </c>
      <c r="D1345" s="134" t="s">
        <v>313</v>
      </c>
      <c r="E1345" s="135" t="s">
        <v>3552</v>
      </c>
      <c r="F1345" s="136" t="s">
        <v>3553</v>
      </c>
      <c r="G1345" s="137" t="s">
        <v>767</v>
      </c>
      <c r="H1345" s="138">
        <v>1070.79</v>
      </c>
      <c r="I1345" s="139"/>
      <c r="J1345" s="140">
        <f>ROUND(I1345*H1345,2)</f>
        <v>0</v>
      </c>
      <c r="K1345" s="136" t="s">
        <v>43</v>
      </c>
      <c r="L1345" s="34"/>
      <c r="M1345" s="141" t="s">
        <v>43</v>
      </c>
      <c r="N1345" s="142" t="s">
        <v>52</v>
      </c>
      <c r="P1345" s="143">
        <f>O1345*H1345</f>
        <v>0</v>
      </c>
      <c r="Q1345" s="143">
        <v>0</v>
      </c>
      <c r="R1345" s="143">
        <f>Q1345*H1345</f>
        <v>0</v>
      </c>
      <c r="S1345" s="143">
        <v>0</v>
      </c>
      <c r="T1345" s="144">
        <f>S1345*H1345</f>
        <v>0</v>
      </c>
      <c r="AR1345" s="145" t="s">
        <v>417</v>
      </c>
      <c r="AT1345" s="145" t="s">
        <v>313</v>
      </c>
      <c r="AU1345" s="145" t="s">
        <v>90</v>
      </c>
      <c r="AY1345" s="18" t="s">
        <v>311</v>
      </c>
      <c r="BE1345" s="146">
        <f>IF(N1345="základní",J1345,0)</f>
        <v>0</v>
      </c>
      <c r="BF1345" s="146">
        <f>IF(N1345="snížená",J1345,0)</f>
        <v>0</v>
      </c>
      <c r="BG1345" s="146">
        <f>IF(N1345="zákl. přenesená",J1345,0)</f>
        <v>0</v>
      </c>
      <c r="BH1345" s="146">
        <f>IF(N1345="sníž. přenesená",J1345,0)</f>
        <v>0</v>
      </c>
      <c r="BI1345" s="146">
        <f>IF(N1345="nulová",J1345,0)</f>
        <v>0</v>
      </c>
      <c r="BJ1345" s="18" t="s">
        <v>88</v>
      </c>
      <c r="BK1345" s="146">
        <f>ROUND(I1345*H1345,2)</f>
        <v>0</v>
      </c>
      <c r="BL1345" s="18" t="s">
        <v>417</v>
      </c>
      <c r="BM1345" s="145" t="s">
        <v>3554</v>
      </c>
    </row>
    <row r="1346" spans="2:65" s="14" customFormat="1" ht="11.25" x14ac:dyDescent="0.2">
      <c r="B1346" s="166"/>
      <c r="D1346" s="152" t="s">
        <v>322</v>
      </c>
      <c r="E1346" s="167" t="s">
        <v>43</v>
      </c>
      <c r="F1346" s="168" t="s">
        <v>1830</v>
      </c>
      <c r="H1346" s="167" t="s">
        <v>43</v>
      </c>
      <c r="I1346" s="169"/>
      <c r="L1346" s="166"/>
      <c r="M1346" s="170"/>
      <c r="T1346" s="171"/>
      <c r="AT1346" s="167" t="s">
        <v>322</v>
      </c>
      <c r="AU1346" s="167" t="s">
        <v>90</v>
      </c>
      <c r="AV1346" s="14" t="s">
        <v>88</v>
      </c>
      <c r="AW1346" s="14" t="s">
        <v>41</v>
      </c>
      <c r="AX1346" s="14" t="s">
        <v>81</v>
      </c>
      <c r="AY1346" s="167" t="s">
        <v>311</v>
      </c>
    </row>
    <row r="1347" spans="2:65" s="12" customFormat="1" ht="11.25" x14ac:dyDescent="0.2">
      <c r="B1347" s="151"/>
      <c r="D1347" s="152" t="s">
        <v>322</v>
      </c>
      <c r="E1347" s="153" t="s">
        <v>43</v>
      </c>
      <c r="F1347" s="154" t="s">
        <v>3555</v>
      </c>
      <c r="H1347" s="155">
        <v>1070.79</v>
      </c>
      <c r="I1347" s="156"/>
      <c r="L1347" s="151"/>
      <c r="M1347" s="157"/>
      <c r="T1347" s="158"/>
      <c r="AT1347" s="153" t="s">
        <v>322</v>
      </c>
      <c r="AU1347" s="153" t="s">
        <v>90</v>
      </c>
      <c r="AV1347" s="12" t="s">
        <v>90</v>
      </c>
      <c r="AW1347" s="12" t="s">
        <v>41</v>
      </c>
      <c r="AX1347" s="12" t="s">
        <v>81</v>
      </c>
      <c r="AY1347" s="153" t="s">
        <v>311</v>
      </c>
    </row>
    <row r="1348" spans="2:65" s="13" customFormat="1" ht="11.25" x14ac:dyDescent="0.2">
      <c r="B1348" s="159"/>
      <c r="D1348" s="152" t="s">
        <v>322</v>
      </c>
      <c r="E1348" s="160" t="s">
        <v>43</v>
      </c>
      <c r="F1348" s="161" t="s">
        <v>331</v>
      </c>
      <c r="H1348" s="162">
        <v>1070.79</v>
      </c>
      <c r="I1348" s="163"/>
      <c r="L1348" s="159"/>
      <c r="M1348" s="164"/>
      <c r="T1348" s="165"/>
      <c r="AT1348" s="160" t="s">
        <v>322</v>
      </c>
      <c r="AU1348" s="160" t="s">
        <v>90</v>
      </c>
      <c r="AV1348" s="13" t="s">
        <v>318</v>
      </c>
      <c r="AW1348" s="13" t="s">
        <v>41</v>
      </c>
      <c r="AX1348" s="13" t="s">
        <v>88</v>
      </c>
      <c r="AY1348" s="160" t="s">
        <v>311</v>
      </c>
    </row>
    <row r="1349" spans="2:65" s="1" customFormat="1" ht="21.75" customHeight="1" x14ac:dyDescent="0.2">
      <c r="B1349" s="34"/>
      <c r="C1349" s="134" t="s">
        <v>3556</v>
      </c>
      <c r="D1349" s="134" t="s">
        <v>313</v>
      </c>
      <c r="E1349" s="135" t="s">
        <v>3557</v>
      </c>
      <c r="F1349" s="136" t="s">
        <v>3558</v>
      </c>
      <c r="G1349" s="137" t="s">
        <v>340</v>
      </c>
      <c r="H1349" s="138">
        <v>2</v>
      </c>
      <c r="I1349" s="139"/>
      <c r="J1349" s="140">
        <f>ROUND(I1349*H1349,2)</f>
        <v>0</v>
      </c>
      <c r="K1349" s="136" t="s">
        <v>43</v>
      </c>
      <c r="L1349" s="34"/>
      <c r="M1349" s="141" t="s">
        <v>43</v>
      </c>
      <c r="N1349" s="142" t="s">
        <v>52</v>
      </c>
      <c r="P1349" s="143">
        <f>O1349*H1349</f>
        <v>0</v>
      </c>
      <c r="Q1349" s="143">
        <v>0</v>
      </c>
      <c r="R1349" s="143">
        <f>Q1349*H1349</f>
        <v>0</v>
      </c>
      <c r="S1349" s="143">
        <v>0</v>
      </c>
      <c r="T1349" s="144">
        <f>S1349*H1349</f>
        <v>0</v>
      </c>
      <c r="AR1349" s="145" t="s">
        <v>417</v>
      </c>
      <c r="AT1349" s="145" t="s">
        <v>313</v>
      </c>
      <c r="AU1349" s="145" t="s">
        <v>90</v>
      </c>
      <c r="AY1349" s="18" t="s">
        <v>311</v>
      </c>
      <c r="BE1349" s="146">
        <f>IF(N1349="základní",J1349,0)</f>
        <v>0</v>
      </c>
      <c r="BF1349" s="146">
        <f>IF(N1349="snížená",J1349,0)</f>
        <v>0</v>
      </c>
      <c r="BG1349" s="146">
        <f>IF(N1349="zákl. přenesená",J1349,0)</f>
        <v>0</v>
      </c>
      <c r="BH1349" s="146">
        <f>IF(N1349="sníž. přenesená",J1349,0)</f>
        <v>0</v>
      </c>
      <c r="BI1349" s="146">
        <f>IF(N1349="nulová",J1349,0)</f>
        <v>0</v>
      </c>
      <c r="BJ1349" s="18" t="s">
        <v>88</v>
      </c>
      <c r="BK1349" s="146">
        <f>ROUND(I1349*H1349,2)</f>
        <v>0</v>
      </c>
      <c r="BL1349" s="18" t="s">
        <v>417</v>
      </c>
      <c r="BM1349" s="145" t="s">
        <v>3559</v>
      </c>
    </row>
    <row r="1350" spans="2:65" s="14" customFormat="1" ht="11.25" x14ac:dyDescent="0.2">
      <c r="B1350" s="166"/>
      <c r="D1350" s="152" t="s">
        <v>322</v>
      </c>
      <c r="E1350" s="167" t="s">
        <v>43</v>
      </c>
      <c r="F1350" s="168" t="s">
        <v>1830</v>
      </c>
      <c r="H1350" s="167" t="s">
        <v>43</v>
      </c>
      <c r="I1350" s="169"/>
      <c r="L1350" s="166"/>
      <c r="M1350" s="170"/>
      <c r="T1350" s="171"/>
      <c r="AT1350" s="167" t="s">
        <v>322</v>
      </c>
      <c r="AU1350" s="167" t="s">
        <v>90</v>
      </c>
      <c r="AV1350" s="14" t="s">
        <v>88</v>
      </c>
      <c r="AW1350" s="14" t="s">
        <v>41</v>
      </c>
      <c r="AX1350" s="14" t="s">
        <v>81</v>
      </c>
      <c r="AY1350" s="167" t="s">
        <v>311</v>
      </c>
    </row>
    <row r="1351" spans="2:65" s="12" customFormat="1" ht="11.25" x14ac:dyDescent="0.2">
      <c r="B1351" s="151"/>
      <c r="D1351" s="152" t="s">
        <v>322</v>
      </c>
      <c r="E1351" s="153" t="s">
        <v>43</v>
      </c>
      <c r="F1351" s="154" t="s">
        <v>3560</v>
      </c>
      <c r="H1351" s="155">
        <v>2</v>
      </c>
      <c r="I1351" s="156"/>
      <c r="L1351" s="151"/>
      <c r="M1351" s="157"/>
      <c r="T1351" s="158"/>
      <c r="AT1351" s="153" t="s">
        <v>322</v>
      </c>
      <c r="AU1351" s="153" t="s">
        <v>90</v>
      </c>
      <c r="AV1351" s="12" t="s">
        <v>90</v>
      </c>
      <c r="AW1351" s="12" t="s">
        <v>41</v>
      </c>
      <c r="AX1351" s="12" t="s">
        <v>81</v>
      </c>
      <c r="AY1351" s="153" t="s">
        <v>311</v>
      </c>
    </row>
    <row r="1352" spans="2:65" s="13" customFormat="1" ht="11.25" x14ac:dyDescent="0.2">
      <c r="B1352" s="159"/>
      <c r="D1352" s="152" t="s">
        <v>322</v>
      </c>
      <c r="E1352" s="160" t="s">
        <v>43</v>
      </c>
      <c r="F1352" s="161" t="s">
        <v>331</v>
      </c>
      <c r="H1352" s="162">
        <v>2</v>
      </c>
      <c r="I1352" s="163"/>
      <c r="L1352" s="159"/>
      <c r="M1352" s="164"/>
      <c r="T1352" s="165"/>
      <c r="AT1352" s="160" t="s">
        <v>322</v>
      </c>
      <c r="AU1352" s="160" t="s">
        <v>90</v>
      </c>
      <c r="AV1352" s="13" t="s">
        <v>318</v>
      </c>
      <c r="AW1352" s="13" t="s">
        <v>41</v>
      </c>
      <c r="AX1352" s="13" t="s">
        <v>88</v>
      </c>
      <c r="AY1352" s="160" t="s">
        <v>311</v>
      </c>
    </row>
    <row r="1353" spans="2:65" s="1" customFormat="1" ht="21.75" customHeight="1" x14ac:dyDescent="0.2">
      <c r="B1353" s="34"/>
      <c r="C1353" s="134" t="s">
        <v>3561</v>
      </c>
      <c r="D1353" s="134" t="s">
        <v>313</v>
      </c>
      <c r="E1353" s="135" t="s">
        <v>3562</v>
      </c>
      <c r="F1353" s="136" t="s">
        <v>3563</v>
      </c>
      <c r="G1353" s="137" t="s">
        <v>767</v>
      </c>
      <c r="H1353" s="138">
        <v>184.71</v>
      </c>
      <c r="I1353" s="139"/>
      <c r="J1353" s="140">
        <f>ROUND(I1353*H1353,2)</f>
        <v>0</v>
      </c>
      <c r="K1353" s="136" t="s">
        <v>43</v>
      </c>
      <c r="L1353" s="34"/>
      <c r="M1353" s="141" t="s">
        <v>43</v>
      </c>
      <c r="N1353" s="142" t="s">
        <v>52</v>
      </c>
      <c r="P1353" s="143">
        <f>O1353*H1353</f>
        <v>0</v>
      </c>
      <c r="Q1353" s="143">
        <v>0</v>
      </c>
      <c r="R1353" s="143">
        <f>Q1353*H1353</f>
        <v>0</v>
      </c>
      <c r="S1353" s="143">
        <v>0</v>
      </c>
      <c r="T1353" s="144">
        <f>S1353*H1353</f>
        <v>0</v>
      </c>
      <c r="AR1353" s="145" t="s">
        <v>417</v>
      </c>
      <c r="AT1353" s="145" t="s">
        <v>313</v>
      </c>
      <c r="AU1353" s="145" t="s">
        <v>90</v>
      </c>
      <c r="AY1353" s="18" t="s">
        <v>311</v>
      </c>
      <c r="BE1353" s="146">
        <f>IF(N1353="základní",J1353,0)</f>
        <v>0</v>
      </c>
      <c r="BF1353" s="146">
        <f>IF(N1353="snížená",J1353,0)</f>
        <v>0</v>
      </c>
      <c r="BG1353" s="146">
        <f>IF(N1353="zákl. přenesená",J1353,0)</f>
        <v>0</v>
      </c>
      <c r="BH1353" s="146">
        <f>IF(N1353="sníž. přenesená",J1353,0)</f>
        <v>0</v>
      </c>
      <c r="BI1353" s="146">
        <f>IF(N1353="nulová",J1353,0)</f>
        <v>0</v>
      </c>
      <c r="BJ1353" s="18" t="s">
        <v>88</v>
      </c>
      <c r="BK1353" s="146">
        <f>ROUND(I1353*H1353,2)</f>
        <v>0</v>
      </c>
      <c r="BL1353" s="18" t="s">
        <v>417</v>
      </c>
      <c r="BM1353" s="145" t="s">
        <v>3564</v>
      </c>
    </row>
    <row r="1354" spans="2:65" s="14" customFormat="1" ht="11.25" x14ac:dyDescent="0.2">
      <c r="B1354" s="166"/>
      <c r="D1354" s="152" t="s">
        <v>322</v>
      </c>
      <c r="E1354" s="167" t="s">
        <v>43</v>
      </c>
      <c r="F1354" s="168" t="s">
        <v>1830</v>
      </c>
      <c r="H1354" s="167" t="s">
        <v>43</v>
      </c>
      <c r="I1354" s="169"/>
      <c r="L1354" s="166"/>
      <c r="M1354" s="170"/>
      <c r="T1354" s="171"/>
      <c r="AT1354" s="167" t="s">
        <v>322</v>
      </c>
      <c r="AU1354" s="167" t="s">
        <v>90</v>
      </c>
      <c r="AV1354" s="14" t="s">
        <v>88</v>
      </c>
      <c r="AW1354" s="14" t="s">
        <v>41</v>
      </c>
      <c r="AX1354" s="14" t="s">
        <v>81</v>
      </c>
      <c r="AY1354" s="167" t="s">
        <v>311</v>
      </c>
    </row>
    <row r="1355" spans="2:65" s="12" customFormat="1" ht="11.25" x14ac:dyDescent="0.2">
      <c r="B1355" s="151"/>
      <c r="D1355" s="152" t="s">
        <v>322</v>
      </c>
      <c r="E1355" s="153" t="s">
        <v>43</v>
      </c>
      <c r="F1355" s="154" t="s">
        <v>3565</v>
      </c>
      <c r="H1355" s="155">
        <v>184.71</v>
      </c>
      <c r="I1355" s="156"/>
      <c r="L1355" s="151"/>
      <c r="M1355" s="157"/>
      <c r="T1355" s="158"/>
      <c r="AT1355" s="153" t="s">
        <v>322</v>
      </c>
      <c r="AU1355" s="153" t="s">
        <v>90</v>
      </c>
      <c r="AV1355" s="12" t="s">
        <v>90</v>
      </c>
      <c r="AW1355" s="12" t="s">
        <v>41</v>
      </c>
      <c r="AX1355" s="12" t="s">
        <v>81</v>
      </c>
      <c r="AY1355" s="153" t="s">
        <v>311</v>
      </c>
    </row>
    <row r="1356" spans="2:65" s="13" customFormat="1" ht="11.25" x14ac:dyDescent="0.2">
      <c r="B1356" s="159"/>
      <c r="D1356" s="152" t="s">
        <v>322</v>
      </c>
      <c r="E1356" s="160" t="s">
        <v>43</v>
      </c>
      <c r="F1356" s="161" t="s">
        <v>331</v>
      </c>
      <c r="H1356" s="162">
        <v>184.71</v>
      </c>
      <c r="I1356" s="163"/>
      <c r="L1356" s="159"/>
      <c r="M1356" s="164"/>
      <c r="T1356" s="165"/>
      <c r="AT1356" s="160" t="s">
        <v>322</v>
      </c>
      <c r="AU1356" s="160" t="s">
        <v>90</v>
      </c>
      <c r="AV1356" s="13" t="s">
        <v>318</v>
      </c>
      <c r="AW1356" s="13" t="s">
        <v>41</v>
      </c>
      <c r="AX1356" s="13" t="s">
        <v>88</v>
      </c>
      <c r="AY1356" s="160" t="s">
        <v>311</v>
      </c>
    </row>
    <row r="1357" spans="2:65" s="1" customFormat="1" ht="21.75" customHeight="1" x14ac:dyDescent="0.2">
      <c r="B1357" s="34"/>
      <c r="C1357" s="134" t="s">
        <v>3566</v>
      </c>
      <c r="D1357" s="134" t="s">
        <v>313</v>
      </c>
      <c r="E1357" s="135" t="s">
        <v>3567</v>
      </c>
      <c r="F1357" s="136" t="s">
        <v>3568</v>
      </c>
      <c r="G1357" s="137" t="s">
        <v>767</v>
      </c>
      <c r="H1357" s="138">
        <v>26.13</v>
      </c>
      <c r="I1357" s="139"/>
      <c r="J1357" s="140">
        <f>ROUND(I1357*H1357,2)</f>
        <v>0</v>
      </c>
      <c r="K1357" s="136" t="s">
        <v>43</v>
      </c>
      <c r="L1357" s="34"/>
      <c r="M1357" s="141" t="s">
        <v>43</v>
      </c>
      <c r="N1357" s="142" t="s">
        <v>52</v>
      </c>
      <c r="P1357" s="143">
        <f>O1357*H1357</f>
        <v>0</v>
      </c>
      <c r="Q1357" s="143">
        <v>0</v>
      </c>
      <c r="R1357" s="143">
        <f>Q1357*H1357</f>
        <v>0</v>
      </c>
      <c r="S1357" s="143">
        <v>0</v>
      </c>
      <c r="T1357" s="144">
        <f>S1357*H1357</f>
        <v>0</v>
      </c>
      <c r="AR1357" s="145" t="s">
        <v>417</v>
      </c>
      <c r="AT1357" s="145" t="s">
        <v>313</v>
      </c>
      <c r="AU1357" s="145" t="s">
        <v>90</v>
      </c>
      <c r="AY1357" s="18" t="s">
        <v>311</v>
      </c>
      <c r="BE1357" s="146">
        <f>IF(N1357="základní",J1357,0)</f>
        <v>0</v>
      </c>
      <c r="BF1357" s="146">
        <f>IF(N1357="snížená",J1357,0)</f>
        <v>0</v>
      </c>
      <c r="BG1357" s="146">
        <f>IF(N1357="zákl. přenesená",J1357,0)</f>
        <v>0</v>
      </c>
      <c r="BH1357" s="146">
        <f>IF(N1357="sníž. přenesená",J1357,0)</f>
        <v>0</v>
      </c>
      <c r="BI1357" s="146">
        <f>IF(N1357="nulová",J1357,0)</f>
        <v>0</v>
      </c>
      <c r="BJ1357" s="18" t="s">
        <v>88</v>
      </c>
      <c r="BK1357" s="146">
        <f>ROUND(I1357*H1357,2)</f>
        <v>0</v>
      </c>
      <c r="BL1357" s="18" t="s">
        <v>417</v>
      </c>
      <c r="BM1357" s="145" t="s">
        <v>3569</v>
      </c>
    </row>
    <row r="1358" spans="2:65" s="14" customFormat="1" ht="11.25" x14ac:dyDescent="0.2">
      <c r="B1358" s="166"/>
      <c r="D1358" s="152" t="s">
        <v>322</v>
      </c>
      <c r="E1358" s="167" t="s">
        <v>43</v>
      </c>
      <c r="F1358" s="168" t="s">
        <v>1830</v>
      </c>
      <c r="H1358" s="167" t="s">
        <v>43</v>
      </c>
      <c r="I1358" s="169"/>
      <c r="L1358" s="166"/>
      <c r="M1358" s="170"/>
      <c r="T1358" s="171"/>
      <c r="AT1358" s="167" t="s">
        <v>322</v>
      </c>
      <c r="AU1358" s="167" t="s">
        <v>90</v>
      </c>
      <c r="AV1358" s="14" t="s">
        <v>88</v>
      </c>
      <c r="AW1358" s="14" t="s">
        <v>41</v>
      </c>
      <c r="AX1358" s="14" t="s">
        <v>81</v>
      </c>
      <c r="AY1358" s="167" t="s">
        <v>311</v>
      </c>
    </row>
    <row r="1359" spans="2:65" s="12" customFormat="1" ht="11.25" x14ac:dyDescent="0.2">
      <c r="B1359" s="151"/>
      <c r="D1359" s="152" t="s">
        <v>322</v>
      </c>
      <c r="E1359" s="153" t="s">
        <v>43</v>
      </c>
      <c r="F1359" s="154" t="s">
        <v>3570</v>
      </c>
      <c r="H1359" s="155">
        <v>26.13</v>
      </c>
      <c r="I1359" s="156"/>
      <c r="L1359" s="151"/>
      <c r="M1359" s="157"/>
      <c r="T1359" s="158"/>
      <c r="AT1359" s="153" t="s">
        <v>322</v>
      </c>
      <c r="AU1359" s="153" t="s">
        <v>90</v>
      </c>
      <c r="AV1359" s="12" t="s">
        <v>90</v>
      </c>
      <c r="AW1359" s="12" t="s">
        <v>41</v>
      </c>
      <c r="AX1359" s="12" t="s">
        <v>81</v>
      </c>
      <c r="AY1359" s="153" t="s">
        <v>311</v>
      </c>
    </row>
    <row r="1360" spans="2:65" s="13" customFormat="1" ht="11.25" x14ac:dyDescent="0.2">
      <c r="B1360" s="159"/>
      <c r="D1360" s="152" t="s">
        <v>322</v>
      </c>
      <c r="E1360" s="160" t="s">
        <v>43</v>
      </c>
      <c r="F1360" s="161" t="s">
        <v>331</v>
      </c>
      <c r="H1360" s="162">
        <v>26.13</v>
      </c>
      <c r="I1360" s="163"/>
      <c r="L1360" s="159"/>
      <c r="M1360" s="164"/>
      <c r="T1360" s="165"/>
      <c r="AT1360" s="160" t="s">
        <v>322</v>
      </c>
      <c r="AU1360" s="160" t="s">
        <v>90</v>
      </c>
      <c r="AV1360" s="13" t="s">
        <v>318</v>
      </c>
      <c r="AW1360" s="13" t="s">
        <v>41</v>
      </c>
      <c r="AX1360" s="13" t="s">
        <v>88</v>
      </c>
      <c r="AY1360" s="160" t="s">
        <v>311</v>
      </c>
    </row>
    <row r="1361" spans="2:65" s="1" customFormat="1" ht="21.75" customHeight="1" x14ac:dyDescent="0.2">
      <c r="B1361" s="34"/>
      <c r="C1361" s="134" t="s">
        <v>3571</v>
      </c>
      <c r="D1361" s="134" t="s">
        <v>313</v>
      </c>
      <c r="E1361" s="135" t="s">
        <v>3572</v>
      </c>
      <c r="F1361" s="136" t="s">
        <v>3573</v>
      </c>
      <c r="G1361" s="137" t="s">
        <v>767</v>
      </c>
      <c r="H1361" s="138">
        <v>36.08</v>
      </c>
      <c r="I1361" s="139"/>
      <c r="J1361" s="140">
        <f>ROUND(I1361*H1361,2)</f>
        <v>0</v>
      </c>
      <c r="K1361" s="136" t="s">
        <v>43</v>
      </c>
      <c r="L1361" s="34"/>
      <c r="M1361" s="141" t="s">
        <v>43</v>
      </c>
      <c r="N1361" s="142" t="s">
        <v>52</v>
      </c>
      <c r="P1361" s="143">
        <f>O1361*H1361</f>
        <v>0</v>
      </c>
      <c r="Q1361" s="143">
        <v>0</v>
      </c>
      <c r="R1361" s="143">
        <f>Q1361*H1361</f>
        <v>0</v>
      </c>
      <c r="S1361" s="143">
        <v>0</v>
      </c>
      <c r="T1361" s="144">
        <f>S1361*H1361</f>
        <v>0</v>
      </c>
      <c r="AR1361" s="145" t="s">
        <v>417</v>
      </c>
      <c r="AT1361" s="145" t="s">
        <v>313</v>
      </c>
      <c r="AU1361" s="145" t="s">
        <v>90</v>
      </c>
      <c r="AY1361" s="18" t="s">
        <v>311</v>
      </c>
      <c r="BE1361" s="146">
        <f>IF(N1361="základní",J1361,0)</f>
        <v>0</v>
      </c>
      <c r="BF1361" s="146">
        <f>IF(N1361="snížená",J1361,0)</f>
        <v>0</v>
      </c>
      <c r="BG1361" s="146">
        <f>IF(N1361="zákl. přenesená",J1361,0)</f>
        <v>0</v>
      </c>
      <c r="BH1361" s="146">
        <f>IF(N1361="sníž. přenesená",J1361,0)</f>
        <v>0</v>
      </c>
      <c r="BI1361" s="146">
        <f>IF(N1361="nulová",J1361,0)</f>
        <v>0</v>
      </c>
      <c r="BJ1361" s="18" t="s">
        <v>88</v>
      </c>
      <c r="BK1361" s="146">
        <f>ROUND(I1361*H1361,2)</f>
        <v>0</v>
      </c>
      <c r="BL1361" s="18" t="s">
        <v>417</v>
      </c>
      <c r="BM1361" s="145" t="s">
        <v>3574</v>
      </c>
    </row>
    <row r="1362" spans="2:65" s="14" customFormat="1" ht="11.25" x14ac:dyDescent="0.2">
      <c r="B1362" s="166"/>
      <c r="D1362" s="152" t="s">
        <v>322</v>
      </c>
      <c r="E1362" s="167" t="s">
        <v>43</v>
      </c>
      <c r="F1362" s="168" t="s">
        <v>1830</v>
      </c>
      <c r="H1362" s="167" t="s">
        <v>43</v>
      </c>
      <c r="I1362" s="169"/>
      <c r="L1362" s="166"/>
      <c r="M1362" s="170"/>
      <c r="T1362" s="171"/>
      <c r="AT1362" s="167" t="s">
        <v>322</v>
      </c>
      <c r="AU1362" s="167" t="s">
        <v>90</v>
      </c>
      <c r="AV1362" s="14" t="s">
        <v>88</v>
      </c>
      <c r="AW1362" s="14" t="s">
        <v>41</v>
      </c>
      <c r="AX1362" s="14" t="s">
        <v>81</v>
      </c>
      <c r="AY1362" s="167" t="s">
        <v>311</v>
      </c>
    </row>
    <row r="1363" spans="2:65" s="12" customFormat="1" ht="11.25" x14ac:dyDescent="0.2">
      <c r="B1363" s="151"/>
      <c r="D1363" s="152" t="s">
        <v>322</v>
      </c>
      <c r="E1363" s="153" t="s">
        <v>43</v>
      </c>
      <c r="F1363" s="154" t="s">
        <v>3575</v>
      </c>
      <c r="H1363" s="155">
        <v>36.08</v>
      </c>
      <c r="I1363" s="156"/>
      <c r="L1363" s="151"/>
      <c r="M1363" s="157"/>
      <c r="T1363" s="158"/>
      <c r="AT1363" s="153" t="s">
        <v>322</v>
      </c>
      <c r="AU1363" s="153" t="s">
        <v>90</v>
      </c>
      <c r="AV1363" s="12" t="s">
        <v>90</v>
      </c>
      <c r="AW1363" s="12" t="s">
        <v>41</v>
      </c>
      <c r="AX1363" s="12" t="s">
        <v>81</v>
      </c>
      <c r="AY1363" s="153" t="s">
        <v>311</v>
      </c>
    </row>
    <row r="1364" spans="2:65" s="13" customFormat="1" ht="11.25" x14ac:dyDescent="0.2">
      <c r="B1364" s="159"/>
      <c r="D1364" s="152" t="s">
        <v>322</v>
      </c>
      <c r="E1364" s="160" t="s">
        <v>43</v>
      </c>
      <c r="F1364" s="161" t="s">
        <v>331</v>
      </c>
      <c r="H1364" s="162">
        <v>36.08</v>
      </c>
      <c r="I1364" s="163"/>
      <c r="L1364" s="159"/>
      <c r="M1364" s="164"/>
      <c r="T1364" s="165"/>
      <c r="AT1364" s="160" t="s">
        <v>322</v>
      </c>
      <c r="AU1364" s="160" t="s">
        <v>90</v>
      </c>
      <c r="AV1364" s="13" t="s">
        <v>318</v>
      </c>
      <c r="AW1364" s="13" t="s">
        <v>41</v>
      </c>
      <c r="AX1364" s="13" t="s">
        <v>88</v>
      </c>
      <c r="AY1364" s="160" t="s">
        <v>311</v>
      </c>
    </row>
    <row r="1365" spans="2:65" s="1" customFormat="1" ht="21.75" customHeight="1" x14ac:dyDescent="0.2">
      <c r="B1365" s="34"/>
      <c r="C1365" s="134" t="s">
        <v>3576</v>
      </c>
      <c r="D1365" s="134" t="s">
        <v>313</v>
      </c>
      <c r="E1365" s="135" t="s">
        <v>3577</v>
      </c>
      <c r="F1365" s="136" t="s">
        <v>3578</v>
      </c>
      <c r="G1365" s="137" t="s">
        <v>767</v>
      </c>
      <c r="H1365" s="138">
        <v>195.86</v>
      </c>
      <c r="I1365" s="139"/>
      <c r="J1365" s="140">
        <f>ROUND(I1365*H1365,2)</f>
        <v>0</v>
      </c>
      <c r="K1365" s="136" t="s">
        <v>43</v>
      </c>
      <c r="L1365" s="34"/>
      <c r="M1365" s="141" t="s">
        <v>43</v>
      </c>
      <c r="N1365" s="142" t="s">
        <v>52</v>
      </c>
      <c r="P1365" s="143">
        <f>O1365*H1365</f>
        <v>0</v>
      </c>
      <c r="Q1365" s="143">
        <v>0</v>
      </c>
      <c r="R1365" s="143">
        <f>Q1365*H1365</f>
        <v>0</v>
      </c>
      <c r="S1365" s="143">
        <v>0</v>
      </c>
      <c r="T1365" s="144">
        <f>S1365*H1365</f>
        <v>0</v>
      </c>
      <c r="AR1365" s="145" t="s">
        <v>417</v>
      </c>
      <c r="AT1365" s="145" t="s">
        <v>313</v>
      </c>
      <c r="AU1365" s="145" t="s">
        <v>90</v>
      </c>
      <c r="AY1365" s="18" t="s">
        <v>311</v>
      </c>
      <c r="BE1365" s="146">
        <f>IF(N1365="základní",J1365,0)</f>
        <v>0</v>
      </c>
      <c r="BF1365" s="146">
        <f>IF(N1365="snížená",J1365,0)</f>
        <v>0</v>
      </c>
      <c r="BG1365" s="146">
        <f>IF(N1365="zákl. přenesená",J1365,0)</f>
        <v>0</v>
      </c>
      <c r="BH1365" s="146">
        <f>IF(N1365="sníž. přenesená",J1365,0)</f>
        <v>0</v>
      </c>
      <c r="BI1365" s="146">
        <f>IF(N1365="nulová",J1365,0)</f>
        <v>0</v>
      </c>
      <c r="BJ1365" s="18" t="s">
        <v>88</v>
      </c>
      <c r="BK1365" s="146">
        <f>ROUND(I1365*H1365,2)</f>
        <v>0</v>
      </c>
      <c r="BL1365" s="18" t="s">
        <v>417</v>
      </c>
      <c r="BM1365" s="145" t="s">
        <v>3579</v>
      </c>
    </row>
    <row r="1366" spans="2:65" s="14" customFormat="1" ht="11.25" x14ac:dyDescent="0.2">
      <c r="B1366" s="166"/>
      <c r="D1366" s="152" t="s">
        <v>322</v>
      </c>
      <c r="E1366" s="167" t="s">
        <v>43</v>
      </c>
      <c r="F1366" s="168" t="s">
        <v>1830</v>
      </c>
      <c r="H1366" s="167" t="s">
        <v>43</v>
      </c>
      <c r="I1366" s="169"/>
      <c r="L1366" s="166"/>
      <c r="M1366" s="170"/>
      <c r="T1366" s="171"/>
      <c r="AT1366" s="167" t="s">
        <v>322</v>
      </c>
      <c r="AU1366" s="167" t="s">
        <v>90</v>
      </c>
      <c r="AV1366" s="14" t="s">
        <v>88</v>
      </c>
      <c r="AW1366" s="14" t="s">
        <v>41</v>
      </c>
      <c r="AX1366" s="14" t="s">
        <v>81</v>
      </c>
      <c r="AY1366" s="167" t="s">
        <v>311</v>
      </c>
    </row>
    <row r="1367" spans="2:65" s="12" customFormat="1" ht="11.25" x14ac:dyDescent="0.2">
      <c r="B1367" s="151"/>
      <c r="D1367" s="152" t="s">
        <v>322</v>
      </c>
      <c r="E1367" s="153" t="s">
        <v>43</v>
      </c>
      <c r="F1367" s="154" t="s">
        <v>3580</v>
      </c>
      <c r="H1367" s="155">
        <v>195.86</v>
      </c>
      <c r="I1367" s="156"/>
      <c r="L1367" s="151"/>
      <c r="M1367" s="157"/>
      <c r="T1367" s="158"/>
      <c r="AT1367" s="153" t="s">
        <v>322</v>
      </c>
      <c r="AU1367" s="153" t="s">
        <v>90</v>
      </c>
      <c r="AV1367" s="12" t="s">
        <v>90</v>
      </c>
      <c r="AW1367" s="12" t="s">
        <v>41</v>
      </c>
      <c r="AX1367" s="12" t="s">
        <v>81</v>
      </c>
      <c r="AY1367" s="153" t="s">
        <v>311</v>
      </c>
    </row>
    <row r="1368" spans="2:65" s="13" customFormat="1" ht="11.25" x14ac:dyDescent="0.2">
      <c r="B1368" s="159"/>
      <c r="D1368" s="152" t="s">
        <v>322</v>
      </c>
      <c r="E1368" s="160" t="s">
        <v>43</v>
      </c>
      <c r="F1368" s="161" t="s">
        <v>331</v>
      </c>
      <c r="H1368" s="162">
        <v>195.86</v>
      </c>
      <c r="I1368" s="163"/>
      <c r="L1368" s="159"/>
      <c r="M1368" s="164"/>
      <c r="T1368" s="165"/>
      <c r="AT1368" s="160" t="s">
        <v>322</v>
      </c>
      <c r="AU1368" s="160" t="s">
        <v>90</v>
      </c>
      <c r="AV1368" s="13" t="s">
        <v>318</v>
      </c>
      <c r="AW1368" s="13" t="s">
        <v>41</v>
      </c>
      <c r="AX1368" s="13" t="s">
        <v>88</v>
      </c>
      <c r="AY1368" s="160" t="s">
        <v>311</v>
      </c>
    </row>
    <row r="1369" spans="2:65" s="1" customFormat="1" ht="21.75" customHeight="1" x14ac:dyDescent="0.2">
      <c r="B1369" s="34"/>
      <c r="C1369" s="134" t="s">
        <v>3581</v>
      </c>
      <c r="D1369" s="134" t="s">
        <v>313</v>
      </c>
      <c r="E1369" s="135" t="s">
        <v>3582</v>
      </c>
      <c r="F1369" s="136" t="s">
        <v>3578</v>
      </c>
      <c r="G1369" s="137" t="s">
        <v>767</v>
      </c>
      <c r="H1369" s="138">
        <v>208.63</v>
      </c>
      <c r="I1369" s="139"/>
      <c r="J1369" s="140">
        <f>ROUND(I1369*H1369,2)</f>
        <v>0</v>
      </c>
      <c r="K1369" s="136" t="s">
        <v>43</v>
      </c>
      <c r="L1369" s="34"/>
      <c r="M1369" s="141" t="s">
        <v>43</v>
      </c>
      <c r="N1369" s="142" t="s">
        <v>52</v>
      </c>
      <c r="P1369" s="143">
        <f>O1369*H1369</f>
        <v>0</v>
      </c>
      <c r="Q1369" s="143">
        <v>0</v>
      </c>
      <c r="R1369" s="143">
        <f>Q1369*H1369</f>
        <v>0</v>
      </c>
      <c r="S1369" s="143">
        <v>0</v>
      </c>
      <c r="T1369" s="144">
        <f>S1369*H1369</f>
        <v>0</v>
      </c>
      <c r="AR1369" s="145" t="s">
        <v>417</v>
      </c>
      <c r="AT1369" s="145" t="s">
        <v>313</v>
      </c>
      <c r="AU1369" s="145" t="s">
        <v>90</v>
      </c>
      <c r="AY1369" s="18" t="s">
        <v>311</v>
      </c>
      <c r="BE1369" s="146">
        <f>IF(N1369="základní",J1369,0)</f>
        <v>0</v>
      </c>
      <c r="BF1369" s="146">
        <f>IF(N1369="snížená",J1369,0)</f>
        <v>0</v>
      </c>
      <c r="BG1369" s="146">
        <f>IF(N1369="zákl. přenesená",J1369,0)</f>
        <v>0</v>
      </c>
      <c r="BH1369" s="146">
        <f>IF(N1369="sníž. přenesená",J1369,0)</f>
        <v>0</v>
      </c>
      <c r="BI1369" s="146">
        <f>IF(N1369="nulová",J1369,0)</f>
        <v>0</v>
      </c>
      <c r="BJ1369" s="18" t="s">
        <v>88</v>
      </c>
      <c r="BK1369" s="146">
        <f>ROUND(I1369*H1369,2)</f>
        <v>0</v>
      </c>
      <c r="BL1369" s="18" t="s">
        <v>417</v>
      </c>
      <c r="BM1369" s="145" t="s">
        <v>3583</v>
      </c>
    </row>
    <row r="1370" spans="2:65" s="14" customFormat="1" ht="11.25" x14ac:dyDescent="0.2">
      <c r="B1370" s="166"/>
      <c r="D1370" s="152" t="s">
        <v>322</v>
      </c>
      <c r="E1370" s="167" t="s">
        <v>43</v>
      </c>
      <c r="F1370" s="168" t="s">
        <v>1830</v>
      </c>
      <c r="H1370" s="167" t="s">
        <v>43</v>
      </c>
      <c r="I1370" s="169"/>
      <c r="L1370" s="166"/>
      <c r="M1370" s="170"/>
      <c r="T1370" s="171"/>
      <c r="AT1370" s="167" t="s">
        <v>322</v>
      </c>
      <c r="AU1370" s="167" t="s">
        <v>90</v>
      </c>
      <c r="AV1370" s="14" t="s">
        <v>88</v>
      </c>
      <c r="AW1370" s="14" t="s">
        <v>41</v>
      </c>
      <c r="AX1370" s="14" t="s">
        <v>81</v>
      </c>
      <c r="AY1370" s="167" t="s">
        <v>311</v>
      </c>
    </row>
    <row r="1371" spans="2:65" s="12" customFormat="1" ht="11.25" x14ac:dyDescent="0.2">
      <c r="B1371" s="151"/>
      <c r="D1371" s="152" t="s">
        <v>322</v>
      </c>
      <c r="E1371" s="153" t="s">
        <v>43</v>
      </c>
      <c r="F1371" s="154" t="s">
        <v>3584</v>
      </c>
      <c r="H1371" s="155">
        <v>208.63</v>
      </c>
      <c r="I1371" s="156"/>
      <c r="L1371" s="151"/>
      <c r="M1371" s="157"/>
      <c r="T1371" s="158"/>
      <c r="AT1371" s="153" t="s">
        <v>322</v>
      </c>
      <c r="AU1371" s="153" t="s">
        <v>90</v>
      </c>
      <c r="AV1371" s="12" t="s">
        <v>90</v>
      </c>
      <c r="AW1371" s="12" t="s">
        <v>41</v>
      </c>
      <c r="AX1371" s="12" t="s">
        <v>81</v>
      </c>
      <c r="AY1371" s="153" t="s">
        <v>311</v>
      </c>
    </row>
    <row r="1372" spans="2:65" s="13" customFormat="1" ht="11.25" x14ac:dyDescent="0.2">
      <c r="B1372" s="159"/>
      <c r="D1372" s="152" t="s">
        <v>322</v>
      </c>
      <c r="E1372" s="160" t="s">
        <v>43</v>
      </c>
      <c r="F1372" s="161" t="s">
        <v>331</v>
      </c>
      <c r="H1372" s="162">
        <v>208.63</v>
      </c>
      <c r="I1372" s="163"/>
      <c r="L1372" s="159"/>
      <c r="M1372" s="164"/>
      <c r="T1372" s="165"/>
      <c r="AT1372" s="160" t="s">
        <v>322</v>
      </c>
      <c r="AU1372" s="160" t="s">
        <v>90</v>
      </c>
      <c r="AV1372" s="13" t="s">
        <v>318</v>
      </c>
      <c r="AW1372" s="13" t="s">
        <v>41</v>
      </c>
      <c r="AX1372" s="13" t="s">
        <v>88</v>
      </c>
      <c r="AY1372" s="160" t="s">
        <v>311</v>
      </c>
    </row>
    <row r="1373" spans="2:65" s="1" customFormat="1" ht="24.2" customHeight="1" x14ac:dyDescent="0.2">
      <c r="B1373" s="34"/>
      <c r="C1373" s="134" t="s">
        <v>3585</v>
      </c>
      <c r="D1373" s="134" t="s">
        <v>313</v>
      </c>
      <c r="E1373" s="135" t="s">
        <v>3586</v>
      </c>
      <c r="F1373" s="136" t="s">
        <v>3587</v>
      </c>
      <c r="G1373" s="137" t="s">
        <v>767</v>
      </c>
      <c r="H1373" s="138">
        <v>403.47</v>
      </c>
      <c r="I1373" s="139"/>
      <c r="J1373" s="140">
        <f>ROUND(I1373*H1373,2)</f>
        <v>0</v>
      </c>
      <c r="K1373" s="136" t="s">
        <v>43</v>
      </c>
      <c r="L1373" s="34"/>
      <c r="M1373" s="141" t="s">
        <v>43</v>
      </c>
      <c r="N1373" s="142" t="s">
        <v>52</v>
      </c>
      <c r="P1373" s="143">
        <f>O1373*H1373</f>
        <v>0</v>
      </c>
      <c r="Q1373" s="143">
        <v>0</v>
      </c>
      <c r="R1373" s="143">
        <f>Q1373*H1373</f>
        <v>0</v>
      </c>
      <c r="S1373" s="143">
        <v>0</v>
      </c>
      <c r="T1373" s="144">
        <f>S1373*H1373</f>
        <v>0</v>
      </c>
      <c r="AR1373" s="145" t="s">
        <v>417</v>
      </c>
      <c r="AT1373" s="145" t="s">
        <v>313</v>
      </c>
      <c r="AU1373" s="145" t="s">
        <v>90</v>
      </c>
      <c r="AY1373" s="18" t="s">
        <v>311</v>
      </c>
      <c r="BE1373" s="146">
        <f>IF(N1373="základní",J1373,0)</f>
        <v>0</v>
      </c>
      <c r="BF1373" s="146">
        <f>IF(N1373="snížená",J1373,0)</f>
        <v>0</v>
      </c>
      <c r="BG1373" s="146">
        <f>IF(N1373="zákl. přenesená",J1373,0)</f>
        <v>0</v>
      </c>
      <c r="BH1373" s="146">
        <f>IF(N1373="sníž. přenesená",J1373,0)</f>
        <v>0</v>
      </c>
      <c r="BI1373" s="146">
        <f>IF(N1373="nulová",J1373,0)</f>
        <v>0</v>
      </c>
      <c r="BJ1373" s="18" t="s">
        <v>88</v>
      </c>
      <c r="BK1373" s="146">
        <f>ROUND(I1373*H1373,2)</f>
        <v>0</v>
      </c>
      <c r="BL1373" s="18" t="s">
        <v>417</v>
      </c>
      <c r="BM1373" s="145" t="s">
        <v>3588</v>
      </c>
    </row>
    <row r="1374" spans="2:65" s="14" customFormat="1" ht="11.25" x14ac:dyDescent="0.2">
      <c r="B1374" s="166"/>
      <c r="D1374" s="152" t="s">
        <v>322</v>
      </c>
      <c r="E1374" s="167" t="s">
        <v>43</v>
      </c>
      <c r="F1374" s="168" t="s">
        <v>1830</v>
      </c>
      <c r="H1374" s="167" t="s">
        <v>43</v>
      </c>
      <c r="I1374" s="169"/>
      <c r="L1374" s="166"/>
      <c r="M1374" s="170"/>
      <c r="T1374" s="171"/>
      <c r="AT1374" s="167" t="s">
        <v>322</v>
      </c>
      <c r="AU1374" s="167" t="s">
        <v>90</v>
      </c>
      <c r="AV1374" s="14" t="s">
        <v>88</v>
      </c>
      <c r="AW1374" s="14" t="s">
        <v>41</v>
      </c>
      <c r="AX1374" s="14" t="s">
        <v>81</v>
      </c>
      <c r="AY1374" s="167" t="s">
        <v>311</v>
      </c>
    </row>
    <row r="1375" spans="2:65" s="12" customFormat="1" ht="11.25" x14ac:dyDescent="0.2">
      <c r="B1375" s="151"/>
      <c r="D1375" s="152" t="s">
        <v>322</v>
      </c>
      <c r="E1375" s="153" t="s">
        <v>43</v>
      </c>
      <c r="F1375" s="154" t="s">
        <v>3589</v>
      </c>
      <c r="H1375" s="155">
        <v>403.47</v>
      </c>
      <c r="I1375" s="156"/>
      <c r="L1375" s="151"/>
      <c r="M1375" s="157"/>
      <c r="T1375" s="158"/>
      <c r="AT1375" s="153" t="s">
        <v>322</v>
      </c>
      <c r="AU1375" s="153" t="s">
        <v>90</v>
      </c>
      <c r="AV1375" s="12" t="s">
        <v>90</v>
      </c>
      <c r="AW1375" s="12" t="s">
        <v>41</v>
      </c>
      <c r="AX1375" s="12" t="s">
        <v>81</v>
      </c>
      <c r="AY1375" s="153" t="s">
        <v>311</v>
      </c>
    </row>
    <row r="1376" spans="2:65" s="13" customFormat="1" ht="11.25" x14ac:dyDescent="0.2">
      <c r="B1376" s="159"/>
      <c r="D1376" s="152" t="s">
        <v>322</v>
      </c>
      <c r="E1376" s="160" t="s">
        <v>43</v>
      </c>
      <c r="F1376" s="161" t="s">
        <v>331</v>
      </c>
      <c r="H1376" s="162">
        <v>403.47</v>
      </c>
      <c r="I1376" s="163"/>
      <c r="L1376" s="159"/>
      <c r="M1376" s="164"/>
      <c r="T1376" s="165"/>
      <c r="AT1376" s="160" t="s">
        <v>322</v>
      </c>
      <c r="AU1376" s="160" t="s">
        <v>90</v>
      </c>
      <c r="AV1376" s="13" t="s">
        <v>318</v>
      </c>
      <c r="AW1376" s="13" t="s">
        <v>41</v>
      </c>
      <c r="AX1376" s="13" t="s">
        <v>88</v>
      </c>
      <c r="AY1376" s="160" t="s">
        <v>311</v>
      </c>
    </row>
    <row r="1377" spans="2:65" s="1" customFormat="1" ht="16.5" customHeight="1" x14ac:dyDescent="0.2">
      <c r="B1377" s="34"/>
      <c r="C1377" s="134" t="s">
        <v>3590</v>
      </c>
      <c r="D1377" s="134" t="s">
        <v>313</v>
      </c>
      <c r="E1377" s="135" t="s">
        <v>3591</v>
      </c>
      <c r="F1377" s="136" t="s">
        <v>3592</v>
      </c>
      <c r="G1377" s="137" t="s">
        <v>767</v>
      </c>
      <c r="H1377" s="138">
        <v>327.47000000000003</v>
      </c>
      <c r="I1377" s="139"/>
      <c r="J1377" s="140">
        <f>ROUND(I1377*H1377,2)</f>
        <v>0</v>
      </c>
      <c r="K1377" s="136" t="s">
        <v>43</v>
      </c>
      <c r="L1377" s="34"/>
      <c r="M1377" s="141" t="s">
        <v>43</v>
      </c>
      <c r="N1377" s="142" t="s">
        <v>52</v>
      </c>
      <c r="P1377" s="143">
        <f>O1377*H1377</f>
        <v>0</v>
      </c>
      <c r="Q1377" s="143">
        <v>0</v>
      </c>
      <c r="R1377" s="143">
        <f>Q1377*H1377</f>
        <v>0</v>
      </c>
      <c r="S1377" s="143">
        <v>0</v>
      </c>
      <c r="T1377" s="144">
        <f>S1377*H1377</f>
        <v>0</v>
      </c>
      <c r="AR1377" s="145" t="s">
        <v>417</v>
      </c>
      <c r="AT1377" s="145" t="s">
        <v>313</v>
      </c>
      <c r="AU1377" s="145" t="s">
        <v>90</v>
      </c>
      <c r="AY1377" s="18" t="s">
        <v>311</v>
      </c>
      <c r="BE1377" s="146">
        <f>IF(N1377="základní",J1377,0)</f>
        <v>0</v>
      </c>
      <c r="BF1377" s="146">
        <f>IF(N1377="snížená",J1377,0)</f>
        <v>0</v>
      </c>
      <c r="BG1377" s="146">
        <f>IF(N1377="zákl. přenesená",J1377,0)</f>
        <v>0</v>
      </c>
      <c r="BH1377" s="146">
        <f>IF(N1377="sníž. přenesená",J1377,0)</f>
        <v>0</v>
      </c>
      <c r="BI1377" s="146">
        <f>IF(N1377="nulová",J1377,0)</f>
        <v>0</v>
      </c>
      <c r="BJ1377" s="18" t="s">
        <v>88</v>
      </c>
      <c r="BK1377" s="146">
        <f>ROUND(I1377*H1377,2)</f>
        <v>0</v>
      </c>
      <c r="BL1377" s="18" t="s">
        <v>417</v>
      </c>
      <c r="BM1377" s="145" t="s">
        <v>3593</v>
      </c>
    </row>
    <row r="1378" spans="2:65" s="14" customFormat="1" ht="11.25" x14ac:dyDescent="0.2">
      <c r="B1378" s="166"/>
      <c r="D1378" s="152" t="s">
        <v>322</v>
      </c>
      <c r="E1378" s="167" t="s">
        <v>43</v>
      </c>
      <c r="F1378" s="168" t="s">
        <v>1830</v>
      </c>
      <c r="H1378" s="167" t="s">
        <v>43</v>
      </c>
      <c r="I1378" s="169"/>
      <c r="L1378" s="166"/>
      <c r="M1378" s="170"/>
      <c r="T1378" s="171"/>
      <c r="AT1378" s="167" t="s">
        <v>322</v>
      </c>
      <c r="AU1378" s="167" t="s">
        <v>90</v>
      </c>
      <c r="AV1378" s="14" t="s">
        <v>88</v>
      </c>
      <c r="AW1378" s="14" t="s">
        <v>41</v>
      </c>
      <c r="AX1378" s="14" t="s">
        <v>81</v>
      </c>
      <c r="AY1378" s="167" t="s">
        <v>311</v>
      </c>
    </row>
    <row r="1379" spans="2:65" s="12" customFormat="1" ht="11.25" x14ac:dyDescent="0.2">
      <c r="B1379" s="151"/>
      <c r="D1379" s="152" t="s">
        <v>322</v>
      </c>
      <c r="E1379" s="153" t="s">
        <v>43</v>
      </c>
      <c r="F1379" s="154" t="s">
        <v>3594</v>
      </c>
      <c r="H1379" s="155">
        <v>327.47000000000003</v>
      </c>
      <c r="I1379" s="156"/>
      <c r="L1379" s="151"/>
      <c r="M1379" s="157"/>
      <c r="T1379" s="158"/>
      <c r="AT1379" s="153" t="s">
        <v>322</v>
      </c>
      <c r="AU1379" s="153" t="s">
        <v>90</v>
      </c>
      <c r="AV1379" s="12" t="s">
        <v>90</v>
      </c>
      <c r="AW1379" s="12" t="s">
        <v>41</v>
      </c>
      <c r="AX1379" s="12" t="s">
        <v>81</v>
      </c>
      <c r="AY1379" s="153" t="s">
        <v>311</v>
      </c>
    </row>
    <row r="1380" spans="2:65" s="13" customFormat="1" ht="11.25" x14ac:dyDescent="0.2">
      <c r="B1380" s="159"/>
      <c r="D1380" s="152" t="s">
        <v>322</v>
      </c>
      <c r="E1380" s="160" t="s">
        <v>43</v>
      </c>
      <c r="F1380" s="161" t="s">
        <v>331</v>
      </c>
      <c r="H1380" s="162">
        <v>327.47000000000003</v>
      </c>
      <c r="I1380" s="163"/>
      <c r="L1380" s="159"/>
      <c r="M1380" s="164"/>
      <c r="T1380" s="165"/>
      <c r="AT1380" s="160" t="s">
        <v>322</v>
      </c>
      <c r="AU1380" s="160" t="s">
        <v>90</v>
      </c>
      <c r="AV1380" s="13" t="s">
        <v>318</v>
      </c>
      <c r="AW1380" s="13" t="s">
        <v>41</v>
      </c>
      <c r="AX1380" s="13" t="s">
        <v>88</v>
      </c>
      <c r="AY1380" s="160" t="s">
        <v>311</v>
      </c>
    </row>
    <row r="1381" spans="2:65" s="1" customFormat="1" ht="16.5" customHeight="1" x14ac:dyDescent="0.2">
      <c r="B1381" s="34"/>
      <c r="C1381" s="134" t="s">
        <v>3595</v>
      </c>
      <c r="D1381" s="134" t="s">
        <v>313</v>
      </c>
      <c r="E1381" s="135" t="s">
        <v>3596</v>
      </c>
      <c r="F1381" s="136" t="s">
        <v>3597</v>
      </c>
      <c r="G1381" s="137" t="s">
        <v>767</v>
      </c>
      <c r="H1381" s="138">
        <v>510.3</v>
      </c>
      <c r="I1381" s="139"/>
      <c r="J1381" s="140">
        <f>ROUND(I1381*H1381,2)</f>
        <v>0</v>
      </c>
      <c r="K1381" s="136" t="s">
        <v>43</v>
      </c>
      <c r="L1381" s="34"/>
      <c r="M1381" s="141" t="s">
        <v>43</v>
      </c>
      <c r="N1381" s="142" t="s">
        <v>52</v>
      </c>
      <c r="P1381" s="143">
        <f>O1381*H1381</f>
        <v>0</v>
      </c>
      <c r="Q1381" s="143">
        <v>0</v>
      </c>
      <c r="R1381" s="143">
        <f>Q1381*H1381</f>
        <v>0</v>
      </c>
      <c r="S1381" s="143">
        <v>0</v>
      </c>
      <c r="T1381" s="144">
        <f>S1381*H1381</f>
        <v>0</v>
      </c>
      <c r="AR1381" s="145" t="s">
        <v>417</v>
      </c>
      <c r="AT1381" s="145" t="s">
        <v>313</v>
      </c>
      <c r="AU1381" s="145" t="s">
        <v>90</v>
      </c>
      <c r="AY1381" s="18" t="s">
        <v>311</v>
      </c>
      <c r="BE1381" s="146">
        <f>IF(N1381="základní",J1381,0)</f>
        <v>0</v>
      </c>
      <c r="BF1381" s="146">
        <f>IF(N1381="snížená",J1381,0)</f>
        <v>0</v>
      </c>
      <c r="BG1381" s="146">
        <f>IF(N1381="zákl. přenesená",J1381,0)</f>
        <v>0</v>
      </c>
      <c r="BH1381" s="146">
        <f>IF(N1381="sníž. přenesená",J1381,0)</f>
        <v>0</v>
      </c>
      <c r="BI1381" s="146">
        <f>IF(N1381="nulová",J1381,0)</f>
        <v>0</v>
      </c>
      <c r="BJ1381" s="18" t="s">
        <v>88</v>
      </c>
      <c r="BK1381" s="146">
        <f>ROUND(I1381*H1381,2)</f>
        <v>0</v>
      </c>
      <c r="BL1381" s="18" t="s">
        <v>417</v>
      </c>
      <c r="BM1381" s="145" t="s">
        <v>3598</v>
      </c>
    </row>
    <row r="1382" spans="2:65" s="14" customFormat="1" ht="11.25" x14ac:dyDescent="0.2">
      <c r="B1382" s="166"/>
      <c r="D1382" s="152" t="s">
        <v>322</v>
      </c>
      <c r="E1382" s="167" t="s">
        <v>43</v>
      </c>
      <c r="F1382" s="168" t="s">
        <v>1830</v>
      </c>
      <c r="H1382" s="167" t="s">
        <v>43</v>
      </c>
      <c r="I1382" s="169"/>
      <c r="L1382" s="166"/>
      <c r="M1382" s="170"/>
      <c r="T1382" s="171"/>
      <c r="AT1382" s="167" t="s">
        <v>322</v>
      </c>
      <c r="AU1382" s="167" t="s">
        <v>90</v>
      </c>
      <c r="AV1382" s="14" t="s">
        <v>88</v>
      </c>
      <c r="AW1382" s="14" t="s">
        <v>41</v>
      </c>
      <c r="AX1382" s="14" t="s">
        <v>81</v>
      </c>
      <c r="AY1382" s="167" t="s">
        <v>311</v>
      </c>
    </row>
    <row r="1383" spans="2:65" s="12" customFormat="1" ht="11.25" x14ac:dyDescent="0.2">
      <c r="B1383" s="151"/>
      <c r="D1383" s="152" t="s">
        <v>322</v>
      </c>
      <c r="E1383" s="153" t="s">
        <v>43</v>
      </c>
      <c r="F1383" s="154" t="s">
        <v>3599</v>
      </c>
      <c r="H1383" s="155">
        <v>510.3</v>
      </c>
      <c r="I1383" s="156"/>
      <c r="L1383" s="151"/>
      <c r="M1383" s="157"/>
      <c r="T1383" s="158"/>
      <c r="AT1383" s="153" t="s">
        <v>322</v>
      </c>
      <c r="AU1383" s="153" t="s">
        <v>90</v>
      </c>
      <c r="AV1383" s="12" t="s">
        <v>90</v>
      </c>
      <c r="AW1383" s="12" t="s">
        <v>41</v>
      </c>
      <c r="AX1383" s="12" t="s">
        <v>81</v>
      </c>
      <c r="AY1383" s="153" t="s">
        <v>311</v>
      </c>
    </row>
    <row r="1384" spans="2:65" s="13" customFormat="1" ht="11.25" x14ac:dyDescent="0.2">
      <c r="B1384" s="159"/>
      <c r="D1384" s="152" t="s">
        <v>322</v>
      </c>
      <c r="E1384" s="160" t="s">
        <v>43</v>
      </c>
      <c r="F1384" s="161" t="s">
        <v>331</v>
      </c>
      <c r="H1384" s="162">
        <v>510.3</v>
      </c>
      <c r="I1384" s="163"/>
      <c r="L1384" s="159"/>
      <c r="M1384" s="164"/>
      <c r="T1384" s="165"/>
      <c r="AT1384" s="160" t="s">
        <v>322</v>
      </c>
      <c r="AU1384" s="160" t="s">
        <v>90</v>
      </c>
      <c r="AV1384" s="13" t="s">
        <v>318</v>
      </c>
      <c r="AW1384" s="13" t="s">
        <v>41</v>
      </c>
      <c r="AX1384" s="13" t="s">
        <v>88</v>
      </c>
      <c r="AY1384" s="160" t="s">
        <v>311</v>
      </c>
    </row>
    <row r="1385" spans="2:65" s="1" customFormat="1" ht="16.5" customHeight="1" x14ac:dyDescent="0.2">
      <c r="B1385" s="34"/>
      <c r="C1385" s="134" t="s">
        <v>3600</v>
      </c>
      <c r="D1385" s="134" t="s">
        <v>313</v>
      </c>
      <c r="E1385" s="135" t="s">
        <v>3601</v>
      </c>
      <c r="F1385" s="136" t="s">
        <v>3602</v>
      </c>
      <c r="G1385" s="137" t="s">
        <v>767</v>
      </c>
      <c r="H1385" s="138">
        <v>3853.62</v>
      </c>
      <c r="I1385" s="139"/>
      <c r="J1385" s="140">
        <f>ROUND(I1385*H1385,2)</f>
        <v>0</v>
      </c>
      <c r="K1385" s="136" t="s">
        <v>43</v>
      </c>
      <c r="L1385" s="34"/>
      <c r="M1385" s="141" t="s">
        <v>43</v>
      </c>
      <c r="N1385" s="142" t="s">
        <v>52</v>
      </c>
      <c r="P1385" s="143">
        <f>O1385*H1385</f>
        <v>0</v>
      </c>
      <c r="Q1385" s="143">
        <v>0</v>
      </c>
      <c r="R1385" s="143">
        <f>Q1385*H1385</f>
        <v>0</v>
      </c>
      <c r="S1385" s="143">
        <v>0</v>
      </c>
      <c r="T1385" s="144">
        <f>S1385*H1385</f>
        <v>0</v>
      </c>
      <c r="AR1385" s="145" t="s">
        <v>417</v>
      </c>
      <c r="AT1385" s="145" t="s">
        <v>313</v>
      </c>
      <c r="AU1385" s="145" t="s">
        <v>90</v>
      </c>
      <c r="AY1385" s="18" t="s">
        <v>311</v>
      </c>
      <c r="BE1385" s="146">
        <f>IF(N1385="základní",J1385,0)</f>
        <v>0</v>
      </c>
      <c r="BF1385" s="146">
        <f>IF(N1385="snížená",J1385,0)</f>
        <v>0</v>
      </c>
      <c r="BG1385" s="146">
        <f>IF(N1385="zákl. přenesená",J1385,0)</f>
        <v>0</v>
      </c>
      <c r="BH1385" s="146">
        <f>IF(N1385="sníž. přenesená",J1385,0)</f>
        <v>0</v>
      </c>
      <c r="BI1385" s="146">
        <f>IF(N1385="nulová",J1385,0)</f>
        <v>0</v>
      </c>
      <c r="BJ1385" s="18" t="s">
        <v>88</v>
      </c>
      <c r="BK1385" s="146">
        <f>ROUND(I1385*H1385,2)</f>
        <v>0</v>
      </c>
      <c r="BL1385" s="18" t="s">
        <v>417</v>
      </c>
      <c r="BM1385" s="145" t="s">
        <v>3603</v>
      </c>
    </row>
    <row r="1386" spans="2:65" s="14" customFormat="1" ht="11.25" x14ac:dyDescent="0.2">
      <c r="B1386" s="166"/>
      <c r="D1386" s="152" t="s">
        <v>322</v>
      </c>
      <c r="E1386" s="167" t="s">
        <v>43</v>
      </c>
      <c r="F1386" s="168" t="s">
        <v>1830</v>
      </c>
      <c r="H1386" s="167" t="s">
        <v>43</v>
      </c>
      <c r="I1386" s="169"/>
      <c r="L1386" s="166"/>
      <c r="M1386" s="170"/>
      <c r="T1386" s="171"/>
      <c r="AT1386" s="167" t="s">
        <v>322</v>
      </c>
      <c r="AU1386" s="167" t="s">
        <v>90</v>
      </c>
      <c r="AV1386" s="14" t="s">
        <v>88</v>
      </c>
      <c r="AW1386" s="14" t="s">
        <v>41</v>
      </c>
      <c r="AX1386" s="14" t="s">
        <v>81</v>
      </c>
      <c r="AY1386" s="167" t="s">
        <v>311</v>
      </c>
    </row>
    <row r="1387" spans="2:65" s="12" customFormat="1" ht="11.25" x14ac:dyDescent="0.2">
      <c r="B1387" s="151"/>
      <c r="D1387" s="152" t="s">
        <v>322</v>
      </c>
      <c r="E1387" s="153" t="s">
        <v>43</v>
      </c>
      <c r="F1387" s="154" t="s">
        <v>3604</v>
      </c>
      <c r="H1387" s="155">
        <v>3853.62</v>
      </c>
      <c r="I1387" s="156"/>
      <c r="L1387" s="151"/>
      <c r="M1387" s="157"/>
      <c r="T1387" s="158"/>
      <c r="AT1387" s="153" t="s">
        <v>322</v>
      </c>
      <c r="AU1387" s="153" t="s">
        <v>90</v>
      </c>
      <c r="AV1387" s="12" t="s">
        <v>90</v>
      </c>
      <c r="AW1387" s="12" t="s">
        <v>41</v>
      </c>
      <c r="AX1387" s="12" t="s">
        <v>81</v>
      </c>
      <c r="AY1387" s="153" t="s">
        <v>311</v>
      </c>
    </row>
    <row r="1388" spans="2:65" s="13" customFormat="1" ht="11.25" x14ac:dyDescent="0.2">
      <c r="B1388" s="159"/>
      <c r="D1388" s="152" t="s">
        <v>322</v>
      </c>
      <c r="E1388" s="160" t="s">
        <v>43</v>
      </c>
      <c r="F1388" s="161" t="s">
        <v>331</v>
      </c>
      <c r="H1388" s="162">
        <v>3853.62</v>
      </c>
      <c r="I1388" s="163"/>
      <c r="L1388" s="159"/>
      <c r="M1388" s="164"/>
      <c r="T1388" s="165"/>
      <c r="AT1388" s="160" t="s">
        <v>322</v>
      </c>
      <c r="AU1388" s="160" t="s">
        <v>90</v>
      </c>
      <c r="AV1388" s="13" t="s">
        <v>318</v>
      </c>
      <c r="AW1388" s="13" t="s">
        <v>41</v>
      </c>
      <c r="AX1388" s="13" t="s">
        <v>88</v>
      </c>
      <c r="AY1388" s="160" t="s">
        <v>311</v>
      </c>
    </row>
    <row r="1389" spans="2:65" s="1" customFormat="1" ht="16.5" customHeight="1" x14ac:dyDescent="0.2">
      <c r="B1389" s="34"/>
      <c r="C1389" s="134" t="s">
        <v>3605</v>
      </c>
      <c r="D1389" s="134" t="s">
        <v>313</v>
      </c>
      <c r="E1389" s="135" t="s">
        <v>3606</v>
      </c>
      <c r="F1389" s="136" t="s">
        <v>3607</v>
      </c>
      <c r="G1389" s="137" t="s">
        <v>767</v>
      </c>
      <c r="H1389" s="138">
        <v>554.16</v>
      </c>
      <c r="I1389" s="139"/>
      <c r="J1389" s="140">
        <f>ROUND(I1389*H1389,2)</f>
        <v>0</v>
      </c>
      <c r="K1389" s="136" t="s">
        <v>43</v>
      </c>
      <c r="L1389" s="34"/>
      <c r="M1389" s="141" t="s">
        <v>43</v>
      </c>
      <c r="N1389" s="142" t="s">
        <v>52</v>
      </c>
      <c r="P1389" s="143">
        <f>O1389*H1389</f>
        <v>0</v>
      </c>
      <c r="Q1389" s="143">
        <v>0</v>
      </c>
      <c r="R1389" s="143">
        <f>Q1389*H1389</f>
        <v>0</v>
      </c>
      <c r="S1389" s="143">
        <v>0</v>
      </c>
      <c r="T1389" s="144">
        <f>S1389*H1389</f>
        <v>0</v>
      </c>
      <c r="AR1389" s="145" t="s">
        <v>417</v>
      </c>
      <c r="AT1389" s="145" t="s">
        <v>313</v>
      </c>
      <c r="AU1389" s="145" t="s">
        <v>90</v>
      </c>
      <c r="AY1389" s="18" t="s">
        <v>311</v>
      </c>
      <c r="BE1389" s="146">
        <f>IF(N1389="základní",J1389,0)</f>
        <v>0</v>
      </c>
      <c r="BF1389" s="146">
        <f>IF(N1389="snížená",J1389,0)</f>
        <v>0</v>
      </c>
      <c r="BG1389" s="146">
        <f>IF(N1389="zákl. přenesená",J1389,0)</f>
        <v>0</v>
      </c>
      <c r="BH1389" s="146">
        <f>IF(N1389="sníž. přenesená",J1389,0)</f>
        <v>0</v>
      </c>
      <c r="BI1389" s="146">
        <f>IF(N1389="nulová",J1389,0)</f>
        <v>0</v>
      </c>
      <c r="BJ1389" s="18" t="s">
        <v>88</v>
      </c>
      <c r="BK1389" s="146">
        <f>ROUND(I1389*H1389,2)</f>
        <v>0</v>
      </c>
      <c r="BL1389" s="18" t="s">
        <v>417</v>
      </c>
      <c r="BM1389" s="145" t="s">
        <v>3608</v>
      </c>
    </row>
    <row r="1390" spans="2:65" s="14" customFormat="1" ht="11.25" x14ac:dyDescent="0.2">
      <c r="B1390" s="166"/>
      <c r="D1390" s="152" t="s">
        <v>322</v>
      </c>
      <c r="E1390" s="167" t="s">
        <v>43</v>
      </c>
      <c r="F1390" s="168" t="s">
        <v>1830</v>
      </c>
      <c r="H1390" s="167" t="s">
        <v>43</v>
      </c>
      <c r="I1390" s="169"/>
      <c r="L1390" s="166"/>
      <c r="M1390" s="170"/>
      <c r="T1390" s="171"/>
      <c r="AT1390" s="167" t="s">
        <v>322</v>
      </c>
      <c r="AU1390" s="167" t="s">
        <v>90</v>
      </c>
      <c r="AV1390" s="14" t="s">
        <v>88</v>
      </c>
      <c r="AW1390" s="14" t="s">
        <v>41</v>
      </c>
      <c r="AX1390" s="14" t="s">
        <v>81</v>
      </c>
      <c r="AY1390" s="167" t="s">
        <v>311</v>
      </c>
    </row>
    <row r="1391" spans="2:65" s="12" customFormat="1" ht="11.25" x14ac:dyDescent="0.2">
      <c r="B1391" s="151"/>
      <c r="D1391" s="152" t="s">
        <v>322</v>
      </c>
      <c r="E1391" s="153" t="s">
        <v>43</v>
      </c>
      <c r="F1391" s="154" t="s">
        <v>3609</v>
      </c>
      <c r="H1391" s="155">
        <v>554.16</v>
      </c>
      <c r="I1391" s="156"/>
      <c r="L1391" s="151"/>
      <c r="M1391" s="157"/>
      <c r="T1391" s="158"/>
      <c r="AT1391" s="153" t="s">
        <v>322</v>
      </c>
      <c r="AU1391" s="153" t="s">
        <v>90</v>
      </c>
      <c r="AV1391" s="12" t="s">
        <v>90</v>
      </c>
      <c r="AW1391" s="12" t="s">
        <v>41</v>
      </c>
      <c r="AX1391" s="12" t="s">
        <v>81</v>
      </c>
      <c r="AY1391" s="153" t="s">
        <v>311</v>
      </c>
    </row>
    <row r="1392" spans="2:65" s="13" customFormat="1" ht="11.25" x14ac:dyDescent="0.2">
      <c r="B1392" s="159"/>
      <c r="D1392" s="152" t="s">
        <v>322</v>
      </c>
      <c r="E1392" s="160" t="s">
        <v>43</v>
      </c>
      <c r="F1392" s="161" t="s">
        <v>331</v>
      </c>
      <c r="H1392" s="162">
        <v>554.16</v>
      </c>
      <c r="I1392" s="163"/>
      <c r="L1392" s="159"/>
      <c r="M1392" s="164"/>
      <c r="T1392" s="165"/>
      <c r="AT1392" s="160" t="s">
        <v>322</v>
      </c>
      <c r="AU1392" s="160" t="s">
        <v>90</v>
      </c>
      <c r="AV1392" s="13" t="s">
        <v>318</v>
      </c>
      <c r="AW1392" s="13" t="s">
        <v>41</v>
      </c>
      <c r="AX1392" s="13" t="s">
        <v>88</v>
      </c>
      <c r="AY1392" s="160" t="s">
        <v>311</v>
      </c>
    </row>
    <row r="1393" spans="2:65" s="1" customFormat="1" ht="16.5" customHeight="1" x14ac:dyDescent="0.2">
      <c r="B1393" s="34"/>
      <c r="C1393" s="134" t="s">
        <v>3610</v>
      </c>
      <c r="D1393" s="134" t="s">
        <v>313</v>
      </c>
      <c r="E1393" s="135" t="s">
        <v>3611</v>
      </c>
      <c r="F1393" s="136" t="s">
        <v>3612</v>
      </c>
      <c r="G1393" s="137" t="s">
        <v>767</v>
      </c>
      <c r="H1393" s="138">
        <v>4484.91</v>
      </c>
      <c r="I1393" s="139"/>
      <c r="J1393" s="140">
        <f>ROUND(I1393*H1393,2)</f>
        <v>0</v>
      </c>
      <c r="K1393" s="136" t="s">
        <v>43</v>
      </c>
      <c r="L1393" s="34"/>
      <c r="M1393" s="141" t="s">
        <v>43</v>
      </c>
      <c r="N1393" s="142" t="s">
        <v>52</v>
      </c>
      <c r="P1393" s="143">
        <f>O1393*H1393</f>
        <v>0</v>
      </c>
      <c r="Q1393" s="143">
        <v>0</v>
      </c>
      <c r="R1393" s="143">
        <f>Q1393*H1393</f>
        <v>0</v>
      </c>
      <c r="S1393" s="143">
        <v>0</v>
      </c>
      <c r="T1393" s="144">
        <f>S1393*H1393</f>
        <v>0</v>
      </c>
      <c r="AR1393" s="145" t="s">
        <v>417</v>
      </c>
      <c r="AT1393" s="145" t="s">
        <v>313</v>
      </c>
      <c r="AU1393" s="145" t="s">
        <v>90</v>
      </c>
      <c r="AY1393" s="18" t="s">
        <v>311</v>
      </c>
      <c r="BE1393" s="146">
        <f>IF(N1393="základní",J1393,0)</f>
        <v>0</v>
      </c>
      <c r="BF1393" s="146">
        <f>IF(N1393="snížená",J1393,0)</f>
        <v>0</v>
      </c>
      <c r="BG1393" s="146">
        <f>IF(N1393="zákl. přenesená",J1393,0)</f>
        <v>0</v>
      </c>
      <c r="BH1393" s="146">
        <f>IF(N1393="sníž. přenesená",J1393,0)</f>
        <v>0</v>
      </c>
      <c r="BI1393" s="146">
        <f>IF(N1393="nulová",J1393,0)</f>
        <v>0</v>
      </c>
      <c r="BJ1393" s="18" t="s">
        <v>88</v>
      </c>
      <c r="BK1393" s="146">
        <f>ROUND(I1393*H1393,2)</f>
        <v>0</v>
      </c>
      <c r="BL1393" s="18" t="s">
        <v>417</v>
      </c>
      <c r="BM1393" s="145" t="s">
        <v>3613</v>
      </c>
    </row>
    <row r="1394" spans="2:65" s="14" customFormat="1" ht="11.25" x14ac:dyDescent="0.2">
      <c r="B1394" s="166"/>
      <c r="D1394" s="152" t="s">
        <v>322</v>
      </c>
      <c r="E1394" s="167" t="s">
        <v>43</v>
      </c>
      <c r="F1394" s="168" t="s">
        <v>1830</v>
      </c>
      <c r="H1394" s="167" t="s">
        <v>43</v>
      </c>
      <c r="I1394" s="169"/>
      <c r="L1394" s="166"/>
      <c r="M1394" s="170"/>
      <c r="T1394" s="171"/>
      <c r="AT1394" s="167" t="s">
        <v>322</v>
      </c>
      <c r="AU1394" s="167" t="s">
        <v>90</v>
      </c>
      <c r="AV1394" s="14" t="s">
        <v>88</v>
      </c>
      <c r="AW1394" s="14" t="s">
        <v>41</v>
      </c>
      <c r="AX1394" s="14" t="s">
        <v>81</v>
      </c>
      <c r="AY1394" s="167" t="s">
        <v>311</v>
      </c>
    </row>
    <row r="1395" spans="2:65" s="12" customFormat="1" ht="11.25" x14ac:dyDescent="0.2">
      <c r="B1395" s="151"/>
      <c r="D1395" s="152" t="s">
        <v>322</v>
      </c>
      <c r="E1395" s="153" t="s">
        <v>43</v>
      </c>
      <c r="F1395" s="154" t="s">
        <v>3614</v>
      </c>
      <c r="H1395" s="155">
        <v>4484.91</v>
      </c>
      <c r="I1395" s="156"/>
      <c r="L1395" s="151"/>
      <c r="M1395" s="157"/>
      <c r="T1395" s="158"/>
      <c r="AT1395" s="153" t="s">
        <v>322</v>
      </c>
      <c r="AU1395" s="153" t="s">
        <v>90</v>
      </c>
      <c r="AV1395" s="12" t="s">
        <v>90</v>
      </c>
      <c r="AW1395" s="12" t="s">
        <v>41</v>
      </c>
      <c r="AX1395" s="12" t="s">
        <v>81</v>
      </c>
      <c r="AY1395" s="153" t="s">
        <v>311</v>
      </c>
    </row>
    <row r="1396" spans="2:65" s="13" customFormat="1" ht="11.25" x14ac:dyDescent="0.2">
      <c r="B1396" s="159"/>
      <c r="D1396" s="152" t="s">
        <v>322</v>
      </c>
      <c r="E1396" s="160" t="s">
        <v>43</v>
      </c>
      <c r="F1396" s="161" t="s">
        <v>331</v>
      </c>
      <c r="H1396" s="162">
        <v>4484.91</v>
      </c>
      <c r="I1396" s="163"/>
      <c r="L1396" s="159"/>
      <c r="M1396" s="164"/>
      <c r="T1396" s="165"/>
      <c r="AT1396" s="160" t="s">
        <v>322</v>
      </c>
      <c r="AU1396" s="160" t="s">
        <v>90</v>
      </c>
      <c r="AV1396" s="13" t="s">
        <v>318</v>
      </c>
      <c r="AW1396" s="13" t="s">
        <v>41</v>
      </c>
      <c r="AX1396" s="13" t="s">
        <v>88</v>
      </c>
      <c r="AY1396" s="160" t="s">
        <v>311</v>
      </c>
    </row>
    <row r="1397" spans="2:65" s="1" customFormat="1" ht="24.2" customHeight="1" x14ac:dyDescent="0.2">
      <c r="B1397" s="34"/>
      <c r="C1397" s="134" t="s">
        <v>3615</v>
      </c>
      <c r="D1397" s="134" t="s">
        <v>313</v>
      </c>
      <c r="E1397" s="135" t="s">
        <v>1428</v>
      </c>
      <c r="F1397" s="136" t="s">
        <v>1429</v>
      </c>
      <c r="G1397" s="137" t="s">
        <v>962</v>
      </c>
      <c r="H1397" s="183"/>
      <c r="I1397" s="139"/>
      <c r="J1397" s="140">
        <f>ROUND(I1397*H1397,2)</f>
        <v>0</v>
      </c>
      <c r="K1397" s="136" t="s">
        <v>317</v>
      </c>
      <c r="L1397" s="34"/>
      <c r="M1397" s="141" t="s">
        <v>43</v>
      </c>
      <c r="N1397" s="142" t="s">
        <v>52</v>
      </c>
      <c r="P1397" s="143">
        <f>O1397*H1397</f>
        <v>0</v>
      </c>
      <c r="Q1397" s="143">
        <v>0</v>
      </c>
      <c r="R1397" s="143">
        <f>Q1397*H1397</f>
        <v>0</v>
      </c>
      <c r="S1397" s="143">
        <v>0</v>
      </c>
      <c r="T1397" s="144">
        <f>S1397*H1397</f>
        <v>0</v>
      </c>
      <c r="AR1397" s="145" t="s">
        <v>417</v>
      </c>
      <c r="AT1397" s="145" t="s">
        <v>313</v>
      </c>
      <c r="AU1397" s="145" t="s">
        <v>90</v>
      </c>
      <c r="AY1397" s="18" t="s">
        <v>311</v>
      </c>
      <c r="BE1397" s="146">
        <f>IF(N1397="základní",J1397,0)</f>
        <v>0</v>
      </c>
      <c r="BF1397" s="146">
        <f>IF(N1397="snížená",J1397,0)</f>
        <v>0</v>
      </c>
      <c r="BG1397" s="146">
        <f>IF(N1397="zákl. přenesená",J1397,0)</f>
        <v>0</v>
      </c>
      <c r="BH1397" s="146">
        <f>IF(N1397="sníž. přenesená",J1397,0)</f>
        <v>0</v>
      </c>
      <c r="BI1397" s="146">
        <f>IF(N1397="nulová",J1397,0)</f>
        <v>0</v>
      </c>
      <c r="BJ1397" s="18" t="s">
        <v>88</v>
      </c>
      <c r="BK1397" s="146">
        <f>ROUND(I1397*H1397,2)</f>
        <v>0</v>
      </c>
      <c r="BL1397" s="18" t="s">
        <v>417</v>
      </c>
      <c r="BM1397" s="145" t="s">
        <v>3616</v>
      </c>
    </row>
    <row r="1398" spans="2:65" s="1" customFormat="1" ht="11.25" x14ac:dyDescent="0.2">
      <c r="B1398" s="34"/>
      <c r="D1398" s="147" t="s">
        <v>320</v>
      </c>
      <c r="F1398" s="148" t="s">
        <v>1431</v>
      </c>
      <c r="I1398" s="149"/>
      <c r="L1398" s="34"/>
      <c r="M1398" s="150"/>
      <c r="T1398" s="55"/>
      <c r="AT1398" s="18" t="s">
        <v>320</v>
      </c>
      <c r="AU1398" s="18" t="s">
        <v>90</v>
      </c>
    </row>
    <row r="1399" spans="2:65" s="11" customFormat="1" ht="22.9" customHeight="1" x14ac:dyDescent="0.2">
      <c r="B1399" s="122"/>
      <c r="D1399" s="123" t="s">
        <v>80</v>
      </c>
      <c r="E1399" s="132" t="s">
        <v>1432</v>
      </c>
      <c r="F1399" s="132" t="s">
        <v>1433</v>
      </c>
      <c r="I1399" s="125"/>
      <c r="J1399" s="133">
        <f>BK1399</f>
        <v>0</v>
      </c>
      <c r="L1399" s="122"/>
      <c r="M1399" s="127"/>
      <c r="P1399" s="128">
        <f>SUM(P1400:P1485)</f>
        <v>0</v>
      </c>
      <c r="R1399" s="128">
        <f>SUM(R1400:R1485)</f>
        <v>4.9307669000000001</v>
      </c>
      <c r="T1399" s="129">
        <f>SUM(T1400:T1485)</f>
        <v>1.4330190999999999</v>
      </c>
      <c r="AR1399" s="123" t="s">
        <v>90</v>
      </c>
      <c r="AT1399" s="130" t="s">
        <v>80</v>
      </c>
      <c r="AU1399" s="130" t="s">
        <v>88</v>
      </c>
      <c r="AY1399" s="123" t="s">
        <v>311</v>
      </c>
      <c r="BK1399" s="131">
        <f>SUM(BK1400:BK1485)</f>
        <v>0</v>
      </c>
    </row>
    <row r="1400" spans="2:65" s="1" customFormat="1" ht="16.5" customHeight="1" x14ac:dyDescent="0.2">
      <c r="B1400" s="34"/>
      <c r="C1400" s="134" t="s">
        <v>3617</v>
      </c>
      <c r="D1400" s="134" t="s">
        <v>313</v>
      </c>
      <c r="E1400" s="135" t="s">
        <v>1440</v>
      </c>
      <c r="F1400" s="136" t="s">
        <v>1441</v>
      </c>
      <c r="G1400" s="137" t="s">
        <v>250</v>
      </c>
      <c r="H1400" s="138">
        <v>296.93</v>
      </c>
      <c r="I1400" s="139"/>
      <c r="J1400" s="140">
        <f>ROUND(I1400*H1400,2)</f>
        <v>0</v>
      </c>
      <c r="K1400" s="136" t="s">
        <v>317</v>
      </c>
      <c r="L1400" s="34"/>
      <c r="M1400" s="141" t="s">
        <v>43</v>
      </c>
      <c r="N1400" s="142" t="s">
        <v>52</v>
      </c>
      <c r="P1400" s="143">
        <f>O1400*H1400</f>
        <v>0</v>
      </c>
      <c r="Q1400" s="143">
        <v>2.9999999999999997E-4</v>
      </c>
      <c r="R1400" s="143">
        <f>Q1400*H1400</f>
        <v>8.9078999999999992E-2</v>
      </c>
      <c r="S1400" s="143">
        <v>0</v>
      </c>
      <c r="T1400" s="144">
        <f>S1400*H1400</f>
        <v>0</v>
      </c>
      <c r="AR1400" s="145" t="s">
        <v>417</v>
      </c>
      <c r="AT1400" s="145" t="s">
        <v>313</v>
      </c>
      <c r="AU1400" s="145" t="s">
        <v>90</v>
      </c>
      <c r="AY1400" s="18" t="s">
        <v>311</v>
      </c>
      <c r="BE1400" s="146">
        <f>IF(N1400="základní",J1400,0)</f>
        <v>0</v>
      </c>
      <c r="BF1400" s="146">
        <f>IF(N1400="snížená",J1400,0)</f>
        <v>0</v>
      </c>
      <c r="BG1400" s="146">
        <f>IF(N1400="zákl. přenesená",J1400,0)</f>
        <v>0</v>
      </c>
      <c r="BH1400" s="146">
        <f>IF(N1400="sníž. přenesená",J1400,0)</f>
        <v>0</v>
      </c>
      <c r="BI1400" s="146">
        <f>IF(N1400="nulová",J1400,0)</f>
        <v>0</v>
      </c>
      <c r="BJ1400" s="18" t="s">
        <v>88</v>
      </c>
      <c r="BK1400" s="146">
        <f>ROUND(I1400*H1400,2)</f>
        <v>0</v>
      </c>
      <c r="BL1400" s="18" t="s">
        <v>417</v>
      </c>
      <c r="BM1400" s="145" t="s">
        <v>3618</v>
      </c>
    </row>
    <row r="1401" spans="2:65" s="1" customFormat="1" ht="11.25" x14ac:dyDescent="0.2">
      <c r="B1401" s="34"/>
      <c r="D1401" s="147" t="s">
        <v>320</v>
      </c>
      <c r="F1401" s="148" t="s">
        <v>1443</v>
      </c>
      <c r="I1401" s="149"/>
      <c r="L1401" s="34"/>
      <c r="M1401" s="150"/>
      <c r="T1401" s="55"/>
      <c r="AT1401" s="18" t="s">
        <v>320</v>
      </c>
      <c r="AU1401" s="18" t="s">
        <v>90</v>
      </c>
    </row>
    <row r="1402" spans="2:65" s="14" customFormat="1" ht="11.25" x14ac:dyDescent="0.2">
      <c r="B1402" s="166"/>
      <c r="D1402" s="152" t="s">
        <v>322</v>
      </c>
      <c r="E1402" s="167" t="s">
        <v>43</v>
      </c>
      <c r="F1402" s="168" t="s">
        <v>1815</v>
      </c>
      <c r="H1402" s="167" t="s">
        <v>43</v>
      </c>
      <c r="I1402" s="169"/>
      <c r="L1402" s="166"/>
      <c r="M1402" s="170"/>
      <c r="T1402" s="171"/>
      <c r="AT1402" s="167" t="s">
        <v>322</v>
      </c>
      <c r="AU1402" s="167" t="s">
        <v>90</v>
      </c>
      <c r="AV1402" s="14" t="s">
        <v>88</v>
      </c>
      <c r="AW1402" s="14" t="s">
        <v>41</v>
      </c>
      <c r="AX1402" s="14" t="s">
        <v>81</v>
      </c>
      <c r="AY1402" s="167" t="s">
        <v>311</v>
      </c>
    </row>
    <row r="1403" spans="2:65" s="14" customFormat="1" ht="11.25" x14ac:dyDescent="0.2">
      <c r="B1403" s="166"/>
      <c r="D1403" s="152" t="s">
        <v>322</v>
      </c>
      <c r="E1403" s="167" t="s">
        <v>43</v>
      </c>
      <c r="F1403" s="168" t="s">
        <v>2885</v>
      </c>
      <c r="H1403" s="167" t="s">
        <v>43</v>
      </c>
      <c r="I1403" s="169"/>
      <c r="L1403" s="166"/>
      <c r="M1403" s="170"/>
      <c r="T1403" s="171"/>
      <c r="AT1403" s="167" t="s">
        <v>322</v>
      </c>
      <c r="AU1403" s="167" t="s">
        <v>90</v>
      </c>
      <c r="AV1403" s="14" t="s">
        <v>88</v>
      </c>
      <c r="AW1403" s="14" t="s">
        <v>41</v>
      </c>
      <c r="AX1403" s="14" t="s">
        <v>81</v>
      </c>
      <c r="AY1403" s="167" t="s">
        <v>311</v>
      </c>
    </row>
    <row r="1404" spans="2:65" s="12" customFormat="1" ht="11.25" x14ac:dyDescent="0.2">
      <c r="B1404" s="151"/>
      <c r="D1404" s="152" t="s">
        <v>322</v>
      </c>
      <c r="E1404" s="153" t="s">
        <v>43</v>
      </c>
      <c r="F1404" s="154" t="s">
        <v>3092</v>
      </c>
      <c r="H1404" s="155">
        <v>152.5</v>
      </c>
      <c r="I1404" s="156"/>
      <c r="L1404" s="151"/>
      <c r="M1404" s="157"/>
      <c r="T1404" s="158"/>
      <c r="AT1404" s="153" t="s">
        <v>322</v>
      </c>
      <c r="AU1404" s="153" t="s">
        <v>90</v>
      </c>
      <c r="AV1404" s="12" t="s">
        <v>90</v>
      </c>
      <c r="AW1404" s="12" t="s">
        <v>41</v>
      </c>
      <c r="AX1404" s="12" t="s">
        <v>81</v>
      </c>
      <c r="AY1404" s="153" t="s">
        <v>311</v>
      </c>
    </row>
    <row r="1405" spans="2:65" s="14" customFormat="1" ht="11.25" x14ac:dyDescent="0.2">
      <c r="B1405" s="166"/>
      <c r="D1405" s="152" t="s">
        <v>322</v>
      </c>
      <c r="E1405" s="167" t="s">
        <v>43</v>
      </c>
      <c r="F1405" s="168" t="s">
        <v>2887</v>
      </c>
      <c r="H1405" s="167" t="s">
        <v>43</v>
      </c>
      <c r="I1405" s="169"/>
      <c r="L1405" s="166"/>
      <c r="M1405" s="170"/>
      <c r="T1405" s="171"/>
      <c r="AT1405" s="167" t="s">
        <v>322</v>
      </c>
      <c r="AU1405" s="167" t="s">
        <v>90</v>
      </c>
      <c r="AV1405" s="14" t="s">
        <v>88</v>
      </c>
      <c r="AW1405" s="14" t="s">
        <v>41</v>
      </c>
      <c r="AX1405" s="14" t="s">
        <v>81</v>
      </c>
      <c r="AY1405" s="167" t="s">
        <v>311</v>
      </c>
    </row>
    <row r="1406" spans="2:65" s="12" customFormat="1" ht="11.25" x14ac:dyDescent="0.2">
      <c r="B1406" s="151"/>
      <c r="D1406" s="152" t="s">
        <v>322</v>
      </c>
      <c r="E1406" s="153" t="s">
        <v>43</v>
      </c>
      <c r="F1406" s="154" t="s">
        <v>2813</v>
      </c>
      <c r="H1406" s="155">
        <v>125.8</v>
      </c>
      <c r="I1406" s="156"/>
      <c r="L1406" s="151"/>
      <c r="M1406" s="157"/>
      <c r="T1406" s="158"/>
      <c r="AT1406" s="153" t="s">
        <v>322</v>
      </c>
      <c r="AU1406" s="153" t="s">
        <v>90</v>
      </c>
      <c r="AV1406" s="12" t="s">
        <v>90</v>
      </c>
      <c r="AW1406" s="12" t="s">
        <v>41</v>
      </c>
      <c r="AX1406" s="12" t="s">
        <v>81</v>
      </c>
      <c r="AY1406" s="153" t="s">
        <v>311</v>
      </c>
    </row>
    <row r="1407" spans="2:65" s="14" customFormat="1" ht="11.25" x14ac:dyDescent="0.2">
      <c r="B1407" s="166"/>
      <c r="D1407" s="152" t="s">
        <v>322</v>
      </c>
      <c r="E1407" s="167" t="s">
        <v>43</v>
      </c>
      <c r="F1407" s="168" t="s">
        <v>2889</v>
      </c>
      <c r="H1407" s="167" t="s">
        <v>43</v>
      </c>
      <c r="I1407" s="169"/>
      <c r="L1407" s="166"/>
      <c r="M1407" s="170"/>
      <c r="T1407" s="171"/>
      <c r="AT1407" s="167" t="s">
        <v>322</v>
      </c>
      <c r="AU1407" s="167" t="s">
        <v>90</v>
      </c>
      <c r="AV1407" s="14" t="s">
        <v>88</v>
      </c>
      <c r="AW1407" s="14" t="s">
        <v>41</v>
      </c>
      <c r="AX1407" s="14" t="s">
        <v>81</v>
      </c>
      <c r="AY1407" s="167" t="s">
        <v>311</v>
      </c>
    </row>
    <row r="1408" spans="2:65" s="12" customFormat="1" ht="11.25" x14ac:dyDescent="0.2">
      <c r="B1408" s="151"/>
      <c r="D1408" s="152" t="s">
        <v>322</v>
      </c>
      <c r="E1408" s="153" t="s">
        <v>43</v>
      </c>
      <c r="F1408" s="154" t="s">
        <v>2814</v>
      </c>
      <c r="H1408" s="155">
        <v>1.4</v>
      </c>
      <c r="I1408" s="156"/>
      <c r="L1408" s="151"/>
      <c r="M1408" s="157"/>
      <c r="T1408" s="158"/>
      <c r="AT1408" s="153" t="s">
        <v>322</v>
      </c>
      <c r="AU1408" s="153" t="s">
        <v>90</v>
      </c>
      <c r="AV1408" s="12" t="s">
        <v>90</v>
      </c>
      <c r="AW1408" s="12" t="s">
        <v>41</v>
      </c>
      <c r="AX1408" s="12" t="s">
        <v>81</v>
      </c>
      <c r="AY1408" s="153" t="s">
        <v>311</v>
      </c>
    </row>
    <row r="1409" spans="2:65" s="14" customFormat="1" ht="11.25" x14ac:dyDescent="0.2">
      <c r="B1409" s="166"/>
      <c r="D1409" s="152" t="s">
        <v>322</v>
      </c>
      <c r="E1409" s="167" t="s">
        <v>43</v>
      </c>
      <c r="F1409" s="168" t="s">
        <v>2891</v>
      </c>
      <c r="H1409" s="167" t="s">
        <v>43</v>
      </c>
      <c r="I1409" s="169"/>
      <c r="L1409" s="166"/>
      <c r="M1409" s="170"/>
      <c r="T1409" s="171"/>
      <c r="AT1409" s="167" t="s">
        <v>322</v>
      </c>
      <c r="AU1409" s="167" t="s">
        <v>90</v>
      </c>
      <c r="AV1409" s="14" t="s">
        <v>88</v>
      </c>
      <c r="AW1409" s="14" t="s">
        <v>41</v>
      </c>
      <c r="AX1409" s="14" t="s">
        <v>81</v>
      </c>
      <c r="AY1409" s="167" t="s">
        <v>311</v>
      </c>
    </row>
    <row r="1410" spans="2:65" s="12" customFormat="1" ht="11.25" x14ac:dyDescent="0.2">
      <c r="B1410" s="151"/>
      <c r="D1410" s="152" t="s">
        <v>322</v>
      </c>
      <c r="E1410" s="153" t="s">
        <v>43</v>
      </c>
      <c r="F1410" s="154" t="s">
        <v>2815</v>
      </c>
      <c r="H1410" s="155">
        <v>17.23</v>
      </c>
      <c r="I1410" s="156"/>
      <c r="L1410" s="151"/>
      <c r="M1410" s="157"/>
      <c r="T1410" s="158"/>
      <c r="AT1410" s="153" t="s">
        <v>322</v>
      </c>
      <c r="AU1410" s="153" t="s">
        <v>90</v>
      </c>
      <c r="AV1410" s="12" t="s">
        <v>90</v>
      </c>
      <c r="AW1410" s="12" t="s">
        <v>41</v>
      </c>
      <c r="AX1410" s="12" t="s">
        <v>81</v>
      </c>
      <c r="AY1410" s="153" t="s">
        <v>311</v>
      </c>
    </row>
    <row r="1411" spans="2:65" s="13" customFormat="1" ht="11.25" x14ac:dyDescent="0.2">
      <c r="B1411" s="159"/>
      <c r="D1411" s="152" t="s">
        <v>322</v>
      </c>
      <c r="E1411" s="160" t="s">
        <v>43</v>
      </c>
      <c r="F1411" s="161" t="s">
        <v>331</v>
      </c>
      <c r="H1411" s="162">
        <v>296.93</v>
      </c>
      <c r="I1411" s="163"/>
      <c r="L1411" s="159"/>
      <c r="M1411" s="164"/>
      <c r="T1411" s="165"/>
      <c r="AT1411" s="160" t="s">
        <v>322</v>
      </c>
      <c r="AU1411" s="160" t="s">
        <v>90</v>
      </c>
      <c r="AV1411" s="13" t="s">
        <v>318</v>
      </c>
      <c r="AW1411" s="13" t="s">
        <v>41</v>
      </c>
      <c r="AX1411" s="13" t="s">
        <v>88</v>
      </c>
      <c r="AY1411" s="160" t="s">
        <v>311</v>
      </c>
    </row>
    <row r="1412" spans="2:65" s="1" customFormat="1" ht="24.2" customHeight="1" x14ac:dyDescent="0.2">
      <c r="B1412" s="34"/>
      <c r="C1412" s="134" t="s">
        <v>3619</v>
      </c>
      <c r="D1412" s="134" t="s">
        <v>313</v>
      </c>
      <c r="E1412" s="135" t="s">
        <v>3620</v>
      </c>
      <c r="F1412" s="136" t="s">
        <v>3621</v>
      </c>
      <c r="G1412" s="137" t="s">
        <v>250</v>
      </c>
      <c r="H1412" s="138">
        <v>296.93</v>
      </c>
      <c r="I1412" s="139"/>
      <c r="J1412" s="140">
        <f>ROUND(I1412*H1412,2)</f>
        <v>0</v>
      </c>
      <c r="K1412" s="136" t="s">
        <v>317</v>
      </c>
      <c r="L1412" s="34"/>
      <c r="M1412" s="141" t="s">
        <v>43</v>
      </c>
      <c r="N1412" s="142" t="s">
        <v>52</v>
      </c>
      <c r="P1412" s="143">
        <f>O1412*H1412</f>
        <v>0</v>
      </c>
      <c r="Q1412" s="143">
        <v>7.5799999999999999E-3</v>
      </c>
      <c r="R1412" s="143">
        <f>Q1412*H1412</f>
        <v>2.2507294</v>
      </c>
      <c r="S1412" s="143">
        <v>0</v>
      </c>
      <c r="T1412" s="144">
        <f>S1412*H1412</f>
        <v>0</v>
      </c>
      <c r="AR1412" s="145" t="s">
        <v>417</v>
      </c>
      <c r="AT1412" s="145" t="s">
        <v>313</v>
      </c>
      <c r="AU1412" s="145" t="s">
        <v>90</v>
      </c>
      <c r="AY1412" s="18" t="s">
        <v>311</v>
      </c>
      <c r="BE1412" s="146">
        <f>IF(N1412="základní",J1412,0)</f>
        <v>0</v>
      </c>
      <c r="BF1412" s="146">
        <f>IF(N1412="snížená",J1412,0)</f>
        <v>0</v>
      </c>
      <c r="BG1412" s="146">
        <f>IF(N1412="zákl. přenesená",J1412,0)</f>
        <v>0</v>
      </c>
      <c r="BH1412" s="146">
        <f>IF(N1412="sníž. přenesená",J1412,0)</f>
        <v>0</v>
      </c>
      <c r="BI1412" s="146">
        <f>IF(N1412="nulová",J1412,0)</f>
        <v>0</v>
      </c>
      <c r="BJ1412" s="18" t="s">
        <v>88</v>
      </c>
      <c r="BK1412" s="146">
        <f>ROUND(I1412*H1412,2)</f>
        <v>0</v>
      </c>
      <c r="BL1412" s="18" t="s">
        <v>417</v>
      </c>
      <c r="BM1412" s="145" t="s">
        <v>3622</v>
      </c>
    </row>
    <row r="1413" spans="2:65" s="1" customFormat="1" ht="11.25" x14ac:dyDescent="0.2">
      <c r="B1413" s="34"/>
      <c r="D1413" s="147" t="s">
        <v>320</v>
      </c>
      <c r="F1413" s="148" t="s">
        <v>3623</v>
      </c>
      <c r="I1413" s="149"/>
      <c r="L1413" s="34"/>
      <c r="M1413" s="150"/>
      <c r="T1413" s="55"/>
      <c r="AT1413" s="18" t="s">
        <v>320</v>
      </c>
      <c r="AU1413" s="18" t="s">
        <v>90</v>
      </c>
    </row>
    <row r="1414" spans="2:65" s="1" customFormat="1" ht="16.5" customHeight="1" x14ac:dyDescent="0.2">
      <c r="B1414" s="34"/>
      <c r="C1414" s="134" t="s">
        <v>3624</v>
      </c>
      <c r="D1414" s="134" t="s">
        <v>313</v>
      </c>
      <c r="E1414" s="135" t="s">
        <v>3625</v>
      </c>
      <c r="F1414" s="136" t="s">
        <v>3626</v>
      </c>
      <c r="G1414" s="137" t="s">
        <v>250</v>
      </c>
      <c r="H1414" s="138">
        <v>296.93</v>
      </c>
      <c r="I1414" s="139"/>
      <c r="J1414" s="140">
        <f>ROUND(I1414*H1414,2)</f>
        <v>0</v>
      </c>
      <c r="K1414" s="136" t="s">
        <v>317</v>
      </c>
      <c r="L1414" s="34"/>
      <c r="M1414" s="141" t="s">
        <v>43</v>
      </c>
      <c r="N1414" s="142" t="s">
        <v>52</v>
      </c>
      <c r="P1414" s="143">
        <f>O1414*H1414</f>
        <v>0</v>
      </c>
      <c r="Q1414" s="143">
        <v>5.6999999999999998E-4</v>
      </c>
      <c r="R1414" s="143">
        <f>Q1414*H1414</f>
        <v>0.16925009999999999</v>
      </c>
      <c r="S1414" s="143">
        <v>0</v>
      </c>
      <c r="T1414" s="144">
        <f>S1414*H1414</f>
        <v>0</v>
      </c>
      <c r="AR1414" s="145" t="s">
        <v>417</v>
      </c>
      <c r="AT1414" s="145" t="s">
        <v>313</v>
      </c>
      <c r="AU1414" s="145" t="s">
        <v>90</v>
      </c>
      <c r="AY1414" s="18" t="s">
        <v>311</v>
      </c>
      <c r="BE1414" s="146">
        <f>IF(N1414="základní",J1414,0)</f>
        <v>0</v>
      </c>
      <c r="BF1414" s="146">
        <f>IF(N1414="snížená",J1414,0)</f>
        <v>0</v>
      </c>
      <c r="BG1414" s="146">
        <f>IF(N1414="zákl. přenesená",J1414,0)</f>
        <v>0</v>
      </c>
      <c r="BH1414" s="146">
        <f>IF(N1414="sníž. přenesená",J1414,0)</f>
        <v>0</v>
      </c>
      <c r="BI1414" s="146">
        <f>IF(N1414="nulová",J1414,0)</f>
        <v>0</v>
      </c>
      <c r="BJ1414" s="18" t="s">
        <v>88</v>
      </c>
      <c r="BK1414" s="146">
        <f>ROUND(I1414*H1414,2)</f>
        <v>0</v>
      </c>
      <c r="BL1414" s="18" t="s">
        <v>417</v>
      </c>
      <c r="BM1414" s="145" t="s">
        <v>3627</v>
      </c>
    </row>
    <row r="1415" spans="2:65" s="1" customFormat="1" ht="11.25" x14ac:dyDescent="0.2">
      <c r="B1415" s="34"/>
      <c r="D1415" s="147" t="s">
        <v>320</v>
      </c>
      <c r="F1415" s="148" t="s">
        <v>3628</v>
      </c>
      <c r="I1415" s="149"/>
      <c r="L1415" s="34"/>
      <c r="M1415" s="150"/>
      <c r="T1415" s="55"/>
      <c r="AT1415" s="18" t="s">
        <v>320</v>
      </c>
      <c r="AU1415" s="18" t="s">
        <v>90</v>
      </c>
    </row>
    <row r="1416" spans="2:65" s="1" customFormat="1" ht="16.5" customHeight="1" x14ac:dyDescent="0.2">
      <c r="B1416" s="34"/>
      <c r="C1416" s="134" t="s">
        <v>3629</v>
      </c>
      <c r="D1416" s="134" t="s">
        <v>313</v>
      </c>
      <c r="E1416" s="135" t="s">
        <v>3630</v>
      </c>
      <c r="F1416" s="136" t="s">
        <v>3631</v>
      </c>
      <c r="G1416" s="137" t="s">
        <v>250</v>
      </c>
      <c r="H1416" s="138">
        <v>17.23</v>
      </c>
      <c r="I1416" s="139"/>
      <c r="J1416" s="140">
        <f>ROUND(I1416*H1416,2)</f>
        <v>0</v>
      </c>
      <c r="K1416" s="136" t="s">
        <v>317</v>
      </c>
      <c r="L1416" s="34"/>
      <c r="M1416" s="141" t="s">
        <v>43</v>
      </c>
      <c r="N1416" s="142" t="s">
        <v>52</v>
      </c>
      <c r="P1416" s="143">
        <f>O1416*H1416</f>
        <v>0</v>
      </c>
      <c r="Q1416" s="143">
        <v>0</v>
      </c>
      <c r="R1416" s="143">
        <f>Q1416*H1416</f>
        <v>0</v>
      </c>
      <c r="S1416" s="143">
        <v>8.3169999999999994E-2</v>
      </c>
      <c r="T1416" s="144">
        <f>S1416*H1416</f>
        <v>1.4330190999999999</v>
      </c>
      <c r="AR1416" s="145" t="s">
        <v>417</v>
      </c>
      <c r="AT1416" s="145" t="s">
        <v>313</v>
      </c>
      <c r="AU1416" s="145" t="s">
        <v>90</v>
      </c>
      <c r="AY1416" s="18" t="s">
        <v>311</v>
      </c>
      <c r="BE1416" s="146">
        <f>IF(N1416="základní",J1416,0)</f>
        <v>0</v>
      </c>
      <c r="BF1416" s="146">
        <f>IF(N1416="snížená",J1416,0)</f>
        <v>0</v>
      </c>
      <c r="BG1416" s="146">
        <f>IF(N1416="zákl. přenesená",J1416,0)</f>
        <v>0</v>
      </c>
      <c r="BH1416" s="146">
        <f>IF(N1416="sníž. přenesená",J1416,0)</f>
        <v>0</v>
      </c>
      <c r="BI1416" s="146">
        <f>IF(N1416="nulová",J1416,0)</f>
        <v>0</v>
      </c>
      <c r="BJ1416" s="18" t="s">
        <v>88</v>
      </c>
      <c r="BK1416" s="146">
        <f>ROUND(I1416*H1416,2)</f>
        <v>0</v>
      </c>
      <c r="BL1416" s="18" t="s">
        <v>417</v>
      </c>
      <c r="BM1416" s="145" t="s">
        <v>3632</v>
      </c>
    </row>
    <row r="1417" spans="2:65" s="1" customFormat="1" ht="11.25" x14ac:dyDescent="0.2">
      <c r="B1417" s="34"/>
      <c r="D1417" s="147" t="s">
        <v>320</v>
      </c>
      <c r="F1417" s="148" t="s">
        <v>3633</v>
      </c>
      <c r="I1417" s="149"/>
      <c r="L1417" s="34"/>
      <c r="M1417" s="150"/>
      <c r="T1417" s="55"/>
      <c r="AT1417" s="18" t="s">
        <v>320</v>
      </c>
      <c r="AU1417" s="18" t="s">
        <v>90</v>
      </c>
    </row>
    <row r="1418" spans="2:65" s="12" customFormat="1" ht="11.25" x14ac:dyDescent="0.2">
      <c r="B1418" s="151"/>
      <c r="D1418" s="152" t="s">
        <v>322</v>
      </c>
      <c r="E1418" s="153" t="s">
        <v>43</v>
      </c>
      <c r="F1418" s="154" t="s">
        <v>2815</v>
      </c>
      <c r="H1418" s="155">
        <v>17.23</v>
      </c>
      <c r="I1418" s="156"/>
      <c r="L1418" s="151"/>
      <c r="M1418" s="157"/>
      <c r="T1418" s="158"/>
      <c r="AT1418" s="153" t="s">
        <v>322</v>
      </c>
      <c r="AU1418" s="153" t="s">
        <v>90</v>
      </c>
      <c r="AV1418" s="12" t="s">
        <v>90</v>
      </c>
      <c r="AW1418" s="12" t="s">
        <v>41</v>
      </c>
      <c r="AX1418" s="12" t="s">
        <v>81</v>
      </c>
      <c r="AY1418" s="153" t="s">
        <v>311</v>
      </c>
    </row>
    <row r="1419" spans="2:65" s="13" customFormat="1" ht="11.25" x14ac:dyDescent="0.2">
      <c r="B1419" s="159"/>
      <c r="D1419" s="152" t="s">
        <v>322</v>
      </c>
      <c r="E1419" s="160" t="s">
        <v>43</v>
      </c>
      <c r="F1419" s="161" t="s">
        <v>331</v>
      </c>
      <c r="H1419" s="162">
        <v>17.23</v>
      </c>
      <c r="I1419" s="163"/>
      <c r="L1419" s="159"/>
      <c r="M1419" s="164"/>
      <c r="T1419" s="165"/>
      <c r="AT1419" s="160" t="s">
        <v>322</v>
      </c>
      <c r="AU1419" s="160" t="s">
        <v>90</v>
      </c>
      <c r="AV1419" s="13" t="s">
        <v>318</v>
      </c>
      <c r="AW1419" s="13" t="s">
        <v>41</v>
      </c>
      <c r="AX1419" s="13" t="s">
        <v>88</v>
      </c>
      <c r="AY1419" s="160" t="s">
        <v>311</v>
      </c>
    </row>
    <row r="1420" spans="2:65" s="1" customFormat="1" ht="24.2" customHeight="1" x14ac:dyDescent="0.2">
      <c r="B1420" s="34"/>
      <c r="C1420" s="134" t="s">
        <v>3634</v>
      </c>
      <c r="D1420" s="134" t="s">
        <v>313</v>
      </c>
      <c r="E1420" s="135" t="s">
        <v>3635</v>
      </c>
      <c r="F1420" s="136" t="s">
        <v>3636</v>
      </c>
      <c r="G1420" s="137" t="s">
        <v>250</v>
      </c>
      <c r="H1420" s="138">
        <v>18.63</v>
      </c>
      <c r="I1420" s="139"/>
      <c r="J1420" s="140">
        <f>ROUND(I1420*H1420,2)</f>
        <v>0</v>
      </c>
      <c r="K1420" s="136" t="s">
        <v>317</v>
      </c>
      <c r="L1420" s="34"/>
      <c r="M1420" s="141" t="s">
        <v>43</v>
      </c>
      <c r="N1420" s="142" t="s">
        <v>52</v>
      </c>
      <c r="P1420" s="143">
        <f>O1420*H1420</f>
        <v>0</v>
      </c>
      <c r="Q1420" s="143">
        <v>6.0000000000000001E-3</v>
      </c>
      <c r="R1420" s="143">
        <f>Q1420*H1420</f>
        <v>0.11177999999999999</v>
      </c>
      <c r="S1420" s="143">
        <v>0</v>
      </c>
      <c r="T1420" s="144">
        <f>S1420*H1420</f>
        <v>0</v>
      </c>
      <c r="AR1420" s="145" t="s">
        <v>417</v>
      </c>
      <c r="AT1420" s="145" t="s">
        <v>313</v>
      </c>
      <c r="AU1420" s="145" t="s">
        <v>90</v>
      </c>
      <c r="AY1420" s="18" t="s">
        <v>311</v>
      </c>
      <c r="BE1420" s="146">
        <f>IF(N1420="základní",J1420,0)</f>
        <v>0</v>
      </c>
      <c r="BF1420" s="146">
        <f>IF(N1420="snížená",J1420,0)</f>
        <v>0</v>
      </c>
      <c r="BG1420" s="146">
        <f>IF(N1420="zákl. přenesená",J1420,0)</f>
        <v>0</v>
      </c>
      <c r="BH1420" s="146">
        <f>IF(N1420="sníž. přenesená",J1420,0)</f>
        <v>0</v>
      </c>
      <c r="BI1420" s="146">
        <f>IF(N1420="nulová",J1420,0)</f>
        <v>0</v>
      </c>
      <c r="BJ1420" s="18" t="s">
        <v>88</v>
      </c>
      <c r="BK1420" s="146">
        <f>ROUND(I1420*H1420,2)</f>
        <v>0</v>
      </c>
      <c r="BL1420" s="18" t="s">
        <v>417</v>
      </c>
      <c r="BM1420" s="145" t="s">
        <v>3637</v>
      </c>
    </row>
    <row r="1421" spans="2:65" s="1" customFormat="1" ht="11.25" x14ac:dyDescent="0.2">
      <c r="B1421" s="34"/>
      <c r="D1421" s="147" t="s">
        <v>320</v>
      </c>
      <c r="F1421" s="148" t="s">
        <v>3638</v>
      </c>
      <c r="I1421" s="149"/>
      <c r="L1421" s="34"/>
      <c r="M1421" s="150"/>
      <c r="T1421" s="55"/>
      <c r="AT1421" s="18" t="s">
        <v>320</v>
      </c>
      <c r="AU1421" s="18" t="s">
        <v>90</v>
      </c>
    </row>
    <row r="1422" spans="2:65" s="14" customFormat="1" ht="11.25" x14ac:dyDescent="0.2">
      <c r="B1422" s="166"/>
      <c r="D1422" s="152" t="s">
        <v>322</v>
      </c>
      <c r="E1422" s="167" t="s">
        <v>43</v>
      </c>
      <c r="F1422" s="168" t="s">
        <v>1815</v>
      </c>
      <c r="H1422" s="167" t="s">
        <v>43</v>
      </c>
      <c r="I1422" s="169"/>
      <c r="L1422" s="166"/>
      <c r="M1422" s="170"/>
      <c r="T1422" s="171"/>
      <c r="AT1422" s="167" t="s">
        <v>322</v>
      </c>
      <c r="AU1422" s="167" t="s">
        <v>90</v>
      </c>
      <c r="AV1422" s="14" t="s">
        <v>88</v>
      </c>
      <c r="AW1422" s="14" t="s">
        <v>41</v>
      </c>
      <c r="AX1422" s="14" t="s">
        <v>81</v>
      </c>
      <c r="AY1422" s="167" t="s">
        <v>311</v>
      </c>
    </row>
    <row r="1423" spans="2:65" s="14" customFormat="1" ht="11.25" x14ac:dyDescent="0.2">
      <c r="B1423" s="166"/>
      <c r="D1423" s="152" t="s">
        <v>322</v>
      </c>
      <c r="E1423" s="167" t="s">
        <v>43</v>
      </c>
      <c r="F1423" s="168" t="s">
        <v>2889</v>
      </c>
      <c r="H1423" s="167" t="s">
        <v>43</v>
      </c>
      <c r="I1423" s="169"/>
      <c r="L1423" s="166"/>
      <c r="M1423" s="170"/>
      <c r="T1423" s="171"/>
      <c r="AT1423" s="167" t="s">
        <v>322</v>
      </c>
      <c r="AU1423" s="167" t="s">
        <v>90</v>
      </c>
      <c r="AV1423" s="14" t="s">
        <v>88</v>
      </c>
      <c r="AW1423" s="14" t="s">
        <v>41</v>
      </c>
      <c r="AX1423" s="14" t="s">
        <v>81</v>
      </c>
      <c r="AY1423" s="167" t="s">
        <v>311</v>
      </c>
    </row>
    <row r="1424" spans="2:65" s="12" customFormat="1" ht="11.25" x14ac:dyDescent="0.2">
      <c r="B1424" s="151"/>
      <c r="D1424" s="152" t="s">
        <v>322</v>
      </c>
      <c r="E1424" s="153" t="s">
        <v>43</v>
      </c>
      <c r="F1424" s="154" t="s">
        <v>2814</v>
      </c>
      <c r="H1424" s="155">
        <v>1.4</v>
      </c>
      <c r="I1424" s="156"/>
      <c r="L1424" s="151"/>
      <c r="M1424" s="157"/>
      <c r="T1424" s="158"/>
      <c r="AT1424" s="153" t="s">
        <v>322</v>
      </c>
      <c r="AU1424" s="153" t="s">
        <v>90</v>
      </c>
      <c r="AV1424" s="12" t="s">
        <v>90</v>
      </c>
      <c r="AW1424" s="12" t="s">
        <v>41</v>
      </c>
      <c r="AX1424" s="12" t="s">
        <v>81</v>
      </c>
      <c r="AY1424" s="153" t="s">
        <v>311</v>
      </c>
    </row>
    <row r="1425" spans="2:65" s="14" customFormat="1" ht="11.25" x14ac:dyDescent="0.2">
      <c r="B1425" s="166"/>
      <c r="D1425" s="152" t="s">
        <v>322</v>
      </c>
      <c r="E1425" s="167" t="s">
        <v>43</v>
      </c>
      <c r="F1425" s="168" t="s">
        <v>2891</v>
      </c>
      <c r="H1425" s="167" t="s">
        <v>43</v>
      </c>
      <c r="I1425" s="169"/>
      <c r="L1425" s="166"/>
      <c r="M1425" s="170"/>
      <c r="T1425" s="171"/>
      <c r="AT1425" s="167" t="s">
        <v>322</v>
      </c>
      <c r="AU1425" s="167" t="s">
        <v>90</v>
      </c>
      <c r="AV1425" s="14" t="s">
        <v>88</v>
      </c>
      <c r="AW1425" s="14" t="s">
        <v>41</v>
      </c>
      <c r="AX1425" s="14" t="s">
        <v>81</v>
      </c>
      <c r="AY1425" s="167" t="s">
        <v>311</v>
      </c>
    </row>
    <row r="1426" spans="2:65" s="12" customFormat="1" ht="11.25" x14ac:dyDescent="0.2">
      <c r="B1426" s="151"/>
      <c r="D1426" s="152" t="s">
        <v>322</v>
      </c>
      <c r="E1426" s="153" t="s">
        <v>43</v>
      </c>
      <c r="F1426" s="154" t="s">
        <v>2815</v>
      </c>
      <c r="H1426" s="155">
        <v>17.23</v>
      </c>
      <c r="I1426" s="156"/>
      <c r="L1426" s="151"/>
      <c r="M1426" s="157"/>
      <c r="T1426" s="158"/>
      <c r="AT1426" s="153" t="s">
        <v>322</v>
      </c>
      <c r="AU1426" s="153" t="s">
        <v>90</v>
      </c>
      <c r="AV1426" s="12" t="s">
        <v>90</v>
      </c>
      <c r="AW1426" s="12" t="s">
        <v>41</v>
      </c>
      <c r="AX1426" s="12" t="s">
        <v>81</v>
      </c>
      <c r="AY1426" s="153" t="s">
        <v>311</v>
      </c>
    </row>
    <row r="1427" spans="2:65" s="13" customFormat="1" ht="11.25" x14ac:dyDescent="0.2">
      <c r="B1427" s="159"/>
      <c r="D1427" s="152" t="s">
        <v>322</v>
      </c>
      <c r="E1427" s="160" t="s">
        <v>43</v>
      </c>
      <c r="F1427" s="161" t="s">
        <v>331</v>
      </c>
      <c r="H1427" s="162">
        <v>18.63</v>
      </c>
      <c r="I1427" s="163"/>
      <c r="L1427" s="159"/>
      <c r="M1427" s="164"/>
      <c r="T1427" s="165"/>
      <c r="AT1427" s="160" t="s">
        <v>322</v>
      </c>
      <c r="AU1427" s="160" t="s">
        <v>90</v>
      </c>
      <c r="AV1427" s="13" t="s">
        <v>318</v>
      </c>
      <c r="AW1427" s="13" t="s">
        <v>41</v>
      </c>
      <c r="AX1427" s="13" t="s">
        <v>88</v>
      </c>
      <c r="AY1427" s="160" t="s">
        <v>311</v>
      </c>
    </row>
    <row r="1428" spans="2:65" s="1" customFormat="1" ht="16.5" customHeight="1" x14ac:dyDescent="0.2">
      <c r="B1428" s="34"/>
      <c r="C1428" s="172" t="s">
        <v>3639</v>
      </c>
      <c r="D1428" s="172" t="s">
        <v>634</v>
      </c>
      <c r="E1428" s="173" t="s">
        <v>3640</v>
      </c>
      <c r="F1428" s="174" t="s">
        <v>3641</v>
      </c>
      <c r="G1428" s="175" t="s">
        <v>250</v>
      </c>
      <c r="H1428" s="176">
        <v>20.492999999999999</v>
      </c>
      <c r="I1428" s="177"/>
      <c r="J1428" s="178">
        <f>ROUND(I1428*H1428,2)</f>
        <v>0</v>
      </c>
      <c r="K1428" s="174" t="s">
        <v>43</v>
      </c>
      <c r="L1428" s="179"/>
      <c r="M1428" s="180" t="s">
        <v>43</v>
      </c>
      <c r="N1428" s="181" t="s">
        <v>52</v>
      </c>
      <c r="P1428" s="143">
        <f>O1428*H1428</f>
        <v>0</v>
      </c>
      <c r="Q1428" s="143">
        <v>0</v>
      </c>
      <c r="R1428" s="143">
        <f>Q1428*H1428</f>
        <v>0</v>
      </c>
      <c r="S1428" s="143">
        <v>0</v>
      </c>
      <c r="T1428" s="144">
        <f>S1428*H1428</f>
        <v>0</v>
      </c>
      <c r="AR1428" s="145" t="s">
        <v>528</v>
      </c>
      <c r="AT1428" s="145" t="s">
        <v>634</v>
      </c>
      <c r="AU1428" s="145" t="s">
        <v>90</v>
      </c>
      <c r="AY1428" s="18" t="s">
        <v>311</v>
      </c>
      <c r="BE1428" s="146">
        <f>IF(N1428="základní",J1428,0)</f>
        <v>0</v>
      </c>
      <c r="BF1428" s="146">
        <f>IF(N1428="snížená",J1428,0)</f>
        <v>0</v>
      </c>
      <c r="BG1428" s="146">
        <f>IF(N1428="zákl. přenesená",J1428,0)</f>
        <v>0</v>
      </c>
      <c r="BH1428" s="146">
        <f>IF(N1428="sníž. přenesená",J1428,0)</f>
        <v>0</v>
      </c>
      <c r="BI1428" s="146">
        <f>IF(N1428="nulová",J1428,0)</f>
        <v>0</v>
      </c>
      <c r="BJ1428" s="18" t="s">
        <v>88</v>
      </c>
      <c r="BK1428" s="146">
        <f>ROUND(I1428*H1428,2)</f>
        <v>0</v>
      </c>
      <c r="BL1428" s="18" t="s">
        <v>417</v>
      </c>
      <c r="BM1428" s="145" t="s">
        <v>3642</v>
      </c>
    </row>
    <row r="1429" spans="2:65" s="12" customFormat="1" ht="11.25" x14ac:dyDescent="0.2">
      <c r="B1429" s="151"/>
      <c r="D1429" s="152" t="s">
        <v>322</v>
      </c>
      <c r="F1429" s="154" t="s">
        <v>3643</v>
      </c>
      <c r="H1429" s="155">
        <v>20.492999999999999</v>
      </c>
      <c r="I1429" s="156"/>
      <c r="L1429" s="151"/>
      <c r="M1429" s="157"/>
      <c r="T1429" s="158"/>
      <c r="AT1429" s="153" t="s">
        <v>322</v>
      </c>
      <c r="AU1429" s="153" t="s">
        <v>90</v>
      </c>
      <c r="AV1429" s="12" t="s">
        <v>90</v>
      </c>
      <c r="AW1429" s="12" t="s">
        <v>4</v>
      </c>
      <c r="AX1429" s="12" t="s">
        <v>88</v>
      </c>
      <c r="AY1429" s="153" t="s">
        <v>311</v>
      </c>
    </row>
    <row r="1430" spans="2:65" s="1" customFormat="1" ht="24.2" customHeight="1" x14ac:dyDescent="0.2">
      <c r="B1430" s="34"/>
      <c r="C1430" s="134" t="s">
        <v>3644</v>
      </c>
      <c r="D1430" s="134" t="s">
        <v>313</v>
      </c>
      <c r="E1430" s="135" t="s">
        <v>3645</v>
      </c>
      <c r="F1430" s="136" t="s">
        <v>3646</v>
      </c>
      <c r="G1430" s="137" t="s">
        <v>250</v>
      </c>
      <c r="H1430" s="138">
        <v>278.3</v>
      </c>
      <c r="I1430" s="139"/>
      <c r="J1430" s="140">
        <f>ROUND(I1430*H1430,2)</f>
        <v>0</v>
      </c>
      <c r="K1430" s="136" t="s">
        <v>317</v>
      </c>
      <c r="L1430" s="34"/>
      <c r="M1430" s="141" t="s">
        <v>43</v>
      </c>
      <c r="N1430" s="142" t="s">
        <v>52</v>
      </c>
      <c r="P1430" s="143">
        <f>O1430*H1430</f>
        <v>0</v>
      </c>
      <c r="Q1430" s="143">
        <v>5.64E-3</v>
      </c>
      <c r="R1430" s="143">
        <f>Q1430*H1430</f>
        <v>1.569612</v>
      </c>
      <c r="S1430" s="143">
        <v>0</v>
      </c>
      <c r="T1430" s="144">
        <f>S1430*H1430</f>
        <v>0</v>
      </c>
      <c r="AR1430" s="145" t="s">
        <v>417</v>
      </c>
      <c r="AT1430" s="145" t="s">
        <v>313</v>
      </c>
      <c r="AU1430" s="145" t="s">
        <v>90</v>
      </c>
      <c r="AY1430" s="18" t="s">
        <v>311</v>
      </c>
      <c r="BE1430" s="146">
        <f>IF(N1430="základní",J1430,0)</f>
        <v>0</v>
      </c>
      <c r="BF1430" s="146">
        <f>IF(N1430="snížená",J1430,0)</f>
        <v>0</v>
      </c>
      <c r="BG1430" s="146">
        <f>IF(N1430="zákl. přenesená",J1430,0)</f>
        <v>0</v>
      </c>
      <c r="BH1430" s="146">
        <f>IF(N1430="sníž. přenesená",J1430,0)</f>
        <v>0</v>
      </c>
      <c r="BI1430" s="146">
        <f>IF(N1430="nulová",J1430,0)</f>
        <v>0</v>
      </c>
      <c r="BJ1430" s="18" t="s">
        <v>88</v>
      </c>
      <c r="BK1430" s="146">
        <f>ROUND(I1430*H1430,2)</f>
        <v>0</v>
      </c>
      <c r="BL1430" s="18" t="s">
        <v>417</v>
      </c>
      <c r="BM1430" s="145" t="s">
        <v>3647</v>
      </c>
    </row>
    <row r="1431" spans="2:65" s="1" customFormat="1" ht="11.25" x14ac:dyDescent="0.2">
      <c r="B1431" s="34"/>
      <c r="D1431" s="147" t="s">
        <v>320</v>
      </c>
      <c r="F1431" s="148" t="s">
        <v>3648</v>
      </c>
      <c r="I1431" s="149"/>
      <c r="L1431" s="34"/>
      <c r="M1431" s="150"/>
      <c r="T1431" s="55"/>
      <c r="AT1431" s="18" t="s">
        <v>320</v>
      </c>
      <c r="AU1431" s="18" t="s">
        <v>90</v>
      </c>
    </row>
    <row r="1432" spans="2:65" s="14" customFormat="1" ht="11.25" x14ac:dyDescent="0.2">
      <c r="B1432" s="166"/>
      <c r="D1432" s="152" t="s">
        <v>322</v>
      </c>
      <c r="E1432" s="167" t="s">
        <v>43</v>
      </c>
      <c r="F1432" s="168" t="s">
        <v>1815</v>
      </c>
      <c r="H1432" s="167" t="s">
        <v>43</v>
      </c>
      <c r="I1432" s="169"/>
      <c r="L1432" s="166"/>
      <c r="M1432" s="170"/>
      <c r="T1432" s="171"/>
      <c r="AT1432" s="167" t="s">
        <v>322</v>
      </c>
      <c r="AU1432" s="167" t="s">
        <v>90</v>
      </c>
      <c r="AV1432" s="14" t="s">
        <v>88</v>
      </c>
      <c r="AW1432" s="14" t="s">
        <v>41</v>
      </c>
      <c r="AX1432" s="14" t="s">
        <v>81</v>
      </c>
      <c r="AY1432" s="167" t="s">
        <v>311</v>
      </c>
    </row>
    <row r="1433" spans="2:65" s="14" customFormat="1" ht="11.25" x14ac:dyDescent="0.2">
      <c r="B1433" s="166"/>
      <c r="D1433" s="152" t="s">
        <v>322</v>
      </c>
      <c r="E1433" s="167" t="s">
        <v>43</v>
      </c>
      <c r="F1433" s="168" t="s">
        <v>2885</v>
      </c>
      <c r="H1433" s="167" t="s">
        <v>43</v>
      </c>
      <c r="I1433" s="169"/>
      <c r="L1433" s="166"/>
      <c r="M1433" s="170"/>
      <c r="T1433" s="171"/>
      <c r="AT1433" s="167" t="s">
        <v>322</v>
      </c>
      <c r="AU1433" s="167" t="s">
        <v>90</v>
      </c>
      <c r="AV1433" s="14" t="s">
        <v>88</v>
      </c>
      <c r="AW1433" s="14" t="s">
        <v>41</v>
      </c>
      <c r="AX1433" s="14" t="s">
        <v>81</v>
      </c>
      <c r="AY1433" s="167" t="s">
        <v>311</v>
      </c>
    </row>
    <row r="1434" spans="2:65" s="12" customFormat="1" ht="11.25" x14ac:dyDescent="0.2">
      <c r="B1434" s="151"/>
      <c r="D1434" s="152" t="s">
        <v>322</v>
      </c>
      <c r="E1434" s="153" t="s">
        <v>43</v>
      </c>
      <c r="F1434" s="154" t="s">
        <v>3092</v>
      </c>
      <c r="H1434" s="155">
        <v>152.5</v>
      </c>
      <c r="I1434" s="156"/>
      <c r="L1434" s="151"/>
      <c r="M1434" s="157"/>
      <c r="T1434" s="158"/>
      <c r="AT1434" s="153" t="s">
        <v>322</v>
      </c>
      <c r="AU1434" s="153" t="s">
        <v>90</v>
      </c>
      <c r="AV1434" s="12" t="s">
        <v>90</v>
      </c>
      <c r="AW1434" s="12" t="s">
        <v>41</v>
      </c>
      <c r="AX1434" s="12" t="s">
        <v>81</v>
      </c>
      <c r="AY1434" s="153" t="s">
        <v>311</v>
      </c>
    </row>
    <row r="1435" spans="2:65" s="14" customFormat="1" ht="11.25" x14ac:dyDescent="0.2">
      <c r="B1435" s="166"/>
      <c r="D1435" s="152" t="s">
        <v>322</v>
      </c>
      <c r="E1435" s="167" t="s">
        <v>43</v>
      </c>
      <c r="F1435" s="168" t="s">
        <v>2887</v>
      </c>
      <c r="H1435" s="167" t="s">
        <v>43</v>
      </c>
      <c r="I1435" s="169"/>
      <c r="L1435" s="166"/>
      <c r="M1435" s="170"/>
      <c r="T1435" s="171"/>
      <c r="AT1435" s="167" t="s">
        <v>322</v>
      </c>
      <c r="AU1435" s="167" t="s">
        <v>90</v>
      </c>
      <c r="AV1435" s="14" t="s">
        <v>88</v>
      </c>
      <c r="AW1435" s="14" t="s">
        <v>41</v>
      </c>
      <c r="AX1435" s="14" t="s">
        <v>81</v>
      </c>
      <c r="AY1435" s="167" t="s">
        <v>311</v>
      </c>
    </row>
    <row r="1436" spans="2:65" s="12" customFormat="1" ht="11.25" x14ac:dyDescent="0.2">
      <c r="B1436" s="151"/>
      <c r="D1436" s="152" t="s">
        <v>322</v>
      </c>
      <c r="E1436" s="153" t="s">
        <v>43</v>
      </c>
      <c r="F1436" s="154" t="s">
        <v>3087</v>
      </c>
      <c r="H1436" s="155">
        <v>125.8</v>
      </c>
      <c r="I1436" s="156"/>
      <c r="L1436" s="151"/>
      <c r="M1436" s="157"/>
      <c r="T1436" s="158"/>
      <c r="AT1436" s="153" t="s">
        <v>322</v>
      </c>
      <c r="AU1436" s="153" t="s">
        <v>90</v>
      </c>
      <c r="AV1436" s="12" t="s">
        <v>90</v>
      </c>
      <c r="AW1436" s="12" t="s">
        <v>41</v>
      </c>
      <c r="AX1436" s="12" t="s">
        <v>81</v>
      </c>
      <c r="AY1436" s="153" t="s">
        <v>311</v>
      </c>
    </row>
    <row r="1437" spans="2:65" s="13" customFormat="1" ht="11.25" x14ac:dyDescent="0.2">
      <c r="B1437" s="159"/>
      <c r="D1437" s="152" t="s">
        <v>322</v>
      </c>
      <c r="E1437" s="160" t="s">
        <v>43</v>
      </c>
      <c r="F1437" s="161" t="s">
        <v>331</v>
      </c>
      <c r="H1437" s="162">
        <v>278.3</v>
      </c>
      <c r="I1437" s="163"/>
      <c r="L1437" s="159"/>
      <c r="M1437" s="164"/>
      <c r="T1437" s="165"/>
      <c r="AT1437" s="160" t="s">
        <v>322</v>
      </c>
      <c r="AU1437" s="160" t="s">
        <v>90</v>
      </c>
      <c r="AV1437" s="13" t="s">
        <v>318</v>
      </c>
      <c r="AW1437" s="13" t="s">
        <v>41</v>
      </c>
      <c r="AX1437" s="13" t="s">
        <v>88</v>
      </c>
      <c r="AY1437" s="160" t="s">
        <v>311</v>
      </c>
    </row>
    <row r="1438" spans="2:65" s="1" customFormat="1" ht="16.5" customHeight="1" x14ac:dyDescent="0.2">
      <c r="B1438" s="34"/>
      <c r="C1438" s="172" t="s">
        <v>3649</v>
      </c>
      <c r="D1438" s="172" t="s">
        <v>634</v>
      </c>
      <c r="E1438" s="173" t="s">
        <v>3650</v>
      </c>
      <c r="F1438" s="174" t="s">
        <v>3651</v>
      </c>
      <c r="G1438" s="175" t="s">
        <v>250</v>
      </c>
      <c r="H1438" s="176">
        <v>306.13</v>
      </c>
      <c r="I1438" s="177"/>
      <c r="J1438" s="178">
        <f>ROUND(I1438*H1438,2)</f>
        <v>0</v>
      </c>
      <c r="K1438" s="174" t="s">
        <v>43</v>
      </c>
      <c r="L1438" s="179"/>
      <c r="M1438" s="180" t="s">
        <v>43</v>
      </c>
      <c r="N1438" s="181" t="s">
        <v>52</v>
      </c>
      <c r="P1438" s="143">
        <f>O1438*H1438</f>
        <v>0</v>
      </c>
      <c r="Q1438" s="143">
        <v>0</v>
      </c>
      <c r="R1438" s="143">
        <f>Q1438*H1438</f>
        <v>0</v>
      </c>
      <c r="S1438" s="143">
        <v>0</v>
      </c>
      <c r="T1438" s="144">
        <f>S1438*H1438</f>
        <v>0</v>
      </c>
      <c r="AR1438" s="145" t="s">
        <v>528</v>
      </c>
      <c r="AT1438" s="145" t="s">
        <v>634</v>
      </c>
      <c r="AU1438" s="145" t="s">
        <v>90</v>
      </c>
      <c r="AY1438" s="18" t="s">
        <v>311</v>
      </c>
      <c r="BE1438" s="146">
        <f>IF(N1438="základní",J1438,0)</f>
        <v>0</v>
      </c>
      <c r="BF1438" s="146">
        <f>IF(N1438="snížená",J1438,0)</f>
        <v>0</v>
      </c>
      <c r="BG1438" s="146">
        <f>IF(N1438="zákl. přenesená",J1438,0)</f>
        <v>0</v>
      </c>
      <c r="BH1438" s="146">
        <f>IF(N1438="sníž. přenesená",J1438,0)</f>
        <v>0</v>
      </c>
      <c r="BI1438" s="146">
        <f>IF(N1438="nulová",J1438,0)</f>
        <v>0</v>
      </c>
      <c r="BJ1438" s="18" t="s">
        <v>88</v>
      </c>
      <c r="BK1438" s="146">
        <f>ROUND(I1438*H1438,2)</f>
        <v>0</v>
      </c>
      <c r="BL1438" s="18" t="s">
        <v>417</v>
      </c>
      <c r="BM1438" s="145" t="s">
        <v>3652</v>
      </c>
    </row>
    <row r="1439" spans="2:65" s="12" customFormat="1" ht="11.25" x14ac:dyDescent="0.2">
      <c r="B1439" s="151"/>
      <c r="D1439" s="152" t="s">
        <v>322</v>
      </c>
      <c r="F1439" s="154" t="s">
        <v>3653</v>
      </c>
      <c r="H1439" s="155">
        <v>306.13</v>
      </c>
      <c r="I1439" s="156"/>
      <c r="L1439" s="151"/>
      <c r="M1439" s="157"/>
      <c r="T1439" s="158"/>
      <c r="AT1439" s="153" t="s">
        <v>322</v>
      </c>
      <c r="AU1439" s="153" t="s">
        <v>90</v>
      </c>
      <c r="AV1439" s="12" t="s">
        <v>90</v>
      </c>
      <c r="AW1439" s="12" t="s">
        <v>4</v>
      </c>
      <c r="AX1439" s="12" t="s">
        <v>88</v>
      </c>
      <c r="AY1439" s="153" t="s">
        <v>311</v>
      </c>
    </row>
    <row r="1440" spans="2:65" s="1" customFormat="1" ht="16.5" customHeight="1" x14ac:dyDescent="0.2">
      <c r="B1440" s="34"/>
      <c r="C1440" s="134" t="s">
        <v>3654</v>
      </c>
      <c r="D1440" s="134" t="s">
        <v>313</v>
      </c>
      <c r="E1440" s="135" t="s">
        <v>1467</v>
      </c>
      <c r="F1440" s="136" t="s">
        <v>1468</v>
      </c>
      <c r="G1440" s="137" t="s">
        <v>250</v>
      </c>
      <c r="H1440" s="138">
        <v>313.32</v>
      </c>
      <c r="I1440" s="139"/>
      <c r="J1440" s="140">
        <f>ROUND(I1440*H1440,2)</f>
        <v>0</v>
      </c>
      <c r="K1440" s="136" t="s">
        <v>317</v>
      </c>
      <c r="L1440" s="34"/>
      <c r="M1440" s="141" t="s">
        <v>43</v>
      </c>
      <c r="N1440" s="142" t="s">
        <v>52</v>
      </c>
      <c r="P1440" s="143">
        <f>O1440*H1440</f>
        <v>0</v>
      </c>
      <c r="Q1440" s="143">
        <v>1.5E-3</v>
      </c>
      <c r="R1440" s="143">
        <f>Q1440*H1440</f>
        <v>0.46998000000000001</v>
      </c>
      <c r="S1440" s="143">
        <v>0</v>
      </c>
      <c r="T1440" s="144">
        <f>S1440*H1440</f>
        <v>0</v>
      </c>
      <c r="AR1440" s="145" t="s">
        <v>417</v>
      </c>
      <c r="AT1440" s="145" t="s">
        <v>313</v>
      </c>
      <c r="AU1440" s="145" t="s">
        <v>90</v>
      </c>
      <c r="AY1440" s="18" t="s">
        <v>311</v>
      </c>
      <c r="BE1440" s="146">
        <f>IF(N1440="základní",J1440,0)</f>
        <v>0</v>
      </c>
      <c r="BF1440" s="146">
        <f>IF(N1440="snížená",J1440,0)</f>
        <v>0</v>
      </c>
      <c r="BG1440" s="146">
        <f>IF(N1440="zákl. přenesená",J1440,0)</f>
        <v>0</v>
      </c>
      <c r="BH1440" s="146">
        <f>IF(N1440="sníž. přenesená",J1440,0)</f>
        <v>0</v>
      </c>
      <c r="BI1440" s="146">
        <f>IF(N1440="nulová",J1440,0)</f>
        <v>0</v>
      </c>
      <c r="BJ1440" s="18" t="s">
        <v>88</v>
      </c>
      <c r="BK1440" s="146">
        <f>ROUND(I1440*H1440,2)</f>
        <v>0</v>
      </c>
      <c r="BL1440" s="18" t="s">
        <v>417</v>
      </c>
      <c r="BM1440" s="145" t="s">
        <v>3655</v>
      </c>
    </row>
    <row r="1441" spans="2:65" s="1" customFormat="1" ht="11.25" x14ac:dyDescent="0.2">
      <c r="B1441" s="34"/>
      <c r="D1441" s="147" t="s">
        <v>320</v>
      </c>
      <c r="F1441" s="148" t="s">
        <v>1470</v>
      </c>
      <c r="I1441" s="149"/>
      <c r="L1441" s="34"/>
      <c r="M1441" s="150"/>
      <c r="T1441" s="55"/>
      <c r="AT1441" s="18" t="s">
        <v>320</v>
      </c>
      <c r="AU1441" s="18" t="s">
        <v>90</v>
      </c>
    </row>
    <row r="1442" spans="2:65" s="14" customFormat="1" ht="11.25" x14ac:dyDescent="0.2">
      <c r="B1442" s="166"/>
      <c r="D1442" s="152" t="s">
        <v>322</v>
      </c>
      <c r="E1442" s="167" t="s">
        <v>43</v>
      </c>
      <c r="F1442" s="168" t="s">
        <v>1815</v>
      </c>
      <c r="H1442" s="167" t="s">
        <v>43</v>
      </c>
      <c r="I1442" s="169"/>
      <c r="L1442" s="166"/>
      <c r="M1442" s="170"/>
      <c r="T1442" s="171"/>
      <c r="AT1442" s="167" t="s">
        <v>322</v>
      </c>
      <c r="AU1442" s="167" t="s">
        <v>90</v>
      </c>
      <c r="AV1442" s="14" t="s">
        <v>88</v>
      </c>
      <c r="AW1442" s="14" t="s">
        <v>41</v>
      </c>
      <c r="AX1442" s="14" t="s">
        <v>81</v>
      </c>
      <c r="AY1442" s="167" t="s">
        <v>311</v>
      </c>
    </row>
    <row r="1443" spans="2:65" s="14" customFormat="1" ht="11.25" x14ac:dyDescent="0.2">
      <c r="B1443" s="166"/>
      <c r="D1443" s="152" t="s">
        <v>322</v>
      </c>
      <c r="E1443" s="167" t="s">
        <v>43</v>
      </c>
      <c r="F1443" s="168" t="s">
        <v>2885</v>
      </c>
      <c r="H1443" s="167" t="s">
        <v>43</v>
      </c>
      <c r="I1443" s="169"/>
      <c r="L1443" s="166"/>
      <c r="M1443" s="170"/>
      <c r="T1443" s="171"/>
      <c r="AT1443" s="167" t="s">
        <v>322</v>
      </c>
      <c r="AU1443" s="167" t="s">
        <v>90</v>
      </c>
      <c r="AV1443" s="14" t="s">
        <v>88</v>
      </c>
      <c r="AW1443" s="14" t="s">
        <v>41</v>
      </c>
      <c r="AX1443" s="14" t="s">
        <v>81</v>
      </c>
      <c r="AY1443" s="167" t="s">
        <v>311</v>
      </c>
    </row>
    <row r="1444" spans="2:65" s="12" customFormat="1" ht="11.25" x14ac:dyDescent="0.2">
      <c r="B1444" s="151"/>
      <c r="D1444" s="152" t="s">
        <v>322</v>
      </c>
      <c r="E1444" s="153" t="s">
        <v>43</v>
      </c>
      <c r="F1444" s="154" t="s">
        <v>3092</v>
      </c>
      <c r="H1444" s="155">
        <v>152.5</v>
      </c>
      <c r="I1444" s="156"/>
      <c r="L1444" s="151"/>
      <c r="M1444" s="157"/>
      <c r="T1444" s="158"/>
      <c r="AT1444" s="153" t="s">
        <v>322</v>
      </c>
      <c r="AU1444" s="153" t="s">
        <v>90</v>
      </c>
      <c r="AV1444" s="12" t="s">
        <v>90</v>
      </c>
      <c r="AW1444" s="12" t="s">
        <v>41</v>
      </c>
      <c r="AX1444" s="12" t="s">
        <v>81</v>
      </c>
      <c r="AY1444" s="153" t="s">
        <v>311</v>
      </c>
    </row>
    <row r="1445" spans="2:65" s="12" customFormat="1" ht="11.25" x14ac:dyDescent="0.2">
      <c r="B1445" s="151"/>
      <c r="D1445" s="152" t="s">
        <v>322</v>
      </c>
      <c r="E1445" s="153" t="s">
        <v>43</v>
      </c>
      <c r="F1445" s="154" t="s">
        <v>3656</v>
      </c>
      <c r="H1445" s="155">
        <v>8.34</v>
      </c>
      <c r="I1445" s="156"/>
      <c r="L1445" s="151"/>
      <c r="M1445" s="157"/>
      <c r="T1445" s="158"/>
      <c r="AT1445" s="153" t="s">
        <v>322</v>
      </c>
      <c r="AU1445" s="153" t="s">
        <v>90</v>
      </c>
      <c r="AV1445" s="12" t="s">
        <v>90</v>
      </c>
      <c r="AW1445" s="12" t="s">
        <v>41</v>
      </c>
      <c r="AX1445" s="12" t="s">
        <v>81</v>
      </c>
      <c r="AY1445" s="153" t="s">
        <v>311</v>
      </c>
    </row>
    <row r="1446" spans="2:65" s="14" customFormat="1" ht="11.25" x14ac:dyDescent="0.2">
      <c r="B1446" s="166"/>
      <c r="D1446" s="152" t="s">
        <v>322</v>
      </c>
      <c r="E1446" s="167" t="s">
        <v>43</v>
      </c>
      <c r="F1446" s="168" t="s">
        <v>2887</v>
      </c>
      <c r="H1446" s="167" t="s">
        <v>43</v>
      </c>
      <c r="I1446" s="169"/>
      <c r="L1446" s="166"/>
      <c r="M1446" s="170"/>
      <c r="T1446" s="171"/>
      <c r="AT1446" s="167" t="s">
        <v>322</v>
      </c>
      <c r="AU1446" s="167" t="s">
        <v>90</v>
      </c>
      <c r="AV1446" s="14" t="s">
        <v>88</v>
      </c>
      <c r="AW1446" s="14" t="s">
        <v>41</v>
      </c>
      <c r="AX1446" s="14" t="s">
        <v>81</v>
      </c>
      <c r="AY1446" s="167" t="s">
        <v>311</v>
      </c>
    </row>
    <row r="1447" spans="2:65" s="12" customFormat="1" ht="11.25" x14ac:dyDescent="0.2">
      <c r="B1447" s="151"/>
      <c r="D1447" s="152" t="s">
        <v>322</v>
      </c>
      <c r="E1447" s="153" t="s">
        <v>43</v>
      </c>
      <c r="F1447" s="154" t="s">
        <v>2813</v>
      </c>
      <c r="H1447" s="155">
        <v>125.8</v>
      </c>
      <c r="I1447" s="156"/>
      <c r="L1447" s="151"/>
      <c r="M1447" s="157"/>
      <c r="T1447" s="158"/>
      <c r="AT1447" s="153" t="s">
        <v>322</v>
      </c>
      <c r="AU1447" s="153" t="s">
        <v>90</v>
      </c>
      <c r="AV1447" s="12" t="s">
        <v>90</v>
      </c>
      <c r="AW1447" s="12" t="s">
        <v>41</v>
      </c>
      <c r="AX1447" s="12" t="s">
        <v>81</v>
      </c>
      <c r="AY1447" s="153" t="s">
        <v>311</v>
      </c>
    </row>
    <row r="1448" spans="2:65" s="12" customFormat="1" ht="11.25" x14ac:dyDescent="0.2">
      <c r="B1448" s="151"/>
      <c r="D1448" s="152" t="s">
        <v>322</v>
      </c>
      <c r="E1448" s="153" t="s">
        <v>43</v>
      </c>
      <c r="F1448" s="154" t="s">
        <v>3657</v>
      </c>
      <c r="H1448" s="155">
        <v>6</v>
      </c>
      <c r="I1448" s="156"/>
      <c r="L1448" s="151"/>
      <c r="M1448" s="157"/>
      <c r="T1448" s="158"/>
      <c r="AT1448" s="153" t="s">
        <v>322</v>
      </c>
      <c r="AU1448" s="153" t="s">
        <v>90</v>
      </c>
      <c r="AV1448" s="12" t="s">
        <v>90</v>
      </c>
      <c r="AW1448" s="12" t="s">
        <v>41</v>
      </c>
      <c r="AX1448" s="12" t="s">
        <v>81</v>
      </c>
      <c r="AY1448" s="153" t="s">
        <v>311</v>
      </c>
    </row>
    <row r="1449" spans="2:65" s="14" customFormat="1" ht="11.25" x14ac:dyDescent="0.2">
      <c r="B1449" s="166"/>
      <c r="D1449" s="152" t="s">
        <v>322</v>
      </c>
      <c r="E1449" s="167" t="s">
        <v>43</v>
      </c>
      <c r="F1449" s="168" t="s">
        <v>2889</v>
      </c>
      <c r="H1449" s="167" t="s">
        <v>43</v>
      </c>
      <c r="I1449" s="169"/>
      <c r="L1449" s="166"/>
      <c r="M1449" s="170"/>
      <c r="T1449" s="171"/>
      <c r="AT1449" s="167" t="s">
        <v>322</v>
      </c>
      <c r="AU1449" s="167" t="s">
        <v>90</v>
      </c>
      <c r="AV1449" s="14" t="s">
        <v>88</v>
      </c>
      <c r="AW1449" s="14" t="s">
        <v>41</v>
      </c>
      <c r="AX1449" s="14" t="s">
        <v>81</v>
      </c>
      <c r="AY1449" s="167" t="s">
        <v>311</v>
      </c>
    </row>
    <row r="1450" spans="2:65" s="12" customFormat="1" ht="11.25" x14ac:dyDescent="0.2">
      <c r="B1450" s="151"/>
      <c r="D1450" s="152" t="s">
        <v>322</v>
      </c>
      <c r="E1450" s="153" t="s">
        <v>43</v>
      </c>
      <c r="F1450" s="154" t="s">
        <v>2814</v>
      </c>
      <c r="H1450" s="155">
        <v>1.4</v>
      </c>
      <c r="I1450" s="156"/>
      <c r="L1450" s="151"/>
      <c r="M1450" s="157"/>
      <c r="T1450" s="158"/>
      <c r="AT1450" s="153" t="s">
        <v>322</v>
      </c>
      <c r="AU1450" s="153" t="s">
        <v>90</v>
      </c>
      <c r="AV1450" s="12" t="s">
        <v>90</v>
      </c>
      <c r="AW1450" s="12" t="s">
        <v>41</v>
      </c>
      <c r="AX1450" s="12" t="s">
        <v>81</v>
      </c>
      <c r="AY1450" s="153" t="s">
        <v>311</v>
      </c>
    </row>
    <row r="1451" spans="2:65" s="12" customFormat="1" ht="11.25" x14ac:dyDescent="0.2">
      <c r="B1451" s="151"/>
      <c r="D1451" s="152" t="s">
        <v>322</v>
      </c>
      <c r="E1451" s="153" t="s">
        <v>43</v>
      </c>
      <c r="F1451" s="154" t="s">
        <v>3658</v>
      </c>
      <c r="H1451" s="155">
        <v>0.39</v>
      </c>
      <c r="I1451" s="156"/>
      <c r="L1451" s="151"/>
      <c r="M1451" s="157"/>
      <c r="T1451" s="158"/>
      <c r="AT1451" s="153" t="s">
        <v>322</v>
      </c>
      <c r="AU1451" s="153" t="s">
        <v>90</v>
      </c>
      <c r="AV1451" s="12" t="s">
        <v>90</v>
      </c>
      <c r="AW1451" s="12" t="s">
        <v>41</v>
      </c>
      <c r="AX1451" s="12" t="s">
        <v>81</v>
      </c>
      <c r="AY1451" s="153" t="s">
        <v>311</v>
      </c>
    </row>
    <row r="1452" spans="2:65" s="14" customFormat="1" ht="11.25" x14ac:dyDescent="0.2">
      <c r="B1452" s="166"/>
      <c r="D1452" s="152" t="s">
        <v>322</v>
      </c>
      <c r="E1452" s="167" t="s">
        <v>43</v>
      </c>
      <c r="F1452" s="168" t="s">
        <v>2891</v>
      </c>
      <c r="H1452" s="167" t="s">
        <v>43</v>
      </c>
      <c r="I1452" s="169"/>
      <c r="L1452" s="166"/>
      <c r="M1452" s="170"/>
      <c r="T1452" s="171"/>
      <c r="AT1452" s="167" t="s">
        <v>322</v>
      </c>
      <c r="AU1452" s="167" t="s">
        <v>90</v>
      </c>
      <c r="AV1452" s="14" t="s">
        <v>88</v>
      </c>
      <c r="AW1452" s="14" t="s">
        <v>41</v>
      </c>
      <c r="AX1452" s="14" t="s">
        <v>81</v>
      </c>
      <c r="AY1452" s="167" t="s">
        <v>311</v>
      </c>
    </row>
    <row r="1453" spans="2:65" s="12" customFormat="1" ht="11.25" x14ac:dyDescent="0.2">
      <c r="B1453" s="151"/>
      <c r="D1453" s="152" t="s">
        <v>322</v>
      </c>
      <c r="E1453" s="153" t="s">
        <v>43</v>
      </c>
      <c r="F1453" s="154" t="s">
        <v>2815</v>
      </c>
      <c r="H1453" s="155">
        <v>17.23</v>
      </c>
      <c r="I1453" s="156"/>
      <c r="L1453" s="151"/>
      <c r="M1453" s="157"/>
      <c r="T1453" s="158"/>
      <c r="AT1453" s="153" t="s">
        <v>322</v>
      </c>
      <c r="AU1453" s="153" t="s">
        <v>90</v>
      </c>
      <c r="AV1453" s="12" t="s">
        <v>90</v>
      </c>
      <c r="AW1453" s="12" t="s">
        <v>41</v>
      </c>
      <c r="AX1453" s="12" t="s">
        <v>81</v>
      </c>
      <c r="AY1453" s="153" t="s">
        <v>311</v>
      </c>
    </row>
    <row r="1454" spans="2:65" s="12" customFormat="1" ht="11.25" x14ac:dyDescent="0.2">
      <c r="B1454" s="151"/>
      <c r="D1454" s="152" t="s">
        <v>322</v>
      </c>
      <c r="E1454" s="153" t="s">
        <v>43</v>
      </c>
      <c r="F1454" s="154" t="s">
        <v>3659</v>
      </c>
      <c r="H1454" s="155">
        <v>1.66</v>
      </c>
      <c r="I1454" s="156"/>
      <c r="L1454" s="151"/>
      <c r="M1454" s="157"/>
      <c r="T1454" s="158"/>
      <c r="AT1454" s="153" t="s">
        <v>322</v>
      </c>
      <c r="AU1454" s="153" t="s">
        <v>90</v>
      </c>
      <c r="AV1454" s="12" t="s">
        <v>90</v>
      </c>
      <c r="AW1454" s="12" t="s">
        <v>41</v>
      </c>
      <c r="AX1454" s="12" t="s">
        <v>81</v>
      </c>
      <c r="AY1454" s="153" t="s">
        <v>311</v>
      </c>
    </row>
    <row r="1455" spans="2:65" s="13" customFormat="1" ht="11.25" x14ac:dyDescent="0.2">
      <c r="B1455" s="159"/>
      <c r="D1455" s="152" t="s">
        <v>322</v>
      </c>
      <c r="E1455" s="160" t="s">
        <v>43</v>
      </c>
      <c r="F1455" s="161" t="s">
        <v>331</v>
      </c>
      <c r="H1455" s="162">
        <v>313.32</v>
      </c>
      <c r="I1455" s="163"/>
      <c r="L1455" s="159"/>
      <c r="M1455" s="164"/>
      <c r="T1455" s="165"/>
      <c r="AT1455" s="160" t="s">
        <v>322</v>
      </c>
      <c r="AU1455" s="160" t="s">
        <v>90</v>
      </c>
      <c r="AV1455" s="13" t="s">
        <v>318</v>
      </c>
      <c r="AW1455" s="13" t="s">
        <v>41</v>
      </c>
      <c r="AX1455" s="13" t="s">
        <v>88</v>
      </c>
      <c r="AY1455" s="160" t="s">
        <v>311</v>
      </c>
    </row>
    <row r="1456" spans="2:65" s="1" customFormat="1" ht="16.5" customHeight="1" x14ac:dyDescent="0.2">
      <c r="B1456" s="34"/>
      <c r="C1456" s="134" t="s">
        <v>3660</v>
      </c>
      <c r="D1456" s="134" t="s">
        <v>313</v>
      </c>
      <c r="E1456" s="135" t="s">
        <v>1474</v>
      </c>
      <c r="F1456" s="136" t="s">
        <v>1475</v>
      </c>
      <c r="G1456" s="137" t="s">
        <v>379</v>
      </c>
      <c r="H1456" s="138">
        <v>163.9</v>
      </c>
      <c r="I1456" s="139"/>
      <c r="J1456" s="140">
        <f>ROUND(I1456*H1456,2)</f>
        <v>0</v>
      </c>
      <c r="K1456" s="136" t="s">
        <v>317</v>
      </c>
      <c r="L1456" s="34"/>
      <c r="M1456" s="141" t="s">
        <v>43</v>
      </c>
      <c r="N1456" s="142" t="s">
        <v>52</v>
      </c>
      <c r="P1456" s="143">
        <f>O1456*H1456</f>
        <v>0</v>
      </c>
      <c r="Q1456" s="143">
        <v>1.42E-3</v>
      </c>
      <c r="R1456" s="143">
        <f>Q1456*H1456</f>
        <v>0.23273800000000003</v>
      </c>
      <c r="S1456" s="143">
        <v>0</v>
      </c>
      <c r="T1456" s="144">
        <f>S1456*H1456</f>
        <v>0</v>
      </c>
      <c r="AR1456" s="145" t="s">
        <v>417</v>
      </c>
      <c r="AT1456" s="145" t="s">
        <v>313</v>
      </c>
      <c r="AU1456" s="145" t="s">
        <v>90</v>
      </c>
      <c r="AY1456" s="18" t="s">
        <v>311</v>
      </c>
      <c r="BE1456" s="146">
        <f>IF(N1456="základní",J1456,0)</f>
        <v>0</v>
      </c>
      <c r="BF1456" s="146">
        <f>IF(N1456="snížená",J1456,0)</f>
        <v>0</v>
      </c>
      <c r="BG1456" s="146">
        <f>IF(N1456="zákl. přenesená",J1456,0)</f>
        <v>0</v>
      </c>
      <c r="BH1456" s="146">
        <f>IF(N1456="sníž. přenesená",J1456,0)</f>
        <v>0</v>
      </c>
      <c r="BI1456" s="146">
        <f>IF(N1456="nulová",J1456,0)</f>
        <v>0</v>
      </c>
      <c r="BJ1456" s="18" t="s">
        <v>88</v>
      </c>
      <c r="BK1456" s="146">
        <f>ROUND(I1456*H1456,2)</f>
        <v>0</v>
      </c>
      <c r="BL1456" s="18" t="s">
        <v>417</v>
      </c>
      <c r="BM1456" s="145" t="s">
        <v>3661</v>
      </c>
    </row>
    <row r="1457" spans="2:65" s="1" customFormat="1" ht="11.25" x14ac:dyDescent="0.2">
      <c r="B1457" s="34"/>
      <c r="D1457" s="147" t="s">
        <v>320</v>
      </c>
      <c r="F1457" s="148" t="s">
        <v>1477</v>
      </c>
      <c r="I1457" s="149"/>
      <c r="L1457" s="34"/>
      <c r="M1457" s="150"/>
      <c r="T1457" s="55"/>
      <c r="AT1457" s="18" t="s">
        <v>320</v>
      </c>
      <c r="AU1457" s="18" t="s">
        <v>90</v>
      </c>
    </row>
    <row r="1458" spans="2:65" s="14" customFormat="1" ht="11.25" x14ac:dyDescent="0.2">
      <c r="B1458" s="166"/>
      <c r="D1458" s="152" t="s">
        <v>322</v>
      </c>
      <c r="E1458" s="167" t="s">
        <v>43</v>
      </c>
      <c r="F1458" s="168" t="s">
        <v>1815</v>
      </c>
      <c r="H1458" s="167" t="s">
        <v>43</v>
      </c>
      <c r="I1458" s="169"/>
      <c r="L1458" s="166"/>
      <c r="M1458" s="170"/>
      <c r="T1458" s="171"/>
      <c r="AT1458" s="167" t="s">
        <v>322</v>
      </c>
      <c r="AU1458" s="167" t="s">
        <v>90</v>
      </c>
      <c r="AV1458" s="14" t="s">
        <v>88</v>
      </c>
      <c r="AW1458" s="14" t="s">
        <v>41</v>
      </c>
      <c r="AX1458" s="14" t="s">
        <v>81</v>
      </c>
      <c r="AY1458" s="167" t="s">
        <v>311</v>
      </c>
    </row>
    <row r="1459" spans="2:65" s="14" customFormat="1" ht="11.25" x14ac:dyDescent="0.2">
      <c r="B1459" s="166"/>
      <c r="D1459" s="152" t="s">
        <v>322</v>
      </c>
      <c r="E1459" s="167" t="s">
        <v>43</v>
      </c>
      <c r="F1459" s="168" t="s">
        <v>2885</v>
      </c>
      <c r="H1459" s="167" t="s">
        <v>43</v>
      </c>
      <c r="I1459" s="169"/>
      <c r="L1459" s="166"/>
      <c r="M1459" s="170"/>
      <c r="T1459" s="171"/>
      <c r="AT1459" s="167" t="s">
        <v>322</v>
      </c>
      <c r="AU1459" s="167" t="s">
        <v>90</v>
      </c>
      <c r="AV1459" s="14" t="s">
        <v>88</v>
      </c>
      <c r="AW1459" s="14" t="s">
        <v>41</v>
      </c>
      <c r="AX1459" s="14" t="s">
        <v>81</v>
      </c>
      <c r="AY1459" s="167" t="s">
        <v>311</v>
      </c>
    </row>
    <row r="1460" spans="2:65" s="12" customFormat="1" ht="11.25" x14ac:dyDescent="0.2">
      <c r="B1460" s="151"/>
      <c r="D1460" s="152" t="s">
        <v>322</v>
      </c>
      <c r="E1460" s="153" t="s">
        <v>43</v>
      </c>
      <c r="F1460" s="154" t="s">
        <v>2918</v>
      </c>
      <c r="H1460" s="155">
        <v>83.4</v>
      </c>
      <c r="I1460" s="156"/>
      <c r="L1460" s="151"/>
      <c r="M1460" s="157"/>
      <c r="T1460" s="158"/>
      <c r="AT1460" s="153" t="s">
        <v>322</v>
      </c>
      <c r="AU1460" s="153" t="s">
        <v>90</v>
      </c>
      <c r="AV1460" s="12" t="s">
        <v>90</v>
      </c>
      <c r="AW1460" s="12" t="s">
        <v>41</v>
      </c>
      <c r="AX1460" s="12" t="s">
        <v>81</v>
      </c>
      <c r="AY1460" s="153" t="s">
        <v>311</v>
      </c>
    </row>
    <row r="1461" spans="2:65" s="14" customFormat="1" ht="11.25" x14ac:dyDescent="0.2">
      <c r="B1461" s="166"/>
      <c r="D1461" s="152" t="s">
        <v>322</v>
      </c>
      <c r="E1461" s="167" t="s">
        <v>43</v>
      </c>
      <c r="F1461" s="168" t="s">
        <v>2887</v>
      </c>
      <c r="H1461" s="167" t="s">
        <v>43</v>
      </c>
      <c r="I1461" s="169"/>
      <c r="L1461" s="166"/>
      <c r="M1461" s="170"/>
      <c r="T1461" s="171"/>
      <c r="AT1461" s="167" t="s">
        <v>322</v>
      </c>
      <c r="AU1461" s="167" t="s">
        <v>90</v>
      </c>
      <c r="AV1461" s="14" t="s">
        <v>88</v>
      </c>
      <c r="AW1461" s="14" t="s">
        <v>41</v>
      </c>
      <c r="AX1461" s="14" t="s">
        <v>81</v>
      </c>
      <c r="AY1461" s="167" t="s">
        <v>311</v>
      </c>
    </row>
    <row r="1462" spans="2:65" s="12" customFormat="1" ht="11.25" x14ac:dyDescent="0.2">
      <c r="B1462" s="151"/>
      <c r="D1462" s="152" t="s">
        <v>322</v>
      </c>
      <c r="E1462" s="153" t="s">
        <v>43</v>
      </c>
      <c r="F1462" s="154" t="s">
        <v>2919</v>
      </c>
      <c r="H1462" s="155">
        <v>60</v>
      </c>
      <c r="I1462" s="156"/>
      <c r="L1462" s="151"/>
      <c r="M1462" s="157"/>
      <c r="T1462" s="158"/>
      <c r="AT1462" s="153" t="s">
        <v>322</v>
      </c>
      <c r="AU1462" s="153" t="s">
        <v>90</v>
      </c>
      <c r="AV1462" s="12" t="s">
        <v>90</v>
      </c>
      <c r="AW1462" s="12" t="s">
        <v>41</v>
      </c>
      <c r="AX1462" s="12" t="s">
        <v>81</v>
      </c>
      <c r="AY1462" s="153" t="s">
        <v>311</v>
      </c>
    </row>
    <row r="1463" spans="2:65" s="14" customFormat="1" ht="11.25" x14ac:dyDescent="0.2">
      <c r="B1463" s="166"/>
      <c r="D1463" s="152" t="s">
        <v>322</v>
      </c>
      <c r="E1463" s="167" t="s">
        <v>43</v>
      </c>
      <c r="F1463" s="168" t="s">
        <v>2889</v>
      </c>
      <c r="H1463" s="167" t="s">
        <v>43</v>
      </c>
      <c r="I1463" s="169"/>
      <c r="L1463" s="166"/>
      <c r="M1463" s="170"/>
      <c r="T1463" s="171"/>
      <c r="AT1463" s="167" t="s">
        <v>322</v>
      </c>
      <c r="AU1463" s="167" t="s">
        <v>90</v>
      </c>
      <c r="AV1463" s="14" t="s">
        <v>88</v>
      </c>
      <c r="AW1463" s="14" t="s">
        <v>41</v>
      </c>
      <c r="AX1463" s="14" t="s">
        <v>81</v>
      </c>
      <c r="AY1463" s="167" t="s">
        <v>311</v>
      </c>
    </row>
    <row r="1464" spans="2:65" s="12" customFormat="1" ht="11.25" x14ac:dyDescent="0.2">
      <c r="B1464" s="151"/>
      <c r="D1464" s="152" t="s">
        <v>322</v>
      </c>
      <c r="E1464" s="153" t="s">
        <v>43</v>
      </c>
      <c r="F1464" s="154" t="s">
        <v>2921</v>
      </c>
      <c r="H1464" s="155">
        <v>3.9</v>
      </c>
      <c r="I1464" s="156"/>
      <c r="L1464" s="151"/>
      <c r="M1464" s="157"/>
      <c r="T1464" s="158"/>
      <c r="AT1464" s="153" t="s">
        <v>322</v>
      </c>
      <c r="AU1464" s="153" t="s">
        <v>90</v>
      </c>
      <c r="AV1464" s="12" t="s">
        <v>90</v>
      </c>
      <c r="AW1464" s="12" t="s">
        <v>41</v>
      </c>
      <c r="AX1464" s="12" t="s">
        <v>81</v>
      </c>
      <c r="AY1464" s="153" t="s">
        <v>311</v>
      </c>
    </row>
    <row r="1465" spans="2:65" s="14" customFormat="1" ht="11.25" x14ac:dyDescent="0.2">
      <c r="B1465" s="166"/>
      <c r="D1465" s="152" t="s">
        <v>322</v>
      </c>
      <c r="E1465" s="167" t="s">
        <v>43</v>
      </c>
      <c r="F1465" s="168" t="s">
        <v>2891</v>
      </c>
      <c r="H1465" s="167" t="s">
        <v>43</v>
      </c>
      <c r="I1465" s="169"/>
      <c r="L1465" s="166"/>
      <c r="M1465" s="170"/>
      <c r="T1465" s="171"/>
      <c r="AT1465" s="167" t="s">
        <v>322</v>
      </c>
      <c r="AU1465" s="167" t="s">
        <v>90</v>
      </c>
      <c r="AV1465" s="14" t="s">
        <v>88</v>
      </c>
      <c r="AW1465" s="14" t="s">
        <v>41</v>
      </c>
      <c r="AX1465" s="14" t="s">
        <v>81</v>
      </c>
      <c r="AY1465" s="167" t="s">
        <v>311</v>
      </c>
    </row>
    <row r="1466" spans="2:65" s="12" customFormat="1" ht="11.25" x14ac:dyDescent="0.2">
      <c r="B1466" s="151"/>
      <c r="D1466" s="152" t="s">
        <v>322</v>
      </c>
      <c r="E1466" s="153" t="s">
        <v>43</v>
      </c>
      <c r="F1466" s="154" t="s">
        <v>2915</v>
      </c>
      <c r="H1466" s="155">
        <v>16.600000000000001</v>
      </c>
      <c r="I1466" s="156"/>
      <c r="L1466" s="151"/>
      <c r="M1466" s="157"/>
      <c r="T1466" s="158"/>
      <c r="AT1466" s="153" t="s">
        <v>322</v>
      </c>
      <c r="AU1466" s="153" t="s">
        <v>90</v>
      </c>
      <c r="AV1466" s="12" t="s">
        <v>90</v>
      </c>
      <c r="AW1466" s="12" t="s">
        <v>41</v>
      </c>
      <c r="AX1466" s="12" t="s">
        <v>81</v>
      </c>
      <c r="AY1466" s="153" t="s">
        <v>311</v>
      </c>
    </row>
    <row r="1467" spans="2:65" s="13" customFormat="1" ht="11.25" x14ac:dyDescent="0.2">
      <c r="B1467" s="159"/>
      <c r="D1467" s="152" t="s">
        <v>322</v>
      </c>
      <c r="E1467" s="160" t="s">
        <v>43</v>
      </c>
      <c r="F1467" s="161" t="s">
        <v>331</v>
      </c>
      <c r="H1467" s="162">
        <v>163.9</v>
      </c>
      <c r="I1467" s="163"/>
      <c r="L1467" s="159"/>
      <c r="M1467" s="164"/>
      <c r="T1467" s="165"/>
      <c r="AT1467" s="160" t="s">
        <v>322</v>
      </c>
      <c r="AU1467" s="160" t="s">
        <v>90</v>
      </c>
      <c r="AV1467" s="13" t="s">
        <v>318</v>
      </c>
      <c r="AW1467" s="13" t="s">
        <v>41</v>
      </c>
      <c r="AX1467" s="13" t="s">
        <v>88</v>
      </c>
      <c r="AY1467" s="160" t="s">
        <v>311</v>
      </c>
    </row>
    <row r="1468" spans="2:65" s="1" customFormat="1" ht="21.75" customHeight="1" x14ac:dyDescent="0.2">
      <c r="B1468" s="34"/>
      <c r="C1468" s="134" t="s">
        <v>3662</v>
      </c>
      <c r="D1468" s="134" t="s">
        <v>313</v>
      </c>
      <c r="E1468" s="135" t="s">
        <v>1481</v>
      </c>
      <c r="F1468" s="136" t="s">
        <v>1482</v>
      </c>
      <c r="G1468" s="137" t="s">
        <v>250</v>
      </c>
      <c r="H1468" s="138">
        <v>313.32</v>
      </c>
      <c r="I1468" s="139"/>
      <c r="J1468" s="140">
        <f>ROUND(I1468*H1468,2)</f>
        <v>0</v>
      </c>
      <c r="K1468" s="136" t="s">
        <v>317</v>
      </c>
      <c r="L1468" s="34"/>
      <c r="M1468" s="141" t="s">
        <v>43</v>
      </c>
      <c r="N1468" s="142" t="s">
        <v>52</v>
      </c>
      <c r="P1468" s="143">
        <f>O1468*H1468</f>
        <v>0</v>
      </c>
      <c r="Q1468" s="143">
        <v>1.2E-4</v>
      </c>
      <c r="R1468" s="143">
        <f>Q1468*H1468</f>
        <v>3.7598399999999997E-2</v>
      </c>
      <c r="S1468" s="143">
        <v>0</v>
      </c>
      <c r="T1468" s="144">
        <f>S1468*H1468</f>
        <v>0</v>
      </c>
      <c r="AR1468" s="145" t="s">
        <v>417</v>
      </c>
      <c r="AT1468" s="145" t="s">
        <v>313</v>
      </c>
      <c r="AU1468" s="145" t="s">
        <v>90</v>
      </c>
      <c r="AY1468" s="18" t="s">
        <v>311</v>
      </c>
      <c r="BE1468" s="146">
        <f>IF(N1468="základní",J1468,0)</f>
        <v>0</v>
      </c>
      <c r="BF1468" s="146">
        <f>IF(N1468="snížená",J1468,0)</f>
        <v>0</v>
      </c>
      <c r="BG1468" s="146">
        <f>IF(N1468="zákl. přenesená",J1468,0)</f>
        <v>0</v>
      </c>
      <c r="BH1468" s="146">
        <f>IF(N1468="sníž. přenesená",J1468,0)</f>
        <v>0</v>
      </c>
      <c r="BI1468" s="146">
        <f>IF(N1468="nulová",J1468,0)</f>
        <v>0</v>
      </c>
      <c r="BJ1468" s="18" t="s">
        <v>88</v>
      </c>
      <c r="BK1468" s="146">
        <f>ROUND(I1468*H1468,2)</f>
        <v>0</v>
      </c>
      <c r="BL1468" s="18" t="s">
        <v>417</v>
      </c>
      <c r="BM1468" s="145" t="s">
        <v>3663</v>
      </c>
    </row>
    <row r="1469" spans="2:65" s="1" customFormat="1" ht="11.25" x14ac:dyDescent="0.2">
      <c r="B1469" s="34"/>
      <c r="D1469" s="147" t="s">
        <v>320</v>
      </c>
      <c r="F1469" s="148" t="s">
        <v>1484</v>
      </c>
      <c r="I1469" s="149"/>
      <c r="L1469" s="34"/>
      <c r="M1469" s="150"/>
      <c r="T1469" s="55"/>
      <c r="AT1469" s="18" t="s">
        <v>320</v>
      </c>
      <c r="AU1469" s="18" t="s">
        <v>90</v>
      </c>
    </row>
    <row r="1470" spans="2:65" s="14" customFormat="1" ht="11.25" x14ac:dyDescent="0.2">
      <c r="B1470" s="166"/>
      <c r="D1470" s="152" t="s">
        <v>322</v>
      </c>
      <c r="E1470" s="167" t="s">
        <v>43</v>
      </c>
      <c r="F1470" s="168" t="s">
        <v>1815</v>
      </c>
      <c r="H1470" s="167" t="s">
        <v>43</v>
      </c>
      <c r="I1470" s="169"/>
      <c r="L1470" s="166"/>
      <c r="M1470" s="170"/>
      <c r="T1470" s="171"/>
      <c r="AT1470" s="167" t="s">
        <v>322</v>
      </c>
      <c r="AU1470" s="167" t="s">
        <v>90</v>
      </c>
      <c r="AV1470" s="14" t="s">
        <v>88</v>
      </c>
      <c r="AW1470" s="14" t="s">
        <v>41</v>
      </c>
      <c r="AX1470" s="14" t="s">
        <v>81</v>
      </c>
      <c r="AY1470" s="167" t="s">
        <v>311</v>
      </c>
    </row>
    <row r="1471" spans="2:65" s="14" customFormat="1" ht="11.25" x14ac:dyDescent="0.2">
      <c r="B1471" s="166"/>
      <c r="D1471" s="152" t="s">
        <v>322</v>
      </c>
      <c r="E1471" s="167" t="s">
        <v>43</v>
      </c>
      <c r="F1471" s="168" t="s">
        <v>2885</v>
      </c>
      <c r="H1471" s="167" t="s">
        <v>43</v>
      </c>
      <c r="I1471" s="169"/>
      <c r="L1471" s="166"/>
      <c r="M1471" s="170"/>
      <c r="T1471" s="171"/>
      <c r="AT1471" s="167" t="s">
        <v>322</v>
      </c>
      <c r="AU1471" s="167" t="s">
        <v>90</v>
      </c>
      <c r="AV1471" s="14" t="s">
        <v>88</v>
      </c>
      <c r="AW1471" s="14" t="s">
        <v>41</v>
      </c>
      <c r="AX1471" s="14" t="s">
        <v>81</v>
      </c>
      <c r="AY1471" s="167" t="s">
        <v>311</v>
      </c>
    </row>
    <row r="1472" spans="2:65" s="12" customFormat="1" ht="11.25" x14ac:dyDescent="0.2">
      <c r="B1472" s="151"/>
      <c r="D1472" s="152" t="s">
        <v>322</v>
      </c>
      <c r="E1472" s="153" t="s">
        <v>43</v>
      </c>
      <c r="F1472" s="154" t="s">
        <v>3092</v>
      </c>
      <c r="H1472" s="155">
        <v>152.5</v>
      </c>
      <c r="I1472" s="156"/>
      <c r="L1472" s="151"/>
      <c r="M1472" s="157"/>
      <c r="T1472" s="158"/>
      <c r="AT1472" s="153" t="s">
        <v>322</v>
      </c>
      <c r="AU1472" s="153" t="s">
        <v>90</v>
      </c>
      <c r="AV1472" s="12" t="s">
        <v>90</v>
      </c>
      <c r="AW1472" s="12" t="s">
        <v>41</v>
      </c>
      <c r="AX1472" s="12" t="s">
        <v>81</v>
      </c>
      <c r="AY1472" s="153" t="s">
        <v>311</v>
      </c>
    </row>
    <row r="1473" spans="2:65" s="12" customFormat="1" ht="11.25" x14ac:dyDescent="0.2">
      <c r="B1473" s="151"/>
      <c r="D1473" s="152" t="s">
        <v>322</v>
      </c>
      <c r="E1473" s="153" t="s">
        <v>43</v>
      </c>
      <c r="F1473" s="154" t="s">
        <v>3656</v>
      </c>
      <c r="H1473" s="155">
        <v>8.34</v>
      </c>
      <c r="I1473" s="156"/>
      <c r="L1473" s="151"/>
      <c r="M1473" s="157"/>
      <c r="T1473" s="158"/>
      <c r="AT1473" s="153" t="s">
        <v>322</v>
      </c>
      <c r="AU1473" s="153" t="s">
        <v>90</v>
      </c>
      <c r="AV1473" s="12" t="s">
        <v>90</v>
      </c>
      <c r="AW1473" s="12" t="s">
        <v>41</v>
      </c>
      <c r="AX1473" s="12" t="s">
        <v>81</v>
      </c>
      <c r="AY1473" s="153" t="s">
        <v>311</v>
      </c>
    </row>
    <row r="1474" spans="2:65" s="14" customFormat="1" ht="11.25" x14ac:dyDescent="0.2">
      <c r="B1474" s="166"/>
      <c r="D1474" s="152" t="s">
        <v>322</v>
      </c>
      <c r="E1474" s="167" t="s">
        <v>43</v>
      </c>
      <c r="F1474" s="168" t="s">
        <v>2887</v>
      </c>
      <c r="H1474" s="167" t="s">
        <v>43</v>
      </c>
      <c r="I1474" s="169"/>
      <c r="L1474" s="166"/>
      <c r="M1474" s="170"/>
      <c r="T1474" s="171"/>
      <c r="AT1474" s="167" t="s">
        <v>322</v>
      </c>
      <c r="AU1474" s="167" t="s">
        <v>90</v>
      </c>
      <c r="AV1474" s="14" t="s">
        <v>88</v>
      </c>
      <c r="AW1474" s="14" t="s">
        <v>41</v>
      </c>
      <c r="AX1474" s="14" t="s">
        <v>81</v>
      </c>
      <c r="AY1474" s="167" t="s">
        <v>311</v>
      </c>
    </row>
    <row r="1475" spans="2:65" s="12" customFormat="1" ht="11.25" x14ac:dyDescent="0.2">
      <c r="B1475" s="151"/>
      <c r="D1475" s="152" t="s">
        <v>322</v>
      </c>
      <c r="E1475" s="153" t="s">
        <v>43</v>
      </c>
      <c r="F1475" s="154" t="s">
        <v>2813</v>
      </c>
      <c r="H1475" s="155">
        <v>125.8</v>
      </c>
      <c r="I1475" s="156"/>
      <c r="L1475" s="151"/>
      <c r="M1475" s="157"/>
      <c r="T1475" s="158"/>
      <c r="AT1475" s="153" t="s">
        <v>322</v>
      </c>
      <c r="AU1475" s="153" t="s">
        <v>90</v>
      </c>
      <c r="AV1475" s="12" t="s">
        <v>90</v>
      </c>
      <c r="AW1475" s="12" t="s">
        <v>41</v>
      </c>
      <c r="AX1475" s="12" t="s">
        <v>81</v>
      </c>
      <c r="AY1475" s="153" t="s">
        <v>311</v>
      </c>
    </row>
    <row r="1476" spans="2:65" s="12" customFormat="1" ht="11.25" x14ac:dyDescent="0.2">
      <c r="B1476" s="151"/>
      <c r="D1476" s="152" t="s">
        <v>322</v>
      </c>
      <c r="E1476" s="153" t="s">
        <v>43</v>
      </c>
      <c r="F1476" s="154" t="s">
        <v>3657</v>
      </c>
      <c r="H1476" s="155">
        <v>6</v>
      </c>
      <c r="I1476" s="156"/>
      <c r="L1476" s="151"/>
      <c r="M1476" s="157"/>
      <c r="T1476" s="158"/>
      <c r="AT1476" s="153" t="s">
        <v>322</v>
      </c>
      <c r="AU1476" s="153" t="s">
        <v>90</v>
      </c>
      <c r="AV1476" s="12" t="s">
        <v>90</v>
      </c>
      <c r="AW1476" s="12" t="s">
        <v>41</v>
      </c>
      <c r="AX1476" s="12" t="s">
        <v>81</v>
      </c>
      <c r="AY1476" s="153" t="s">
        <v>311</v>
      </c>
    </row>
    <row r="1477" spans="2:65" s="14" customFormat="1" ht="11.25" x14ac:dyDescent="0.2">
      <c r="B1477" s="166"/>
      <c r="D1477" s="152" t="s">
        <v>322</v>
      </c>
      <c r="E1477" s="167" t="s">
        <v>43</v>
      </c>
      <c r="F1477" s="168" t="s">
        <v>2889</v>
      </c>
      <c r="H1477" s="167" t="s">
        <v>43</v>
      </c>
      <c r="I1477" s="169"/>
      <c r="L1477" s="166"/>
      <c r="M1477" s="170"/>
      <c r="T1477" s="171"/>
      <c r="AT1477" s="167" t="s">
        <v>322</v>
      </c>
      <c r="AU1477" s="167" t="s">
        <v>90</v>
      </c>
      <c r="AV1477" s="14" t="s">
        <v>88</v>
      </c>
      <c r="AW1477" s="14" t="s">
        <v>41</v>
      </c>
      <c r="AX1477" s="14" t="s">
        <v>81</v>
      </c>
      <c r="AY1477" s="167" t="s">
        <v>311</v>
      </c>
    </row>
    <row r="1478" spans="2:65" s="12" customFormat="1" ht="11.25" x14ac:dyDescent="0.2">
      <c r="B1478" s="151"/>
      <c r="D1478" s="152" t="s">
        <v>322</v>
      </c>
      <c r="E1478" s="153" t="s">
        <v>43</v>
      </c>
      <c r="F1478" s="154" t="s">
        <v>2814</v>
      </c>
      <c r="H1478" s="155">
        <v>1.4</v>
      </c>
      <c r="I1478" s="156"/>
      <c r="L1478" s="151"/>
      <c r="M1478" s="157"/>
      <c r="T1478" s="158"/>
      <c r="AT1478" s="153" t="s">
        <v>322</v>
      </c>
      <c r="AU1478" s="153" t="s">
        <v>90</v>
      </c>
      <c r="AV1478" s="12" t="s">
        <v>90</v>
      </c>
      <c r="AW1478" s="12" t="s">
        <v>41</v>
      </c>
      <c r="AX1478" s="12" t="s">
        <v>81</v>
      </c>
      <c r="AY1478" s="153" t="s">
        <v>311</v>
      </c>
    </row>
    <row r="1479" spans="2:65" s="12" customFormat="1" ht="11.25" x14ac:dyDescent="0.2">
      <c r="B1479" s="151"/>
      <c r="D1479" s="152" t="s">
        <v>322</v>
      </c>
      <c r="E1479" s="153" t="s">
        <v>43</v>
      </c>
      <c r="F1479" s="154" t="s">
        <v>3658</v>
      </c>
      <c r="H1479" s="155">
        <v>0.39</v>
      </c>
      <c r="I1479" s="156"/>
      <c r="L1479" s="151"/>
      <c r="M1479" s="157"/>
      <c r="T1479" s="158"/>
      <c r="AT1479" s="153" t="s">
        <v>322</v>
      </c>
      <c r="AU1479" s="153" t="s">
        <v>90</v>
      </c>
      <c r="AV1479" s="12" t="s">
        <v>90</v>
      </c>
      <c r="AW1479" s="12" t="s">
        <v>41</v>
      </c>
      <c r="AX1479" s="12" t="s">
        <v>81</v>
      </c>
      <c r="AY1479" s="153" t="s">
        <v>311</v>
      </c>
    </row>
    <row r="1480" spans="2:65" s="14" customFormat="1" ht="11.25" x14ac:dyDescent="0.2">
      <c r="B1480" s="166"/>
      <c r="D1480" s="152" t="s">
        <v>322</v>
      </c>
      <c r="E1480" s="167" t="s">
        <v>43</v>
      </c>
      <c r="F1480" s="168" t="s">
        <v>2891</v>
      </c>
      <c r="H1480" s="167" t="s">
        <v>43</v>
      </c>
      <c r="I1480" s="169"/>
      <c r="L1480" s="166"/>
      <c r="M1480" s="170"/>
      <c r="T1480" s="171"/>
      <c r="AT1480" s="167" t="s">
        <v>322</v>
      </c>
      <c r="AU1480" s="167" t="s">
        <v>90</v>
      </c>
      <c r="AV1480" s="14" t="s">
        <v>88</v>
      </c>
      <c r="AW1480" s="14" t="s">
        <v>41</v>
      </c>
      <c r="AX1480" s="14" t="s">
        <v>81</v>
      </c>
      <c r="AY1480" s="167" t="s">
        <v>311</v>
      </c>
    </row>
    <row r="1481" spans="2:65" s="12" customFormat="1" ht="11.25" x14ac:dyDescent="0.2">
      <c r="B1481" s="151"/>
      <c r="D1481" s="152" t="s">
        <v>322</v>
      </c>
      <c r="E1481" s="153" t="s">
        <v>43</v>
      </c>
      <c r="F1481" s="154" t="s">
        <v>2815</v>
      </c>
      <c r="H1481" s="155">
        <v>17.23</v>
      </c>
      <c r="I1481" s="156"/>
      <c r="L1481" s="151"/>
      <c r="M1481" s="157"/>
      <c r="T1481" s="158"/>
      <c r="AT1481" s="153" t="s">
        <v>322</v>
      </c>
      <c r="AU1481" s="153" t="s">
        <v>90</v>
      </c>
      <c r="AV1481" s="12" t="s">
        <v>90</v>
      </c>
      <c r="AW1481" s="12" t="s">
        <v>41</v>
      </c>
      <c r="AX1481" s="12" t="s">
        <v>81</v>
      </c>
      <c r="AY1481" s="153" t="s">
        <v>311</v>
      </c>
    </row>
    <row r="1482" spans="2:65" s="12" customFormat="1" ht="11.25" x14ac:dyDescent="0.2">
      <c r="B1482" s="151"/>
      <c r="D1482" s="152" t="s">
        <v>322</v>
      </c>
      <c r="E1482" s="153" t="s">
        <v>43</v>
      </c>
      <c r="F1482" s="154" t="s">
        <v>3659</v>
      </c>
      <c r="H1482" s="155">
        <v>1.66</v>
      </c>
      <c r="I1482" s="156"/>
      <c r="L1482" s="151"/>
      <c r="M1482" s="157"/>
      <c r="T1482" s="158"/>
      <c r="AT1482" s="153" t="s">
        <v>322</v>
      </c>
      <c r="AU1482" s="153" t="s">
        <v>90</v>
      </c>
      <c r="AV1482" s="12" t="s">
        <v>90</v>
      </c>
      <c r="AW1482" s="12" t="s">
        <v>41</v>
      </c>
      <c r="AX1482" s="12" t="s">
        <v>81</v>
      </c>
      <c r="AY1482" s="153" t="s">
        <v>311</v>
      </c>
    </row>
    <row r="1483" spans="2:65" s="13" customFormat="1" ht="11.25" x14ac:dyDescent="0.2">
      <c r="B1483" s="159"/>
      <c r="D1483" s="152" t="s">
        <v>322</v>
      </c>
      <c r="E1483" s="160" t="s">
        <v>43</v>
      </c>
      <c r="F1483" s="161" t="s">
        <v>331</v>
      </c>
      <c r="H1483" s="162">
        <v>313.32</v>
      </c>
      <c r="I1483" s="163"/>
      <c r="L1483" s="159"/>
      <c r="M1483" s="164"/>
      <c r="T1483" s="165"/>
      <c r="AT1483" s="160" t="s">
        <v>322</v>
      </c>
      <c r="AU1483" s="160" t="s">
        <v>90</v>
      </c>
      <c r="AV1483" s="13" t="s">
        <v>318</v>
      </c>
      <c r="AW1483" s="13" t="s">
        <v>41</v>
      </c>
      <c r="AX1483" s="13" t="s">
        <v>88</v>
      </c>
      <c r="AY1483" s="160" t="s">
        <v>311</v>
      </c>
    </row>
    <row r="1484" spans="2:65" s="1" customFormat="1" ht="24.2" customHeight="1" x14ac:dyDescent="0.2">
      <c r="B1484" s="34"/>
      <c r="C1484" s="134" t="s">
        <v>3664</v>
      </c>
      <c r="D1484" s="134" t="s">
        <v>313</v>
      </c>
      <c r="E1484" s="135" t="s">
        <v>1486</v>
      </c>
      <c r="F1484" s="136" t="s">
        <v>1487</v>
      </c>
      <c r="G1484" s="137" t="s">
        <v>962</v>
      </c>
      <c r="H1484" s="183"/>
      <c r="I1484" s="139"/>
      <c r="J1484" s="140">
        <f>ROUND(I1484*H1484,2)</f>
        <v>0</v>
      </c>
      <c r="K1484" s="136" t="s">
        <v>317</v>
      </c>
      <c r="L1484" s="34"/>
      <c r="M1484" s="141" t="s">
        <v>43</v>
      </c>
      <c r="N1484" s="142" t="s">
        <v>52</v>
      </c>
      <c r="P1484" s="143">
        <f>O1484*H1484</f>
        <v>0</v>
      </c>
      <c r="Q1484" s="143">
        <v>0</v>
      </c>
      <c r="R1484" s="143">
        <f>Q1484*H1484</f>
        <v>0</v>
      </c>
      <c r="S1484" s="143">
        <v>0</v>
      </c>
      <c r="T1484" s="144">
        <f>S1484*H1484</f>
        <v>0</v>
      </c>
      <c r="AR1484" s="145" t="s">
        <v>417</v>
      </c>
      <c r="AT1484" s="145" t="s">
        <v>313</v>
      </c>
      <c r="AU1484" s="145" t="s">
        <v>90</v>
      </c>
      <c r="AY1484" s="18" t="s">
        <v>311</v>
      </c>
      <c r="BE1484" s="146">
        <f>IF(N1484="základní",J1484,0)</f>
        <v>0</v>
      </c>
      <c r="BF1484" s="146">
        <f>IF(N1484="snížená",J1484,0)</f>
        <v>0</v>
      </c>
      <c r="BG1484" s="146">
        <f>IF(N1484="zákl. přenesená",J1484,0)</f>
        <v>0</v>
      </c>
      <c r="BH1484" s="146">
        <f>IF(N1484="sníž. přenesená",J1484,0)</f>
        <v>0</v>
      </c>
      <c r="BI1484" s="146">
        <f>IF(N1484="nulová",J1484,0)</f>
        <v>0</v>
      </c>
      <c r="BJ1484" s="18" t="s">
        <v>88</v>
      </c>
      <c r="BK1484" s="146">
        <f>ROUND(I1484*H1484,2)</f>
        <v>0</v>
      </c>
      <c r="BL1484" s="18" t="s">
        <v>417</v>
      </c>
      <c r="BM1484" s="145" t="s">
        <v>3665</v>
      </c>
    </row>
    <row r="1485" spans="2:65" s="1" customFormat="1" ht="11.25" x14ac:dyDescent="0.2">
      <c r="B1485" s="34"/>
      <c r="D1485" s="147" t="s">
        <v>320</v>
      </c>
      <c r="F1485" s="148" t="s">
        <v>1489</v>
      </c>
      <c r="I1485" s="149"/>
      <c r="L1485" s="34"/>
      <c r="M1485" s="150"/>
      <c r="T1485" s="55"/>
      <c r="AT1485" s="18" t="s">
        <v>320</v>
      </c>
      <c r="AU1485" s="18" t="s">
        <v>90</v>
      </c>
    </row>
    <row r="1486" spans="2:65" s="11" customFormat="1" ht="22.9" customHeight="1" x14ac:dyDescent="0.2">
      <c r="B1486" s="122"/>
      <c r="D1486" s="123" t="s">
        <v>80</v>
      </c>
      <c r="E1486" s="132" t="s">
        <v>1490</v>
      </c>
      <c r="F1486" s="132" t="s">
        <v>1491</v>
      </c>
      <c r="I1486" s="125"/>
      <c r="J1486" s="133">
        <f>BK1486</f>
        <v>0</v>
      </c>
      <c r="L1486" s="122"/>
      <c r="M1486" s="127"/>
      <c r="P1486" s="128">
        <f>SUM(P1487:P1497)</f>
        <v>0</v>
      </c>
      <c r="R1486" s="128">
        <f>SUM(R1487:R1497)</f>
        <v>7.2400000000000008E-3</v>
      </c>
      <c r="T1486" s="129">
        <f>SUM(T1487:T1497)</f>
        <v>0</v>
      </c>
      <c r="AR1486" s="123" t="s">
        <v>90</v>
      </c>
      <c r="AT1486" s="130" t="s">
        <v>80</v>
      </c>
      <c r="AU1486" s="130" t="s">
        <v>88</v>
      </c>
      <c r="AY1486" s="123" t="s">
        <v>311</v>
      </c>
      <c r="BK1486" s="131">
        <f>SUM(BK1487:BK1497)</f>
        <v>0</v>
      </c>
    </row>
    <row r="1487" spans="2:65" s="1" customFormat="1" ht="16.5" customHeight="1" x14ac:dyDescent="0.2">
      <c r="B1487" s="34"/>
      <c r="C1487" s="134" t="s">
        <v>3666</v>
      </c>
      <c r="D1487" s="134" t="s">
        <v>313</v>
      </c>
      <c r="E1487" s="135" t="s">
        <v>3667</v>
      </c>
      <c r="F1487" s="136" t="s">
        <v>3668</v>
      </c>
      <c r="G1487" s="137" t="s">
        <v>250</v>
      </c>
      <c r="H1487" s="138">
        <v>18.100000000000001</v>
      </c>
      <c r="I1487" s="139"/>
      <c r="J1487" s="140">
        <f>ROUND(I1487*H1487,2)</f>
        <v>0</v>
      </c>
      <c r="K1487" s="136" t="s">
        <v>317</v>
      </c>
      <c r="L1487" s="34"/>
      <c r="M1487" s="141" t="s">
        <v>43</v>
      </c>
      <c r="N1487" s="142" t="s">
        <v>52</v>
      </c>
      <c r="P1487" s="143">
        <f>O1487*H1487</f>
        <v>0</v>
      </c>
      <c r="Q1487" s="143">
        <v>4.0000000000000002E-4</v>
      </c>
      <c r="R1487" s="143">
        <f>Q1487*H1487</f>
        <v>7.2400000000000008E-3</v>
      </c>
      <c r="S1487" s="143">
        <v>0</v>
      </c>
      <c r="T1487" s="144">
        <f>S1487*H1487</f>
        <v>0</v>
      </c>
      <c r="AR1487" s="145" t="s">
        <v>417</v>
      </c>
      <c r="AT1487" s="145" t="s">
        <v>313</v>
      </c>
      <c r="AU1487" s="145" t="s">
        <v>90</v>
      </c>
      <c r="AY1487" s="18" t="s">
        <v>311</v>
      </c>
      <c r="BE1487" s="146">
        <f>IF(N1487="základní",J1487,0)</f>
        <v>0</v>
      </c>
      <c r="BF1487" s="146">
        <f>IF(N1487="snížená",J1487,0)</f>
        <v>0</v>
      </c>
      <c r="BG1487" s="146">
        <f>IF(N1487="zákl. přenesená",J1487,0)</f>
        <v>0</v>
      </c>
      <c r="BH1487" s="146">
        <f>IF(N1487="sníž. přenesená",J1487,0)</f>
        <v>0</v>
      </c>
      <c r="BI1487" s="146">
        <f>IF(N1487="nulová",J1487,0)</f>
        <v>0</v>
      </c>
      <c r="BJ1487" s="18" t="s">
        <v>88</v>
      </c>
      <c r="BK1487" s="146">
        <f>ROUND(I1487*H1487,2)</f>
        <v>0</v>
      </c>
      <c r="BL1487" s="18" t="s">
        <v>417</v>
      </c>
      <c r="BM1487" s="145" t="s">
        <v>3669</v>
      </c>
    </row>
    <row r="1488" spans="2:65" s="1" customFormat="1" ht="11.25" x14ac:dyDescent="0.2">
      <c r="B1488" s="34"/>
      <c r="D1488" s="147" t="s">
        <v>320</v>
      </c>
      <c r="F1488" s="148" t="s">
        <v>3670</v>
      </c>
      <c r="I1488" s="149"/>
      <c r="L1488" s="34"/>
      <c r="M1488" s="150"/>
      <c r="T1488" s="55"/>
      <c r="AT1488" s="18" t="s">
        <v>320</v>
      </c>
      <c r="AU1488" s="18" t="s">
        <v>90</v>
      </c>
    </row>
    <row r="1489" spans="2:65" s="14" customFormat="1" ht="11.25" x14ac:dyDescent="0.2">
      <c r="B1489" s="166"/>
      <c r="D1489" s="152" t="s">
        <v>322</v>
      </c>
      <c r="E1489" s="167" t="s">
        <v>43</v>
      </c>
      <c r="F1489" s="168" t="s">
        <v>3671</v>
      </c>
      <c r="H1489" s="167" t="s">
        <v>43</v>
      </c>
      <c r="I1489" s="169"/>
      <c r="L1489" s="166"/>
      <c r="M1489" s="170"/>
      <c r="T1489" s="171"/>
      <c r="AT1489" s="167" t="s">
        <v>322</v>
      </c>
      <c r="AU1489" s="167" t="s">
        <v>90</v>
      </c>
      <c r="AV1489" s="14" t="s">
        <v>88</v>
      </c>
      <c r="AW1489" s="14" t="s">
        <v>41</v>
      </c>
      <c r="AX1489" s="14" t="s">
        <v>81</v>
      </c>
      <c r="AY1489" s="167" t="s">
        <v>311</v>
      </c>
    </row>
    <row r="1490" spans="2:65" s="12" customFormat="1" ht="11.25" x14ac:dyDescent="0.2">
      <c r="B1490" s="151"/>
      <c r="D1490" s="152" t="s">
        <v>322</v>
      </c>
      <c r="E1490" s="153" t="s">
        <v>43</v>
      </c>
      <c r="F1490" s="154" t="s">
        <v>3672</v>
      </c>
      <c r="H1490" s="155">
        <v>18.100000000000001</v>
      </c>
      <c r="I1490" s="156"/>
      <c r="L1490" s="151"/>
      <c r="M1490" s="157"/>
      <c r="T1490" s="158"/>
      <c r="AT1490" s="153" t="s">
        <v>322</v>
      </c>
      <c r="AU1490" s="153" t="s">
        <v>90</v>
      </c>
      <c r="AV1490" s="12" t="s">
        <v>90</v>
      </c>
      <c r="AW1490" s="12" t="s">
        <v>41</v>
      </c>
      <c r="AX1490" s="12" t="s">
        <v>81</v>
      </c>
      <c r="AY1490" s="153" t="s">
        <v>311</v>
      </c>
    </row>
    <row r="1491" spans="2:65" s="13" customFormat="1" ht="11.25" x14ac:dyDescent="0.2">
      <c r="B1491" s="159"/>
      <c r="D1491" s="152" t="s">
        <v>322</v>
      </c>
      <c r="E1491" s="160" t="s">
        <v>43</v>
      </c>
      <c r="F1491" s="161" t="s">
        <v>331</v>
      </c>
      <c r="H1491" s="162">
        <v>18.100000000000001</v>
      </c>
      <c r="I1491" s="163"/>
      <c r="L1491" s="159"/>
      <c r="M1491" s="164"/>
      <c r="T1491" s="165"/>
      <c r="AT1491" s="160" t="s">
        <v>322</v>
      </c>
      <c r="AU1491" s="160" t="s">
        <v>90</v>
      </c>
      <c r="AV1491" s="13" t="s">
        <v>318</v>
      </c>
      <c r="AW1491" s="13" t="s">
        <v>41</v>
      </c>
      <c r="AX1491" s="13" t="s">
        <v>88</v>
      </c>
      <c r="AY1491" s="160" t="s">
        <v>311</v>
      </c>
    </row>
    <row r="1492" spans="2:65" s="1" customFormat="1" ht="16.5" customHeight="1" x14ac:dyDescent="0.2">
      <c r="B1492" s="34"/>
      <c r="C1492" s="172" t="s">
        <v>3673</v>
      </c>
      <c r="D1492" s="172" t="s">
        <v>634</v>
      </c>
      <c r="E1492" s="173" t="s">
        <v>3674</v>
      </c>
      <c r="F1492" s="174" t="s">
        <v>3675</v>
      </c>
      <c r="G1492" s="175" t="s">
        <v>250</v>
      </c>
      <c r="H1492" s="176">
        <v>19.91</v>
      </c>
      <c r="I1492" s="177"/>
      <c r="J1492" s="178">
        <f>ROUND(I1492*H1492,2)</f>
        <v>0</v>
      </c>
      <c r="K1492" s="174" t="s">
        <v>43</v>
      </c>
      <c r="L1492" s="179"/>
      <c r="M1492" s="180" t="s">
        <v>43</v>
      </c>
      <c r="N1492" s="181" t="s">
        <v>52</v>
      </c>
      <c r="P1492" s="143">
        <f>O1492*H1492</f>
        <v>0</v>
      </c>
      <c r="Q1492" s="143">
        <v>0</v>
      </c>
      <c r="R1492" s="143">
        <f>Q1492*H1492</f>
        <v>0</v>
      </c>
      <c r="S1492" s="143">
        <v>0</v>
      </c>
      <c r="T1492" s="144">
        <f>S1492*H1492</f>
        <v>0</v>
      </c>
      <c r="AR1492" s="145" t="s">
        <v>528</v>
      </c>
      <c r="AT1492" s="145" t="s">
        <v>634</v>
      </c>
      <c r="AU1492" s="145" t="s">
        <v>90</v>
      </c>
      <c r="AY1492" s="18" t="s">
        <v>311</v>
      </c>
      <c r="BE1492" s="146">
        <f>IF(N1492="základní",J1492,0)</f>
        <v>0</v>
      </c>
      <c r="BF1492" s="146">
        <f>IF(N1492="snížená",J1492,0)</f>
        <v>0</v>
      </c>
      <c r="BG1492" s="146">
        <f>IF(N1492="zákl. přenesená",J1492,0)</f>
        <v>0</v>
      </c>
      <c r="BH1492" s="146">
        <f>IF(N1492="sníž. přenesená",J1492,0)</f>
        <v>0</v>
      </c>
      <c r="BI1492" s="146">
        <f>IF(N1492="nulová",J1492,0)</f>
        <v>0</v>
      </c>
      <c r="BJ1492" s="18" t="s">
        <v>88</v>
      </c>
      <c r="BK1492" s="146">
        <f>ROUND(I1492*H1492,2)</f>
        <v>0</v>
      </c>
      <c r="BL1492" s="18" t="s">
        <v>417</v>
      </c>
      <c r="BM1492" s="145" t="s">
        <v>3676</v>
      </c>
    </row>
    <row r="1493" spans="2:65" s="12" customFormat="1" ht="11.25" x14ac:dyDescent="0.2">
      <c r="B1493" s="151"/>
      <c r="D1493" s="152" t="s">
        <v>322</v>
      </c>
      <c r="F1493" s="154" t="s">
        <v>3677</v>
      </c>
      <c r="H1493" s="155">
        <v>19.91</v>
      </c>
      <c r="I1493" s="156"/>
      <c r="L1493" s="151"/>
      <c r="M1493" s="157"/>
      <c r="T1493" s="158"/>
      <c r="AT1493" s="153" t="s">
        <v>322</v>
      </c>
      <c r="AU1493" s="153" t="s">
        <v>90</v>
      </c>
      <c r="AV1493" s="12" t="s">
        <v>90</v>
      </c>
      <c r="AW1493" s="12" t="s">
        <v>4</v>
      </c>
      <c r="AX1493" s="12" t="s">
        <v>88</v>
      </c>
      <c r="AY1493" s="153" t="s">
        <v>311</v>
      </c>
    </row>
    <row r="1494" spans="2:65" s="1" customFormat="1" ht="16.5" customHeight="1" x14ac:dyDescent="0.2">
      <c r="B1494" s="34"/>
      <c r="C1494" s="134" t="s">
        <v>3678</v>
      </c>
      <c r="D1494" s="134" t="s">
        <v>313</v>
      </c>
      <c r="E1494" s="135" t="s">
        <v>3679</v>
      </c>
      <c r="F1494" s="136" t="s">
        <v>3680</v>
      </c>
      <c r="G1494" s="137" t="s">
        <v>250</v>
      </c>
      <c r="H1494" s="138">
        <v>18.100000000000001</v>
      </c>
      <c r="I1494" s="139"/>
      <c r="J1494" s="140">
        <f>ROUND(I1494*H1494,2)</f>
        <v>0</v>
      </c>
      <c r="K1494" s="136" t="s">
        <v>43</v>
      </c>
      <c r="L1494" s="34"/>
      <c r="M1494" s="141" t="s">
        <v>43</v>
      </c>
      <c r="N1494" s="142" t="s">
        <v>52</v>
      </c>
      <c r="P1494" s="143">
        <f>O1494*H1494</f>
        <v>0</v>
      </c>
      <c r="Q1494" s="143">
        <v>0</v>
      </c>
      <c r="R1494" s="143">
        <f>Q1494*H1494</f>
        <v>0</v>
      </c>
      <c r="S1494" s="143">
        <v>0</v>
      </c>
      <c r="T1494" s="144">
        <f>S1494*H1494</f>
        <v>0</v>
      </c>
      <c r="AR1494" s="145" t="s">
        <v>417</v>
      </c>
      <c r="AT1494" s="145" t="s">
        <v>313</v>
      </c>
      <c r="AU1494" s="145" t="s">
        <v>90</v>
      </c>
      <c r="AY1494" s="18" t="s">
        <v>311</v>
      </c>
      <c r="BE1494" s="146">
        <f>IF(N1494="základní",J1494,0)</f>
        <v>0</v>
      </c>
      <c r="BF1494" s="146">
        <f>IF(N1494="snížená",J1494,0)</f>
        <v>0</v>
      </c>
      <c r="BG1494" s="146">
        <f>IF(N1494="zákl. přenesená",J1494,0)</f>
        <v>0</v>
      </c>
      <c r="BH1494" s="146">
        <f>IF(N1494="sníž. přenesená",J1494,0)</f>
        <v>0</v>
      </c>
      <c r="BI1494" s="146">
        <f>IF(N1494="nulová",J1494,0)</f>
        <v>0</v>
      </c>
      <c r="BJ1494" s="18" t="s">
        <v>88</v>
      </c>
      <c r="BK1494" s="146">
        <f>ROUND(I1494*H1494,2)</f>
        <v>0</v>
      </c>
      <c r="BL1494" s="18" t="s">
        <v>417</v>
      </c>
      <c r="BM1494" s="145" t="s">
        <v>3681</v>
      </c>
    </row>
    <row r="1495" spans="2:65" s="1" customFormat="1" ht="21.75" customHeight="1" x14ac:dyDescent="0.2">
      <c r="B1495" s="34"/>
      <c r="C1495" s="134" t="s">
        <v>3682</v>
      </c>
      <c r="D1495" s="134" t="s">
        <v>313</v>
      </c>
      <c r="E1495" s="135" t="s">
        <v>3683</v>
      </c>
      <c r="F1495" s="136" t="s">
        <v>3684</v>
      </c>
      <c r="G1495" s="137" t="s">
        <v>250</v>
      </c>
      <c r="H1495" s="138">
        <v>18.100000000000001</v>
      </c>
      <c r="I1495" s="139"/>
      <c r="J1495" s="140">
        <f>ROUND(I1495*H1495,2)</f>
        <v>0</v>
      </c>
      <c r="K1495" s="136" t="s">
        <v>43</v>
      </c>
      <c r="L1495" s="34"/>
      <c r="M1495" s="141" t="s">
        <v>43</v>
      </c>
      <c r="N1495" s="142" t="s">
        <v>52</v>
      </c>
      <c r="P1495" s="143">
        <f>O1495*H1495</f>
        <v>0</v>
      </c>
      <c r="Q1495" s="143">
        <v>0</v>
      </c>
      <c r="R1495" s="143">
        <f>Q1495*H1495</f>
        <v>0</v>
      </c>
      <c r="S1495" s="143">
        <v>0</v>
      </c>
      <c r="T1495" s="144">
        <f>S1495*H1495</f>
        <v>0</v>
      </c>
      <c r="AR1495" s="145" t="s">
        <v>417</v>
      </c>
      <c r="AT1495" s="145" t="s">
        <v>313</v>
      </c>
      <c r="AU1495" s="145" t="s">
        <v>90</v>
      </c>
      <c r="AY1495" s="18" t="s">
        <v>311</v>
      </c>
      <c r="BE1495" s="146">
        <f>IF(N1495="základní",J1495,0)</f>
        <v>0</v>
      </c>
      <c r="BF1495" s="146">
        <f>IF(N1495="snížená",J1495,0)</f>
        <v>0</v>
      </c>
      <c r="BG1495" s="146">
        <f>IF(N1495="zákl. přenesená",J1495,0)</f>
        <v>0</v>
      </c>
      <c r="BH1495" s="146">
        <f>IF(N1495="sníž. přenesená",J1495,0)</f>
        <v>0</v>
      </c>
      <c r="BI1495" s="146">
        <f>IF(N1495="nulová",J1495,0)</f>
        <v>0</v>
      </c>
      <c r="BJ1495" s="18" t="s">
        <v>88</v>
      </c>
      <c r="BK1495" s="146">
        <f>ROUND(I1495*H1495,2)</f>
        <v>0</v>
      </c>
      <c r="BL1495" s="18" t="s">
        <v>417</v>
      </c>
      <c r="BM1495" s="145" t="s">
        <v>3685</v>
      </c>
    </row>
    <row r="1496" spans="2:65" s="1" customFormat="1" ht="24.2" customHeight="1" x14ac:dyDescent="0.2">
      <c r="B1496" s="34"/>
      <c r="C1496" s="134" t="s">
        <v>3686</v>
      </c>
      <c r="D1496" s="134" t="s">
        <v>313</v>
      </c>
      <c r="E1496" s="135" t="s">
        <v>1503</v>
      </c>
      <c r="F1496" s="136" t="s">
        <v>1504</v>
      </c>
      <c r="G1496" s="137" t="s">
        <v>962</v>
      </c>
      <c r="H1496" s="183"/>
      <c r="I1496" s="139"/>
      <c r="J1496" s="140">
        <f>ROUND(I1496*H1496,2)</f>
        <v>0</v>
      </c>
      <c r="K1496" s="136" t="s">
        <v>317</v>
      </c>
      <c r="L1496" s="34"/>
      <c r="M1496" s="141" t="s">
        <v>43</v>
      </c>
      <c r="N1496" s="142" t="s">
        <v>52</v>
      </c>
      <c r="P1496" s="143">
        <f>O1496*H1496</f>
        <v>0</v>
      </c>
      <c r="Q1496" s="143">
        <v>0</v>
      </c>
      <c r="R1496" s="143">
        <f>Q1496*H1496</f>
        <v>0</v>
      </c>
      <c r="S1496" s="143">
        <v>0</v>
      </c>
      <c r="T1496" s="144">
        <f>S1496*H1496</f>
        <v>0</v>
      </c>
      <c r="AR1496" s="145" t="s">
        <v>417</v>
      </c>
      <c r="AT1496" s="145" t="s">
        <v>313</v>
      </c>
      <c r="AU1496" s="145" t="s">
        <v>90</v>
      </c>
      <c r="AY1496" s="18" t="s">
        <v>311</v>
      </c>
      <c r="BE1496" s="146">
        <f>IF(N1496="základní",J1496,0)</f>
        <v>0</v>
      </c>
      <c r="BF1496" s="146">
        <f>IF(N1496="snížená",J1496,0)</f>
        <v>0</v>
      </c>
      <c r="BG1496" s="146">
        <f>IF(N1496="zákl. přenesená",J1496,0)</f>
        <v>0</v>
      </c>
      <c r="BH1496" s="146">
        <f>IF(N1496="sníž. přenesená",J1496,0)</f>
        <v>0</v>
      </c>
      <c r="BI1496" s="146">
        <f>IF(N1496="nulová",J1496,0)</f>
        <v>0</v>
      </c>
      <c r="BJ1496" s="18" t="s">
        <v>88</v>
      </c>
      <c r="BK1496" s="146">
        <f>ROUND(I1496*H1496,2)</f>
        <v>0</v>
      </c>
      <c r="BL1496" s="18" t="s">
        <v>417</v>
      </c>
      <c r="BM1496" s="145" t="s">
        <v>3687</v>
      </c>
    </row>
    <row r="1497" spans="2:65" s="1" customFormat="1" ht="11.25" x14ac:dyDescent="0.2">
      <c r="B1497" s="34"/>
      <c r="D1497" s="147" t="s">
        <v>320</v>
      </c>
      <c r="F1497" s="148" t="s">
        <v>1506</v>
      </c>
      <c r="I1497" s="149"/>
      <c r="L1497" s="34"/>
      <c r="M1497" s="150"/>
      <c r="T1497" s="55"/>
      <c r="AT1497" s="18" t="s">
        <v>320</v>
      </c>
      <c r="AU1497" s="18" t="s">
        <v>90</v>
      </c>
    </row>
    <row r="1498" spans="2:65" s="11" customFormat="1" ht="22.9" customHeight="1" x14ac:dyDescent="0.2">
      <c r="B1498" s="122"/>
      <c r="D1498" s="123" t="s">
        <v>80</v>
      </c>
      <c r="E1498" s="132" t="s">
        <v>1507</v>
      </c>
      <c r="F1498" s="132" t="s">
        <v>1508</v>
      </c>
      <c r="I1498" s="125"/>
      <c r="J1498" s="133">
        <f>BK1498</f>
        <v>0</v>
      </c>
      <c r="L1498" s="122"/>
      <c r="M1498" s="127"/>
      <c r="P1498" s="128">
        <f>SUM(P1499:P1513)</f>
        <v>0</v>
      </c>
      <c r="R1498" s="128">
        <f>SUM(R1499:R1513)</f>
        <v>1.9576781000000001</v>
      </c>
      <c r="T1498" s="129">
        <f>SUM(T1499:T1513)</f>
        <v>0</v>
      </c>
      <c r="AR1498" s="123" t="s">
        <v>90</v>
      </c>
      <c r="AT1498" s="130" t="s">
        <v>80</v>
      </c>
      <c r="AU1498" s="130" t="s">
        <v>88</v>
      </c>
      <c r="AY1498" s="123" t="s">
        <v>311</v>
      </c>
      <c r="BK1498" s="131">
        <f>SUM(BK1499:BK1513)</f>
        <v>0</v>
      </c>
    </row>
    <row r="1499" spans="2:65" s="1" customFormat="1" ht="21.75" customHeight="1" x14ac:dyDescent="0.2">
      <c r="B1499" s="34"/>
      <c r="C1499" s="134" t="s">
        <v>3688</v>
      </c>
      <c r="D1499" s="134" t="s">
        <v>313</v>
      </c>
      <c r="E1499" s="135" t="s">
        <v>3689</v>
      </c>
      <c r="F1499" s="136" t="s">
        <v>3690</v>
      </c>
      <c r="G1499" s="137" t="s">
        <v>250</v>
      </c>
      <c r="H1499" s="138">
        <v>305.41000000000003</v>
      </c>
      <c r="I1499" s="139"/>
      <c r="J1499" s="140">
        <f>ROUND(I1499*H1499,2)</f>
        <v>0</v>
      </c>
      <c r="K1499" s="136" t="s">
        <v>317</v>
      </c>
      <c r="L1499" s="34"/>
      <c r="M1499" s="141" t="s">
        <v>43</v>
      </c>
      <c r="N1499" s="142" t="s">
        <v>52</v>
      </c>
      <c r="P1499" s="143">
        <f>O1499*H1499</f>
        <v>0</v>
      </c>
      <c r="Q1499" s="143">
        <v>5.4799999999999996E-3</v>
      </c>
      <c r="R1499" s="143">
        <f>Q1499*H1499</f>
        <v>1.6736468</v>
      </c>
      <c r="S1499" s="143">
        <v>0</v>
      </c>
      <c r="T1499" s="144">
        <f>S1499*H1499</f>
        <v>0</v>
      </c>
      <c r="AR1499" s="145" t="s">
        <v>417</v>
      </c>
      <c r="AT1499" s="145" t="s">
        <v>313</v>
      </c>
      <c r="AU1499" s="145" t="s">
        <v>90</v>
      </c>
      <c r="AY1499" s="18" t="s">
        <v>311</v>
      </c>
      <c r="BE1499" s="146">
        <f>IF(N1499="základní",J1499,0)</f>
        <v>0</v>
      </c>
      <c r="BF1499" s="146">
        <f>IF(N1499="snížená",J1499,0)</f>
        <v>0</v>
      </c>
      <c r="BG1499" s="146">
        <f>IF(N1499="zákl. přenesená",J1499,0)</f>
        <v>0</v>
      </c>
      <c r="BH1499" s="146">
        <f>IF(N1499="sníž. přenesená",J1499,0)</f>
        <v>0</v>
      </c>
      <c r="BI1499" s="146">
        <f>IF(N1499="nulová",J1499,0)</f>
        <v>0</v>
      </c>
      <c r="BJ1499" s="18" t="s">
        <v>88</v>
      </c>
      <c r="BK1499" s="146">
        <f>ROUND(I1499*H1499,2)</f>
        <v>0</v>
      </c>
      <c r="BL1499" s="18" t="s">
        <v>417</v>
      </c>
      <c r="BM1499" s="145" t="s">
        <v>3691</v>
      </c>
    </row>
    <row r="1500" spans="2:65" s="1" customFormat="1" ht="11.25" x14ac:dyDescent="0.2">
      <c r="B1500" s="34"/>
      <c r="D1500" s="147" t="s">
        <v>320</v>
      </c>
      <c r="F1500" s="148" t="s">
        <v>3692</v>
      </c>
      <c r="I1500" s="149"/>
      <c r="L1500" s="34"/>
      <c r="M1500" s="150"/>
      <c r="T1500" s="55"/>
      <c r="AT1500" s="18" t="s">
        <v>320</v>
      </c>
      <c r="AU1500" s="18" t="s">
        <v>90</v>
      </c>
    </row>
    <row r="1501" spans="2:65" s="14" customFormat="1" ht="11.25" x14ac:dyDescent="0.2">
      <c r="B1501" s="166"/>
      <c r="D1501" s="152" t="s">
        <v>322</v>
      </c>
      <c r="E1501" s="167" t="s">
        <v>43</v>
      </c>
      <c r="F1501" s="168" t="s">
        <v>1815</v>
      </c>
      <c r="H1501" s="167" t="s">
        <v>43</v>
      </c>
      <c r="I1501" s="169"/>
      <c r="L1501" s="166"/>
      <c r="M1501" s="170"/>
      <c r="T1501" s="171"/>
      <c r="AT1501" s="167" t="s">
        <v>322</v>
      </c>
      <c r="AU1501" s="167" t="s">
        <v>90</v>
      </c>
      <c r="AV1501" s="14" t="s">
        <v>88</v>
      </c>
      <c r="AW1501" s="14" t="s">
        <v>41</v>
      </c>
      <c r="AX1501" s="14" t="s">
        <v>81</v>
      </c>
      <c r="AY1501" s="167" t="s">
        <v>311</v>
      </c>
    </row>
    <row r="1502" spans="2:65" s="12" customFormat="1" ht="11.25" x14ac:dyDescent="0.2">
      <c r="B1502" s="151"/>
      <c r="D1502" s="152" t="s">
        <v>322</v>
      </c>
      <c r="E1502" s="153" t="s">
        <v>43</v>
      </c>
      <c r="F1502" s="154" t="s">
        <v>3693</v>
      </c>
      <c r="H1502" s="155">
        <v>181.8</v>
      </c>
      <c r="I1502" s="156"/>
      <c r="L1502" s="151"/>
      <c r="M1502" s="157"/>
      <c r="T1502" s="158"/>
      <c r="AT1502" s="153" t="s">
        <v>322</v>
      </c>
      <c r="AU1502" s="153" t="s">
        <v>90</v>
      </c>
      <c r="AV1502" s="12" t="s">
        <v>90</v>
      </c>
      <c r="AW1502" s="12" t="s">
        <v>41</v>
      </c>
      <c r="AX1502" s="12" t="s">
        <v>81</v>
      </c>
      <c r="AY1502" s="153" t="s">
        <v>311</v>
      </c>
    </row>
    <row r="1503" spans="2:65" s="12" customFormat="1" ht="11.25" x14ac:dyDescent="0.2">
      <c r="B1503" s="151"/>
      <c r="D1503" s="152" t="s">
        <v>322</v>
      </c>
      <c r="E1503" s="153" t="s">
        <v>43</v>
      </c>
      <c r="F1503" s="154" t="s">
        <v>3694</v>
      </c>
      <c r="H1503" s="155">
        <v>156.75</v>
      </c>
      <c r="I1503" s="156"/>
      <c r="L1503" s="151"/>
      <c r="M1503" s="157"/>
      <c r="T1503" s="158"/>
      <c r="AT1503" s="153" t="s">
        <v>322</v>
      </c>
      <c r="AU1503" s="153" t="s">
        <v>90</v>
      </c>
      <c r="AV1503" s="12" t="s">
        <v>90</v>
      </c>
      <c r="AW1503" s="12" t="s">
        <v>41</v>
      </c>
      <c r="AX1503" s="12" t="s">
        <v>81</v>
      </c>
      <c r="AY1503" s="153" t="s">
        <v>311</v>
      </c>
    </row>
    <row r="1504" spans="2:65" s="14" customFormat="1" ht="11.25" x14ac:dyDescent="0.2">
      <c r="B1504" s="166"/>
      <c r="D1504" s="152" t="s">
        <v>322</v>
      </c>
      <c r="E1504" s="167" t="s">
        <v>43</v>
      </c>
      <c r="F1504" s="168" t="s">
        <v>2839</v>
      </c>
      <c r="H1504" s="167" t="s">
        <v>43</v>
      </c>
      <c r="I1504" s="169"/>
      <c r="L1504" s="166"/>
      <c r="M1504" s="170"/>
      <c r="T1504" s="171"/>
      <c r="AT1504" s="167" t="s">
        <v>322</v>
      </c>
      <c r="AU1504" s="167" t="s">
        <v>90</v>
      </c>
      <c r="AV1504" s="14" t="s">
        <v>88</v>
      </c>
      <c r="AW1504" s="14" t="s">
        <v>41</v>
      </c>
      <c r="AX1504" s="14" t="s">
        <v>81</v>
      </c>
      <c r="AY1504" s="167" t="s">
        <v>311</v>
      </c>
    </row>
    <row r="1505" spans="2:65" s="12" customFormat="1" ht="11.25" x14ac:dyDescent="0.2">
      <c r="B1505" s="151"/>
      <c r="D1505" s="152" t="s">
        <v>322</v>
      </c>
      <c r="E1505" s="153" t="s">
        <v>43</v>
      </c>
      <c r="F1505" s="154" t="s">
        <v>2840</v>
      </c>
      <c r="H1505" s="155">
        <v>-7.48</v>
      </c>
      <c r="I1505" s="156"/>
      <c r="L1505" s="151"/>
      <c r="M1505" s="157"/>
      <c r="T1505" s="158"/>
      <c r="AT1505" s="153" t="s">
        <v>322</v>
      </c>
      <c r="AU1505" s="153" t="s">
        <v>90</v>
      </c>
      <c r="AV1505" s="12" t="s">
        <v>90</v>
      </c>
      <c r="AW1505" s="12" t="s">
        <v>41</v>
      </c>
      <c r="AX1505" s="12" t="s">
        <v>81</v>
      </c>
      <c r="AY1505" s="153" t="s">
        <v>311</v>
      </c>
    </row>
    <row r="1506" spans="2:65" s="12" customFormat="1" ht="11.25" x14ac:dyDescent="0.2">
      <c r="B1506" s="151"/>
      <c r="D1506" s="152" t="s">
        <v>322</v>
      </c>
      <c r="E1506" s="153" t="s">
        <v>43</v>
      </c>
      <c r="F1506" s="154" t="s">
        <v>3695</v>
      </c>
      <c r="H1506" s="155">
        <v>-25.66</v>
      </c>
      <c r="I1506" s="156"/>
      <c r="L1506" s="151"/>
      <c r="M1506" s="157"/>
      <c r="T1506" s="158"/>
      <c r="AT1506" s="153" t="s">
        <v>322</v>
      </c>
      <c r="AU1506" s="153" t="s">
        <v>90</v>
      </c>
      <c r="AV1506" s="12" t="s">
        <v>90</v>
      </c>
      <c r="AW1506" s="12" t="s">
        <v>41</v>
      </c>
      <c r="AX1506" s="12" t="s">
        <v>81</v>
      </c>
      <c r="AY1506" s="153" t="s">
        <v>311</v>
      </c>
    </row>
    <row r="1507" spans="2:65" s="13" customFormat="1" ht="11.25" x14ac:dyDescent="0.2">
      <c r="B1507" s="159"/>
      <c r="D1507" s="152" t="s">
        <v>322</v>
      </c>
      <c r="E1507" s="160" t="s">
        <v>43</v>
      </c>
      <c r="F1507" s="161" t="s">
        <v>331</v>
      </c>
      <c r="H1507" s="162">
        <v>305.41000000000003</v>
      </c>
      <c r="I1507" s="163"/>
      <c r="L1507" s="159"/>
      <c r="M1507" s="164"/>
      <c r="T1507" s="165"/>
      <c r="AT1507" s="160" t="s">
        <v>322</v>
      </c>
      <c r="AU1507" s="160" t="s">
        <v>90</v>
      </c>
      <c r="AV1507" s="13" t="s">
        <v>318</v>
      </c>
      <c r="AW1507" s="13" t="s">
        <v>41</v>
      </c>
      <c r="AX1507" s="13" t="s">
        <v>88</v>
      </c>
      <c r="AY1507" s="160" t="s">
        <v>311</v>
      </c>
    </row>
    <row r="1508" spans="2:65" s="1" customFormat="1" ht="16.5" customHeight="1" x14ac:dyDescent="0.2">
      <c r="B1508" s="34"/>
      <c r="C1508" s="172" t="s">
        <v>3696</v>
      </c>
      <c r="D1508" s="172" t="s">
        <v>634</v>
      </c>
      <c r="E1508" s="173" t="s">
        <v>3697</v>
      </c>
      <c r="F1508" s="174" t="s">
        <v>3698</v>
      </c>
      <c r="G1508" s="175" t="s">
        <v>250</v>
      </c>
      <c r="H1508" s="176">
        <v>335.95100000000002</v>
      </c>
      <c r="I1508" s="177"/>
      <c r="J1508" s="178">
        <f>ROUND(I1508*H1508,2)</f>
        <v>0</v>
      </c>
      <c r="K1508" s="174" t="s">
        <v>43</v>
      </c>
      <c r="L1508" s="179"/>
      <c r="M1508" s="180" t="s">
        <v>43</v>
      </c>
      <c r="N1508" s="181" t="s">
        <v>52</v>
      </c>
      <c r="P1508" s="143">
        <f>O1508*H1508</f>
        <v>0</v>
      </c>
      <c r="Q1508" s="143">
        <v>0</v>
      </c>
      <c r="R1508" s="143">
        <f>Q1508*H1508</f>
        <v>0</v>
      </c>
      <c r="S1508" s="143">
        <v>0</v>
      </c>
      <c r="T1508" s="144">
        <f>S1508*H1508</f>
        <v>0</v>
      </c>
      <c r="AR1508" s="145" t="s">
        <v>528</v>
      </c>
      <c r="AT1508" s="145" t="s">
        <v>634</v>
      </c>
      <c r="AU1508" s="145" t="s">
        <v>90</v>
      </c>
      <c r="AY1508" s="18" t="s">
        <v>311</v>
      </c>
      <c r="BE1508" s="146">
        <f>IF(N1508="základní",J1508,0)</f>
        <v>0</v>
      </c>
      <c r="BF1508" s="146">
        <f>IF(N1508="snížená",J1508,0)</f>
        <v>0</v>
      </c>
      <c r="BG1508" s="146">
        <f>IF(N1508="zákl. přenesená",J1508,0)</f>
        <v>0</v>
      </c>
      <c r="BH1508" s="146">
        <f>IF(N1508="sníž. přenesená",J1508,0)</f>
        <v>0</v>
      </c>
      <c r="BI1508" s="146">
        <f>IF(N1508="nulová",J1508,0)</f>
        <v>0</v>
      </c>
      <c r="BJ1508" s="18" t="s">
        <v>88</v>
      </c>
      <c r="BK1508" s="146">
        <f>ROUND(I1508*H1508,2)</f>
        <v>0</v>
      </c>
      <c r="BL1508" s="18" t="s">
        <v>417</v>
      </c>
      <c r="BM1508" s="145" t="s">
        <v>3699</v>
      </c>
    </row>
    <row r="1509" spans="2:65" s="12" customFormat="1" ht="11.25" x14ac:dyDescent="0.2">
      <c r="B1509" s="151"/>
      <c r="D1509" s="152" t="s">
        <v>322</v>
      </c>
      <c r="F1509" s="154" t="s">
        <v>3700</v>
      </c>
      <c r="H1509" s="155">
        <v>335.95100000000002</v>
      </c>
      <c r="I1509" s="156"/>
      <c r="L1509" s="151"/>
      <c r="M1509" s="157"/>
      <c r="T1509" s="158"/>
      <c r="AT1509" s="153" t="s">
        <v>322</v>
      </c>
      <c r="AU1509" s="153" t="s">
        <v>90</v>
      </c>
      <c r="AV1509" s="12" t="s">
        <v>90</v>
      </c>
      <c r="AW1509" s="12" t="s">
        <v>4</v>
      </c>
      <c r="AX1509" s="12" t="s">
        <v>88</v>
      </c>
      <c r="AY1509" s="153" t="s">
        <v>311</v>
      </c>
    </row>
    <row r="1510" spans="2:65" s="1" customFormat="1" ht="16.5" customHeight="1" x14ac:dyDescent="0.2">
      <c r="B1510" s="34"/>
      <c r="C1510" s="134" t="s">
        <v>3701</v>
      </c>
      <c r="D1510" s="134" t="s">
        <v>313</v>
      </c>
      <c r="E1510" s="135" t="s">
        <v>3702</v>
      </c>
      <c r="F1510" s="136" t="s">
        <v>3703</v>
      </c>
      <c r="G1510" s="137" t="s">
        <v>250</v>
      </c>
      <c r="H1510" s="138">
        <v>305.41000000000003</v>
      </c>
      <c r="I1510" s="139"/>
      <c r="J1510" s="140">
        <f>ROUND(I1510*H1510,2)</f>
        <v>0</v>
      </c>
      <c r="K1510" s="136" t="s">
        <v>1951</v>
      </c>
      <c r="L1510" s="34"/>
      <c r="M1510" s="141" t="s">
        <v>43</v>
      </c>
      <c r="N1510" s="142" t="s">
        <v>52</v>
      </c>
      <c r="P1510" s="143">
        <f>O1510*H1510</f>
        <v>0</v>
      </c>
      <c r="Q1510" s="143">
        <v>9.3000000000000005E-4</v>
      </c>
      <c r="R1510" s="143">
        <f>Q1510*H1510</f>
        <v>0.28403130000000004</v>
      </c>
      <c r="S1510" s="143">
        <v>0</v>
      </c>
      <c r="T1510" s="144">
        <f>S1510*H1510</f>
        <v>0</v>
      </c>
      <c r="AR1510" s="145" t="s">
        <v>417</v>
      </c>
      <c r="AT1510" s="145" t="s">
        <v>313</v>
      </c>
      <c r="AU1510" s="145" t="s">
        <v>90</v>
      </c>
      <c r="AY1510" s="18" t="s">
        <v>311</v>
      </c>
      <c r="BE1510" s="146">
        <f>IF(N1510="základní",J1510,0)</f>
        <v>0</v>
      </c>
      <c r="BF1510" s="146">
        <f>IF(N1510="snížená",J1510,0)</f>
        <v>0</v>
      </c>
      <c r="BG1510" s="146">
        <f>IF(N1510="zákl. přenesená",J1510,0)</f>
        <v>0</v>
      </c>
      <c r="BH1510" s="146">
        <f>IF(N1510="sníž. přenesená",J1510,0)</f>
        <v>0</v>
      </c>
      <c r="BI1510" s="146">
        <f>IF(N1510="nulová",J1510,0)</f>
        <v>0</v>
      </c>
      <c r="BJ1510" s="18" t="s">
        <v>88</v>
      </c>
      <c r="BK1510" s="146">
        <f>ROUND(I1510*H1510,2)</f>
        <v>0</v>
      </c>
      <c r="BL1510" s="18" t="s">
        <v>417</v>
      </c>
      <c r="BM1510" s="145" t="s">
        <v>3704</v>
      </c>
    </row>
    <row r="1511" spans="2:65" s="1" customFormat="1" ht="11.25" x14ac:dyDescent="0.2">
      <c r="B1511" s="34"/>
      <c r="D1511" s="147" t="s">
        <v>320</v>
      </c>
      <c r="F1511" s="148" t="s">
        <v>3705</v>
      </c>
      <c r="I1511" s="149"/>
      <c r="L1511" s="34"/>
      <c r="M1511" s="150"/>
      <c r="T1511" s="55"/>
      <c r="AT1511" s="18" t="s">
        <v>320</v>
      </c>
      <c r="AU1511" s="18" t="s">
        <v>90</v>
      </c>
    </row>
    <row r="1512" spans="2:65" s="1" customFormat="1" ht="24.2" customHeight="1" x14ac:dyDescent="0.2">
      <c r="B1512" s="34"/>
      <c r="C1512" s="134" t="s">
        <v>3706</v>
      </c>
      <c r="D1512" s="134" t="s">
        <v>313</v>
      </c>
      <c r="E1512" s="135" t="s">
        <v>1556</v>
      </c>
      <c r="F1512" s="136" t="s">
        <v>1557</v>
      </c>
      <c r="G1512" s="137" t="s">
        <v>962</v>
      </c>
      <c r="H1512" s="183"/>
      <c r="I1512" s="139"/>
      <c r="J1512" s="140">
        <f>ROUND(I1512*H1512,2)</f>
        <v>0</v>
      </c>
      <c r="K1512" s="136" t="s">
        <v>317</v>
      </c>
      <c r="L1512" s="34"/>
      <c r="M1512" s="141" t="s">
        <v>43</v>
      </c>
      <c r="N1512" s="142" t="s">
        <v>52</v>
      </c>
      <c r="P1512" s="143">
        <f>O1512*H1512</f>
        <v>0</v>
      </c>
      <c r="Q1512" s="143">
        <v>0</v>
      </c>
      <c r="R1512" s="143">
        <f>Q1512*H1512</f>
        <v>0</v>
      </c>
      <c r="S1512" s="143">
        <v>0</v>
      </c>
      <c r="T1512" s="144">
        <f>S1512*H1512</f>
        <v>0</v>
      </c>
      <c r="AR1512" s="145" t="s">
        <v>417</v>
      </c>
      <c r="AT1512" s="145" t="s">
        <v>313</v>
      </c>
      <c r="AU1512" s="145" t="s">
        <v>90</v>
      </c>
      <c r="AY1512" s="18" t="s">
        <v>311</v>
      </c>
      <c r="BE1512" s="146">
        <f>IF(N1512="základní",J1512,0)</f>
        <v>0</v>
      </c>
      <c r="BF1512" s="146">
        <f>IF(N1512="snížená",J1512,0)</f>
        <v>0</v>
      </c>
      <c r="BG1512" s="146">
        <f>IF(N1512="zákl. přenesená",J1512,0)</f>
        <v>0</v>
      </c>
      <c r="BH1512" s="146">
        <f>IF(N1512="sníž. přenesená",J1512,0)</f>
        <v>0</v>
      </c>
      <c r="BI1512" s="146">
        <f>IF(N1512="nulová",J1512,0)</f>
        <v>0</v>
      </c>
      <c r="BJ1512" s="18" t="s">
        <v>88</v>
      </c>
      <c r="BK1512" s="146">
        <f>ROUND(I1512*H1512,2)</f>
        <v>0</v>
      </c>
      <c r="BL1512" s="18" t="s">
        <v>417</v>
      </c>
      <c r="BM1512" s="145" t="s">
        <v>3707</v>
      </c>
    </row>
    <row r="1513" spans="2:65" s="1" customFormat="1" ht="11.25" x14ac:dyDescent="0.2">
      <c r="B1513" s="34"/>
      <c r="D1513" s="147" t="s">
        <v>320</v>
      </c>
      <c r="F1513" s="148" t="s">
        <v>1559</v>
      </c>
      <c r="I1513" s="149"/>
      <c r="L1513" s="34"/>
      <c r="M1513" s="150"/>
      <c r="T1513" s="55"/>
      <c r="AT1513" s="18" t="s">
        <v>320</v>
      </c>
      <c r="AU1513" s="18" t="s">
        <v>90</v>
      </c>
    </row>
    <row r="1514" spans="2:65" s="11" customFormat="1" ht="22.9" customHeight="1" x14ac:dyDescent="0.2">
      <c r="B1514" s="122"/>
      <c r="D1514" s="123" t="s">
        <v>80</v>
      </c>
      <c r="E1514" s="132" t="s">
        <v>1560</v>
      </c>
      <c r="F1514" s="132" t="s">
        <v>1561</v>
      </c>
      <c r="I1514" s="125"/>
      <c r="J1514" s="133">
        <f>BK1514</f>
        <v>0</v>
      </c>
      <c r="L1514" s="122"/>
      <c r="M1514" s="127"/>
      <c r="P1514" s="128">
        <f>SUM(P1515:P1530)</f>
        <v>0</v>
      </c>
      <c r="R1514" s="128">
        <f>SUM(R1515:R1530)</f>
        <v>7.0499760000000009E-2</v>
      </c>
      <c r="T1514" s="129">
        <f>SUM(T1515:T1530)</f>
        <v>0</v>
      </c>
      <c r="AR1514" s="123" t="s">
        <v>90</v>
      </c>
      <c r="AT1514" s="130" t="s">
        <v>80</v>
      </c>
      <c r="AU1514" s="130" t="s">
        <v>88</v>
      </c>
      <c r="AY1514" s="123" t="s">
        <v>311</v>
      </c>
      <c r="BK1514" s="131">
        <f>SUM(BK1515:BK1530)</f>
        <v>0</v>
      </c>
    </row>
    <row r="1515" spans="2:65" s="1" customFormat="1" ht="24.2" customHeight="1" x14ac:dyDescent="0.2">
      <c r="B1515" s="34"/>
      <c r="C1515" s="134" t="s">
        <v>3708</v>
      </c>
      <c r="D1515" s="134" t="s">
        <v>313</v>
      </c>
      <c r="E1515" s="135" t="s">
        <v>1590</v>
      </c>
      <c r="F1515" s="136" t="s">
        <v>1591</v>
      </c>
      <c r="G1515" s="137" t="s">
        <v>250</v>
      </c>
      <c r="H1515" s="138">
        <v>161.14099999999999</v>
      </c>
      <c r="I1515" s="139"/>
      <c r="J1515" s="140">
        <f>ROUND(I1515*H1515,2)</f>
        <v>0</v>
      </c>
      <c r="K1515" s="136" t="s">
        <v>317</v>
      </c>
      <c r="L1515" s="34"/>
      <c r="M1515" s="141" t="s">
        <v>43</v>
      </c>
      <c r="N1515" s="142" t="s">
        <v>52</v>
      </c>
      <c r="P1515" s="143">
        <f>O1515*H1515</f>
        <v>0</v>
      </c>
      <c r="Q1515" s="143">
        <v>3.6000000000000002E-4</v>
      </c>
      <c r="R1515" s="143">
        <f>Q1515*H1515</f>
        <v>5.8010760000000001E-2</v>
      </c>
      <c r="S1515" s="143">
        <v>0</v>
      </c>
      <c r="T1515" s="144">
        <f>S1515*H1515</f>
        <v>0</v>
      </c>
      <c r="AR1515" s="145" t="s">
        <v>417</v>
      </c>
      <c r="AT1515" s="145" t="s">
        <v>313</v>
      </c>
      <c r="AU1515" s="145" t="s">
        <v>90</v>
      </c>
      <c r="AY1515" s="18" t="s">
        <v>311</v>
      </c>
      <c r="BE1515" s="146">
        <f>IF(N1515="základní",J1515,0)</f>
        <v>0</v>
      </c>
      <c r="BF1515" s="146">
        <f>IF(N1515="snížená",J1515,0)</f>
        <v>0</v>
      </c>
      <c r="BG1515" s="146">
        <f>IF(N1515="zákl. přenesená",J1515,0)</f>
        <v>0</v>
      </c>
      <c r="BH1515" s="146">
        <f>IF(N1515="sníž. přenesená",J1515,0)</f>
        <v>0</v>
      </c>
      <c r="BI1515" s="146">
        <f>IF(N1515="nulová",J1515,0)</f>
        <v>0</v>
      </c>
      <c r="BJ1515" s="18" t="s">
        <v>88</v>
      </c>
      <c r="BK1515" s="146">
        <f>ROUND(I1515*H1515,2)</f>
        <v>0</v>
      </c>
      <c r="BL1515" s="18" t="s">
        <v>417</v>
      </c>
      <c r="BM1515" s="145" t="s">
        <v>3709</v>
      </c>
    </row>
    <row r="1516" spans="2:65" s="1" customFormat="1" ht="11.25" x14ac:dyDescent="0.2">
      <c r="B1516" s="34"/>
      <c r="D1516" s="147" t="s">
        <v>320</v>
      </c>
      <c r="F1516" s="148" t="s">
        <v>1593</v>
      </c>
      <c r="I1516" s="149"/>
      <c r="L1516" s="34"/>
      <c r="M1516" s="150"/>
      <c r="T1516" s="55"/>
      <c r="AT1516" s="18" t="s">
        <v>320</v>
      </c>
      <c r="AU1516" s="18" t="s">
        <v>90</v>
      </c>
    </row>
    <row r="1517" spans="2:65" s="14" customFormat="1" ht="11.25" x14ac:dyDescent="0.2">
      <c r="B1517" s="166"/>
      <c r="D1517" s="152" t="s">
        <v>322</v>
      </c>
      <c r="E1517" s="167" t="s">
        <v>43</v>
      </c>
      <c r="F1517" s="168" t="s">
        <v>1815</v>
      </c>
      <c r="H1517" s="167" t="s">
        <v>43</v>
      </c>
      <c r="I1517" s="169"/>
      <c r="L1517" s="166"/>
      <c r="M1517" s="170"/>
      <c r="T1517" s="171"/>
      <c r="AT1517" s="167" t="s">
        <v>322</v>
      </c>
      <c r="AU1517" s="167" t="s">
        <v>90</v>
      </c>
      <c r="AV1517" s="14" t="s">
        <v>88</v>
      </c>
      <c r="AW1517" s="14" t="s">
        <v>41</v>
      </c>
      <c r="AX1517" s="14" t="s">
        <v>81</v>
      </c>
      <c r="AY1517" s="167" t="s">
        <v>311</v>
      </c>
    </row>
    <row r="1518" spans="2:65" s="12" customFormat="1" ht="11.25" x14ac:dyDescent="0.2">
      <c r="B1518" s="151"/>
      <c r="D1518" s="152" t="s">
        <v>322</v>
      </c>
      <c r="E1518" s="153" t="s">
        <v>43</v>
      </c>
      <c r="F1518" s="154" t="s">
        <v>2874</v>
      </c>
      <c r="H1518" s="155">
        <v>231</v>
      </c>
      <c r="I1518" s="156"/>
      <c r="L1518" s="151"/>
      <c r="M1518" s="157"/>
      <c r="T1518" s="158"/>
      <c r="AT1518" s="153" t="s">
        <v>322</v>
      </c>
      <c r="AU1518" s="153" t="s">
        <v>90</v>
      </c>
      <c r="AV1518" s="12" t="s">
        <v>90</v>
      </c>
      <c r="AW1518" s="12" t="s">
        <v>41</v>
      </c>
      <c r="AX1518" s="12" t="s">
        <v>81</v>
      </c>
      <c r="AY1518" s="153" t="s">
        <v>311</v>
      </c>
    </row>
    <row r="1519" spans="2:65" s="14" customFormat="1" ht="11.25" x14ac:dyDescent="0.2">
      <c r="B1519" s="166"/>
      <c r="D1519" s="152" t="s">
        <v>322</v>
      </c>
      <c r="E1519" s="167" t="s">
        <v>43</v>
      </c>
      <c r="F1519" s="168" t="s">
        <v>2839</v>
      </c>
      <c r="H1519" s="167" t="s">
        <v>43</v>
      </c>
      <c r="I1519" s="169"/>
      <c r="L1519" s="166"/>
      <c r="M1519" s="170"/>
      <c r="T1519" s="171"/>
      <c r="AT1519" s="167" t="s">
        <v>322</v>
      </c>
      <c r="AU1519" s="167" t="s">
        <v>90</v>
      </c>
      <c r="AV1519" s="14" t="s">
        <v>88</v>
      </c>
      <c r="AW1519" s="14" t="s">
        <v>41</v>
      </c>
      <c r="AX1519" s="14" t="s">
        <v>81</v>
      </c>
      <c r="AY1519" s="167" t="s">
        <v>311</v>
      </c>
    </row>
    <row r="1520" spans="2:65" s="12" customFormat="1" ht="11.25" x14ac:dyDescent="0.2">
      <c r="B1520" s="151"/>
      <c r="D1520" s="152" t="s">
        <v>322</v>
      </c>
      <c r="E1520" s="153" t="s">
        <v>43</v>
      </c>
      <c r="F1520" s="154" t="s">
        <v>3710</v>
      </c>
      <c r="H1520" s="155">
        <v>-25.196999999999999</v>
      </c>
      <c r="I1520" s="156"/>
      <c r="L1520" s="151"/>
      <c r="M1520" s="157"/>
      <c r="T1520" s="158"/>
      <c r="AT1520" s="153" t="s">
        <v>322</v>
      </c>
      <c r="AU1520" s="153" t="s">
        <v>90</v>
      </c>
      <c r="AV1520" s="12" t="s">
        <v>90</v>
      </c>
      <c r="AW1520" s="12" t="s">
        <v>41</v>
      </c>
      <c r="AX1520" s="12" t="s">
        <v>81</v>
      </c>
      <c r="AY1520" s="153" t="s">
        <v>311</v>
      </c>
    </row>
    <row r="1521" spans="2:65" s="12" customFormat="1" ht="11.25" x14ac:dyDescent="0.2">
      <c r="B1521" s="151"/>
      <c r="D1521" s="152" t="s">
        <v>322</v>
      </c>
      <c r="E1521" s="153" t="s">
        <v>43</v>
      </c>
      <c r="F1521" s="154" t="s">
        <v>2877</v>
      </c>
      <c r="H1521" s="155">
        <v>-44.661999999999999</v>
      </c>
      <c r="I1521" s="156"/>
      <c r="L1521" s="151"/>
      <c r="M1521" s="157"/>
      <c r="T1521" s="158"/>
      <c r="AT1521" s="153" t="s">
        <v>322</v>
      </c>
      <c r="AU1521" s="153" t="s">
        <v>90</v>
      </c>
      <c r="AV1521" s="12" t="s">
        <v>90</v>
      </c>
      <c r="AW1521" s="12" t="s">
        <v>41</v>
      </c>
      <c r="AX1521" s="12" t="s">
        <v>81</v>
      </c>
      <c r="AY1521" s="153" t="s">
        <v>311</v>
      </c>
    </row>
    <row r="1522" spans="2:65" s="13" customFormat="1" ht="11.25" x14ac:dyDescent="0.2">
      <c r="B1522" s="159"/>
      <c r="D1522" s="152" t="s">
        <v>322</v>
      </c>
      <c r="E1522" s="160" t="s">
        <v>43</v>
      </c>
      <c r="F1522" s="161" t="s">
        <v>331</v>
      </c>
      <c r="H1522" s="162">
        <v>161.14099999999999</v>
      </c>
      <c r="I1522" s="163"/>
      <c r="L1522" s="159"/>
      <c r="M1522" s="164"/>
      <c r="T1522" s="165"/>
      <c r="AT1522" s="160" t="s">
        <v>322</v>
      </c>
      <c r="AU1522" s="160" t="s">
        <v>90</v>
      </c>
      <c r="AV1522" s="13" t="s">
        <v>318</v>
      </c>
      <c r="AW1522" s="13" t="s">
        <v>41</v>
      </c>
      <c r="AX1522" s="13" t="s">
        <v>88</v>
      </c>
      <c r="AY1522" s="160" t="s">
        <v>311</v>
      </c>
    </row>
    <row r="1523" spans="2:65" s="1" customFormat="1" ht="16.5" customHeight="1" x14ac:dyDescent="0.2">
      <c r="B1523" s="34"/>
      <c r="C1523" s="134" t="s">
        <v>3711</v>
      </c>
      <c r="D1523" s="134" t="s">
        <v>313</v>
      </c>
      <c r="E1523" s="135" t="s">
        <v>3712</v>
      </c>
      <c r="F1523" s="136" t="s">
        <v>3713</v>
      </c>
      <c r="G1523" s="137" t="s">
        <v>250</v>
      </c>
      <c r="H1523" s="138">
        <v>18.100000000000001</v>
      </c>
      <c r="I1523" s="139"/>
      <c r="J1523" s="140">
        <f>ROUND(I1523*H1523,2)</f>
        <v>0</v>
      </c>
      <c r="K1523" s="136" t="s">
        <v>317</v>
      </c>
      <c r="L1523" s="34"/>
      <c r="M1523" s="141" t="s">
        <v>43</v>
      </c>
      <c r="N1523" s="142" t="s">
        <v>52</v>
      </c>
      <c r="P1523" s="143">
        <f>O1523*H1523</f>
        <v>0</v>
      </c>
      <c r="Q1523" s="143">
        <v>3.6000000000000002E-4</v>
      </c>
      <c r="R1523" s="143">
        <f>Q1523*H1523</f>
        <v>6.516000000000001E-3</v>
      </c>
      <c r="S1523" s="143">
        <v>0</v>
      </c>
      <c r="T1523" s="144">
        <f>S1523*H1523</f>
        <v>0</v>
      </c>
      <c r="AR1523" s="145" t="s">
        <v>417</v>
      </c>
      <c r="AT1523" s="145" t="s">
        <v>313</v>
      </c>
      <c r="AU1523" s="145" t="s">
        <v>90</v>
      </c>
      <c r="AY1523" s="18" t="s">
        <v>311</v>
      </c>
      <c r="BE1523" s="146">
        <f>IF(N1523="základní",J1523,0)</f>
        <v>0</v>
      </c>
      <c r="BF1523" s="146">
        <f>IF(N1523="snížená",J1523,0)</f>
        <v>0</v>
      </c>
      <c r="BG1523" s="146">
        <f>IF(N1523="zákl. přenesená",J1523,0)</f>
        <v>0</v>
      </c>
      <c r="BH1523" s="146">
        <f>IF(N1523="sníž. přenesená",J1523,0)</f>
        <v>0</v>
      </c>
      <c r="BI1523" s="146">
        <f>IF(N1523="nulová",J1523,0)</f>
        <v>0</v>
      </c>
      <c r="BJ1523" s="18" t="s">
        <v>88</v>
      </c>
      <c r="BK1523" s="146">
        <f>ROUND(I1523*H1523,2)</f>
        <v>0</v>
      </c>
      <c r="BL1523" s="18" t="s">
        <v>417</v>
      </c>
      <c r="BM1523" s="145" t="s">
        <v>3714</v>
      </c>
    </row>
    <row r="1524" spans="2:65" s="1" customFormat="1" ht="11.25" x14ac:dyDescent="0.2">
      <c r="B1524" s="34"/>
      <c r="D1524" s="147" t="s">
        <v>320</v>
      </c>
      <c r="F1524" s="148" t="s">
        <v>3715</v>
      </c>
      <c r="I1524" s="149"/>
      <c r="L1524" s="34"/>
      <c r="M1524" s="150"/>
      <c r="T1524" s="55"/>
      <c r="AT1524" s="18" t="s">
        <v>320</v>
      </c>
      <c r="AU1524" s="18" t="s">
        <v>90</v>
      </c>
    </row>
    <row r="1525" spans="2:65" s="14" customFormat="1" ht="11.25" x14ac:dyDescent="0.2">
      <c r="B1525" s="166"/>
      <c r="D1525" s="152" t="s">
        <v>322</v>
      </c>
      <c r="E1525" s="167" t="s">
        <v>43</v>
      </c>
      <c r="F1525" s="168" t="s">
        <v>1815</v>
      </c>
      <c r="H1525" s="167" t="s">
        <v>43</v>
      </c>
      <c r="I1525" s="169"/>
      <c r="L1525" s="166"/>
      <c r="M1525" s="170"/>
      <c r="T1525" s="171"/>
      <c r="AT1525" s="167" t="s">
        <v>322</v>
      </c>
      <c r="AU1525" s="167" t="s">
        <v>90</v>
      </c>
      <c r="AV1525" s="14" t="s">
        <v>88</v>
      </c>
      <c r="AW1525" s="14" t="s">
        <v>41</v>
      </c>
      <c r="AX1525" s="14" t="s">
        <v>81</v>
      </c>
      <c r="AY1525" s="167" t="s">
        <v>311</v>
      </c>
    </row>
    <row r="1526" spans="2:65" s="14" customFormat="1" ht="11.25" x14ac:dyDescent="0.2">
      <c r="B1526" s="166"/>
      <c r="D1526" s="152" t="s">
        <v>322</v>
      </c>
      <c r="E1526" s="167" t="s">
        <v>43</v>
      </c>
      <c r="F1526" s="168" t="s">
        <v>2894</v>
      </c>
      <c r="H1526" s="167" t="s">
        <v>43</v>
      </c>
      <c r="I1526" s="169"/>
      <c r="L1526" s="166"/>
      <c r="M1526" s="170"/>
      <c r="T1526" s="171"/>
      <c r="AT1526" s="167" t="s">
        <v>322</v>
      </c>
      <c r="AU1526" s="167" t="s">
        <v>90</v>
      </c>
      <c r="AV1526" s="14" t="s">
        <v>88</v>
      </c>
      <c r="AW1526" s="14" t="s">
        <v>41</v>
      </c>
      <c r="AX1526" s="14" t="s">
        <v>81</v>
      </c>
      <c r="AY1526" s="167" t="s">
        <v>311</v>
      </c>
    </row>
    <row r="1527" spans="2:65" s="12" customFormat="1" ht="11.25" x14ac:dyDescent="0.2">
      <c r="B1527" s="151"/>
      <c r="D1527" s="152" t="s">
        <v>322</v>
      </c>
      <c r="E1527" s="153" t="s">
        <v>43</v>
      </c>
      <c r="F1527" s="154" t="s">
        <v>3088</v>
      </c>
      <c r="H1527" s="155">
        <v>18.100000000000001</v>
      </c>
      <c r="I1527" s="156"/>
      <c r="L1527" s="151"/>
      <c r="M1527" s="157"/>
      <c r="T1527" s="158"/>
      <c r="AT1527" s="153" t="s">
        <v>322</v>
      </c>
      <c r="AU1527" s="153" t="s">
        <v>90</v>
      </c>
      <c r="AV1527" s="12" t="s">
        <v>90</v>
      </c>
      <c r="AW1527" s="12" t="s">
        <v>41</v>
      </c>
      <c r="AX1527" s="12" t="s">
        <v>88</v>
      </c>
      <c r="AY1527" s="153" t="s">
        <v>311</v>
      </c>
    </row>
    <row r="1528" spans="2:65" s="1" customFormat="1" ht="16.5" customHeight="1" x14ac:dyDescent="0.2">
      <c r="B1528" s="34"/>
      <c r="C1528" s="134" t="s">
        <v>3716</v>
      </c>
      <c r="D1528" s="134" t="s">
        <v>313</v>
      </c>
      <c r="E1528" s="135" t="s">
        <v>3717</v>
      </c>
      <c r="F1528" s="136" t="s">
        <v>3718</v>
      </c>
      <c r="G1528" s="137" t="s">
        <v>250</v>
      </c>
      <c r="H1528" s="138">
        <v>18.100000000000001</v>
      </c>
      <c r="I1528" s="139"/>
      <c r="J1528" s="140">
        <f>ROUND(I1528*H1528,2)</f>
        <v>0</v>
      </c>
      <c r="K1528" s="136" t="s">
        <v>317</v>
      </c>
      <c r="L1528" s="34"/>
      <c r="M1528" s="141" t="s">
        <v>43</v>
      </c>
      <c r="N1528" s="142" t="s">
        <v>52</v>
      </c>
      <c r="P1528" s="143">
        <f>O1528*H1528</f>
        <v>0</v>
      </c>
      <c r="Q1528" s="143">
        <v>3.3E-4</v>
      </c>
      <c r="R1528" s="143">
        <f>Q1528*H1528</f>
        <v>5.973E-3</v>
      </c>
      <c r="S1528" s="143">
        <v>0</v>
      </c>
      <c r="T1528" s="144">
        <f>S1528*H1528</f>
        <v>0</v>
      </c>
      <c r="AR1528" s="145" t="s">
        <v>417</v>
      </c>
      <c r="AT1528" s="145" t="s">
        <v>313</v>
      </c>
      <c r="AU1528" s="145" t="s">
        <v>90</v>
      </c>
      <c r="AY1528" s="18" t="s">
        <v>311</v>
      </c>
      <c r="BE1528" s="146">
        <f>IF(N1528="základní",J1528,0)</f>
        <v>0</v>
      </c>
      <c r="BF1528" s="146">
        <f>IF(N1528="snížená",J1528,0)</f>
        <v>0</v>
      </c>
      <c r="BG1528" s="146">
        <f>IF(N1528="zákl. přenesená",J1528,0)</f>
        <v>0</v>
      </c>
      <c r="BH1528" s="146">
        <f>IF(N1528="sníž. přenesená",J1528,0)</f>
        <v>0</v>
      </c>
      <c r="BI1528" s="146">
        <f>IF(N1528="nulová",J1528,0)</f>
        <v>0</v>
      </c>
      <c r="BJ1528" s="18" t="s">
        <v>88</v>
      </c>
      <c r="BK1528" s="146">
        <f>ROUND(I1528*H1528,2)</f>
        <v>0</v>
      </c>
      <c r="BL1528" s="18" t="s">
        <v>417</v>
      </c>
      <c r="BM1528" s="145" t="s">
        <v>3719</v>
      </c>
    </row>
    <row r="1529" spans="2:65" s="1" customFormat="1" ht="11.25" x14ac:dyDescent="0.2">
      <c r="B1529" s="34"/>
      <c r="D1529" s="147" t="s">
        <v>320</v>
      </c>
      <c r="F1529" s="148" t="s">
        <v>3720</v>
      </c>
      <c r="I1529" s="149"/>
      <c r="L1529" s="34"/>
      <c r="M1529" s="150"/>
      <c r="T1529" s="55"/>
      <c r="AT1529" s="18" t="s">
        <v>320</v>
      </c>
      <c r="AU1529" s="18" t="s">
        <v>90</v>
      </c>
    </row>
    <row r="1530" spans="2:65" s="1" customFormat="1" ht="16.5" customHeight="1" x14ac:dyDescent="0.2">
      <c r="B1530" s="34"/>
      <c r="C1530" s="134" t="s">
        <v>3721</v>
      </c>
      <c r="D1530" s="134" t="s">
        <v>313</v>
      </c>
      <c r="E1530" s="135" t="s">
        <v>3722</v>
      </c>
      <c r="F1530" s="136" t="s">
        <v>3723</v>
      </c>
      <c r="G1530" s="137" t="s">
        <v>250</v>
      </c>
      <c r="H1530" s="138">
        <v>1</v>
      </c>
      <c r="I1530" s="139"/>
      <c r="J1530" s="140">
        <f>ROUND(I1530*H1530,2)</f>
        <v>0</v>
      </c>
      <c r="K1530" s="136" t="s">
        <v>43</v>
      </c>
      <c r="L1530" s="34"/>
      <c r="M1530" s="141" t="s">
        <v>43</v>
      </c>
      <c r="N1530" s="142" t="s">
        <v>52</v>
      </c>
      <c r="P1530" s="143">
        <f>O1530*H1530</f>
        <v>0</v>
      </c>
      <c r="Q1530" s="143">
        <v>0</v>
      </c>
      <c r="R1530" s="143">
        <f>Q1530*H1530</f>
        <v>0</v>
      </c>
      <c r="S1530" s="143">
        <v>0</v>
      </c>
      <c r="T1530" s="144">
        <f>S1530*H1530</f>
        <v>0</v>
      </c>
      <c r="AR1530" s="145" t="s">
        <v>417</v>
      </c>
      <c r="AT1530" s="145" t="s">
        <v>313</v>
      </c>
      <c r="AU1530" s="145" t="s">
        <v>90</v>
      </c>
      <c r="AY1530" s="18" t="s">
        <v>311</v>
      </c>
      <c r="BE1530" s="146">
        <f>IF(N1530="základní",J1530,0)</f>
        <v>0</v>
      </c>
      <c r="BF1530" s="146">
        <f>IF(N1530="snížená",J1530,0)</f>
        <v>0</v>
      </c>
      <c r="BG1530" s="146">
        <f>IF(N1530="zákl. přenesená",J1530,0)</f>
        <v>0</v>
      </c>
      <c r="BH1530" s="146">
        <f>IF(N1530="sníž. přenesená",J1530,0)</f>
        <v>0</v>
      </c>
      <c r="BI1530" s="146">
        <f>IF(N1530="nulová",J1530,0)</f>
        <v>0</v>
      </c>
      <c r="BJ1530" s="18" t="s">
        <v>88</v>
      </c>
      <c r="BK1530" s="146">
        <f>ROUND(I1530*H1530,2)</f>
        <v>0</v>
      </c>
      <c r="BL1530" s="18" t="s">
        <v>417</v>
      </c>
      <c r="BM1530" s="145" t="s">
        <v>3724</v>
      </c>
    </row>
    <row r="1531" spans="2:65" s="11" customFormat="1" ht="22.9" customHeight="1" x14ac:dyDescent="0.2">
      <c r="B1531" s="122"/>
      <c r="D1531" s="123" t="s">
        <v>80</v>
      </c>
      <c r="E1531" s="132" t="s">
        <v>1604</v>
      </c>
      <c r="F1531" s="132" t="s">
        <v>1605</v>
      </c>
      <c r="I1531" s="125"/>
      <c r="J1531" s="133">
        <f>BK1531</f>
        <v>0</v>
      </c>
      <c r="L1531" s="122"/>
      <c r="M1531" s="127"/>
      <c r="P1531" s="128">
        <f>SUM(P1532:P1542)</f>
        <v>0</v>
      </c>
      <c r="R1531" s="128">
        <f>SUM(R1532:R1542)</f>
        <v>0.1488872</v>
      </c>
      <c r="T1531" s="129">
        <f>SUM(T1532:T1542)</f>
        <v>0</v>
      </c>
      <c r="AR1531" s="123" t="s">
        <v>90</v>
      </c>
      <c r="AT1531" s="130" t="s">
        <v>80</v>
      </c>
      <c r="AU1531" s="130" t="s">
        <v>88</v>
      </c>
      <c r="AY1531" s="123" t="s">
        <v>311</v>
      </c>
      <c r="BK1531" s="131">
        <f>SUM(BK1532:BK1542)</f>
        <v>0</v>
      </c>
    </row>
    <row r="1532" spans="2:65" s="1" customFormat="1" ht="16.5" customHeight="1" x14ac:dyDescent="0.2">
      <c r="B1532" s="34"/>
      <c r="C1532" s="134" t="s">
        <v>3725</v>
      </c>
      <c r="D1532" s="134" t="s">
        <v>313</v>
      </c>
      <c r="E1532" s="135" t="s">
        <v>3726</v>
      </c>
      <c r="F1532" s="136" t="s">
        <v>3727</v>
      </c>
      <c r="G1532" s="137" t="s">
        <v>250</v>
      </c>
      <c r="H1532" s="138">
        <v>676.76</v>
      </c>
      <c r="I1532" s="139"/>
      <c r="J1532" s="140">
        <f>ROUND(I1532*H1532,2)</f>
        <v>0</v>
      </c>
      <c r="K1532" s="136" t="s">
        <v>317</v>
      </c>
      <c r="L1532" s="34"/>
      <c r="M1532" s="141" t="s">
        <v>43</v>
      </c>
      <c r="N1532" s="142" t="s">
        <v>52</v>
      </c>
      <c r="P1532" s="143">
        <f>O1532*H1532</f>
        <v>0</v>
      </c>
      <c r="Q1532" s="143">
        <v>2.2000000000000001E-4</v>
      </c>
      <c r="R1532" s="143">
        <f>Q1532*H1532</f>
        <v>0.1488872</v>
      </c>
      <c r="S1532" s="143">
        <v>0</v>
      </c>
      <c r="T1532" s="144">
        <f>S1532*H1532</f>
        <v>0</v>
      </c>
      <c r="AR1532" s="145" t="s">
        <v>417</v>
      </c>
      <c r="AT1532" s="145" t="s">
        <v>313</v>
      </c>
      <c r="AU1532" s="145" t="s">
        <v>90</v>
      </c>
      <c r="AY1532" s="18" t="s">
        <v>311</v>
      </c>
      <c r="BE1532" s="146">
        <f>IF(N1532="základní",J1532,0)</f>
        <v>0</v>
      </c>
      <c r="BF1532" s="146">
        <f>IF(N1532="snížená",J1532,0)</f>
        <v>0</v>
      </c>
      <c r="BG1532" s="146">
        <f>IF(N1532="zákl. přenesená",J1532,0)</f>
        <v>0</v>
      </c>
      <c r="BH1532" s="146">
        <f>IF(N1532="sníž. přenesená",J1532,0)</f>
        <v>0</v>
      </c>
      <c r="BI1532" s="146">
        <f>IF(N1532="nulová",J1532,0)</f>
        <v>0</v>
      </c>
      <c r="BJ1532" s="18" t="s">
        <v>88</v>
      </c>
      <c r="BK1532" s="146">
        <f>ROUND(I1532*H1532,2)</f>
        <v>0</v>
      </c>
      <c r="BL1532" s="18" t="s">
        <v>417</v>
      </c>
      <c r="BM1532" s="145" t="s">
        <v>3728</v>
      </c>
    </row>
    <row r="1533" spans="2:65" s="1" customFormat="1" ht="11.25" x14ac:dyDescent="0.2">
      <c r="B1533" s="34"/>
      <c r="D1533" s="147" t="s">
        <v>320</v>
      </c>
      <c r="F1533" s="148" t="s">
        <v>3729</v>
      </c>
      <c r="I1533" s="149"/>
      <c r="L1533" s="34"/>
      <c r="M1533" s="150"/>
      <c r="T1533" s="55"/>
      <c r="AT1533" s="18" t="s">
        <v>320</v>
      </c>
      <c r="AU1533" s="18" t="s">
        <v>90</v>
      </c>
    </row>
    <row r="1534" spans="2:65" s="12" customFormat="1" ht="11.25" x14ac:dyDescent="0.2">
      <c r="B1534" s="151"/>
      <c r="D1534" s="152" t="s">
        <v>322</v>
      </c>
      <c r="E1534" s="153" t="s">
        <v>43</v>
      </c>
      <c r="F1534" s="154" t="s">
        <v>3730</v>
      </c>
      <c r="H1534" s="155">
        <v>289.64999999999998</v>
      </c>
      <c r="I1534" s="156"/>
      <c r="L1534" s="151"/>
      <c r="M1534" s="157"/>
      <c r="T1534" s="158"/>
      <c r="AT1534" s="153" t="s">
        <v>322</v>
      </c>
      <c r="AU1534" s="153" t="s">
        <v>90</v>
      </c>
      <c r="AV1534" s="12" t="s">
        <v>90</v>
      </c>
      <c r="AW1534" s="12" t="s">
        <v>41</v>
      </c>
      <c r="AX1534" s="12" t="s">
        <v>81</v>
      </c>
      <c r="AY1534" s="153" t="s">
        <v>311</v>
      </c>
    </row>
    <row r="1535" spans="2:65" s="12" customFormat="1" ht="11.25" x14ac:dyDescent="0.2">
      <c r="B1535" s="151"/>
      <c r="D1535" s="152" t="s">
        <v>322</v>
      </c>
      <c r="E1535" s="153" t="s">
        <v>43</v>
      </c>
      <c r="F1535" s="154" t="s">
        <v>3731</v>
      </c>
      <c r="H1535" s="155">
        <v>692.52</v>
      </c>
      <c r="I1535" s="156"/>
      <c r="L1535" s="151"/>
      <c r="M1535" s="157"/>
      <c r="T1535" s="158"/>
      <c r="AT1535" s="153" t="s">
        <v>322</v>
      </c>
      <c r="AU1535" s="153" t="s">
        <v>90</v>
      </c>
      <c r="AV1535" s="12" t="s">
        <v>90</v>
      </c>
      <c r="AW1535" s="12" t="s">
        <v>41</v>
      </c>
      <c r="AX1535" s="12" t="s">
        <v>81</v>
      </c>
      <c r="AY1535" s="153" t="s">
        <v>311</v>
      </c>
    </row>
    <row r="1536" spans="2:65" s="12" customFormat="1" ht="11.25" x14ac:dyDescent="0.2">
      <c r="B1536" s="151"/>
      <c r="D1536" s="152" t="s">
        <v>322</v>
      </c>
      <c r="E1536" s="153" t="s">
        <v>43</v>
      </c>
      <c r="F1536" s="154" t="s">
        <v>3732</v>
      </c>
      <c r="H1536" s="155">
        <v>-305.41000000000003</v>
      </c>
      <c r="I1536" s="156"/>
      <c r="L1536" s="151"/>
      <c r="M1536" s="157"/>
      <c r="T1536" s="158"/>
      <c r="AT1536" s="153" t="s">
        <v>322</v>
      </c>
      <c r="AU1536" s="153" t="s">
        <v>90</v>
      </c>
      <c r="AV1536" s="12" t="s">
        <v>90</v>
      </c>
      <c r="AW1536" s="12" t="s">
        <v>41</v>
      </c>
      <c r="AX1536" s="12" t="s">
        <v>81</v>
      </c>
      <c r="AY1536" s="153" t="s">
        <v>311</v>
      </c>
    </row>
    <row r="1537" spans="2:65" s="13" customFormat="1" ht="11.25" x14ac:dyDescent="0.2">
      <c r="B1537" s="159"/>
      <c r="D1537" s="152" t="s">
        <v>322</v>
      </c>
      <c r="E1537" s="160" t="s">
        <v>43</v>
      </c>
      <c r="F1537" s="161" t="s">
        <v>331</v>
      </c>
      <c r="H1537" s="162">
        <v>676.76</v>
      </c>
      <c r="I1537" s="163"/>
      <c r="L1537" s="159"/>
      <c r="M1537" s="164"/>
      <c r="T1537" s="165"/>
      <c r="AT1537" s="160" t="s">
        <v>322</v>
      </c>
      <c r="AU1537" s="160" t="s">
        <v>90</v>
      </c>
      <c r="AV1537" s="13" t="s">
        <v>318</v>
      </c>
      <c r="AW1537" s="13" t="s">
        <v>41</v>
      </c>
      <c r="AX1537" s="13" t="s">
        <v>88</v>
      </c>
      <c r="AY1537" s="160" t="s">
        <v>311</v>
      </c>
    </row>
    <row r="1538" spans="2:65" s="1" customFormat="1" ht="16.5" customHeight="1" x14ac:dyDescent="0.2">
      <c r="B1538" s="34"/>
      <c r="C1538" s="134" t="s">
        <v>3733</v>
      </c>
      <c r="D1538" s="134" t="s">
        <v>313</v>
      </c>
      <c r="E1538" s="135" t="s">
        <v>3734</v>
      </c>
      <c r="F1538" s="136" t="s">
        <v>3735</v>
      </c>
      <c r="G1538" s="137" t="s">
        <v>250</v>
      </c>
      <c r="H1538" s="138">
        <v>676.76</v>
      </c>
      <c r="I1538" s="139"/>
      <c r="J1538" s="140">
        <f>ROUND(I1538*H1538,2)</f>
        <v>0</v>
      </c>
      <c r="K1538" s="136" t="s">
        <v>43</v>
      </c>
      <c r="L1538" s="34"/>
      <c r="M1538" s="141" t="s">
        <v>43</v>
      </c>
      <c r="N1538" s="142" t="s">
        <v>52</v>
      </c>
      <c r="P1538" s="143">
        <f>O1538*H1538</f>
        <v>0</v>
      </c>
      <c r="Q1538" s="143">
        <v>0</v>
      </c>
      <c r="R1538" s="143">
        <f>Q1538*H1538</f>
        <v>0</v>
      </c>
      <c r="S1538" s="143">
        <v>0</v>
      </c>
      <c r="T1538" s="144">
        <f>S1538*H1538</f>
        <v>0</v>
      </c>
      <c r="AR1538" s="145" t="s">
        <v>417</v>
      </c>
      <c r="AT1538" s="145" t="s">
        <v>313</v>
      </c>
      <c r="AU1538" s="145" t="s">
        <v>90</v>
      </c>
      <c r="AY1538" s="18" t="s">
        <v>311</v>
      </c>
      <c r="BE1538" s="146">
        <f>IF(N1538="základní",J1538,0)</f>
        <v>0</v>
      </c>
      <c r="BF1538" s="146">
        <f>IF(N1538="snížená",J1538,0)</f>
        <v>0</v>
      </c>
      <c r="BG1538" s="146">
        <f>IF(N1538="zákl. přenesená",J1538,0)</f>
        <v>0</v>
      </c>
      <c r="BH1538" s="146">
        <f>IF(N1538="sníž. přenesená",J1538,0)</f>
        <v>0</v>
      </c>
      <c r="BI1538" s="146">
        <f>IF(N1538="nulová",J1538,0)</f>
        <v>0</v>
      </c>
      <c r="BJ1538" s="18" t="s">
        <v>88</v>
      </c>
      <c r="BK1538" s="146">
        <f>ROUND(I1538*H1538,2)</f>
        <v>0</v>
      </c>
      <c r="BL1538" s="18" t="s">
        <v>417</v>
      </c>
      <c r="BM1538" s="145" t="s">
        <v>3736</v>
      </c>
    </row>
    <row r="1539" spans="2:65" s="12" customFormat="1" ht="11.25" x14ac:dyDescent="0.2">
      <c r="B1539" s="151"/>
      <c r="D1539" s="152" t="s">
        <v>322</v>
      </c>
      <c r="E1539" s="153" t="s">
        <v>43</v>
      </c>
      <c r="F1539" s="154" t="s">
        <v>3730</v>
      </c>
      <c r="H1539" s="155">
        <v>289.64999999999998</v>
      </c>
      <c r="I1539" s="156"/>
      <c r="L1539" s="151"/>
      <c r="M1539" s="157"/>
      <c r="T1539" s="158"/>
      <c r="AT1539" s="153" t="s">
        <v>322</v>
      </c>
      <c r="AU1539" s="153" t="s">
        <v>90</v>
      </c>
      <c r="AV1539" s="12" t="s">
        <v>90</v>
      </c>
      <c r="AW1539" s="12" t="s">
        <v>41</v>
      </c>
      <c r="AX1539" s="12" t="s">
        <v>81</v>
      </c>
      <c r="AY1539" s="153" t="s">
        <v>311</v>
      </c>
    </row>
    <row r="1540" spans="2:65" s="12" customFormat="1" ht="11.25" x14ac:dyDescent="0.2">
      <c r="B1540" s="151"/>
      <c r="D1540" s="152" t="s">
        <v>322</v>
      </c>
      <c r="E1540" s="153" t="s">
        <v>43</v>
      </c>
      <c r="F1540" s="154" t="s">
        <v>3731</v>
      </c>
      <c r="H1540" s="155">
        <v>692.52</v>
      </c>
      <c r="I1540" s="156"/>
      <c r="L1540" s="151"/>
      <c r="M1540" s="157"/>
      <c r="T1540" s="158"/>
      <c r="AT1540" s="153" t="s">
        <v>322</v>
      </c>
      <c r="AU1540" s="153" t="s">
        <v>90</v>
      </c>
      <c r="AV1540" s="12" t="s">
        <v>90</v>
      </c>
      <c r="AW1540" s="12" t="s">
        <v>41</v>
      </c>
      <c r="AX1540" s="12" t="s">
        <v>81</v>
      </c>
      <c r="AY1540" s="153" t="s">
        <v>311</v>
      </c>
    </row>
    <row r="1541" spans="2:65" s="12" customFormat="1" ht="11.25" x14ac:dyDescent="0.2">
      <c r="B1541" s="151"/>
      <c r="D1541" s="152" t="s">
        <v>322</v>
      </c>
      <c r="E1541" s="153" t="s">
        <v>43</v>
      </c>
      <c r="F1541" s="154" t="s">
        <v>3732</v>
      </c>
      <c r="H1541" s="155">
        <v>-305.41000000000003</v>
      </c>
      <c r="I1541" s="156"/>
      <c r="L1541" s="151"/>
      <c r="M1541" s="157"/>
      <c r="T1541" s="158"/>
      <c r="AT1541" s="153" t="s">
        <v>322</v>
      </c>
      <c r="AU1541" s="153" t="s">
        <v>90</v>
      </c>
      <c r="AV1541" s="12" t="s">
        <v>90</v>
      </c>
      <c r="AW1541" s="12" t="s">
        <v>41</v>
      </c>
      <c r="AX1541" s="12" t="s">
        <v>81</v>
      </c>
      <c r="AY1541" s="153" t="s">
        <v>311</v>
      </c>
    </row>
    <row r="1542" spans="2:65" s="13" customFormat="1" ht="11.25" x14ac:dyDescent="0.2">
      <c r="B1542" s="159"/>
      <c r="D1542" s="152" t="s">
        <v>322</v>
      </c>
      <c r="E1542" s="160" t="s">
        <v>43</v>
      </c>
      <c r="F1542" s="161" t="s">
        <v>331</v>
      </c>
      <c r="H1542" s="162">
        <v>676.76</v>
      </c>
      <c r="I1542" s="163"/>
      <c r="L1542" s="159"/>
      <c r="M1542" s="191"/>
      <c r="N1542" s="192"/>
      <c r="O1542" s="192"/>
      <c r="P1542" s="192"/>
      <c r="Q1542" s="192"/>
      <c r="R1542" s="192"/>
      <c r="S1542" s="192"/>
      <c r="T1542" s="193"/>
      <c r="AT1542" s="160" t="s">
        <v>322</v>
      </c>
      <c r="AU1542" s="160" t="s">
        <v>90</v>
      </c>
      <c r="AV1542" s="13" t="s">
        <v>318</v>
      </c>
      <c r="AW1542" s="13" t="s">
        <v>41</v>
      </c>
      <c r="AX1542" s="13" t="s">
        <v>88</v>
      </c>
      <c r="AY1542" s="160" t="s">
        <v>311</v>
      </c>
    </row>
    <row r="1543" spans="2:65" s="1" customFormat="1" ht="6.95" customHeight="1" x14ac:dyDescent="0.2">
      <c r="B1543" s="43"/>
      <c r="C1543" s="44"/>
      <c r="D1543" s="44"/>
      <c r="E1543" s="44"/>
      <c r="F1543" s="44"/>
      <c r="G1543" s="44"/>
      <c r="H1543" s="44"/>
      <c r="I1543" s="44"/>
      <c r="J1543" s="44"/>
      <c r="K1543" s="44"/>
      <c r="L1543" s="34"/>
    </row>
  </sheetData>
  <sheetProtection algorithmName="SHA-512" hashValue="fbPbALGtNeSxsRqCnYd58cPqVGya3J5oLy67Qpqa0npZSJNW2pAVl7/vS4y35zI5g/kIsKrrqZiqfDfS7ltzcw==" saltValue="Mvz5c+Pr4zjDs1bu8re5zHQgoI+fejjKgKcYHNea2jOTYlE16Spx32CVQhpYvtXXmUkaJfBe43kRDukXV1O0WA==" spinCount="100000" sheet="1" objects="1" scenarios="1" formatColumns="0" formatRows="0" autoFilter="0"/>
  <autoFilter ref="C111:K1542" xr:uid="{00000000-0009-0000-0000-000009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6" r:id="rId1" xr:uid="{00000000-0004-0000-0900-000000000000}"/>
    <hyperlink ref="F121" r:id="rId2" xr:uid="{00000000-0004-0000-0900-000001000000}"/>
    <hyperlink ref="F124" r:id="rId3" xr:uid="{00000000-0004-0000-0900-000002000000}"/>
    <hyperlink ref="F129" r:id="rId4" xr:uid="{00000000-0004-0000-0900-000003000000}"/>
    <hyperlink ref="F137" r:id="rId5" xr:uid="{00000000-0004-0000-0900-000004000000}"/>
    <hyperlink ref="F145" r:id="rId6" xr:uid="{00000000-0004-0000-0900-000005000000}"/>
    <hyperlink ref="F151" r:id="rId7" xr:uid="{00000000-0004-0000-0900-000006000000}"/>
    <hyperlink ref="F154" r:id="rId8" xr:uid="{00000000-0004-0000-0900-000007000000}"/>
    <hyperlink ref="F161" r:id="rId9" xr:uid="{00000000-0004-0000-0900-000008000000}"/>
    <hyperlink ref="F169" r:id="rId10" xr:uid="{00000000-0004-0000-0900-000009000000}"/>
    <hyperlink ref="F176" r:id="rId11" xr:uid="{00000000-0004-0000-0900-00000A000000}"/>
    <hyperlink ref="F181" r:id="rId12" xr:uid="{00000000-0004-0000-0900-00000B000000}"/>
    <hyperlink ref="F186" r:id="rId13" xr:uid="{00000000-0004-0000-0900-00000C000000}"/>
    <hyperlink ref="F191" r:id="rId14" xr:uid="{00000000-0004-0000-0900-00000D000000}"/>
    <hyperlink ref="F193" r:id="rId15" xr:uid="{00000000-0004-0000-0900-00000E000000}"/>
    <hyperlink ref="F198" r:id="rId16" xr:uid="{00000000-0004-0000-0900-00000F000000}"/>
    <hyperlink ref="F202" r:id="rId17" xr:uid="{00000000-0004-0000-0900-000010000000}"/>
    <hyperlink ref="F208" r:id="rId18" xr:uid="{00000000-0004-0000-0900-000011000000}"/>
    <hyperlink ref="F214" r:id="rId19" xr:uid="{00000000-0004-0000-0900-000012000000}"/>
    <hyperlink ref="F217" r:id="rId20" xr:uid="{00000000-0004-0000-0900-000013000000}"/>
    <hyperlink ref="F222" r:id="rId21" xr:uid="{00000000-0004-0000-0900-000014000000}"/>
    <hyperlink ref="F227" r:id="rId22" xr:uid="{00000000-0004-0000-0900-000015000000}"/>
    <hyperlink ref="F234" r:id="rId23" xr:uid="{00000000-0004-0000-0900-000016000000}"/>
    <hyperlink ref="F238" r:id="rId24" xr:uid="{00000000-0004-0000-0900-000017000000}"/>
    <hyperlink ref="F242" r:id="rId25" xr:uid="{00000000-0004-0000-0900-000018000000}"/>
    <hyperlink ref="F246" r:id="rId26" xr:uid="{00000000-0004-0000-0900-000019000000}"/>
    <hyperlink ref="F250" r:id="rId27" xr:uid="{00000000-0004-0000-0900-00001A000000}"/>
    <hyperlink ref="F254" r:id="rId28" xr:uid="{00000000-0004-0000-0900-00001B000000}"/>
    <hyperlink ref="F259" r:id="rId29" xr:uid="{00000000-0004-0000-0900-00001C000000}"/>
    <hyperlink ref="F264" r:id="rId30" xr:uid="{00000000-0004-0000-0900-00001D000000}"/>
    <hyperlink ref="F266" r:id="rId31" xr:uid="{00000000-0004-0000-0900-00001E000000}"/>
    <hyperlink ref="F271" r:id="rId32" xr:uid="{00000000-0004-0000-0900-00001F000000}"/>
    <hyperlink ref="F277" r:id="rId33" xr:uid="{00000000-0004-0000-0900-000020000000}"/>
    <hyperlink ref="F283" r:id="rId34" xr:uid="{00000000-0004-0000-0900-000021000000}"/>
    <hyperlink ref="F289" r:id="rId35" xr:uid="{00000000-0004-0000-0900-000022000000}"/>
    <hyperlink ref="F295" r:id="rId36" xr:uid="{00000000-0004-0000-0900-000023000000}"/>
    <hyperlink ref="F301" r:id="rId37" xr:uid="{00000000-0004-0000-0900-000024000000}"/>
    <hyperlink ref="F309" r:id="rId38" xr:uid="{00000000-0004-0000-0900-000025000000}"/>
    <hyperlink ref="F313" r:id="rId39" xr:uid="{00000000-0004-0000-0900-000026000000}"/>
    <hyperlink ref="F318" r:id="rId40" xr:uid="{00000000-0004-0000-0900-000027000000}"/>
    <hyperlink ref="F323" r:id="rId41" xr:uid="{00000000-0004-0000-0900-000028000000}"/>
    <hyperlink ref="F325" r:id="rId42" xr:uid="{00000000-0004-0000-0900-000029000000}"/>
    <hyperlink ref="F330" r:id="rId43" xr:uid="{00000000-0004-0000-0900-00002A000000}"/>
    <hyperlink ref="F335" r:id="rId44" xr:uid="{00000000-0004-0000-0900-00002B000000}"/>
    <hyperlink ref="F341" r:id="rId45" xr:uid="{00000000-0004-0000-0900-00002C000000}"/>
    <hyperlink ref="F347" r:id="rId46" xr:uid="{00000000-0004-0000-0900-00002D000000}"/>
    <hyperlink ref="F374" r:id="rId47" xr:uid="{00000000-0004-0000-0900-00002E000000}"/>
    <hyperlink ref="F388" r:id="rId48" xr:uid="{00000000-0004-0000-0900-00002F000000}"/>
    <hyperlink ref="F411" r:id="rId49" xr:uid="{00000000-0004-0000-0900-000030000000}"/>
    <hyperlink ref="F413" r:id="rId50" xr:uid="{00000000-0004-0000-0900-000031000000}"/>
    <hyperlink ref="F431" r:id="rId51" xr:uid="{00000000-0004-0000-0900-000032000000}"/>
    <hyperlink ref="F433" r:id="rId52" xr:uid="{00000000-0004-0000-0900-000033000000}"/>
    <hyperlink ref="F439" r:id="rId53" xr:uid="{00000000-0004-0000-0900-000034000000}"/>
    <hyperlink ref="F446" r:id="rId54" xr:uid="{00000000-0004-0000-0900-000035000000}"/>
    <hyperlink ref="F451" r:id="rId55" xr:uid="{00000000-0004-0000-0900-000036000000}"/>
    <hyperlink ref="F456" r:id="rId56" xr:uid="{00000000-0004-0000-0900-000037000000}"/>
    <hyperlink ref="F458" r:id="rId57" xr:uid="{00000000-0004-0000-0900-000038000000}"/>
    <hyperlink ref="F463" r:id="rId58" xr:uid="{00000000-0004-0000-0900-000039000000}"/>
    <hyperlink ref="F465" r:id="rId59" xr:uid="{00000000-0004-0000-0900-00003A000000}"/>
    <hyperlink ref="F467" r:id="rId60" xr:uid="{00000000-0004-0000-0900-00003B000000}"/>
    <hyperlink ref="F472" r:id="rId61" xr:uid="{00000000-0004-0000-0900-00003C000000}"/>
    <hyperlink ref="F479" r:id="rId62" xr:uid="{00000000-0004-0000-0900-00003D000000}"/>
    <hyperlink ref="F486" r:id="rId63" xr:uid="{00000000-0004-0000-0900-00003E000000}"/>
    <hyperlink ref="F488" r:id="rId64" xr:uid="{00000000-0004-0000-0900-00003F000000}"/>
    <hyperlink ref="F493" r:id="rId65" xr:uid="{00000000-0004-0000-0900-000040000000}"/>
    <hyperlink ref="F497" r:id="rId66" xr:uid="{00000000-0004-0000-0900-000041000000}"/>
    <hyperlink ref="F502" r:id="rId67" xr:uid="{00000000-0004-0000-0900-000042000000}"/>
    <hyperlink ref="F506" r:id="rId68" xr:uid="{00000000-0004-0000-0900-000043000000}"/>
    <hyperlink ref="F509" r:id="rId69" xr:uid="{00000000-0004-0000-0900-000044000000}"/>
    <hyperlink ref="F519" r:id="rId70" xr:uid="{00000000-0004-0000-0900-000045000000}"/>
    <hyperlink ref="F521" r:id="rId71" xr:uid="{00000000-0004-0000-0900-000046000000}"/>
    <hyperlink ref="F531" r:id="rId72" xr:uid="{00000000-0004-0000-0900-000047000000}"/>
    <hyperlink ref="F549" r:id="rId73" xr:uid="{00000000-0004-0000-0900-000048000000}"/>
    <hyperlink ref="F552" r:id="rId74" xr:uid="{00000000-0004-0000-0900-000049000000}"/>
    <hyperlink ref="F570" r:id="rId75" xr:uid="{00000000-0004-0000-0900-00004A000000}"/>
    <hyperlink ref="F573" r:id="rId76" xr:uid="{00000000-0004-0000-0900-00004B000000}"/>
    <hyperlink ref="F592" r:id="rId77" xr:uid="{00000000-0004-0000-0900-00004C000000}"/>
    <hyperlink ref="F598" r:id="rId78" xr:uid="{00000000-0004-0000-0900-00004D000000}"/>
    <hyperlink ref="F606" r:id="rId79" xr:uid="{00000000-0004-0000-0900-00004E000000}"/>
    <hyperlink ref="F619" r:id="rId80" xr:uid="{00000000-0004-0000-0900-00004F000000}"/>
    <hyperlink ref="F624" r:id="rId81" xr:uid="{00000000-0004-0000-0900-000050000000}"/>
    <hyperlink ref="F636" r:id="rId82" xr:uid="{00000000-0004-0000-0900-000051000000}"/>
    <hyperlink ref="F642" r:id="rId83" xr:uid="{00000000-0004-0000-0900-000052000000}"/>
    <hyperlink ref="F654" r:id="rId84" xr:uid="{00000000-0004-0000-0900-000053000000}"/>
    <hyperlink ref="F660" r:id="rId85" xr:uid="{00000000-0004-0000-0900-000054000000}"/>
    <hyperlink ref="F674" r:id="rId86" xr:uid="{00000000-0004-0000-0900-000055000000}"/>
    <hyperlink ref="F679" r:id="rId87" xr:uid="{00000000-0004-0000-0900-000056000000}"/>
    <hyperlink ref="F691" r:id="rId88" xr:uid="{00000000-0004-0000-0900-000057000000}"/>
    <hyperlink ref="F698" r:id="rId89" xr:uid="{00000000-0004-0000-0900-000058000000}"/>
    <hyperlink ref="F705" r:id="rId90" xr:uid="{00000000-0004-0000-0900-000059000000}"/>
    <hyperlink ref="F711" r:id="rId91" xr:uid="{00000000-0004-0000-0900-00005A000000}"/>
    <hyperlink ref="F713" r:id="rId92" xr:uid="{00000000-0004-0000-0900-00005B000000}"/>
    <hyperlink ref="F717" r:id="rId93" xr:uid="{00000000-0004-0000-0900-00005C000000}"/>
    <hyperlink ref="F720" r:id="rId94" xr:uid="{00000000-0004-0000-0900-00005D000000}"/>
    <hyperlink ref="F722" r:id="rId95" xr:uid="{00000000-0004-0000-0900-00005E000000}"/>
    <hyperlink ref="F727" r:id="rId96" xr:uid="{00000000-0004-0000-0900-00005F000000}"/>
    <hyperlink ref="F730" r:id="rId97" xr:uid="{00000000-0004-0000-0900-000060000000}"/>
    <hyperlink ref="F732" r:id="rId98" xr:uid="{00000000-0004-0000-0900-000061000000}"/>
    <hyperlink ref="F736" r:id="rId99" xr:uid="{00000000-0004-0000-0900-000062000000}"/>
    <hyperlink ref="F744" r:id="rId100" xr:uid="{00000000-0004-0000-0900-000063000000}"/>
    <hyperlink ref="F748" r:id="rId101" xr:uid="{00000000-0004-0000-0900-000064000000}"/>
    <hyperlink ref="F754" r:id="rId102" xr:uid="{00000000-0004-0000-0900-000065000000}"/>
    <hyperlink ref="F758" r:id="rId103" xr:uid="{00000000-0004-0000-0900-000066000000}"/>
    <hyperlink ref="F763" r:id="rId104" xr:uid="{00000000-0004-0000-0900-000067000000}"/>
    <hyperlink ref="F768" r:id="rId105" xr:uid="{00000000-0004-0000-0900-000068000000}"/>
    <hyperlink ref="F772" r:id="rId106" xr:uid="{00000000-0004-0000-0900-000069000000}"/>
    <hyperlink ref="F781" r:id="rId107" xr:uid="{00000000-0004-0000-0900-00006A000000}"/>
    <hyperlink ref="F784" r:id="rId108" xr:uid="{00000000-0004-0000-0900-00006B000000}"/>
    <hyperlink ref="F787" r:id="rId109" xr:uid="{00000000-0004-0000-0900-00006C000000}"/>
    <hyperlink ref="F790" r:id="rId110" xr:uid="{00000000-0004-0000-0900-00006D000000}"/>
    <hyperlink ref="F793" r:id="rId111" xr:uid="{00000000-0004-0000-0900-00006E000000}"/>
    <hyperlink ref="F800" r:id="rId112" xr:uid="{00000000-0004-0000-0900-00006F000000}"/>
    <hyperlink ref="F807" r:id="rId113" xr:uid="{00000000-0004-0000-0900-000070000000}"/>
    <hyperlink ref="F814" r:id="rId114" xr:uid="{00000000-0004-0000-0900-000071000000}"/>
    <hyperlink ref="F816" r:id="rId115" xr:uid="{00000000-0004-0000-0900-000072000000}"/>
    <hyperlink ref="F818" r:id="rId116" xr:uid="{00000000-0004-0000-0900-000073000000}"/>
    <hyperlink ref="F821" r:id="rId117" xr:uid="{00000000-0004-0000-0900-000074000000}"/>
    <hyperlink ref="F825" r:id="rId118" xr:uid="{00000000-0004-0000-0900-000075000000}"/>
    <hyperlink ref="F829" r:id="rId119" xr:uid="{00000000-0004-0000-0900-000076000000}"/>
    <hyperlink ref="F833" r:id="rId120" xr:uid="{00000000-0004-0000-0900-000077000000}"/>
    <hyperlink ref="F837" r:id="rId121" xr:uid="{00000000-0004-0000-0900-000078000000}"/>
    <hyperlink ref="F841" r:id="rId122" xr:uid="{00000000-0004-0000-0900-000079000000}"/>
    <hyperlink ref="F845" r:id="rId123" xr:uid="{00000000-0004-0000-0900-00007A000000}"/>
    <hyperlink ref="F851" r:id="rId124" xr:uid="{00000000-0004-0000-0900-00007B000000}"/>
    <hyperlink ref="F871" r:id="rId125" xr:uid="{00000000-0004-0000-0900-00007C000000}"/>
    <hyperlink ref="F879" r:id="rId126" xr:uid="{00000000-0004-0000-0900-00007D000000}"/>
    <hyperlink ref="F888" r:id="rId127" xr:uid="{00000000-0004-0000-0900-00007E000000}"/>
    <hyperlink ref="F893" r:id="rId128" xr:uid="{00000000-0004-0000-0900-00007F000000}"/>
    <hyperlink ref="F899" r:id="rId129" xr:uid="{00000000-0004-0000-0900-000080000000}"/>
    <hyperlink ref="F902" r:id="rId130" xr:uid="{00000000-0004-0000-0900-000081000000}"/>
    <hyperlink ref="F910" r:id="rId131" xr:uid="{00000000-0004-0000-0900-000082000000}"/>
    <hyperlink ref="F919" r:id="rId132" xr:uid="{00000000-0004-0000-0900-000083000000}"/>
    <hyperlink ref="F928" r:id="rId133" xr:uid="{00000000-0004-0000-0900-000084000000}"/>
    <hyperlink ref="F939" r:id="rId134" xr:uid="{00000000-0004-0000-0900-000085000000}"/>
    <hyperlink ref="F947" r:id="rId135" xr:uid="{00000000-0004-0000-0900-000086000000}"/>
    <hyperlink ref="F955" r:id="rId136" xr:uid="{00000000-0004-0000-0900-000087000000}"/>
    <hyperlink ref="F972" r:id="rId137" xr:uid="{00000000-0004-0000-0900-000088000000}"/>
    <hyperlink ref="F980" r:id="rId138" xr:uid="{00000000-0004-0000-0900-000089000000}"/>
    <hyperlink ref="F988" r:id="rId139" xr:uid="{00000000-0004-0000-0900-00008A000000}"/>
    <hyperlink ref="F999" r:id="rId140" xr:uid="{00000000-0004-0000-0900-00008B000000}"/>
    <hyperlink ref="F1002" r:id="rId141" xr:uid="{00000000-0004-0000-0900-00008C000000}"/>
    <hyperlink ref="F1009" r:id="rId142" xr:uid="{00000000-0004-0000-0900-00008D000000}"/>
    <hyperlink ref="F1022" r:id="rId143" xr:uid="{00000000-0004-0000-0900-00008E000000}"/>
    <hyperlink ref="F1030" r:id="rId144" xr:uid="{00000000-0004-0000-0900-00008F000000}"/>
    <hyperlink ref="F1038" r:id="rId145" xr:uid="{00000000-0004-0000-0900-000090000000}"/>
    <hyperlink ref="F1046" r:id="rId146" xr:uid="{00000000-0004-0000-0900-000091000000}"/>
    <hyperlink ref="F1061" r:id="rId147" xr:uid="{00000000-0004-0000-0900-000092000000}"/>
    <hyperlink ref="F1064" r:id="rId148" xr:uid="{00000000-0004-0000-0900-000093000000}"/>
    <hyperlink ref="F1070" r:id="rId149" xr:uid="{00000000-0004-0000-0900-000094000000}"/>
    <hyperlink ref="F1076" r:id="rId150" xr:uid="{00000000-0004-0000-0900-000095000000}"/>
    <hyperlink ref="F1079" r:id="rId151" xr:uid="{00000000-0004-0000-0900-000096000000}"/>
    <hyperlink ref="F1083" r:id="rId152" xr:uid="{00000000-0004-0000-0900-000097000000}"/>
    <hyperlink ref="F1086" r:id="rId153" xr:uid="{00000000-0004-0000-0900-000098000000}"/>
    <hyperlink ref="F1089" r:id="rId154" xr:uid="{00000000-0004-0000-0900-000099000000}"/>
    <hyperlink ref="F1101" r:id="rId155" xr:uid="{00000000-0004-0000-0900-00009A000000}"/>
    <hyperlink ref="F1103" r:id="rId156" xr:uid="{00000000-0004-0000-0900-00009B000000}"/>
    <hyperlink ref="F1115" r:id="rId157" xr:uid="{00000000-0004-0000-0900-00009C000000}"/>
    <hyperlink ref="F1129" r:id="rId158" xr:uid="{00000000-0004-0000-0900-00009D000000}"/>
    <hyperlink ref="F1132" r:id="rId159" xr:uid="{00000000-0004-0000-0900-00009E000000}"/>
    <hyperlink ref="F1137" r:id="rId160" xr:uid="{00000000-0004-0000-0900-00009F000000}"/>
    <hyperlink ref="F1143" r:id="rId161" xr:uid="{00000000-0004-0000-0900-0000A0000000}"/>
    <hyperlink ref="F1149" r:id="rId162" xr:uid="{00000000-0004-0000-0900-0000A1000000}"/>
    <hyperlink ref="F1161" r:id="rId163" xr:uid="{00000000-0004-0000-0900-0000A2000000}"/>
    <hyperlink ref="F1170" r:id="rId164" xr:uid="{00000000-0004-0000-0900-0000A3000000}"/>
    <hyperlink ref="F1175" r:id="rId165" xr:uid="{00000000-0004-0000-0900-0000A4000000}"/>
    <hyperlink ref="F1180" r:id="rId166" xr:uid="{00000000-0004-0000-0900-0000A5000000}"/>
    <hyperlink ref="F1185" r:id="rId167" xr:uid="{00000000-0004-0000-0900-0000A6000000}"/>
    <hyperlink ref="F1190" r:id="rId168" xr:uid="{00000000-0004-0000-0900-0000A7000000}"/>
    <hyperlink ref="F1195" r:id="rId169" xr:uid="{00000000-0004-0000-0900-0000A8000000}"/>
    <hyperlink ref="F1200" r:id="rId170" xr:uid="{00000000-0004-0000-0900-0000A9000000}"/>
    <hyperlink ref="F1205" r:id="rId171" xr:uid="{00000000-0004-0000-0900-0000AA000000}"/>
    <hyperlink ref="F1210" r:id="rId172" xr:uid="{00000000-0004-0000-0900-0000AB000000}"/>
    <hyperlink ref="F1219" r:id="rId173" xr:uid="{00000000-0004-0000-0900-0000AC000000}"/>
    <hyperlink ref="F1228" r:id="rId174" xr:uid="{00000000-0004-0000-0900-0000AD000000}"/>
    <hyperlink ref="F1233" r:id="rId175" xr:uid="{00000000-0004-0000-0900-0000AE000000}"/>
    <hyperlink ref="F1238" r:id="rId176" xr:uid="{00000000-0004-0000-0900-0000AF000000}"/>
    <hyperlink ref="F1241" r:id="rId177" xr:uid="{00000000-0004-0000-0900-0000B0000000}"/>
    <hyperlink ref="F1252" r:id="rId178" xr:uid="{00000000-0004-0000-0900-0000B1000000}"/>
    <hyperlink ref="F1258" r:id="rId179" xr:uid="{00000000-0004-0000-0900-0000B2000000}"/>
    <hyperlink ref="F1268" r:id="rId180" xr:uid="{00000000-0004-0000-0900-0000B3000000}"/>
    <hyperlink ref="F1271" r:id="rId181" xr:uid="{00000000-0004-0000-0900-0000B4000000}"/>
    <hyperlink ref="F1279" r:id="rId182" xr:uid="{00000000-0004-0000-0900-0000B5000000}"/>
    <hyperlink ref="F1288" r:id="rId183" xr:uid="{00000000-0004-0000-0900-0000B6000000}"/>
    <hyperlink ref="F1297" r:id="rId184" xr:uid="{00000000-0004-0000-0900-0000B7000000}"/>
    <hyperlink ref="F1305" r:id="rId185" xr:uid="{00000000-0004-0000-0900-0000B8000000}"/>
    <hyperlink ref="F1398" r:id="rId186" xr:uid="{00000000-0004-0000-0900-0000B9000000}"/>
    <hyperlink ref="F1401" r:id="rId187" xr:uid="{00000000-0004-0000-0900-0000BA000000}"/>
    <hyperlink ref="F1413" r:id="rId188" xr:uid="{00000000-0004-0000-0900-0000BB000000}"/>
    <hyperlink ref="F1415" r:id="rId189" xr:uid="{00000000-0004-0000-0900-0000BC000000}"/>
    <hyperlink ref="F1417" r:id="rId190" xr:uid="{00000000-0004-0000-0900-0000BD000000}"/>
    <hyperlink ref="F1421" r:id="rId191" xr:uid="{00000000-0004-0000-0900-0000BE000000}"/>
    <hyperlink ref="F1431" r:id="rId192" xr:uid="{00000000-0004-0000-0900-0000BF000000}"/>
    <hyperlink ref="F1441" r:id="rId193" xr:uid="{00000000-0004-0000-0900-0000C0000000}"/>
    <hyperlink ref="F1457" r:id="rId194" xr:uid="{00000000-0004-0000-0900-0000C1000000}"/>
    <hyperlink ref="F1469" r:id="rId195" xr:uid="{00000000-0004-0000-0900-0000C2000000}"/>
    <hyperlink ref="F1485" r:id="rId196" xr:uid="{00000000-0004-0000-0900-0000C3000000}"/>
    <hyperlink ref="F1488" r:id="rId197" xr:uid="{00000000-0004-0000-0900-0000C4000000}"/>
    <hyperlink ref="F1497" r:id="rId198" xr:uid="{00000000-0004-0000-0900-0000C5000000}"/>
    <hyperlink ref="F1500" r:id="rId199" xr:uid="{00000000-0004-0000-0900-0000C6000000}"/>
    <hyperlink ref="F1511" r:id="rId200" xr:uid="{00000000-0004-0000-0900-0000C7000000}"/>
    <hyperlink ref="F1513" r:id="rId201" xr:uid="{00000000-0004-0000-0900-0000C8000000}"/>
    <hyperlink ref="F1516" r:id="rId202" xr:uid="{00000000-0004-0000-0900-0000C9000000}"/>
    <hyperlink ref="F1524" r:id="rId203" xr:uid="{00000000-0004-0000-0900-0000CA000000}"/>
    <hyperlink ref="F1529" r:id="rId204" xr:uid="{00000000-0004-0000-0900-0000CB000000}"/>
    <hyperlink ref="F1533" r:id="rId205" xr:uid="{00000000-0004-0000-0900-0000C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0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4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128</v>
      </c>
      <c r="AZ2" s="92" t="s">
        <v>1622</v>
      </c>
      <c r="BA2" s="92" t="s">
        <v>1623</v>
      </c>
      <c r="BB2" s="92" t="s">
        <v>379</v>
      </c>
      <c r="BC2" s="92" t="s">
        <v>1604</v>
      </c>
      <c r="BD2" s="92" t="s">
        <v>90</v>
      </c>
    </row>
    <row r="3" spans="2:56" ht="6.95" customHeight="1" x14ac:dyDescent="0.2">
      <c r="B3" s="19"/>
      <c r="C3" s="20"/>
      <c r="D3" s="20"/>
      <c r="E3" s="20"/>
      <c r="F3" s="20"/>
      <c r="G3" s="20"/>
      <c r="H3" s="20"/>
      <c r="I3" s="20"/>
      <c r="J3" s="20"/>
      <c r="K3" s="20"/>
      <c r="L3" s="21"/>
      <c r="AT3" s="18" t="s">
        <v>90</v>
      </c>
    </row>
    <row r="4" spans="2:56" ht="24.95" customHeight="1" x14ac:dyDescent="0.2">
      <c r="B4" s="21"/>
      <c r="D4" s="22" t="s">
        <v>255</v>
      </c>
      <c r="L4" s="21"/>
      <c r="M4" s="93" t="s">
        <v>10</v>
      </c>
      <c r="AT4" s="18" t="s">
        <v>4</v>
      </c>
    </row>
    <row r="5" spans="2:56" ht="6.95" customHeight="1" x14ac:dyDescent="0.2">
      <c r="B5" s="21"/>
      <c r="L5" s="21"/>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ht="12.75" x14ac:dyDescent="0.2">
      <c r="B8" s="21"/>
      <c r="D8" s="28" t="s">
        <v>265</v>
      </c>
      <c r="L8" s="21"/>
    </row>
    <row r="9" spans="2:56" ht="16.5" customHeight="1" x14ac:dyDescent="0.2">
      <c r="B9" s="21"/>
      <c r="E9" s="339" t="s">
        <v>2484</v>
      </c>
      <c r="F9" s="301"/>
      <c r="G9" s="301"/>
      <c r="H9" s="301"/>
      <c r="L9" s="21"/>
    </row>
    <row r="10" spans="2:56" ht="12" customHeight="1" x14ac:dyDescent="0.2">
      <c r="B10" s="21"/>
      <c r="D10" s="28" t="s">
        <v>267</v>
      </c>
      <c r="L10" s="21"/>
    </row>
    <row r="11" spans="2:56" s="1" customFormat="1" ht="16.5" customHeight="1" x14ac:dyDescent="0.2">
      <c r="B11" s="34"/>
      <c r="E11" s="335" t="s">
        <v>2485</v>
      </c>
      <c r="F11" s="341"/>
      <c r="G11" s="341"/>
      <c r="H11" s="341"/>
      <c r="L11" s="34"/>
    </row>
    <row r="12" spans="2:56" s="1" customFormat="1" ht="12" customHeight="1" x14ac:dyDescent="0.2">
      <c r="B12" s="34"/>
      <c r="D12" s="28" t="s">
        <v>1625</v>
      </c>
      <c r="L12" s="34"/>
    </row>
    <row r="13" spans="2:56" s="1" customFormat="1" ht="16.5" customHeight="1" x14ac:dyDescent="0.2">
      <c r="B13" s="34"/>
      <c r="E13" s="322" t="s">
        <v>3737</v>
      </c>
      <c r="F13" s="341"/>
      <c r="G13" s="341"/>
      <c r="H13" s="341"/>
      <c r="L13" s="34"/>
    </row>
    <row r="14" spans="2:56" s="1" customFormat="1" ht="11.25" x14ac:dyDescent="0.2">
      <c r="B14" s="34"/>
      <c r="L14" s="34"/>
    </row>
    <row r="15" spans="2:56" s="1" customFormat="1" ht="12" customHeight="1" x14ac:dyDescent="0.2">
      <c r="B15" s="34"/>
      <c r="D15" s="28" t="s">
        <v>18</v>
      </c>
      <c r="F15" s="26" t="s">
        <v>19</v>
      </c>
      <c r="I15" s="28" t="s">
        <v>20</v>
      </c>
      <c r="J15" s="26" t="s">
        <v>43</v>
      </c>
      <c r="L15" s="34"/>
    </row>
    <row r="16" spans="2:56" s="1" customFormat="1" ht="12" customHeight="1" x14ac:dyDescent="0.2">
      <c r="B16" s="34"/>
      <c r="D16" s="28" t="s">
        <v>22</v>
      </c>
      <c r="F16" s="26" t="s">
        <v>23</v>
      </c>
      <c r="I16" s="28" t="s">
        <v>24</v>
      </c>
      <c r="J16" s="51" t="str">
        <f>'Rekapitulace stavby'!AN8</f>
        <v>5.8.2025 - revize</v>
      </c>
      <c r="L16" s="34"/>
    </row>
    <row r="17" spans="2:12" s="1" customFormat="1" ht="10.9" customHeight="1" x14ac:dyDescent="0.2">
      <c r="B17" s="34"/>
      <c r="L17" s="34"/>
    </row>
    <row r="18" spans="2:12" s="1" customFormat="1" ht="12" customHeight="1" x14ac:dyDescent="0.2">
      <c r="B18" s="34"/>
      <c r="D18" s="28" t="s">
        <v>29</v>
      </c>
      <c r="I18" s="28" t="s">
        <v>30</v>
      </c>
      <c r="J18" s="26" t="s">
        <v>31</v>
      </c>
      <c r="L18" s="34"/>
    </row>
    <row r="19" spans="2:12" s="1" customFormat="1" ht="18" customHeight="1" x14ac:dyDescent="0.2">
      <c r="B19" s="34"/>
      <c r="E19" s="26" t="s">
        <v>32</v>
      </c>
      <c r="I19" s="28" t="s">
        <v>33</v>
      </c>
      <c r="J19" s="26" t="s">
        <v>34</v>
      </c>
      <c r="L19" s="34"/>
    </row>
    <row r="20" spans="2:12" s="1" customFormat="1" ht="6.95" customHeight="1" x14ac:dyDescent="0.2">
      <c r="B20" s="34"/>
      <c r="L20" s="34"/>
    </row>
    <row r="21" spans="2:12" s="1" customFormat="1" ht="12" customHeight="1" x14ac:dyDescent="0.2">
      <c r="B21" s="34"/>
      <c r="D21" s="28" t="s">
        <v>35</v>
      </c>
      <c r="I21" s="28" t="s">
        <v>30</v>
      </c>
      <c r="J21" s="29" t="str">
        <f>'Rekapitulace stavby'!AN13</f>
        <v>Vyplň údaj</v>
      </c>
      <c r="L21" s="34"/>
    </row>
    <row r="22" spans="2:12" s="1" customFormat="1" ht="18" customHeight="1" x14ac:dyDescent="0.2">
      <c r="B22" s="34"/>
      <c r="E22" s="342" t="str">
        <f>'Rekapitulace stavby'!E14</f>
        <v>Vyplň údaj</v>
      </c>
      <c r="F22" s="300"/>
      <c r="G22" s="300"/>
      <c r="H22" s="300"/>
      <c r="I22" s="28" t="s">
        <v>33</v>
      </c>
      <c r="J22" s="29" t="str">
        <f>'Rekapitulace stavby'!AN14</f>
        <v>Vyplň údaj</v>
      </c>
      <c r="L22" s="34"/>
    </row>
    <row r="23" spans="2:12" s="1" customFormat="1" ht="6.95" customHeight="1" x14ac:dyDescent="0.2">
      <c r="B23" s="34"/>
      <c r="L23" s="34"/>
    </row>
    <row r="24" spans="2:12" s="1" customFormat="1" ht="12" customHeight="1" x14ac:dyDescent="0.2">
      <c r="B24" s="34"/>
      <c r="D24" s="28" t="s">
        <v>37</v>
      </c>
      <c r="I24" s="28" t="s">
        <v>30</v>
      </c>
      <c r="J24" s="26" t="s">
        <v>38</v>
      </c>
      <c r="L24" s="34"/>
    </row>
    <row r="25" spans="2:12" s="1" customFormat="1" ht="18" customHeight="1" x14ac:dyDescent="0.2">
      <c r="B25" s="34"/>
      <c r="E25" s="26" t="s">
        <v>39</v>
      </c>
      <c r="I25" s="28" t="s">
        <v>33</v>
      </c>
      <c r="J25" s="26" t="s">
        <v>40</v>
      </c>
      <c r="L25" s="34"/>
    </row>
    <row r="26" spans="2:12" s="1" customFormat="1" ht="6.95" customHeight="1" x14ac:dyDescent="0.2">
      <c r="B26" s="34"/>
      <c r="L26" s="34"/>
    </row>
    <row r="27" spans="2:12" s="1" customFormat="1" ht="12" customHeight="1" x14ac:dyDescent="0.2">
      <c r="B27" s="34"/>
      <c r="D27" s="28" t="s">
        <v>42</v>
      </c>
      <c r="I27" s="28" t="s">
        <v>30</v>
      </c>
      <c r="J27" s="26" t="str">
        <f>IF('Rekapitulace stavby'!AN19="","",'Rekapitulace stavby'!AN19)</f>
        <v/>
      </c>
      <c r="L27" s="34"/>
    </row>
    <row r="28" spans="2:12" s="1" customFormat="1" ht="18" customHeight="1" x14ac:dyDescent="0.2">
      <c r="B28" s="34"/>
      <c r="E28" s="26" t="str">
        <f>IF('Rekapitulace stavby'!E20="","",'Rekapitulace stavby'!E20)</f>
        <v xml:space="preserve"> </v>
      </c>
      <c r="I28" s="28" t="s">
        <v>33</v>
      </c>
      <c r="J28" s="26" t="str">
        <f>IF('Rekapitulace stavby'!AN20="","",'Rekapitulace stavby'!AN20)</f>
        <v/>
      </c>
      <c r="L28" s="34"/>
    </row>
    <row r="29" spans="2:12" s="1" customFormat="1" ht="6.95" customHeight="1" x14ac:dyDescent="0.2">
      <c r="B29" s="34"/>
      <c r="L29" s="34"/>
    </row>
    <row r="30" spans="2:12" s="1" customFormat="1" ht="12" customHeight="1" x14ac:dyDescent="0.2">
      <c r="B30" s="34"/>
      <c r="D30" s="28" t="s">
        <v>45</v>
      </c>
      <c r="L30" s="34"/>
    </row>
    <row r="31" spans="2:12" s="7" customFormat="1" ht="16.5" customHeight="1" x14ac:dyDescent="0.2">
      <c r="B31" s="94"/>
      <c r="E31" s="305" t="s">
        <v>43</v>
      </c>
      <c r="F31" s="305"/>
      <c r="G31" s="305"/>
      <c r="H31" s="305"/>
      <c r="L31" s="94"/>
    </row>
    <row r="32" spans="2:12" s="1" customFormat="1" ht="6.95" customHeight="1" x14ac:dyDescent="0.2">
      <c r="B32" s="34"/>
      <c r="L32" s="34"/>
    </row>
    <row r="33" spans="2:12" s="1" customFormat="1" ht="6.95" customHeight="1" x14ac:dyDescent="0.2">
      <c r="B33" s="34"/>
      <c r="D33" s="52"/>
      <c r="E33" s="52"/>
      <c r="F33" s="52"/>
      <c r="G33" s="52"/>
      <c r="H33" s="52"/>
      <c r="I33" s="52"/>
      <c r="J33" s="52"/>
      <c r="K33" s="52"/>
      <c r="L33" s="34"/>
    </row>
    <row r="34" spans="2:12" s="1" customFormat="1" ht="25.35" customHeight="1" x14ac:dyDescent="0.2">
      <c r="B34" s="34"/>
      <c r="D34" s="95" t="s">
        <v>47</v>
      </c>
      <c r="J34" s="65">
        <f>ROUND(J95, 2)</f>
        <v>0</v>
      </c>
      <c r="L34" s="34"/>
    </row>
    <row r="35" spans="2:12" s="1" customFormat="1" ht="6.95" customHeight="1" x14ac:dyDescent="0.2">
      <c r="B35" s="34"/>
      <c r="D35" s="52"/>
      <c r="E35" s="52"/>
      <c r="F35" s="52"/>
      <c r="G35" s="52"/>
      <c r="H35" s="52"/>
      <c r="I35" s="52"/>
      <c r="J35" s="52"/>
      <c r="K35" s="52"/>
      <c r="L35" s="34"/>
    </row>
    <row r="36" spans="2:12" s="1" customFormat="1" ht="14.45" customHeight="1" x14ac:dyDescent="0.2">
      <c r="B36" s="34"/>
      <c r="F36" s="37" t="s">
        <v>49</v>
      </c>
      <c r="I36" s="37" t="s">
        <v>48</v>
      </c>
      <c r="J36" s="37" t="s">
        <v>50</v>
      </c>
      <c r="L36" s="34"/>
    </row>
    <row r="37" spans="2:12" s="1" customFormat="1" ht="14.45" customHeight="1" x14ac:dyDescent="0.2">
      <c r="B37" s="34"/>
      <c r="D37" s="54" t="s">
        <v>51</v>
      </c>
      <c r="E37" s="28" t="s">
        <v>52</v>
      </c>
      <c r="F37" s="84">
        <f>ROUND((SUM(BE95:BE139)),  2)</f>
        <v>0</v>
      </c>
      <c r="I37" s="96">
        <v>0.21</v>
      </c>
      <c r="J37" s="84">
        <f>ROUND(((SUM(BE95:BE139))*I37),  2)</f>
        <v>0</v>
      </c>
      <c r="L37" s="34"/>
    </row>
    <row r="38" spans="2:12" s="1" customFormat="1" ht="14.45" customHeight="1" x14ac:dyDescent="0.2">
      <c r="B38" s="34"/>
      <c r="E38" s="28" t="s">
        <v>53</v>
      </c>
      <c r="F38" s="84">
        <f>ROUND((SUM(BF95:BF139)),  2)</f>
        <v>0</v>
      </c>
      <c r="I38" s="96">
        <v>0.12</v>
      </c>
      <c r="J38" s="84">
        <f>ROUND(((SUM(BF95:BF139))*I38),  2)</f>
        <v>0</v>
      </c>
      <c r="L38" s="34"/>
    </row>
    <row r="39" spans="2:12" s="1" customFormat="1" ht="14.45" hidden="1" customHeight="1" x14ac:dyDescent="0.2">
      <c r="B39" s="34"/>
      <c r="E39" s="28" t="s">
        <v>54</v>
      </c>
      <c r="F39" s="84">
        <f>ROUND((SUM(BG95:BG139)),  2)</f>
        <v>0</v>
      </c>
      <c r="I39" s="96">
        <v>0.21</v>
      </c>
      <c r="J39" s="84">
        <f>0</f>
        <v>0</v>
      </c>
      <c r="L39" s="34"/>
    </row>
    <row r="40" spans="2:12" s="1" customFormat="1" ht="14.45" hidden="1" customHeight="1" x14ac:dyDescent="0.2">
      <c r="B40" s="34"/>
      <c r="E40" s="28" t="s">
        <v>55</v>
      </c>
      <c r="F40" s="84">
        <f>ROUND((SUM(BH95:BH139)),  2)</f>
        <v>0</v>
      </c>
      <c r="I40" s="96">
        <v>0.12</v>
      </c>
      <c r="J40" s="84">
        <f>0</f>
        <v>0</v>
      </c>
      <c r="L40" s="34"/>
    </row>
    <row r="41" spans="2:12" s="1" customFormat="1" ht="14.45" hidden="1" customHeight="1" x14ac:dyDescent="0.2">
      <c r="B41" s="34"/>
      <c r="E41" s="28" t="s">
        <v>56</v>
      </c>
      <c r="F41" s="84">
        <f>ROUND((SUM(BI95:BI139)),  2)</f>
        <v>0</v>
      </c>
      <c r="I41" s="96">
        <v>0</v>
      </c>
      <c r="J41" s="84">
        <f>0</f>
        <v>0</v>
      </c>
      <c r="L41" s="34"/>
    </row>
    <row r="42" spans="2:12" s="1" customFormat="1" ht="6.95" customHeight="1" x14ac:dyDescent="0.2">
      <c r="B42" s="34"/>
      <c r="L42" s="34"/>
    </row>
    <row r="43" spans="2:12" s="1" customFormat="1" ht="25.35" customHeight="1" x14ac:dyDescent="0.2">
      <c r="B43" s="34"/>
      <c r="C43" s="97"/>
      <c r="D43" s="98" t="s">
        <v>57</v>
      </c>
      <c r="E43" s="56"/>
      <c r="F43" s="56"/>
      <c r="G43" s="99" t="s">
        <v>58</v>
      </c>
      <c r="H43" s="100" t="s">
        <v>59</v>
      </c>
      <c r="I43" s="56"/>
      <c r="J43" s="101">
        <f>SUM(J34:J41)</f>
        <v>0</v>
      </c>
      <c r="K43" s="102"/>
      <c r="L43" s="34"/>
    </row>
    <row r="44" spans="2:12" s="1" customFormat="1" ht="14.45" customHeight="1" x14ac:dyDescent="0.2">
      <c r="B44" s="43"/>
      <c r="C44" s="44"/>
      <c r="D44" s="44"/>
      <c r="E44" s="44"/>
      <c r="F44" s="44"/>
      <c r="G44" s="44"/>
      <c r="H44" s="44"/>
      <c r="I44" s="44"/>
      <c r="J44" s="44"/>
      <c r="K44" s="44"/>
      <c r="L44" s="34"/>
    </row>
    <row r="48" spans="2:12" s="1" customFormat="1" ht="6.95" customHeight="1" x14ac:dyDescent="0.2">
      <c r="B48" s="45"/>
      <c r="C48" s="46"/>
      <c r="D48" s="46"/>
      <c r="E48" s="46"/>
      <c r="F48" s="46"/>
      <c r="G48" s="46"/>
      <c r="H48" s="46"/>
      <c r="I48" s="46"/>
      <c r="J48" s="46"/>
      <c r="K48" s="46"/>
      <c r="L48" s="34"/>
    </row>
    <row r="49" spans="2:12" s="1" customFormat="1" ht="24.95" customHeight="1" x14ac:dyDescent="0.2">
      <c r="B49" s="34"/>
      <c r="C49" s="22" t="s">
        <v>269</v>
      </c>
      <c r="L49" s="34"/>
    </row>
    <row r="50" spans="2:12" s="1" customFormat="1" ht="6.95" customHeight="1" x14ac:dyDescent="0.2">
      <c r="B50" s="34"/>
      <c r="L50" s="34"/>
    </row>
    <row r="51" spans="2:12" s="1" customFormat="1" ht="12" customHeight="1" x14ac:dyDescent="0.2">
      <c r="B51" s="34"/>
      <c r="C51" s="28" t="s">
        <v>16</v>
      </c>
      <c r="L51" s="34"/>
    </row>
    <row r="52" spans="2:12" s="1" customFormat="1" ht="16.5" customHeight="1" x14ac:dyDescent="0.2">
      <c r="B52" s="34"/>
      <c r="E52" s="339" t="str">
        <f>E7</f>
        <v>Stavba č. 3145 TV Vinoř, etapa 0012 – ČOV Vinoř</v>
      </c>
      <c r="F52" s="340"/>
      <c r="G52" s="340"/>
      <c r="H52" s="340"/>
      <c r="L52" s="34"/>
    </row>
    <row r="53" spans="2:12" ht="12" customHeight="1" x14ac:dyDescent="0.2">
      <c r="B53" s="21"/>
      <c r="C53" s="28" t="s">
        <v>265</v>
      </c>
      <c r="L53" s="21"/>
    </row>
    <row r="54" spans="2:12" ht="16.5" customHeight="1" x14ac:dyDescent="0.2">
      <c r="B54" s="21"/>
      <c r="E54" s="339" t="s">
        <v>2484</v>
      </c>
      <c r="F54" s="301"/>
      <c r="G54" s="301"/>
      <c r="H54" s="301"/>
      <c r="L54" s="21"/>
    </row>
    <row r="55" spans="2:12" ht="12" customHeight="1" x14ac:dyDescent="0.2">
      <c r="B55" s="21"/>
      <c r="C55" s="28" t="s">
        <v>267</v>
      </c>
      <c r="L55" s="21"/>
    </row>
    <row r="56" spans="2:12" s="1" customFormat="1" ht="16.5" customHeight="1" x14ac:dyDescent="0.2">
      <c r="B56" s="34"/>
      <c r="E56" s="335" t="s">
        <v>2485</v>
      </c>
      <c r="F56" s="341"/>
      <c r="G56" s="341"/>
      <c r="H56" s="341"/>
      <c r="L56" s="34"/>
    </row>
    <row r="57" spans="2:12" s="1" customFormat="1" ht="12" customHeight="1" x14ac:dyDescent="0.2">
      <c r="B57" s="34"/>
      <c r="C57" s="28" t="s">
        <v>1625</v>
      </c>
      <c r="L57" s="34"/>
    </row>
    <row r="58" spans="2:12" s="1" customFormat="1" ht="16.5" customHeight="1" x14ac:dyDescent="0.2">
      <c r="B58" s="34"/>
      <c r="E58" s="322" t="str">
        <f>E13</f>
        <v>04.1a - Zajištění stavební jámy</v>
      </c>
      <c r="F58" s="341"/>
      <c r="G58" s="341"/>
      <c r="H58" s="341"/>
      <c r="L58" s="34"/>
    </row>
    <row r="59" spans="2:12" s="1" customFormat="1" ht="6.95" customHeight="1" x14ac:dyDescent="0.2">
      <c r="B59" s="34"/>
      <c r="L59" s="34"/>
    </row>
    <row r="60" spans="2:12" s="1" customFormat="1" ht="12" customHeight="1" x14ac:dyDescent="0.2">
      <c r="B60" s="34"/>
      <c r="C60" s="28" t="s">
        <v>22</v>
      </c>
      <c r="F60" s="26" t="str">
        <f>F16</f>
        <v>Praha</v>
      </c>
      <c r="I60" s="28" t="s">
        <v>24</v>
      </c>
      <c r="J60" s="51" t="str">
        <f>IF(J16="","",J16)</f>
        <v>5.8.2025 - revize</v>
      </c>
      <c r="L60" s="34"/>
    </row>
    <row r="61" spans="2:12" s="1" customFormat="1" ht="6.95" customHeight="1" x14ac:dyDescent="0.2">
      <c r="B61" s="34"/>
      <c r="L61" s="34"/>
    </row>
    <row r="62" spans="2:12" s="1" customFormat="1" ht="25.7" customHeight="1" x14ac:dyDescent="0.2">
      <c r="B62" s="34"/>
      <c r="C62" s="28" t="s">
        <v>29</v>
      </c>
      <c r="F62" s="26" t="str">
        <f>E19</f>
        <v>PVS, a.s, Evropská 866/67, Praha 6, 160 00</v>
      </c>
      <c r="I62" s="28" t="s">
        <v>37</v>
      </c>
      <c r="J62" s="32" t="str">
        <f>E25</f>
        <v>d plus projektová a inženýrská a.s.</v>
      </c>
      <c r="L62" s="34"/>
    </row>
    <row r="63" spans="2:12" s="1" customFormat="1" ht="15.2" customHeight="1" x14ac:dyDescent="0.2">
      <c r="B63" s="34"/>
      <c r="C63" s="28" t="s">
        <v>35</v>
      </c>
      <c r="F63" s="26" t="str">
        <f>IF(E22="","",E22)</f>
        <v>Vyplň údaj</v>
      </c>
      <c r="I63" s="28" t="s">
        <v>42</v>
      </c>
      <c r="J63" s="32" t="str">
        <f>E28</f>
        <v xml:space="preserve"> </v>
      </c>
      <c r="L63" s="34"/>
    </row>
    <row r="64" spans="2:12" s="1" customFormat="1" ht="10.35" customHeight="1" x14ac:dyDescent="0.2">
      <c r="B64" s="34"/>
      <c r="L64" s="34"/>
    </row>
    <row r="65" spans="2:47" s="1" customFormat="1" ht="29.25" customHeight="1" x14ac:dyDescent="0.2">
      <c r="B65" s="34"/>
      <c r="C65" s="103" t="s">
        <v>270</v>
      </c>
      <c r="D65" s="97"/>
      <c r="E65" s="97"/>
      <c r="F65" s="97"/>
      <c r="G65" s="97"/>
      <c r="H65" s="97"/>
      <c r="I65" s="97"/>
      <c r="J65" s="104" t="s">
        <v>271</v>
      </c>
      <c r="K65" s="97"/>
      <c r="L65" s="34"/>
    </row>
    <row r="66" spans="2:47" s="1" customFormat="1" ht="10.35" customHeight="1" x14ac:dyDescent="0.2">
      <c r="B66" s="34"/>
      <c r="L66" s="34"/>
    </row>
    <row r="67" spans="2:47" s="1" customFormat="1" ht="22.9" customHeight="1" x14ac:dyDescent="0.2">
      <c r="B67" s="34"/>
      <c r="C67" s="105" t="s">
        <v>79</v>
      </c>
      <c r="J67" s="65">
        <f>J95</f>
        <v>0</v>
      </c>
      <c r="L67" s="34"/>
      <c r="AU67" s="18" t="s">
        <v>272</v>
      </c>
    </row>
    <row r="68" spans="2:47" s="8" customFormat="1" ht="24.95" customHeight="1" x14ac:dyDescent="0.2">
      <c r="B68" s="106"/>
      <c r="D68" s="107" t="s">
        <v>273</v>
      </c>
      <c r="E68" s="108"/>
      <c r="F68" s="108"/>
      <c r="G68" s="108"/>
      <c r="H68" s="108"/>
      <c r="I68" s="108"/>
      <c r="J68" s="109">
        <f>J96</f>
        <v>0</v>
      </c>
      <c r="L68" s="106"/>
    </row>
    <row r="69" spans="2:47" s="9" customFormat="1" ht="19.899999999999999" customHeight="1" x14ac:dyDescent="0.2">
      <c r="B69" s="110"/>
      <c r="D69" s="111" t="s">
        <v>1627</v>
      </c>
      <c r="E69" s="112"/>
      <c r="F69" s="112"/>
      <c r="G69" s="112"/>
      <c r="H69" s="112"/>
      <c r="I69" s="112"/>
      <c r="J69" s="113">
        <f>J97</f>
        <v>0</v>
      </c>
      <c r="L69" s="110"/>
    </row>
    <row r="70" spans="2:47" s="9" customFormat="1" ht="19.899999999999999" customHeight="1" x14ac:dyDescent="0.2">
      <c r="B70" s="110"/>
      <c r="D70" s="111" t="s">
        <v>274</v>
      </c>
      <c r="E70" s="112"/>
      <c r="F70" s="112"/>
      <c r="G70" s="112"/>
      <c r="H70" s="112"/>
      <c r="I70" s="112"/>
      <c r="J70" s="113">
        <f>J131</f>
        <v>0</v>
      </c>
      <c r="L70" s="110"/>
    </row>
    <row r="71" spans="2:47" s="9" customFormat="1" ht="19.899999999999999" customHeight="1" x14ac:dyDescent="0.2">
      <c r="B71" s="110"/>
      <c r="D71" s="111" t="s">
        <v>281</v>
      </c>
      <c r="E71" s="112"/>
      <c r="F71" s="112"/>
      <c r="G71" s="112"/>
      <c r="H71" s="112"/>
      <c r="I71" s="112"/>
      <c r="J71" s="113">
        <f>J137</f>
        <v>0</v>
      </c>
      <c r="L71" s="110"/>
    </row>
    <row r="72" spans="2:47" s="1" customFormat="1" ht="21.75" customHeight="1" x14ac:dyDescent="0.2">
      <c r="B72" s="34"/>
      <c r="L72" s="34"/>
    </row>
    <row r="73" spans="2:47" s="1" customFormat="1" ht="6.95" customHeight="1" x14ac:dyDescent="0.2">
      <c r="B73" s="43"/>
      <c r="C73" s="44"/>
      <c r="D73" s="44"/>
      <c r="E73" s="44"/>
      <c r="F73" s="44"/>
      <c r="G73" s="44"/>
      <c r="H73" s="44"/>
      <c r="I73" s="44"/>
      <c r="J73" s="44"/>
      <c r="K73" s="44"/>
      <c r="L73" s="34"/>
    </row>
    <row r="77" spans="2:47" s="1" customFormat="1" ht="6.95" customHeight="1" x14ac:dyDescent="0.2">
      <c r="B77" s="45"/>
      <c r="C77" s="46"/>
      <c r="D77" s="46"/>
      <c r="E77" s="46"/>
      <c r="F77" s="46"/>
      <c r="G77" s="46"/>
      <c r="H77" s="46"/>
      <c r="I77" s="46"/>
      <c r="J77" s="46"/>
      <c r="K77" s="46"/>
      <c r="L77" s="34"/>
    </row>
    <row r="78" spans="2:47" s="1" customFormat="1" ht="24.95" customHeight="1" x14ac:dyDescent="0.2">
      <c r="B78" s="34"/>
      <c r="C78" s="22" t="s">
        <v>296</v>
      </c>
      <c r="L78" s="34"/>
    </row>
    <row r="79" spans="2:47" s="1" customFormat="1" ht="6.95" customHeight="1" x14ac:dyDescent="0.2">
      <c r="B79" s="34"/>
      <c r="L79" s="34"/>
    </row>
    <row r="80" spans="2:47" s="1" customFormat="1" ht="12" customHeight="1" x14ac:dyDescent="0.2">
      <c r="B80" s="34"/>
      <c r="C80" s="28" t="s">
        <v>16</v>
      </c>
      <c r="L80" s="34"/>
    </row>
    <row r="81" spans="2:63" s="1" customFormat="1" ht="16.5" customHeight="1" x14ac:dyDescent="0.2">
      <c r="B81" s="34"/>
      <c r="E81" s="339" t="str">
        <f>E7</f>
        <v>Stavba č. 3145 TV Vinoř, etapa 0012 – ČOV Vinoř</v>
      </c>
      <c r="F81" s="340"/>
      <c r="G81" s="340"/>
      <c r="H81" s="340"/>
      <c r="L81" s="34"/>
    </row>
    <row r="82" spans="2:63" ht="12" customHeight="1" x14ac:dyDescent="0.2">
      <c r="B82" s="21"/>
      <c r="C82" s="28" t="s">
        <v>265</v>
      </c>
      <c r="L82" s="21"/>
    </row>
    <row r="83" spans="2:63" ht="16.5" customHeight="1" x14ac:dyDescent="0.2">
      <c r="B83" s="21"/>
      <c r="E83" s="339" t="s">
        <v>2484</v>
      </c>
      <c r="F83" s="301"/>
      <c r="G83" s="301"/>
      <c r="H83" s="301"/>
      <c r="L83" s="21"/>
    </row>
    <row r="84" spans="2:63" ht="12" customHeight="1" x14ac:dyDescent="0.2">
      <c r="B84" s="21"/>
      <c r="C84" s="28" t="s">
        <v>267</v>
      </c>
      <c r="L84" s="21"/>
    </row>
    <row r="85" spans="2:63" s="1" customFormat="1" ht="16.5" customHeight="1" x14ac:dyDescent="0.2">
      <c r="B85" s="34"/>
      <c r="E85" s="335" t="s">
        <v>2485</v>
      </c>
      <c r="F85" s="341"/>
      <c r="G85" s="341"/>
      <c r="H85" s="341"/>
      <c r="L85" s="34"/>
    </row>
    <row r="86" spans="2:63" s="1" customFormat="1" ht="12" customHeight="1" x14ac:dyDescent="0.2">
      <c r="B86" s="34"/>
      <c r="C86" s="28" t="s">
        <v>1625</v>
      </c>
      <c r="L86" s="34"/>
    </row>
    <row r="87" spans="2:63" s="1" customFormat="1" ht="16.5" customHeight="1" x14ac:dyDescent="0.2">
      <c r="B87" s="34"/>
      <c r="E87" s="322" t="str">
        <f>E13</f>
        <v>04.1a - Zajištění stavební jámy</v>
      </c>
      <c r="F87" s="341"/>
      <c r="G87" s="341"/>
      <c r="H87" s="341"/>
      <c r="L87" s="34"/>
    </row>
    <row r="88" spans="2:63" s="1" customFormat="1" ht="6.95" customHeight="1" x14ac:dyDescent="0.2">
      <c r="B88" s="34"/>
      <c r="L88" s="34"/>
    </row>
    <row r="89" spans="2:63" s="1" customFormat="1" ht="12" customHeight="1" x14ac:dyDescent="0.2">
      <c r="B89" s="34"/>
      <c r="C89" s="28" t="s">
        <v>22</v>
      </c>
      <c r="F89" s="26" t="str">
        <f>F16</f>
        <v>Praha</v>
      </c>
      <c r="I89" s="28" t="s">
        <v>24</v>
      </c>
      <c r="J89" s="51" t="str">
        <f>IF(J16="","",J16)</f>
        <v>5.8.2025 - revize</v>
      </c>
      <c r="L89" s="34"/>
    </row>
    <row r="90" spans="2:63" s="1" customFormat="1" ht="6.95" customHeight="1" x14ac:dyDescent="0.2">
      <c r="B90" s="34"/>
      <c r="L90" s="34"/>
    </row>
    <row r="91" spans="2:63" s="1" customFormat="1" ht="25.7" customHeight="1" x14ac:dyDescent="0.2">
      <c r="B91" s="34"/>
      <c r="C91" s="28" t="s">
        <v>29</v>
      </c>
      <c r="F91" s="26" t="str">
        <f>E19</f>
        <v>PVS, a.s, Evropská 866/67, Praha 6, 160 00</v>
      </c>
      <c r="I91" s="28" t="s">
        <v>37</v>
      </c>
      <c r="J91" s="32" t="str">
        <f>E25</f>
        <v>d plus projektová a inženýrská a.s.</v>
      </c>
      <c r="L91" s="34"/>
    </row>
    <row r="92" spans="2:63" s="1" customFormat="1" ht="15.2" customHeight="1" x14ac:dyDescent="0.2">
      <c r="B92" s="34"/>
      <c r="C92" s="28" t="s">
        <v>35</v>
      </c>
      <c r="F92" s="26" t="str">
        <f>IF(E22="","",E22)</f>
        <v>Vyplň údaj</v>
      </c>
      <c r="I92" s="28" t="s">
        <v>42</v>
      </c>
      <c r="J92" s="32" t="str">
        <f>E28</f>
        <v xml:space="preserve"> </v>
      </c>
      <c r="L92" s="34"/>
    </row>
    <row r="93" spans="2:63" s="1" customFormat="1" ht="10.35" customHeight="1" x14ac:dyDescent="0.2">
      <c r="B93" s="34"/>
      <c r="L93" s="34"/>
    </row>
    <row r="94" spans="2:63" s="10" customFormat="1" ht="29.25" customHeight="1" x14ac:dyDescent="0.2">
      <c r="B94" s="114"/>
      <c r="C94" s="115" t="s">
        <v>297</v>
      </c>
      <c r="D94" s="116" t="s">
        <v>66</v>
      </c>
      <c r="E94" s="116" t="s">
        <v>62</v>
      </c>
      <c r="F94" s="116" t="s">
        <v>63</v>
      </c>
      <c r="G94" s="116" t="s">
        <v>298</v>
      </c>
      <c r="H94" s="116" t="s">
        <v>299</v>
      </c>
      <c r="I94" s="116" t="s">
        <v>300</v>
      </c>
      <c r="J94" s="116" t="s">
        <v>271</v>
      </c>
      <c r="K94" s="117" t="s">
        <v>301</v>
      </c>
      <c r="L94" s="114"/>
      <c r="M94" s="58" t="s">
        <v>43</v>
      </c>
      <c r="N94" s="59" t="s">
        <v>51</v>
      </c>
      <c r="O94" s="59" t="s">
        <v>302</v>
      </c>
      <c r="P94" s="59" t="s">
        <v>303</v>
      </c>
      <c r="Q94" s="59" t="s">
        <v>304</v>
      </c>
      <c r="R94" s="59" t="s">
        <v>305</v>
      </c>
      <c r="S94" s="59" t="s">
        <v>306</v>
      </c>
      <c r="T94" s="60" t="s">
        <v>307</v>
      </c>
    </row>
    <row r="95" spans="2:63" s="1" customFormat="1" ht="22.9" customHeight="1" x14ac:dyDescent="0.25">
      <c r="B95" s="34"/>
      <c r="C95" s="63" t="s">
        <v>308</v>
      </c>
      <c r="J95" s="118">
        <f>BK95</f>
        <v>0</v>
      </c>
      <c r="L95" s="34"/>
      <c r="M95" s="61"/>
      <c r="N95" s="52"/>
      <c r="O95" s="52"/>
      <c r="P95" s="119">
        <f>P96</f>
        <v>0</v>
      </c>
      <c r="Q95" s="52"/>
      <c r="R95" s="119">
        <f>R96</f>
        <v>95.456591000000003</v>
      </c>
      <c r="S95" s="52"/>
      <c r="T95" s="120">
        <f>T96</f>
        <v>0</v>
      </c>
      <c r="AT95" s="18" t="s">
        <v>80</v>
      </c>
      <c r="AU95" s="18" t="s">
        <v>272</v>
      </c>
      <c r="BK95" s="121">
        <f>BK96</f>
        <v>0</v>
      </c>
    </row>
    <row r="96" spans="2:63" s="11" customFormat="1" ht="25.9" customHeight="1" x14ac:dyDescent="0.2">
      <c r="B96" s="122"/>
      <c r="D96" s="123" t="s">
        <v>80</v>
      </c>
      <c r="E96" s="124" t="s">
        <v>309</v>
      </c>
      <c r="F96" s="124" t="s">
        <v>310</v>
      </c>
      <c r="I96" s="125"/>
      <c r="J96" s="126">
        <f>BK96</f>
        <v>0</v>
      </c>
      <c r="L96" s="122"/>
      <c r="M96" s="127"/>
      <c r="P96" s="128">
        <f>P97+P131+P137</f>
        <v>0</v>
      </c>
      <c r="R96" s="128">
        <f>R97+R131+R137</f>
        <v>95.456591000000003</v>
      </c>
      <c r="T96" s="129">
        <f>T97+T131+T137</f>
        <v>0</v>
      </c>
      <c r="AR96" s="123" t="s">
        <v>88</v>
      </c>
      <c r="AT96" s="130" t="s">
        <v>80</v>
      </c>
      <c r="AU96" s="130" t="s">
        <v>81</v>
      </c>
      <c r="AY96" s="123" t="s">
        <v>311</v>
      </c>
      <c r="BK96" s="131">
        <f>BK97+BK131+BK137</f>
        <v>0</v>
      </c>
    </row>
    <row r="97" spans="2:65" s="11" customFormat="1" ht="22.9" customHeight="1" x14ac:dyDescent="0.2">
      <c r="B97" s="122"/>
      <c r="D97" s="123" t="s">
        <v>80</v>
      </c>
      <c r="E97" s="132" t="s">
        <v>88</v>
      </c>
      <c r="F97" s="132" t="s">
        <v>102</v>
      </c>
      <c r="I97" s="125"/>
      <c r="J97" s="133">
        <f>BK97</f>
        <v>0</v>
      </c>
      <c r="L97" s="122"/>
      <c r="M97" s="127"/>
      <c r="P97" s="128">
        <f>SUM(P98:P130)</f>
        <v>0</v>
      </c>
      <c r="R97" s="128">
        <f>SUM(R98:R130)</f>
        <v>95.080270999999996</v>
      </c>
      <c r="T97" s="129">
        <f>SUM(T98:T130)</f>
        <v>0</v>
      </c>
      <c r="AR97" s="123" t="s">
        <v>88</v>
      </c>
      <c r="AT97" s="130" t="s">
        <v>80</v>
      </c>
      <c r="AU97" s="130" t="s">
        <v>88</v>
      </c>
      <c r="AY97" s="123" t="s">
        <v>311</v>
      </c>
      <c r="BK97" s="131">
        <f>SUM(BK98:BK130)</f>
        <v>0</v>
      </c>
    </row>
    <row r="98" spans="2:65" s="1" customFormat="1" ht="16.5" customHeight="1" x14ac:dyDescent="0.2">
      <c r="B98" s="34"/>
      <c r="C98" s="134" t="s">
        <v>88</v>
      </c>
      <c r="D98" s="134" t="s">
        <v>313</v>
      </c>
      <c r="E98" s="135" t="s">
        <v>1628</v>
      </c>
      <c r="F98" s="136" t="s">
        <v>1629</v>
      </c>
      <c r="G98" s="137" t="s">
        <v>379</v>
      </c>
      <c r="H98" s="138">
        <v>93.2</v>
      </c>
      <c r="I98" s="139"/>
      <c r="J98" s="140">
        <f>ROUND(I98*H98,2)</f>
        <v>0</v>
      </c>
      <c r="K98" s="136" t="s">
        <v>317</v>
      </c>
      <c r="L98" s="34"/>
      <c r="M98" s="141" t="s">
        <v>43</v>
      </c>
      <c r="N98" s="142" t="s">
        <v>52</v>
      </c>
      <c r="P98" s="143">
        <f>O98*H98</f>
        <v>0</v>
      </c>
      <c r="Q98" s="143">
        <v>0.15478</v>
      </c>
      <c r="R98" s="143">
        <f>Q98*H98</f>
        <v>14.425496000000001</v>
      </c>
      <c r="S98" s="143">
        <v>0</v>
      </c>
      <c r="T98" s="144">
        <f>S98*H98</f>
        <v>0</v>
      </c>
      <c r="AR98" s="145" t="s">
        <v>318</v>
      </c>
      <c r="AT98" s="145" t="s">
        <v>313</v>
      </c>
      <c r="AU98" s="145" t="s">
        <v>90</v>
      </c>
      <c r="AY98" s="18" t="s">
        <v>311</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318</v>
      </c>
      <c r="BM98" s="145" t="s">
        <v>1630</v>
      </c>
    </row>
    <row r="99" spans="2:65" s="1" customFormat="1" ht="11.25" x14ac:dyDescent="0.2">
      <c r="B99" s="34"/>
      <c r="D99" s="147" t="s">
        <v>320</v>
      </c>
      <c r="F99" s="148" t="s">
        <v>1631</v>
      </c>
      <c r="I99" s="149"/>
      <c r="L99" s="34"/>
      <c r="M99" s="150"/>
      <c r="T99" s="55"/>
      <c r="AT99" s="18" t="s">
        <v>320</v>
      </c>
      <c r="AU99" s="18" t="s">
        <v>90</v>
      </c>
    </row>
    <row r="100" spans="2:65" s="12" customFormat="1" ht="11.25" x14ac:dyDescent="0.2">
      <c r="B100" s="151"/>
      <c r="D100" s="152" t="s">
        <v>322</v>
      </c>
      <c r="E100" s="153" t="s">
        <v>43</v>
      </c>
      <c r="F100" s="154" t="s">
        <v>3738</v>
      </c>
      <c r="H100" s="155">
        <v>84.2</v>
      </c>
      <c r="I100" s="156"/>
      <c r="L100" s="151"/>
      <c r="M100" s="157"/>
      <c r="T100" s="158"/>
      <c r="AT100" s="153" t="s">
        <v>322</v>
      </c>
      <c r="AU100" s="153" t="s">
        <v>90</v>
      </c>
      <c r="AV100" s="12" t="s">
        <v>90</v>
      </c>
      <c r="AW100" s="12" t="s">
        <v>41</v>
      </c>
      <c r="AX100" s="12" t="s">
        <v>81</v>
      </c>
      <c r="AY100" s="153" t="s">
        <v>311</v>
      </c>
    </row>
    <row r="101" spans="2:65" s="12" customFormat="1" ht="11.25" x14ac:dyDescent="0.2">
      <c r="B101" s="151"/>
      <c r="D101" s="152" t="s">
        <v>322</v>
      </c>
      <c r="E101" s="153" t="s">
        <v>43</v>
      </c>
      <c r="F101" s="154" t="s">
        <v>3739</v>
      </c>
      <c r="H101" s="155">
        <v>9</v>
      </c>
      <c r="I101" s="156"/>
      <c r="L101" s="151"/>
      <c r="M101" s="157"/>
      <c r="T101" s="158"/>
      <c r="AT101" s="153" t="s">
        <v>322</v>
      </c>
      <c r="AU101" s="153" t="s">
        <v>90</v>
      </c>
      <c r="AV101" s="12" t="s">
        <v>90</v>
      </c>
      <c r="AW101" s="12" t="s">
        <v>41</v>
      </c>
      <c r="AX101" s="12" t="s">
        <v>81</v>
      </c>
      <c r="AY101" s="153" t="s">
        <v>311</v>
      </c>
    </row>
    <row r="102" spans="2:65" s="13" customFormat="1" ht="11.25" x14ac:dyDescent="0.2">
      <c r="B102" s="159"/>
      <c r="D102" s="152" t="s">
        <v>322</v>
      </c>
      <c r="E102" s="160" t="s">
        <v>43</v>
      </c>
      <c r="F102" s="161" t="s">
        <v>331</v>
      </c>
      <c r="H102" s="162">
        <v>93.2</v>
      </c>
      <c r="I102" s="163"/>
      <c r="L102" s="159"/>
      <c r="M102" s="164"/>
      <c r="T102" s="165"/>
      <c r="AT102" s="160" t="s">
        <v>322</v>
      </c>
      <c r="AU102" s="160" t="s">
        <v>90</v>
      </c>
      <c r="AV102" s="13" t="s">
        <v>318</v>
      </c>
      <c r="AW102" s="13" t="s">
        <v>41</v>
      </c>
      <c r="AX102" s="13" t="s">
        <v>88</v>
      </c>
      <c r="AY102" s="160" t="s">
        <v>311</v>
      </c>
    </row>
    <row r="103" spans="2:65" s="1" customFormat="1" ht="16.5" customHeight="1" x14ac:dyDescent="0.2">
      <c r="B103" s="34"/>
      <c r="C103" s="134" t="s">
        <v>90</v>
      </c>
      <c r="D103" s="134" t="s">
        <v>313</v>
      </c>
      <c r="E103" s="135" t="s">
        <v>1634</v>
      </c>
      <c r="F103" s="136" t="s">
        <v>1635</v>
      </c>
      <c r="G103" s="137" t="s">
        <v>379</v>
      </c>
      <c r="H103" s="138">
        <v>93.2</v>
      </c>
      <c r="I103" s="139"/>
      <c r="J103" s="140">
        <f>ROUND(I103*H103,2)</f>
        <v>0</v>
      </c>
      <c r="K103" s="136" t="s">
        <v>317</v>
      </c>
      <c r="L103" s="34"/>
      <c r="M103" s="141" t="s">
        <v>43</v>
      </c>
      <c r="N103" s="142" t="s">
        <v>52</v>
      </c>
      <c r="P103" s="143">
        <f>O103*H103</f>
        <v>0</v>
      </c>
      <c r="Q103" s="143">
        <v>0</v>
      </c>
      <c r="R103" s="143">
        <f>Q103*H103</f>
        <v>0</v>
      </c>
      <c r="S103" s="143">
        <v>0</v>
      </c>
      <c r="T103" s="144">
        <f>S103*H103</f>
        <v>0</v>
      </c>
      <c r="AR103" s="145" t="s">
        <v>318</v>
      </c>
      <c r="AT103" s="145" t="s">
        <v>313</v>
      </c>
      <c r="AU103" s="145" t="s">
        <v>90</v>
      </c>
      <c r="AY103" s="18" t="s">
        <v>311</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318</v>
      </c>
      <c r="BM103" s="145" t="s">
        <v>1636</v>
      </c>
    </row>
    <row r="104" spans="2:65" s="1" customFormat="1" ht="11.25" x14ac:dyDescent="0.2">
      <c r="B104" s="34"/>
      <c r="D104" s="147" t="s">
        <v>320</v>
      </c>
      <c r="F104" s="148" t="s">
        <v>1637</v>
      </c>
      <c r="I104" s="149"/>
      <c r="L104" s="34"/>
      <c r="M104" s="150"/>
      <c r="T104" s="55"/>
      <c r="AT104" s="18" t="s">
        <v>320</v>
      </c>
      <c r="AU104" s="18" t="s">
        <v>90</v>
      </c>
    </row>
    <row r="105" spans="2:65" s="1" customFormat="1" ht="37.9" customHeight="1" x14ac:dyDescent="0.2">
      <c r="B105" s="34"/>
      <c r="C105" s="134" t="s">
        <v>96</v>
      </c>
      <c r="D105" s="134" t="s">
        <v>313</v>
      </c>
      <c r="E105" s="135" t="s">
        <v>1638</v>
      </c>
      <c r="F105" s="136" t="s">
        <v>1639</v>
      </c>
      <c r="G105" s="137" t="s">
        <v>340</v>
      </c>
      <c r="H105" s="138">
        <v>49</v>
      </c>
      <c r="I105" s="139"/>
      <c r="J105" s="140">
        <f>ROUND(I105*H105,2)</f>
        <v>0</v>
      </c>
      <c r="K105" s="136" t="s">
        <v>317</v>
      </c>
      <c r="L105" s="34"/>
      <c r="M105" s="141" t="s">
        <v>43</v>
      </c>
      <c r="N105" s="142" t="s">
        <v>52</v>
      </c>
      <c r="P105" s="143">
        <f>O105*H105</f>
        <v>0</v>
      </c>
      <c r="Q105" s="143">
        <v>0</v>
      </c>
      <c r="R105" s="143">
        <f>Q105*H105</f>
        <v>0</v>
      </c>
      <c r="S105" s="143">
        <v>0</v>
      </c>
      <c r="T105" s="144">
        <f>S105*H105</f>
        <v>0</v>
      </c>
      <c r="AR105" s="145" t="s">
        <v>318</v>
      </c>
      <c r="AT105" s="145" t="s">
        <v>313</v>
      </c>
      <c r="AU105" s="145" t="s">
        <v>90</v>
      </c>
      <c r="AY105" s="18" t="s">
        <v>311</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318</v>
      </c>
      <c r="BM105" s="145" t="s">
        <v>1640</v>
      </c>
    </row>
    <row r="106" spans="2:65" s="1" customFormat="1" ht="11.25" x14ac:dyDescent="0.2">
      <c r="B106" s="34"/>
      <c r="D106" s="147" t="s">
        <v>320</v>
      </c>
      <c r="F106" s="148" t="s">
        <v>1641</v>
      </c>
      <c r="I106" s="149"/>
      <c r="L106" s="34"/>
      <c r="M106" s="150"/>
      <c r="T106" s="55"/>
      <c r="AT106" s="18" t="s">
        <v>320</v>
      </c>
      <c r="AU106" s="18" t="s">
        <v>90</v>
      </c>
    </row>
    <row r="107" spans="2:65" s="1" customFormat="1" ht="16.5" customHeight="1" x14ac:dyDescent="0.2">
      <c r="B107" s="34"/>
      <c r="C107" s="134" t="s">
        <v>318</v>
      </c>
      <c r="D107" s="134" t="s">
        <v>313</v>
      </c>
      <c r="E107" s="135" t="s">
        <v>1642</v>
      </c>
      <c r="F107" s="136" t="s">
        <v>1643</v>
      </c>
      <c r="G107" s="137" t="s">
        <v>340</v>
      </c>
      <c r="H107" s="138">
        <v>203</v>
      </c>
      <c r="I107" s="139"/>
      <c r="J107" s="140">
        <f>ROUND(I107*H107,2)</f>
        <v>0</v>
      </c>
      <c r="K107" s="136" t="s">
        <v>317</v>
      </c>
      <c r="L107" s="34"/>
      <c r="M107" s="141" t="s">
        <v>43</v>
      </c>
      <c r="N107" s="142" t="s">
        <v>52</v>
      </c>
      <c r="P107" s="143">
        <f>O107*H107</f>
        <v>0</v>
      </c>
      <c r="Q107" s="143">
        <v>2.0000000000000001E-4</v>
      </c>
      <c r="R107" s="143">
        <f>Q107*H107</f>
        <v>4.0600000000000004E-2</v>
      </c>
      <c r="S107" s="143">
        <v>0</v>
      </c>
      <c r="T107" s="144">
        <f>S107*H107</f>
        <v>0</v>
      </c>
      <c r="AR107" s="145" t="s">
        <v>318</v>
      </c>
      <c r="AT107" s="145" t="s">
        <v>313</v>
      </c>
      <c r="AU107" s="145" t="s">
        <v>90</v>
      </c>
      <c r="AY107" s="18" t="s">
        <v>311</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318</v>
      </c>
      <c r="BM107" s="145" t="s">
        <v>1644</v>
      </c>
    </row>
    <row r="108" spans="2:65" s="1" customFormat="1" ht="11.25" x14ac:dyDescent="0.2">
      <c r="B108" s="34"/>
      <c r="D108" s="147" t="s">
        <v>320</v>
      </c>
      <c r="F108" s="148" t="s">
        <v>1645</v>
      </c>
      <c r="I108" s="149"/>
      <c r="L108" s="34"/>
      <c r="M108" s="150"/>
      <c r="T108" s="55"/>
      <c r="AT108" s="18" t="s">
        <v>320</v>
      </c>
      <c r="AU108" s="18" t="s">
        <v>90</v>
      </c>
    </row>
    <row r="109" spans="2:65" s="12" customFormat="1" ht="11.25" x14ac:dyDescent="0.2">
      <c r="B109" s="151"/>
      <c r="D109" s="152" t="s">
        <v>322</v>
      </c>
      <c r="E109" s="153" t="s">
        <v>43</v>
      </c>
      <c r="F109" s="154" t="s">
        <v>3740</v>
      </c>
      <c r="H109" s="155">
        <v>203</v>
      </c>
      <c r="I109" s="156"/>
      <c r="L109" s="151"/>
      <c r="M109" s="157"/>
      <c r="T109" s="158"/>
      <c r="AT109" s="153" t="s">
        <v>322</v>
      </c>
      <c r="AU109" s="153" t="s">
        <v>90</v>
      </c>
      <c r="AV109" s="12" t="s">
        <v>90</v>
      </c>
      <c r="AW109" s="12" t="s">
        <v>41</v>
      </c>
      <c r="AX109" s="12" t="s">
        <v>88</v>
      </c>
      <c r="AY109" s="153" t="s">
        <v>311</v>
      </c>
    </row>
    <row r="110" spans="2:65" s="1" customFormat="1" ht="24.2" customHeight="1" x14ac:dyDescent="0.2">
      <c r="B110" s="34"/>
      <c r="C110" s="134" t="s">
        <v>344</v>
      </c>
      <c r="D110" s="134" t="s">
        <v>313</v>
      </c>
      <c r="E110" s="135" t="s">
        <v>1646</v>
      </c>
      <c r="F110" s="136" t="s">
        <v>1647</v>
      </c>
      <c r="G110" s="137" t="s">
        <v>250</v>
      </c>
      <c r="H110" s="138">
        <v>1126.5</v>
      </c>
      <c r="I110" s="139"/>
      <c r="J110" s="140">
        <f>ROUND(I110*H110,2)</f>
        <v>0</v>
      </c>
      <c r="K110" s="136" t="s">
        <v>317</v>
      </c>
      <c r="L110" s="34"/>
      <c r="M110" s="141" t="s">
        <v>43</v>
      </c>
      <c r="N110" s="142" t="s">
        <v>52</v>
      </c>
      <c r="P110" s="143">
        <f>O110*H110</f>
        <v>0</v>
      </c>
      <c r="Q110" s="143">
        <v>0</v>
      </c>
      <c r="R110" s="143">
        <f>Q110*H110</f>
        <v>0</v>
      </c>
      <c r="S110" s="143">
        <v>0</v>
      </c>
      <c r="T110" s="144">
        <f>S110*H110</f>
        <v>0</v>
      </c>
      <c r="AR110" s="145" t="s">
        <v>318</v>
      </c>
      <c r="AT110" s="145" t="s">
        <v>313</v>
      </c>
      <c r="AU110" s="145" t="s">
        <v>90</v>
      </c>
      <c r="AY110" s="18" t="s">
        <v>311</v>
      </c>
      <c r="BE110" s="146">
        <f>IF(N110="základní",J110,0)</f>
        <v>0</v>
      </c>
      <c r="BF110" s="146">
        <f>IF(N110="snížená",J110,0)</f>
        <v>0</v>
      </c>
      <c r="BG110" s="146">
        <f>IF(N110="zákl. přenesená",J110,0)</f>
        <v>0</v>
      </c>
      <c r="BH110" s="146">
        <f>IF(N110="sníž. přenesená",J110,0)</f>
        <v>0</v>
      </c>
      <c r="BI110" s="146">
        <f>IF(N110="nulová",J110,0)</f>
        <v>0</v>
      </c>
      <c r="BJ110" s="18" t="s">
        <v>88</v>
      </c>
      <c r="BK110" s="146">
        <f>ROUND(I110*H110,2)</f>
        <v>0</v>
      </c>
      <c r="BL110" s="18" t="s">
        <v>318</v>
      </c>
      <c r="BM110" s="145" t="s">
        <v>1656</v>
      </c>
    </row>
    <row r="111" spans="2:65" s="1" customFormat="1" ht="11.25" x14ac:dyDescent="0.2">
      <c r="B111" s="34"/>
      <c r="D111" s="147" t="s">
        <v>320</v>
      </c>
      <c r="F111" s="148" t="s">
        <v>1649</v>
      </c>
      <c r="I111" s="149"/>
      <c r="L111" s="34"/>
      <c r="M111" s="150"/>
      <c r="T111" s="55"/>
      <c r="AT111" s="18" t="s">
        <v>320</v>
      </c>
      <c r="AU111" s="18" t="s">
        <v>90</v>
      </c>
    </row>
    <row r="112" spans="2:65" s="12" customFormat="1" ht="11.25" x14ac:dyDescent="0.2">
      <c r="B112" s="151"/>
      <c r="D112" s="152" t="s">
        <v>322</v>
      </c>
      <c r="E112" s="153" t="s">
        <v>43</v>
      </c>
      <c r="F112" s="154" t="s">
        <v>3741</v>
      </c>
      <c r="H112" s="155">
        <v>823.5</v>
      </c>
      <c r="I112" s="156"/>
      <c r="L112" s="151"/>
      <c r="M112" s="157"/>
      <c r="T112" s="158"/>
      <c r="AT112" s="153" t="s">
        <v>322</v>
      </c>
      <c r="AU112" s="153" t="s">
        <v>90</v>
      </c>
      <c r="AV112" s="12" t="s">
        <v>90</v>
      </c>
      <c r="AW112" s="12" t="s">
        <v>41</v>
      </c>
      <c r="AX112" s="12" t="s">
        <v>81</v>
      </c>
      <c r="AY112" s="153" t="s">
        <v>311</v>
      </c>
    </row>
    <row r="113" spans="2:65" s="12" customFormat="1" ht="11.25" x14ac:dyDescent="0.2">
      <c r="B113" s="151"/>
      <c r="D113" s="152" t="s">
        <v>322</v>
      </c>
      <c r="E113" s="153" t="s">
        <v>43</v>
      </c>
      <c r="F113" s="154" t="s">
        <v>3742</v>
      </c>
      <c r="H113" s="155">
        <v>303</v>
      </c>
      <c r="I113" s="156"/>
      <c r="L113" s="151"/>
      <c r="M113" s="157"/>
      <c r="T113" s="158"/>
      <c r="AT113" s="153" t="s">
        <v>322</v>
      </c>
      <c r="AU113" s="153" t="s">
        <v>90</v>
      </c>
      <c r="AV113" s="12" t="s">
        <v>90</v>
      </c>
      <c r="AW113" s="12" t="s">
        <v>41</v>
      </c>
      <c r="AX113" s="12" t="s">
        <v>81</v>
      </c>
      <c r="AY113" s="153" t="s">
        <v>311</v>
      </c>
    </row>
    <row r="114" spans="2:65" s="13" customFormat="1" ht="11.25" x14ac:dyDescent="0.2">
      <c r="B114" s="159"/>
      <c r="D114" s="152" t="s">
        <v>322</v>
      </c>
      <c r="E114" s="160" t="s">
        <v>43</v>
      </c>
      <c r="F114" s="161" t="s">
        <v>331</v>
      </c>
      <c r="H114" s="162">
        <v>1126.5</v>
      </c>
      <c r="I114" s="163"/>
      <c r="L114" s="159"/>
      <c r="M114" s="164"/>
      <c r="T114" s="165"/>
      <c r="AT114" s="160" t="s">
        <v>322</v>
      </c>
      <c r="AU114" s="160" t="s">
        <v>90</v>
      </c>
      <c r="AV114" s="13" t="s">
        <v>318</v>
      </c>
      <c r="AW114" s="13" t="s">
        <v>41</v>
      </c>
      <c r="AX114" s="13" t="s">
        <v>88</v>
      </c>
      <c r="AY114" s="160" t="s">
        <v>311</v>
      </c>
    </row>
    <row r="115" spans="2:65" s="1" customFormat="1" ht="16.5" customHeight="1" x14ac:dyDescent="0.2">
      <c r="B115" s="34"/>
      <c r="C115" s="172" t="s">
        <v>350</v>
      </c>
      <c r="D115" s="172" t="s">
        <v>634</v>
      </c>
      <c r="E115" s="173" t="s">
        <v>1659</v>
      </c>
      <c r="F115" s="174" t="s">
        <v>1660</v>
      </c>
      <c r="G115" s="175" t="s">
        <v>371</v>
      </c>
      <c r="H115" s="176">
        <v>69.561000000000007</v>
      </c>
      <c r="I115" s="177"/>
      <c r="J115" s="178">
        <f>ROUND(I115*H115,2)</f>
        <v>0</v>
      </c>
      <c r="K115" s="174" t="s">
        <v>43</v>
      </c>
      <c r="L115" s="179"/>
      <c r="M115" s="180" t="s">
        <v>43</v>
      </c>
      <c r="N115" s="181" t="s">
        <v>52</v>
      </c>
      <c r="P115" s="143">
        <f>O115*H115</f>
        <v>0</v>
      </c>
      <c r="Q115" s="143">
        <v>1</v>
      </c>
      <c r="R115" s="143">
        <f>Q115*H115</f>
        <v>69.561000000000007</v>
      </c>
      <c r="S115" s="143">
        <v>0</v>
      </c>
      <c r="T115" s="144">
        <f>S115*H115</f>
        <v>0</v>
      </c>
      <c r="AR115" s="145" t="s">
        <v>362</v>
      </c>
      <c r="AT115" s="145" t="s">
        <v>634</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1661</v>
      </c>
    </row>
    <row r="116" spans="2:65" s="14" customFormat="1" ht="11.25" x14ac:dyDescent="0.2">
      <c r="B116" s="166"/>
      <c r="D116" s="152" t="s">
        <v>322</v>
      </c>
      <c r="E116" s="167" t="s">
        <v>43</v>
      </c>
      <c r="F116" s="168" t="s">
        <v>1662</v>
      </c>
      <c r="H116" s="167" t="s">
        <v>43</v>
      </c>
      <c r="I116" s="169"/>
      <c r="L116" s="166"/>
      <c r="M116" s="170"/>
      <c r="T116" s="171"/>
      <c r="AT116" s="167" t="s">
        <v>322</v>
      </c>
      <c r="AU116" s="167" t="s">
        <v>90</v>
      </c>
      <c r="AV116" s="14" t="s">
        <v>88</v>
      </c>
      <c r="AW116" s="14" t="s">
        <v>41</v>
      </c>
      <c r="AX116" s="14" t="s">
        <v>81</v>
      </c>
      <c r="AY116" s="167" t="s">
        <v>311</v>
      </c>
    </row>
    <row r="117" spans="2:65" s="12" customFormat="1" ht="11.25" x14ac:dyDescent="0.2">
      <c r="B117" s="151"/>
      <c r="D117" s="152" t="s">
        <v>322</v>
      </c>
      <c r="E117" s="153" t="s">
        <v>43</v>
      </c>
      <c r="F117" s="154" t="s">
        <v>3743</v>
      </c>
      <c r="H117" s="155">
        <v>69.561000000000007</v>
      </c>
      <c r="I117" s="156"/>
      <c r="L117" s="151"/>
      <c r="M117" s="157"/>
      <c r="T117" s="158"/>
      <c r="AT117" s="153" t="s">
        <v>322</v>
      </c>
      <c r="AU117" s="153" t="s">
        <v>90</v>
      </c>
      <c r="AV117" s="12" t="s">
        <v>90</v>
      </c>
      <c r="AW117" s="12" t="s">
        <v>41</v>
      </c>
      <c r="AX117" s="12" t="s">
        <v>81</v>
      </c>
      <c r="AY117" s="153" t="s">
        <v>311</v>
      </c>
    </row>
    <row r="118" spans="2:65" s="13" customFormat="1" ht="11.25" x14ac:dyDescent="0.2">
      <c r="B118" s="159"/>
      <c r="D118" s="152" t="s">
        <v>322</v>
      </c>
      <c r="E118" s="160" t="s">
        <v>43</v>
      </c>
      <c r="F118" s="161" t="s">
        <v>331</v>
      </c>
      <c r="H118" s="162">
        <v>69.561000000000007</v>
      </c>
      <c r="I118" s="163"/>
      <c r="L118" s="159"/>
      <c r="M118" s="164"/>
      <c r="T118" s="165"/>
      <c r="AT118" s="160" t="s">
        <v>322</v>
      </c>
      <c r="AU118" s="160" t="s">
        <v>90</v>
      </c>
      <c r="AV118" s="13" t="s">
        <v>318</v>
      </c>
      <c r="AW118" s="13" t="s">
        <v>41</v>
      </c>
      <c r="AX118" s="13" t="s">
        <v>88</v>
      </c>
      <c r="AY118" s="160" t="s">
        <v>311</v>
      </c>
    </row>
    <row r="119" spans="2:65" s="1" customFormat="1" ht="24.2" customHeight="1" x14ac:dyDescent="0.2">
      <c r="B119" s="34"/>
      <c r="C119" s="134" t="s">
        <v>356</v>
      </c>
      <c r="D119" s="134" t="s">
        <v>313</v>
      </c>
      <c r="E119" s="135" t="s">
        <v>1664</v>
      </c>
      <c r="F119" s="136" t="s">
        <v>1665</v>
      </c>
      <c r="G119" s="137" t="s">
        <v>250</v>
      </c>
      <c r="H119" s="138">
        <v>581.20000000000005</v>
      </c>
      <c r="I119" s="139"/>
      <c r="J119" s="140">
        <f>ROUND(I119*H119,2)</f>
        <v>0</v>
      </c>
      <c r="K119" s="136" t="s">
        <v>317</v>
      </c>
      <c r="L119" s="34"/>
      <c r="M119" s="141" t="s">
        <v>43</v>
      </c>
      <c r="N119" s="142" t="s">
        <v>52</v>
      </c>
      <c r="P119" s="143">
        <f>O119*H119</f>
        <v>0</v>
      </c>
      <c r="Q119" s="143">
        <v>0</v>
      </c>
      <c r="R119" s="143">
        <f>Q119*H119</f>
        <v>0</v>
      </c>
      <c r="S119" s="143">
        <v>0</v>
      </c>
      <c r="T119" s="144">
        <f>S119*H119</f>
        <v>0</v>
      </c>
      <c r="AR119" s="145" t="s">
        <v>318</v>
      </c>
      <c r="AT119" s="145" t="s">
        <v>313</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318</v>
      </c>
      <c r="BM119" s="145" t="s">
        <v>3744</v>
      </c>
    </row>
    <row r="120" spans="2:65" s="1" customFormat="1" ht="11.25" x14ac:dyDescent="0.2">
      <c r="B120" s="34"/>
      <c r="D120" s="147" t="s">
        <v>320</v>
      </c>
      <c r="F120" s="148" t="s">
        <v>1667</v>
      </c>
      <c r="I120" s="149"/>
      <c r="L120" s="34"/>
      <c r="M120" s="150"/>
      <c r="T120" s="55"/>
      <c r="AT120" s="18" t="s">
        <v>320</v>
      </c>
      <c r="AU120" s="18" t="s">
        <v>90</v>
      </c>
    </row>
    <row r="121" spans="2:65" s="12" customFormat="1" ht="11.25" x14ac:dyDescent="0.2">
      <c r="B121" s="151"/>
      <c r="D121" s="152" t="s">
        <v>322</v>
      </c>
      <c r="E121" s="153" t="s">
        <v>43</v>
      </c>
      <c r="F121" s="154" t="s">
        <v>3741</v>
      </c>
      <c r="H121" s="155">
        <v>823.5</v>
      </c>
      <c r="I121" s="156"/>
      <c r="L121" s="151"/>
      <c r="M121" s="157"/>
      <c r="T121" s="158"/>
      <c r="AT121" s="153" t="s">
        <v>322</v>
      </c>
      <c r="AU121" s="153" t="s">
        <v>90</v>
      </c>
      <c r="AV121" s="12" t="s">
        <v>90</v>
      </c>
      <c r="AW121" s="12" t="s">
        <v>41</v>
      </c>
      <c r="AX121" s="12" t="s">
        <v>81</v>
      </c>
      <c r="AY121" s="153" t="s">
        <v>311</v>
      </c>
    </row>
    <row r="122" spans="2:65" s="12" customFormat="1" ht="11.25" x14ac:dyDescent="0.2">
      <c r="B122" s="151"/>
      <c r="D122" s="152" t="s">
        <v>322</v>
      </c>
      <c r="E122" s="153" t="s">
        <v>43</v>
      </c>
      <c r="F122" s="154" t="s">
        <v>3742</v>
      </c>
      <c r="H122" s="155">
        <v>303</v>
      </c>
      <c r="I122" s="156"/>
      <c r="L122" s="151"/>
      <c r="M122" s="157"/>
      <c r="T122" s="158"/>
      <c r="AT122" s="153" t="s">
        <v>322</v>
      </c>
      <c r="AU122" s="153" t="s">
        <v>90</v>
      </c>
      <c r="AV122" s="12" t="s">
        <v>90</v>
      </c>
      <c r="AW122" s="12" t="s">
        <v>41</v>
      </c>
      <c r="AX122" s="12" t="s">
        <v>81</v>
      </c>
      <c r="AY122" s="153" t="s">
        <v>311</v>
      </c>
    </row>
    <row r="123" spans="2:65" s="12" customFormat="1" ht="11.25" x14ac:dyDescent="0.2">
      <c r="B123" s="151"/>
      <c r="D123" s="152" t="s">
        <v>322</v>
      </c>
      <c r="E123" s="153" t="s">
        <v>43</v>
      </c>
      <c r="F123" s="154" t="s">
        <v>3745</v>
      </c>
      <c r="H123" s="155">
        <v>-545.29999999999995</v>
      </c>
      <c r="I123" s="156"/>
      <c r="L123" s="151"/>
      <c r="M123" s="157"/>
      <c r="T123" s="158"/>
      <c r="AT123" s="153" t="s">
        <v>322</v>
      </c>
      <c r="AU123" s="153" t="s">
        <v>90</v>
      </c>
      <c r="AV123" s="12" t="s">
        <v>90</v>
      </c>
      <c r="AW123" s="12" t="s">
        <v>41</v>
      </c>
      <c r="AX123" s="12" t="s">
        <v>81</v>
      </c>
      <c r="AY123" s="153" t="s">
        <v>311</v>
      </c>
    </row>
    <row r="124" spans="2:65" s="13" customFormat="1" ht="11.25" x14ac:dyDescent="0.2">
      <c r="B124" s="159"/>
      <c r="D124" s="152" t="s">
        <v>322</v>
      </c>
      <c r="E124" s="160" t="s">
        <v>43</v>
      </c>
      <c r="F124" s="161" t="s">
        <v>331</v>
      </c>
      <c r="H124" s="162">
        <v>581.20000000000005</v>
      </c>
      <c r="I124" s="163"/>
      <c r="L124" s="159"/>
      <c r="M124" s="164"/>
      <c r="T124" s="165"/>
      <c r="AT124" s="160" t="s">
        <v>322</v>
      </c>
      <c r="AU124" s="160" t="s">
        <v>90</v>
      </c>
      <c r="AV124" s="13" t="s">
        <v>318</v>
      </c>
      <c r="AW124" s="13" t="s">
        <v>41</v>
      </c>
      <c r="AX124" s="13" t="s">
        <v>88</v>
      </c>
      <c r="AY124" s="160" t="s">
        <v>311</v>
      </c>
    </row>
    <row r="125" spans="2:65" s="1" customFormat="1" ht="16.5" customHeight="1" x14ac:dyDescent="0.2">
      <c r="B125" s="34"/>
      <c r="C125" s="134" t="s">
        <v>362</v>
      </c>
      <c r="D125" s="134" t="s">
        <v>313</v>
      </c>
      <c r="E125" s="135" t="s">
        <v>1674</v>
      </c>
      <c r="F125" s="136" t="s">
        <v>1675</v>
      </c>
      <c r="G125" s="137" t="s">
        <v>379</v>
      </c>
      <c r="H125" s="138">
        <v>857.5</v>
      </c>
      <c r="I125" s="139"/>
      <c r="J125" s="140">
        <f>ROUND(I125*H125,2)</f>
        <v>0</v>
      </c>
      <c r="K125" s="136" t="s">
        <v>43</v>
      </c>
      <c r="L125" s="34"/>
      <c r="M125" s="141" t="s">
        <v>43</v>
      </c>
      <c r="N125" s="142" t="s">
        <v>52</v>
      </c>
      <c r="P125" s="143">
        <f>O125*H125</f>
        <v>0</v>
      </c>
      <c r="Q125" s="143">
        <v>1.289E-2</v>
      </c>
      <c r="R125" s="143">
        <f>Q125*H125</f>
        <v>11.053175</v>
      </c>
      <c r="S125" s="143">
        <v>0</v>
      </c>
      <c r="T125" s="144">
        <f>S125*H125</f>
        <v>0</v>
      </c>
      <c r="AR125" s="145" t="s">
        <v>318</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318</v>
      </c>
      <c r="BM125" s="145" t="s">
        <v>1676</v>
      </c>
    </row>
    <row r="126" spans="2:65" s="14" customFormat="1" ht="11.25" x14ac:dyDescent="0.2">
      <c r="B126" s="166"/>
      <c r="D126" s="152" t="s">
        <v>322</v>
      </c>
      <c r="E126" s="167" t="s">
        <v>43</v>
      </c>
      <c r="F126" s="168" t="s">
        <v>1677</v>
      </c>
      <c r="H126" s="167" t="s">
        <v>43</v>
      </c>
      <c r="I126" s="169"/>
      <c r="L126" s="166"/>
      <c r="M126" s="170"/>
      <c r="T126" s="171"/>
      <c r="AT126" s="167" t="s">
        <v>322</v>
      </c>
      <c r="AU126" s="167" t="s">
        <v>90</v>
      </c>
      <c r="AV126" s="14" t="s">
        <v>88</v>
      </c>
      <c r="AW126" s="14" t="s">
        <v>41</v>
      </c>
      <c r="AX126" s="14" t="s">
        <v>81</v>
      </c>
      <c r="AY126" s="167" t="s">
        <v>311</v>
      </c>
    </row>
    <row r="127" spans="2:65" s="12" customFormat="1" ht="11.25" x14ac:dyDescent="0.2">
      <c r="B127" s="151"/>
      <c r="D127" s="152" t="s">
        <v>322</v>
      </c>
      <c r="E127" s="153" t="s">
        <v>43</v>
      </c>
      <c r="F127" s="154" t="s">
        <v>1622</v>
      </c>
      <c r="H127" s="155">
        <v>784</v>
      </c>
      <c r="I127" s="156"/>
      <c r="L127" s="151"/>
      <c r="M127" s="157"/>
      <c r="T127" s="158"/>
      <c r="AT127" s="153" t="s">
        <v>322</v>
      </c>
      <c r="AU127" s="153" t="s">
        <v>90</v>
      </c>
      <c r="AV127" s="12" t="s">
        <v>90</v>
      </c>
      <c r="AW127" s="12" t="s">
        <v>41</v>
      </c>
      <c r="AX127" s="12" t="s">
        <v>81</v>
      </c>
      <c r="AY127" s="153" t="s">
        <v>311</v>
      </c>
    </row>
    <row r="128" spans="2:65" s="14" customFormat="1" ht="11.25" x14ac:dyDescent="0.2">
      <c r="B128" s="166"/>
      <c r="D128" s="152" t="s">
        <v>322</v>
      </c>
      <c r="E128" s="167" t="s">
        <v>43</v>
      </c>
      <c r="F128" s="168" t="s">
        <v>1678</v>
      </c>
      <c r="H128" s="167" t="s">
        <v>43</v>
      </c>
      <c r="I128" s="169"/>
      <c r="L128" s="166"/>
      <c r="M128" s="170"/>
      <c r="T128" s="171"/>
      <c r="AT128" s="167" t="s">
        <v>322</v>
      </c>
      <c r="AU128" s="167" t="s">
        <v>90</v>
      </c>
      <c r="AV128" s="14" t="s">
        <v>88</v>
      </c>
      <c r="AW128" s="14" t="s">
        <v>41</v>
      </c>
      <c r="AX128" s="14" t="s">
        <v>81</v>
      </c>
      <c r="AY128" s="167" t="s">
        <v>311</v>
      </c>
    </row>
    <row r="129" spans="2:65" s="12" customFormat="1" ht="11.25" x14ac:dyDescent="0.2">
      <c r="B129" s="151"/>
      <c r="D129" s="152" t="s">
        <v>322</v>
      </c>
      <c r="E129" s="153" t="s">
        <v>43</v>
      </c>
      <c r="F129" s="154" t="s">
        <v>3746</v>
      </c>
      <c r="H129" s="155">
        <v>73.5</v>
      </c>
      <c r="I129" s="156"/>
      <c r="L129" s="151"/>
      <c r="M129" s="157"/>
      <c r="T129" s="158"/>
      <c r="AT129" s="153" t="s">
        <v>322</v>
      </c>
      <c r="AU129" s="153" t="s">
        <v>90</v>
      </c>
      <c r="AV129" s="12" t="s">
        <v>90</v>
      </c>
      <c r="AW129" s="12" t="s">
        <v>41</v>
      </c>
      <c r="AX129" s="12" t="s">
        <v>81</v>
      </c>
      <c r="AY129" s="153" t="s">
        <v>311</v>
      </c>
    </row>
    <row r="130" spans="2:65" s="13" customFormat="1" ht="11.25" x14ac:dyDescent="0.2">
      <c r="B130" s="159"/>
      <c r="D130" s="152" t="s">
        <v>322</v>
      </c>
      <c r="E130" s="160" t="s">
        <v>43</v>
      </c>
      <c r="F130" s="161" t="s">
        <v>331</v>
      </c>
      <c r="H130" s="162">
        <v>857.5</v>
      </c>
      <c r="I130" s="163"/>
      <c r="L130" s="159"/>
      <c r="M130" s="164"/>
      <c r="T130" s="165"/>
      <c r="AT130" s="160" t="s">
        <v>322</v>
      </c>
      <c r="AU130" s="160" t="s">
        <v>90</v>
      </c>
      <c r="AV130" s="13" t="s">
        <v>318</v>
      </c>
      <c r="AW130" s="13" t="s">
        <v>41</v>
      </c>
      <c r="AX130" s="13" t="s">
        <v>88</v>
      </c>
      <c r="AY130" s="160" t="s">
        <v>311</v>
      </c>
    </row>
    <row r="131" spans="2:65" s="11" customFormat="1" ht="22.9" customHeight="1" x14ac:dyDescent="0.2">
      <c r="B131" s="122"/>
      <c r="D131" s="123" t="s">
        <v>80</v>
      </c>
      <c r="E131" s="132" t="s">
        <v>90</v>
      </c>
      <c r="F131" s="132" t="s">
        <v>312</v>
      </c>
      <c r="I131" s="125"/>
      <c r="J131" s="133">
        <f>BK131</f>
        <v>0</v>
      </c>
      <c r="L131" s="122"/>
      <c r="M131" s="127"/>
      <c r="P131" s="128">
        <f>SUM(P132:P136)</f>
        <v>0</v>
      </c>
      <c r="R131" s="128">
        <f>SUM(R132:R136)</f>
        <v>0.37631999999999999</v>
      </c>
      <c r="T131" s="129">
        <f>SUM(T132:T136)</f>
        <v>0</v>
      </c>
      <c r="AR131" s="123" t="s">
        <v>88</v>
      </c>
      <c r="AT131" s="130" t="s">
        <v>80</v>
      </c>
      <c r="AU131" s="130" t="s">
        <v>88</v>
      </c>
      <c r="AY131" s="123" t="s">
        <v>311</v>
      </c>
      <c r="BK131" s="131">
        <f>SUM(BK132:BK136)</f>
        <v>0</v>
      </c>
    </row>
    <row r="132" spans="2:65" s="1" customFormat="1" ht="24.2" customHeight="1" x14ac:dyDescent="0.2">
      <c r="B132" s="34"/>
      <c r="C132" s="134" t="s">
        <v>368</v>
      </c>
      <c r="D132" s="134" t="s">
        <v>313</v>
      </c>
      <c r="E132" s="135" t="s">
        <v>1686</v>
      </c>
      <c r="F132" s="136" t="s">
        <v>1687</v>
      </c>
      <c r="G132" s="137" t="s">
        <v>379</v>
      </c>
      <c r="H132" s="138">
        <v>784</v>
      </c>
      <c r="I132" s="139"/>
      <c r="J132" s="140">
        <f>ROUND(I132*H132,2)</f>
        <v>0</v>
      </c>
      <c r="K132" s="136" t="s">
        <v>317</v>
      </c>
      <c r="L132" s="34"/>
      <c r="M132" s="141" t="s">
        <v>43</v>
      </c>
      <c r="N132" s="142" t="s">
        <v>52</v>
      </c>
      <c r="P132" s="143">
        <f>O132*H132</f>
        <v>0</v>
      </c>
      <c r="Q132" s="143">
        <v>4.8000000000000001E-4</v>
      </c>
      <c r="R132" s="143">
        <f>Q132*H132</f>
        <v>0.37631999999999999</v>
      </c>
      <c r="S132" s="143">
        <v>0</v>
      </c>
      <c r="T132" s="144">
        <f>S132*H132</f>
        <v>0</v>
      </c>
      <c r="AR132" s="145" t="s">
        <v>318</v>
      </c>
      <c r="AT132" s="145" t="s">
        <v>313</v>
      </c>
      <c r="AU132" s="145" t="s">
        <v>90</v>
      </c>
      <c r="AY132" s="18" t="s">
        <v>311</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318</v>
      </c>
      <c r="BM132" s="145" t="s">
        <v>1688</v>
      </c>
    </row>
    <row r="133" spans="2:65" s="1" customFormat="1" ht="11.25" x14ac:dyDescent="0.2">
      <c r="B133" s="34"/>
      <c r="D133" s="147" t="s">
        <v>320</v>
      </c>
      <c r="F133" s="148" t="s">
        <v>1689</v>
      </c>
      <c r="I133" s="149"/>
      <c r="L133" s="34"/>
      <c r="M133" s="150"/>
      <c r="T133" s="55"/>
      <c r="AT133" s="18" t="s">
        <v>320</v>
      </c>
      <c r="AU133" s="18" t="s">
        <v>90</v>
      </c>
    </row>
    <row r="134" spans="2:65" s="14" customFormat="1" ht="11.25" x14ac:dyDescent="0.2">
      <c r="B134" s="166"/>
      <c r="D134" s="152" t="s">
        <v>322</v>
      </c>
      <c r="E134" s="167" t="s">
        <v>43</v>
      </c>
      <c r="F134" s="168" t="s">
        <v>1690</v>
      </c>
      <c r="H134" s="167" t="s">
        <v>43</v>
      </c>
      <c r="I134" s="169"/>
      <c r="L134" s="166"/>
      <c r="M134" s="170"/>
      <c r="T134" s="171"/>
      <c r="AT134" s="167" t="s">
        <v>322</v>
      </c>
      <c r="AU134" s="167" t="s">
        <v>90</v>
      </c>
      <c r="AV134" s="14" t="s">
        <v>88</v>
      </c>
      <c r="AW134" s="14" t="s">
        <v>41</v>
      </c>
      <c r="AX134" s="14" t="s">
        <v>81</v>
      </c>
      <c r="AY134" s="167" t="s">
        <v>311</v>
      </c>
    </row>
    <row r="135" spans="2:65" s="12" customFormat="1" ht="11.25" x14ac:dyDescent="0.2">
      <c r="B135" s="151"/>
      <c r="D135" s="152" t="s">
        <v>322</v>
      </c>
      <c r="E135" s="153" t="s">
        <v>43</v>
      </c>
      <c r="F135" s="154" t="s">
        <v>3747</v>
      </c>
      <c r="H135" s="155">
        <v>784</v>
      </c>
      <c r="I135" s="156"/>
      <c r="L135" s="151"/>
      <c r="M135" s="157"/>
      <c r="T135" s="158"/>
      <c r="AT135" s="153" t="s">
        <v>322</v>
      </c>
      <c r="AU135" s="153" t="s">
        <v>90</v>
      </c>
      <c r="AV135" s="12" t="s">
        <v>90</v>
      </c>
      <c r="AW135" s="12" t="s">
        <v>41</v>
      </c>
      <c r="AX135" s="12" t="s">
        <v>81</v>
      </c>
      <c r="AY135" s="153" t="s">
        <v>311</v>
      </c>
    </row>
    <row r="136" spans="2:65" s="13" customFormat="1" ht="11.25" x14ac:dyDescent="0.2">
      <c r="B136" s="159"/>
      <c r="D136" s="152" t="s">
        <v>322</v>
      </c>
      <c r="E136" s="160" t="s">
        <v>1622</v>
      </c>
      <c r="F136" s="161" t="s">
        <v>331</v>
      </c>
      <c r="H136" s="162">
        <v>784</v>
      </c>
      <c r="I136" s="163"/>
      <c r="L136" s="159"/>
      <c r="M136" s="164"/>
      <c r="T136" s="165"/>
      <c r="AT136" s="160" t="s">
        <v>322</v>
      </c>
      <c r="AU136" s="160" t="s">
        <v>90</v>
      </c>
      <c r="AV136" s="13" t="s">
        <v>318</v>
      </c>
      <c r="AW136" s="13" t="s">
        <v>41</v>
      </c>
      <c r="AX136" s="13" t="s">
        <v>88</v>
      </c>
      <c r="AY136" s="160" t="s">
        <v>311</v>
      </c>
    </row>
    <row r="137" spans="2:65" s="11" customFormat="1" ht="22.9" customHeight="1" x14ac:dyDescent="0.2">
      <c r="B137" s="122"/>
      <c r="D137" s="123" t="s">
        <v>80</v>
      </c>
      <c r="E137" s="132" t="s">
        <v>898</v>
      </c>
      <c r="F137" s="132" t="s">
        <v>899</v>
      </c>
      <c r="I137" s="125"/>
      <c r="J137" s="133">
        <f>BK137</f>
        <v>0</v>
      </c>
      <c r="L137" s="122"/>
      <c r="M137" s="127"/>
      <c r="P137" s="128">
        <f>SUM(P138:P139)</f>
        <v>0</v>
      </c>
      <c r="R137" s="128">
        <f>SUM(R138:R139)</f>
        <v>0</v>
      </c>
      <c r="T137" s="129">
        <f>SUM(T138:T139)</f>
        <v>0</v>
      </c>
      <c r="AR137" s="123" t="s">
        <v>88</v>
      </c>
      <c r="AT137" s="130" t="s">
        <v>80</v>
      </c>
      <c r="AU137" s="130" t="s">
        <v>88</v>
      </c>
      <c r="AY137" s="123" t="s">
        <v>311</v>
      </c>
      <c r="BK137" s="131">
        <f>SUM(BK138:BK139)</f>
        <v>0</v>
      </c>
    </row>
    <row r="138" spans="2:65" s="1" customFormat="1" ht="24.2" customHeight="1" x14ac:dyDescent="0.2">
      <c r="B138" s="34"/>
      <c r="C138" s="134" t="s">
        <v>376</v>
      </c>
      <c r="D138" s="134" t="s">
        <v>313</v>
      </c>
      <c r="E138" s="135" t="s">
        <v>1720</v>
      </c>
      <c r="F138" s="136" t="s">
        <v>1721</v>
      </c>
      <c r="G138" s="137" t="s">
        <v>371</v>
      </c>
      <c r="H138" s="138">
        <v>95.456999999999994</v>
      </c>
      <c r="I138" s="139"/>
      <c r="J138" s="140">
        <f>ROUND(I138*H138,2)</f>
        <v>0</v>
      </c>
      <c r="K138" s="136" t="s">
        <v>317</v>
      </c>
      <c r="L138" s="34"/>
      <c r="M138" s="141" t="s">
        <v>43</v>
      </c>
      <c r="N138" s="142" t="s">
        <v>52</v>
      </c>
      <c r="P138" s="143">
        <f>O138*H138</f>
        <v>0</v>
      </c>
      <c r="Q138" s="143">
        <v>0</v>
      </c>
      <c r="R138" s="143">
        <f>Q138*H138</f>
        <v>0</v>
      </c>
      <c r="S138" s="143">
        <v>0</v>
      </c>
      <c r="T138" s="144">
        <f>S138*H138</f>
        <v>0</v>
      </c>
      <c r="AR138" s="145" t="s">
        <v>318</v>
      </c>
      <c r="AT138" s="145" t="s">
        <v>313</v>
      </c>
      <c r="AU138" s="145" t="s">
        <v>90</v>
      </c>
      <c r="AY138" s="18" t="s">
        <v>311</v>
      </c>
      <c r="BE138" s="146">
        <f>IF(N138="základní",J138,0)</f>
        <v>0</v>
      </c>
      <c r="BF138" s="146">
        <f>IF(N138="snížená",J138,0)</f>
        <v>0</v>
      </c>
      <c r="BG138" s="146">
        <f>IF(N138="zákl. přenesená",J138,0)</f>
        <v>0</v>
      </c>
      <c r="BH138" s="146">
        <f>IF(N138="sníž. přenesená",J138,0)</f>
        <v>0</v>
      </c>
      <c r="BI138" s="146">
        <f>IF(N138="nulová",J138,0)</f>
        <v>0</v>
      </c>
      <c r="BJ138" s="18" t="s">
        <v>88</v>
      </c>
      <c r="BK138" s="146">
        <f>ROUND(I138*H138,2)</f>
        <v>0</v>
      </c>
      <c r="BL138" s="18" t="s">
        <v>318</v>
      </c>
      <c r="BM138" s="145" t="s">
        <v>1722</v>
      </c>
    </row>
    <row r="139" spans="2:65" s="1" customFormat="1" ht="11.25" x14ac:dyDescent="0.2">
      <c r="B139" s="34"/>
      <c r="D139" s="147" t="s">
        <v>320</v>
      </c>
      <c r="F139" s="148" t="s">
        <v>1723</v>
      </c>
      <c r="I139" s="149"/>
      <c r="L139" s="34"/>
      <c r="M139" s="194"/>
      <c r="N139" s="195"/>
      <c r="O139" s="195"/>
      <c r="P139" s="195"/>
      <c r="Q139" s="195"/>
      <c r="R139" s="195"/>
      <c r="S139" s="195"/>
      <c r="T139" s="196"/>
      <c r="AT139" s="18" t="s">
        <v>320</v>
      </c>
      <c r="AU139" s="18" t="s">
        <v>90</v>
      </c>
    </row>
    <row r="140" spans="2:65" s="1" customFormat="1" ht="6.95" customHeight="1" x14ac:dyDescent="0.2">
      <c r="B140" s="43"/>
      <c r="C140" s="44"/>
      <c r="D140" s="44"/>
      <c r="E140" s="44"/>
      <c r="F140" s="44"/>
      <c r="G140" s="44"/>
      <c r="H140" s="44"/>
      <c r="I140" s="44"/>
      <c r="J140" s="44"/>
      <c r="K140" s="44"/>
      <c r="L140" s="34"/>
    </row>
  </sheetData>
  <sheetProtection algorithmName="SHA-512" hashValue="gLqErtpBtATS7Z30vOjLsvFU/TFn0rynXTJcTa9L65hblFC0yzAEbuytTQU7ZgKzVLTS4YelpDUvKoxKolcI2A==" saltValue="xOByxyDWB0kL6sPlJjjaLi1h0F/RgJMZfZ+P5aaP8DjuIO5BobYcwMD7Lig4ofqzLc3EiR8yrGZm9ntAutTM2g==" spinCount="100000" sheet="1" objects="1" scenarios="1" formatColumns="0" formatRows="0" autoFilter="0"/>
  <autoFilter ref="C94:K139" xr:uid="{00000000-0009-0000-0000-00000A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0A00-000000000000}"/>
    <hyperlink ref="F104" r:id="rId2" xr:uid="{00000000-0004-0000-0A00-000001000000}"/>
    <hyperlink ref="F106" r:id="rId3" xr:uid="{00000000-0004-0000-0A00-000002000000}"/>
    <hyperlink ref="F108" r:id="rId4" xr:uid="{00000000-0004-0000-0A00-000003000000}"/>
    <hyperlink ref="F111" r:id="rId5" xr:uid="{00000000-0004-0000-0A00-000004000000}"/>
    <hyperlink ref="F120" r:id="rId6" xr:uid="{00000000-0004-0000-0A00-000005000000}"/>
    <hyperlink ref="F133" r:id="rId7" xr:uid="{00000000-0004-0000-0A00-000006000000}"/>
    <hyperlink ref="F139" r:id="rId8" xr:uid="{00000000-0004-0000-0A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7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130</v>
      </c>
      <c r="AZ2" s="92" t="s">
        <v>1724</v>
      </c>
      <c r="BA2" s="92" t="s">
        <v>1725</v>
      </c>
      <c r="BB2" s="92" t="s">
        <v>316</v>
      </c>
      <c r="BC2" s="92" t="s">
        <v>3748</v>
      </c>
      <c r="BD2" s="92" t="s">
        <v>90</v>
      </c>
    </row>
    <row r="3" spans="2:56" ht="6.95" customHeight="1" x14ac:dyDescent="0.2">
      <c r="B3" s="19"/>
      <c r="C3" s="20"/>
      <c r="D3" s="20"/>
      <c r="E3" s="20"/>
      <c r="F3" s="20"/>
      <c r="G3" s="20"/>
      <c r="H3" s="20"/>
      <c r="I3" s="20"/>
      <c r="J3" s="20"/>
      <c r="K3" s="20"/>
      <c r="L3" s="21"/>
      <c r="AT3" s="18" t="s">
        <v>90</v>
      </c>
      <c r="AZ3" s="92" t="s">
        <v>1730</v>
      </c>
      <c r="BA3" s="92" t="s">
        <v>1731</v>
      </c>
      <c r="BB3" s="92" t="s">
        <v>316</v>
      </c>
      <c r="BC3" s="92" t="s">
        <v>3749</v>
      </c>
      <c r="BD3" s="92" t="s">
        <v>90</v>
      </c>
    </row>
    <row r="4" spans="2:56" ht="24.95" customHeight="1" x14ac:dyDescent="0.2">
      <c r="B4" s="21"/>
      <c r="D4" s="22" t="s">
        <v>255</v>
      </c>
      <c r="L4" s="21"/>
      <c r="M4" s="93" t="s">
        <v>10</v>
      </c>
      <c r="AT4" s="18" t="s">
        <v>4</v>
      </c>
      <c r="AZ4" s="92" t="s">
        <v>1733</v>
      </c>
      <c r="BA4" s="92" t="s">
        <v>1734</v>
      </c>
      <c r="BB4" s="92" t="s">
        <v>316</v>
      </c>
      <c r="BC4" s="92" t="s">
        <v>3750</v>
      </c>
      <c r="BD4" s="92" t="s">
        <v>90</v>
      </c>
    </row>
    <row r="5" spans="2:56" ht="6.95" customHeight="1" x14ac:dyDescent="0.2">
      <c r="B5" s="21"/>
      <c r="L5" s="21"/>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ht="12.75" x14ac:dyDescent="0.2">
      <c r="B8" s="21"/>
      <c r="D8" s="28" t="s">
        <v>265</v>
      </c>
      <c r="L8" s="21"/>
    </row>
    <row r="9" spans="2:56" ht="16.5" customHeight="1" x14ac:dyDescent="0.2">
      <c r="B9" s="21"/>
      <c r="E9" s="339" t="s">
        <v>2484</v>
      </c>
      <c r="F9" s="301"/>
      <c r="G9" s="301"/>
      <c r="H9" s="301"/>
      <c r="L9" s="21"/>
    </row>
    <row r="10" spans="2:56" ht="12" customHeight="1" x14ac:dyDescent="0.2">
      <c r="B10" s="21"/>
      <c r="D10" s="28" t="s">
        <v>267</v>
      </c>
      <c r="L10" s="21"/>
    </row>
    <row r="11" spans="2:56" s="1" customFormat="1" ht="16.5" customHeight="1" x14ac:dyDescent="0.2">
      <c r="B11" s="34"/>
      <c r="E11" s="335" t="s">
        <v>2485</v>
      </c>
      <c r="F11" s="341"/>
      <c r="G11" s="341"/>
      <c r="H11" s="341"/>
      <c r="L11" s="34"/>
    </row>
    <row r="12" spans="2:56" s="1" customFormat="1" ht="12" customHeight="1" x14ac:dyDescent="0.2">
      <c r="B12" s="34"/>
      <c r="D12" s="28" t="s">
        <v>1625</v>
      </c>
      <c r="L12" s="34"/>
    </row>
    <row r="13" spans="2:56" s="1" customFormat="1" ht="16.5" customHeight="1" x14ac:dyDescent="0.2">
      <c r="B13" s="34"/>
      <c r="E13" s="322" t="s">
        <v>3751</v>
      </c>
      <c r="F13" s="341"/>
      <c r="G13" s="341"/>
      <c r="H13" s="341"/>
      <c r="L13" s="34"/>
    </row>
    <row r="14" spans="2:56" s="1" customFormat="1" ht="11.25" x14ac:dyDescent="0.2">
      <c r="B14" s="34"/>
      <c r="L14" s="34"/>
    </row>
    <row r="15" spans="2:56" s="1" customFormat="1" ht="12" customHeight="1" x14ac:dyDescent="0.2">
      <c r="B15" s="34"/>
      <c r="D15" s="28" t="s">
        <v>18</v>
      </c>
      <c r="F15" s="26" t="s">
        <v>19</v>
      </c>
      <c r="I15" s="28" t="s">
        <v>20</v>
      </c>
      <c r="J15" s="26" t="s">
        <v>43</v>
      </c>
      <c r="L15" s="34"/>
    </row>
    <row r="16" spans="2:56" s="1" customFormat="1" ht="12" customHeight="1" x14ac:dyDescent="0.2">
      <c r="B16" s="34"/>
      <c r="D16" s="28" t="s">
        <v>22</v>
      </c>
      <c r="F16" s="26" t="s">
        <v>23</v>
      </c>
      <c r="I16" s="28" t="s">
        <v>24</v>
      </c>
      <c r="J16" s="51" t="str">
        <f>'Rekapitulace stavby'!AN8</f>
        <v>5.8.2025 - revize</v>
      </c>
      <c r="L16" s="34"/>
    </row>
    <row r="17" spans="2:12" s="1" customFormat="1" ht="10.9" customHeight="1" x14ac:dyDescent="0.2">
      <c r="B17" s="34"/>
      <c r="L17" s="34"/>
    </row>
    <row r="18" spans="2:12" s="1" customFormat="1" ht="12" customHeight="1" x14ac:dyDescent="0.2">
      <c r="B18" s="34"/>
      <c r="D18" s="28" t="s">
        <v>29</v>
      </c>
      <c r="I18" s="28" t="s">
        <v>30</v>
      </c>
      <c r="J18" s="26" t="s">
        <v>31</v>
      </c>
      <c r="L18" s="34"/>
    </row>
    <row r="19" spans="2:12" s="1" customFormat="1" ht="18" customHeight="1" x14ac:dyDescent="0.2">
      <c r="B19" s="34"/>
      <c r="E19" s="26" t="s">
        <v>32</v>
      </c>
      <c r="I19" s="28" t="s">
        <v>33</v>
      </c>
      <c r="J19" s="26" t="s">
        <v>34</v>
      </c>
      <c r="L19" s="34"/>
    </row>
    <row r="20" spans="2:12" s="1" customFormat="1" ht="6.95" customHeight="1" x14ac:dyDescent="0.2">
      <c r="B20" s="34"/>
      <c r="L20" s="34"/>
    </row>
    <row r="21" spans="2:12" s="1" customFormat="1" ht="12" customHeight="1" x14ac:dyDescent="0.2">
      <c r="B21" s="34"/>
      <c r="D21" s="28" t="s">
        <v>35</v>
      </c>
      <c r="I21" s="28" t="s">
        <v>30</v>
      </c>
      <c r="J21" s="29" t="str">
        <f>'Rekapitulace stavby'!AN13</f>
        <v>Vyplň údaj</v>
      </c>
      <c r="L21" s="34"/>
    </row>
    <row r="22" spans="2:12" s="1" customFormat="1" ht="18" customHeight="1" x14ac:dyDescent="0.2">
      <c r="B22" s="34"/>
      <c r="E22" s="342" t="str">
        <f>'Rekapitulace stavby'!E14</f>
        <v>Vyplň údaj</v>
      </c>
      <c r="F22" s="300"/>
      <c r="G22" s="300"/>
      <c r="H22" s="300"/>
      <c r="I22" s="28" t="s">
        <v>33</v>
      </c>
      <c r="J22" s="29" t="str">
        <f>'Rekapitulace stavby'!AN14</f>
        <v>Vyplň údaj</v>
      </c>
      <c r="L22" s="34"/>
    </row>
    <row r="23" spans="2:12" s="1" customFormat="1" ht="6.95" customHeight="1" x14ac:dyDescent="0.2">
      <c r="B23" s="34"/>
      <c r="L23" s="34"/>
    </row>
    <row r="24" spans="2:12" s="1" customFormat="1" ht="12" customHeight="1" x14ac:dyDescent="0.2">
      <c r="B24" s="34"/>
      <c r="D24" s="28" t="s">
        <v>37</v>
      </c>
      <c r="I24" s="28" t="s">
        <v>30</v>
      </c>
      <c r="J24" s="26" t="s">
        <v>38</v>
      </c>
      <c r="L24" s="34"/>
    </row>
    <row r="25" spans="2:12" s="1" customFormat="1" ht="18" customHeight="1" x14ac:dyDescent="0.2">
      <c r="B25" s="34"/>
      <c r="E25" s="26" t="s">
        <v>39</v>
      </c>
      <c r="I25" s="28" t="s">
        <v>33</v>
      </c>
      <c r="J25" s="26" t="s">
        <v>40</v>
      </c>
      <c r="L25" s="34"/>
    </row>
    <row r="26" spans="2:12" s="1" customFormat="1" ht="6.95" customHeight="1" x14ac:dyDescent="0.2">
      <c r="B26" s="34"/>
      <c r="L26" s="34"/>
    </row>
    <row r="27" spans="2:12" s="1" customFormat="1" ht="12" customHeight="1" x14ac:dyDescent="0.2">
      <c r="B27" s="34"/>
      <c r="D27" s="28" t="s">
        <v>42</v>
      </c>
      <c r="I27" s="28" t="s">
        <v>30</v>
      </c>
      <c r="J27" s="26" t="str">
        <f>IF('Rekapitulace stavby'!AN19="","",'Rekapitulace stavby'!AN19)</f>
        <v/>
      </c>
      <c r="L27" s="34"/>
    </row>
    <row r="28" spans="2:12" s="1" customFormat="1" ht="18" customHeight="1" x14ac:dyDescent="0.2">
      <c r="B28" s="34"/>
      <c r="E28" s="26" t="str">
        <f>IF('Rekapitulace stavby'!E20="","",'Rekapitulace stavby'!E20)</f>
        <v xml:space="preserve"> </v>
      </c>
      <c r="I28" s="28" t="s">
        <v>33</v>
      </c>
      <c r="J28" s="26" t="str">
        <f>IF('Rekapitulace stavby'!AN20="","",'Rekapitulace stavby'!AN20)</f>
        <v/>
      </c>
      <c r="L28" s="34"/>
    </row>
    <row r="29" spans="2:12" s="1" customFormat="1" ht="6.95" customHeight="1" x14ac:dyDescent="0.2">
      <c r="B29" s="34"/>
      <c r="L29" s="34"/>
    </row>
    <row r="30" spans="2:12" s="1" customFormat="1" ht="12" customHeight="1" x14ac:dyDescent="0.2">
      <c r="B30" s="34"/>
      <c r="D30" s="28" t="s">
        <v>45</v>
      </c>
      <c r="L30" s="34"/>
    </row>
    <row r="31" spans="2:12" s="7" customFormat="1" ht="16.5" customHeight="1" x14ac:dyDescent="0.2">
      <c r="B31" s="94"/>
      <c r="E31" s="305" t="s">
        <v>43</v>
      </c>
      <c r="F31" s="305"/>
      <c r="G31" s="305"/>
      <c r="H31" s="305"/>
      <c r="L31" s="94"/>
    </row>
    <row r="32" spans="2:12" s="1" customFormat="1" ht="6.95" customHeight="1" x14ac:dyDescent="0.2">
      <c r="B32" s="34"/>
      <c r="L32" s="34"/>
    </row>
    <row r="33" spans="2:12" s="1" customFormat="1" ht="6.95" customHeight="1" x14ac:dyDescent="0.2">
      <c r="B33" s="34"/>
      <c r="D33" s="52"/>
      <c r="E33" s="52"/>
      <c r="F33" s="52"/>
      <c r="G33" s="52"/>
      <c r="H33" s="52"/>
      <c r="I33" s="52"/>
      <c r="J33" s="52"/>
      <c r="K33" s="52"/>
      <c r="L33" s="34"/>
    </row>
    <row r="34" spans="2:12" s="1" customFormat="1" ht="25.35" customHeight="1" x14ac:dyDescent="0.2">
      <c r="B34" s="34"/>
      <c r="D34" s="95" t="s">
        <v>47</v>
      </c>
      <c r="J34" s="65">
        <f>ROUND(J96, 2)</f>
        <v>0</v>
      </c>
      <c r="L34" s="34"/>
    </row>
    <row r="35" spans="2:12" s="1" customFormat="1" ht="6.95" customHeight="1" x14ac:dyDescent="0.2">
      <c r="B35" s="34"/>
      <c r="D35" s="52"/>
      <c r="E35" s="52"/>
      <c r="F35" s="52"/>
      <c r="G35" s="52"/>
      <c r="H35" s="52"/>
      <c r="I35" s="52"/>
      <c r="J35" s="52"/>
      <c r="K35" s="52"/>
      <c r="L35" s="34"/>
    </row>
    <row r="36" spans="2:12" s="1" customFormat="1" ht="14.45" customHeight="1" x14ac:dyDescent="0.2">
      <c r="B36" s="34"/>
      <c r="F36" s="37" t="s">
        <v>49</v>
      </c>
      <c r="I36" s="37" t="s">
        <v>48</v>
      </c>
      <c r="J36" s="37" t="s">
        <v>50</v>
      </c>
      <c r="L36" s="34"/>
    </row>
    <row r="37" spans="2:12" s="1" customFormat="1" ht="14.45" customHeight="1" x14ac:dyDescent="0.2">
      <c r="B37" s="34"/>
      <c r="D37" s="54" t="s">
        <v>51</v>
      </c>
      <c r="E37" s="28" t="s">
        <v>52</v>
      </c>
      <c r="F37" s="84">
        <f>ROUND((SUM(BE96:BE176)),  2)</f>
        <v>0</v>
      </c>
      <c r="I37" s="96">
        <v>0.21</v>
      </c>
      <c r="J37" s="84">
        <f>ROUND(((SUM(BE96:BE176))*I37),  2)</f>
        <v>0</v>
      </c>
      <c r="L37" s="34"/>
    </row>
    <row r="38" spans="2:12" s="1" customFormat="1" ht="14.45" customHeight="1" x14ac:dyDescent="0.2">
      <c r="B38" s="34"/>
      <c r="E38" s="28" t="s">
        <v>53</v>
      </c>
      <c r="F38" s="84">
        <f>ROUND((SUM(BF96:BF176)),  2)</f>
        <v>0</v>
      </c>
      <c r="I38" s="96">
        <v>0.12</v>
      </c>
      <c r="J38" s="84">
        <f>ROUND(((SUM(BF96:BF176))*I38),  2)</f>
        <v>0</v>
      </c>
      <c r="L38" s="34"/>
    </row>
    <row r="39" spans="2:12" s="1" customFormat="1" ht="14.45" hidden="1" customHeight="1" x14ac:dyDescent="0.2">
      <c r="B39" s="34"/>
      <c r="E39" s="28" t="s">
        <v>54</v>
      </c>
      <c r="F39" s="84">
        <f>ROUND((SUM(BG96:BG176)),  2)</f>
        <v>0</v>
      </c>
      <c r="I39" s="96">
        <v>0.21</v>
      </c>
      <c r="J39" s="84">
        <f>0</f>
        <v>0</v>
      </c>
      <c r="L39" s="34"/>
    </row>
    <row r="40" spans="2:12" s="1" customFormat="1" ht="14.45" hidden="1" customHeight="1" x14ac:dyDescent="0.2">
      <c r="B40" s="34"/>
      <c r="E40" s="28" t="s">
        <v>55</v>
      </c>
      <c r="F40" s="84">
        <f>ROUND((SUM(BH96:BH176)),  2)</f>
        <v>0</v>
      </c>
      <c r="I40" s="96">
        <v>0.12</v>
      </c>
      <c r="J40" s="84">
        <f>0</f>
        <v>0</v>
      </c>
      <c r="L40" s="34"/>
    </row>
    <row r="41" spans="2:12" s="1" customFormat="1" ht="14.45" hidden="1" customHeight="1" x14ac:dyDescent="0.2">
      <c r="B41" s="34"/>
      <c r="E41" s="28" t="s">
        <v>56</v>
      </c>
      <c r="F41" s="84">
        <f>ROUND((SUM(BI96:BI176)),  2)</f>
        <v>0</v>
      </c>
      <c r="I41" s="96">
        <v>0</v>
      </c>
      <c r="J41" s="84">
        <f>0</f>
        <v>0</v>
      </c>
      <c r="L41" s="34"/>
    </row>
    <row r="42" spans="2:12" s="1" customFormat="1" ht="6.95" customHeight="1" x14ac:dyDescent="0.2">
      <c r="B42" s="34"/>
      <c r="L42" s="34"/>
    </row>
    <row r="43" spans="2:12" s="1" customFormat="1" ht="25.35" customHeight="1" x14ac:dyDescent="0.2">
      <c r="B43" s="34"/>
      <c r="C43" s="97"/>
      <c r="D43" s="98" t="s">
        <v>57</v>
      </c>
      <c r="E43" s="56"/>
      <c r="F43" s="56"/>
      <c r="G43" s="99" t="s">
        <v>58</v>
      </c>
      <c r="H43" s="100" t="s">
        <v>59</v>
      </c>
      <c r="I43" s="56"/>
      <c r="J43" s="101">
        <f>SUM(J34:J41)</f>
        <v>0</v>
      </c>
      <c r="K43" s="102"/>
      <c r="L43" s="34"/>
    </row>
    <row r="44" spans="2:12" s="1" customFormat="1" ht="14.45" customHeight="1" x14ac:dyDescent="0.2">
      <c r="B44" s="43"/>
      <c r="C44" s="44"/>
      <c r="D44" s="44"/>
      <c r="E44" s="44"/>
      <c r="F44" s="44"/>
      <c r="G44" s="44"/>
      <c r="H44" s="44"/>
      <c r="I44" s="44"/>
      <c r="J44" s="44"/>
      <c r="K44" s="44"/>
      <c r="L44" s="34"/>
    </row>
    <row r="48" spans="2:12" s="1" customFormat="1" ht="6.95" customHeight="1" x14ac:dyDescent="0.2">
      <c r="B48" s="45"/>
      <c r="C48" s="46"/>
      <c r="D48" s="46"/>
      <c r="E48" s="46"/>
      <c r="F48" s="46"/>
      <c r="G48" s="46"/>
      <c r="H48" s="46"/>
      <c r="I48" s="46"/>
      <c r="J48" s="46"/>
      <c r="K48" s="46"/>
      <c r="L48" s="34"/>
    </row>
    <row r="49" spans="2:12" s="1" customFormat="1" ht="24.95" customHeight="1" x14ac:dyDescent="0.2">
      <c r="B49" s="34"/>
      <c r="C49" s="22" t="s">
        <v>269</v>
      </c>
      <c r="L49" s="34"/>
    </row>
    <row r="50" spans="2:12" s="1" customFormat="1" ht="6.95" customHeight="1" x14ac:dyDescent="0.2">
      <c r="B50" s="34"/>
      <c r="L50" s="34"/>
    </row>
    <row r="51" spans="2:12" s="1" customFormat="1" ht="12" customHeight="1" x14ac:dyDescent="0.2">
      <c r="B51" s="34"/>
      <c r="C51" s="28" t="s">
        <v>16</v>
      </c>
      <c r="L51" s="34"/>
    </row>
    <row r="52" spans="2:12" s="1" customFormat="1" ht="16.5" customHeight="1" x14ac:dyDescent="0.2">
      <c r="B52" s="34"/>
      <c r="E52" s="339" t="str">
        <f>E7</f>
        <v>Stavba č. 3145 TV Vinoř, etapa 0012 – ČOV Vinoř</v>
      </c>
      <c r="F52" s="340"/>
      <c r="G52" s="340"/>
      <c r="H52" s="340"/>
      <c r="L52" s="34"/>
    </row>
    <row r="53" spans="2:12" ht="12" customHeight="1" x14ac:dyDescent="0.2">
      <c r="B53" s="21"/>
      <c r="C53" s="28" t="s">
        <v>265</v>
      </c>
      <c r="L53" s="21"/>
    </row>
    <row r="54" spans="2:12" ht="16.5" customHeight="1" x14ac:dyDescent="0.2">
      <c r="B54" s="21"/>
      <c r="E54" s="339" t="s">
        <v>2484</v>
      </c>
      <c r="F54" s="301"/>
      <c r="G54" s="301"/>
      <c r="H54" s="301"/>
      <c r="L54" s="21"/>
    </row>
    <row r="55" spans="2:12" ht="12" customHeight="1" x14ac:dyDescent="0.2">
      <c r="B55" s="21"/>
      <c r="C55" s="28" t="s">
        <v>267</v>
      </c>
      <c r="L55" s="21"/>
    </row>
    <row r="56" spans="2:12" s="1" customFormat="1" ht="16.5" customHeight="1" x14ac:dyDescent="0.2">
      <c r="B56" s="34"/>
      <c r="E56" s="335" t="s">
        <v>2485</v>
      </c>
      <c r="F56" s="341"/>
      <c r="G56" s="341"/>
      <c r="H56" s="341"/>
      <c r="L56" s="34"/>
    </row>
    <row r="57" spans="2:12" s="1" customFormat="1" ht="12" customHeight="1" x14ac:dyDescent="0.2">
      <c r="B57" s="34"/>
      <c r="C57" s="28" t="s">
        <v>1625</v>
      </c>
      <c r="L57" s="34"/>
    </row>
    <row r="58" spans="2:12" s="1" customFormat="1" ht="16.5" customHeight="1" x14ac:dyDescent="0.2">
      <c r="B58" s="34"/>
      <c r="E58" s="322" t="str">
        <f>E13</f>
        <v>04.1b - Zemní práce</v>
      </c>
      <c r="F58" s="341"/>
      <c r="G58" s="341"/>
      <c r="H58" s="341"/>
      <c r="L58" s="34"/>
    </row>
    <row r="59" spans="2:12" s="1" customFormat="1" ht="6.95" customHeight="1" x14ac:dyDescent="0.2">
      <c r="B59" s="34"/>
      <c r="L59" s="34"/>
    </row>
    <row r="60" spans="2:12" s="1" customFormat="1" ht="12" customHeight="1" x14ac:dyDescent="0.2">
      <c r="B60" s="34"/>
      <c r="C60" s="28" t="s">
        <v>22</v>
      </c>
      <c r="F60" s="26" t="str">
        <f>F16</f>
        <v>Praha</v>
      </c>
      <c r="I60" s="28" t="s">
        <v>24</v>
      </c>
      <c r="J60" s="51" t="str">
        <f>IF(J16="","",J16)</f>
        <v>5.8.2025 - revize</v>
      </c>
      <c r="L60" s="34"/>
    </row>
    <row r="61" spans="2:12" s="1" customFormat="1" ht="6.95" customHeight="1" x14ac:dyDescent="0.2">
      <c r="B61" s="34"/>
      <c r="L61" s="34"/>
    </row>
    <row r="62" spans="2:12" s="1" customFormat="1" ht="25.7" customHeight="1" x14ac:dyDescent="0.2">
      <c r="B62" s="34"/>
      <c r="C62" s="28" t="s">
        <v>29</v>
      </c>
      <c r="F62" s="26" t="str">
        <f>E19</f>
        <v>PVS, a.s, Evropská 866/67, Praha 6, 160 00</v>
      </c>
      <c r="I62" s="28" t="s">
        <v>37</v>
      </c>
      <c r="J62" s="32" t="str">
        <f>E25</f>
        <v>d plus projektová a inženýrská a.s.</v>
      </c>
      <c r="L62" s="34"/>
    </row>
    <row r="63" spans="2:12" s="1" customFormat="1" ht="15.2" customHeight="1" x14ac:dyDescent="0.2">
      <c r="B63" s="34"/>
      <c r="C63" s="28" t="s">
        <v>35</v>
      </c>
      <c r="F63" s="26" t="str">
        <f>IF(E22="","",E22)</f>
        <v>Vyplň údaj</v>
      </c>
      <c r="I63" s="28" t="s">
        <v>42</v>
      </c>
      <c r="J63" s="32" t="str">
        <f>E28</f>
        <v xml:space="preserve"> </v>
      </c>
      <c r="L63" s="34"/>
    </row>
    <row r="64" spans="2:12" s="1" customFormat="1" ht="10.35" customHeight="1" x14ac:dyDescent="0.2">
      <c r="B64" s="34"/>
      <c r="L64" s="34"/>
    </row>
    <row r="65" spans="2:47" s="1" customFormat="1" ht="29.25" customHeight="1" x14ac:dyDescent="0.2">
      <c r="B65" s="34"/>
      <c r="C65" s="103" t="s">
        <v>270</v>
      </c>
      <c r="D65" s="97"/>
      <c r="E65" s="97"/>
      <c r="F65" s="97"/>
      <c r="G65" s="97"/>
      <c r="H65" s="97"/>
      <c r="I65" s="97"/>
      <c r="J65" s="104" t="s">
        <v>271</v>
      </c>
      <c r="K65" s="97"/>
      <c r="L65" s="34"/>
    </row>
    <row r="66" spans="2:47" s="1" customFormat="1" ht="10.35" customHeight="1" x14ac:dyDescent="0.2">
      <c r="B66" s="34"/>
      <c r="L66" s="34"/>
    </row>
    <row r="67" spans="2:47" s="1" customFormat="1" ht="22.9" customHeight="1" x14ac:dyDescent="0.2">
      <c r="B67" s="34"/>
      <c r="C67" s="105" t="s">
        <v>79</v>
      </c>
      <c r="J67" s="65">
        <f>J96</f>
        <v>0</v>
      </c>
      <c r="L67" s="34"/>
      <c r="AU67" s="18" t="s">
        <v>272</v>
      </c>
    </row>
    <row r="68" spans="2:47" s="8" customFormat="1" ht="24.95" customHeight="1" x14ac:dyDescent="0.2">
      <c r="B68" s="106"/>
      <c r="D68" s="107" t="s">
        <v>273</v>
      </c>
      <c r="E68" s="108"/>
      <c r="F68" s="108"/>
      <c r="G68" s="108"/>
      <c r="H68" s="108"/>
      <c r="I68" s="108"/>
      <c r="J68" s="109">
        <f>J97</f>
        <v>0</v>
      </c>
      <c r="L68" s="106"/>
    </row>
    <row r="69" spans="2:47" s="9" customFormat="1" ht="19.899999999999999" customHeight="1" x14ac:dyDescent="0.2">
      <c r="B69" s="110"/>
      <c r="D69" s="111" t="s">
        <v>1627</v>
      </c>
      <c r="E69" s="112"/>
      <c r="F69" s="112"/>
      <c r="G69" s="112"/>
      <c r="H69" s="112"/>
      <c r="I69" s="112"/>
      <c r="J69" s="113">
        <f>J98</f>
        <v>0</v>
      </c>
      <c r="L69" s="110"/>
    </row>
    <row r="70" spans="2:47" s="9" customFormat="1" ht="19.899999999999999" customHeight="1" x14ac:dyDescent="0.2">
      <c r="B70" s="110"/>
      <c r="D70" s="111" t="s">
        <v>274</v>
      </c>
      <c r="E70" s="112"/>
      <c r="F70" s="112"/>
      <c r="G70" s="112"/>
      <c r="H70" s="112"/>
      <c r="I70" s="112"/>
      <c r="J70" s="113">
        <f>J148</f>
        <v>0</v>
      </c>
      <c r="L70" s="110"/>
    </row>
    <row r="71" spans="2:47" s="9" customFormat="1" ht="19.899999999999999" customHeight="1" x14ac:dyDescent="0.2">
      <c r="B71" s="110"/>
      <c r="D71" s="111" t="s">
        <v>280</v>
      </c>
      <c r="E71" s="112"/>
      <c r="F71" s="112"/>
      <c r="G71" s="112"/>
      <c r="H71" s="112"/>
      <c r="I71" s="112"/>
      <c r="J71" s="113">
        <f>J167</f>
        <v>0</v>
      </c>
      <c r="L71" s="110"/>
    </row>
    <row r="72" spans="2:47" s="9" customFormat="1" ht="19.899999999999999" customHeight="1" x14ac:dyDescent="0.2">
      <c r="B72" s="110"/>
      <c r="D72" s="111" t="s">
        <v>281</v>
      </c>
      <c r="E72" s="112"/>
      <c r="F72" s="112"/>
      <c r="G72" s="112"/>
      <c r="H72" s="112"/>
      <c r="I72" s="112"/>
      <c r="J72" s="113">
        <f>J174</f>
        <v>0</v>
      </c>
      <c r="L72" s="110"/>
    </row>
    <row r="73" spans="2:47" s="1" customFormat="1" ht="21.75" customHeight="1" x14ac:dyDescent="0.2">
      <c r="B73" s="34"/>
      <c r="L73" s="34"/>
    </row>
    <row r="74" spans="2:47" s="1" customFormat="1" ht="6.95" customHeight="1" x14ac:dyDescent="0.2">
      <c r="B74" s="43"/>
      <c r="C74" s="44"/>
      <c r="D74" s="44"/>
      <c r="E74" s="44"/>
      <c r="F74" s="44"/>
      <c r="G74" s="44"/>
      <c r="H74" s="44"/>
      <c r="I74" s="44"/>
      <c r="J74" s="44"/>
      <c r="K74" s="44"/>
      <c r="L74" s="34"/>
    </row>
    <row r="78" spans="2:47" s="1" customFormat="1" ht="6.95" customHeight="1" x14ac:dyDescent="0.2">
      <c r="B78" s="45"/>
      <c r="C78" s="46"/>
      <c r="D78" s="46"/>
      <c r="E78" s="46"/>
      <c r="F78" s="46"/>
      <c r="G78" s="46"/>
      <c r="H78" s="46"/>
      <c r="I78" s="46"/>
      <c r="J78" s="46"/>
      <c r="K78" s="46"/>
      <c r="L78" s="34"/>
    </row>
    <row r="79" spans="2:47" s="1" customFormat="1" ht="24.95" customHeight="1" x14ac:dyDescent="0.2">
      <c r="B79" s="34"/>
      <c r="C79" s="22" t="s">
        <v>296</v>
      </c>
      <c r="L79" s="34"/>
    </row>
    <row r="80" spans="2:47" s="1" customFormat="1" ht="6.95" customHeight="1" x14ac:dyDescent="0.2">
      <c r="B80" s="34"/>
      <c r="L80" s="34"/>
    </row>
    <row r="81" spans="2:63" s="1" customFormat="1" ht="12" customHeight="1" x14ac:dyDescent="0.2">
      <c r="B81" s="34"/>
      <c r="C81" s="28" t="s">
        <v>16</v>
      </c>
      <c r="L81" s="34"/>
    </row>
    <row r="82" spans="2:63" s="1" customFormat="1" ht="16.5" customHeight="1" x14ac:dyDescent="0.2">
      <c r="B82" s="34"/>
      <c r="E82" s="339" t="str">
        <f>E7</f>
        <v>Stavba č. 3145 TV Vinoř, etapa 0012 – ČOV Vinoř</v>
      </c>
      <c r="F82" s="340"/>
      <c r="G82" s="340"/>
      <c r="H82" s="340"/>
      <c r="L82" s="34"/>
    </row>
    <row r="83" spans="2:63" ht="12" customHeight="1" x14ac:dyDescent="0.2">
      <c r="B83" s="21"/>
      <c r="C83" s="28" t="s">
        <v>265</v>
      </c>
      <c r="L83" s="21"/>
    </row>
    <row r="84" spans="2:63" ht="16.5" customHeight="1" x14ac:dyDescent="0.2">
      <c r="B84" s="21"/>
      <c r="E84" s="339" t="s">
        <v>2484</v>
      </c>
      <c r="F84" s="301"/>
      <c r="G84" s="301"/>
      <c r="H84" s="301"/>
      <c r="L84" s="21"/>
    </row>
    <row r="85" spans="2:63" ht="12" customHeight="1" x14ac:dyDescent="0.2">
      <c r="B85" s="21"/>
      <c r="C85" s="28" t="s">
        <v>267</v>
      </c>
      <c r="L85" s="21"/>
    </row>
    <row r="86" spans="2:63" s="1" customFormat="1" ht="16.5" customHeight="1" x14ac:dyDescent="0.2">
      <c r="B86" s="34"/>
      <c r="E86" s="335" t="s">
        <v>2485</v>
      </c>
      <c r="F86" s="341"/>
      <c r="G86" s="341"/>
      <c r="H86" s="341"/>
      <c r="L86" s="34"/>
    </row>
    <row r="87" spans="2:63" s="1" customFormat="1" ht="12" customHeight="1" x14ac:dyDescent="0.2">
      <c r="B87" s="34"/>
      <c r="C87" s="28" t="s">
        <v>1625</v>
      </c>
      <c r="L87" s="34"/>
    </row>
    <row r="88" spans="2:63" s="1" customFormat="1" ht="16.5" customHeight="1" x14ac:dyDescent="0.2">
      <c r="B88" s="34"/>
      <c r="E88" s="322" t="str">
        <f>E13</f>
        <v>04.1b - Zemní práce</v>
      </c>
      <c r="F88" s="341"/>
      <c r="G88" s="341"/>
      <c r="H88" s="341"/>
      <c r="L88" s="34"/>
    </row>
    <row r="89" spans="2:63" s="1" customFormat="1" ht="6.95" customHeight="1" x14ac:dyDescent="0.2">
      <c r="B89" s="34"/>
      <c r="L89" s="34"/>
    </row>
    <row r="90" spans="2:63" s="1" customFormat="1" ht="12" customHeight="1" x14ac:dyDescent="0.2">
      <c r="B90" s="34"/>
      <c r="C90" s="28" t="s">
        <v>22</v>
      </c>
      <c r="F90" s="26" t="str">
        <f>F16</f>
        <v>Praha</v>
      </c>
      <c r="I90" s="28" t="s">
        <v>24</v>
      </c>
      <c r="J90" s="51" t="str">
        <f>IF(J16="","",J16)</f>
        <v>5.8.2025 - revize</v>
      </c>
      <c r="L90" s="34"/>
    </row>
    <row r="91" spans="2:63" s="1" customFormat="1" ht="6.95" customHeight="1" x14ac:dyDescent="0.2">
      <c r="B91" s="34"/>
      <c r="L91" s="34"/>
    </row>
    <row r="92" spans="2:63" s="1" customFormat="1" ht="25.7" customHeight="1" x14ac:dyDescent="0.2">
      <c r="B92" s="34"/>
      <c r="C92" s="28" t="s">
        <v>29</v>
      </c>
      <c r="F92" s="26" t="str">
        <f>E19</f>
        <v>PVS, a.s, Evropská 866/67, Praha 6, 160 00</v>
      </c>
      <c r="I92" s="28" t="s">
        <v>37</v>
      </c>
      <c r="J92" s="32" t="str">
        <f>E25</f>
        <v>d plus projektová a inženýrská a.s.</v>
      </c>
      <c r="L92" s="34"/>
    </row>
    <row r="93" spans="2:63" s="1" customFormat="1" ht="15.2" customHeight="1" x14ac:dyDescent="0.2">
      <c r="B93" s="34"/>
      <c r="C93" s="28" t="s">
        <v>35</v>
      </c>
      <c r="F93" s="26" t="str">
        <f>IF(E22="","",E22)</f>
        <v>Vyplň údaj</v>
      </c>
      <c r="I93" s="28" t="s">
        <v>42</v>
      </c>
      <c r="J93" s="32" t="str">
        <f>E28</f>
        <v xml:space="preserve"> </v>
      </c>
      <c r="L93" s="34"/>
    </row>
    <row r="94" spans="2:63" s="1" customFormat="1" ht="10.35" customHeight="1" x14ac:dyDescent="0.2">
      <c r="B94" s="34"/>
      <c r="L94" s="34"/>
    </row>
    <row r="95" spans="2:63" s="10" customFormat="1" ht="29.25" customHeight="1" x14ac:dyDescent="0.2">
      <c r="B95" s="114"/>
      <c r="C95" s="115" t="s">
        <v>297</v>
      </c>
      <c r="D95" s="116" t="s">
        <v>66</v>
      </c>
      <c r="E95" s="116" t="s">
        <v>62</v>
      </c>
      <c r="F95" s="116" t="s">
        <v>63</v>
      </c>
      <c r="G95" s="116" t="s">
        <v>298</v>
      </c>
      <c r="H95" s="116" t="s">
        <v>299</v>
      </c>
      <c r="I95" s="116" t="s">
        <v>300</v>
      </c>
      <c r="J95" s="116" t="s">
        <v>271</v>
      </c>
      <c r="K95" s="117" t="s">
        <v>301</v>
      </c>
      <c r="L95" s="114"/>
      <c r="M95" s="58" t="s">
        <v>43</v>
      </c>
      <c r="N95" s="59" t="s">
        <v>51</v>
      </c>
      <c r="O95" s="59" t="s">
        <v>302</v>
      </c>
      <c r="P95" s="59" t="s">
        <v>303</v>
      </c>
      <c r="Q95" s="59" t="s">
        <v>304</v>
      </c>
      <c r="R95" s="59" t="s">
        <v>305</v>
      </c>
      <c r="S95" s="59" t="s">
        <v>306</v>
      </c>
      <c r="T95" s="60" t="s">
        <v>307</v>
      </c>
    </row>
    <row r="96" spans="2:63" s="1" customFormat="1" ht="22.9" customHeight="1" x14ac:dyDescent="0.25">
      <c r="B96" s="34"/>
      <c r="C96" s="63" t="s">
        <v>308</v>
      </c>
      <c r="J96" s="118">
        <f>BK96</f>
        <v>0</v>
      </c>
      <c r="L96" s="34"/>
      <c r="M96" s="61"/>
      <c r="N96" s="52"/>
      <c r="O96" s="52"/>
      <c r="P96" s="119">
        <f>P97</f>
        <v>0</v>
      </c>
      <c r="Q96" s="52"/>
      <c r="R96" s="119">
        <f>R97</f>
        <v>0.41569629999999996</v>
      </c>
      <c r="S96" s="52"/>
      <c r="T96" s="120">
        <f>T97</f>
        <v>0</v>
      </c>
      <c r="AT96" s="18" t="s">
        <v>80</v>
      </c>
      <c r="AU96" s="18" t="s">
        <v>272</v>
      </c>
      <c r="BK96" s="121">
        <f>BK97</f>
        <v>0</v>
      </c>
    </row>
    <row r="97" spans="2:65" s="11" customFormat="1" ht="25.9" customHeight="1" x14ac:dyDescent="0.2">
      <c r="B97" s="122"/>
      <c r="D97" s="123" t="s">
        <v>80</v>
      </c>
      <c r="E97" s="124" t="s">
        <v>309</v>
      </c>
      <c r="F97" s="124" t="s">
        <v>310</v>
      </c>
      <c r="I97" s="125"/>
      <c r="J97" s="126">
        <f>BK97</f>
        <v>0</v>
      </c>
      <c r="L97" s="122"/>
      <c r="M97" s="127"/>
      <c r="P97" s="128">
        <f>P98+P148+P167+P174</f>
        <v>0</v>
      </c>
      <c r="R97" s="128">
        <f>R98+R148+R167+R174</f>
        <v>0.41569629999999996</v>
      </c>
      <c r="T97" s="129">
        <f>T98+T148+T167+T174</f>
        <v>0</v>
      </c>
      <c r="AR97" s="123" t="s">
        <v>88</v>
      </c>
      <c r="AT97" s="130" t="s">
        <v>80</v>
      </c>
      <c r="AU97" s="130" t="s">
        <v>81</v>
      </c>
      <c r="AY97" s="123" t="s">
        <v>311</v>
      </c>
      <c r="BK97" s="131">
        <f>BK98+BK148+BK167+BK174</f>
        <v>0</v>
      </c>
    </row>
    <row r="98" spans="2:65" s="11" customFormat="1" ht="22.9" customHeight="1" x14ac:dyDescent="0.2">
      <c r="B98" s="122"/>
      <c r="D98" s="123" t="s">
        <v>80</v>
      </c>
      <c r="E98" s="132" t="s">
        <v>88</v>
      </c>
      <c r="F98" s="132" t="s">
        <v>102</v>
      </c>
      <c r="I98" s="125"/>
      <c r="J98" s="133">
        <f>BK98</f>
        <v>0</v>
      </c>
      <c r="L98" s="122"/>
      <c r="M98" s="127"/>
      <c r="P98" s="128">
        <f>SUM(P99:P147)</f>
        <v>0</v>
      </c>
      <c r="R98" s="128">
        <f>SUM(R99:R147)</f>
        <v>0.12959999999999999</v>
      </c>
      <c r="T98" s="129">
        <f>SUM(T99:T147)</f>
        <v>0</v>
      </c>
      <c r="AR98" s="123" t="s">
        <v>88</v>
      </c>
      <c r="AT98" s="130" t="s">
        <v>80</v>
      </c>
      <c r="AU98" s="130" t="s">
        <v>88</v>
      </c>
      <c r="AY98" s="123" t="s">
        <v>311</v>
      </c>
      <c r="BK98" s="131">
        <f>SUM(BK99:BK147)</f>
        <v>0</v>
      </c>
    </row>
    <row r="99" spans="2:65" s="1" customFormat="1" ht="16.5" customHeight="1" x14ac:dyDescent="0.2">
      <c r="B99" s="34"/>
      <c r="C99" s="134" t="s">
        <v>88</v>
      </c>
      <c r="D99" s="134" t="s">
        <v>313</v>
      </c>
      <c r="E99" s="135" t="s">
        <v>1737</v>
      </c>
      <c r="F99" s="136" t="s">
        <v>1738</v>
      </c>
      <c r="G99" s="137" t="s">
        <v>1739</v>
      </c>
      <c r="H99" s="138">
        <v>4320</v>
      </c>
      <c r="I99" s="139"/>
      <c r="J99" s="140">
        <f>ROUND(I99*H99,2)</f>
        <v>0</v>
      </c>
      <c r="K99" s="136" t="s">
        <v>317</v>
      </c>
      <c r="L99" s="34"/>
      <c r="M99" s="141" t="s">
        <v>43</v>
      </c>
      <c r="N99" s="142" t="s">
        <v>52</v>
      </c>
      <c r="P99" s="143">
        <f>O99*H99</f>
        <v>0</v>
      </c>
      <c r="Q99" s="143">
        <v>3.0000000000000001E-5</v>
      </c>
      <c r="R99" s="143">
        <f>Q99*H99</f>
        <v>0.12959999999999999</v>
      </c>
      <c r="S99" s="143">
        <v>0</v>
      </c>
      <c r="T99" s="144">
        <f>S99*H99</f>
        <v>0</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1740</v>
      </c>
    </row>
    <row r="100" spans="2:65" s="1" customFormat="1" ht="11.25" x14ac:dyDescent="0.2">
      <c r="B100" s="34"/>
      <c r="D100" s="147" t="s">
        <v>320</v>
      </c>
      <c r="F100" s="148" t="s">
        <v>1741</v>
      </c>
      <c r="I100" s="149"/>
      <c r="L100" s="34"/>
      <c r="M100" s="150"/>
      <c r="T100" s="55"/>
      <c r="AT100" s="18" t="s">
        <v>320</v>
      </c>
      <c r="AU100" s="18" t="s">
        <v>90</v>
      </c>
    </row>
    <row r="101" spans="2:65" s="12" customFormat="1" ht="11.25" x14ac:dyDescent="0.2">
      <c r="B101" s="151"/>
      <c r="D101" s="152" t="s">
        <v>322</v>
      </c>
      <c r="E101" s="153" t="s">
        <v>43</v>
      </c>
      <c r="F101" s="154" t="s">
        <v>3752</v>
      </c>
      <c r="H101" s="155">
        <v>4320</v>
      </c>
      <c r="I101" s="156"/>
      <c r="L101" s="151"/>
      <c r="M101" s="157"/>
      <c r="T101" s="158"/>
      <c r="AT101" s="153" t="s">
        <v>322</v>
      </c>
      <c r="AU101" s="153" t="s">
        <v>90</v>
      </c>
      <c r="AV101" s="12" t="s">
        <v>90</v>
      </c>
      <c r="AW101" s="12" t="s">
        <v>41</v>
      </c>
      <c r="AX101" s="12" t="s">
        <v>88</v>
      </c>
      <c r="AY101" s="153" t="s">
        <v>311</v>
      </c>
    </row>
    <row r="102" spans="2:65" s="1" customFormat="1" ht="24.2" customHeight="1" x14ac:dyDescent="0.2">
      <c r="B102" s="34"/>
      <c r="C102" s="134" t="s">
        <v>90</v>
      </c>
      <c r="D102" s="134" t="s">
        <v>313</v>
      </c>
      <c r="E102" s="135" t="s">
        <v>1743</v>
      </c>
      <c r="F102" s="136" t="s">
        <v>1744</v>
      </c>
      <c r="G102" s="137" t="s">
        <v>1745</v>
      </c>
      <c r="H102" s="138">
        <v>180</v>
      </c>
      <c r="I102" s="139"/>
      <c r="J102" s="140">
        <f>ROUND(I102*H102,2)</f>
        <v>0</v>
      </c>
      <c r="K102" s="136" t="s">
        <v>317</v>
      </c>
      <c r="L102" s="34"/>
      <c r="M102" s="141" t="s">
        <v>43</v>
      </c>
      <c r="N102" s="142" t="s">
        <v>52</v>
      </c>
      <c r="P102" s="143">
        <f>O102*H102</f>
        <v>0</v>
      </c>
      <c r="Q102" s="143">
        <v>0</v>
      </c>
      <c r="R102" s="143">
        <f>Q102*H102</f>
        <v>0</v>
      </c>
      <c r="S102" s="143">
        <v>0</v>
      </c>
      <c r="T102" s="144">
        <f>S102*H102</f>
        <v>0</v>
      </c>
      <c r="AR102" s="145" t="s">
        <v>318</v>
      </c>
      <c r="AT102" s="145" t="s">
        <v>313</v>
      </c>
      <c r="AU102" s="145" t="s">
        <v>90</v>
      </c>
      <c r="AY102" s="18" t="s">
        <v>311</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318</v>
      </c>
      <c r="BM102" s="145" t="s">
        <v>1746</v>
      </c>
    </row>
    <row r="103" spans="2:65" s="1" customFormat="1" ht="11.25" x14ac:dyDescent="0.2">
      <c r="B103" s="34"/>
      <c r="D103" s="147" t="s">
        <v>320</v>
      </c>
      <c r="F103" s="148" t="s">
        <v>1747</v>
      </c>
      <c r="I103" s="149"/>
      <c r="L103" s="34"/>
      <c r="M103" s="150"/>
      <c r="T103" s="55"/>
      <c r="AT103" s="18" t="s">
        <v>320</v>
      </c>
      <c r="AU103" s="18" t="s">
        <v>90</v>
      </c>
    </row>
    <row r="104" spans="2:65" s="1" customFormat="1" ht="24.2" customHeight="1" x14ac:dyDescent="0.2">
      <c r="B104" s="34"/>
      <c r="C104" s="134" t="s">
        <v>96</v>
      </c>
      <c r="D104" s="134" t="s">
        <v>313</v>
      </c>
      <c r="E104" s="135" t="s">
        <v>3753</v>
      </c>
      <c r="F104" s="136" t="s">
        <v>3754</v>
      </c>
      <c r="G104" s="137" t="s">
        <v>316</v>
      </c>
      <c r="H104" s="138">
        <v>2243.0309999999999</v>
      </c>
      <c r="I104" s="139"/>
      <c r="J104" s="140">
        <f>ROUND(I104*H104,2)</f>
        <v>0</v>
      </c>
      <c r="K104" s="136" t="s">
        <v>317</v>
      </c>
      <c r="L104" s="34"/>
      <c r="M104" s="141" t="s">
        <v>43</v>
      </c>
      <c r="N104" s="142" t="s">
        <v>52</v>
      </c>
      <c r="P104" s="143">
        <f>O104*H104</f>
        <v>0</v>
      </c>
      <c r="Q104" s="143">
        <v>0</v>
      </c>
      <c r="R104" s="143">
        <f>Q104*H104</f>
        <v>0</v>
      </c>
      <c r="S104" s="143">
        <v>0</v>
      </c>
      <c r="T104" s="144">
        <f>S104*H104</f>
        <v>0</v>
      </c>
      <c r="AR104" s="145" t="s">
        <v>318</v>
      </c>
      <c r="AT104" s="145" t="s">
        <v>313</v>
      </c>
      <c r="AU104" s="145" t="s">
        <v>90</v>
      </c>
      <c r="AY104" s="18" t="s">
        <v>311</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318</v>
      </c>
      <c r="BM104" s="145" t="s">
        <v>1750</v>
      </c>
    </row>
    <row r="105" spans="2:65" s="1" customFormat="1" ht="11.25" x14ac:dyDescent="0.2">
      <c r="B105" s="34"/>
      <c r="D105" s="147" t="s">
        <v>320</v>
      </c>
      <c r="F105" s="148" t="s">
        <v>3755</v>
      </c>
      <c r="I105" s="149"/>
      <c r="L105" s="34"/>
      <c r="M105" s="150"/>
      <c r="T105" s="55"/>
      <c r="AT105" s="18" t="s">
        <v>320</v>
      </c>
      <c r="AU105" s="18" t="s">
        <v>90</v>
      </c>
    </row>
    <row r="106" spans="2:65" s="12" customFormat="1" ht="11.25" x14ac:dyDescent="0.2">
      <c r="B106" s="151"/>
      <c r="D106" s="152" t="s">
        <v>322</v>
      </c>
      <c r="E106" s="153" t="s">
        <v>43</v>
      </c>
      <c r="F106" s="154" t="s">
        <v>3756</v>
      </c>
      <c r="H106" s="155">
        <v>3204.33</v>
      </c>
      <c r="I106" s="156"/>
      <c r="L106" s="151"/>
      <c r="M106" s="157"/>
      <c r="T106" s="158"/>
      <c r="AT106" s="153" t="s">
        <v>322</v>
      </c>
      <c r="AU106" s="153" t="s">
        <v>90</v>
      </c>
      <c r="AV106" s="12" t="s">
        <v>90</v>
      </c>
      <c r="AW106" s="12" t="s">
        <v>41</v>
      </c>
      <c r="AX106" s="12" t="s">
        <v>81</v>
      </c>
      <c r="AY106" s="153" t="s">
        <v>311</v>
      </c>
    </row>
    <row r="107" spans="2:65" s="13" customFormat="1" ht="11.25" x14ac:dyDescent="0.2">
      <c r="B107" s="159"/>
      <c r="D107" s="152" t="s">
        <v>322</v>
      </c>
      <c r="E107" s="160" t="s">
        <v>1730</v>
      </c>
      <c r="F107" s="161" t="s">
        <v>331</v>
      </c>
      <c r="H107" s="162">
        <v>3204.33</v>
      </c>
      <c r="I107" s="163"/>
      <c r="L107" s="159"/>
      <c r="M107" s="164"/>
      <c r="T107" s="165"/>
      <c r="AT107" s="160" t="s">
        <v>322</v>
      </c>
      <c r="AU107" s="160" t="s">
        <v>90</v>
      </c>
      <c r="AV107" s="13" t="s">
        <v>318</v>
      </c>
      <c r="AW107" s="13" t="s">
        <v>41</v>
      </c>
      <c r="AX107" s="13" t="s">
        <v>88</v>
      </c>
      <c r="AY107" s="160" t="s">
        <v>311</v>
      </c>
    </row>
    <row r="108" spans="2:65" s="12" customFormat="1" ht="11.25" x14ac:dyDescent="0.2">
      <c r="B108" s="151"/>
      <c r="D108" s="152" t="s">
        <v>322</v>
      </c>
      <c r="F108" s="154" t="s">
        <v>3757</v>
      </c>
      <c r="H108" s="155">
        <v>2243.0309999999999</v>
      </c>
      <c r="I108" s="156"/>
      <c r="L108" s="151"/>
      <c r="M108" s="157"/>
      <c r="T108" s="158"/>
      <c r="AT108" s="153" t="s">
        <v>322</v>
      </c>
      <c r="AU108" s="153" t="s">
        <v>90</v>
      </c>
      <c r="AV108" s="12" t="s">
        <v>90</v>
      </c>
      <c r="AW108" s="12" t="s">
        <v>4</v>
      </c>
      <c r="AX108" s="12" t="s">
        <v>88</v>
      </c>
      <c r="AY108" s="153" t="s">
        <v>311</v>
      </c>
    </row>
    <row r="109" spans="2:65" s="1" customFormat="1" ht="24.2" customHeight="1" x14ac:dyDescent="0.2">
      <c r="B109" s="34"/>
      <c r="C109" s="134" t="s">
        <v>318</v>
      </c>
      <c r="D109" s="134" t="s">
        <v>313</v>
      </c>
      <c r="E109" s="135" t="s">
        <v>3758</v>
      </c>
      <c r="F109" s="136" t="s">
        <v>3759</v>
      </c>
      <c r="G109" s="137" t="s">
        <v>316</v>
      </c>
      <c r="H109" s="138">
        <v>961.29899999999998</v>
      </c>
      <c r="I109" s="139"/>
      <c r="J109" s="140">
        <f>ROUND(I109*H109,2)</f>
        <v>0</v>
      </c>
      <c r="K109" s="136" t="s">
        <v>317</v>
      </c>
      <c r="L109" s="34"/>
      <c r="M109" s="141" t="s">
        <v>43</v>
      </c>
      <c r="N109" s="142" t="s">
        <v>52</v>
      </c>
      <c r="P109" s="143">
        <f>O109*H109</f>
        <v>0</v>
      </c>
      <c r="Q109" s="143">
        <v>0</v>
      </c>
      <c r="R109" s="143">
        <f>Q109*H109</f>
        <v>0</v>
      </c>
      <c r="S109" s="143">
        <v>0</v>
      </c>
      <c r="T109" s="144">
        <f>S109*H109</f>
        <v>0</v>
      </c>
      <c r="AR109" s="145" t="s">
        <v>318</v>
      </c>
      <c r="AT109" s="145" t="s">
        <v>313</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1759</v>
      </c>
    </row>
    <row r="110" spans="2:65" s="1" customFormat="1" ht="11.25" x14ac:dyDescent="0.2">
      <c r="B110" s="34"/>
      <c r="D110" s="147" t="s">
        <v>320</v>
      </c>
      <c r="F110" s="148" t="s">
        <v>3760</v>
      </c>
      <c r="I110" s="149"/>
      <c r="L110" s="34"/>
      <c r="M110" s="150"/>
      <c r="T110" s="55"/>
      <c r="AT110" s="18" t="s">
        <v>320</v>
      </c>
      <c r="AU110" s="18" t="s">
        <v>90</v>
      </c>
    </row>
    <row r="111" spans="2:65" s="12" customFormat="1" ht="11.25" x14ac:dyDescent="0.2">
      <c r="B111" s="151"/>
      <c r="D111" s="152" t="s">
        <v>322</v>
      </c>
      <c r="E111" s="153" t="s">
        <v>43</v>
      </c>
      <c r="F111" s="154" t="s">
        <v>1730</v>
      </c>
      <c r="H111" s="155">
        <v>3204.33</v>
      </c>
      <c r="I111" s="156"/>
      <c r="L111" s="151"/>
      <c r="M111" s="157"/>
      <c r="T111" s="158"/>
      <c r="AT111" s="153" t="s">
        <v>322</v>
      </c>
      <c r="AU111" s="153" t="s">
        <v>90</v>
      </c>
      <c r="AV111" s="12" t="s">
        <v>90</v>
      </c>
      <c r="AW111" s="12" t="s">
        <v>41</v>
      </c>
      <c r="AX111" s="12" t="s">
        <v>88</v>
      </c>
      <c r="AY111" s="153" t="s">
        <v>311</v>
      </c>
    </row>
    <row r="112" spans="2:65" s="12" customFormat="1" ht="11.25" x14ac:dyDescent="0.2">
      <c r="B112" s="151"/>
      <c r="D112" s="152" t="s">
        <v>322</v>
      </c>
      <c r="F112" s="154" t="s">
        <v>3761</v>
      </c>
      <c r="H112" s="155">
        <v>961.29899999999998</v>
      </c>
      <c r="I112" s="156"/>
      <c r="L112" s="151"/>
      <c r="M112" s="157"/>
      <c r="T112" s="158"/>
      <c r="AT112" s="153" t="s">
        <v>322</v>
      </c>
      <c r="AU112" s="153" t="s">
        <v>90</v>
      </c>
      <c r="AV112" s="12" t="s">
        <v>90</v>
      </c>
      <c r="AW112" s="12" t="s">
        <v>4</v>
      </c>
      <c r="AX112" s="12" t="s">
        <v>88</v>
      </c>
      <c r="AY112" s="153" t="s">
        <v>311</v>
      </c>
    </row>
    <row r="113" spans="2:65" s="1" customFormat="1" ht="37.9" customHeight="1" x14ac:dyDescent="0.2">
      <c r="B113" s="34"/>
      <c r="C113" s="134" t="s">
        <v>344</v>
      </c>
      <c r="D113" s="134" t="s">
        <v>313</v>
      </c>
      <c r="E113" s="135" t="s">
        <v>1762</v>
      </c>
      <c r="F113" s="136" t="s">
        <v>1763</v>
      </c>
      <c r="G113" s="137" t="s">
        <v>316</v>
      </c>
      <c r="H113" s="138">
        <v>672.90899999999999</v>
      </c>
      <c r="I113" s="139"/>
      <c r="J113" s="140">
        <f>ROUND(I113*H113,2)</f>
        <v>0</v>
      </c>
      <c r="K113" s="136" t="s">
        <v>317</v>
      </c>
      <c r="L113" s="34"/>
      <c r="M113" s="141" t="s">
        <v>43</v>
      </c>
      <c r="N113" s="142" t="s">
        <v>52</v>
      </c>
      <c r="P113" s="143">
        <f>O113*H113</f>
        <v>0</v>
      </c>
      <c r="Q113" s="143">
        <v>0</v>
      </c>
      <c r="R113" s="143">
        <f>Q113*H113</f>
        <v>0</v>
      </c>
      <c r="S113" s="143">
        <v>0</v>
      </c>
      <c r="T113" s="144">
        <f>S113*H113</f>
        <v>0</v>
      </c>
      <c r="AR113" s="145" t="s">
        <v>318</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318</v>
      </c>
      <c r="BM113" s="145" t="s">
        <v>1764</v>
      </c>
    </row>
    <row r="114" spans="2:65" s="1" customFormat="1" ht="11.25" x14ac:dyDescent="0.2">
      <c r="B114" s="34"/>
      <c r="D114" s="147" t="s">
        <v>320</v>
      </c>
      <c r="F114" s="148" t="s">
        <v>1765</v>
      </c>
      <c r="I114" s="149"/>
      <c r="L114" s="34"/>
      <c r="M114" s="150"/>
      <c r="T114" s="55"/>
      <c r="AT114" s="18" t="s">
        <v>320</v>
      </c>
      <c r="AU114" s="18" t="s">
        <v>90</v>
      </c>
    </row>
    <row r="115" spans="2:65" s="12" customFormat="1" ht="11.25" x14ac:dyDescent="0.2">
      <c r="B115" s="151"/>
      <c r="D115" s="152" t="s">
        <v>322</v>
      </c>
      <c r="E115" s="153" t="s">
        <v>43</v>
      </c>
      <c r="F115" s="154" t="s">
        <v>1766</v>
      </c>
      <c r="H115" s="155">
        <v>672.90899999999999</v>
      </c>
      <c r="I115" s="156"/>
      <c r="L115" s="151"/>
      <c r="M115" s="157"/>
      <c r="T115" s="158"/>
      <c r="AT115" s="153" t="s">
        <v>322</v>
      </c>
      <c r="AU115" s="153" t="s">
        <v>90</v>
      </c>
      <c r="AV115" s="12" t="s">
        <v>90</v>
      </c>
      <c r="AW115" s="12" t="s">
        <v>41</v>
      </c>
      <c r="AX115" s="12" t="s">
        <v>88</v>
      </c>
      <c r="AY115" s="153" t="s">
        <v>311</v>
      </c>
    </row>
    <row r="116" spans="2:65" s="1" customFormat="1" ht="37.9" customHeight="1" x14ac:dyDescent="0.2">
      <c r="B116" s="34"/>
      <c r="C116" s="134" t="s">
        <v>350</v>
      </c>
      <c r="D116" s="134" t="s">
        <v>313</v>
      </c>
      <c r="E116" s="135" t="s">
        <v>1767</v>
      </c>
      <c r="F116" s="136" t="s">
        <v>1768</v>
      </c>
      <c r="G116" s="137" t="s">
        <v>316</v>
      </c>
      <c r="H116" s="138">
        <v>288.39</v>
      </c>
      <c r="I116" s="139"/>
      <c r="J116" s="140">
        <f>ROUND(I116*H116,2)</f>
        <v>0</v>
      </c>
      <c r="K116" s="136" t="s">
        <v>317</v>
      </c>
      <c r="L116" s="34"/>
      <c r="M116" s="141" t="s">
        <v>43</v>
      </c>
      <c r="N116" s="142" t="s">
        <v>52</v>
      </c>
      <c r="P116" s="143">
        <f>O116*H116</f>
        <v>0</v>
      </c>
      <c r="Q116" s="143">
        <v>0</v>
      </c>
      <c r="R116" s="143">
        <f>Q116*H116</f>
        <v>0</v>
      </c>
      <c r="S116" s="143">
        <v>0</v>
      </c>
      <c r="T116" s="144">
        <f>S116*H116</f>
        <v>0</v>
      </c>
      <c r="AR116" s="145" t="s">
        <v>318</v>
      </c>
      <c r="AT116" s="145" t="s">
        <v>313</v>
      </c>
      <c r="AU116" s="145" t="s">
        <v>90</v>
      </c>
      <c r="AY116" s="18" t="s">
        <v>311</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318</v>
      </c>
      <c r="BM116" s="145" t="s">
        <v>1769</v>
      </c>
    </row>
    <row r="117" spans="2:65" s="1" customFormat="1" ht="11.25" x14ac:dyDescent="0.2">
      <c r="B117" s="34"/>
      <c r="D117" s="147" t="s">
        <v>320</v>
      </c>
      <c r="F117" s="148" t="s">
        <v>1770</v>
      </c>
      <c r="I117" s="149"/>
      <c r="L117" s="34"/>
      <c r="M117" s="150"/>
      <c r="T117" s="55"/>
      <c r="AT117" s="18" t="s">
        <v>320</v>
      </c>
      <c r="AU117" s="18" t="s">
        <v>90</v>
      </c>
    </row>
    <row r="118" spans="2:65" s="12" customFormat="1" ht="11.25" x14ac:dyDescent="0.2">
      <c r="B118" s="151"/>
      <c r="D118" s="152" t="s">
        <v>322</v>
      </c>
      <c r="E118" s="153" t="s">
        <v>43</v>
      </c>
      <c r="F118" s="154" t="s">
        <v>1771</v>
      </c>
      <c r="H118" s="155">
        <v>288.39</v>
      </c>
      <c r="I118" s="156"/>
      <c r="L118" s="151"/>
      <c r="M118" s="157"/>
      <c r="T118" s="158"/>
      <c r="AT118" s="153" t="s">
        <v>322</v>
      </c>
      <c r="AU118" s="153" t="s">
        <v>90</v>
      </c>
      <c r="AV118" s="12" t="s">
        <v>90</v>
      </c>
      <c r="AW118" s="12" t="s">
        <v>41</v>
      </c>
      <c r="AX118" s="12" t="s">
        <v>88</v>
      </c>
      <c r="AY118" s="153" t="s">
        <v>311</v>
      </c>
    </row>
    <row r="119" spans="2:65" s="1" customFormat="1" ht="37.9" customHeight="1" x14ac:dyDescent="0.2">
      <c r="B119" s="34"/>
      <c r="C119" s="134" t="s">
        <v>356</v>
      </c>
      <c r="D119" s="134" t="s">
        <v>313</v>
      </c>
      <c r="E119" s="135" t="s">
        <v>1772</v>
      </c>
      <c r="F119" s="136" t="s">
        <v>1773</v>
      </c>
      <c r="G119" s="137" t="s">
        <v>316</v>
      </c>
      <c r="H119" s="138">
        <v>3344.2710000000002</v>
      </c>
      <c r="I119" s="139"/>
      <c r="J119" s="140">
        <f>ROUND(I119*H119,2)</f>
        <v>0</v>
      </c>
      <c r="K119" s="136" t="s">
        <v>317</v>
      </c>
      <c r="L119" s="34"/>
      <c r="M119" s="141" t="s">
        <v>43</v>
      </c>
      <c r="N119" s="142" t="s">
        <v>52</v>
      </c>
      <c r="P119" s="143">
        <f>O119*H119</f>
        <v>0</v>
      </c>
      <c r="Q119" s="143">
        <v>0</v>
      </c>
      <c r="R119" s="143">
        <f>Q119*H119</f>
        <v>0</v>
      </c>
      <c r="S119" s="143">
        <v>0</v>
      </c>
      <c r="T119" s="144">
        <f>S119*H119</f>
        <v>0</v>
      </c>
      <c r="AR119" s="145" t="s">
        <v>318</v>
      </c>
      <c r="AT119" s="145" t="s">
        <v>313</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318</v>
      </c>
      <c r="BM119" s="145" t="s">
        <v>1774</v>
      </c>
    </row>
    <row r="120" spans="2:65" s="1" customFormat="1" ht="11.25" x14ac:dyDescent="0.2">
      <c r="B120" s="34"/>
      <c r="D120" s="147" t="s">
        <v>320</v>
      </c>
      <c r="F120" s="148" t="s">
        <v>1775</v>
      </c>
      <c r="I120" s="149"/>
      <c r="L120" s="34"/>
      <c r="M120" s="150"/>
      <c r="T120" s="55"/>
      <c r="AT120" s="18" t="s">
        <v>320</v>
      </c>
      <c r="AU120" s="18" t="s">
        <v>90</v>
      </c>
    </row>
    <row r="121" spans="2:65" s="12" customFormat="1" ht="11.25" x14ac:dyDescent="0.2">
      <c r="B121" s="151"/>
      <c r="D121" s="152" t="s">
        <v>322</v>
      </c>
      <c r="E121" s="153" t="s">
        <v>43</v>
      </c>
      <c r="F121" s="154" t="s">
        <v>1776</v>
      </c>
      <c r="H121" s="155">
        <v>2202.48</v>
      </c>
      <c r="I121" s="156"/>
      <c r="L121" s="151"/>
      <c r="M121" s="157"/>
      <c r="T121" s="158"/>
      <c r="AT121" s="153" t="s">
        <v>322</v>
      </c>
      <c r="AU121" s="153" t="s">
        <v>90</v>
      </c>
      <c r="AV121" s="12" t="s">
        <v>90</v>
      </c>
      <c r="AW121" s="12" t="s">
        <v>41</v>
      </c>
      <c r="AX121" s="12" t="s">
        <v>81</v>
      </c>
      <c r="AY121" s="153" t="s">
        <v>311</v>
      </c>
    </row>
    <row r="122" spans="2:65" s="12" customFormat="1" ht="11.25" x14ac:dyDescent="0.2">
      <c r="B122" s="151"/>
      <c r="D122" s="152" t="s">
        <v>322</v>
      </c>
      <c r="E122" s="153" t="s">
        <v>43</v>
      </c>
      <c r="F122" s="154" t="s">
        <v>1777</v>
      </c>
      <c r="H122" s="155">
        <v>1141.7909999999999</v>
      </c>
      <c r="I122" s="156"/>
      <c r="L122" s="151"/>
      <c r="M122" s="157"/>
      <c r="T122" s="158"/>
      <c r="AT122" s="153" t="s">
        <v>322</v>
      </c>
      <c r="AU122" s="153" t="s">
        <v>90</v>
      </c>
      <c r="AV122" s="12" t="s">
        <v>90</v>
      </c>
      <c r="AW122" s="12" t="s">
        <v>41</v>
      </c>
      <c r="AX122" s="12" t="s">
        <v>81</v>
      </c>
      <c r="AY122" s="153" t="s">
        <v>311</v>
      </c>
    </row>
    <row r="123" spans="2:65" s="13" customFormat="1" ht="11.25" x14ac:dyDescent="0.2">
      <c r="B123" s="159"/>
      <c r="D123" s="152" t="s">
        <v>322</v>
      </c>
      <c r="E123" s="160" t="s">
        <v>43</v>
      </c>
      <c r="F123" s="161" t="s">
        <v>331</v>
      </c>
      <c r="H123" s="162">
        <v>3344.2710000000002</v>
      </c>
      <c r="I123" s="163"/>
      <c r="L123" s="159"/>
      <c r="M123" s="164"/>
      <c r="T123" s="165"/>
      <c r="AT123" s="160" t="s">
        <v>322</v>
      </c>
      <c r="AU123" s="160" t="s">
        <v>90</v>
      </c>
      <c r="AV123" s="13" t="s">
        <v>318</v>
      </c>
      <c r="AW123" s="13" t="s">
        <v>41</v>
      </c>
      <c r="AX123" s="13" t="s">
        <v>88</v>
      </c>
      <c r="AY123" s="160" t="s">
        <v>311</v>
      </c>
    </row>
    <row r="124" spans="2:65" s="1" customFormat="1" ht="37.9" customHeight="1" x14ac:dyDescent="0.2">
      <c r="B124" s="34"/>
      <c r="C124" s="134" t="s">
        <v>362</v>
      </c>
      <c r="D124" s="134" t="s">
        <v>313</v>
      </c>
      <c r="E124" s="135" t="s">
        <v>1778</v>
      </c>
      <c r="F124" s="136" t="s">
        <v>1779</v>
      </c>
      <c r="G124" s="137" t="s">
        <v>316</v>
      </c>
      <c r="H124" s="138">
        <v>5708.9549999999999</v>
      </c>
      <c r="I124" s="139"/>
      <c r="J124" s="140">
        <f>ROUND(I124*H124,2)</f>
        <v>0</v>
      </c>
      <c r="K124" s="136" t="s">
        <v>317</v>
      </c>
      <c r="L124" s="34"/>
      <c r="M124" s="141" t="s">
        <v>43</v>
      </c>
      <c r="N124" s="142" t="s">
        <v>52</v>
      </c>
      <c r="P124" s="143">
        <f>O124*H124</f>
        <v>0</v>
      </c>
      <c r="Q124" s="143">
        <v>0</v>
      </c>
      <c r="R124" s="143">
        <f>Q124*H124</f>
        <v>0</v>
      </c>
      <c r="S124" s="143">
        <v>0</v>
      </c>
      <c r="T124" s="144">
        <f>S124*H124</f>
        <v>0</v>
      </c>
      <c r="AR124" s="145" t="s">
        <v>318</v>
      </c>
      <c r="AT124" s="145" t="s">
        <v>313</v>
      </c>
      <c r="AU124" s="145" t="s">
        <v>90</v>
      </c>
      <c r="AY124" s="18" t="s">
        <v>311</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318</v>
      </c>
      <c r="BM124" s="145" t="s">
        <v>1780</v>
      </c>
    </row>
    <row r="125" spans="2:65" s="1" customFormat="1" ht="11.25" x14ac:dyDescent="0.2">
      <c r="B125" s="34"/>
      <c r="D125" s="147" t="s">
        <v>320</v>
      </c>
      <c r="F125" s="148" t="s">
        <v>1781</v>
      </c>
      <c r="I125" s="149"/>
      <c r="L125" s="34"/>
      <c r="M125" s="150"/>
      <c r="T125" s="55"/>
      <c r="AT125" s="18" t="s">
        <v>320</v>
      </c>
      <c r="AU125" s="18" t="s">
        <v>90</v>
      </c>
    </row>
    <row r="126" spans="2:65" s="12" customFormat="1" ht="11.25" x14ac:dyDescent="0.2">
      <c r="B126" s="151"/>
      <c r="D126" s="152" t="s">
        <v>322</v>
      </c>
      <c r="E126" s="153" t="s">
        <v>43</v>
      </c>
      <c r="F126" s="154" t="s">
        <v>1777</v>
      </c>
      <c r="H126" s="155">
        <v>1141.7909999999999</v>
      </c>
      <c r="I126" s="156"/>
      <c r="L126" s="151"/>
      <c r="M126" s="157"/>
      <c r="T126" s="158"/>
      <c r="AT126" s="153" t="s">
        <v>322</v>
      </c>
      <c r="AU126" s="153" t="s">
        <v>90</v>
      </c>
      <c r="AV126" s="12" t="s">
        <v>90</v>
      </c>
      <c r="AW126" s="12" t="s">
        <v>41</v>
      </c>
      <c r="AX126" s="12" t="s">
        <v>88</v>
      </c>
      <c r="AY126" s="153" t="s">
        <v>311</v>
      </c>
    </row>
    <row r="127" spans="2:65" s="12" customFormat="1" ht="11.25" x14ac:dyDescent="0.2">
      <c r="B127" s="151"/>
      <c r="D127" s="152" t="s">
        <v>322</v>
      </c>
      <c r="F127" s="154" t="s">
        <v>3762</v>
      </c>
      <c r="H127" s="155">
        <v>5708.9549999999999</v>
      </c>
      <c r="I127" s="156"/>
      <c r="L127" s="151"/>
      <c r="M127" s="157"/>
      <c r="T127" s="158"/>
      <c r="AT127" s="153" t="s">
        <v>322</v>
      </c>
      <c r="AU127" s="153" t="s">
        <v>90</v>
      </c>
      <c r="AV127" s="12" t="s">
        <v>90</v>
      </c>
      <c r="AW127" s="12" t="s">
        <v>4</v>
      </c>
      <c r="AX127" s="12" t="s">
        <v>88</v>
      </c>
      <c r="AY127" s="153" t="s">
        <v>311</v>
      </c>
    </row>
    <row r="128" spans="2:65" s="1" customFormat="1" ht="37.9" customHeight="1" x14ac:dyDescent="0.2">
      <c r="B128" s="34"/>
      <c r="C128" s="134" t="s">
        <v>368</v>
      </c>
      <c r="D128" s="134" t="s">
        <v>313</v>
      </c>
      <c r="E128" s="135" t="s">
        <v>1783</v>
      </c>
      <c r="F128" s="136" t="s">
        <v>1784</v>
      </c>
      <c r="G128" s="137" t="s">
        <v>316</v>
      </c>
      <c r="H128" s="138">
        <v>961.29899999999998</v>
      </c>
      <c r="I128" s="139"/>
      <c r="J128" s="140">
        <f>ROUND(I128*H128,2)</f>
        <v>0</v>
      </c>
      <c r="K128" s="136" t="s">
        <v>317</v>
      </c>
      <c r="L128" s="34"/>
      <c r="M128" s="141" t="s">
        <v>43</v>
      </c>
      <c r="N128" s="142" t="s">
        <v>52</v>
      </c>
      <c r="P128" s="143">
        <f>O128*H128</f>
        <v>0</v>
      </c>
      <c r="Q128" s="143">
        <v>0</v>
      </c>
      <c r="R128" s="143">
        <f>Q128*H128</f>
        <v>0</v>
      </c>
      <c r="S128" s="143">
        <v>0</v>
      </c>
      <c r="T128" s="144">
        <f>S128*H128</f>
        <v>0</v>
      </c>
      <c r="AR128" s="145" t="s">
        <v>318</v>
      </c>
      <c r="AT128" s="145" t="s">
        <v>313</v>
      </c>
      <c r="AU128" s="145" t="s">
        <v>90</v>
      </c>
      <c r="AY128" s="18" t="s">
        <v>311</v>
      </c>
      <c r="BE128" s="146">
        <f>IF(N128="základní",J128,0)</f>
        <v>0</v>
      </c>
      <c r="BF128" s="146">
        <f>IF(N128="snížená",J128,0)</f>
        <v>0</v>
      </c>
      <c r="BG128" s="146">
        <f>IF(N128="zákl. přenesená",J128,0)</f>
        <v>0</v>
      </c>
      <c r="BH128" s="146">
        <f>IF(N128="sníž. přenesená",J128,0)</f>
        <v>0</v>
      </c>
      <c r="BI128" s="146">
        <f>IF(N128="nulová",J128,0)</f>
        <v>0</v>
      </c>
      <c r="BJ128" s="18" t="s">
        <v>88</v>
      </c>
      <c r="BK128" s="146">
        <f>ROUND(I128*H128,2)</f>
        <v>0</v>
      </c>
      <c r="BL128" s="18" t="s">
        <v>318</v>
      </c>
      <c r="BM128" s="145" t="s">
        <v>1785</v>
      </c>
    </row>
    <row r="129" spans="2:65" s="1" customFormat="1" ht="11.25" x14ac:dyDescent="0.2">
      <c r="B129" s="34"/>
      <c r="D129" s="147" t="s">
        <v>320</v>
      </c>
      <c r="F129" s="148" t="s">
        <v>1786</v>
      </c>
      <c r="I129" s="149"/>
      <c r="L129" s="34"/>
      <c r="M129" s="150"/>
      <c r="T129" s="55"/>
      <c r="AT129" s="18" t="s">
        <v>320</v>
      </c>
      <c r="AU129" s="18" t="s">
        <v>90</v>
      </c>
    </row>
    <row r="130" spans="2:65" s="12" customFormat="1" ht="11.25" x14ac:dyDescent="0.2">
      <c r="B130" s="151"/>
      <c r="D130" s="152" t="s">
        <v>322</v>
      </c>
      <c r="E130" s="153" t="s">
        <v>43</v>
      </c>
      <c r="F130" s="154" t="s">
        <v>1787</v>
      </c>
      <c r="H130" s="155">
        <v>961.29899999999998</v>
      </c>
      <c r="I130" s="156"/>
      <c r="L130" s="151"/>
      <c r="M130" s="157"/>
      <c r="T130" s="158"/>
      <c r="AT130" s="153" t="s">
        <v>322</v>
      </c>
      <c r="AU130" s="153" t="s">
        <v>90</v>
      </c>
      <c r="AV130" s="12" t="s">
        <v>90</v>
      </c>
      <c r="AW130" s="12" t="s">
        <v>41</v>
      </c>
      <c r="AX130" s="12" t="s">
        <v>88</v>
      </c>
      <c r="AY130" s="153" t="s">
        <v>311</v>
      </c>
    </row>
    <row r="131" spans="2:65" s="1" customFormat="1" ht="37.9" customHeight="1" x14ac:dyDescent="0.2">
      <c r="B131" s="34"/>
      <c r="C131" s="134" t="s">
        <v>376</v>
      </c>
      <c r="D131" s="134" t="s">
        <v>313</v>
      </c>
      <c r="E131" s="135" t="s">
        <v>1788</v>
      </c>
      <c r="F131" s="136" t="s">
        <v>1789</v>
      </c>
      <c r="G131" s="137" t="s">
        <v>316</v>
      </c>
      <c r="H131" s="138">
        <v>4806.4949999999999</v>
      </c>
      <c r="I131" s="139"/>
      <c r="J131" s="140">
        <f>ROUND(I131*H131,2)</f>
        <v>0</v>
      </c>
      <c r="K131" s="136" t="s">
        <v>317</v>
      </c>
      <c r="L131" s="34"/>
      <c r="M131" s="141" t="s">
        <v>43</v>
      </c>
      <c r="N131" s="142" t="s">
        <v>52</v>
      </c>
      <c r="P131" s="143">
        <f>O131*H131</f>
        <v>0</v>
      </c>
      <c r="Q131" s="143">
        <v>0</v>
      </c>
      <c r="R131" s="143">
        <f>Q131*H131</f>
        <v>0</v>
      </c>
      <c r="S131" s="143">
        <v>0</v>
      </c>
      <c r="T131" s="144">
        <f>S131*H131</f>
        <v>0</v>
      </c>
      <c r="AR131" s="145" t="s">
        <v>318</v>
      </c>
      <c r="AT131" s="145" t="s">
        <v>313</v>
      </c>
      <c r="AU131" s="145" t="s">
        <v>90</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318</v>
      </c>
      <c r="BM131" s="145" t="s">
        <v>1790</v>
      </c>
    </row>
    <row r="132" spans="2:65" s="1" customFormat="1" ht="11.25" x14ac:dyDescent="0.2">
      <c r="B132" s="34"/>
      <c r="D132" s="147" t="s">
        <v>320</v>
      </c>
      <c r="F132" s="148" t="s">
        <v>1791</v>
      </c>
      <c r="I132" s="149"/>
      <c r="L132" s="34"/>
      <c r="M132" s="150"/>
      <c r="T132" s="55"/>
      <c r="AT132" s="18" t="s">
        <v>320</v>
      </c>
      <c r="AU132" s="18" t="s">
        <v>90</v>
      </c>
    </row>
    <row r="133" spans="2:65" s="12" customFormat="1" ht="11.25" x14ac:dyDescent="0.2">
      <c r="B133" s="151"/>
      <c r="D133" s="152" t="s">
        <v>322</v>
      </c>
      <c r="E133" s="153" t="s">
        <v>43</v>
      </c>
      <c r="F133" s="154" t="s">
        <v>1787</v>
      </c>
      <c r="H133" s="155">
        <v>961.29899999999998</v>
      </c>
      <c r="I133" s="156"/>
      <c r="L133" s="151"/>
      <c r="M133" s="157"/>
      <c r="T133" s="158"/>
      <c r="AT133" s="153" t="s">
        <v>322</v>
      </c>
      <c r="AU133" s="153" t="s">
        <v>90</v>
      </c>
      <c r="AV133" s="12" t="s">
        <v>90</v>
      </c>
      <c r="AW133" s="12" t="s">
        <v>41</v>
      </c>
      <c r="AX133" s="12" t="s">
        <v>88</v>
      </c>
      <c r="AY133" s="153" t="s">
        <v>311</v>
      </c>
    </row>
    <row r="134" spans="2:65" s="12" customFormat="1" ht="11.25" x14ac:dyDescent="0.2">
      <c r="B134" s="151"/>
      <c r="D134" s="152" t="s">
        <v>322</v>
      </c>
      <c r="F134" s="154" t="s">
        <v>3763</v>
      </c>
      <c r="H134" s="155">
        <v>4806.4949999999999</v>
      </c>
      <c r="I134" s="156"/>
      <c r="L134" s="151"/>
      <c r="M134" s="157"/>
      <c r="T134" s="158"/>
      <c r="AT134" s="153" t="s">
        <v>322</v>
      </c>
      <c r="AU134" s="153" t="s">
        <v>90</v>
      </c>
      <c r="AV134" s="12" t="s">
        <v>90</v>
      </c>
      <c r="AW134" s="12" t="s">
        <v>4</v>
      </c>
      <c r="AX134" s="12" t="s">
        <v>88</v>
      </c>
      <c r="AY134" s="153" t="s">
        <v>311</v>
      </c>
    </row>
    <row r="135" spans="2:65" s="1" customFormat="1" ht="24.2" customHeight="1" x14ac:dyDescent="0.2">
      <c r="B135" s="34"/>
      <c r="C135" s="134" t="s">
        <v>384</v>
      </c>
      <c r="D135" s="134" t="s">
        <v>313</v>
      </c>
      <c r="E135" s="135" t="s">
        <v>1793</v>
      </c>
      <c r="F135" s="136" t="s">
        <v>1794</v>
      </c>
      <c r="G135" s="137" t="s">
        <v>316</v>
      </c>
      <c r="H135" s="138">
        <v>1101.24</v>
      </c>
      <c r="I135" s="139"/>
      <c r="J135" s="140">
        <f>ROUND(I135*H135,2)</f>
        <v>0</v>
      </c>
      <c r="K135" s="136" t="s">
        <v>317</v>
      </c>
      <c r="L135" s="34"/>
      <c r="M135" s="141" t="s">
        <v>43</v>
      </c>
      <c r="N135" s="142" t="s">
        <v>52</v>
      </c>
      <c r="P135" s="143">
        <f>O135*H135</f>
        <v>0</v>
      </c>
      <c r="Q135" s="143">
        <v>0</v>
      </c>
      <c r="R135" s="143">
        <f>Q135*H135</f>
        <v>0</v>
      </c>
      <c r="S135" s="143">
        <v>0</v>
      </c>
      <c r="T135" s="144">
        <f>S135*H135</f>
        <v>0</v>
      </c>
      <c r="AR135" s="145" t="s">
        <v>318</v>
      </c>
      <c r="AT135" s="145" t="s">
        <v>313</v>
      </c>
      <c r="AU135" s="145" t="s">
        <v>90</v>
      </c>
      <c r="AY135" s="18" t="s">
        <v>311</v>
      </c>
      <c r="BE135" s="146">
        <f>IF(N135="základní",J135,0)</f>
        <v>0</v>
      </c>
      <c r="BF135" s="146">
        <f>IF(N135="snížená",J135,0)</f>
        <v>0</v>
      </c>
      <c r="BG135" s="146">
        <f>IF(N135="zákl. přenesená",J135,0)</f>
        <v>0</v>
      </c>
      <c r="BH135" s="146">
        <f>IF(N135="sníž. přenesená",J135,0)</f>
        <v>0</v>
      </c>
      <c r="BI135" s="146">
        <f>IF(N135="nulová",J135,0)</f>
        <v>0</v>
      </c>
      <c r="BJ135" s="18" t="s">
        <v>88</v>
      </c>
      <c r="BK135" s="146">
        <f>ROUND(I135*H135,2)</f>
        <v>0</v>
      </c>
      <c r="BL135" s="18" t="s">
        <v>318</v>
      </c>
      <c r="BM135" s="145" t="s">
        <v>1795</v>
      </c>
    </row>
    <row r="136" spans="2:65" s="1" customFormat="1" ht="11.25" x14ac:dyDescent="0.2">
      <c r="B136" s="34"/>
      <c r="D136" s="147" t="s">
        <v>320</v>
      </c>
      <c r="F136" s="148" t="s">
        <v>1796</v>
      </c>
      <c r="I136" s="149"/>
      <c r="L136" s="34"/>
      <c r="M136" s="150"/>
      <c r="T136" s="55"/>
      <c r="AT136" s="18" t="s">
        <v>320</v>
      </c>
      <c r="AU136" s="18" t="s">
        <v>90</v>
      </c>
    </row>
    <row r="137" spans="2:65" s="12" customFormat="1" ht="11.25" x14ac:dyDescent="0.2">
      <c r="B137" s="151"/>
      <c r="D137" s="152" t="s">
        <v>322</v>
      </c>
      <c r="E137" s="153" t="s">
        <v>43</v>
      </c>
      <c r="F137" s="154" t="s">
        <v>1797</v>
      </c>
      <c r="H137" s="155">
        <v>1101.24</v>
      </c>
      <c r="I137" s="156"/>
      <c r="L137" s="151"/>
      <c r="M137" s="157"/>
      <c r="T137" s="158"/>
      <c r="AT137" s="153" t="s">
        <v>322</v>
      </c>
      <c r="AU137" s="153" t="s">
        <v>90</v>
      </c>
      <c r="AV137" s="12" t="s">
        <v>90</v>
      </c>
      <c r="AW137" s="12" t="s">
        <v>41</v>
      </c>
      <c r="AX137" s="12" t="s">
        <v>88</v>
      </c>
      <c r="AY137" s="153" t="s">
        <v>311</v>
      </c>
    </row>
    <row r="138" spans="2:65" s="1" customFormat="1" ht="24.2" customHeight="1" x14ac:dyDescent="0.2">
      <c r="B138" s="34"/>
      <c r="C138" s="134" t="s">
        <v>8</v>
      </c>
      <c r="D138" s="134" t="s">
        <v>313</v>
      </c>
      <c r="E138" s="135" t="s">
        <v>1798</v>
      </c>
      <c r="F138" s="136" t="s">
        <v>1799</v>
      </c>
      <c r="G138" s="137" t="s">
        <v>316</v>
      </c>
      <c r="H138" s="138">
        <v>1101.24</v>
      </c>
      <c r="I138" s="139"/>
      <c r="J138" s="140">
        <f>ROUND(I138*H138,2)</f>
        <v>0</v>
      </c>
      <c r="K138" s="136" t="s">
        <v>317</v>
      </c>
      <c r="L138" s="34"/>
      <c r="M138" s="141" t="s">
        <v>43</v>
      </c>
      <c r="N138" s="142" t="s">
        <v>52</v>
      </c>
      <c r="P138" s="143">
        <f>O138*H138</f>
        <v>0</v>
      </c>
      <c r="Q138" s="143">
        <v>0</v>
      </c>
      <c r="R138" s="143">
        <f>Q138*H138</f>
        <v>0</v>
      </c>
      <c r="S138" s="143">
        <v>0</v>
      </c>
      <c r="T138" s="144">
        <f>S138*H138</f>
        <v>0</v>
      </c>
      <c r="AR138" s="145" t="s">
        <v>318</v>
      </c>
      <c r="AT138" s="145" t="s">
        <v>313</v>
      </c>
      <c r="AU138" s="145" t="s">
        <v>90</v>
      </c>
      <c r="AY138" s="18" t="s">
        <v>311</v>
      </c>
      <c r="BE138" s="146">
        <f>IF(N138="základní",J138,0)</f>
        <v>0</v>
      </c>
      <c r="BF138" s="146">
        <f>IF(N138="snížená",J138,0)</f>
        <v>0</v>
      </c>
      <c r="BG138" s="146">
        <f>IF(N138="zákl. přenesená",J138,0)</f>
        <v>0</v>
      </c>
      <c r="BH138" s="146">
        <f>IF(N138="sníž. přenesená",J138,0)</f>
        <v>0</v>
      </c>
      <c r="BI138" s="146">
        <f>IF(N138="nulová",J138,0)</f>
        <v>0</v>
      </c>
      <c r="BJ138" s="18" t="s">
        <v>88</v>
      </c>
      <c r="BK138" s="146">
        <f>ROUND(I138*H138,2)</f>
        <v>0</v>
      </c>
      <c r="BL138" s="18" t="s">
        <v>318</v>
      </c>
      <c r="BM138" s="145" t="s">
        <v>1800</v>
      </c>
    </row>
    <row r="139" spans="2:65" s="1" customFormat="1" ht="11.25" x14ac:dyDescent="0.2">
      <c r="B139" s="34"/>
      <c r="D139" s="147" t="s">
        <v>320</v>
      </c>
      <c r="F139" s="148" t="s">
        <v>1801</v>
      </c>
      <c r="I139" s="149"/>
      <c r="L139" s="34"/>
      <c r="M139" s="150"/>
      <c r="T139" s="55"/>
      <c r="AT139" s="18" t="s">
        <v>320</v>
      </c>
      <c r="AU139" s="18" t="s">
        <v>90</v>
      </c>
    </row>
    <row r="140" spans="2:65" s="12" customFormat="1" ht="11.25" x14ac:dyDescent="0.2">
      <c r="B140" s="151"/>
      <c r="D140" s="152" t="s">
        <v>322</v>
      </c>
      <c r="E140" s="153" t="s">
        <v>43</v>
      </c>
      <c r="F140" s="154" t="s">
        <v>1797</v>
      </c>
      <c r="H140" s="155">
        <v>1101.24</v>
      </c>
      <c r="I140" s="156"/>
      <c r="L140" s="151"/>
      <c r="M140" s="157"/>
      <c r="T140" s="158"/>
      <c r="AT140" s="153" t="s">
        <v>322</v>
      </c>
      <c r="AU140" s="153" t="s">
        <v>90</v>
      </c>
      <c r="AV140" s="12" t="s">
        <v>90</v>
      </c>
      <c r="AW140" s="12" t="s">
        <v>41</v>
      </c>
      <c r="AX140" s="12" t="s">
        <v>88</v>
      </c>
      <c r="AY140" s="153" t="s">
        <v>311</v>
      </c>
    </row>
    <row r="141" spans="2:65" s="1" customFormat="1" ht="24.2" customHeight="1" x14ac:dyDescent="0.2">
      <c r="B141" s="34"/>
      <c r="C141" s="134" t="s">
        <v>399</v>
      </c>
      <c r="D141" s="134" t="s">
        <v>313</v>
      </c>
      <c r="E141" s="135" t="s">
        <v>1802</v>
      </c>
      <c r="F141" s="136" t="s">
        <v>1803</v>
      </c>
      <c r="G141" s="137" t="s">
        <v>316</v>
      </c>
      <c r="H141" s="138">
        <v>1101.24</v>
      </c>
      <c r="I141" s="139"/>
      <c r="J141" s="140">
        <f>ROUND(I141*H141,2)</f>
        <v>0</v>
      </c>
      <c r="K141" s="136" t="s">
        <v>317</v>
      </c>
      <c r="L141" s="34"/>
      <c r="M141" s="141" t="s">
        <v>43</v>
      </c>
      <c r="N141" s="142" t="s">
        <v>52</v>
      </c>
      <c r="P141" s="143">
        <f>O141*H141</f>
        <v>0</v>
      </c>
      <c r="Q141" s="143">
        <v>0</v>
      </c>
      <c r="R141" s="143">
        <f>Q141*H141</f>
        <v>0</v>
      </c>
      <c r="S141" s="143">
        <v>0</v>
      </c>
      <c r="T141" s="144">
        <f>S141*H141</f>
        <v>0</v>
      </c>
      <c r="AR141" s="145" t="s">
        <v>318</v>
      </c>
      <c r="AT141" s="145" t="s">
        <v>313</v>
      </c>
      <c r="AU141" s="145" t="s">
        <v>90</v>
      </c>
      <c r="AY141" s="18" t="s">
        <v>311</v>
      </c>
      <c r="BE141" s="146">
        <f>IF(N141="základní",J141,0)</f>
        <v>0</v>
      </c>
      <c r="BF141" s="146">
        <f>IF(N141="snížená",J141,0)</f>
        <v>0</v>
      </c>
      <c r="BG141" s="146">
        <f>IF(N141="zákl. přenesená",J141,0)</f>
        <v>0</v>
      </c>
      <c r="BH141" s="146">
        <f>IF(N141="sníž. přenesená",J141,0)</f>
        <v>0</v>
      </c>
      <c r="BI141" s="146">
        <f>IF(N141="nulová",J141,0)</f>
        <v>0</v>
      </c>
      <c r="BJ141" s="18" t="s">
        <v>88</v>
      </c>
      <c r="BK141" s="146">
        <f>ROUND(I141*H141,2)</f>
        <v>0</v>
      </c>
      <c r="BL141" s="18" t="s">
        <v>318</v>
      </c>
      <c r="BM141" s="145" t="s">
        <v>1804</v>
      </c>
    </row>
    <row r="142" spans="2:65" s="1" customFormat="1" ht="11.25" x14ac:dyDescent="0.2">
      <c r="B142" s="34"/>
      <c r="D142" s="147" t="s">
        <v>320</v>
      </c>
      <c r="F142" s="148" t="s">
        <v>1805</v>
      </c>
      <c r="I142" s="149"/>
      <c r="L142" s="34"/>
      <c r="M142" s="150"/>
      <c r="T142" s="55"/>
      <c r="AT142" s="18" t="s">
        <v>320</v>
      </c>
      <c r="AU142" s="18" t="s">
        <v>90</v>
      </c>
    </row>
    <row r="143" spans="2:65" s="12" customFormat="1" ht="11.25" x14ac:dyDescent="0.2">
      <c r="B143" s="151"/>
      <c r="D143" s="152" t="s">
        <v>322</v>
      </c>
      <c r="E143" s="153" t="s">
        <v>43</v>
      </c>
      <c r="F143" s="154" t="s">
        <v>1806</v>
      </c>
      <c r="H143" s="155">
        <v>3204.33</v>
      </c>
      <c r="I143" s="156"/>
      <c r="L143" s="151"/>
      <c r="M143" s="157"/>
      <c r="T143" s="158"/>
      <c r="AT143" s="153" t="s">
        <v>322</v>
      </c>
      <c r="AU143" s="153" t="s">
        <v>90</v>
      </c>
      <c r="AV143" s="12" t="s">
        <v>90</v>
      </c>
      <c r="AW143" s="12" t="s">
        <v>41</v>
      </c>
      <c r="AX143" s="12" t="s">
        <v>81</v>
      </c>
      <c r="AY143" s="153" t="s">
        <v>311</v>
      </c>
    </row>
    <row r="144" spans="2:65" s="12" customFormat="1" ht="11.25" x14ac:dyDescent="0.2">
      <c r="B144" s="151"/>
      <c r="D144" s="152" t="s">
        <v>322</v>
      </c>
      <c r="E144" s="153" t="s">
        <v>43</v>
      </c>
      <c r="F144" s="154" t="s">
        <v>1807</v>
      </c>
      <c r="H144" s="155">
        <v>-314.14999999999998</v>
      </c>
      <c r="I144" s="156"/>
      <c r="L144" s="151"/>
      <c r="M144" s="157"/>
      <c r="T144" s="158"/>
      <c r="AT144" s="153" t="s">
        <v>322</v>
      </c>
      <c r="AU144" s="153" t="s">
        <v>90</v>
      </c>
      <c r="AV144" s="12" t="s">
        <v>90</v>
      </c>
      <c r="AW144" s="12" t="s">
        <v>41</v>
      </c>
      <c r="AX144" s="12" t="s">
        <v>81</v>
      </c>
      <c r="AY144" s="153" t="s">
        <v>311</v>
      </c>
    </row>
    <row r="145" spans="2:65" s="14" customFormat="1" ht="11.25" x14ac:dyDescent="0.2">
      <c r="B145" s="166"/>
      <c r="D145" s="152" t="s">
        <v>322</v>
      </c>
      <c r="E145" s="167" t="s">
        <v>43</v>
      </c>
      <c r="F145" s="168" t="s">
        <v>1809</v>
      </c>
      <c r="H145" s="167" t="s">
        <v>43</v>
      </c>
      <c r="I145" s="169"/>
      <c r="L145" s="166"/>
      <c r="M145" s="170"/>
      <c r="T145" s="171"/>
      <c r="AT145" s="167" t="s">
        <v>322</v>
      </c>
      <c r="AU145" s="167" t="s">
        <v>90</v>
      </c>
      <c r="AV145" s="14" t="s">
        <v>88</v>
      </c>
      <c r="AW145" s="14" t="s">
        <v>41</v>
      </c>
      <c r="AX145" s="14" t="s">
        <v>81</v>
      </c>
      <c r="AY145" s="167" t="s">
        <v>311</v>
      </c>
    </row>
    <row r="146" spans="2:65" s="12" customFormat="1" ht="11.25" x14ac:dyDescent="0.2">
      <c r="B146" s="151"/>
      <c r="D146" s="152" t="s">
        <v>322</v>
      </c>
      <c r="E146" s="153" t="s">
        <v>43</v>
      </c>
      <c r="F146" s="154" t="s">
        <v>3764</v>
      </c>
      <c r="H146" s="155">
        <v>-1788.94</v>
      </c>
      <c r="I146" s="156"/>
      <c r="L146" s="151"/>
      <c r="M146" s="157"/>
      <c r="T146" s="158"/>
      <c r="AT146" s="153" t="s">
        <v>322</v>
      </c>
      <c r="AU146" s="153" t="s">
        <v>90</v>
      </c>
      <c r="AV146" s="12" t="s">
        <v>90</v>
      </c>
      <c r="AW146" s="12" t="s">
        <v>41</v>
      </c>
      <c r="AX146" s="12" t="s">
        <v>81</v>
      </c>
      <c r="AY146" s="153" t="s">
        <v>311</v>
      </c>
    </row>
    <row r="147" spans="2:65" s="13" customFormat="1" ht="11.25" x14ac:dyDescent="0.2">
      <c r="B147" s="159"/>
      <c r="D147" s="152" t="s">
        <v>322</v>
      </c>
      <c r="E147" s="160" t="s">
        <v>1733</v>
      </c>
      <c r="F147" s="161" t="s">
        <v>331</v>
      </c>
      <c r="H147" s="162">
        <v>1101.24</v>
      </c>
      <c r="I147" s="163"/>
      <c r="L147" s="159"/>
      <c r="M147" s="164"/>
      <c r="T147" s="165"/>
      <c r="AT147" s="160" t="s">
        <v>322</v>
      </c>
      <c r="AU147" s="160" t="s">
        <v>90</v>
      </c>
      <c r="AV147" s="13" t="s">
        <v>318</v>
      </c>
      <c r="AW147" s="13" t="s">
        <v>41</v>
      </c>
      <c r="AX147" s="13" t="s">
        <v>88</v>
      </c>
      <c r="AY147" s="160" t="s">
        <v>311</v>
      </c>
    </row>
    <row r="148" spans="2:65" s="11" customFormat="1" ht="22.9" customHeight="1" x14ac:dyDescent="0.2">
      <c r="B148" s="122"/>
      <c r="D148" s="123" t="s">
        <v>80</v>
      </c>
      <c r="E148" s="132" t="s">
        <v>90</v>
      </c>
      <c r="F148" s="132" t="s">
        <v>312</v>
      </c>
      <c r="I148" s="125"/>
      <c r="J148" s="133">
        <f>BK148</f>
        <v>0</v>
      </c>
      <c r="L148" s="122"/>
      <c r="M148" s="127"/>
      <c r="P148" s="128">
        <f>SUM(P149:P166)</f>
        <v>0</v>
      </c>
      <c r="R148" s="128">
        <f>SUM(R149:R166)</f>
        <v>0.28609629999999997</v>
      </c>
      <c r="T148" s="129">
        <f>SUM(T149:T166)</f>
        <v>0</v>
      </c>
      <c r="AR148" s="123" t="s">
        <v>88</v>
      </c>
      <c r="AT148" s="130" t="s">
        <v>80</v>
      </c>
      <c r="AU148" s="130" t="s">
        <v>88</v>
      </c>
      <c r="AY148" s="123" t="s">
        <v>311</v>
      </c>
      <c r="BK148" s="131">
        <f>SUM(BK149:BK166)</f>
        <v>0</v>
      </c>
    </row>
    <row r="149" spans="2:65" s="1" customFormat="1" ht="21.75" customHeight="1" x14ac:dyDescent="0.2">
      <c r="B149" s="34"/>
      <c r="C149" s="134" t="s">
        <v>404</v>
      </c>
      <c r="D149" s="134" t="s">
        <v>313</v>
      </c>
      <c r="E149" s="135" t="s">
        <v>1812</v>
      </c>
      <c r="F149" s="136" t="s">
        <v>1813</v>
      </c>
      <c r="G149" s="137" t="s">
        <v>379</v>
      </c>
      <c r="H149" s="138">
        <v>116</v>
      </c>
      <c r="I149" s="139"/>
      <c r="J149" s="140">
        <f>ROUND(I149*H149,2)</f>
        <v>0</v>
      </c>
      <c r="K149" s="136" t="s">
        <v>43</v>
      </c>
      <c r="L149" s="34"/>
      <c r="M149" s="141" t="s">
        <v>43</v>
      </c>
      <c r="N149" s="142" t="s">
        <v>52</v>
      </c>
      <c r="P149" s="143">
        <f>O149*H149</f>
        <v>0</v>
      </c>
      <c r="Q149" s="143">
        <v>0</v>
      </c>
      <c r="R149" s="143">
        <f>Q149*H149</f>
        <v>0</v>
      </c>
      <c r="S149" s="143">
        <v>0</v>
      </c>
      <c r="T149" s="144">
        <f>S149*H149</f>
        <v>0</v>
      </c>
      <c r="AR149" s="145" t="s">
        <v>318</v>
      </c>
      <c r="AT149" s="145" t="s">
        <v>313</v>
      </c>
      <c r="AU149" s="145" t="s">
        <v>90</v>
      </c>
      <c r="AY149" s="18" t="s">
        <v>311</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318</v>
      </c>
      <c r="BM149" s="145" t="s">
        <v>1814</v>
      </c>
    </row>
    <row r="150" spans="2:65" s="14" customFormat="1" ht="11.25" x14ac:dyDescent="0.2">
      <c r="B150" s="166"/>
      <c r="D150" s="152" t="s">
        <v>322</v>
      </c>
      <c r="E150" s="167" t="s">
        <v>43</v>
      </c>
      <c r="F150" s="168" t="s">
        <v>1815</v>
      </c>
      <c r="H150" s="167" t="s">
        <v>43</v>
      </c>
      <c r="I150" s="169"/>
      <c r="L150" s="166"/>
      <c r="M150" s="170"/>
      <c r="T150" s="171"/>
      <c r="AT150" s="167" t="s">
        <v>322</v>
      </c>
      <c r="AU150" s="167" t="s">
        <v>90</v>
      </c>
      <c r="AV150" s="14" t="s">
        <v>88</v>
      </c>
      <c r="AW150" s="14" t="s">
        <v>41</v>
      </c>
      <c r="AX150" s="14" t="s">
        <v>81</v>
      </c>
      <c r="AY150" s="167" t="s">
        <v>311</v>
      </c>
    </row>
    <row r="151" spans="2:65" s="12" customFormat="1" ht="11.25" x14ac:dyDescent="0.2">
      <c r="B151" s="151"/>
      <c r="D151" s="152" t="s">
        <v>322</v>
      </c>
      <c r="E151" s="153" t="s">
        <v>43</v>
      </c>
      <c r="F151" s="154" t="s">
        <v>2496</v>
      </c>
      <c r="H151" s="155">
        <v>116</v>
      </c>
      <c r="I151" s="156"/>
      <c r="L151" s="151"/>
      <c r="M151" s="157"/>
      <c r="T151" s="158"/>
      <c r="AT151" s="153" t="s">
        <v>322</v>
      </c>
      <c r="AU151" s="153" t="s">
        <v>90</v>
      </c>
      <c r="AV151" s="12" t="s">
        <v>90</v>
      </c>
      <c r="AW151" s="12" t="s">
        <v>41</v>
      </c>
      <c r="AX151" s="12" t="s">
        <v>81</v>
      </c>
      <c r="AY151" s="153" t="s">
        <v>311</v>
      </c>
    </row>
    <row r="152" spans="2:65" s="13" customFormat="1" ht="11.25" x14ac:dyDescent="0.2">
      <c r="B152" s="159"/>
      <c r="D152" s="152" t="s">
        <v>322</v>
      </c>
      <c r="E152" s="160" t="s">
        <v>43</v>
      </c>
      <c r="F152" s="161" t="s">
        <v>331</v>
      </c>
      <c r="H152" s="162">
        <v>116</v>
      </c>
      <c r="I152" s="163"/>
      <c r="L152" s="159"/>
      <c r="M152" s="164"/>
      <c r="T152" s="165"/>
      <c r="AT152" s="160" t="s">
        <v>322</v>
      </c>
      <c r="AU152" s="160" t="s">
        <v>90</v>
      </c>
      <c r="AV152" s="13" t="s">
        <v>318</v>
      </c>
      <c r="AW152" s="13" t="s">
        <v>41</v>
      </c>
      <c r="AX152" s="13" t="s">
        <v>88</v>
      </c>
      <c r="AY152" s="160" t="s">
        <v>311</v>
      </c>
    </row>
    <row r="153" spans="2:65" s="1" customFormat="1" ht="24.2" customHeight="1" x14ac:dyDescent="0.2">
      <c r="B153" s="34"/>
      <c r="C153" s="134" t="s">
        <v>411</v>
      </c>
      <c r="D153" s="134" t="s">
        <v>313</v>
      </c>
      <c r="E153" s="135" t="s">
        <v>1817</v>
      </c>
      <c r="F153" s="136" t="s">
        <v>1818</v>
      </c>
      <c r="G153" s="137" t="s">
        <v>250</v>
      </c>
      <c r="H153" s="138">
        <v>628.29999999999995</v>
      </c>
      <c r="I153" s="139"/>
      <c r="J153" s="140">
        <f>ROUND(I153*H153,2)</f>
        <v>0</v>
      </c>
      <c r="K153" s="136" t="s">
        <v>317</v>
      </c>
      <c r="L153" s="34"/>
      <c r="M153" s="141" t="s">
        <v>43</v>
      </c>
      <c r="N153" s="142" t="s">
        <v>52</v>
      </c>
      <c r="P153" s="143">
        <f>O153*H153</f>
        <v>0</v>
      </c>
      <c r="Q153" s="143">
        <v>1E-4</v>
      </c>
      <c r="R153" s="143">
        <f>Q153*H153</f>
        <v>6.2829999999999997E-2</v>
      </c>
      <c r="S153" s="143">
        <v>0</v>
      </c>
      <c r="T153" s="144">
        <f>S153*H153</f>
        <v>0</v>
      </c>
      <c r="AR153" s="145" t="s">
        <v>318</v>
      </c>
      <c r="AT153" s="145" t="s">
        <v>313</v>
      </c>
      <c r="AU153" s="145" t="s">
        <v>90</v>
      </c>
      <c r="AY153" s="18" t="s">
        <v>311</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318</v>
      </c>
      <c r="BM153" s="145" t="s">
        <v>1819</v>
      </c>
    </row>
    <row r="154" spans="2:65" s="1" customFormat="1" ht="11.25" x14ac:dyDescent="0.2">
      <c r="B154" s="34"/>
      <c r="D154" s="147" t="s">
        <v>320</v>
      </c>
      <c r="F154" s="148" t="s">
        <v>1820</v>
      </c>
      <c r="I154" s="149"/>
      <c r="L154" s="34"/>
      <c r="M154" s="150"/>
      <c r="T154" s="55"/>
      <c r="AT154" s="18" t="s">
        <v>320</v>
      </c>
      <c r="AU154" s="18" t="s">
        <v>90</v>
      </c>
    </row>
    <row r="155" spans="2:65" s="12" customFormat="1" ht="11.25" x14ac:dyDescent="0.2">
      <c r="B155" s="151"/>
      <c r="D155" s="152" t="s">
        <v>322</v>
      </c>
      <c r="E155" s="153" t="s">
        <v>43</v>
      </c>
      <c r="F155" s="154" t="s">
        <v>3765</v>
      </c>
      <c r="H155" s="155">
        <v>628.29999999999995</v>
      </c>
      <c r="I155" s="156"/>
      <c r="L155" s="151"/>
      <c r="M155" s="157"/>
      <c r="T155" s="158"/>
      <c r="AT155" s="153" t="s">
        <v>322</v>
      </c>
      <c r="AU155" s="153" t="s">
        <v>90</v>
      </c>
      <c r="AV155" s="12" t="s">
        <v>90</v>
      </c>
      <c r="AW155" s="12" t="s">
        <v>41</v>
      </c>
      <c r="AX155" s="12" t="s">
        <v>88</v>
      </c>
      <c r="AY155" s="153" t="s">
        <v>311</v>
      </c>
    </row>
    <row r="156" spans="2:65" s="1" customFormat="1" ht="16.5" customHeight="1" x14ac:dyDescent="0.2">
      <c r="B156" s="34"/>
      <c r="C156" s="172" t="s">
        <v>417</v>
      </c>
      <c r="D156" s="172" t="s">
        <v>634</v>
      </c>
      <c r="E156" s="173" t="s">
        <v>1823</v>
      </c>
      <c r="F156" s="174" t="s">
        <v>1824</v>
      </c>
      <c r="G156" s="175" t="s">
        <v>250</v>
      </c>
      <c r="H156" s="176">
        <v>744.221</v>
      </c>
      <c r="I156" s="177"/>
      <c r="J156" s="178">
        <f>ROUND(I156*H156,2)</f>
        <v>0</v>
      </c>
      <c r="K156" s="174" t="s">
        <v>317</v>
      </c>
      <c r="L156" s="179"/>
      <c r="M156" s="180" t="s">
        <v>43</v>
      </c>
      <c r="N156" s="181" t="s">
        <v>52</v>
      </c>
      <c r="P156" s="143">
        <f>O156*H156</f>
        <v>0</v>
      </c>
      <c r="Q156" s="143">
        <v>2.9999999999999997E-4</v>
      </c>
      <c r="R156" s="143">
        <f>Q156*H156</f>
        <v>0.22326629999999997</v>
      </c>
      <c r="S156" s="143">
        <v>0</v>
      </c>
      <c r="T156" s="144">
        <f>S156*H156</f>
        <v>0</v>
      </c>
      <c r="AR156" s="145" t="s">
        <v>362</v>
      </c>
      <c r="AT156" s="145" t="s">
        <v>634</v>
      </c>
      <c r="AU156" s="145" t="s">
        <v>90</v>
      </c>
      <c r="AY156" s="18" t="s">
        <v>311</v>
      </c>
      <c r="BE156" s="146">
        <f>IF(N156="základní",J156,0)</f>
        <v>0</v>
      </c>
      <c r="BF156" s="146">
        <f>IF(N156="snížená",J156,0)</f>
        <v>0</v>
      </c>
      <c r="BG156" s="146">
        <f>IF(N156="zákl. přenesená",J156,0)</f>
        <v>0</v>
      </c>
      <c r="BH156" s="146">
        <f>IF(N156="sníž. přenesená",J156,0)</f>
        <v>0</v>
      </c>
      <c r="BI156" s="146">
        <f>IF(N156="nulová",J156,0)</f>
        <v>0</v>
      </c>
      <c r="BJ156" s="18" t="s">
        <v>88</v>
      </c>
      <c r="BK156" s="146">
        <f>ROUND(I156*H156,2)</f>
        <v>0</v>
      </c>
      <c r="BL156" s="18" t="s">
        <v>318</v>
      </c>
      <c r="BM156" s="145" t="s">
        <v>1825</v>
      </c>
    </row>
    <row r="157" spans="2:65" s="12" customFormat="1" ht="11.25" x14ac:dyDescent="0.2">
      <c r="B157" s="151"/>
      <c r="D157" s="152" t="s">
        <v>322</v>
      </c>
      <c r="F157" s="154" t="s">
        <v>3766</v>
      </c>
      <c r="H157" s="155">
        <v>744.221</v>
      </c>
      <c r="I157" s="156"/>
      <c r="L157" s="151"/>
      <c r="M157" s="157"/>
      <c r="T157" s="158"/>
      <c r="AT157" s="153" t="s">
        <v>322</v>
      </c>
      <c r="AU157" s="153" t="s">
        <v>90</v>
      </c>
      <c r="AV157" s="12" t="s">
        <v>90</v>
      </c>
      <c r="AW157" s="12" t="s">
        <v>4</v>
      </c>
      <c r="AX157" s="12" t="s">
        <v>88</v>
      </c>
      <c r="AY157" s="153" t="s">
        <v>311</v>
      </c>
    </row>
    <row r="158" spans="2:65" s="1" customFormat="1" ht="16.5" customHeight="1" x14ac:dyDescent="0.2">
      <c r="B158" s="34"/>
      <c r="C158" s="134" t="s">
        <v>202</v>
      </c>
      <c r="D158" s="134" t="s">
        <v>313</v>
      </c>
      <c r="E158" s="135" t="s">
        <v>1827</v>
      </c>
      <c r="F158" s="136" t="s">
        <v>1828</v>
      </c>
      <c r="G158" s="137" t="s">
        <v>340</v>
      </c>
      <c r="H158" s="138">
        <v>4</v>
      </c>
      <c r="I158" s="139"/>
      <c r="J158" s="140">
        <f>ROUND(I158*H158,2)</f>
        <v>0</v>
      </c>
      <c r="K158" s="136" t="s">
        <v>43</v>
      </c>
      <c r="L158" s="34"/>
      <c r="M158" s="141" t="s">
        <v>43</v>
      </c>
      <c r="N158" s="142" t="s">
        <v>52</v>
      </c>
      <c r="P158" s="143">
        <f>O158*H158</f>
        <v>0</v>
      </c>
      <c r="Q158" s="143">
        <v>0</v>
      </c>
      <c r="R158" s="143">
        <f>Q158*H158</f>
        <v>0</v>
      </c>
      <c r="S158" s="143">
        <v>0</v>
      </c>
      <c r="T158" s="144">
        <f>S158*H158</f>
        <v>0</v>
      </c>
      <c r="AR158" s="145" t="s">
        <v>318</v>
      </c>
      <c r="AT158" s="145" t="s">
        <v>313</v>
      </c>
      <c r="AU158" s="145" t="s">
        <v>90</v>
      </c>
      <c r="AY158" s="18" t="s">
        <v>311</v>
      </c>
      <c r="BE158" s="146">
        <f>IF(N158="základní",J158,0)</f>
        <v>0</v>
      </c>
      <c r="BF158" s="146">
        <f>IF(N158="snížená",J158,0)</f>
        <v>0</v>
      </c>
      <c r="BG158" s="146">
        <f>IF(N158="zákl. přenesená",J158,0)</f>
        <v>0</v>
      </c>
      <c r="BH158" s="146">
        <f>IF(N158="sníž. přenesená",J158,0)</f>
        <v>0</v>
      </c>
      <c r="BI158" s="146">
        <f>IF(N158="nulová",J158,0)</f>
        <v>0</v>
      </c>
      <c r="BJ158" s="18" t="s">
        <v>88</v>
      </c>
      <c r="BK158" s="146">
        <f>ROUND(I158*H158,2)</f>
        <v>0</v>
      </c>
      <c r="BL158" s="18" t="s">
        <v>318</v>
      </c>
      <c r="BM158" s="145" t="s">
        <v>1829</v>
      </c>
    </row>
    <row r="159" spans="2:65" s="14" customFormat="1" ht="11.25" x14ac:dyDescent="0.2">
      <c r="B159" s="166"/>
      <c r="D159" s="152" t="s">
        <v>322</v>
      </c>
      <c r="E159" s="167" t="s">
        <v>43</v>
      </c>
      <c r="F159" s="168" t="s">
        <v>1830</v>
      </c>
      <c r="H159" s="167" t="s">
        <v>43</v>
      </c>
      <c r="I159" s="169"/>
      <c r="L159" s="166"/>
      <c r="M159" s="170"/>
      <c r="T159" s="171"/>
      <c r="AT159" s="167" t="s">
        <v>322</v>
      </c>
      <c r="AU159" s="167" t="s">
        <v>90</v>
      </c>
      <c r="AV159" s="14" t="s">
        <v>88</v>
      </c>
      <c r="AW159" s="14" t="s">
        <v>41</v>
      </c>
      <c r="AX159" s="14" t="s">
        <v>81</v>
      </c>
      <c r="AY159" s="167" t="s">
        <v>311</v>
      </c>
    </row>
    <row r="160" spans="2:65" s="12" customFormat="1" ht="11.25" x14ac:dyDescent="0.2">
      <c r="B160" s="151"/>
      <c r="D160" s="152" t="s">
        <v>322</v>
      </c>
      <c r="E160" s="153" t="s">
        <v>43</v>
      </c>
      <c r="F160" s="154" t="s">
        <v>2535</v>
      </c>
      <c r="H160" s="155">
        <v>4</v>
      </c>
      <c r="I160" s="156"/>
      <c r="L160" s="151"/>
      <c r="M160" s="157"/>
      <c r="T160" s="158"/>
      <c r="AT160" s="153" t="s">
        <v>322</v>
      </c>
      <c r="AU160" s="153" t="s">
        <v>90</v>
      </c>
      <c r="AV160" s="12" t="s">
        <v>90</v>
      </c>
      <c r="AW160" s="12" t="s">
        <v>41</v>
      </c>
      <c r="AX160" s="12" t="s">
        <v>81</v>
      </c>
      <c r="AY160" s="153" t="s">
        <v>311</v>
      </c>
    </row>
    <row r="161" spans="2:65" s="13" customFormat="1" ht="11.25" x14ac:dyDescent="0.2">
      <c r="B161" s="159"/>
      <c r="D161" s="152" t="s">
        <v>322</v>
      </c>
      <c r="E161" s="160" t="s">
        <v>43</v>
      </c>
      <c r="F161" s="161" t="s">
        <v>331</v>
      </c>
      <c r="H161" s="162">
        <v>4</v>
      </c>
      <c r="I161" s="163"/>
      <c r="L161" s="159"/>
      <c r="M161" s="164"/>
      <c r="T161" s="165"/>
      <c r="AT161" s="160" t="s">
        <v>322</v>
      </c>
      <c r="AU161" s="160" t="s">
        <v>90</v>
      </c>
      <c r="AV161" s="13" t="s">
        <v>318</v>
      </c>
      <c r="AW161" s="13" t="s">
        <v>41</v>
      </c>
      <c r="AX161" s="13" t="s">
        <v>88</v>
      </c>
      <c r="AY161" s="160" t="s">
        <v>311</v>
      </c>
    </row>
    <row r="162" spans="2:65" s="1" customFormat="1" ht="16.5" customHeight="1" x14ac:dyDescent="0.2">
      <c r="B162" s="34"/>
      <c r="C162" s="134" t="s">
        <v>427</v>
      </c>
      <c r="D162" s="134" t="s">
        <v>313</v>
      </c>
      <c r="E162" s="135" t="s">
        <v>1840</v>
      </c>
      <c r="F162" s="136" t="s">
        <v>1841</v>
      </c>
      <c r="G162" s="137" t="s">
        <v>316</v>
      </c>
      <c r="H162" s="138">
        <v>628.29999999999995</v>
      </c>
      <c r="I162" s="139"/>
      <c r="J162" s="140">
        <f>ROUND(I162*H162,2)</f>
        <v>0</v>
      </c>
      <c r="K162" s="136" t="s">
        <v>317</v>
      </c>
      <c r="L162" s="34"/>
      <c r="M162" s="141" t="s">
        <v>43</v>
      </c>
      <c r="N162" s="142" t="s">
        <v>52</v>
      </c>
      <c r="P162" s="143">
        <f>O162*H162</f>
        <v>0</v>
      </c>
      <c r="Q162" s="143">
        <v>0</v>
      </c>
      <c r="R162" s="143">
        <f>Q162*H162</f>
        <v>0</v>
      </c>
      <c r="S162" s="143">
        <v>0</v>
      </c>
      <c r="T162" s="144">
        <f>S162*H162</f>
        <v>0</v>
      </c>
      <c r="AR162" s="145" t="s">
        <v>318</v>
      </c>
      <c r="AT162" s="145" t="s">
        <v>313</v>
      </c>
      <c r="AU162" s="145" t="s">
        <v>90</v>
      </c>
      <c r="AY162" s="18" t="s">
        <v>311</v>
      </c>
      <c r="BE162" s="146">
        <f>IF(N162="základní",J162,0)</f>
        <v>0</v>
      </c>
      <c r="BF162" s="146">
        <f>IF(N162="snížená",J162,0)</f>
        <v>0</v>
      </c>
      <c r="BG162" s="146">
        <f>IF(N162="zákl. přenesená",J162,0)</f>
        <v>0</v>
      </c>
      <c r="BH162" s="146">
        <f>IF(N162="sníž. přenesená",J162,0)</f>
        <v>0</v>
      </c>
      <c r="BI162" s="146">
        <f>IF(N162="nulová",J162,0)</f>
        <v>0</v>
      </c>
      <c r="BJ162" s="18" t="s">
        <v>88</v>
      </c>
      <c r="BK162" s="146">
        <f>ROUND(I162*H162,2)</f>
        <v>0</v>
      </c>
      <c r="BL162" s="18" t="s">
        <v>318</v>
      </c>
      <c r="BM162" s="145" t="s">
        <v>1842</v>
      </c>
    </row>
    <row r="163" spans="2:65" s="1" customFormat="1" ht="11.25" x14ac:dyDescent="0.2">
      <c r="B163" s="34"/>
      <c r="D163" s="147" t="s">
        <v>320</v>
      </c>
      <c r="F163" s="148" t="s">
        <v>1843</v>
      </c>
      <c r="I163" s="149"/>
      <c r="L163" s="34"/>
      <c r="M163" s="150"/>
      <c r="T163" s="55"/>
      <c r="AT163" s="18" t="s">
        <v>320</v>
      </c>
      <c r="AU163" s="18" t="s">
        <v>90</v>
      </c>
    </row>
    <row r="164" spans="2:65" s="12" customFormat="1" ht="11.25" x14ac:dyDescent="0.2">
      <c r="B164" s="151"/>
      <c r="D164" s="152" t="s">
        <v>322</v>
      </c>
      <c r="E164" s="153" t="s">
        <v>43</v>
      </c>
      <c r="F164" s="154" t="s">
        <v>3767</v>
      </c>
      <c r="H164" s="155">
        <v>314.14999999999998</v>
      </c>
      <c r="I164" s="156"/>
      <c r="L164" s="151"/>
      <c r="M164" s="157"/>
      <c r="T164" s="158"/>
      <c r="AT164" s="153" t="s">
        <v>322</v>
      </c>
      <c r="AU164" s="153" t="s">
        <v>90</v>
      </c>
      <c r="AV164" s="12" t="s">
        <v>90</v>
      </c>
      <c r="AW164" s="12" t="s">
        <v>41</v>
      </c>
      <c r="AX164" s="12" t="s">
        <v>81</v>
      </c>
      <c r="AY164" s="153" t="s">
        <v>311</v>
      </c>
    </row>
    <row r="165" spans="2:65" s="13" customFormat="1" ht="11.25" x14ac:dyDescent="0.2">
      <c r="B165" s="159"/>
      <c r="D165" s="152" t="s">
        <v>322</v>
      </c>
      <c r="E165" s="160" t="s">
        <v>1724</v>
      </c>
      <c r="F165" s="161" t="s">
        <v>331</v>
      </c>
      <c r="H165" s="162">
        <v>314.14999999999998</v>
      </c>
      <c r="I165" s="163"/>
      <c r="L165" s="159"/>
      <c r="M165" s="164"/>
      <c r="T165" s="165"/>
      <c r="AT165" s="160" t="s">
        <v>322</v>
      </c>
      <c r="AU165" s="160" t="s">
        <v>90</v>
      </c>
      <c r="AV165" s="13" t="s">
        <v>318</v>
      </c>
      <c r="AW165" s="13" t="s">
        <v>41</v>
      </c>
      <c r="AX165" s="13" t="s">
        <v>88</v>
      </c>
      <c r="AY165" s="160" t="s">
        <v>311</v>
      </c>
    </row>
    <row r="166" spans="2:65" s="12" customFormat="1" ht="11.25" x14ac:dyDescent="0.2">
      <c r="B166" s="151"/>
      <c r="D166" s="152" t="s">
        <v>322</v>
      </c>
      <c r="F166" s="154" t="s">
        <v>3768</v>
      </c>
      <c r="H166" s="155">
        <v>628.29999999999995</v>
      </c>
      <c r="I166" s="156"/>
      <c r="L166" s="151"/>
      <c r="M166" s="157"/>
      <c r="T166" s="158"/>
      <c r="AT166" s="153" t="s">
        <v>322</v>
      </c>
      <c r="AU166" s="153" t="s">
        <v>90</v>
      </c>
      <c r="AV166" s="12" t="s">
        <v>90</v>
      </c>
      <c r="AW166" s="12" t="s">
        <v>4</v>
      </c>
      <c r="AX166" s="12" t="s">
        <v>88</v>
      </c>
      <c r="AY166" s="153" t="s">
        <v>311</v>
      </c>
    </row>
    <row r="167" spans="2:65" s="11" customFormat="1" ht="22.9" customHeight="1" x14ac:dyDescent="0.2">
      <c r="B167" s="122"/>
      <c r="D167" s="123" t="s">
        <v>80</v>
      </c>
      <c r="E167" s="132" t="s">
        <v>886</v>
      </c>
      <c r="F167" s="132" t="s">
        <v>887</v>
      </c>
      <c r="I167" s="125"/>
      <c r="J167" s="133">
        <f>BK167</f>
        <v>0</v>
      </c>
      <c r="L167" s="122"/>
      <c r="M167" s="127"/>
      <c r="P167" s="128">
        <f>SUM(P168:P173)</f>
        <v>0</v>
      </c>
      <c r="R167" s="128">
        <f>SUM(R168:R173)</f>
        <v>0</v>
      </c>
      <c r="T167" s="129">
        <f>SUM(T168:T173)</f>
        <v>0</v>
      </c>
      <c r="AR167" s="123" t="s">
        <v>88</v>
      </c>
      <c r="AT167" s="130" t="s">
        <v>80</v>
      </c>
      <c r="AU167" s="130" t="s">
        <v>88</v>
      </c>
      <c r="AY167" s="123" t="s">
        <v>311</v>
      </c>
      <c r="BK167" s="131">
        <f>SUM(BK168:BK173)</f>
        <v>0</v>
      </c>
    </row>
    <row r="168" spans="2:65" s="1" customFormat="1" ht="24.2" customHeight="1" x14ac:dyDescent="0.2">
      <c r="B168" s="34"/>
      <c r="C168" s="134" t="s">
        <v>208</v>
      </c>
      <c r="D168" s="134" t="s">
        <v>313</v>
      </c>
      <c r="E168" s="135" t="s">
        <v>1849</v>
      </c>
      <c r="F168" s="136" t="s">
        <v>1850</v>
      </c>
      <c r="G168" s="137" t="s">
        <v>371</v>
      </c>
      <c r="H168" s="138">
        <v>3977.8220000000001</v>
      </c>
      <c r="I168" s="139"/>
      <c r="J168" s="140">
        <f>ROUND(I168*H168,2)</f>
        <v>0</v>
      </c>
      <c r="K168" s="136" t="s">
        <v>317</v>
      </c>
      <c r="L168" s="34"/>
      <c r="M168" s="141" t="s">
        <v>43</v>
      </c>
      <c r="N168" s="142" t="s">
        <v>52</v>
      </c>
      <c r="P168" s="143">
        <f>O168*H168</f>
        <v>0</v>
      </c>
      <c r="Q168" s="143">
        <v>0</v>
      </c>
      <c r="R168" s="143">
        <f>Q168*H168</f>
        <v>0</v>
      </c>
      <c r="S168" s="143">
        <v>0</v>
      </c>
      <c r="T168" s="144">
        <f>S168*H168</f>
        <v>0</v>
      </c>
      <c r="AR168" s="145" t="s">
        <v>318</v>
      </c>
      <c r="AT168" s="145" t="s">
        <v>313</v>
      </c>
      <c r="AU168" s="145" t="s">
        <v>90</v>
      </c>
      <c r="AY168" s="18" t="s">
        <v>311</v>
      </c>
      <c r="BE168" s="146">
        <f>IF(N168="základní",J168,0)</f>
        <v>0</v>
      </c>
      <c r="BF168" s="146">
        <f>IF(N168="snížená",J168,0)</f>
        <v>0</v>
      </c>
      <c r="BG168" s="146">
        <f>IF(N168="zákl. přenesená",J168,0)</f>
        <v>0</v>
      </c>
      <c r="BH168" s="146">
        <f>IF(N168="sníž. přenesená",J168,0)</f>
        <v>0</v>
      </c>
      <c r="BI168" s="146">
        <f>IF(N168="nulová",J168,0)</f>
        <v>0</v>
      </c>
      <c r="BJ168" s="18" t="s">
        <v>88</v>
      </c>
      <c r="BK168" s="146">
        <f>ROUND(I168*H168,2)</f>
        <v>0</v>
      </c>
      <c r="BL168" s="18" t="s">
        <v>318</v>
      </c>
      <c r="BM168" s="145" t="s">
        <v>1851</v>
      </c>
    </row>
    <row r="169" spans="2:65" s="1" customFormat="1" ht="11.25" x14ac:dyDescent="0.2">
      <c r="B169" s="34"/>
      <c r="D169" s="147" t="s">
        <v>320</v>
      </c>
      <c r="F169" s="148" t="s">
        <v>1852</v>
      </c>
      <c r="I169" s="149"/>
      <c r="L169" s="34"/>
      <c r="M169" s="150"/>
      <c r="T169" s="55"/>
      <c r="AT169" s="18" t="s">
        <v>320</v>
      </c>
      <c r="AU169" s="18" t="s">
        <v>90</v>
      </c>
    </row>
    <row r="170" spans="2:65" s="14" customFormat="1" ht="11.25" x14ac:dyDescent="0.2">
      <c r="B170" s="166"/>
      <c r="D170" s="152" t="s">
        <v>322</v>
      </c>
      <c r="E170" s="167" t="s">
        <v>43</v>
      </c>
      <c r="F170" s="168" t="s">
        <v>1853</v>
      </c>
      <c r="H170" s="167" t="s">
        <v>43</v>
      </c>
      <c r="I170" s="169"/>
      <c r="L170" s="166"/>
      <c r="M170" s="170"/>
      <c r="T170" s="171"/>
      <c r="AT170" s="167" t="s">
        <v>322</v>
      </c>
      <c r="AU170" s="167" t="s">
        <v>90</v>
      </c>
      <c r="AV170" s="14" t="s">
        <v>88</v>
      </c>
      <c r="AW170" s="14" t="s">
        <v>41</v>
      </c>
      <c r="AX170" s="14" t="s">
        <v>81</v>
      </c>
      <c r="AY170" s="167" t="s">
        <v>311</v>
      </c>
    </row>
    <row r="171" spans="2:65" s="12" customFormat="1" ht="11.25" x14ac:dyDescent="0.2">
      <c r="B171" s="151"/>
      <c r="D171" s="152" t="s">
        <v>322</v>
      </c>
      <c r="E171" s="153" t="s">
        <v>43</v>
      </c>
      <c r="F171" s="154" t="s">
        <v>1854</v>
      </c>
      <c r="H171" s="155">
        <v>2055.2240000000002</v>
      </c>
      <c r="I171" s="156"/>
      <c r="L171" s="151"/>
      <c r="M171" s="157"/>
      <c r="T171" s="158"/>
      <c r="AT171" s="153" t="s">
        <v>322</v>
      </c>
      <c r="AU171" s="153" t="s">
        <v>90</v>
      </c>
      <c r="AV171" s="12" t="s">
        <v>90</v>
      </c>
      <c r="AW171" s="12" t="s">
        <v>41</v>
      </c>
      <c r="AX171" s="12" t="s">
        <v>81</v>
      </c>
      <c r="AY171" s="153" t="s">
        <v>311</v>
      </c>
    </row>
    <row r="172" spans="2:65" s="12" customFormat="1" ht="11.25" x14ac:dyDescent="0.2">
      <c r="B172" s="151"/>
      <c r="D172" s="152" t="s">
        <v>322</v>
      </c>
      <c r="E172" s="153" t="s">
        <v>43</v>
      </c>
      <c r="F172" s="154" t="s">
        <v>1855</v>
      </c>
      <c r="H172" s="155">
        <v>1922.598</v>
      </c>
      <c r="I172" s="156"/>
      <c r="L172" s="151"/>
      <c r="M172" s="157"/>
      <c r="T172" s="158"/>
      <c r="AT172" s="153" t="s">
        <v>322</v>
      </c>
      <c r="AU172" s="153" t="s">
        <v>90</v>
      </c>
      <c r="AV172" s="12" t="s">
        <v>90</v>
      </c>
      <c r="AW172" s="12" t="s">
        <v>41</v>
      </c>
      <c r="AX172" s="12" t="s">
        <v>81</v>
      </c>
      <c r="AY172" s="153" t="s">
        <v>311</v>
      </c>
    </row>
    <row r="173" spans="2:65" s="13" customFormat="1" ht="11.25" x14ac:dyDescent="0.2">
      <c r="B173" s="159"/>
      <c r="D173" s="152" t="s">
        <v>322</v>
      </c>
      <c r="E173" s="160" t="s">
        <v>43</v>
      </c>
      <c r="F173" s="161" t="s">
        <v>331</v>
      </c>
      <c r="H173" s="162">
        <v>3977.8220000000001</v>
      </c>
      <c r="I173" s="163"/>
      <c r="L173" s="159"/>
      <c r="M173" s="164"/>
      <c r="T173" s="165"/>
      <c r="AT173" s="160" t="s">
        <v>322</v>
      </c>
      <c r="AU173" s="160" t="s">
        <v>90</v>
      </c>
      <c r="AV173" s="13" t="s">
        <v>318</v>
      </c>
      <c r="AW173" s="13" t="s">
        <v>41</v>
      </c>
      <c r="AX173" s="13" t="s">
        <v>88</v>
      </c>
      <c r="AY173" s="160" t="s">
        <v>311</v>
      </c>
    </row>
    <row r="174" spans="2:65" s="11" customFormat="1" ht="22.9" customHeight="1" x14ac:dyDescent="0.2">
      <c r="B174" s="122"/>
      <c r="D174" s="123" t="s">
        <v>80</v>
      </c>
      <c r="E174" s="132" t="s">
        <v>898</v>
      </c>
      <c r="F174" s="132" t="s">
        <v>899</v>
      </c>
      <c r="I174" s="125"/>
      <c r="J174" s="133">
        <f>BK174</f>
        <v>0</v>
      </c>
      <c r="L174" s="122"/>
      <c r="M174" s="127"/>
      <c r="P174" s="128">
        <f>SUM(P175:P176)</f>
        <v>0</v>
      </c>
      <c r="R174" s="128">
        <f>SUM(R175:R176)</f>
        <v>0</v>
      </c>
      <c r="T174" s="129">
        <f>SUM(T175:T176)</f>
        <v>0</v>
      </c>
      <c r="AR174" s="123" t="s">
        <v>88</v>
      </c>
      <c r="AT174" s="130" t="s">
        <v>80</v>
      </c>
      <c r="AU174" s="130" t="s">
        <v>88</v>
      </c>
      <c r="AY174" s="123" t="s">
        <v>311</v>
      </c>
      <c r="BK174" s="131">
        <f>SUM(BK175:BK176)</f>
        <v>0</v>
      </c>
    </row>
    <row r="175" spans="2:65" s="1" customFormat="1" ht="33" customHeight="1" x14ac:dyDescent="0.2">
      <c r="B175" s="34"/>
      <c r="C175" s="134" t="s">
        <v>438</v>
      </c>
      <c r="D175" s="134" t="s">
        <v>313</v>
      </c>
      <c r="E175" s="135" t="s">
        <v>901</v>
      </c>
      <c r="F175" s="136" t="s">
        <v>902</v>
      </c>
      <c r="G175" s="137" t="s">
        <v>371</v>
      </c>
      <c r="H175" s="138">
        <v>0.41599999999999998</v>
      </c>
      <c r="I175" s="139"/>
      <c r="J175" s="140">
        <f>ROUND(I175*H175,2)</f>
        <v>0</v>
      </c>
      <c r="K175" s="136" t="s">
        <v>317</v>
      </c>
      <c r="L175" s="34"/>
      <c r="M175" s="141" t="s">
        <v>43</v>
      </c>
      <c r="N175" s="142" t="s">
        <v>52</v>
      </c>
      <c r="P175" s="143">
        <f>O175*H175</f>
        <v>0</v>
      </c>
      <c r="Q175" s="143">
        <v>0</v>
      </c>
      <c r="R175" s="143">
        <f>Q175*H175</f>
        <v>0</v>
      </c>
      <c r="S175" s="143">
        <v>0</v>
      </c>
      <c r="T175" s="144">
        <f>S175*H175</f>
        <v>0</v>
      </c>
      <c r="AR175" s="145" t="s">
        <v>318</v>
      </c>
      <c r="AT175" s="145" t="s">
        <v>313</v>
      </c>
      <c r="AU175" s="145" t="s">
        <v>90</v>
      </c>
      <c r="AY175" s="18" t="s">
        <v>311</v>
      </c>
      <c r="BE175" s="146">
        <f>IF(N175="základní",J175,0)</f>
        <v>0</v>
      </c>
      <c r="BF175" s="146">
        <f>IF(N175="snížená",J175,0)</f>
        <v>0</v>
      </c>
      <c r="BG175" s="146">
        <f>IF(N175="zákl. přenesená",J175,0)</f>
        <v>0</v>
      </c>
      <c r="BH175" s="146">
        <f>IF(N175="sníž. přenesená",J175,0)</f>
        <v>0</v>
      </c>
      <c r="BI175" s="146">
        <f>IF(N175="nulová",J175,0)</f>
        <v>0</v>
      </c>
      <c r="BJ175" s="18" t="s">
        <v>88</v>
      </c>
      <c r="BK175" s="146">
        <f>ROUND(I175*H175,2)</f>
        <v>0</v>
      </c>
      <c r="BL175" s="18" t="s">
        <v>318</v>
      </c>
      <c r="BM175" s="145" t="s">
        <v>1856</v>
      </c>
    </row>
    <row r="176" spans="2:65" s="1" customFormat="1" ht="11.25" x14ac:dyDescent="0.2">
      <c r="B176" s="34"/>
      <c r="D176" s="147" t="s">
        <v>320</v>
      </c>
      <c r="F176" s="148" t="s">
        <v>904</v>
      </c>
      <c r="I176" s="149"/>
      <c r="L176" s="34"/>
      <c r="M176" s="194"/>
      <c r="N176" s="195"/>
      <c r="O176" s="195"/>
      <c r="P176" s="195"/>
      <c r="Q176" s="195"/>
      <c r="R176" s="195"/>
      <c r="S176" s="195"/>
      <c r="T176" s="196"/>
      <c r="AT176" s="18" t="s">
        <v>320</v>
      </c>
      <c r="AU176" s="18" t="s">
        <v>90</v>
      </c>
    </row>
    <row r="177" spans="2:12" s="1" customFormat="1" ht="6.95" customHeight="1" x14ac:dyDescent="0.2">
      <c r="B177" s="43"/>
      <c r="C177" s="44"/>
      <c r="D177" s="44"/>
      <c r="E177" s="44"/>
      <c r="F177" s="44"/>
      <c r="G177" s="44"/>
      <c r="H177" s="44"/>
      <c r="I177" s="44"/>
      <c r="J177" s="44"/>
      <c r="K177" s="44"/>
      <c r="L177" s="34"/>
    </row>
  </sheetData>
  <sheetProtection algorithmName="SHA-512" hashValue="GbiLI10w2aWfF2L+hiq+pyp0+0/sMLkpl6LLSYaN6hpjp49M0XyBwP/oSBsnXx7dGd0PTx1KJkSeZptBx/1+eA==" saltValue="tMs8rNZQkW14WqeVDtHpdUH6D3ti1WLG/IdwjXPNUqbYa5fhfw8gYLuc7HCicnNUIuFm9wUzIrAis9ciK5/FVw==" spinCount="100000" sheet="1" objects="1" scenarios="1" formatColumns="0" formatRows="0" autoFilter="0"/>
  <autoFilter ref="C95:K176" xr:uid="{00000000-0009-0000-0000-00000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B00-000000000000}"/>
    <hyperlink ref="F103" r:id="rId2" xr:uid="{00000000-0004-0000-0B00-000001000000}"/>
    <hyperlink ref="F105" r:id="rId3" xr:uid="{00000000-0004-0000-0B00-000002000000}"/>
    <hyperlink ref="F110" r:id="rId4" xr:uid="{00000000-0004-0000-0B00-000003000000}"/>
    <hyperlink ref="F114" r:id="rId5" xr:uid="{00000000-0004-0000-0B00-000004000000}"/>
    <hyperlink ref="F117" r:id="rId6" xr:uid="{00000000-0004-0000-0B00-000005000000}"/>
    <hyperlink ref="F120" r:id="rId7" xr:uid="{00000000-0004-0000-0B00-000006000000}"/>
    <hyperlink ref="F125" r:id="rId8" xr:uid="{00000000-0004-0000-0B00-000007000000}"/>
    <hyperlink ref="F129" r:id="rId9" xr:uid="{00000000-0004-0000-0B00-000008000000}"/>
    <hyperlink ref="F132" r:id="rId10" xr:uid="{00000000-0004-0000-0B00-000009000000}"/>
    <hyperlink ref="F136" r:id="rId11" xr:uid="{00000000-0004-0000-0B00-00000A000000}"/>
    <hyperlink ref="F139" r:id="rId12" xr:uid="{00000000-0004-0000-0B00-00000B000000}"/>
    <hyperlink ref="F142" r:id="rId13" xr:uid="{00000000-0004-0000-0B00-00000C000000}"/>
    <hyperlink ref="F154" r:id="rId14" xr:uid="{00000000-0004-0000-0B00-00000D000000}"/>
    <hyperlink ref="F163" r:id="rId15" xr:uid="{00000000-0004-0000-0B00-00000E000000}"/>
    <hyperlink ref="F169" r:id="rId16" xr:uid="{00000000-0004-0000-0B00-00000F000000}"/>
    <hyperlink ref="F176" r:id="rId17" xr:uid="{00000000-0004-0000-0B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3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132</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75" x14ac:dyDescent="0.2">
      <c r="B8" s="21"/>
      <c r="D8" s="28" t="s">
        <v>265</v>
      </c>
      <c r="L8" s="21"/>
    </row>
    <row r="9" spans="2:46" ht="16.5" customHeight="1" x14ac:dyDescent="0.2">
      <c r="B9" s="21"/>
      <c r="E9" s="339" t="s">
        <v>2484</v>
      </c>
      <c r="F9" s="301"/>
      <c r="G9" s="301"/>
      <c r="H9" s="301"/>
      <c r="L9" s="21"/>
    </row>
    <row r="10" spans="2:46" ht="12" customHeight="1" x14ac:dyDescent="0.2">
      <c r="B10" s="21"/>
      <c r="D10" s="28" t="s">
        <v>267</v>
      </c>
      <c r="L10" s="21"/>
    </row>
    <row r="11" spans="2:46" s="1" customFormat="1" ht="16.5" customHeight="1" x14ac:dyDescent="0.2">
      <c r="B11" s="34"/>
      <c r="E11" s="335" t="s">
        <v>2485</v>
      </c>
      <c r="F11" s="341"/>
      <c r="G11" s="341"/>
      <c r="H11" s="341"/>
      <c r="L11" s="34"/>
    </row>
    <row r="12" spans="2:46" s="1" customFormat="1" ht="12" customHeight="1" x14ac:dyDescent="0.2">
      <c r="B12" s="34"/>
      <c r="D12" s="28" t="s">
        <v>1625</v>
      </c>
      <c r="L12" s="34"/>
    </row>
    <row r="13" spans="2:46" s="1" customFormat="1" ht="16.5" customHeight="1" x14ac:dyDescent="0.2">
      <c r="B13" s="34"/>
      <c r="E13" s="322" t="s">
        <v>3769</v>
      </c>
      <c r="F13" s="341"/>
      <c r="G13" s="341"/>
      <c r="H13" s="341"/>
      <c r="L13" s="34"/>
    </row>
    <row r="14" spans="2:46" s="1" customFormat="1" ht="11.25" x14ac:dyDescent="0.2">
      <c r="B14" s="34"/>
      <c r="L14" s="34"/>
    </row>
    <row r="15" spans="2:46" s="1" customFormat="1" ht="12" customHeight="1" x14ac:dyDescent="0.2">
      <c r="B15" s="34"/>
      <c r="D15" s="28" t="s">
        <v>18</v>
      </c>
      <c r="F15" s="26" t="s">
        <v>19</v>
      </c>
      <c r="I15" s="28" t="s">
        <v>20</v>
      </c>
      <c r="J15" s="26" t="s">
        <v>43</v>
      </c>
      <c r="L15" s="34"/>
    </row>
    <row r="16" spans="2:46" s="1" customFormat="1" ht="12" customHeight="1" x14ac:dyDescent="0.2">
      <c r="B16" s="34"/>
      <c r="D16" s="28" t="s">
        <v>22</v>
      </c>
      <c r="F16" s="26" t="s">
        <v>23</v>
      </c>
      <c r="I16" s="28" t="s">
        <v>24</v>
      </c>
      <c r="J16" s="51" t="str">
        <f>'Rekapitulace stavby'!AN8</f>
        <v>5.8.2025 - revize</v>
      </c>
      <c r="L16" s="34"/>
    </row>
    <row r="17" spans="2:12" s="1" customFormat="1" ht="10.9" customHeight="1" x14ac:dyDescent="0.2">
      <c r="B17" s="34"/>
      <c r="L17" s="34"/>
    </row>
    <row r="18" spans="2:12" s="1" customFormat="1" ht="12" customHeight="1" x14ac:dyDescent="0.2">
      <c r="B18" s="34"/>
      <c r="D18" s="28" t="s">
        <v>29</v>
      </c>
      <c r="I18" s="28" t="s">
        <v>30</v>
      </c>
      <c r="J18" s="26" t="s">
        <v>31</v>
      </c>
      <c r="L18" s="34"/>
    </row>
    <row r="19" spans="2:12" s="1" customFormat="1" ht="18" customHeight="1" x14ac:dyDescent="0.2">
      <c r="B19" s="34"/>
      <c r="E19" s="26" t="s">
        <v>32</v>
      </c>
      <c r="I19" s="28" t="s">
        <v>33</v>
      </c>
      <c r="J19" s="26" t="s">
        <v>34</v>
      </c>
      <c r="L19" s="34"/>
    </row>
    <row r="20" spans="2:12" s="1" customFormat="1" ht="6.95" customHeight="1" x14ac:dyDescent="0.2">
      <c r="B20" s="34"/>
      <c r="L20" s="34"/>
    </row>
    <row r="21" spans="2:12" s="1" customFormat="1" ht="12" customHeight="1" x14ac:dyDescent="0.2">
      <c r="B21" s="34"/>
      <c r="D21" s="28" t="s">
        <v>35</v>
      </c>
      <c r="I21" s="28" t="s">
        <v>30</v>
      </c>
      <c r="J21" s="29" t="str">
        <f>'Rekapitulace stavby'!AN13</f>
        <v>Vyplň údaj</v>
      </c>
      <c r="L21" s="34"/>
    </row>
    <row r="22" spans="2:12" s="1" customFormat="1" ht="18" customHeight="1" x14ac:dyDescent="0.2">
      <c r="B22" s="34"/>
      <c r="E22" s="342" t="str">
        <f>'Rekapitulace stavby'!E14</f>
        <v>Vyplň údaj</v>
      </c>
      <c r="F22" s="300"/>
      <c r="G22" s="300"/>
      <c r="H22" s="300"/>
      <c r="I22" s="28" t="s">
        <v>33</v>
      </c>
      <c r="J22" s="29" t="str">
        <f>'Rekapitulace stavby'!AN14</f>
        <v>Vyplň údaj</v>
      </c>
      <c r="L22" s="34"/>
    </row>
    <row r="23" spans="2:12" s="1" customFormat="1" ht="6.95" customHeight="1" x14ac:dyDescent="0.2">
      <c r="B23" s="34"/>
      <c r="L23" s="34"/>
    </row>
    <row r="24" spans="2:12" s="1" customFormat="1" ht="12" customHeight="1" x14ac:dyDescent="0.2">
      <c r="B24" s="34"/>
      <c r="D24" s="28" t="s">
        <v>37</v>
      </c>
      <c r="I24" s="28" t="s">
        <v>30</v>
      </c>
      <c r="J24" s="26" t="s">
        <v>38</v>
      </c>
      <c r="L24" s="34"/>
    </row>
    <row r="25" spans="2:12" s="1" customFormat="1" ht="18" customHeight="1" x14ac:dyDescent="0.2">
      <c r="B25" s="34"/>
      <c r="E25" s="26" t="s">
        <v>39</v>
      </c>
      <c r="I25" s="28" t="s">
        <v>33</v>
      </c>
      <c r="J25" s="26" t="s">
        <v>40</v>
      </c>
      <c r="L25" s="34"/>
    </row>
    <row r="26" spans="2:12" s="1" customFormat="1" ht="6.95" customHeight="1" x14ac:dyDescent="0.2">
      <c r="B26" s="34"/>
      <c r="L26" s="34"/>
    </row>
    <row r="27" spans="2:12" s="1" customFormat="1" ht="12" customHeight="1" x14ac:dyDescent="0.2">
      <c r="B27" s="34"/>
      <c r="D27" s="28" t="s">
        <v>42</v>
      </c>
      <c r="I27" s="28" t="s">
        <v>30</v>
      </c>
      <c r="J27" s="26" t="str">
        <f>IF('Rekapitulace stavby'!AN19="","",'Rekapitulace stavby'!AN19)</f>
        <v/>
      </c>
      <c r="L27" s="34"/>
    </row>
    <row r="28" spans="2:12" s="1" customFormat="1" ht="18" customHeight="1" x14ac:dyDescent="0.2">
      <c r="B28" s="34"/>
      <c r="E28" s="26" t="str">
        <f>IF('Rekapitulace stavby'!E20="","",'Rekapitulace stavby'!E20)</f>
        <v xml:space="preserve"> </v>
      </c>
      <c r="I28" s="28" t="s">
        <v>33</v>
      </c>
      <c r="J28" s="26" t="str">
        <f>IF('Rekapitulace stavby'!AN20="","",'Rekapitulace stavby'!AN20)</f>
        <v/>
      </c>
      <c r="L28" s="34"/>
    </row>
    <row r="29" spans="2:12" s="1" customFormat="1" ht="6.95" customHeight="1" x14ac:dyDescent="0.2">
      <c r="B29" s="34"/>
      <c r="L29" s="34"/>
    </row>
    <row r="30" spans="2:12" s="1" customFormat="1" ht="12" customHeight="1" x14ac:dyDescent="0.2">
      <c r="B30" s="34"/>
      <c r="D30" s="28" t="s">
        <v>45</v>
      </c>
      <c r="L30" s="34"/>
    </row>
    <row r="31" spans="2:12" s="7" customFormat="1" ht="16.5" customHeight="1" x14ac:dyDescent="0.2">
      <c r="B31" s="94"/>
      <c r="E31" s="305" t="s">
        <v>43</v>
      </c>
      <c r="F31" s="305"/>
      <c r="G31" s="305"/>
      <c r="H31" s="305"/>
      <c r="L31" s="94"/>
    </row>
    <row r="32" spans="2:12" s="1" customFormat="1" ht="6.95" customHeight="1" x14ac:dyDescent="0.2">
      <c r="B32" s="34"/>
      <c r="L32" s="34"/>
    </row>
    <row r="33" spans="2:12" s="1" customFormat="1" ht="6.95" customHeight="1" x14ac:dyDescent="0.2">
      <c r="B33" s="34"/>
      <c r="D33" s="52"/>
      <c r="E33" s="52"/>
      <c r="F33" s="52"/>
      <c r="G33" s="52"/>
      <c r="H33" s="52"/>
      <c r="I33" s="52"/>
      <c r="J33" s="52"/>
      <c r="K33" s="52"/>
      <c r="L33" s="34"/>
    </row>
    <row r="34" spans="2:12" s="1" customFormat="1" ht="25.35" customHeight="1" x14ac:dyDescent="0.2">
      <c r="B34" s="34"/>
      <c r="D34" s="95" t="s">
        <v>47</v>
      </c>
      <c r="J34" s="65">
        <f>ROUND(J96, 2)</f>
        <v>0</v>
      </c>
      <c r="L34" s="34"/>
    </row>
    <row r="35" spans="2:12" s="1" customFormat="1" ht="6.95" customHeight="1" x14ac:dyDescent="0.2">
      <c r="B35" s="34"/>
      <c r="D35" s="52"/>
      <c r="E35" s="52"/>
      <c r="F35" s="52"/>
      <c r="G35" s="52"/>
      <c r="H35" s="52"/>
      <c r="I35" s="52"/>
      <c r="J35" s="52"/>
      <c r="K35" s="52"/>
      <c r="L35" s="34"/>
    </row>
    <row r="36" spans="2:12" s="1" customFormat="1" ht="14.45" customHeight="1" x14ac:dyDescent="0.2">
      <c r="B36" s="34"/>
      <c r="F36" s="37" t="s">
        <v>49</v>
      </c>
      <c r="I36" s="37" t="s">
        <v>48</v>
      </c>
      <c r="J36" s="37" t="s">
        <v>50</v>
      </c>
      <c r="L36" s="34"/>
    </row>
    <row r="37" spans="2:12" s="1" customFormat="1" ht="14.45" customHeight="1" x14ac:dyDescent="0.2">
      <c r="B37" s="34"/>
      <c r="D37" s="54" t="s">
        <v>51</v>
      </c>
      <c r="E37" s="28" t="s">
        <v>52</v>
      </c>
      <c r="F37" s="84">
        <f>ROUND((SUM(BE96:BE130)),  2)</f>
        <v>0</v>
      </c>
      <c r="I37" s="96">
        <v>0.21</v>
      </c>
      <c r="J37" s="84">
        <f>ROUND(((SUM(BE96:BE130))*I37),  2)</f>
        <v>0</v>
      </c>
      <c r="L37" s="34"/>
    </row>
    <row r="38" spans="2:12" s="1" customFormat="1" ht="14.45" customHeight="1" x14ac:dyDescent="0.2">
      <c r="B38" s="34"/>
      <c r="E38" s="28" t="s">
        <v>53</v>
      </c>
      <c r="F38" s="84">
        <f>ROUND((SUM(BF96:BF130)),  2)</f>
        <v>0</v>
      </c>
      <c r="I38" s="96">
        <v>0.12</v>
      </c>
      <c r="J38" s="84">
        <f>ROUND(((SUM(BF96:BF130))*I38),  2)</f>
        <v>0</v>
      </c>
      <c r="L38" s="34"/>
    </row>
    <row r="39" spans="2:12" s="1" customFormat="1" ht="14.45" hidden="1" customHeight="1" x14ac:dyDescent="0.2">
      <c r="B39" s="34"/>
      <c r="E39" s="28" t="s">
        <v>54</v>
      </c>
      <c r="F39" s="84">
        <f>ROUND((SUM(BG96:BG130)),  2)</f>
        <v>0</v>
      </c>
      <c r="I39" s="96">
        <v>0.21</v>
      </c>
      <c r="J39" s="84">
        <f>0</f>
        <v>0</v>
      </c>
      <c r="L39" s="34"/>
    </row>
    <row r="40" spans="2:12" s="1" customFormat="1" ht="14.45" hidden="1" customHeight="1" x14ac:dyDescent="0.2">
      <c r="B40" s="34"/>
      <c r="E40" s="28" t="s">
        <v>55</v>
      </c>
      <c r="F40" s="84">
        <f>ROUND((SUM(BH96:BH130)),  2)</f>
        <v>0</v>
      </c>
      <c r="I40" s="96">
        <v>0.12</v>
      </c>
      <c r="J40" s="84">
        <f>0</f>
        <v>0</v>
      </c>
      <c r="L40" s="34"/>
    </row>
    <row r="41" spans="2:12" s="1" customFormat="1" ht="14.45" hidden="1" customHeight="1" x14ac:dyDescent="0.2">
      <c r="B41" s="34"/>
      <c r="E41" s="28" t="s">
        <v>56</v>
      </c>
      <c r="F41" s="84">
        <f>ROUND((SUM(BI96:BI130)),  2)</f>
        <v>0</v>
      </c>
      <c r="I41" s="96">
        <v>0</v>
      </c>
      <c r="J41" s="84">
        <f>0</f>
        <v>0</v>
      </c>
      <c r="L41" s="34"/>
    </row>
    <row r="42" spans="2:12" s="1" customFormat="1" ht="6.95" customHeight="1" x14ac:dyDescent="0.2">
      <c r="B42" s="34"/>
      <c r="L42" s="34"/>
    </row>
    <row r="43" spans="2:12" s="1" customFormat="1" ht="25.35" customHeight="1" x14ac:dyDescent="0.2">
      <c r="B43" s="34"/>
      <c r="C43" s="97"/>
      <c r="D43" s="98" t="s">
        <v>57</v>
      </c>
      <c r="E43" s="56"/>
      <c r="F43" s="56"/>
      <c r="G43" s="99" t="s">
        <v>58</v>
      </c>
      <c r="H43" s="100" t="s">
        <v>59</v>
      </c>
      <c r="I43" s="56"/>
      <c r="J43" s="101">
        <f>SUM(J34:J41)</f>
        <v>0</v>
      </c>
      <c r="K43" s="102"/>
      <c r="L43" s="34"/>
    </row>
    <row r="44" spans="2:12" s="1" customFormat="1" ht="14.45" customHeight="1" x14ac:dyDescent="0.2">
      <c r="B44" s="43"/>
      <c r="C44" s="44"/>
      <c r="D44" s="44"/>
      <c r="E44" s="44"/>
      <c r="F44" s="44"/>
      <c r="G44" s="44"/>
      <c r="H44" s="44"/>
      <c r="I44" s="44"/>
      <c r="J44" s="44"/>
      <c r="K44" s="44"/>
      <c r="L44" s="34"/>
    </row>
    <row r="48" spans="2:12" s="1" customFormat="1" ht="6.95" customHeight="1" x14ac:dyDescent="0.2">
      <c r="B48" s="45"/>
      <c r="C48" s="46"/>
      <c r="D48" s="46"/>
      <c r="E48" s="46"/>
      <c r="F48" s="46"/>
      <c r="G48" s="46"/>
      <c r="H48" s="46"/>
      <c r="I48" s="46"/>
      <c r="J48" s="46"/>
      <c r="K48" s="46"/>
      <c r="L48" s="34"/>
    </row>
    <row r="49" spans="2:12" s="1" customFormat="1" ht="24.95" customHeight="1" x14ac:dyDescent="0.2">
      <c r="B49" s="34"/>
      <c r="C49" s="22" t="s">
        <v>269</v>
      </c>
      <c r="L49" s="34"/>
    </row>
    <row r="50" spans="2:12" s="1" customFormat="1" ht="6.95" customHeight="1" x14ac:dyDescent="0.2">
      <c r="B50" s="34"/>
      <c r="L50" s="34"/>
    </row>
    <row r="51" spans="2:12" s="1" customFormat="1" ht="12" customHeight="1" x14ac:dyDescent="0.2">
      <c r="B51" s="34"/>
      <c r="C51" s="28" t="s">
        <v>16</v>
      </c>
      <c r="L51" s="34"/>
    </row>
    <row r="52" spans="2:12" s="1" customFormat="1" ht="16.5" customHeight="1" x14ac:dyDescent="0.2">
      <c r="B52" s="34"/>
      <c r="E52" s="339" t="str">
        <f>E7</f>
        <v>Stavba č. 3145 TV Vinoř, etapa 0012 – ČOV Vinoř</v>
      </c>
      <c r="F52" s="340"/>
      <c r="G52" s="340"/>
      <c r="H52" s="340"/>
      <c r="L52" s="34"/>
    </row>
    <row r="53" spans="2:12" ht="12" customHeight="1" x14ac:dyDescent="0.2">
      <c r="B53" s="21"/>
      <c r="C53" s="28" t="s">
        <v>265</v>
      </c>
      <c r="L53" s="21"/>
    </row>
    <row r="54" spans="2:12" ht="16.5" customHeight="1" x14ac:dyDescent="0.2">
      <c r="B54" s="21"/>
      <c r="E54" s="339" t="s">
        <v>2484</v>
      </c>
      <c r="F54" s="301"/>
      <c r="G54" s="301"/>
      <c r="H54" s="301"/>
      <c r="L54" s="21"/>
    </row>
    <row r="55" spans="2:12" ht="12" customHeight="1" x14ac:dyDescent="0.2">
      <c r="B55" s="21"/>
      <c r="C55" s="28" t="s">
        <v>267</v>
      </c>
      <c r="L55" s="21"/>
    </row>
    <row r="56" spans="2:12" s="1" customFormat="1" ht="16.5" customHeight="1" x14ac:dyDescent="0.2">
      <c r="B56" s="34"/>
      <c r="E56" s="335" t="s">
        <v>2485</v>
      </c>
      <c r="F56" s="341"/>
      <c r="G56" s="341"/>
      <c r="H56" s="341"/>
      <c r="L56" s="34"/>
    </row>
    <row r="57" spans="2:12" s="1" customFormat="1" ht="12" customHeight="1" x14ac:dyDescent="0.2">
      <c r="B57" s="34"/>
      <c r="C57" s="28" t="s">
        <v>1625</v>
      </c>
      <c r="L57" s="34"/>
    </row>
    <row r="58" spans="2:12" s="1" customFormat="1" ht="16.5" customHeight="1" x14ac:dyDescent="0.2">
      <c r="B58" s="34"/>
      <c r="E58" s="322" t="str">
        <f>E13</f>
        <v>04.1c - Demolice</v>
      </c>
      <c r="F58" s="341"/>
      <c r="G58" s="341"/>
      <c r="H58" s="341"/>
      <c r="L58" s="34"/>
    </row>
    <row r="59" spans="2:12" s="1" customFormat="1" ht="6.95" customHeight="1" x14ac:dyDescent="0.2">
      <c r="B59" s="34"/>
      <c r="L59" s="34"/>
    </row>
    <row r="60" spans="2:12" s="1" customFormat="1" ht="12" customHeight="1" x14ac:dyDescent="0.2">
      <c r="B60" s="34"/>
      <c r="C60" s="28" t="s">
        <v>22</v>
      </c>
      <c r="F60" s="26" t="str">
        <f>F16</f>
        <v>Praha</v>
      </c>
      <c r="I60" s="28" t="s">
        <v>24</v>
      </c>
      <c r="J60" s="51" t="str">
        <f>IF(J16="","",J16)</f>
        <v>5.8.2025 - revize</v>
      </c>
      <c r="L60" s="34"/>
    </row>
    <row r="61" spans="2:12" s="1" customFormat="1" ht="6.95" customHeight="1" x14ac:dyDescent="0.2">
      <c r="B61" s="34"/>
      <c r="L61" s="34"/>
    </row>
    <row r="62" spans="2:12" s="1" customFormat="1" ht="25.7" customHeight="1" x14ac:dyDescent="0.2">
      <c r="B62" s="34"/>
      <c r="C62" s="28" t="s">
        <v>29</v>
      </c>
      <c r="F62" s="26" t="str">
        <f>E19</f>
        <v>PVS, a.s, Evropská 866/67, Praha 6, 160 00</v>
      </c>
      <c r="I62" s="28" t="s">
        <v>37</v>
      </c>
      <c r="J62" s="32" t="str">
        <f>E25</f>
        <v>d plus projektová a inženýrská a.s.</v>
      </c>
      <c r="L62" s="34"/>
    </row>
    <row r="63" spans="2:12" s="1" customFormat="1" ht="15.2" customHeight="1" x14ac:dyDescent="0.2">
      <c r="B63" s="34"/>
      <c r="C63" s="28" t="s">
        <v>35</v>
      </c>
      <c r="F63" s="26" t="str">
        <f>IF(E22="","",E22)</f>
        <v>Vyplň údaj</v>
      </c>
      <c r="I63" s="28" t="s">
        <v>42</v>
      </c>
      <c r="J63" s="32" t="str">
        <f>E28</f>
        <v xml:space="preserve"> </v>
      </c>
      <c r="L63" s="34"/>
    </row>
    <row r="64" spans="2:12" s="1" customFormat="1" ht="10.35" customHeight="1" x14ac:dyDescent="0.2">
      <c r="B64" s="34"/>
      <c r="L64" s="34"/>
    </row>
    <row r="65" spans="2:47" s="1" customFormat="1" ht="29.25" customHeight="1" x14ac:dyDescent="0.2">
      <c r="B65" s="34"/>
      <c r="C65" s="103" t="s">
        <v>270</v>
      </c>
      <c r="D65" s="97"/>
      <c r="E65" s="97"/>
      <c r="F65" s="97"/>
      <c r="G65" s="97"/>
      <c r="H65" s="97"/>
      <c r="I65" s="97"/>
      <c r="J65" s="104" t="s">
        <v>271</v>
      </c>
      <c r="K65" s="97"/>
      <c r="L65" s="34"/>
    </row>
    <row r="66" spans="2:47" s="1" customFormat="1" ht="10.35" customHeight="1" x14ac:dyDescent="0.2">
      <c r="B66" s="34"/>
      <c r="L66" s="34"/>
    </row>
    <row r="67" spans="2:47" s="1" customFormat="1" ht="22.9" customHeight="1" x14ac:dyDescent="0.2">
      <c r="B67" s="34"/>
      <c r="C67" s="105" t="s">
        <v>79</v>
      </c>
      <c r="J67" s="65">
        <f>J96</f>
        <v>0</v>
      </c>
      <c r="L67" s="34"/>
      <c r="AU67" s="18" t="s">
        <v>272</v>
      </c>
    </row>
    <row r="68" spans="2:47" s="8" customFormat="1" ht="24.95" customHeight="1" x14ac:dyDescent="0.2">
      <c r="B68" s="106"/>
      <c r="D68" s="107" t="s">
        <v>273</v>
      </c>
      <c r="E68" s="108"/>
      <c r="F68" s="108"/>
      <c r="G68" s="108"/>
      <c r="H68" s="108"/>
      <c r="I68" s="108"/>
      <c r="J68" s="109">
        <f>J97</f>
        <v>0</v>
      </c>
      <c r="L68" s="106"/>
    </row>
    <row r="69" spans="2:47" s="9" customFormat="1" ht="19.899999999999999" customHeight="1" x14ac:dyDescent="0.2">
      <c r="B69" s="110"/>
      <c r="D69" s="111" t="s">
        <v>1627</v>
      </c>
      <c r="E69" s="112"/>
      <c r="F69" s="112"/>
      <c r="G69" s="112"/>
      <c r="H69" s="112"/>
      <c r="I69" s="112"/>
      <c r="J69" s="113">
        <f>J98</f>
        <v>0</v>
      </c>
      <c r="L69" s="110"/>
    </row>
    <row r="70" spans="2:47" s="9" customFormat="1" ht="19.899999999999999" customHeight="1" x14ac:dyDescent="0.2">
      <c r="B70" s="110"/>
      <c r="D70" s="111" t="s">
        <v>278</v>
      </c>
      <c r="E70" s="112"/>
      <c r="F70" s="112"/>
      <c r="G70" s="112"/>
      <c r="H70" s="112"/>
      <c r="I70" s="112"/>
      <c r="J70" s="113">
        <f>J105</f>
        <v>0</v>
      </c>
      <c r="L70" s="110"/>
    </row>
    <row r="71" spans="2:47" s="9" customFormat="1" ht="19.899999999999999" customHeight="1" x14ac:dyDescent="0.2">
      <c r="B71" s="110"/>
      <c r="D71" s="111" t="s">
        <v>1858</v>
      </c>
      <c r="E71" s="112"/>
      <c r="F71" s="112"/>
      <c r="G71" s="112"/>
      <c r="H71" s="112"/>
      <c r="I71" s="112"/>
      <c r="J71" s="113">
        <f>J112</f>
        <v>0</v>
      </c>
      <c r="L71" s="110"/>
    </row>
    <row r="72" spans="2:47" s="9" customFormat="1" ht="19.899999999999999" customHeight="1" x14ac:dyDescent="0.2">
      <c r="B72" s="110"/>
      <c r="D72" s="111" t="s">
        <v>280</v>
      </c>
      <c r="E72" s="112"/>
      <c r="F72" s="112"/>
      <c r="G72" s="112"/>
      <c r="H72" s="112"/>
      <c r="I72" s="112"/>
      <c r="J72" s="113">
        <f>J122</f>
        <v>0</v>
      </c>
      <c r="L72" s="110"/>
    </row>
    <row r="73" spans="2:47" s="1" customFormat="1" ht="21.75" customHeight="1" x14ac:dyDescent="0.2">
      <c r="B73" s="34"/>
      <c r="L73" s="34"/>
    </row>
    <row r="74" spans="2:47" s="1" customFormat="1" ht="6.95" customHeight="1" x14ac:dyDescent="0.2">
      <c r="B74" s="43"/>
      <c r="C74" s="44"/>
      <c r="D74" s="44"/>
      <c r="E74" s="44"/>
      <c r="F74" s="44"/>
      <c r="G74" s="44"/>
      <c r="H74" s="44"/>
      <c r="I74" s="44"/>
      <c r="J74" s="44"/>
      <c r="K74" s="44"/>
      <c r="L74" s="34"/>
    </row>
    <row r="78" spans="2:47" s="1" customFormat="1" ht="6.95" customHeight="1" x14ac:dyDescent="0.2">
      <c r="B78" s="45"/>
      <c r="C78" s="46"/>
      <c r="D78" s="46"/>
      <c r="E78" s="46"/>
      <c r="F78" s="46"/>
      <c r="G78" s="46"/>
      <c r="H78" s="46"/>
      <c r="I78" s="46"/>
      <c r="J78" s="46"/>
      <c r="K78" s="46"/>
      <c r="L78" s="34"/>
    </row>
    <row r="79" spans="2:47" s="1" customFormat="1" ht="24.95" customHeight="1" x14ac:dyDescent="0.2">
      <c r="B79" s="34"/>
      <c r="C79" s="22" t="s">
        <v>296</v>
      </c>
      <c r="L79" s="34"/>
    </row>
    <row r="80" spans="2:47" s="1" customFormat="1" ht="6.95" customHeight="1" x14ac:dyDescent="0.2">
      <c r="B80" s="34"/>
      <c r="L80" s="34"/>
    </row>
    <row r="81" spans="2:63" s="1" customFormat="1" ht="12" customHeight="1" x14ac:dyDescent="0.2">
      <c r="B81" s="34"/>
      <c r="C81" s="28" t="s">
        <v>16</v>
      </c>
      <c r="L81" s="34"/>
    </row>
    <row r="82" spans="2:63" s="1" customFormat="1" ht="16.5" customHeight="1" x14ac:dyDescent="0.2">
      <c r="B82" s="34"/>
      <c r="E82" s="339" t="str">
        <f>E7</f>
        <v>Stavba č. 3145 TV Vinoř, etapa 0012 – ČOV Vinoř</v>
      </c>
      <c r="F82" s="340"/>
      <c r="G82" s="340"/>
      <c r="H82" s="340"/>
      <c r="L82" s="34"/>
    </row>
    <row r="83" spans="2:63" ht="12" customHeight="1" x14ac:dyDescent="0.2">
      <c r="B83" s="21"/>
      <c r="C83" s="28" t="s">
        <v>265</v>
      </c>
      <c r="L83" s="21"/>
    </row>
    <row r="84" spans="2:63" ht="16.5" customHeight="1" x14ac:dyDescent="0.2">
      <c r="B84" s="21"/>
      <c r="E84" s="339" t="s">
        <v>2484</v>
      </c>
      <c r="F84" s="301"/>
      <c r="G84" s="301"/>
      <c r="H84" s="301"/>
      <c r="L84" s="21"/>
    </row>
    <row r="85" spans="2:63" ht="12" customHeight="1" x14ac:dyDescent="0.2">
      <c r="B85" s="21"/>
      <c r="C85" s="28" t="s">
        <v>267</v>
      </c>
      <c r="L85" s="21"/>
    </row>
    <row r="86" spans="2:63" s="1" customFormat="1" ht="16.5" customHeight="1" x14ac:dyDescent="0.2">
      <c r="B86" s="34"/>
      <c r="E86" s="335" t="s">
        <v>2485</v>
      </c>
      <c r="F86" s="341"/>
      <c r="G86" s="341"/>
      <c r="H86" s="341"/>
      <c r="L86" s="34"/>
    </row>
    <row r="87" spans="2:63" s="1" customFormat="1" ht="12" customHeight="1" x14ac:dyDescent="0.2">
      <c r="B87" s="34"/>
      <c r="C87" s="28" t="s">
        <v>1625</v>
      </c>
      <c r="L87" s="34"/>
    </row>
    <row r="88" spans="2:63" s="1" customFormat="1" ht="16.5" customHeight="1" x14ac:dyDescent="0.2">
      <c r="B88" s="34"/>
      <c r="E88" s="322" t="str">
        <f>E13</f>
        <v>04.1c - Demolice</v>
      </c>
      <c r="F88" s="341"/>
      <c r="G88" s="341"/>
      <c r="H88" s="341"/>
      <c r="L88" s="34"/>
    </row>
    <row r="89" spans="2:63" s="1" customFormat="1" ht="6.95" customHeight="1" x14ac:dyDescent="0.2">
      <c r="B89" s="34"/>
      <c r="L89" s="34"/>
    </row>
    <row r="90" spans="2:63" s="1" customFormat="1" ht="12" customHeight="1" x14ac:dyDescent="0.2">
      <c r="B90" s="34"/>
      <c r="C90" s="28" t="s">
        <v>22</v>
      </c>
      <c r="F90" s="26" t="str">
        <f>F16</f>
        <v>Praha</v>
      </c>
      <c r="I90" s="28" t="s">
        <v>24</v>
      </c>
      <c r="J90" s="51" t="str">
        <f>IF(J16="","",J16)</f>
        <v>5.8.2025 - revize</v>
      </c>
      <c r="L90" s="34"/>
    </row>
    <row r="91" spans="2:63" s="1" customFormat="1" ht="6.95" customHeight="1" x14ac:dyDescent="0.2">
      <c r="B91" s="34"/>
      <c r="L91" s="34"/>
    </row>
    <row r="92" spans="2:63" s="1" customFormat="1" ht="25.7" customHeight="1" x14ac:dyDescent="0.2">
      <c r="B92" s="34"/>
      <c r="C92" s="28" t="s">
        <v>29</v>
      </c>
      <c r="F92" s="26" t="str">
        <f>E19</f>
        <v>PVS, a.s, Evropská 866/67, Praha 6, 160 00</v>
      </c>
      <c r="I92" s="28" t="s">
        <v>37</v>
      </c>
      <c r="J92" s="32" t="str">
        <f>E25</f>
        <v>d plus projektová a inženýrská a.s.</v>
      </c>
      <c r="L92" s="34"/>
    </row>
    <row r="93" spans="2:63" s="1" customFormat="1" ht="15.2" customHeight="1" x14ac:dyDescent="0.2">
      <c r="B93" s="34"/>
      <c r="C93" s="28" t="s">
        <v>35</v>
      </c>
      <c r="F93" s="26" t="str">
        <f>IF(E22="","",E22)</f>
        <v>Vyplň údaj</v>
      </c>
      <c r="I93" s="28" t="s">
        <v>42</v>
      </c>
      <c r="J93" s="32" t="str">
        <f>E28</f>
        <v xml:space="preserve"> </v>
      </c>
      <c r="L93" s="34"/>
    </row>
    <row r="94" spans="2:63" s="1" customFormat="1" ht="10.35" customHeight="1" x14ac:dyDescent="0.2">
      <c r="B94" s="34"/>
      <c r="L94" s="34"/>
    </row>
    <row r="95" spans="2:63" s="10" customFormat="1" ht="29.25" customHeight="1" x14ac:dyDescent="0.2">
      <c r="B95" s="114"/>
      <c r="C95" s="115" t="s">
        <v>297</v>
      </c>
      <c r="D95" s="116" t="s">
        <v>66</v>
      </c>
      <c r="E95" s="116" t="s">
        <v>62</v>
      </c>
      <c r="F95" s="116" t="s">
        <v>63</v>
      </c>
      <c r="G95" s="116" t="s">
        <v>298</v>
      </c>
      <c r="H95" s="116" t="s">
        <v>299</v>
      </c>
      <c r="I95" s="116" t="s">
        <v>300</v>
      </c>
      <c r="J95" s="116" t="s">
        <v>271</v>
      </c>
      <c r="K95" s="117" t="s">
        <v>301</v>
      </c>
      <c r="L95" s="114"/>
      <c r="M95" s="58" t="s">
        <v>43</v>
      </c>
      <c r="N95" s="59" t="s">
        <v>51</v>
      </c>
      <c r="O95" s="59" t="s">
        <v>302</v>
      </c>
      <c r="P95" s="59" t="s">
        <v>303</v>
      </c>
      <c r="Q95" s="59" t="s">
        <v>304</v>
      </c>
      <c r="R95" s="59" t="s">
        <v>305</v>
      </c>
      <c r="S95" s="59" t="s">
        <v>306</v>
      </c>
      <c r="T95" s="60" t="s">
        <v>307</v>
      </c>
    </row>
    <row r="96" spans="2:63" s="1" customFormat="1" ht="22.9" customHeight="1" x14ac:dyDescent="0.25">
      <c r="B96" s="34"/>
      <c r="C96" s="63" t="s">
        <v>308</v>
      </c>
      <c r="J96" s="118">
        <f>BK96</f>
        <v>0</v>
      </c>
      <c r="L96" s="34"/>
      <c r="M96" s="61"/>
      <c r="N96" s="52"/>
      <c r="O96" s="52"/>
      <c r="P96" s="119">
        <f>P97</f>
        <v>0</v>
      </c>
      <c r="Q96" s="52"/>
      <c r="R96" s="119">
        <f>R97</f>
        <v>0</v>
      </c>
      <c r="S96" s="52"/>
      <c r="T96" s="120">
        <f>T97</f>
        <v>372.08400000000006</v>
      </c>
      <c r="AT96" s="18" t="s">
        <v>80</v>
      </c>
      <c r="AU96" s="18" t="s">
        <v>272</v>
      </c>
      <c r="BK96" s="121">
        <f>BK97</f>
        <v>0</v>
      </c>
    </row>
    <row r="97" spans="2:65" s="11" customFormat="1" ht="25.9" customHeight="1" x14ac:dyDescent="0.2">
      <c r="B97" s="122"/>
      <c r="D97" s="123" t="s">
        <v>80</v>
      </c>
      <c r="E97" s="124" t="s">
        <v>309</v>
      </c>
      <c r="F97" s="124" t="s">
        <v>310</v>
      </c>
      <c r="I97" s="125"/>
      <c r="J97" s="126">
        <f>BK97</f>
        <v>0</v>
      </c>
      <c r="L97" s="122"/>
      <c r="M97" s="127"/>
      <c r="P97" s="128">
        <f>P98+P105+P112+P122</f>
        <v>0</v>
      </c>
      <c r="R97" s="128">
        <f>R98+R105+R112+R122</f>
        <v>0</v>
      </c>
      <c r="T97" s="129">
        <f>T98+T105+T112+T122</f>
        <v>372.08400000000006</v>
      </c>
      <c r="AR97" s="123" t="s">
        <v>88</v>
      </c>
      <c r="AT97" s="130" t="s">
        <v>80</v>
      </c>
      <c r="AU97" s="130" t="s">
        <v>81</v>
      </c>
      <c r="AY97" s="123" t="s">
        <v>311</v>
      </c>
      <c r="BK97" s="131">
        <f>BK98+BK105+BK112+BK122</f>
        <v>0</v>
      </c>
    </row>
    <row r="98" spans="2:65" s="11" customFormat="1" ht="22.9" customHeight="1" x14ac:dyDescent="0.2">
      <c r="B98" s="122"/>
      <c r="D98" s="123" t="s">
        <v>80</v>
      </c>
      <c r="E98" s="132" t="s">
        <v>88</v>
      </c>
      <c r="F98" s="132" t="s">
        <v>102</v>
      </c>
      <c r="I98" s="125"/>
      <c r="J98" s="133">
        <f>BK98</f>
        <v>0</v>
      </c>
      <c r="L98" s="122"/>
      <c r="M98" s="127"/>
      <c r="P98" s="128">
        <f>SUM(P99:P104)</f>
        <v>0</v>
      </c>
      <c r="R98" s="128">
        <f>SUM(R99:R104)</f>
        <v>0</v>
      </c>
      <c r="T98" s="129">
        <f>SUM(T99:T104)</f>
        <v>0</v>
      </c>
      <c r="AR98" s="123" t="s">
        <v>88</v>
      </c>
      <c r="AT98" s="130" t="s">
        <v>80</v>
      </c>
      <c r="AU98" s="130" t="s">
        <v>88</v>
      </c>
      <c r="AY98" s="123" t="s">
        <v>311</v>
      </c>
      <c r="BK98" s="131">
        <f>SUM(BK99:BK104)</f>
        <v>0</v>
      </c>
    </row>
    <row r="99" spans="2:65" s="1" customFormat="1" ht="24.2" customHeight="1" x14ac:dyDescent="0.2">
      <c r="B99" s="34"/>
      <c r="C99" s="134" t="s">
        <v>88</v>
      </c>
      <c r="D99" s="134" t="s">
        <v>313</v>
      </c>
      <c r="E99" s="135" t="s">
        <v>3770</v>
      </c>
      <c r="F99" s="136" t="s">
        <v>3771</v>
      </c>
      <c r="G99" s="137" t="s">
        <v>316</v>
      </c>
      <c r="H99" s="138">
        <v>31.428000000000001</v>
      </c>
      <c r="I99" s="139"/>
      <c r="J99" s="140">
        <f>ROUND(I99*H99,2)</f>
        <v>0</v>
      </c>
      <c r="K99" s="136" t="s">
        <v>317</v>
      </c>
      <c r="L99" s="34"/>
      <c r="M99" s="141" t="s">
        <v>43</v>
      </c>
      <c r="N99" s="142" t="s">
        <v>52</v>
      </c>
      <c r="P99" s="143">
        <f>O99*H99</f>
        <v>0</v>
      </c>
      <c r="Q99" s="143">
        <v>0</v>
      </c>
      <c r="R99" s="143">
        <f>Q99*H99</f>
        <v>0</v>
      </c>
      <c r="S99" s="143">
        <v>0</v>
      </c>
      <c r="T99" s="144">
        <f>S99*H99</f>
        <v>0</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3772</v>
      </c>
    </row>
    <row r="100" spans="2:65" s="1" customFormat="1" ht="11.25" x14ac:dyDescent="0.2">
      <c r="B100" s="34"/>
      <c r="D100" s="147" t="s">
        <v>320</v>
      </c>
      <c r="F100" s="148" t="s">
        <v>3773</v>
      </c>
      <c r="I100" s="149"/>
      <c r="L100" s="34"/>
      <c r="M100" s="150"/>
      <c r="T100" s="55"/>
      <c r="AT100" s="18" t="s">
        <v>320</v>
      </c>
      <c r="AU100" s="18" t="s">
        <v>90</v>
      </c>
    </row>
    <row r="101" spans="2:65" s="1" customFormat="1" ht="19.5" x14ac:dyDescent="0.2">
      <c r="B101" s="34"/>
      <c r="D101" s="152" t="s">
        <v>668</v>
      </c>
      <c r="F101" s="182" t="s">
        <v>3774</v>
      </c>
      <c r="I101" s="149"/>
      <c r="L101" s="34"/>
      <c r="M101" s="150"/>
      <c r="T101" s="55"/>
      <c r="AT101" s="18" t="s">
        <v>668</v>
      </c>
      <c r="AU101" s="18" t="s">
        <v>90</v>
      </c>
    </row>
    <row r="102" spans="2:65" s="12" customFormat="1" ht="11.25" x14ac:dyDescent="0.2">
      <c r="B102" s="151"/>
      <c r="D102" s="152" t="s">
        <v>322</v>
      </c>
      <c r="E102" s="153" t="s">
        <v>43</v>
      </c>
      <c r="F102" s="154" t="s">
        <v>3775</v>
      </c>
      <c r="H102" s="155">
        <v>31.428000000000001</v>
      </c>
      <c r="I102" s="156"/>
      <c r="L102" s="151"/>
      <c r="M102" s="157"/>
      <c r="T102" s="158"/>
      <c r="AT102" s="153" t="s">
        <v>322</v>
      </c>
      <c r="AU102" s="153" t="s">
        <v>90</v>
      </c>
      <c r="AV102" s="12" t="s">
        <v>90</v>
      </c>
      <c r="AW102" s="12" t="s">
        <v>41</v>
      </c>
      <c r="AX102" s="12" t="s">
        <v>88</v>
      </c>
      <c r="AY102" s="153" t="s">
        <v>311</v>
      </c>
    </row>
    <row r="103" spans="2:65" s="1" customFormat="1" ht="24.2" customHeight="1" x14ac:dyDescent="0.2">
      <c r="B103" s="34"/>
      <c r="C103" s="134" t="s">
        <v>90</v>
      </c>
      <c r="D103" s="134" t="s">
        <v>313</v>
      </c>
      <c r="E103" s="135" t="s">
        <v>1802</v>
      </c>
      <c r="F103" s="136" t="s">
        <v>1803</v>
      </c>
      <c r="G103" s="137" t="s">
        <v>316</v>
      </c>
      <c r="H103" s="138">
        <v>31.428000000000001</v>
      </c>
      <c r="I103" s="139"/>
      <c r="J103" s="140">
        <f>ROUND(I103*H103,2)</f>
        <v>0</v>
      </c>
      <c r="K103" s="136" t="s">
        <v>317</v>
      </c>
      <c r="L103" s="34"/>
      <c r="M103" s="141" t="s">
        <v>43</v>
      </c>
      <c r="N103" s="142" t="s">
        <v>52</v>
      </c>
      <c r="P103" s="143">
        <f>O103*H103</f>
        <v>0</v>
      </c>
      <c r="Q103" s="143">
        <v>0</v>
      </c>
      <c r="R103" s="143">
        <f>Q103*H103</f>
        <v>0</v>
      </c>
      <c r="S103" s="143">
        <v>0</v>
      </c>
      <c r="T103" s="144">
        <f>S103*H103</f>
        <v>0</v>
      </c>
      <c r="AR103" s="145" t="s">
        <v>318</v>
      </c>
      <c r="AT103" s="145" t="s">
        <v>313</v>
      </c>
      <c r="AU103" s="145" t="s">
        <v>90</v>
      </c>
      <c r="AY103" s="18" t="s">
        <v>311</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318</v>
      </c>
      <c r="BM103" s="145" t="s">
        <v>3776</v>
      </c>
    </row>
    <row r="104" spans="2:65" s="1" customFormat="1" ht="11.25" x14ac:dyDescent="0.2">
      <c r="B104" s="34"/>
      <c r="D104" s="147" t="s">
        <v>320</v>
      </c>
      <c r="F104" s="148" t="s">
        <v>1805</v>
      </c>
      <c r="I104" s="149"/>
      <c r="L104" s="34"/>
      <c r="M104" s="150"/>
      <c r="T104" s="55"/>
      <c r="AT104" s="18" t="s">
        <v>320</v>
      </c>
      <c r="AU104" s="18" t="s">
        <v>90</v>
      </c>
    </row>
    <row r="105" spans="2:65" s="11" customFormat="1" ht="22.9" customHeight="1" x14ac:dyDescent="0.2">
      <c r="B105" s="122"/>
      <c r="D105" s="123" t="s">
        <v>80</v>
      </c>
      <c r="E105" s="132" t="s">
        <v>368</v>
      </c>
      <c r="F105" s="132" t="s">
        <v>708</v>
      </c>
      <c r="I105" s="125"/>
      <c r="J105" s="133">
        <f>BK105</f>
        <v>0</v>
      </c>
      <c r="L105" s="122"/>
      <c r="M105" s="127"/>
      <c r="P105" s="128">
        <f>SUM(P106:P111)</f>
        <v>0</v>
      </c>
      <c r="R105" s="128">
        <f>SUM(R106:R111)</f>
        <v>0</v>
      </c>
      <c r="T105" s="129">
        <f>SUM(T106:T111)</f>
        <v>372.08400000000006</v>
      </c>
      <c r="AR105" s="123" t="s">
        <v>88</v>
      </c>
      <c r="AT105" s="130" t="s">
        <v>80</v>
      </c>
      <c r="AU105" s="130" t="s">
        <v>88</v>
      </c>
      <c r="AY105" s="123" t="s">
        <v>311</v>
      </c>
      <c r="BK105" s="131">
        <f>SUM(BK106:BK111)</f>
        <v>0</v>
      </c>
    </row>
    <row r="106" spans="2:65" s="1" customFormat="1" ht="16.5" customHeight="1" x14ac:dyDescent="0.2">
      <c r="B106" s="34"/>
      <c r="C106" s="134" t="s">
        <v>96</v>
      </c>
      <c r="D106" s="134" t="s">
        <v>313</v>
      </c>
      <c r="E106" s="135" t="s">
        <v>3777</v>
      </c>
      <c r="F106" s="136" t="s">
        <v>3778</v>
      </c>
      <c r="G106" s="137" t="s">
        <v>371</v>
      </c>
      <c r="H106" s="138">
        <v>48.18</v>
      </c>
      <c r="I106" s="139"/>
      <c r="J106" s="140">
        <f>ROUND(I106*H106,2)</f>
        <v>0</v>
      </c>
      <c r="K106" s="136" t="s">
        <v>317</v>
      </c>
      <c r="L106" s="34"/>
      <c r="M106" s="141" t="s">
        <v>43</v>
      </c>
      <c r="N106" s="142" t="s">
        <v>52</v>
      </c>
      <c r="P106" s="143">
        <f>O106*H106</f>
        <v>0</v>
      </c>
      <c r="Q106" s="143">
        <v>0</v>
      </c>
      <c r="R106" s="143">
        <f>Q106*H106</f>
        <v>0</v>
      </c>
      <c r="S106" s="143">
        <v>1</v>
      </c>
      <c r="T106" s="144">
        <f>S106*H106</f>
        <v>48.18</v>
      </c>
      <c r="AR106" s="145" t="s">
        <v>318</v>
      </c>
      <c r="AT106" s="145" t="s">
        <v>313</v>
      </c>
      <c r="AU106" s="145" t="s">
        <v>90</v>
      </c>
      <c r="AY106" s="18" t="s">
        <v>311</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318</v>
      </c>
      <c r="BM106" s="145" t="s">
        <v>3779</v>
      </c>
    </row>
    <row r="107" spans="2:65" s="1" customFormat="1" ht="11.25" x14ac:dyDescent="0.2">
      <c r="B107" s="34"/>
      <c r="D107" s="147" t="s">
        <v>320</v>
      </c>
      <c r="F107" s="148" t="s">
        <v>3780</v>
      </c>
      <c r="I107" s="149"/>
      <c r="L107" s="34"/>
      <c r="M107" s="150"/>
      <c r="T107" s="55"/>
      <c r="AT107" s="18" t="s">
        <v>320</v>
      </c>
      <c r="AU107" s="18" t="s">
        <v>90</v>
      </c>
    </row>
    <row r="108" spans="2:65" s="12" customFormat="1" ht="11.25" x14ac:dyDescent="0.2">
      <c r="B108" s="151"/>
      <c r="D108" s="152" t="s">
        <v>322</v>
      </c>
      <c r="E108" s="153" t="s">
        <v>43</v>
      </c>
      <c r="F108" s="154" t="s">
        <v>3781</v>
      </c>
      <c r="H108" s="155">
        <v>48.18</v>
      </c>
      <c r="I108" s="156"/>
      <c r="L108" s="151"/>
      <c r="M108" s="157"/>
      <c r="T108" s="158"/>
      <c r="AT108" s="153" t="s">
        <v>322</v>
      </c>
      <c r="AU108" s="153" t="s">
        <v>90</v>
      </c>
      <c r="AV108" s="12" t="s">
        <v>90</v>
      </c>
      <c r="AW108" s="12" t="s">
        <v>41</v>
      </c>
      <c r="AX108" s="12" t="s">
        <v>88</v>
      </c>
      <c r="AY108" s="153" t="s">
        <v>311</v>
      </c>
    </row>
    <row r="109" spans="2:65" s="1" customFormat="1" ht="16.5" customHeight="1" x14ac:dyDescent="0.2">
      <c r="B109" s="34"/>
      <c r="C109" s="134" t="s">
        <v>318</v>
      </c>
      <c r="D109" s="134" t="s">
        <v>313</v>
      </c>
      <c r="E109" s="135" t="s">
        <v>3782</v>
      </c>
      <c r="F109" s="136" t="s">
        <v>3783</v>
      </c>
      <c r="G109" s="137" t="s">
        <v>316</v>
      </c>
      <c r="H109" s="138">
        <v>134.4</v>
      </c>
      <c r="I109" s="139"/>
      <c r="J109" s="140">
        <f>ROUND(I109*H109,2)</f>
        <v>0</v>
      </c>
      <c r="K109" s="136" t="s">
        <v>317</v>
      </c>
      <c r="L109" s="34"/>
      <c r="M109" s="141" t="s">
        <v>43</v>
      </c>
      <c r="N109" s="142" t="s">
        <v>52</v>
      </c>
      <c r="P109" s="143">
        <f>O109*H109</f>
        <v>0</v>
      </c>
      <c r="Q109" s="143">
        <v>0</v>
      </c>
      <c r="R109" s="143">
        <f>Q109*H109</f>
        <v>0</v>
      </c>
      <c r="S109" s="143">
        <v>2.41</v>
      </c>
      <c r="T109" s="144">
        <f>S109*H109</f>
        <v>323.90400000000005</v>
      </c>
      <c r="AR109" s="145" t="s">
        <v>318</v>
      </c>
      <c r="AT109" s="145" t="s">
        <v>313</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3784</v>
      </c>
    </row>
    <row r="110" spans="2:65" s="1" customFormat="1" ht="11.25" x14ac:dyDescent="0.2">
      <c r="B110" s="34"/>
      <c r="D110" s="147" t="s">
        <v>320</v>
      </c>
      <c r="F110" s="148" t="s">
        <v>3785</v>
      </c>
      <c r="I110" s="149"/>
      <c r="L110" s="34"/>
      <c r="M110" s="150"/>
      <c r="T110" s="55"/>
      <c r="AT110" s="18" t="s">
        <v>320</v>
      </c>
      <c r="AU110" s="18" t="s">
        <v>90</v>
      </c>
    </row>
    <row r="111" spans="2:65" s="12" customFormat="1" ht="11.25" x14ac:dyDescent="0.2">
      <c r="B111" s="151"/>
      <c r="D111" s="152" t="s">
        <v>322</v>
      </c>
      <c r="E111" s="153" t="s">
        <v>43</v>
      </c>
      <c r="F111" s="154" t="s">
        <v>3786</v>
      </c>
      <c r="H111" s="155">
        <v>134.4</v>
      </c>
      <c r="I111" s="156"/>
      <c r="L111" s="151"/>
      <c r="M111" s="157"/>
      <c r="T111" s="158"/>
      <c r="AT111" s="153" t="s">
        <v>322</v>
      </c>
      <c r="AU111" s="153" t="s">
        <v>90</v>
      </c>
      <c r="AV111" s="12" t="s">
        <v>90</v>
      </c>
      <c r="AW111" s="12" t="s">
        <v>41</v>
      </c>
      <c r="AX111" s="12" t="s">
        <v>88</v>
      </c>
      <c r="AY111" s="153" t="s">
        <v>311</v>
      </c>
    </row>
    <row r="112" spans="2:65" s="11" customFormat="1" ht="22.9" customHeight="1" x14ac:dyDescent="0.2">
      <c r="B112" s="122"/>
      <c r="D112" s="123" t="s">
        <v>80</v>
      </c>
      <c r="E112" s="132" t="s">
        <v>868</v>
      </c>
      <c r="F112" s="132" t="s">
        <v>1865</v>
      </c>
      <c r="I112" s="125"/>
      <c r="J112" s="133">
        <f>BK112</f>
        <v>0</v>
      </c>
      <c r="L112" s="122"/>
      <c r="M112" s="127"/>
      <c r="P112" s="128">
        <f>SUM(P113:P121)</f>
        <v>0</v>
      </c>
      <c r="R112" s="128">
        <f>SUM(R113:R121)</f>
        <v>0</v>
      </c>
      <c r="T112" s="129">
        <f>SUM(T113:T121)</f>
        <v>0</v>
      </c>
      <c r="AR112" s="123" t="s">
        <v>88</v>
      </c>
      <c r="AT112" s="130" t="s">
        <v>80</v>
      </c>
      <c r="AU112" s="130" t="s">
        <v>88</v>
      </c>
      <c r="AY112" s="123" t="s">
        <v>311</v>
      </c>
      <c r="BK112" s="131">
        <f>SUM(BK113:BK121)</f>
        <v>0</v>
      </c>
    </row>
    <row r="113" spans="2:65" s="1" customFormat="1" ht="16.5" customHeight="1" x14ac:dyDescent="0.2">
      <c r="B113" s="34"/>
      <c r="C113" s="134" t="s">
        <v>344</v>
      </c>
      <c r="D113" s="134" t="s">
        <v>313</v>
      </c>
      <c r="E113" s="135" t="s">
        <v>1866</v>
      </c>
      <c r="F113" s="136" t="s">
        <v>1867</v>
      </c>
      <c r="G113" s="137" t="s">
        <v>371</v>
      </c>
      <c r="H113" s="138">
        <v>372.084</v>
      </c>
      <c r="I113" s="139"/>
      <c r="J113" s="140">
        <f>ROUND(I113*H113,2)</f>
        <v>0</v>
      </c>
      <c r="K113" s="136" t="s">
        <v>317</v>
      </c>
      <c r="L113" s="34"/>
      <c r="M113" s="141" t="s">
        <v>43</v>
      </c>
      <c r="N113" s="142" t="s">
        <v>52</v>
      </c>
      <c r="P113" s="143">
        <f>O113*H113</f>
        <v>0</v>
      </c>
      <c r="Q113" s="143">
        <v>0</v>
      </c>
      <c r="R113" s="143">
        <f>Q113*H113</f>
        <v>0</v>
      </c>
      <c r="S113" s="143">
        <v>0</v>
      </c>
      <c r="T113" s="144">
        <f>S113*H113</f>
        <v>0</v>
      </c>
      <c r="AR113" s="145" t="s">
        <v>318</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318</v>
      </c>
      <c r="BM113" s="145" t="s">
        <v>3787</v>
      </c>
    </row>
    <row r="114" spans="2:65" s="1" customFormat="1" ht="11.25" x14ac:dyDescent="0.2">
      <c r="B114" s="34"/>
      <c r="D114" s="147" t="s">
        <v>320</v>
      </c>
      <c r="F114" s="148" t="s">
        <v>1869</v>
      </c>
      <c r="I114" s="149"/>
      <c r="L114" s="34"/>
      <c r="M114" s="150"/>
      <c r="T114" s="55"/>
      <c r="AT114" s="18" t="s">
        <v>320</v>
      </c>
      <c r="AU114" s="18" t="s">
        <v>90</v>
      </c>
    </row>
    <row r="115" spans="2:65" s="1" customFormat="1" ht="24.2" customHeight="1" x14ac:dyDescent="0.2">
      <c r="B115" s="34"/>
      <c r="C115" s="134" t="s">
        <v>350</v>
      </c>
      <c r="D115" s="134" t="s">
        <v>313</v>
      </c>
      <c r="E115" s="135" t="s">
        <v>1870</v>
      </c>
      <c r="F115" s="136" t="s">
        <v>1871</v>
      </c>
      <c r="G115" s="137" t="s">
        <v>371</v>
      </c>
      <c r="H115" s="138">
        <v>372.084</v>
      </c>
      <c r="I115" s="139"/>
      <c r="J115" s="140">
        <f>ROUND(I115*H115,2)</f>
        <v>0</v>
      </c>
      <c r="K115" s="136" t="s">
        <v>317</v>
      </c>
      <c r="L115" s="34"/>
      <c r="M115" s="141" t="s">
        <v>43</v>
      </c>
      <c r="N115" s="142" t="s">
        <v>52</v>
      </c>
      <c r="P115" s="143">
        <f>O115*H115</f>
        <v>0</v>
      </c>
      <c r="Q115" s="143">
        <v>0</v>
      </c>
      <c r="R115" s="143">
        <f>Q115*H115</f>
        <v>0</v>
      </c>
      <c r="S115" s="143">
        <v>0</v>
      </c>
      <c r="T115" s="144">
        <f>S115*H115</f>
        <v>0</v>
      </c>
      <c r="AR115" s="145" t="s">
        <v>318</v>
      </c>
      <c r="AT115" s="145" t="s">
        <v>313</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3788</v>
      </c>
    </row>
    <row r="116" spans="2:65" s="1" customFormat="1" ht="11.25" x14ac:dyDescent="0.2">
      <c r="B116" s="34"/>
      <c r="D116" s="147" t="s">
        <v>320</v>
      </c>
      <c r="F116" s="148" t="s">
        <v>1873</v>
      </c>
      <c r="I116" s="149"/>
      <c r="L116" s="34"/>
      <c r="M116" s="150"/>
      <c r="T116" s="55"/>
      <c r="AT116" s="18" t="s">
        <v>320</v>
      </c>
      <c r="AU116" s="18" t="s">
        <v>90</v>
      </c>
    </row>
    <row r="117" spans="2:65" s="1" customFormat="1" ht="21.75" customHeight="1" x14ac:dyDescent="0.2">
      <c r="B117" s="34"/>
      <c r="C117" s="134" t="s">
        <v>356</v>
      </c>
      <c r="D117" s="134" t="s">
        <v>313</v>
      </c>
      <c r="E117" s="135" t="s">
        <v>876</v>
      </c>
      <c r="F117" s="136" t="s">
        <v>877</v>
      </c>
      <c r="G117" s="137" t="s">
        <v>371</v>
      </c>
      <c r="H117" s="138">
        <v>372.084</v>
      </c>
      <c r="I117" s="139"/>
      <c r="J117" s="140">
        <f>ROUND(I117*H117,2)</f>
        <v>0</v>
      </c>
      <c r="K117" s="136" t="s">
        <v>317</v>
      </c>
      <c r="L117" s="34"/>
      <c r="M117" s="141" t="s">
        <v>43</v>
      </c>
      <c r="N117" s="142" t="s">
        <v>52</v>
      </c>
      <c r="P117" s="143">
        <f>O117*H117</f>
        <v>0</v>
      </c>
      <c r="Q117" s="143">
        <v>0</v>
      </c>
      <c r="R117" s="143">
        <f>Q117*H117</f>
        <v>0</v>
      </c>
      <c r="S117" s="143">
        <v>0</v>
      </c>
      <c r="T117" s="144">
        <f>S117*H117</f>
        <v>0</v>
      </c>
      <c r="AR117" s="145" t="s">
        <v>318</v>
      </c>
      <c r="AT117" s="145" t="s">
        <v>313</v>
      </c>
      <c r="AU117" s="145" t="s">
        <v>90</v>
      </c>
      <c r="AY117" s="18" t="s">
        <v>311</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318</v>
      </c>
      <c r="BM117" s="145" t="s">
        <v>3789</v>
      </c>
    </row>
    <row r="118" spans="2:65" s="1" customFormat="1" ht="11.25" x14ac:dyDescent="0.2">
      <c r="B118" s="34"/>
      <c r="D118" s="147" t="s">
        <v>320</v>
      </c>
      <c r="F118" s="148" t="s">
        <v>879</v>
      </c>
      <c r="I118" s="149"/>
      <c r="L118" s="34"/>
      <c r="M118" s="150"/>
      <c r="T118" s="55"/>
      <c r="AT118" s="18" t="s">
        <v>320</v>
      </c>
      <c r="AU118" s="18" t="s">
        <v>90</v>
      </c>
    </row>
    <row r="119" spans="2:65" s="1" customFormat="1" ht="24.2" customHeight="1" x14ac:dyDescent="0.2">
      <c r="B119" s="34"/>
      <c r="C119" s="134" t="s">
        <v>362</v>
      </c>
      <c r="D119" s="134" t="s">
        <v>313</v>
      </c>
      <c r="E119" s="135" t="s">
        <v>881</v>
      </c>
      <c r="F119" s="136" t="s">
        <v>882</v>
      </c>
      <c r="G119" s="137" t="s">
        <v>371</v>
      </c>
      <c r="H119" s="138">
        <v>3348.7559999999999</v>
      </c>
      <c r="I119" s="139"/>
      <c r="J119" s="140">
        <f>ROUND(I119*H119,2)</f>
        <v>0</v>
      </c>
      <c r="K119" s="136" t="s">
        <v>317</v>
      </c>
      <c r="L119" s="34"/>
      <c r="M119" s="141" t="s">
        <v>43</v>
      </c>
      <c r="N119" s="142" t="s">
        <v>52</v>
      </c>
      <c r="P119" s="143">
        <f>O119*H119</f>
        <v>0</v>
      </c>
      <c r="Q119" s="143">
        <v>0</v>
      </c>
      <c r="R119" s="143">
        <f>Q119*H119</f>
        <v>0</v>
      </c>
      <c r="S119" s="143">
        <v>0</v>
      </c>
      <c r="T119" s="144">
        <f>S119*H119</f>
        <v>0</v>
      </c>
      <c r="AR119" s="145" t="s">
        <v>318</v>
      </c>
      <c r="AT119" s="145" t="s">
        <v>313</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318</v>
      </c>
      <c r="BM119" s="145" t="s">
        <v>3790</v>
      </c>
    </row>
    <row r="120" spans="2:65" s="1" customFormat="1" ht="11.25" x14ac:dyDescent="0.2">
      <c r="B120" s="34"/>
      <c r="D120" s="147" t="s">
        <v>320</v>
      </c>
      <c r="F120" s="148" t="s">
        <v>884</v>
      </c>
      <c r="I120" s="149"/>
      <c r="L120" s="34"/>
      <c r="M120" s="150"/>
      <c r="T120" s="55"/>
      <c r="AT120" s="18" t="s">
        <v>320</v>
      </c>
      <c r="AU120" s="18" t="s">
        <v>90</v>
      </c>
    </row>
    <row r="121" spans="2:65" s="12" customFormat="1" ht="11.25" x14ac:dyDescent="0.2">
      <c r="B121" s="151"/>
      <c r="D121" s="152" t="s">
        <v>322</v>
      </c>
      <c r="F121" s="154" t="s">
        <v>3791</v>
      </c>
      <c r="H121" s="155">
        <v>3348.7559999999999</v>
      </c>
      <c r="I121" s="156"/>
      <c r="L121" s="151"/>
      <c r="M121" s="157"/>
      <c r="T121" s="158"/>
      <c r="AT121" s="153" t="s">
        <v>322</v>
      </c>
      <c r="AU121" s="153" t="s">
        <v>90</v>
      </c>
      <c r="AV121" s="12" t="s">
        <v>90</v>
      </c>
      <c r="AW121" s="12" t="s">
        <v>4</v>
      </c>
      <c r="AX121" s="12" t="s">
        <v>88</v>
      </c>
      <c r="AY121" s="153" t="s">
        <v>311</v>
      </c>
    </row>
    <row r="122" spans="2:65" s="11" customFormat="1" ht="22.9" customHeight="1" x14ac:dyDescent="0.2">
      <c r="B122" s="122"/>
      <c r="D122" s="123" t="s">
        <v>80</v>
      </c>
      <c r="E122" s="132" t="s">
        <v>886</v>
      </c>
      <c r="F122" s="132" t="s">
        <v>887</v>
      </c>
      <c r="I122" s="125"/>
      <c r="J122" s="133">
        <f>BK122</f>
        <v>0</v>
      </c>
      <c r="L122" s="122"/>
      <c r="M122" s="127"/>
      <c r="P122" s="128">
        <f>SUM(P123:P130)</f>
        <v>0</v>
      </c>
      <c r="R122" s="128">
        <f>SUM(R123:R130)</f>
        <v>0</v>
      </c>
      <c r="T122" s="129">
        <f>SUM(T123:T130)</f>
        <v>0</v>
      </c>
      <c r="AR122" s="123" t="s">
        <v>88</v>
      </c>
      <c r="AT122" s="130" t="s">
        <v>80</v>
      </c>
      <c r="AU122" s="130" t="s">
        <v>88</v>
      </c>
      <c r="AY122" s="123" t="s">
        <v>311</v>
      </c>
      <c r="BK122" s="131">
        <f>SUM(BK123:BK130)</f>
        <v>0</v>
      </c>
    </row>
    <row r="123" spans="2:65" s="1" customFormat="1" ht="24.2" customHeight="1" x14ac:dyDescent="0.2">
      <c r="B123" s="34"/>
      <c r="C123" s="134" t="s">
        <v>368</v>
      </c>
      <c r="D123" s="134" t="s">
        <v>313</v>
      </c>
      <c r="E123" s="135" t="s">
        <v>1877</v>
      </c>
      <c r="F123" s="136" t="s">
        <v>1878</v>
      </c>
      <c r="G123" s="137" t="s">
        <v>371</v>
      </c>
      <c r="H123" s="138">
        <v>40.953000000000003</v>
      </c>
      <c r="I123" s="139"/>
      <c r="J123" s="140">
        <f>ROUND(I123*H123,2)</f>
        <v>0</v>
      </c>
      <c r="K123" s="136" t="s">
        <v>317</v>
      </c>
      <c r="L123" s="34"/>
      <c r="M123" s="141" t="s">
        <v>43</v>
      </c>
      <c r="N123" s="142" t="s">
        <v>52</v>
      </c>
      <c r="P123" s="143">
        <f>O123*H123</f>
        <v>0</v>
      </c>
      <c r="Q123" s="143">
        <v>0</v>
      </c>
      <c r="R123" s="143">
        <f>Q123*H123</f>
        <v>0</v>
      </c>
      <c r="S123" s="143">
        <v>0</v>
      </c>
      <c r="T123" s="144">
        <f>S123*H123</f>
        <v>0</v>
      </c>
      <c r="AR123" s="145" t="s">
        <v>318</v>
      </c>
      <c r="AT123" s="145" t="s">
        <v>313</v>
      </c>
      <c r="AU123" s="145" t="s">
        <v>90</v>
      </c>
      <c r="AY123" s="18" t="s">
        <v>311</v>
      </c>
      <c r="BE123" s="146">
        <f>IF(N123="základní",J123,0)</f>
        <v>0</v>
      </c>
      <c r="BF123" s="146">
        <f>IF(N123="snížená",J123,0)</f>
        <v>0</v>
      </c>
      <c r="BG123" s="146">
        <f>IF(N123="zákl. přenesená",J123,0)</f>
        <v>0</v>
      </c>
      <c r="BH123" s="146">
        <f>IF(N123="sníž. přenesená",J123,0)</f>
        <v>0</v>
      </c>
      <c r="BI123" s="146">
        <f>IF(N123="nulová",J123,0)</f>
        <v>0</v>
      </c>
      <c r="BJ123" s="18" t="s">
        <v>88</v>
      </c>
      <c r="BK123" s="146">
        <f>ROUND(I123*H123,2)</f>
        <v>0</v>
      </c>
      <c r="BL123" s="18" t="s">
        <v>318</v>
      </c>
      <c r="BM123" s="145" t="s">
        <v>3792</v>
      </c>
    </row>
    <row r="124" spans="2:65" s="1" customFormat="1" ht="11.25" x14ac:dyDescent="0.2">
      <c r="B124" s="34"/>
      <c r="D124" s="147" t="s">
        <v>320</v>
      </c>
      <c r="F124" s="148" t="s">
        <v>1880</v>
      </c>
      <c r="I124" s="149"/>
      <c r="L124" s="34"/>
      <c r="M124" s="150"/>
      <c r="T124" s="55"/>
      <c r="AT124" s="18" t="s">
        <v>320</v>
      </c>
      <c r="AU124" s="18" t="s">
        <v>90</v>
      </c>
    </row>
    <row r="125" spans="2:65" s="12" customFormat="1" ht="11.25" x14ac:dyDescent="0.2">
      <c r="B125" s="151"/>
      <c r="D125" s="152" t="s">
        <v>322</v>
      </c>
      <c r="F125" s="154" t="s">
        <v>3793</v>
      </c>
      <c r="H125" s="155">
        <v>40.953000000000003</v>
      </c>
      <c r="I125" s="156"/>
      <c r="L125" s="151"/>
      <c r="M125" s="157"/>
      <c r="T125" s="158"/>
      <c r="AT125" s="153" t="s">
        <v>322</v>
      </c>
      <c r="AU125" s="153" t="s">
        <v>90</v>
      </c>
      <c r="AV125" s="12" t="s">
        <v>90</v>
      </c>
      <c r="AW125" s="12" t="s">
        <v>4</v>
      </c>
      <c r="AX125" s="12" t="s">
        <v>88</v>
      </c>
      <c r="AY125" s="153" t="s">
        <v>311</v>
      </c>
    </row>
    <row r="126" spans="2:65" s="1" customFormat="1" ht="24.2" customHeight="1" x14ac:dyDescent="0.2">
      <c r="B126" s="34"/>
      <c r="C126" s="134" t="s">
        <v>376</v>
      </c>
      <c r="D126" s="134" t="s">
        <v>313</v>
      </c>
      <c r="E126" s="135" t="s">
        <v>3794</v>
      </c>
      <c r="F126" s="136" t="s">
        <v>3795</v>
      </c>
      <c r="G126" s="137" t="s">
        <v>371</v>
      </c>
      <c r="H126" s="138">
        <v>7.2270000000000003</v>
      </c>
      <c r="I126" s="139"/>
      <c r="J126" s="140">
        <f>ROUND(I126*H126,2)</f>
        <v>0</v>
      </c>
      <c r="K126" s="136" t="s">
        <v>317</v>
      </c>
      <c r="L126" s="34"/>
      <c r="M126" s="141" t="s">
        <v>43</v>
      </c>
      <c r="N126" s="142" t="s">
        <v>52</v>
      </c>
      <c r="P126" s="143">
        <f>O126*H126</f>
        <v>0</v>
      </c>
      <c r="Q126" s="143">
        <v>0</v>
      </c>
      <c r="R126" s="143">
        <f>Q126*H126</f>
        <v>0</v>
      </c>
      <c r="S126" s="143">
        <v>0</v>
      </c>
      <c r="T126" s="144">
        <f>S126*H126</f>
        <v>0</v>
      </c>
      <c r="AR126" s="145" t="s">
        <v>318</v>
      </c>
      <c r="AT126" s="145" t="s">
        <v>313</v>
      </c>
      <c r="AU126" s="145" t="s">
        <v>90</v>
      </c>
      <c r="AY126" s="18" t="s">
        <v>311</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318</v>
      </c>
      <c r="BM126" s="145" t="s">
        <v>3796</v>
      </c>
    </row>
    <row r="127" spans="2:65" s="1" customFormat="1" ht="11.25" x14ac:dyDescent="0.2">
      <c r="B127" s="34"/>
      <c r="D127" s="147" t="s">
        <v>320</v>
      </c>
      <c r="F127" s="148" t="s">
        <v>3797</v>
      </c>
      <c r="I127" s="149"/>
      <c r="L127" s="34"/>
      <c r="M127" s="150"/>
      <c r="T127" s="55"/>
      <c r="AT127" s="18" t="s">
        <v>320</v>
      </c>
      <c r="AU127" s="18" t="s">
        <v>90</v>
      </c>
    </row>
    <row r="128" spans="2:65" s="12" customFormat="1" ht="11.25" x14ac:dyDescent="0.2">
      <c r="B128" s="151"/>
      <c r="D128" s="152" t="s">
        <v>322</v>
      </c>
      <c r="F128" s="154" t="s">
        <v>3798</v>
      </c>
      <c r="H128" s="155">
        <v>7.2270000000000003</v>
      </c>
      <c r="I128" s="156"/>
      <c r="L128" s="151"/>
      <c r="M128" s="157"/>
      <c r="T128" s="158"/>
      <c r="AT128" s="153" t="s">
        <v>322</v>
      </c>
      <c r="AU128" s="153" t="s">
        <v>90</v>
      </c>
      <c r="AV128" s="12" t="s">
        <v>90</v>
      </c>
      <c r="AW128" s="12" t="s">
        <v>4</v>
      </c>
      <c r="AX128" s="12" t="s">
        <v>88</v>
      </c>
      <c r="AY128" s="153" t="s">
        <v>311</v>
      </c>
    </row>
    <row r="129" spans="2:65" s="1" customFormat="1" ht="24.2" customHeight="1" x14ac:dyDescent="0.2">
      <c r="B129" s="34"/>
      <c r="C129" s="134" t="s">
        <v>384</v>
      </c>
      <c r="D129" s="134" t="s">
        <v>313</v>
      </c>
      <c r="E129" s="135" t="s">
        <v>894</v>
      </c>
      <c r="F129" s="136" t="s">
        <v>895</v>
      </c>
      <c r="G129" s="137" t="s">
        <v>371</v>
      </c>
      <c r="H129" s="138">
        <v>323.904</v>
      </c>
      <c r="I129" s="139"/>
      <c r="J129" s="140">
        <f>ROUND(I129*H129,2)</f>
        <v>0</v>
      </c>
      <c r="K129" s="136" t="s">
        <v>317</v>
      </c>
      <c r="L129" s="34"/>
      <c r="M129" s="141" t="s">
        <v>43</v>
      </c>
      <c r="N129" s="142" t="s">
        <v>52</v>
      </c>
      <c r="P129" s="143">
        <f>O129*H129</f>
        <v>0</v>
      </c>
      <c r="Q129" s="143">
        <v>0</v>
      </c>
      <c r="R129" s="143">
        <f>Q129*H129</f>
        <v>0</v>
      </c>
      <c r="S129" s="143">
        <v>0</v>
      </c>
      <c r="T129" s="144">
        <f>S129*H129</f>
        <v>0</v>
      </c>
      <c r="AR129" s="145" t="s">
        <v>318</v>
      </c>
      <c r="AT129" s="145" t="s">
        <v>313</v>
      </c>
      <c r="AU129" s="145" t="s">
        <v>90</v>
      </c>
      <c r="AY129" s="18" t="s">
        <v>311</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318</v>
      </c>
      <c r="BM129" s="145" t="s">
        <v>3799</v>
      </c>
    </row>
    <row r="130" spans="2:65" s="1" customFormat="1" ht="11.25" x14ac:dyDescent="0.2">
      <c r="B130" s="34"/>
      <c r="D130" s="147" t="s">
        <v>320</v>
      </c>
      <c r="F130" s="148" t="s">
        <v>897</v>
      </c>
      <c r="I130" s="149"/>
      <c r="L130" s="34"/>
      <c r="M130" s="194"/>
      <c r="N130" s="195"/>
      <c r="O130" s="195"/>
      <c r="P130" s="195"/>
      <c r="Q130" s="195"/>
      <c r="R130" s="195"/>
      <c r="S130" s="195"/>
      <c r="T130" s="196"/>
      <c r="AT130" s="18" t="s">
        <v>320</v>
      </c>
      <c r="AU130" s="18" t="s">
        <v>90</v>
      </c>
    </row>
    <row r="131" spans="2:65" s="1" customFormat="1" ht="6.95" customHeight="1" x14ac:dyDescent="0.2">
      <c r="B131" s="43"/>
      <c r="C131" s="44"/>
      <c r="D131" s="44"/>
      <c r="E131" s="44"/>
      <c r="F131" s="44"/>
      <c r="G131" s="44"/>
      <c r="H131" s="44"/>
      <c r="I131" s="44"/>
      <c r="J131" s="44"/>
      <c r="K131" s="44"/>
      <c r="L131" s="34"/>
    </row>
  </sheetData>
  <sheetProtection algorithmName="SHA-512" hashValue="ODXdIt9KQwhAfCXu+vWX/SBkD5OW70s4IE+rifeSFQSq7gHYe/BdOvdfQQmy/LXHwDe2NFjZ5e5z696AO2ofDw==" saltValue="6x0h+7KT1DChlzNPW+AnYNXAylRajyp6kY1BeF9ABbpkpDHKeV0vpZ1/z85li9BfvQiut190ouT5Ef4zEC+IXg==" spinCount="100000" sheet="1" objects="1" scenarios="1" formatColumns="0" formatRows="0" autoFilter="0"/>
  <autoFilter ref="C95:K130" xr:uid="{00000000-0009-0000-0000-00000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C00-000000000000}"/>
    <hyperlink ref="F104" r:id="rId2" xr:uid="{00000000-0004-0000-0C00-000001000000}"/>
    <hyperlink ref="F107" r:id="rId3" xr:uid="{00000000-0004-0000-0C00-000002000000}"/>
    <hyperlink ref="F110" r:id="rId4" xr:uid="{00000000-0004-0000-0C00-000003000000}"/>
    <hyperlink ref="F114" r:id="rId5" xr:uid="{00000000-0004-0000-0C00-000004000000}"/>
    <hyperlink ref="F116" r:id="rId6" xr:uid="{00000000-0004-0000-0C00-000005000000}"/>
    <hyperlink ref="F118" r:id="rId7" xr:uid="{00000000-0004-0000-0C00-000006000000}"/>
    <hyperlink ref="F120" r:id="rId8" xr:uid="{00000000-0004-0000-0C00-000007000000}"/>
    <hyperlink ref="F124" r:id="rId9" xr:uid="{00000000-0004-0000-0C00-000008000000}"/>
    <hyperlink ref="F127" r:id="rId10" xr:uid="{00000000-0004-0000-0C00-000009000000}"/>
    <hyperlink ref="F130" r:id="rId11" xr:uid="{00000000-0004-0000-0C00-00000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4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135</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2484</v>
      </c>
      <c r="F9" s="341"/>
      <c r="G9" s="341"/>
      <c r="H9" s="341"/>
      <c r="L9" s="34"/>
    </row>
    <row r="10" spans="2:46" s="1" customFormat="1" ht="12" customHeight="1" x14ac:dyDescent="0.2">
      <c r="B10" s="34"/>
      <c r="D10" s="28" t="s">
        <v>267</v>
      </c>
      <c r="L10" s="34"/>
    </row>
    <row r="11" spans="2:46" s="1" customFormat="1" ht="16.5" customHeight="1" x14ac:dyDescent="0.2">
      <c r="B11" s="34"/>
      <c r="E11" s="322" t="s">
        <v>3800</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
        <v>43</v>
      </c>
      <c r="L25" s="34"/>
    </row>
    <row r="26" spans="2:12" s="1" customFormat="1" ht="18" customHeight="1" x14ac:dyDescent="0.2">
      <c r="B26" s="34"/>
      <c r="E26" s="26" t="s">
        <v>44</v>
      </c>
      <c r="I26" s="28" t="s">
        <v>33</v>
      </c>
      <c r="J26" s="26" t="s">
        <v>43</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ROUND(J92,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ROUND((SUM(BE92:BE144)),  2)</f>
        <v>0</v>
      </c>
      <c r="I35" s="96">
        <v>0.21</v>
      </c>
      <c r="J35" s="84">
        <f>ROUND(((SUM(BE92:BE144))*I35),  2)</f>
        <v>0</v>
      </c>
      <c r="L35" s="34"/>
    </row>
    <row r="36" spans="2:12" s="1" customFormat="1" ht="14.45" customHeight="1" x14ac:dyDescent="0.2">
      <c r="B36" s="34"/>
      <c r="E36" s="28" t="s">
        <v>53</v>
      </c>
      <c r="F36" s="84">
        <f>ROUND((SUM(BF92:BF144)),  2)</f>
        <v>0</v>
      </c>
      <c r="I36" s="96">
        <v>0.12</v>
      </c>
      <c r="J36" s="84">
        <f>ROUND(((SUM(BF92:BF144))*I36),  2)</f>
        <v>0</v>
      </c>
      <c r="L36" s="34"/>
    </row>
    <row r="37" spans="2:12" s="1" customFormat="1" ht="14.45" hidden="1" customHeight="1" x14ac:dyDescent="0.2">
      <c r="B37" s="34"/>
      <c r="E37" s="28" t="s">
        <v>54</v>
      </c>
      <c r="F37" s="84">
        <f>ROUND((SUM(BG92:BG144)),  2)</f>
        <v>0</v>
      </c>
      <c r="I37" s="96">
        <v>0.21</v>
      </c>
      <c r="J37" s="84">
        <f>0</f>
        <v>0</v>
      </c>
      <c r="L37" s="34"/>
    </row>
    <row r="38" spans="2:12" s="1" customFormat="1" ht="14.45" hidden="1" customHeight="1" x14ac:dyDescent="0.2">
      <c r="B38" s="34"/>
      <c r="E38" s="28" t="s">
        <v>55</v>
      </c>
      <c r="F38" s="84">
        <f>ROUND((SUM(BH92:BH144)),  2)</f>
        <v>0</v>
      </c>
      <c r="I38" s="96">
        <v>0.12</v>
      </c>
      <c r="J38" s="84">
        <f>0</f>
        <v>0</v>
      </c>
      <c r="L38" s="34"/>
    </row>
    <row r="39" spans="2:12" s="1" customFormat="1" ht="14.45" hidden="1" customHeight="1" x14ac:dyDescent="0.2">
      <c r="B39" s="34"/>
      <c r="E39" s="28" t="s">
        <v>56</v>
      </c>
      <c r="F39" s="84">
        <f>ROUND((SUM(BI92:BI144)),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2484</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04.4.1 - SO04 ZTI</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J92</f>
        <v>0</v>
      </c>
      <c r="L63" s="34"/>
      <c r="AU63" s="18" t="s">
        <v>272</v>
      </c>
    </row>
    <row r="64" spans="2:47" s="8" customFormat="1" ht="24.95" customHeight="1" x14ac:dyDescent="0.2">
      <c r="B64" s="106"/>
      <c r="D64" s="107" t="s">
        <v>273</v>
      </c>
      <c r="E64" s="108"/>
      <c r="F64" s="108"/>
      <c r="G64" s="108"/>
      <c r="H64" s="108"/>
      <c r="I64" s="108"/>
      <c r="J64" s="109">
        <f>J93</f>
        <v>0</v>
      </c>
      <c r="L64" s="106"/>
    </row>
    <row r="65" spans="2:12" s="9" customFormat="1" ht="19.899999999999999" customHeight="1" x14ac:dyDescent="0.2">
      <c r="B65" s="110"/>
      <c r="D65" s="111" t="s">
        <v>278</v>
      </c>
      <c r="E65" s="112"/>
      <c r="F65" s="112"/>
      <c r="G65" s="112"/>
      <c r="H65" s="112"/>
      <c r="I65" s="112"/>
      <c r="J65" s="113">
        <f>J94</f>
        <v>0</v>
      </c>
      <c r="L65" s="110"/>
    </row>
    <row r="66" spans="2:12" s="8" customFormat="1" ht="24.95" customHeight="1" x14ac:dyDescent="0.2">
      <c r="B66" s="106"/>
      <c r="D66" s="107" t="s">
        <v>282</v>
      </c>
      <c r="E66" s="108"/>
      <c r="F66" s="108"/>
      <c r="G66" s="108"/>
      <c r="H66" s="108"/>
      <c r="I66" s="108"/>
      <c r="J66" s="109">
        <f>J96</f>
        <v>0</v>
      </c>
      <c r="L66" s="106"/>
    </row>
    <row r="67" spans="2:12" s="9" customFormat="1" ht="19.899999999999999" customHeight="1" x14ac:dyDescent="0.2">
      <c r="B67" s="110"/>
      <c r="D67" s="111" t="s">
        <v>1889</v>
      </c>
      <c r="E67" s="112"/>
      <c r="F67" s="112"/>
      <c r="G67" s="112"/>
      <c r="H67" s="112"/>
      <c r="I67" s="112"/>
      <c r="J67" s="113">
        <f>J97</f>
        <v>0</v>
      </c>
      <c r="L67" s="110"/>
    </row>
    <row r="68" spans="2:12" s="9" customFormat="1" ht="19.899999999999999" customHeight="1" x14ac:dyDescent="0.2">
      <c r="B68" s="110"/>
      <c r="D68" s="111" t="s">
        <v>1890</v>
      </c>
      <c r="E68" s="112"/>
      <c r="F68" s="112"/>
      <c r="G68" s="112"/>
      <c r="H68" s="112"/>
      <c r="I68" s="112"/>
      <c r="J68" s="113">
        <f>J117</f>
        <v>0</v>
      </c>
      <c r="L68" s="110"/>
    </row>
    <row r="69" spans="2:12" s="9" customFormat="1" ht="19.899999999999999" customHeight="1" x14ac:dyDescent="0.2">
      <c r="B69" s="110"/>
      <c r="D69" s="111" t="s">
        <v>287</v>
      </c>
      <c r="E69" s="112"/>
      <c r="F69" s="112"/>
      <c r="G69" s="112"/>
      <c r="H69" s="112"/>
      <c r="I69" s="112"/>
      <c r="J69" s="113">
        <f>J135</f>
        <v>0</v>
      </c>
      <c r="L69" s="110"/>
    </row>
    <row r="70" spans="2:12" s="9" customFormat="1" ht="19.899999999999999" customHeight="1" x14ac:dyDescent="0.2">
      <c r="B70" s="110"/>
      <c r="D70" s="111" t="s">
        <v>3801</v>
      </c>
      <c r="E70" s="112"/>
      <c r="F70" s="112"/>
      <c r="G70" s="112"/>
      <c r="H70" s="112"/>
      <c r="I70" s="112"/>
      <c r="J70" s="113">
        <f>J141</f>
        <v>0</v>
      </c>
      <c r="L70" s="110"/>
    </row>
    <row r="71" spans="2:12" s="1" customFormat="1" ht="21.75" customHeight="1" x14ac:dyDescent="0.2">
      <c r="B71" s="34"/>
      <c r="L71" s="34"/>
    </row>
    <row r="72" spans="2:12" s="1" customFormat="1" ht="6.95" customHeight="1" x14ac:dyDescent="0.2">
      <c r="B72" s="43"/>
      <c r="C72" s="44"/>
      <c r="D72" s="44"/>
      <c r="E72" s="44"/>
      <c r="F72" s="44"/>
      <c r="G72" s="44"/>
      <c r="H72" s="44"/>
      <c r="I72" s="44"/>
      <c r="J72" s="44"/>
      <c r="K72" s="44"/>
      <c r="L72" s="34"/>
    </row>
    <row r="76" spans="2:12" s="1" customFormat="1" ht="6.95" customHeight="1" x14ac:dyDescent="0.2">
      <c r="B76" s="45"/>
      <c r="C76" s="46"/>
      <c r="D76" s="46"/>
      <c r="E76" s="46"/>
      <c r="F76" s="46"/>
      <c r="G76" s="46"/>
      <c r="H76" s="46"/>
      <c r="I76" s="46"/>
      <c r="J76" s="46"/>
      <c r="K76" s="46"/>
      <c r="L76" s="34"/>
    </row>
    <row r="77" spans="2:12" s="1" customFormat="1" ht="24.95" customHeight="1" x14ac:dyDescent="0.2">
      <c r="B77" s="34"/>
      <c r="C77" s="22" t="s">
        <v>296</v>
      </c>
      <c r="L77" s="34"/>
    </row>
    <row r="78" spans="2:12" s="1" customFormat="1" ht="6.95" customHeight="1" x14ac:dyDescent="0.2">
      <c r="B78" s="34"/>
      <c r="L78" s="34"/>
    </row>
    <row r="79" spans="2:12" s="1" customFormat="1" ht="12" customHeight="1" x14ac:dyDescent="0.2">
      <c r="B79" s="34"/>
      <c r="C79" s="28" t="s">
        <v>16</v>
      </c>
      <c r="L79" s="34"/>
    </row>
    <row r="80" spans="2:12" s="1" customFormat="1" ht="16.5" customHeight="1" x14ac:dyDescent="0.2">
      <c r="B80" s="34"/>
      <c r="E80" s="339" t="str">
        <f>E7</f>
        <v>Stavba č. 3145 TV Vinoř, etapa 0012 – ČOV Vinoř</v>
      </c>
      <c r="F80" s="340"/>
      <c r="G80" s="340"/>
      <c r="H80" s="340"/>
      <c r="L80" s="34"/>
    </row>
    <row r="81" spans="2:65" ht="12" customHeight="1" x14ac:dyDescent="0.2">
      <c r="B81" s="21"/>
      <c r="C81" s="28" t="s">
        <v>265</v>
      </c>
      <c r="L81" s="21"/>
    </row>
    <row r="82" spans="2:65" s="1" customFormat="1" ht="16.5" customHeight="1" x14ac:dyDescent="0.2">
      <c r="B82" s="34"/>
      <c r="E82" s="339" t="s">
        <v>2484</v>
      </c>
      <c r="F82" s="341"/>
      <c r="G82" s="341"/>
      <c r="H82" s="341"/>
      <c r="L82" s="34"/>
    </row>
    <row r="83" spans="2:65" s="1" customFormat="1" ht="12" customHeight="1" x14ac:dyDescent="0.2">
      <c r="B83" s="34"/>
      <c r="C83" s="28" t="s">
        <v>267</v>
      </c>
      <c r="L83" s="34"/>
    </row>
    <row r="84" spans="2:65" s="1" customFormat="1" ht="16.5" customHeight="1" x14ac:dyDescent="0.2">
      <c r="B84" s="34"/>
      <c r="E84" s="322" t="str">
        <f>E11</f>
        <v>04.4.1 - SO04 ZTI</v>
      </c>
      <c r="F84" s="341"/>
      <c r="G84" s="341"/>
      <c r="H84" s="341"/>
      <c r="L84" s="34"/>
    </row>
    <row r="85" spans="2:65" s="1" customFormat="1" ht="6.95" customHeight="1" x14ac:dyDescent="0.2">
      <c r="B85" s="34"/>
      <c r="L85" s="34"/>
    </row>
    <row r="86" spans="2:65" s="1" customFormat="1" ht="12" customHeight="1" x14ac:dyDescent="0.2">
      <c r="B86" s="34"/>
      <c r="C86" s="28" t="s">
        <v>22</v>
      </c>
      <c r="F86" s="26" t="str">
        <f>F14</f>
        <v>Praha</v>
      </c>
      <c r="I86" s="28" t="s">
        <v>24</v>
      </c>
      <c r="J86" s="51" t="str">
        <f>IF(J14="","",J14)</f>
        <v>5.8.2025 - revize</v>
      </c>
      <c r="L86" s="34"/>
    </row>
    <row r="87" spans="2:65" s="1" customFormat="1" ht="6.95" customHeight="1" x14ac:dyDescent="0.2">
      <c r="B87" s="34"/>
      <c r="L87" s="34"/>
    </row>
    <row r="88" spans="2:65" s="1" customFormat="1" ht="25.7" customHeight="1" x14ac:dyDescent="0.2">
      <c r="B88" s="34"/>
      <c r="C88" s="28" t="s">
        <v>29</v>
      </c>
      <c r="F88" s="26" t="str">
        <f>E17</f>
        <v>PVS, a.s, Evropská 866/67, Praha 6, 160 00</v>
      </c>
      <c r="I88" s="28" t="s">
        <v>37</v>
      </c>
      <c r="J88" s="32" t="str">
        <f>E23</f>
        <v>d plus projektová a inženýrská a.s.</v>
      </c>
      <c r="L88" s="34"/>
    </row>
    <row r="89" spans="2:65" s="1" customFormat="1" ht="15.2" customHeight="1" x14ac:dyDescent="0.2">
      <c r="B89" s="34"/>
      <c r="C89" s="28" t="s">
        <v>35</v>
      </c>
      <c r="F89" s="26" t="str">
        <f>IF(E20="","",E20)</f>
        <v>Vyplň údaj</v>
      </c>
      <c r="I89" s="28" t="s">
        <v>42</v>
      </c>
      <c r="J89" s="32" t="str">
        <f>E26</f>
        <v xml:space="preserve"> </v>
      </c>
      <c r="L89" s="34"/>
    </row>
    <row r="90" spans="2:65" s="1" customFormat="1" ht="10.35" customHeight="1" x14ac:dyDescent="0.2">
      <c r="B90" s="34"/>
      <c r="L90" s="34"/>
    </row>
    <row r="91" spans="2:65" s="10" customFormat="1" ht="29.25" customHeight="1" x14ac:dyDescent="0.2">
      <c r="B91" s="114"/>
      <c r="C91" s="115" t="s">
        <v>297</v>
      </c>
      <c r="D91" s="116" t="s">
        <v>66</v>
      </c>
      <c r="E91" s="116" t="s">
        <v>62</v>
      </c>
      <c r="F91" s="116" t="s">
        <v>63</v>
      </c>
      <c r="G91" s="116" t="s">
        <v>298</v>
      </c>
      <c r="H91" s="116" t="s">
        <v>299</v>
      </c>
      <c r="I91" s="116" t="s">
        <v>300</v>
      </c>
      <c r="J91" s="116" t="s">
        <v>271</v>
      </c>
      <c r="K91" s="117" t="s">
        <v>301</v>
      </c>
      <c r="L91" s="114"/>
      <c r="M91" s="58" t="s">
        <v>43</v>
      </c>
      <c r="N91" s="59" t="s">
        <v>51</v>
      </c>
      <c r="O91" s="59" t="s">
        <v>302</v>
      </c>
      <c r="P91" s="59" t="s">
        <v>303</v>
      </c>
      <c r="Q91" s="59" t="s">
        <v>304</v>
      </c>
      <c r="R91" s="59" t="s">
        <v>305</v>
      </c>
      <c r="S91" s="59" t="s">
        <v>306</v>
      </c>
      <c r="T91" s="60" t="s">
        <v>307</v>
      </c>
    </row>
    <row r="92" spans="2:65" s="1" customFormat="1" ht="22.9" customHeight="1" x14ac:dyDescent="0.25">
      <c r="B92" s="34"/>
      <c r="C92" s="63" t="s">
        <v>308</v>
      </c>
      <c r="J92" s="118">
        <f>BK92</f>
        <v>0</v>
      </c>
      <c r="L92" s="34"/>
      <c r="M92" s="61"/>
      <c r="N92" s="52"/>
      <c r="O92" s="52"/>
      <c r="P92" s="119">
        <f>P93+P96</f>
        <v>0</v>
      </c>
      <c r="Q92" s="52"/>
      <c r="R92" s="119">
        <f>R93+R96</f>
        <v>3.32E-3</v>
      </c>
      <c r="S92" s="52"/>
      <c r="T92" s="120">
        <f>T93+T96</f>
        <v>0</v>
      </c>
      <c r="AT92" s="18" t="s">
        <v>80</v>
      </c>
      <c r="AU92" s="18" t="s">
        <v>272</v>
      </c>
      <c r="BK92" s="121">
        <f>BK93+BK96</f>
        <v>0</v>
      </c>
    </row>
    <row r="93" spans="2:65" s="11" customFormat="1" ht="25.9" customHeight="1" x14ac:dyDescent="0.2">
      <c r="B93" s="122"/>
      <c r="D93" s="123" t="s">
        <v>80</v>
      </c>
      <c r="E93" s="124" t="s">
        <v>309</v>
      </c>
      <c r="F93" s="124" t="s">
        <v>310</v>
      </c>
      <c r="I93" s="125"/>
      <c r="J93" s="126">
        <f>BK93</f>
        <v>0</v>
      </c>
      <c r="L93" s="122"/>
      <c r="M93" s="127"/>
      <c r="P93" s="128">
        <f>P94</f>
        <v>0</v>
      </c>
      <c r="R93" s="128">
        <f>R94</f>
        <v>0</v>
      </c>
      <c r="T93" s="129">
        <f>T94</f>
        <v>0</v>
      </c>
      <c r="AR93" s="123" t="s">
        <v>88</v>
      </c>
      <c r="AT93" s="130" t="s">
        <v>80</v>
      </c>
      <c r="AU93" s="130" t="s">
        <v>81</v>
      </c>
      <c r="AY93" s="123" t="s">
        <v>311</v>
      </c>
      <c r="BK93" s="131">
        <f>BK94</f>
        <v>0</v>
      </c>
    </row>
    <row r="94" spans="2:65" s="11" customFormat="1" ht="22.9" customHeight="1" x14ac:dyDescent="0.2">
      <c r="B94" s="122"/>
      <c r="D94" s="123" t="s">
        <v>80</v>
      </c>
      <c r="E94" s="132" t="s">
        <v>368</v>
      </c>
      <c r="F94" s="132" t="s">
        <v>708</v>
      </c>
      <c r="I94" s="125"/>
      <c r="J94" s="133">
        <f>BK94</f>
        <v>0</v>
      </c>
      <c r="L94" s="122"/>
      <c r="M94" s="127"/>
      <c r="P94" s="128">
        <f>P95</f>
        <v>0</v>
      </c>
      <c r="R94" s="128">
        <f>R95</f>
        <v>0</v>
      </c>
      <c r="T94" s="129">
        <f>T95</f>
        <v>0</v>
      </c>
      <c r="AR94" s="123" t="s">
        <v>88</v>
      </c>
      <c r="AT94" s="130" t="s">
        <v>80</v>
      </c>
      <c r="AU94" s="130" t="s">
        <v>88</v>
      </c>
      <c r="AY94" s="123" t="s">
        <v>311</v>
      </c>
      <c r="BK94" s="131">
        <f>BK95</f>
        <v>0</v>
      </c>
    </row>
    <row r="95" spans="2:65" s="1" customFormat="1" ht="16.5" customHeight="1" x14ac:dyDescent="0.2">
      <c r="B95" s="34"/>
      <c r="C95" s="134" t="s">
        <v>88</v>
      </c>
      <c r="D95" s="134" t="s">
        <v>313</v>
      </c>
      <c r="E95" s="135" t="s">
        <v>2013</v>
      </c>
      <c r="F95" s="136" t="s">
        <v>2014</v>
      </c>
      <c r="G95" s="137" t="s">
        <v>340</v>
      </c>
      <c r="H95" s="138">
        <v>14</v>
      </c>
      <c r="I95" s="139"/>
      <c r="J95" s="140">
        <f>ROUND(I95*H95,2)</f>
        <v>0</v>
      </c>
      <c r="K95" s="136" t="s">
        <v>43</v>
      </c>
      <c r="L95" s="34"/>
      <c r="M95" s="141" t="s">
        <v>43</v>
      </c>
      <c r="N95" s="142" t="s">
        <v>52</v>
      </c>
      <c r="P95" s="143">
        <f>O95*H95</f>
        <v>0</v>
      </c>
      <c r="Q95" s="143">
        <v>0</v>
      </c>
      <c r="R95" s="143">
        <f>Q95*H95</f>
        <v>0</v>
      </c>
      <c r="S95" s="143">
        <v>0</v>
      </c>
      <c r="T95" s="144">
        <f>S95*H95</f>
        <v>0</v>
      </c>
      <c r="AR95" s="145" t="s">
        <v>318</v>
      </c>
      <c r="AT95" s="145" t="s">
        <v>313</v>
      </c>
      <c r="AU95" s="145" t="s">
        <v>90</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318</v>
      </c>
      <c r="BM95" s="145" t="s">
        <v>3802</v>
      </c>
    </row>
    <row r="96" spans="2:65" s="11" customFormat="1" ht="25.9" customHeight="1" x14ac:dyDescent="0.2">
      <c r="B96" s="122"/>
      <c r="D96" s="123" t="s">
        <v>80</v>
      </c>
      <c r="E96" s="124" t="s">
        <v>905</v>
      </c>
      <c r="F96" s="124" t="s">
        <v>906</v>
      </c>
      <c r="I96" s="125"/>
      <c r="J96" s="126">
        <f>BK96</f>
        <v>0</v>
      </c>
      <c r="L96" s="122"/>
      <c r="M96" s="127"/>
      <c r="P96" s="128">
        <f>P97+P117+P135+P141</f>
        <v>0</v>
      </c>
      <c r="R96" s="128">
        <f>R97+R117+R135+R141</f>
        <v>3.32E-3</v>
      </c>
      <c r="T96" s="129">
        <f>T97+T117+T135+T141</f>
        <v>0</v>
      </c>
      <c r="AR96" s="123" t="s">
        <v>90</v>
      </c>
      <c r="AT96" s="130" t="s">
        <v>80</v>
      </c>
      <c r="AU96" s="130" t="s">
        <v>81</v>
      </c>
      <c r="AY96" s="123" t="s">
        <v>311</v>
      </c>
      <c r="BK96" s="131">
        <f>BK97+BK117+BK135+BK141</f>
        <v>0</v>
      </c>
    </row>
    <row r="97" spans="2:65" s="11" customFormat="1" ht="22.9" customHeight="1" x14ac:dyDescent="0.2">
      <c r="B97" s="122"/>
      <c r="D97" s="123" t="s">
        <v>80</v>
      </c>
      <c r="E97" s="132" t="s">
        <v>2020</v>
      </c>
      <c r="F97" s="132" t="s">
        <v>2021</v>
      </c>
      <c r="I97" s="125"/>
      <c r="J97" s="133">
        <f>BK97</f>
        <v>0</v>
      </c>
      <c r="L97" s="122"/>
      <c r="M97" s="127"/>
      <c r="P97" s="128">
        <f>SUM(P98:P116)</f>
        <v>0</v>
      </c>
      <c r="R97" s="128">
        <f>SUM(R98:R116)</f>
        <v>0</v>
      </c>
      <c r="T97" s="129">
        <f>SUM(T98:T116)</f>
        <v>0</v>
      </c>
      <c r="AR97" s="123" t="s">
        <v>90</v>
      </c>
      <c r="AT97" s="130" t="s">
        <v>80</v>
      </c>
      <c r="AU97" s="130" t="s">
        <v>88</v>
      </c>
      <c r="AY97" s="123" t="s">
        <v>311</v>
      </c>
      <c r="BK97" s="131">
        <f>SUM(BK98:BK116)</f>
        <v>0</v>
      </c>
    </row>
    <row r="98" spans="2:65" s="1" customFormat="1" ht="16.5" customHeight="1" x14ac:dyDescent="0.2">
      <c r="B98" s="34"/>
      <c r="C98" s="134" t="s">
        <v>90</v>
      </c>
      <c r="D98" s="134" t="s">
        <v>313</v>
      </c>
      <c r="E98" s="135" t="s">
        <v>2022</v>
      </c>
      <c r="F98" s="136" t="s">
        <v>2023</v>
      </c>
      <c r="G98" s="137" t="s">
        <v>379</v>
      </c>
      <c r="H98" s="138">
        <v>40</v>
      </c>
      <c r="I98" s="139"/>
      <c r="J98" s="140">
        <f>ROUND(I98*H98,2)</f>
        <v>0</v>
      </c>
      <c r="K98" s="136" t="s">
        <v>43</v>
      </c>
      <c r="L98" s="34"/>
      <c r="M98" s="141" t="s">
        <v>43</v>
      </c>
      <c r="N98" s="142" t="s">
        <v>52</v>
      </c>
      <c r="P98" s="143">
        <f>O98*H98</f>
        <v>0</v>
      </c>
      <c r="Q98" s="143">
        <v>0</v>
      </c>
      <c r="R98" s="143">
        <f>Q98*H98</f>
        <v>0</v>
      </c>
      <c r="S98" s="143">
        <v>0</v>
      </c>
      <c r="T98" s="144">
        <f>S98*H98</f>
        <v>0</v>
      </c>
      <c r="AR98" s="145" t="s">
        <v>417</v>
      </c>
      <c r="AT98" s="145" t="s">
        <v>313</v>
      </c>
      <c r="AU98" s="145" t="s">
        <v>90</v>
      </c>
      <c r="AY98" s="18" t="s">
        <v>311</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417</v>
      </c>
      <c r="BM98" s="145" t="s">
        <v>3803</v>
      </c>
    </row>
    <row r="99" spans="2:65" s="14" customFormat="1" ht="11.25" x14ac:dyDescent="0.2">
      <c r="B99" s="166"/>
      <c r="D99" s="152" t="s">
        <v>322</v>
      </c>
      <c r="E99" s="167" t="s">
        <v>43</v>
      </c>
      <c r="F99" s="168" t="s">
        <v>1815</v>
      </c>
      <c r="H99" s="167" t="s">
        <v>43</v>
      </c>
      <c r="I99" s="169"/>
      <c r="L99" s="166"/>
      <c r="M99" s="170"/>
      <c r="T99" s="171"/>
      <c r="AT99" s="167" t="s">
        <v>322</v>
      </c>
      <c r="AU99" s="167" t="s">
        <v>90</v>
      </c>
      <c r="AV99" s="14" t="s">
        <v>88</v>
      </c>
      <c r="AW99" s="14" t="s">
        <v>41</v>
      </c>
      <c r="AX99" s="14" t="s">
        <v>81</v>
      </c>
      <c r="AY99" s="167" t="s">
        <v>311</v>
      </c>
    </row>
    <row r="100" spans="2:65" s="12" customFormat="1" ht="11.25" x14ac:dyDescent="0.2">
      <c r="B100" s="151"/>
      <c r="D100" s="152" t="s">
        <v>322</v>
      </c>
      <c r="E100" s="153" t="s">
        <v>43</v>
      </c>
      <c r="F100" s="154" t="s">
        <v>575</v>
      </c>
      <c r="H100" s="155">
        <v>40</v>
      </c>
      <c r="I100" s="156"/>
      <c r="L100" s="151"/>
      <c r="M100" s="157"/>
      <c r="T100" s="158"/>
      <c r="AT100" s="153" t="s">
        <v>322</v>
      </c>
      <c r="AU100" s="153" t="s">
        <v>90</v>
      </c>
      <c r="AV100" s="12" t="s">
        <v>90</v>
      </c>
      <c r="AW100" s="12" t="s">
        <v>41</v>
      </c>
      <c r="AX100" s="12" t="s">
        <v>81</v>
      </c>
      <c r="AY100" s="153" t="s">
        <v>311</v>
      </c>
    </row>
    <row r="101" spans="2:65" s="13" customFormat="1" ht="11.25" x14ac:dyDescent="0.2">
      <c r="B101" s="159"/>
      <c r="D101" s="152" t="s">
        <v>322</v>
      </c>
      <c r="E101" s="160" t="s">
        <v>43</v>
      </c>
      <c r="F101" s="161" t="s">
        <v>331</v>
      </c>
      <c r="H101" s="162">
        <v>40</v>
      </c>
      <c r="I101" s="163"/>
      <c r="L101" s="159"/>
      <c r="M101" s="164"/>
      <c r="T101" s="165"/>
      <c r="AT101" s="160" t="s">
        <v>322</v>
      </c>
      <c r="AU101" s="160" t="s">
        <v>90</v>
      </c>
      <c r="AV101" s="13" t="s">
        <v>318</v>
      </c>
      <c r="AW101" s="13" t="s">
        <v>41</v>
      </c>
      <c r="AX101" s="13" t="s">
        <v>88</v>
      </c>
      <c r="AY101" s="160" t="s">
        <v>311</v>
      </c>
    </row>
    <row r="102" spans="2:65" s="1" customFormat="1" ht="16.5" customHeight="1" x14ac:dyDescent="0.2">
      <c r="B102" s="34"/>
      <c r="C102" s="134" t="s">
        <v>96</v>
      </c>
      <c r="D102" s="134" t="s">
        <v>313</v>
      </c>
      <c r="E102" s="135" t="s">
        <v>2025</v>
      </c>
      <c r="F102" s="136" t="s">
        <v>2026</v>
      </c>
      <c r="G102" s="137" t="s">
        <v>379</v>
      </c>
      <c r="H102" s="138">
        <v>4</v>
      </c>
      <c r="I102" s="139"/>
      <c r="J102" s="140">
        <f>ROUND(I102*H102,2)</f>
        <v>0</v>
      </c>
      <c r="K102" s="136" t="s">
        <v>43</v>
      </c>
      <c r="L102" s="34"/>
      <c r="M102" s="141" t="s">
        <v>43</v>
      </c>
      <c r="N102" s="142" t="s">
        <v>52</v>
      </c>
      <c r="P102" s="143">
        <f>O102*H102</f>
        <v>0</v>
      </c>
      <c r="Q102" s="143">
        <v>0</v>
      </c>
      <c r="R102" s="143">
        <f>Q102*H102</f>
        <v>0</v>
      </c>
      <c r="S102" s="143">
        <v>0</v>
      </c>
      <c r="T102" s="144">
        <f>S102*H102</f>
        <v>0</v>
      </c>
      <c r="AR102" s="145" t="s">
        <v>417</v>
      </c>
      <c r="AT102" s="145" t="s">
        <v>313</v>
      </c>
      <c r="AU102" s="145" t="s">
        <v>90</v>
      </c>
      <c r="AY102" s="18" t="s">
        <v>311</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417</v>
      </c>
      <c r="BM102" s="145" t="s">
        <v>3804</v>
      </c>
    </row>
    <row r="103" spans="2:65" s="14" customFormat="1" ht="11.25" x14ac:dyDescent="0.2">
      <c r="B103" s="166"/>
      <c r="D103" s="152" t="s">
        <v>322</v>
      </c>
      <c r="E103" s="167" t="s">
        <v>43</v>
      </c>
      <c r="F103" s="168" t="s">
        <v>1815</v>
      </c>
      <c r="H103" s="167" t="s">
        <v>43</v>
      </c>
      <c r="I103" s="169"/>
      <c r="L103" s="166"/>
      <c r="M103" s="170"/>
      <c r="T103" s="171"/>
      <c r="AT103" s="167" t="s">
        <v>322</v>
      </c>
      <c r="AU103" s="167" t="s">
        <v>90</v>
      </c>
      <c r="AV103" s="14" t="s">
        <v>88</v>
      </c>
      <c r="AW103" s="14" t="s">
        <v>41</v>
      </c>
      <c r="AX103" s="14" t="s">
        <v>81</v>
      </c>
      <c r="AY103" s="167" t="s">
        <v>311</v>
      </c>
    </row>
    <row r="104" spans="2:65" s="12" customFormat="1" ht="11.25" x14ac:dyDescent="0.2">
      <c r="B104" s="151"/>
      <c r="D104" s="152" t="s">
        <v>322</v>
      </c>
      <c r="E104" s="153" t="s">
        <v>43</v>
      </c>
      <c r="F104" s="154" t="s">
        <v>318</v>
      </c>
      <c r="H104" s="155">
        <v>4</v>
      </c>
      <c r="I104" s="156"/>
      <c r="L104" s="151"/>
      <c r="M104" s="157"/>
      <c r="T104" s="158"/>
      <c r="AT104" s="153" t="s">
        <v>322</v>
      </c>
      <c r="AU104" s="153" t="s">
        <v>90</v>
      </c>
      <c r="AV104" s="12" t="s">
        <v>90</v>
      </c>
      <c r="AW104" s="12" t="s">
        <v>41</v>
      </c>
      <c r="AX104" s="12" t="s">
        <v>81</v>
      </c>
      <c r="AY104" s="153" t="s">
        <v>311</v>
      </c>
    </row>
    <row r="105" spans="2:65" s="13" customFormat="1" ht="11.25" x14ac:dyDescent="0.2">
      <c r="B105" s="159"/>
      <c r="D105" s="152" t="s">
        <v>322</v>
      </c>
      <c r="E105" s="160" t="s">
        <v>43</v>
      </c>
      <c r="F105" s="161" t="s">
        <v>331</v>
      </c>
      <c r="H105" s="162">
        <v>4</v>
      </c>
      <c r="I105" s="163"/>
      <c r="L105" s="159"/>
      <c r="M105" s="164"/>
      <c r="T105" s="165"/>
      <c r="AT105" s="160" t="s">
        <v>322</v>
      </c>
      <c r="AU105" s="160" t="s">
        <v>90</v>
      </c>
      <c r="AV105" s="13" t="s">
        <v>318</v>
      </c>
      <c r="AW105" s="13" t="s">
        <v>41</v>
      </c>
      <c r="AX105" s="13" t="s">
        <v>88</v>
      </c>
      <c r="AY105" s="160" t="s">
        <v>311</v>
      </c>
    </row>
    <row r="106" spans="2:65" s="1" customFormat="1" ht="16.5" customHeight="1" x14ac:dyDescent="0.2">
      <c r="B106" s="34"/>
      <c r="C106" s="134" t="s">
        <v>318</v>
      </c>
      <c r="D106" s="134" t="s">
        <v>313</v>
      </c>
      <c r="E106" s="135" t="s">
        <v>2028</v>
      </c>
      <c r="F106" s="136" t="s">
        <v>2029</v>
      </c>
      <c r="G106" s="137" t="s">
        <v>340</v>
      </c>
      <c r="H106" s="138">
        <v>1</v>
      </c>
      <c r="I106" s="139"/>
      <c r="J106" s="140">
        <f t="shared" ref="J106:J111" si="0">ROUND(I106*H106,2)</f>
        <v>0</v>
      </c>
      <c r="K106" s="136" t="s">
        <v>43</v>
      </c>
      <c r="L106" s="34"/>
      <c r="M106" s="141" t="s">
        <v>43</v>
      </c>
      <c r="N106" s="142" t="s">
        <v>52</v>
      </c>
      <c r="P106" s="143">
        <f t="shared" ref="P106:P111" si="1">O106*H106</f>
        <v>0</v>
      </c>
      <c r="Q106" s="143">
        <v>0</v>
      </c>
      <c r="R106" s="143">
        <f t="shared" ref="R106:R111" si="2">Q106*H106</f>
        <v>0</v>
      </c>
      <c r="S106" s="143">
        <v>0</v>
      </c>
      <c r="T106" s="144">
        <f t="shared" ref="T106:T111" si="3">S106*H106</f>
        <v>0</v>
      </c>
      <c r="AR106" s="145" t="s">
        <v>417</v>
      </c>
      <c r="AT106" s="145" t="s">
        <v>313</v>
      </c>
      <c r="AU106" s="145" t="s">
        <v>90</v>
      </c>
      <c r="AY106" s="18" t="s">
        <v>311</v>
      </c>
      <c r="BE106" s="146">
        <f t="shared" ref="BE106:BE111" si="4">IF(N106="základní",J106,0)</f>
        <v>0</v>
      </c>
      <c r="BF106" s="146">
        <f t="shared" ref="BF106:BF111" si="5">IF(N106="snížená",J106,0)</f>
        <v>0</v>
      </c>
      <c r="BG106" s="146">
        <f t="shared" ref="BG106:BG111" si="6">IF(N106="zákl. přenesená",J106,0)</f>
        <v>0</v>
      </c>
      <c r="BH106" s="146">
        <f t="shared" ref="BH106:BH111" si="7">IF(N106="sníž. přenesená",J106,0)</f>
        <v>0</v>
      </c>
      <c r="BI106" s="146">
        <f t="shared" ref="BI106:BI111" si="8">IF(N106="nulová",J106,0)</f>
        <v>0</v>
      </c>
      <c r="BJ106" s="18" t="s">
        <v>88</v>
      </c>
      <c r="BK106" s="146">
        <f t="shared" ref="BK106:BK111" si="9">ROUND(I106*H106,2)</f>
        <v>0</v>
      </c>
      <c r="BL106" s="18" t="s">
        <v>417</v>
      </c>
      <c r="BM106" s="145" t="s">
        <v>3805</v>
      </c>
    </row>
    <row r="107" spans="2:65" s="1" customFormat="1" ht="16.5" customHeight="1" x14ac:dyDescent="0.2">
      <c r="B107" s="34"/>
      <c r="C107" s="134" t="s">
        <v>344</v>
      </c>
      <c r="D107" s="134" t="s">
        <v>313</v>
      </c>
      <c r="E107" s="135" t="s">
        <v>2031</v>
      </c>
      <c r="F107" s="136" t="s">
        <v>2032</v>
      </c>
      <c r="G107" s="137" t="s">
        <v>2033</v>
      </c>
      <c r="H107" s="138">
        <v>1</v>
      </c>
      <c r="I107" s="139"/>
      <c r="J107" s="140">
        <f t="shared" si="0"/>
        <v>0</v>
      </c>
      <c r="K107" s="136" t="s">
        <v>43</v>
      </c>
      <c r="L107" s="34"/>
      <c r="M107" s="141" t="s">
        <v>43</v>
      </c>
      <c r="N107" s="142" t="s">
        <v>52</v>
      </c>
      <c r="P107" s="143">
        <f t="shared" si="1"/>
        <v>0</v>
      </c>
      <c r="Q107" s="143">
        <v>0</v>
      </c>
      <c r="R107" s="143">
        <f t="shared" si="2"/>
        <v>0</v>
      </c>
      <c r="S107" s="143">
        <v>0</v>
      </c>
      <c r="T107" s="144">
        <f t="shared" si="3"/>
        <v>0</v>
      </c>
      <c r="AR107" s="145" t="s">
        <v>417</v>
      </c>
      <c r="AT107" s="145" t="s">
        <v>313</v>
      </c>
      <c r="AU107" s="145" t="s">
        <v>90</v>
      </c>
      <c r="AY107" s="18" t="s">
        <v>311</v>
      </c>
      <c r="BE107" s="146">
        <f t="shared" si="4"/>
        <v>0</v>
      </c>
      <c r="BF107" s="146">
        <f t="shared" si="5"/>
        <v>0</v>
      </c>
      <c r="BG107" s="146">
        <f t="shared" si="6"/>
        <v>0</v>
      </c>
      <c r="BH107" s="146">
        <f t="shared" si="7"/>
        <v>0</v>
      </c>
      <c r="BI107" s="146">
        <f t="shared" si="8"/>
        <v>0</v>
      </c>
      <c r="BJ107" s="18" t="s">
        <v>88</v>
      </c>
      <c r="BK107" s="146">
        <f t="shared" si="9"/>
        <v>0</v>
      </c>
      <c r="BL107" s="18" t="s">
        <v>417</v>
      </c>
      <c r="BM107" s="145" t="s">
        <v>3806</v>
      </c>
    </row>
    <row r="108" spans="2:65" s="1" customFormat="1" ht="16.5" customHeight="1" x14ac:dyDescent="0.2">
      <c r="B108" s="34"/>
      <c r="C108" s="134" t="s">
        <v>350</v>
      </c>
      <c r="D108" s="134" t="s">
        <v>313</v>
      </c>
      <c r="E108" s="135" t="s">
        <v>3807</v>
      </c>
      <c r="F108" s="136" t="s">
        <v>3808</v>
      </c>
      <c r="G108" s="137" t="s">
        <v>340</v>
      </c>
      <c r="H108" s="138">
        <v>4</v>
      </c>
      <c r="I108" s="139"/>
      <c r="J108" s="140">
        <f t="shared" si="0"/>
        <v>0</v>
      </c>
      <c r="K108" s="136" t="s">
        <v>43</v>
      </c>
      <c r="L108" s="34"/>
      <c r="M108" s="141" t="s">
        <v>43</v>
      </c>
      <c r="N108" s="142" t="s">
        <v>52</v>
      </c>
      <c r="P108" s="143">
        <f t="shared" si="1"/>
        <v>0</v>
      </c>
      <c r="Q108" s="143">
        <v>0</v>
      </c>
      <c r="R108" s="143">
        <f t="shared" si="2"/>
        <v>0</v>
      </c>
      <c r="S108" s="143">
        <v>0</v>
      </c>
      <c r="T108" s="144">
        <f t="shared" si="3"/>
        <v>0</v>
      </c>
      <c r="AR108" s="145" t="s">
        <v>417</v>
      </c>
      <c r="AT108" s="145" t="s">
        <v>313</v>
      </c>
      <c r="AU108" s="145" t="s">
        <v>90</v>
      </c>
      <c r="AY108" s="18" t="s">
        <v>311</v>
      </c>
      <c r="BE108" s="146">
        <f t="shared" si="4"/>
        <v>0</v>
      </c>
      <c r="BF108" s="146">
        <f t="shared" si="5"/>
        <v>0</v>
      </c>
      <c r="BG108" s="146">
        <f t="shared" si="6"/>
        <v>0</v>
      </c>
      <c r="BH108" s="146">
        <f t="shared" si="7"/>
        <v>0</v>
      </c>
      <c r="BI108" s="146">
        <f t="shared" si="8"/>
        <v>0</v>
      </c>
      <c r="BJ108" s="18" t="s">
        <v>88</v>
      </c>
      <c r="BK108" s="146">
        <f t="shared" si="9"/>
        <v>0</v>
      </c>
      <c r="BL108" s="18" t="s">
        <v>417</v>
      </c>
      <c r="BM108" s="145" t="s">
        <v>3809</v>
      </c>
    </row>
    <row r="109" spans="2:65" s="1" customFormat="1" ht="16.5" customHeight="1" x14ac:dyDescent="0.2">
      <c r="B109" s="34"/>
      <c r="C109" s="134" t="s">
        <v>356</v>
      </c>
      <c r="D109" s="134" t="s">
        <v>313</v>
      </c>
      <c r="E109" s="135" t="s">
        <v>3810</v>
      </c>
      <c r="F109" s="136" t="s">
        <v>3811</v>
      </c>
      <c r="G109" s="137" t="s">
        <v>340</v>
      </c>
      <c r="H109" s="138">
        <v>5</v>
      </c>
      <c r="I109" s="139"/>
      <c r="J109" s="140">
        <f t="shared" si="0"/>
        <v>0</v>
      </c>
      <c r="K109" s="136" t="s">
        <v>43</v>
      </c>
      <c r="L109" s="34"/>
      <c r="M109" s="141" t="s">
        <v>43</v>
      </c>
      <c r="N109" s="142" t="s">
        <v>52</v>
      </c>
      <c r="P109" s="143">
        <f t="shared" si="1"/>
        <v>0</v>
      </c>
      <c r="Q109" s="143">
        <v>0</v>
      </c>
      <c r="R109" s="143">
        <f t="shared" si="2"/>
        <v>0</v>
      </c>
      <c r="S109" s="143">
        <v>0</v>
      </c>
      <c r="T109" s="144">
        <f t="shared" si="3"/>
        <v>0</v>
      </c>
      <c r="AR109" s="145" t="s">
        <v>417</v>
      </c>
      <c r="AT109" s="145" t="s">
        <v>313</v>
      </c>
      <c r="AU109" s="145" t="s">
        <v>90</v>
      </c>
      <c r="AY109" s="18" t="s">
        <v>311</v>
      </c>
      <c r="BE109" s="146">
        <f t="shared" si="4"/>
        <v>0</v>
      </c>
      <c r="BF109" s="146">
        <f t="shared" si="5"/>
        <v>0</v>
      </c>
      <c r="BG109" s="146">
        <f t="shared" si="6"/>
        <v>0</v>
      </c>
      <c r="BH109" s="146">
        <f t="shared" si="7"/>
        <v>0</v>
      </c>
      <c r="BI109" s="146">
        <f t="shared" si="8"/>
        <v>0</v>
      </c>
      <c r="BJ109" s="18" t="s">
        <v>88</v>
      </c>
      <c r="BK109" s="146">
        <f t="shared" si="9"/>
        <v>0</v>
      </c>
      <c r="BL109" s="18" t="s">
        <v>417</v>
      </c>
      <c r="BM109" s="145" t="s">
        <v>3812</v>
      </c>
    </row>
    <row r="110" spans="2:65" s="1" customFormat="1" ht="16.5" customHeight="1" x14ac:dyDescent="0.2">
      <c r="B110" s="34"/>
      <c r="C110" s="134" t="s">
        <v>362</v>
      </c>
      <c r="D110" s="134" t="s">
        <v>313</v>
      </c>
      <c r="E110" s="135" t="s">
        <v>3813</v>
      </c>
      <c r="F110" s="136" t="s">
        <v>3814</v>
      </c>
      <c r="G110" s="137" t="s">
        <v>340</v>
      </c>
      <c r="H110" s="138">
        <v>4</v>
      </c>
      <c r="I110" s="139"/>
      <c r="J110" s="140">
        <f t="shared" si="0"/>
        <v>0</v>
      </c>
      <c r="K110" s="136" t="s">
        <v>43</v>
      </c>
      <c r="L110" s="34"/>
      <c r="M110" s="141" t="s">
        <v>43</v>
      </c>
      <c r="N110" s="142" t="s">
        <v>52</v>
      </c>
      <c r="P110" s="143">
        <f t="shared" si="1"/>
        <v>0</v>
      </c>
      <c r="Q110" s="143">
        <v>0</v>
      </c>
      <c r="R110" s="143">
        <f t="shared" si="2"/>
        <v>0</v>
      </c>
      <c r="S110" s="143">
        <v>0</v>
      </c>
      <c r="T110" s="144">
        <f t="shared" si="3"/>
        <v>0</v>
      </c>
      <c r="AR110" s="145" t="s">
        <v>417</v>
      </c>
      <c r="AT110" s="145" t="s">
        <v>313</v>
      </c>
      <c r="AU110" s="145" t="s">
        <v>90</v>
      </c>
      <c r="AY110" s="18" t="s">
        <v>311</v>
      </c>
      <c r="BE110" s="146">
        <f t="shared" si="4"/>
        <v>0</v>
      </c>
      <c r="BF110" s="146">
        <f t="shared" si="5"/>
        <v>0</v>
      </c>
      <c r="BG110" s="146">
        <f t="shared" si="6"/>
        <v>0</v>
      </c>
      <c r="BH110" s="146">
        <f t="shared" si="7"/>
        <v>0</v>
      </c>
      <c r="BI110" s="146">
        <f t="shared" si="8"/>
        <v>0</v>
      </c>
      <c r="BJ110" s="18" t="s">
        <v>88</v>
      </c>
      <c r="BK110" s="146">
        <f t="shared" si="9"/>
        <v>0</v>
      </c>
      <c r="BL110" s="18" t="s">
        <v>417</v>
      </c>
      <c r="BM110" s="145" t="s">
        <v>3815</v>
      </c>
    </row>
    <row r="111" spans="2:65" s="1" customFormat="1" ht="16.5" customHeight="1" x14ac:dyDescent="0.2">
      <c r="B111" s="34"/>
      <c r="C111" s="134" t="s">
        <v>368</v>
      </c>
      <c r="D111" s="134" t="s">
        <v>313</v>
      </c>
      <c r="E111" s="135" t="s">
        <v>2035</v>
      </c>
      <c r="F111" s="136" t="s">
        <v>2036</v>
      </c>
      <c r="G111" s="137" t="s">
        <v>379</v>
      </c>
      <c r="H111" s="138">
        <v>44</v>
      </c>
      <c r="I111" s="139"/>
      <c r="J111" s="140">
        <f t="shared" si="0"/>
        <v>0</v>
      </c>
      <c r="K111" s="136" t="s">
        <v>317</v>
      </c>
      <c r="L111" s="34"/>
      <c r="M111" s="141" t="s">
        <v>43</v>
      </c>
      <c r="N111" s="142" t="s">
        <v>52</v>
      </c>
      <c r="P111" s="143">
        <f t="shared" si="1"/>
        <v>0</v>
      </c>
      <c r="Q111" s="143">
        <v>0</v>
      </c>
      <c r="R111" s="143">
        <f t="shared" si="2"/>
        <v>0</v>
      </c>
      <c r="S111" s="143">
        <v>0</v>
      </c>
      <c r="T111" s="144">
        <f t="shared" si="3"/>
        <v>0</v>
      </c>
      <c r="AR111" s="145" t="s">
        <v>417</v>
      </c>
      <c r="AT111" s="145" t="s">
        <v>313</v>
      </c>
      <c r="AU111" s="145" t="s">
        <v>90</v>
      </c>
      <c r="AY111" s="18" t="s">
        <v>311</v>
      </c>
      <c r="BE111" s="146">
        <f t="shared" si="4"/>
        <v>0</v>
      </c>
      <c r="BF111" s="146">
        <f t="shared" si="5"/>
        <v>0</v>
      </c>
      <c r="BG111" s="146">
        <f t="shared" si="6"/>
        <v>0</v>
      </c>
      <c r="BH111" s="146">
        <f t="shared" si="7"/>
        <v>0</v>
      </c>
      <c r="BI111" s="146">
        <f t="shared" si="8"/>
        <v>0</v>
      </c>
      <c r="BJ111" s="18" t="s">
        <v>88</v>
      </c>
      <c r="BK111" s="146">
        <f t="shared" si="9"/>
        <v>0</v>
      </c>
      <c r="BL111" s="18" t="s">
        <v>417</v>
      </c>
      <c r="BM111" s="145" t="s">
        <v>3816</v>
      </c>
    </row>
    <row r="112" spans="2:65" s="1" customFormat="1" ht="11.25" x14ac:dyDescent="0.2">
      <c r="B112" s="34"/>
      <c r="D112" s="147" t="s">
        <v>320</v>
      </c>
      <c r="F112" s="148" t="s">
        <v>2038</v>
      </c>
      <c r="I112" s="149"/>
      <c r="L112" s="34"/>
      <c r="M112" s="150"/>
      <c r="T112" s="55"/>
      <c r="AT112" s="18" t="s">
        <v>320</v>
      </c>
      <c r="AU112" s="18" t="s">
        <v>90</v>
      </c>
    </row>
    <row r="113" spans="2:65" s="12" customFormat="1" ht="11.25" x14ac:dyDescent="0.2">
      <c r="B113" s="151"/>
      <c r="D113" s="152" t="s">
        <v>322</v>
      </c>
      <c r="E113" s="153" t="s">
        <v>43</v>
      </c>
      <c r="F113" s="154" t="s">
        <v>3817</v>
      </c>
      <c r="H113" s="155">
        <v>44</v>
      </c>
      <c r="I113" s="156"/>
      <c r="L113" s="151"/>
      <c r="M113" s="157"/>
      <c r="T113" s="158"/>
      <c r="AT113" s="153" t="s">
        <v>322</v>
      </c>
      <c r="AU113" s="153" t="s">
        <v>90</v>
      </c>
      <c r="AV113" s="12" t="s">
        <v>90</v>
      </c>
      <c r="AW113" s="12" t="s">
        <v>41</v>
      </c>
      <c r="AX113" s="12" t="s">
        <v>81</v>
      </c>
      <c r="AY113" s="153" t="s">
        <v>311</v>
      </c>
    </row>
    <row r="114" spans="2:65" s="13" customFormat="1" ht="11.25" x14ac:dyDescent="0.2">
      <c r="B114" s="159"/>
      <c r="D114" s="152" t="s">
        <v>322</v>
      </c>
      <c r="E114" s="160" t="s">
        <v>43</v>
      </c>
      <c r="F114" s="161" t="s">
        <v>331</v>
      </c>
      <c r="H114" s="162">
        <v>44</v>
      </c>
      <c r="I114" s="163"/>
      <c r="L114" s="159"/>
      <c r="M114" s="164"/>
      <c r="T114" s="165"/>
      <c r="AT114" s="160" t="s">
        <v>322</v>
      </c>
      <c r="AU114" s="160" t="s">
        <v>90</v>
      </c>
      <c r="AV114" s="13" t="s">
        <v>318</v>
      </c>
      <c r="AW114" s="13" t="s">
        <v>41</v>
      </c>
      <c r="AX114" s="13" t="s">
        <v>88</v>
      </c>
      <c r="AY114" s="160" t="s">
        <v>311</v>
      </c>
    </row>
    <row r="115" spans="2:65" s="1" customFormat="1" ht="24.2" customHeight="1" x14ac:dyDescent="0.2">
      <c r="B115" s="34"/>
      <c r="C115" s="134" t="s">
        <v>376</v>
      </c>
      <c r="D115" s="134" t="s">
        <v>313</v>
      </c>
      <c r="E115" s="135" t="s">
        <v>2040</v>
      </c>
      <c r="F115" s="136" t="s">
        <v>2041</v>
      </c>
      <c r="G115" s="137" t="s">
        <v>962</v>
      </c>
      <c r="H115" s="183"/>
      <c r="I115" s="139"/>
      <c r="J115" s="140">
        <f>ROUND(I115*H115,2)</f>
        <v>0</v>
      </c>
      <c r="K115" s="136" t="s">
        <v>317</v>
      </c>
      <c r="L115" s="34"/>
      <c r="M115" s="141" t="s">
        <v>43</v>
      </c>
      <c r="N115" s="142" t="s">
        <v>52</v>
      </c>
      <c r="P115" s="143">
        <f>O115*H115</f>
        <v>0</v>
      </c>
      <c r="Q115" s="143">
        <v>0</v>
      </c>
      <c r="R115" s="143">
        <f>Q115*H115</f>
        <v>0</v>
      </c>
      <c r="S115" s="143">
        <v>0</v>
      </c>
      <c r="T115" s="144">
        <f>S115*H115</f>
        <v>0</v>
      </c>
      <c r="AR115" s="145" t="s">
        <v>417</v>
      </c>
      <c r="AT115" s="145" t="s">
        <v>313</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417</v>
      </c>
      <c r="BM115" s="145" t="s">
        <v>3818</v>
      </c>
    </row>
    <row r="116" spans="2:65" s="1" customFormat="1" ht="11.25" x14ac:dyDescent="0.2">
      <c r="B116" s="34"/>
      <c r="D116" s="147" t="s">
        <v>320</v>
      </c>
      <c r="F116" s="148" t="s">
        <v>2043</v>
      </c>
      <c r="I116" s="149"/>
      <c r="L116" s="34"/>
      <c r="M116" s="150"/>
      <c r="T116" s="55"/>
      <c r="AT116" s="18" t="s">
        <v>320</v>
      </c>
      <c r="AU116" s="18" t="s">
        <v>90</v>
      </c>
    </row>
    <row r="117" spans="2:65" s="11" customFormat="1" ht="22.9" customHeight="1" x14ac:dyDescent="0.2">
      <c r="B117" s="122"/>
      <c r="D117" s="123" t="s">
        <v>80</v>
      </c>
      <c r="E117" s="132" t="s">
        <v>2044</v>
      </c>
      <c r="F117" s="132" t="s">
        <v>2045</v>
      </c>
      <c r="I117" s="125"/>
      <c r="J117" s="133">
        <f>BK117</f>
        <v>0</v>
      </c>
      <c r="L117" s="122"/>
      <c r="M117" s="127"/>
      <c r="P117" s="128">
        <f>SUM(P118:P134)</f>
        <v>0</v>
      </c>
      <c r="R117" s="128">
        <f>SUM(R118:R134)</f>
        <v>3.32E-3</v>
      </c>
      <c r="T117" s="129">
        <f>SUM(T118:T134)</f>
        <v>0</v>
      </c>
      <c r="AR117" s="123" t="s">
        <v>90</v>
      </c>
      <c r="AT117" s="130" t="s">
        <v>80</v>
      </c>
      <c r="AU117" s="130" t="s">
        <v>88</v>
      </c>
      <c r="AY117" s="123" t="s">
        <v>311</v>
      </c>
      <c r="BK117" s="131">
        <f>SUM(BK118:BK134)</f>
        <v>0</v>
      </c>
    </row>
    <row r="118" spans="2:65" s="1" customFormat="1" ht="21.75" customHeight="1" x14ac:dyDescent="0.2">
      <c r="B118" s="34"/>
      <c r="C118" s="134" t="s">
        <v>384</v>
      </c>
      <c r="D118" s="134" t="s">
        <v>313</v>
      </c>
      <c r="E118" s="135" t="s">
        <v>2046</v>
      </c>
      <c r="F118" s="136" t="s">
        <v>2047</v>
      </c>
      <c r="G118" s="137" t="s">
        <v>379</v>
      </c>
      <c r="H118" s="138">
        <v>2</v>
      </c>
      <c r="I118" s="139"/>
      <c r="J118" s="140">
        <f>ROUND(I118*H118,2)</f>
        <v>0</v>
      </c>
      <c r="K118" s="136" t="s">
        <v>317</v>
      </c>
      <c r="L118" s="34"/>
      <c r="M118" s="141" t="s">
        <v>43</v>
      </c>
      <c r="N118" s="142" t="s">
        <v>52</v>
      </c>
      <c r="P118" s="143">
        <f>O118*H118</f>
        <v>0</v>
      </c>
      <c r="Q118" s="143">
        <v>8.0000000000000004E-4</v>
      </c>
      <c r="R118" s="143">
        <f>Q118*H118</f>
        <v>1.6000000000000001E-3</v>
      </c>
      <c r="S118" s="143">
        <v>0</v>
      </c>
      <c r="T118" s="144">
        <f>S118*H118</f>
        <v>0</v>
      </c>
      <c r="AR118" s="145" t="s">
        <v>417</v>
      </c>
      <c r="AT118" s="145" t="s">
        <v>313</v>
      </c>
      <c r="AU118" s="145" t="s">
        <v>90</v>
      </c>
      <c r="AY118" s="18" t="s">
        <v>311</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417</v>
      </c>
      <c r="BM118" s="145" t="s">
        <v>3819</v>
      </c>
    </row>
    <row r="119" spans="2:65" s="1" customFormat="1" ht="11.25" x14ac:dyDescent="0.2">
      <c r="B119" s="34"/>
      <c r="D119" s="147" t="s">
        <v>320</v>
      </c>
      <c r="F119" s="148" t="s">
        <v>2049</v>
      </c>
      <c r="I119" s="149"/>
      <c r="L119" s="34"/>
      <c r="M119" s="150"/>
      <c r="T119" s="55"/>
      <c r="AT119" s="18" t="s">
        <v>320</v>
      </c>
      <c r="AU119" s="18" t="s">
        <v>90</v>
      </c>
    </row>
    <row r="120" spans="2:65" s="12" customFormat="1" ht="11.25" x14ac:dyDescent="0.2">
      <c r="B120" s="151"/>
      <c r="D120" s="152" t="s">
        <v>322</v>
      </c>
      <c r="E120" s="153" t="s">
        <v>43</v>
      </c>
      <c r="F120" s="154" t="s">
        <v>2592</v>
      </c>
      <c r="H120" s="155">
        <v>2</v>
      </c>
      <c r="I120" s="156"/>
      <c r="L120" s="151"/>
      <c r="M120" s="157"/>
      <c r="T120" s="158"/>
      <c r="AT120" s="153" t="s">
        <v>322</v>
      </c>
      <c r="AU120" s="153" t="s">
        <v>90</v>
      </c>
      <c r="AV120" s="12" t="s">
        <v>90</v>
      </c>
      <c r="AW120" s="12" t="s">
        <v>41</v>
      </c>
      <c r="AX120" s="12" t="s">
        <v>81</v>
      </c>
      <c r="AY120" s="153" t="s">
        <v>311</v>
      </c>
    </row>
    <row r="121" spans="2:65" s="13" customFormat="1" ht="11.25" x14ac:dyDescent="0.2">
      <c r="B121" s="159"/>
      <c r="D121" s="152" t="s">
        <v>322</v>
      </c>
      <c r="E121" s="160" t="s">
        <v>43</v>
      </c>
      <c r="F121" s="161" t="s">
        <v>331</v>
      </c>
      <c r="H121" s="162">
        <v>2</v>
      </c>
      <c r="I121" s="163"/>
      <c r="L121" s="159"/>
      <c r="M121" s="164"/>
      <c r="T121" s="165"/>
      <c r="AT121" s="160" t="s">
        <v>322</v>
      </c>
      <c r="AU121" s="160" t="s">
        <v>90</v>
      </c>
      <c r="AV121" s="13" t="s">
        <v>318</v>
      </c>
      <c r="AW121" s="13" t="s">
        <v>41</v>
      </c>
      <c r="AX121" s="13" t="s">
        <v>88</v>
      </c>
      <c r="AY121" s="160" t="s">
        <v>311</v>
      </c>
    </row>
    <row r="122" spans="2:65" s="1" customFormat="1" ht="16.5" customHeight="1" x14ac:dyDescent="0.2">
      <c r="B122" s="34"/>
      <c r="C122" s="134" t="s">
        <v>8</v>
      </c>
      <c r="D122" s="134" t="s">
        <v>313</v>
      </c>
      <c r="E122" s="135" t="s">
        <v>2051</v>
      </c>
      <c r="F122" s="136" t="s">
        <v>2052</v>
      </c>
      <c r="G122" s="137" t="s">
        <v>1378</v>
      </c>
      <c r="H122" s="138">
        <v>1</v>
      </c>
      <c r="I122" s="139"/>
      <c r="J122" s="140">
        <f>ROUND(I122*H122,2)</f>
        <v>0</v>
      </c>
      <c r="K122" s="136" t="s">
        <v>317</v>
      </c>
      <c r="L122" s="34"/>
      <c r="M122" s="141" t="s">
        <v>43</v>
      </c>
      <c r="N122" s="142" t="s">
        <v>52</v>
      </c>
      <c r="P122" s="143">
        <f>O122*H122</f>
        <v>0</v>
      </c>
      <c r="Q122" s="143">
        <v>8.9999999999999998E-4</v>
      </c>
      <c r="R122" s="143">
        <f>Q122*H122</f>
        <v>8.9999999999999998E-4</v>
      </c>
      <c r="S122" s="143">
        <v>0</v>
      </c>
      <c r="T122" s="144">
        <f>S122*H122</f>
        <v>0</v>
      </c>
      <c r="AR122" s="145" t="s">
        <v>417</v>
      </c>
      <c r="AT122" s="145" t="s">
        <v>313</v>
      </c>
      <c r="AU122" s="145" t="s">
        <v>90</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417</v>
      </c>
      <c r="BM122" s="145" t="s">
        <v>3820</v>
      </c>
    </row>
    <row r="123" spans="2:65" s="1" customFormat="1" ht="11.25" x14ac:dyDescent="0.2">
      <c r="B123" s="34"/>
      <c r="D123" s="147" t="s">
        <v>320</v>
      </c>
      <c r="F123" s="148" t="s">
        <v>2054</v>
      </c>
      <c r="I123" s="149"/>
      <c r="L123" s="34"/>
      <c r="M123" s="150"/>
      <c r="T123" s="55"/>
      <c r="AT123" s="18" t="s">
        <v>320</v>
      </c>
      <c r="AU123" s="18" t="s">
        <v>90</v>
      </c>
    </row>
    <row r="124" spans="2:65" s="1" customFormat="1" ht="16.5" customHeight="1" x14ac:dyDescent="0.2">
      <c r="B124" s="34"/>
      <c r="C124" s="134" t="s">
        <v>399</v>
      </c>
      <c r="D124" s="134" t="s">
        <v>313</v>
      </c>
      <c r="E124" s="135" t="s">
        <v>2055</v>
      </c>
      <c r="F124" s="136" t="s">
        <v>2056</v>
      </c>
      <c r="G124" s="137" t="s">
        <v>340</v>
      </c>
      <c r="H124" s="138">
        <v>1</v>
      </c>
      <c r="I124" s="139"/>
      <c r="J124" s="140">
        <f t="shared" ref="J124:J129" si="10">ROUND(I124*H124,2)</f>
        <v>0</v>
      </c>
      <c r="K124" s="136" t="s">
        <v>43</v>
      </c>
      <c r="L124" s="34"/>
      <c r="M124" s="141" t="s">
        <v>43</v>
      </c>
      <c r="N124" s="142" t="s">
        <v>52</v>
      </c>
      <c r="P124" s="143">
        <f t="shared" ref="P124:P129" si="11">O124*H124</f>
        <v>0</v>
      </c>
      <c r="Q124" s="143">
        <v>0</v>
      </c>
      <c r="R124" s="143">
        <f t="shared" ref="R124:R129" si="12">Q124*H124</f>
        <v>0</v>
      </c>
      <c r="S124" s="143">
        <v>0</v>
      </c>
      <c r="T124" s="144">
        <f t="shared" ref="T124:T129" si="13">S124*H124</f>
        <v>0</v>
      </c>
      <c r="AR124" s="145" t="s">
        <v>417</v>
      </c>
      <c r="AT124" s="145" t="s">
        <v>313</v>
      </c>
      <c r="AU124" s="145" t="s">
        <v>90</v>
      </c>
      <c r="AY124" s="18" t="s">
        <v>311</v>
      </c>
      <c r="BE124" s="146">
        <f t="shared" ref="BE124:BE129" si="14">IF(N124="základní",J124,0)</f>
        <v>0</v>
      </c>
      <c r="BF124" s="146">
        <f t="shared" ref="BF124:BF129" si="15">IF(N124="snížená",J124,0)</f>
        <v>0</v>
      </c>
      <c r="BG124" s="146">
        <f t="shared" ref="BG124:BG129" si="16">IF(N124="zákl. přenesená",J124,0)</f>
        <v>0</v>
      </c>
      <c r="BH124" s="146">
        <f t="shared" ref="BH124:BH129" si="17">IF(N124="sníž. přenesená",J124,0)</f>
        <v>0</v>
      </c>
      <c r="BI124" s="146">
        <f t="shared" ref="BI124:BI129" si="18">IF(N124="nulová",J124,0)</f>
        <v>0</v>
      </c>
      <c r="BJ124" s="18" t="s">
        <v>88</v>
      </c>
      <c r="BK124" s="146">
        <f t="shared" ref="BK124:BK129" si="19">ROUND(I124*H124,2)</f>
        <v>0</v>
      </c>
      <c r="BL124" s="18" t="s">
        <v>417</v>
      </c>
      <c r="BM124" s="145" t="s">
        <v>3821</v>
      </c>
    </row>
    <row r="125" spans="2:65" s="1" customFormat="1" ht="16.5" customHeight="1" x14ac:dyDescent="0.2">
      <c r="B125" s="34"/>
      <c r="C125" s="134" t="s">
        <v>404</v>
      </c>
      <c r="D125" s="134" t="s">
        <v>313</v>
      </c>
      <c r="E125" s="135" t="s">
        <v>2058</v>
      </c>
      <c r="F125" s="136" t="s">
        <v>2059</v>
      </c>
      <c r="G125" s="137" t="s">
        <v>340</v>
      </c>
      <c r="H125" s="138">
        <v>1</v>
      </c>
      <c r="I125" s="139"/>
      <c r="J125" s="140">
        <f t="shared" si="10"/>
        <v>0</v>
      </c>
      <c r="K125" s="136" t="s">
        <v>43</v>
      </c>
      <c r="L125" s="34"/>
      <c r="M125" s="141" t="s">
        <v>43</v>
      </c>
      <c r="N125" s="142" t="s">
        <v>52</v>
      </c>
      <c r="P125" s="143">
        <f t="shared" si="11"/>
        <v>0</v>
      </c>
      <c r="Q125" s="143">
        <v>0</v>
      </c>
      <c r="R125" s="143">
        <f t="shared" si="12"/>
        <v>0</v>
      </c>
      <c r="S125" s="143">
        <v>0</v>
      </c>
      <c r="T125" s="144">
        <f t="shared" si="13"/>
        <v>0</v>
      </c>
      <c r="AR125" s="145" t="s">
        <v>417</v>
      </c>
      <c r="AT125" s="145" t="s">
        <v>313</v>
      </c>
      <c r="AU125" s="145" t="s">
        <v>90</v>
      </c>
      <c r="AY125" s="18" t="s">
        <v>311</v>
      </c>
      <c r="BE125" s="146">
        <f t="shared" si="14"/>
        <v>0</v>
      </c>
      <c r="BF125" s="146">
        <f t="shared" si="15"/>
        <v>0</v>
      </c>
      <c r="BG125" s="146">
        <f t="shared" si="16"/>
        <v>0</v>
      </c>
      <c r="BH125" s="146">
        <f t="shared" si="17"/>
        <v>0</v>
      </c>
      <c r="BI125" s="146">
        <f t="shared" si="18"/>
        <v>0</v>
      </c>
      <c r="BJ125" s="18" t="s">
        <v>88</v>
      </c>
      <c r="BK125" s="146">
        <f t="shared" si="19"/>
        <v>0</v>
      </c>
      <c r="BL125" s="18" t="s">
        <v>417</v>
      </c>
      <c r="BM125" s="145" t="s">
        <v>3822</v>
      </c>
    </row>
    <row r="126" spans="2:65" s="1" customFormat="1" ht="16.5" customHeight="1" x14ac:dyDescent="0.2">
      <c r="B126" s="34"/>
      <c r="C126" s="134" t="s">
        <v>411</v>
      </c>
      <c r="D126" s="134" t="s">
        <v>313</v>
      </c>
      <c r="E126" s="135" t="s">
        <v>2061</v>
      </c>
      <c r="F126" s="136" t="s">
        <v>2062</v>
      </c>
      <c r="G126" s="137" t="s">
        <v>340</v>
      </c>
      <c r="H126" s="138">
        <v>4</v>
      </c>
      <c r="I126" s="139"/>
      <c r="J126" s="140">
        <f t="shared" si="10"/>
        <v>0</v>
      </c>
      <c r="K126" s="136" t="s">
        <v>43</v>
      </c>
      <c r="L126" s="34"/>
      <c r="M126" s="141" t="s">
        <v>43</v>
      </c>
      <c r="N126" s="142" t="s">
        <v>52</v>
      </c>
      <c r="P126" s="143">
        <f t="shared" si="11"/>
        <v>0</v>
      </c>
      <c r="Q126" s="143">
        <v>0</v>
      </c>
      <c r="R126" s="143">
        <f t="shared" si="12"/>
        <v>0</v>
      </c>
      <c r="S126" s="143">
        <v>0</v>
      </c>
      <c r="T126" s="144">
        <f t="shared" si="13"/>
        <v>0</v>
      </c>
      <c r="AR126" s="145" t="s">
        <v>417</v>
      </c>
      <c r="AT126" s="145" t="s">
        <v>313</v>
      </c>
      <c r="AU126" s="145" t="s">
        <v>90</v>
      </c>
      <c r="AY126" s="18" t="s">
        <v>311</v>
      </c>
      <c r="BE126" s="146">
        <f t="shared" si="14"/>
        <v>0</v>
      </c>
      <c r="BF126" s="146">
        <f t="shared" si="15"/>
        <v>0</v>
      </c>
      <c r="BG126" s="146">
        <f t="shared" si="16"/>
        <v>0</v>
      </c>
      <c r="BH126" s="146">
        <f t="shared" si="17"/>
        <v>0</v>
      </c>
      <c r="BI126" s="146">
        <f t="shared" si="18"/>
        <v>0</v>
      </c>
      <c r="BJ126" s="18" t="s">
        <v>88</v>
      </c>
      <c r="BK126" s="146">
        <f t="shared" si="19"/>
        <v>0</v>
      </c>
      <c r="BL126" s="18" t="s">
        <v>417</v>
      </c>
      <c r="BM126" s="145" t="s">
        <v>3823</v>
      </c>
    </row>
    <row r="127" spans="2:65" s="1" customFormat="1" ht="16.5" customHeight="1" x14ac:dyDescent="0.2">
      <c r="B127" s="34"/>
      <c r="C127" s="134" t="s">
        <v>417</v>
      </c>
      <c r="D127" s="134" t="s">
        <v>313</v>
      </c>
      <c r="E127" s="135" t="s">
        <v>2064</v>
      </c>
      <c r="F127" s="136" t="s">
        <v>2065</v>
      </c>
      <c r="G127" s="137" t="s">
        <v>2033</v>
      </c>
      <c r="H127" s="138">
        <v>1</v>
      </c>
      <c r="I127" s="139"/>
      <c r="J127" s="140">
        <f t="shared" si="10"/>
        <v>0</v>
      </c>
      <c r="K127" s="136" t="s">
        <v>43</v>
      </c>
      <c r="L127" s="34"/>
      <c r="M127" s="141" t="s">
        <v>43</v>
      </c>
      <c r="N127" s="142" t="s">
        <v>52</v>
      </c>
      <c r="P127" s="143">
        <f t="shared" si="11"/>
        <v>0</v>
      </c>
      <c r="Q127" s="143">
        <v>0</v>
      </c>
      <c r="R127" s="143">
        <f t="shared" si="12"/>
        <v>0</v>
      </c>
      <c r="S127" s="143">
        <v>0</v>
      </c>
      <c r="T127" s="144">
        <f t="shared" si="13"/>
        <v>0</v>
      </c>
      <c r="AR127" s="145" t="s">
        <v>417</v>
      </c>
      <c r="AT127" s="145" t="s">
        <v>313</v>
      </c>
      <c r="AU127" s="145" t="s">
        <v>90</v>
      </c>
      <c r="AY127" s="18" t="s">
        <v>311</v>
      </c>
      <c r="BE127" s="146">
        <f t="shared" si="14"/>
        <v>0</v>
      </c>
      <c r="BF127" s="146">
        <f t="shared" si="15"/>
        <v>0</v>
      </c>
      <c r="BG127" s="146">
        <f t="shared" si="16"/>
        <v>0</v>
      </c>
      <c r="BH127" s="146">
        <f t="shared" si="17"/>
        <v>0</v>
      </c>
      <c r="BI127" s="146">
        <f t="shared" si="18"/>
        <v>0</v>
      </c>
      <c r="BJ127" s="18" t="s">
        <v>88</v>
      </c>
      <c r="BK127" s="146">
        <f t="shared" si="19"/>
        <v>0</v>
      </c>
      <c r="BL127" s="18" t="s">
        <v>417</v>
      </c>
      <c r="BM127" s="145" t="s">
        <v>3824</v>
      </c>
    </row>
    <row r="128" spans="2:65" s="1" customFormat="1" ht="16.5" customHeight="1" x14ac:dyDescent="0.2">
      <c r="B128" s="34"/>
      <c r="C128" s="134" t="s">
        <v>202</v>
      </c>
      <c r="D128" s="134" t="s">
        <v>313</v>
      </c>
      <c r="E128" s="135" t="s">
        <v>2067</v>
      </c>
      <c r="F128" s="136" t="s">
        <v>2068</v>
      </c>
      <c r="G128" s="137" t="s">
        <v>2033</v>
      </c>
      <c r="H128" s="138">
        <v>1</v>
      </c>
      <c r="I128" s="139"/>
      <c r="J128" s="140">
        <f t="shared" si="10"/>
        <v>0</v>
      </c>
      <c r="K128" s="136" t="s">
        <v>43</v>
      </c>
      <c r="L128" s="34"/>
      <c r="M128" s="141" t="s">
        <v>43</v>
      </c>
      <c r="N128" s="142" t="s">
        <v>52</v>
      </c>
      <c r="P128" s="143">
        <f t="shared" si="11"/>
        <v>0</v>
      </c>
      <c r="Q128" s="143">
        <v>0</v>
      </c>
      <c r="R128" s="143">
        <f t="shared" si="12"/>
        <v>0</v>
      </c>
      <c r="S128" s="143">
        <v>0</v>
      </c>
      <c r="T128" s="144">
        <f t="shared" si="13"/>
        <v>0</v>
      </c>
      <c r="AR128" s="145" t="s">
        <v>417</v>
      </c>
      <c r="AT128" s="145" t="s">
        <v>313</v>
      </c>
      <c r="AU128" s="145" t="s">
        <v>90</v>
      </c>
      <c r="AY128" s="18" t="s">
        <v>311</v>
      </c>
      <c r="BE128" s="146">
        <f t="shared" si="14"/>
        <v>0</v>
      </c>
      <c r="BF128" s="146">
        <f t="shared" si="15"/>
        <v>0</v>
      </c>
      <c r="BG128" s="146">
        <f t="shared" si="16"/>
        <v>0</v>
      </c>
      <c r="BH128" s="146">
        <f t="shared" si="17"/>
        <v>0</v>
      </c>
      <c r="BI128" s="146">
        <f t="shared" si="18"/>
        <v>0</v>
      </c>
      <c r="BJ128" s="18" t="s">
        <v>88</v>
      </c>
      <c r="BK128" s="146">
        <f t="shared" si="19"/>
        <v>0</v>
      </c>
      <c r="BL128" s="18" t="s">
        <v>417</v>
      </c>
      <c r="BM128" s="145" t="s">
        <v>3825</v>
      </c>
    </row>
    <row r="129" spans="2:65" s="1" customFormat="1" ht="24.2" customHeight="1" x14ac:dyDescent="0.2">
      <c r="B129" s="34"/>
      <c r="C129" s="134" t="s">
        <v>427</v>
      </c>
      <c r="D129" s="134" t="s">
        <v>313</v>
      </c>
      <c r="E129" s="135" t="s">
        <v>2070</v>
      </c>
      <c r="F129" s="136" t="s">
        <v>2071</v>
      </c>
      <c r="G129" s="137" t="s">
        <v>379</v>
      </c>
      <c r="H129" s="138">
        <v>2</v>
      </c>
      <c r="I129" s="139"/>
      <c r="J129" s="140">
        <f t="shared" si="10"/>
        <v>0</v>
      </c>
      <c r="K129" s="136" t="s">
        <v>317</v>
      </c>
      <c r="L129" s="34"/>
      <c r="M129" s="141" t="s">
        <v>43</v>
      </c>
      <c r="N129" s="142" t="s">
        <v>52</v>
      </c>
      <c r="P129" s="143">
        <f t="shared" si="11"/>
        <v>0</v>
      </c>
      <c r="Q129" s="143">
        <v>4.0000000000000002E-4</v>
      </c>
      <c r="R129" s="143">
        <f t="shared" si="12"/>
        <v>8.0000000000000004E-4</v>
      </c>
      <c r="S129" s="143">
        <v>0</v>
      </c>
      <c r="T129" s="144">
        <f t="shared" si="13"/>
        <v>0</v>
      </c>
      <c r="AR129" s="145" t="s">
        <v>417</v>
      </c>
      <c r="AT129" s="145" t="s">
        <v>313</v>
      </c>
      <c r="AU129" s="145" t="s">
        <v>90</v>
      </c>
      <c r="AY129" s="18" t="s">
        <v>311</v>
      </c>
      <c r="BE129" s="146">
        <f t="shared" si="14"/>
        <v>0</v>
      </c>
      <c r="BF129" s="146">
        <f t="shared" si="15"/>
        <v>0</v>
      </c>
      <c r="BG129" s="146">
        <f t="shared" si="16"/>
        <v>0</v>
      </c>
      <c r="BH129" s="146">
        <f t="shared" si="17"/>
        <v>0</v>
      </c>
      <c r="BI129" s="146">
        <f t="shared" si="18"/>
        <v>0</v>
      </c>
      <c r="BJ129" s="18" t="s">
        <v>88</v>
      </c>
      <c r="BK129" s="146">
        <f t="shared" si="19"/>
        <v>0</v>
      </c>
      <c r="BL129" s="18" t="s">
        <v>417</v>
      </c>
      <c r="BM129" s="145" t="s">
        <v>3826</v>
      </c>
    </row>
    <row r="130" spans="2:65" s="1" customFormat="1" ht="11.25" x14ac:dyDescent="0.2">
      <c r="B130" s="34"/>
      <c r="D130" s="147" t="s">
        <v>320</v>
      </c>
      <c r="F130" s="148" t="s">
        <v>2073</v>
      </c>
      <c r="I130" s="149"/>
      <c r="L130" s="34"/>
      <c r="M130" s="150"/>
      <c r="T130" s="55"/>
      <c r="AT130" s="18" t="s">
        <v>320</v>
      </c>
      <c r="AU130" s="18" t="s">
        <v>90</v>
      </c>
    </row>
    <row r="131" spans="2:65" s="1" customFormat="1" ht="21.75" customHeight="1" x14ac:dyDescent="0.2">
      <c r="B131" s="34"/>
      <c r="C131" s="134" t="s">
        <v>208</v>
      </c>
      <c r="D131" s="134" t="s">
        <v>313</v>
      </c>
      <c r="E131" s="135" t="s">
        <v>2074</v>
      </c>
      <c r="F131" s="136" t="s">
        <v>2075</v>
      </c>
      <c r="G131" s="137" t="s">
        <v>379</v>
      </c>
      <c r="H131" s="138">
        <v>2</v>
      </c>
      <c r="I131" s="139"/>
      <c r="J131" s="140">
        <f>ROUND(I131*H131,2)</f>
        <v>0</v>
      </c>
      <c r="K131" s="136" t="s">
        <v>317</v>
      </c>
      <c r="L131" s="34"/>
      <c r="M131" s="141" t="s">
        <v>43</v>
      </c>
      <c r="N131" s="142" t="s">
        <v>52</v>
      </c>
      <c r="P131" s="143">
        <f>O131*H131</f>
        <v>0</v>
      </c>
      <c r="Q131" s="143">
        <v>1.0000000000000001E-5</v>
      </c>
      <c r="R131" s="143">
        <f>Q131*H131</f>
        <v>2.0000000000000002E-5</v>
      </c>
      <c r="S131" s="143">
        <v>0</v>
      </c>
      <c r="T131" s="144">
        <f>S131*H131</f>
        <v>0</v>
      </c>
      <c r="AR131" s="145" t="s">
        <v>417</v>
      </c>
      <c r="AT131" s="145" t="s">
        <v>313</v>
      </c>
      <c r="AU131" s="145" t="s">
        <v>90</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417</v>
      </c>
      <c r="BM131" s="145" t="s">
        <v>3827</v>
      </c>
    </row>
    <row r="132" spans="2:65" s="1" customFormat="1" ht="11.25" x14ac:dyDescent="0.2">
      <c r="B132" s="34"/>
      <c r="D132" s="147" t="s">
        <v>320</v>
      </c>
      <c r="F132" s="148" t="s">
        <v>2077</v>
      </c>
      <c r="I132" s="149"/>
      <c r="L132" s="34"/>
      <c r="M132" s="150"/>
      <c r="T132" s="55"/>
      <c r="AT132" s="18" t="s">
        <v>320</v>
      </c>
      <c r="AU132" s="18" t="s">
        <v>90</v>
      </c>
    </row>
    <row r="133" spans="2:65" s="1" customFormat="1" ht="24.2" customHeight="1" x14ac:dyDescent="0.2">
      <c r="B133" s="34"/>
      <c r="C133" s="134" t="s">
        <v>438</v>
      </c>
      <c r="D133" s="134" t="s">
        <v>313</v>
      </c>
      <c r="E133" s="135" t="s">
        <v>2078</v>
      </c>
      <c r="F133" s="136" t="s">
        <v>2079</v>
      </c>
      <c r="G133" s="137" t="s">
        <v>962</v>
      </c>
      <c r="H133" s="183"/>
      <c r="I133" s="139"/>
      <c r="J133" s="140">
        <f>ROUND(I133*H133,2)</f>
        <v>0</v>
      </c>
      <c r="K133" s="136" t="s">
        <v>317</v>
      </c>
      <c r="L133" s="34"/>
      <c r="M133" s="141" t="s">
        <v>43</v>
      </c>
      <c r="N133" s="142" t="s">
        <v>52</v>
      </c>
      <c r="P133" s="143">
        <f>O133*H133</f>
        <v>0</v>
      </c>
      <c r="Q133" s="143">
        <v>0</v>
      </c>
      <c r="R133" s="143">
        <f>Q133*H133</f>
        <v>0</v>
      </c>
      <c r="S133" s="143">
        <v>0</v>
      </c>
      <c r="T133" s="144">
        <f>S133*H133</f>
        <v>0</v>
      </c>
      <c r="AR133" s="145" t="s">
        <v>417</v>
      </c>
      <c r="AT133" s="145" t="s">
        <v>313</v>
      </c>
      <c r="AU133" s="145" t="s">
        <v>90</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417</v>
      </c>
      <c r="BM133" s="145" t="s">
        <v>3828</v>
      </c>
    </row>
    <row r="134" spans="2:65" s="1" customFormat="1" ht="11.25" x14ac:dyDescent="0.2">
      <c r="B134" s="34"/>
      <c r="D134" s="147" t="s">
        <v>320</v>
      </c>
      <c r="F134" s="148" t="s">
        <v>2081</v>
      </c>
      <c r="I134" s="149"/>
      <c r="L134" s="34"/>
      <c r="M134" s="150"/>
      <c r="T134" s="55"/>
      <c r="AT134" s="18" t="s">
        <v>320</v>
      </c>
      <c r="AU134" s="18" t="s">
        <v>90</v>
      </c>
    </row>
    <row r="135" spans="2:65" s="11" customFormat="1" ht="22.9" customHeight="1" x14ac:dyDescent="0.2">
      <c r="B135" s="122"/>
      <c r="D135" s="123" t="s">
        <v>80</v>
      </c>
      <c r="E135" s="132" t="s">
        <v>1160</v>
      </c>
      <c r="F135" s="132" t="s">
        <v>1161</v>
      </c>
      <c r="I135" s="125"/>
      <c r="J135" s="133">
        <f>BK135</f>
        <v>0</v>
      </c>
      <c r="L135" s="122"/>
      <c r="M135" s="127"/>
      <c r="P135" s="128">
        <f>SUM(P136:P140)</f>
        <v>0</v>
      </c>
      <c r="R135" s="128">
        <f>SUM(R136:R140)</f>
        <v>0</v>
      </c>
      <c r="T135" s="129">
        <f>SUM(T136:T140)</f>
        <v>0</v>
      </c>
      <c r="AR135" s="123" t="s">
        <v>90</v>
      </c>
      <c r="AT135" s="130" t="s">
        <v>80</v>
      </c>
      <c r="AU135" s="130" t="s">
        <v>88</v>
      </c>
      <c r="AY135" s="123" t="s">
        <v>311</v>
      </c>
      <c r="BK135" s="131">
        <f>SUM(BK136:BK140)</f>
        <v>0</v>
      </c>
    </row>
    <row r="136" spans="2:65" s="1" customFormat="1" ht="16.5" customHeight="1" x14ac:dyDescent="0.2">
      <c r="B136" s="34"/>
      <c r="C136" s="134" t="s">
        <v>7</v>
      </c>
      <c r="D136" s="134" t="s">
        <v>313</v>
      </c>
      <c r="E136" s="135" t="s">
        <v>2082</v>
      </c>
      <c r="F136" s="136" t="s">
        <v>2083</v>
      </c>
      <c r="G136" s="137" t="s">
        <v>1378</v>
      </c>
      <c r="H136" s="138">
        <v>1</v>
      </c>
      <c r="I136" s="139"/>
      <c r="J136" s="140">
        <f>ROUND(I136*H136,2)</f>
        <v>0</v>
      </c>
      <c r="K136" s="136" t="s">
        <v>43</v>
      </c>
      <c r="L136" s="34"/>
      <c r="M136" s="141" t="s">
        <v>43</v>
      </c>
      <c r="N136" s="142" t="s">
        <v>52</v>
      </c>
      <c r="P136" s="143">
        <f>O136*H136</f>
        <v>0</v>
      </c>
      <c r="Q136" s="143">
        <v>0</v>
      </c>
      <c r="R136" s="143">
        <f>Q136*H136</f>
        <v>0</v>
      </c>
      <c r="S136" s="143">
        <v>0</v>
      </c>
      <c r="T136" s="144">
        <f>S136*H136</f>
        <v>0</v>
      </c>
      <c r="AR136" s="145" t="s">
        <v>417</v>
      </c>
      <c r="AT136" s="145" t="s">
        <v>313</v>
      </c>
      <c r="AU136" s="145" t="s">
        <v>90</v>
      </c>
      <c r="AY136" s="18" t="s">
        <v>311</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417</v>
      </c>
      <c r="BM136" s="145" t="s">
        <v>3829</v>
      </c>
    </row>
    <row r="137" spans="2:65" s="1" customFormat="1" ht="16.5" customHeight="1" x14ac:dyDescent="0.2">
      <c r="B137" s="34"/>
      <c r="C137" s="134" t="s">
        <v>455</v>
      </c>
      <c r="D137" s="134" t="s">
        <v>313</v>
      </c>
      <c r="E137" s="135" t="s">
        <v>2085</v>
      </c>
      <c r="F137" s="136" t="s">
        <v>2086</v>
      </c>
      <c r="G137" s="137" t="s">
        <v>1378</v>
      </c>
      <c r="H137" s="138">
        <v>1</v>
      </c>
      <c r="I137" s="139"/>
      <c r="J137" s="140">
        <f>ROUND(I137*H137,2)</f>
        <v>0</v>
      </c>
      <c r="K137" s="136" t="s">
        <v>43</v>
      </c>
      <c r="L137" s="34"/>
      <c r="M137" s="141" t="s">
        <v>43</v>
      </c>
      <c r="N137" s="142" t="s">
        <v>52</v>
      </c>
      <c r="P137" s="143">
        <f>O137*H137</f>
        <v>0</v>
      </c>
      <c r="Q137" s="143">
        <v>0</v>
      </c>
      <c r="R137" s="143">
        <f>Q137*H137</f>
        <v>0</v>
      </c>
      <c r="S137" s="143">
        <v>0</v>
      </c>
      <c r="T137" s="144">
        <f>S137*H137</f>
        <v>0</v>
      </c>
      <c r="AR137" s="145" t="s">
        <v>417</v>
      </c>
      <c r="AT137" s="145" t="s">
        <v>313</v>
      </c>
      <c r="AU137" s="145" t="s">
        <v>90</v>
      </c>
      <c r="AY137" s="18" t="s">
        <v>311</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417</v>
      </c>
      <c r="BM137" s="145" t="s">
        <v>3830</v>
      </c>
    </row>
    <row r="138" spans="2:65" s="1" customFormat="1" ht="16.5" customHeight="1" x14ac:dyDescent="0.2">
      <c r="B138" s="34"/>
      <c r="C138" s="134" t="s">
        <v>462</v>
      </c>
      <c r="D138" s="134" t="s">
        <v>313</v>
      </c>
      <c r="E138" s="135" t="s">
        <v>2088</v>
      </c>
      <c r="F138" s="136" t="s">
        <v>2089</v>
      </c>
      <c r="G138" s="137" t="s">
        <v>340</v>
      </c>
      <c r="H138" s="138">
        <v>2</v>
      </c>
      <c r="I138" s="139"/>
      <c r="J138" s="140">
        <f>ROUND(I138*H138,2)</f>
        <v>0</v>
      </c>
      <c r="K138" s="136" t="s">
        <v>43</v>
      </c>
      <c r="L138" s="34"/>
      <c r="M138" s="141" t="s">
        <v>43</v>
      </c>
      <c r="N138" s="142" t="s">
        <v>52</v>
      </c>
      <c r="P138" s="143">
        <f>O138*H138</f>
        <v>0</v>
      </c>
      <c r="Q138" s="143">
        <v>0</v>
      </c>
      <c r="R138" s="143">
        <f>Q138*H138</f>
        <v>0</v>
      </c>
      <c r="S138" s="143">
        <v>0</v>
      </c>
      <c r="T138" s="144">
        <f>S138*H138</f>
        <v>0</v>
      </c>
      <c r="AR138" s="145" t="s">
        <v>417</v>
      </c>
      <c r="AT138" s="145" t="s">
        <v>313</v>
      </c>
      <c r="AU138" s="145" t="s">
        <v>90</v>
      </c>
      <c r="AY138" s="18" t="s">
        <v>311</v>
      </c>
      <c r="BE138" s="146">
        <f>IF(N138="základní",J138,0)</f>
        <v>0</v>
      </c>
      <c r="BF138" s="146">
        <f>IF(N138="snížená",J138,0)</f>
        <v>0</v>
      </c>
      <c r="BG138" s="146">
        <f>IF(N138="zákl. přenesená",J138,0)</f>
        <v>0</v>
      </c>
      <c r="BH138" s="146">
        <f>IF(N138="sníž. přenesená",J138,0)</f>
        <v>0</v>
      </c>
      <c r="BI138" s="146">
        <f>IF(N138="nulová",J138,0)</f>
        <v>0</v>
      </c>
      <c r="BJ138" s="18" t="s">
        <v>88</v>
      </c>
      <c r="BK138" s="146">
        <f>ROUND(I138*H138,2)</f>
        <v>0</v>
      </c>
      <c r="BL138" s="18" t="s">
        <v>417</v>
      </c>
      <c r="BM138" s="145" t="s">
        <v>3831</v>
      </c>
    </row>
    <row r="139" spans="2:65" s="1" customFormat="1" ht="24.2" customHeight="1" x14ac:dyDescent="0.2">
      <c r="B139" s="34"/>
      <c r="C139" s="134" t="s">
        <v>476</v>
      </c>
      <c r="D139" s="134" t="s">
        <v>313</v>
      </c>
      <c r="E139" s="135" t="s">
        <v>2091</v>
      </c>
      <c r="F139" s="136" t="s">
        <v>2092</v>
      </c>
      <c r="G139" s="137" t="s">
        <v>962</v>
      </c>
      <c r="H139" s="183"/>
      <c r="I139" s="139"/>
      <c r="J139" s="140">
        <f>ROUND(I139*H139,2)</f>
        <v>0</v>
      </c>
      <c r="K139" s="136" t="s">
        <v>317</v>
      </c>
      <c r="L139" s="34"/>
      <c r="M139" s="141" t="s">
        <v>43</v>
      </c>
      <c r="N139" s="142" t="s">
        <v>52</v>
      </c>
      <c r="P139" s="143">
        <f>O139*H139</f>
        <v>0</v>
      </c>
      <c r="Q139" s="143">
        <v>0</v>
      </c>
      <c r="R139" s="143">
        <f>Q139*H139</f>
        <v>0</v>
      </c>
      <c r="S139" s="143">
        <v>0</v>
      </c>
      <c r="T139" s="144">
        <f>S139*H139</f>
        <v>0</v>
      </c>
      <c r="AR139" s="145" t="s">
        <v>417</v>
      </c>
      <c r="AT139" s="145" t="s">
        <v>313</v>
      </c>
      <c r="AU139" s="145" t="s">
        <v>90</v>
      </c>
      <c r="AY139" s="18" t="s">
        <v>311</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417</v>
      </c>
      <c r="BM139" s="145" t="s">
        <v>3832</v>
      </c>
    </row>
    <row r="140" spans="2:65" s="1" customFormat="1" ht="11.25" x14ac:dyDescent="0.2">
      <c r="B140" s="34"/>
      <c r="D140" s="147" t="s">
        <v>320</v>
      </c>
      <c r="F140" s="148" t="s">
        <v>2094</v>
      </c>
      <c r="I140" s="149"/>
      <c r="L140" s="34"/>
      <c r="M140" s="150"/>
      <c r="T140" s="55"/>
      <c r="AT140" s="18" t="s">
        <v>320</v>
      </c>
      <c r="AU140" s="18" t="s">
        <v>90</v>
      </c>
    </row>
    <row r="141" spans="2:65" s="11" customFormat="1" ht="22.9" customHeight="1" x14ac:dyDescent="0.2">
      <c r="B141" s="122"/>
      <c r="D141" s="123" t="s">
        <v>80</v>
      </c>
      <c r="E141" s="132" t="s">
        <v>3833</v>
      </c>
      <c r="F141" s="132" t="s">
        <v>2095</v>
      </c>
      <c r="I141" s="125"/>
      <c r="J141" s="133">
        <f>BK141</f>
        <v>0</v>
      </c>
      <c r="L141" s="122"/>
      <c r="M141" s="127"/>
      <c r="P141" s="128">
        <f>SUM(P142:P144)</f>
        <v>0</v>
      </c>
      <c r="R141" s="128">
        <f>SUM(R142:R144)</f>
        <v>0</v>
      </c>
      <c r="T141" s="129">
        <f>SUM(T142:T144)</f>
        <v>0</v>
      </c>
      <c r="AR141" s="123" t="s">
        <v>88</v>
      </c>
      <c r="AT141" s="130" t="s">
        <v>80</v>
      </c>
      <c r="AU141" s="130" t="s">
        <v>88</v>
      </c>
      <c r="AY141" s="123" t="s">
        <v>311</v>
      </c>
      <c r="BK141" s="131">
        <f>SUM(BK142:BK144)</f>
        <v>0</v>
      </c>
    </row>
    <row r="142" spans="2:65" s="1" customFormat="1" ht="16.5" customHeight="1" x14ac:dyDescent="0.2">
      <c r="B142" s="34"/>
      <c r="C142" s="134" t="s">
        <v>481</v>
      </c>
      <c r="D142" s="134" t="s">
        <v>313</v>
      </c>
      <c r="E142" s="135" t="s">
        <v>3834</v>
      </c>
      <c r="F142" s="136" t="s">
        <v>3835</v>
      </c>
      <c r="G142" s="137" t="s">
        <v>2033</v>
      </c>
      <c r="H142" s="138">
        <v>1</v>
      </c>
      <c r="I142" s="139"/>
      <c r="J142" s="140">
        <f>ROUND(I142*H142,2)</f>
        <v>0</v>
      </c>
      <c r="K142" s="136" t="s">
        <v>43</v>
      </c>
      <c r="L142" s="34"/>
      <c r="M142" s="141" t="s">
        <v>43</v>
      </c>
      <c r="N142" s="142" t="s">
        <v>52</v>
      </c>
      <c r="P142" s="143">
        <f>O142*H142</f>
        <v>0</v>
      </c>
      <c r="Q142" s="143">
        <v>0</v>
      </c>
      <c r="R142" s="143">
        <f>Q142*H142</f>
        <v>0</v>
      </c>
      <c r="S142" s="143">
        <v>0</v>
      </c>
      <c r="T142" s="144">
        <f>S142*H142</f>
        <v>0</v>
      </c>
      <c r="AR142" s="145" t="s">
        <v>318</v>
      </c>
      <c r="AT142" s="145" t="s">
        <v>313</v>
      </c>
      <c r="AU142" s="145" t="s">
        <v>90</v>
      </c>
      <c r="AY142" s="18" t="s">
        <v>311</v>
      </c>
      <c r="BE142" s="146">
        <f>IF(N142="základní",J142,0)</f>
        <v>0</v>
      </c>
      <c r="BF142" s="146">
        <f>IF(N142="snížená",J142,0)</f>
        <v>0</v>
      </c>
      <c r="BG142" s="146">
        <f>IF(N142="zákl. přenesená",J142,0)</f>
        <v>0</v>
      </c>
      <c r="BH142" s="146">
        <f>IF(N142="sníž. přenesená",J142,0)</f>
        <v>0</v>
      </c>
      <c r="BI142" s="146">
        <f>IF(N142="nulová",J142,0)</f>
        <v>0</v>
      </c>
      <c r="BJ142" s="18" t="s">
        <v>88</v>
      </c>
      <c r="BK142" s="146">
        <f>ROUND(I142*H142,2)</f>
        <v>0</v>
      </c>
      <c r="BL142" s="18" t="s">
        <v>318</v>
      </c>
      <c r="BM142" s="145" t="s">
        <v>3836</v>
      </c>
    </row>
    <row r="143" spans="2:65" s="1" customFormat="1" ht="16.5" customHeight="1" x14ac:dyDescent="0.2">
      <c r="B143" s="34"/>
      <c r="C143" s="134" t="s">
        <v>490</v>
      </c>
      <c r="D143" s="134" t="s">
        <v>313</v>
      </c>
      <c r="E143" s="135" t="s">
        <v>3837</v>
      </c>
      <c r="F143" s="136" t="s">
        <v>3838</v>
      </c>
      <c r="G143" s="137" t="s">
        <v>379</v>
      </c>
      <c r="H143" s="138">
        <v>10</v>
      </c>
      <c r="I143" s="139"/>
      <c r="J143" s="140">
        <f>ROUND(I143*H143,2)</f>
        <v>0</v>
      </c>
      <c r="K143" s="136" t="s">
        <v>43</v>
      </c>
      <c r="L143" s="34"/>
      <c r="M143" s="141" t="s">
        <v>43</v>
      </c>
      <c r="N143" s="142" t="s">
        <v>52</v>
      </c>
      <c r="P143" s="143">
        <f>O143*H143</f>
        <v>0</v>
      </c>
      <c r="Q143" s="143">
        <v>0</v>
      </c>
      <c r="R143" s="143">
        <f>Q143*H143</f>
        <v>0</v>
      </c>
      <c r="S143" s="143">
        <v>0</v>
      </c>
      <c r="T143" s="144">
        <f>S143*H143</f>
        <v>0</v>
      </c>
      <c r="AR143" s="145" t="s">
        <v>318</v>
      </c>
      <c r="AT143" s="145" t="s">
        <v>313</v>
      </c>
      <c r="AU143" s="145" t="s">
        <v>90</v>
      </c>
      <c r="AY143" s="18" t="s">
        <v>311</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318</v>
      </c>
      <c r="BM143" s="145" t="s">
        <v>3839</v>
      </c>
    </row>
    <row r="144" spans="2:65" s="1" customFormat="1" ht="16.5" customHeight="1" x14ac:dyDescent="0.2">
      <c r="B144" s="34"/>
      <c r="C144" s="134" t="s">
        <v>495</v>
      </c>
      <c r="D144" s="134" t="s">
        <v>313</v>
      </c>
      <c r="E144" s="135" t="s">
        <v>3840</v>
      </c>
      <c r="F144" s="136" t="s">
        <v>3841</v>
      </c>
      <c r="G144" s="137" t="s">
        <v>2033</v>
      </c>
      <c r="H144" s="138">
        <v>8</v>
      </c>
      <c r="I144" s="139"/>
      <c r="J144" s="140">
        <f>ROUND(I144*H144,2)</f>
        <v>0</v>
      </c>
      <c r="K144" s="136" t="s">
        <v>43</v>
      </c>
      <c r="L144" s="34"/>
      <c r="M144" s="200" t="s">
        <v>43</v>
      </c>
      <c r="N144" s="201" t="s">
        <v>52</v>
      </c>
      <c r="O144" s="195"/>
      <c r="P144" s="202">
        <f>O144*H144</f>
        <v>0</v>
      </c>
      <c r="Q144" s="202">
        <v>0</v>
      </c>
      <c r="R144" s="202">
        <f>Q144*H144</f>
        <v>0</v>
      </c>
      <c r="S144" s="202">
        <v>0</v>
      </c>
      <c r="T144" s="203">
        <f>S144*H144</f>
        <v>0</v>
      </c>
      <c r="AR144" s="145" t="s">
        <v>318</v>
      </c>
      <c r="AT144" s="145" t="s">
        <v>313</v>
      </c>
      <c r="AU144" s="145" t="s">
        <v>90</v>
      </c>
      <c r="AY144" s="18" t="s">
        <v>311</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318</v>
      </c>
      <c r="BM144" s="145" t="s">
        <v>3842</v>
      </c>
    </row>
    <row r="145" spans="2:12" s="1" customFormat="1" ht="6.95" customHeight="1" x14ac:dyDescent="0.2">
      <c r="B145" s="43"/>
      <c r="C145" s="44"/>
      <c r="D145" s="44"/>
      <c r="E145" s="44"/>
      <c r="F145" s="44"/>
      <c r="G145" s="44"/>
      <c r="H145" s="44"/>
      <c r="I145" s="44"/>
      <c r="J145" s="44"/>
      <c r="K145" s="44"/>
      <c r="L145" s="34"/>
    </row>
  </sheetData>
  <sheetProtection algorithmName="SHA-512" hashValue="BBKmP0pcNPriNdzo+v9E4Qt2wEUDgEoryX3SvdmxorftvJ4elj4n0GwKmsHexpAEKNq/G9aj1jLjEUgT+8nHuA==" saltValue="meHyq5FZaAvlB/L0P8ZwO3rQ/tyjRDRCEftePae77LrFoJb77ZM1MhqHrU7JxXWRblh7cmyI3ZFvPGGa4vylgw==" spinCount="100000" sheet="1" objects="1" scenarios="1" formatColumns="0" formatRows="0" autoFilter="0"/>
  <autoFilter ref="C91:K144" xr:uid="{00000000-0009-0000-0000-00000D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112" r:id="rId1" xr:uid="{00000000-0004-0000-0D00-000000000000}"/>
    <hyperlink ref="F116" r:id="rId2" xr:uid="{00000000-0004-0000-0D00-000001000000}"/>
    <hyperlink ref="F119" r:id="rId3" xr:uid="{00000000-0004-0000-0D00-000002000000}"/>
    <hyperlink ref="F123" r:id="rId4" xr:uid="{00000000-0004-0000-0D00-000003000000}"/>
    <hyperlink ref="F130" r:id="rId5" xr:uid="{00000000-0004-0000-0D00-000004000000}"/>
    <hyperlink ref="F132" r:id="rId6" xr:uid="{00000000-0004-0000-0D00-000005000000}"/>
    <hyperlink ref="F134" r:id="rId7" xr:uid="{00000000-0004-0000-0D00-000006000000}"/>
    <hyperlink ref="F140" r:id="rId8" xr:uid="{00000000-0004-0000-0D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5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138</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2484</v>
      </c>
      <c r="F9" s="341"/>
      <c r="G9" s="341"/>
      <c r="H9" s="341"/>
      <c r="L9" s="34"/>
    </row>
    <row r="10" spans="2:46" s="1" customFormat="1" ht="12" customHeight="1" x14ac:dyDescent="0.2">
      <c r="B10" s="34"/>
      <c r="D10" s="28" t="s">
        <v>267</v>
      </c>
      <c r="L10" s="34"/>
    </row>
    <row r="11" spans="2:46" s="1" customFormat="1" ht="16.5" customHeight="1" x14ac:dyDescent="0.2">
      <c r="B11" s="34"/>
      <c r="E11" s="322" t="s">
        <v>3843</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ROUND(J90,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ROUND((SUM(BE90:BE155)),  2)</f>
        <v>0</v>
      </c>
      <c r="I35" s="96">
        <v>0.21</v>
      </c>
      <c r="J35" s="84">
        <f>ROUND(((SUM(BE90:BE155))*I35),  2)</f>
        <v>0</v>
      </c>
      <c r="L35" s="34"/>
    </row>
    <row r="36" spans="2:12" s="1" customFormat="1" ht="14.45" customHeight="1" x14ac:dyDescent="0.2">
      <c r="B36" s="34"/>
      <c r="E36" s="28" t="s">
        <v>53</v>
      </c>
      <c r="F36" s="84">
        <f>ROUND((SUM(BF90:BF155)),  2)</f>
        <v>0</v>
      </c>
      <c r="I36" s="96">
        <v>0.12</v>
      </c>
      <c r="J36" s="84">
        <f>ROUND(((SUM(BF90:BF155))*I36),  2)</f>
        <v>0</v>
      </c>
      <c r="L36" s="34"/>
    </row>
    <row r="37" spans="2:12" s="1" customFormat="1" ht="14.45" hidden="1" customHeight="1" x14ac:dyDescent="0.2">
      <c r="B37" s="34"/>
      <c r="E37" s="28" t="s">
        <v>54</v>
      </c>
      <c r="F37" s="84">
        <f>ROUND((SUM(BG90:BG155)),  2)</f>
        <v>0</v>
      </c>
      <c r="I37" s="96">
        <v>0.21</v>
      </c>
      <c r="J37" s="84">
        <f>0</f>
        <v>0</v>
      </c>
      <c r="L37" s="34"/>
    </row>
    <row r="38" spans="2:12" s="1" customFormat="1" ht="14.45" hidden="1" customHeight="1" x14ac:dyDescent="0.2">
      <c r="B38" s="34"/>
      <c r="E38" s="28" t="s">
        <v>55</v>
      </c>
      <c r="F38" s="84">
        <f>ROUND((SUM(BH90:BH155)),  2)</f>
        <v>0</v>
      </c>
      <c r="I38" s="96">
        <v>0.12</v>
      </c>
      <c r="J38" s="84">
        <f>0</f>
        <v>0</v>
      </c>
      <c r="L38" s="34"/>
    </row>
    <row r="39" spans="2:12" s="1" customFormat="1" ht="14.45" hidden="1" customHeight="1" x14ac:dyDescent="0.2">
      <c r="B39" s="34"/>
      <c r="E39" s="28" t="s">
        <v>56</v>
      </c>
      <c r="F39" s="84">
        <f>ROUND((SUM(BI90:BI155)),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2484</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04.4.2 - SO04 VZT</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J90</f>
        <v>0</v>
      </c>
      <c r="L63" s="34"/>
      <c r="AU63" s="18" t="s">
        <v>272</v>
      </c>
    </row>
    <row r="64" spans="2:47" s="8" customFormat="1" ht="24.95" customHeight="1" x14ac:dyDescent="0.2">
      <c r="B64" s="106"/>
      <c r="D64" s="107" t="s">
        <v>3844</v>
      </c>
      <c r="E64" s="108"/>
      <c r="F64" s="108"/>
      <c r="G64" s="108"/>
      <c r="H64" s="108"/>
      <c r="I64" s="108"/>
      <c r="J64" s="109">
        <f>J91</f>
        <v>0</v>
      </c>
      <c r="L64" s="106"/>
    </row>
    <row r="65" spans="2:12" s="8" customFormat="1" ht="24.95" customHeight="1" x14ac:dyDescent="0.2">
      <c r="B65" s="106"/>
      <c r="D65" s="107" t="s">
        <v>3845</v>
      </c>
      <c r="E65" s="108"/>
      <c r="F65" s="108"/>
      <c r="G65" s="108"/>
      <c r="H65" s="108"/>
      <c r="I65" s="108"/>
      <c r="J65" s="109">
        <f>J104</f>
        <v>0</v>
      </c>
      <c r="L65" s="106"/>
    </row>
    <row r="66" spans="2:12" s="8" customFormat="1" ht="24.95" customHeight="1" x14ac:dyDescent="0.2">
      <c r="B66" s="106"/>
      <c r="D66" s="107" t="s">
        <v>3846</v>
      </c>
      <c r="E66" s="108"/>
      <c r="F66" s="108"/>
      <c r="G66" s="108"/>
      <c r="H66" s="108"/>
      <c r="I66" s="108"/>
      <c r="J66" s="109">
        <f>J121</f>
        <v>0</v>
      </c>
      <c r="L66" s="106"/>
    </row>
    <row r="67" spans="2:12" s="8" customFormat="1" ht="24.95" customHeight="1" x14ac:dyDescent="0.2">
      <c r="B67" s="106"/>
      <c r="D67" s="107" t="s">
        <v>3847</v>
      </c>
      <c r="E67" s="108"/>
      <c r="F67" s="108"/>
      <c r="G67" s="108"/>
      <c r="H67" s="108"/>
      <c r="I67" s="108"/>
      <c r="J67" s="109">
        <f>J140</f>
        <v>0</v>
      </c>
      <c r="L67" s="106"/>
    </row>
    <row r="68" spans="2:12" s="8" customFormat="1" ht="24.95" customHeight="1" x14ac:dyDescent="0.2">
      <c r="B68" s="106"/>
      <c r="D68" s="107" t="s">
        <v>3848</v>
      </c>
      <c r="E68" s="108"/>
      <c r="F68" s="108"/>
      <c r="G68" s="108"/>
      <c r="H68" s="108"/>
      <c r="I68" s="108"/>
      <c r="J68" s="109">
        <f>J150</f>
        <v>0</v>
      </c>
      <c r="L68" s="106"/>
    </row>
    <row r="69" spans="2:12" s="1" customFormat="1" ht="21.75" customHeight="1" x14ac:dyDescent="0.2">
      <c r="B69" s="34"/>
      <c r="L69" s="34"/>
    </row>
    <row r="70" spans="2:12" s="1" customFormat="1" ht="6.95" customHeight="1" x14ac:dyDescent="0.2">
      <c r="B70" s="43"/>
      <c r="C70" s="44"/>
      <c r="D70" s="44"/>
      <c r="E70" s="44"/>
      <c r="F70" s="44"/>
      <c r="G70" s="44"/>
      <c r="H70" s="44"/>
      <c r="I70" s="44"/>
      <c r="J70" s="44"/>
      <c r="K70" s="44"/>
      <c r="L70" s="34"/>
    </row>
    <row r="74" spans="2:12" s="1" customFormat="1" ht="6.95" customHeight="1" x14ac:dyDescent="0.2">
      <c r="B74" s="45"/>
      <c r="C74" s="46"/>
      <c r="D74" s="46"/>
      <c r="E74" s="46"/>
      <c r="F74" s="46"/>
      <c r="G74" s="46"/>
      <c r="H74" s="46"/>
      <c r="I74" s="46"/>
      <c r="J74" s="46"/>
      <c r="K74" s="46"/>
      <c r="L74" s="34"/>
    </row>
    <row r="75" spans="2:12" s="1" customFormat="1" ht="24.95" customHeight="1" x14ac:dyDescent="0.2">
      <c r="B75" s="34"/>
      <c r="C75" s="22" t="s">
        <v>296</v>
      </c>
      <c r="L75" s="34"/>
    </row>
    <row r="76" spans="2:12" s="1" customFormat="1" ht="6.95" customHeight="1" x14ac:dyDescent="0.2">
      <c r="B76" s="34"/>
      <c r="L76" s="34"/>
    </row>
    <row r="77" spans="2:12" s="1" customFormat="1" ht="12" customHeight="1" x14ac:dyDescent="0.2">
      <c r="B77" s="34"/>
      <c r="C77" s="28" t="s">
        <v>16</v>
      </c>
      <c r="L77" s="34"/>
    </row>
    <row r="78" spans="2:12" s="1" customFormat="1" ht="16.5" customHeight="1" x14ac:dyDescent="0.2">
      <c r="B78" s="34"/>
      <c r="E78" s="339" t="str">
        <f>E7</f>
        <v>Stavba č. 3145 TV Vinoř, etapa 0012 – ČOV Vinoř</v>
      </c>
      <c r="F78" s="340"/>
      <c r="G78" s="340"/>
      <c r="H78" s="340"/>
      <c r="L78" s="34"/>
    </row>
    <row r="79" spans="2:12" ht="12" customHeight="1" x14ac:dyDescent="0.2">
      <c r="B79" s="21"/>
      <c r="C79" s="28" t="s">
        <v>265</v>
      </c>
      <c r="L79" s="21"/>
    </row>
    <row r="80" spans="2:12" s="1" customFormat="1" ht="16.5" customHeight="1" x14ac:dyDescent="0.2">
      <c r="B80" s="34"/>
      <c r="E80" s="339" t="s">
        <v>2484</v>
      </c>
      <c r="F80" s="341"/>
      <c r="G80" s="341"/>
      <c r="H80" s="341"/>
      <c r="L80" s="34"/>
    </row>
    <row r="81" spans="2:65" s="1" customFormat="1" ht="12" customHeight="1" x14ac:dyDescent="0.2">
      <c r="B81" s="34"/>
      <c r="C81" s="28" t="s">
        <v>267</v>
      </c>
      <c r="L81" s="34"/>
    </row>
    <row r="82" spans="2:65" s="1" customFormat="1" ht="16.5" customHeight="1" x14ac:dyDescent="0.2">
      <c r="B82" s="34"/>
      <c r="E82" s="322" t="str">
        <f>E11</f>
        <v>04.4.2 - SO04 VZT</v>
      </c>
      <c r="F82" s="341"/>
      <c r="G82" s="341"/>
      <c r="H82" s="341"/>
      <c r="L82" s="34"/>
    </row>
    <row r="83" spans="2:65" s="1" customFormat="1" ht="6.95" customHeight="1" x14ac:dyDescent="0.2">
      <c r="B83" s="34"/>
      <c r="L83" s="34"/>
    </row>
    <row r="84" spans="2:65" s="1" customFormat="1" ht="12" customHeight="1" x14ac:dyDescent="0.2">
      <c r="B84" s="34"/>
      <c r="C84" s="28" t="s">
        <v>22</v>
      </c>
      <c r="F84" s="26" t="str">
        <f>F14</f>
        <v>Praha</v>
      </c>
      <c r="I84" s="28" t="s">
        <v>24</v>
      </c>
      <c r="J84" s="51" t="str">
        <f>IF(J14="","",J14)</f>
        <v>5.8.2025 - revize</v>
      </c>
      <c r="L84" s="34"/>
    </row>
    <row r="85" spans="2:65" s="1" customFormat="1" ht="6.95" customHeight="1" x14ac:dyDescent="0.2">
      <c r="B85" s="34"/>
      <c r="L85" s="34"/>
    </row>
    <row r="86" spans="2:65" s="1" customFormat="1" ht="25.7" customHeight="1" x14ac:dyDescent="0.2">
      <c r="B86" s="34"/>
      <c r="C86" s="28" t="s">
        <v>29</v>
      </c>
      <c r="F86" s="26" t="str">
        <f>E17</f>
        <v>PVS, a.s, Evropská 866/67, Praha 6, 160 00</v>
      </c>
      <c r="I86" s="28" t="s">
        <v>37</v>
      </c>
      <c r="J86" s="32" t="str">
        <f>E23</f>
        <v>d plus projektová a inženýrská a.s.</v>
      </c>
      <c r="L86" s="34"/>
    </row>
    <row r="87" spans="2:65" s="1" customFormat="1" ht="15.2" customHeight="1" x14ac:dyDescent="0.2">
      <c r="B87" s="34"/>
      <c r="C87" s="28" t="s">
        <v>35</v>
      </c>
      <c r="F87" s="26" t="str">
        <f>IF(E20="","",E20)</f>
        <v>Vyplň údaj</v>
      </c>
      <c r="I87" s="28" t="s">
        <v>42</v>
      </c>
      <c r="J87" s="32" t="str">
        <f>E26</f>
        <v xml:space="preserve"> </v>
      </c>
      <c r="L87" s="34"/>
    </row>
    <row r="88" spans="2:65" s="1" customFormat="1" ht="10.35" customHeight="1" x14ac:dyDescent="0.2">
      <c r="B88" s="34"/>
      <c r="L88" s="34"/>
    </row>
    <row r="89" spans="2:65" s="10" customFormat="1" ht="29.25" customHeight="1" x14ac:dyDescent="0.2">
      <c r="B89" s="114"/>
      <c r="C89" s="115" t="s">
        <v>297</v>
      </c>
      <c r="D89" s="116" t="s">
        <v>66</v>
      </c>
      <c r="E89" s="116" t="s">
        <v>62</v>
      </c>
      <c r="F89" s="116" t="s">
        <v>63</v>
      </c>
      <c r="G89" s="116" t="s">
        <v>298</v>
      </c>
      <c r="H89" s="116" t="s">
        <v>299</v>
      </c>
      <c r="I89" s="116" t="s">
        <v>300</v>
      </c>
      <c r="J89" s="116" t="s">
        <v>271</v>
      </c>
      <c r="K89" s="117" t="s">
        <v>301</v>
      </c>
      <c r="L89" s="114"/>
      <c r="M89" s="58" t="s">
        <v>43</v>
      </c>
      <c r="N89" s="59" t="s">
        <v>51</v>
      </c>
      <c r="O89" s="59" t="s">
        <v>302</v>
      </c>
      <c r="P89" s="59" t="s">
        <v>303</v>
      </c>
      <c r="Q89" s="59" t="s">
        <v>304</v>
      </c>
      <c r="R89" s="59" t="s">
        <v>305</v>
      </c>
      <c r="S89" s="59" t="s">
        <v>306</v>
      </c>
      <c r="T89" s="60" t="s">
        <v>307</v>
      </c>
    </row>
    <row r="90" spans="2:65" s="1" customFormat="1" ht="22.9" customHeight="1" x14ac:dyDescent="0.25">
      <c r="B90" s="34"/>
      <c r="C90" s="63" t="s">
        <v>308</v>
      </c>
      <c r="J90" s="118">
        <f>BK90</f>
        <v>0</v>
      </c>
      <c r="L90" s="34"/>
      <c r="M90" s="61"/>
      <c r="N90" s="52"/>
      <c r="O90" s="52"/>
      <c r="P90" s="119">
        <f>P91+P104+P121+P140+P150</f>
        <v>0</v>
      </c>
      <c r="Q90" s="52"/>
      <c r="R90" s="119">
        <f>R91+R104+R121+R140+R150</f>
        <v>0</v>
      </c>
      <c r="S90" s="52"/>
      <c r="T90" s="120">
        <f>T91+T104+T121+T140+T150</f>
        <v>0</v>
      </c>
      <c r="AT90" s="18" t="s">
        <v>80</v>
      </c>
      <c r="AU90" s="18" t="s">
        <v>272</v>
      </c>
      <c r="BK90" s="121">
        <f>BK91+BK104+BK121+BK140+BK150</f>
        <v>0</v>
      </c>
    </row>
    <row r="91" spans="2:65" s="11" customFormat="1" ht="25.9" customHeight="1" x14ac:dyDescent="0.2">
      <c r="B91" s="122"/>
      <c r="D91" s="123" t="s">
        <v>80</v>
      </c>
      <c r="E91" s="124" t="s">
        <v>88</v>
      </c>
      <c r="F91" s="124" t="s">
        <v>3849</v>
      </c>
      <c r="I91" s="125"/>
      <c r="J91" s="126">
        <f>BK91</f>
        <v>0</v>
      </c>
      <c r="L91" s="122"/>
      <c r="M91" s="127"/>
      <c r="P91" s="128">
        <f>SUM(P92:P103)</f>
        <v>0</v>
      </c>
      <c r="R91" s="128">
        <f>SUM(R92:R103)</f>
        <v>0</v>
      </c>
      <c r="T91" s="129">
        <f>SUM(T92:T103)</f>
        <v>0</v>
      </c>
      <c r="AR91" s="123" t="s">
        <v>88</v>
      </c>
      <c r="AT91" s="130" t="s">
        <v>80</v>
      </c>
      <c r="AU91" s="130" t="s">
        <v>81</v>
      </c>
      <c r="AY91" s="123" t="s">
        <v>311</v>
      </c>
      <c r="BK91" s="131">
        <f>SUM(BK92:BK103)</f>
        <v>0</v>
      </c>
    </row>
    <row r="92" spans="2:65" s="1" customFormat="1" ht="16.5" customHeight="1" x14ac:dyDescent="0.2">
      <c r="B92" s="34"/>
      <c r="C92" s="134" t="s">
        <v>88</v>
      </c>
      <c r="D92" s="134" t="s">
        <v>313</v>
      </c>
      <c r="E92" s="135" t="s">
        <v>2107</v>
      </c>
      <c r="F92" s="136" t="s">
        <v>3850</v>
      </c>
      <c r="G92" s="137" t="s">
        <v>2109</v>
      </c>
      <c r="H92" s="138">
        <v>1</v>
      </c>
      <c r="I92" s="139"/>
      <c r="J92" s="140">
        <f>ROUND(I92*H92,2)</f>
        <v>0</v>
      </c>
      <c r="K92" s="136" t="s">
        <v>43</v>
      </c>
      <c r="L92" s="34"/>
      <c r="M92" s="141" t="s">
        <v>43</v>
      </c>
      <c r="N92" s="142" t="s">
        <v>52</v>
      </c>
      <c r="P92" s="143">
        <f>O92*H92</f>
        <v>0</v>
      </c>
      <c r="Q92" s="143">
        <v>0</v>
      </c>
      <c r="R92" s="143">
        <f>Q92*H92</f>
        <v>0</v>
      </c>
      <c r="S92" s="143">
        <v>0</v>
      </c>
      <c r="T92" s="144">
        <f>S92*H92</f>
        <v>0</v>
      </c>
      <c r="AR92" s="145" t="s">
        <v>318</v>
      </c>
      <c r="AT92" s="145" t="s">
        <v>313</v>
      </c>
      <c r="AU92" s="145" t="s">
        <v>88</v>
      </c>
      <c r="AY92" s="18" t="s">
        <v>311</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318</v>
      </c>
      <c r="BM92" s="145" t="s">
        <v>90</v>
      </c>
    </row>
    <row r="93" spans="2:65" s="1" customFormat="1" ht="68.25" x14ac:dyDescent="0.2">
      <c r="B93" s="34"/>
      <c r="D93" s="152" t="s">
        <v>668</v>
      </c>
      <c r="F93" s="182" t="s">
        <v>3851</v>
      </c>
      <c r="I93" s="149"/>
      <c r="L93" s="34"/>
      <c r="M93" s="150"/>
      <c r="T93" s="55"/>
      <c r="AT93" s="18" t="s">
        <v>668</v>
      </c>
      <c r="AU93" s="18" t="s">
        <v>88</v>
      </c>
    </row>
    <row r="94" spans="2:65" s="1" customFormat="1" ht="16.5" customHeight="1" x14ac:dyDescent="0.2">
      <c r="B94" s="34"/>
      <c r="C94" s="134" t="s">
        <v>90</v>
      </c>
      <c r="D94" s="134" t="s">
        <v>313</v>
      </c>
      <c r="E94" s="135" t="s">
        <v>2111</v>
      </c>
      <c r="F94" s="136" t="s">
        <v>3852</v>
      </c>
      <c r="G94" s="137" t="s">
        <v>2109</v>
      </c>
      <c r="H94" s="138">
        <v>1</v>
      </c>
      <c r="I94" s="139"/>
      <c r="J94" s="140">
        <f t="shared" ref="J94:J103" si="0">ROUND(I94*H94,2)</f>
        <v>0</v>
      </c>
      <c r="K94" s="136" t="s">
        <v>43</v>
      </c>
      <c r="L94" s="34"/>
      <c r="M94" s="141" t="s">
        <v>43</v>
      </c>
      <c r="N94" s="142" t="s">
        <v>52</v>
      </c>
      <c r="P94" s="143">
        <f t="shared" ref="P94:P103" si="1">O94*H94</f>
        <v>0</v>
      </c>
      <c r="Q94" s="143">
        <v>0</v>
      </c>
      <c r="R94" s="143">
        <f t="shared" ref="R94:R103" si="2">Q94*H94</f>
        <v>0</v>
      </c>
      <c r="S94" s="143">
        <v>0</v>
      </c>
      <c r="T94" s="144">
        <f t="shared" ref="T94:T103" si="3">S94*H94</f>
        <v>0</v>
      </c>
      <c r="AR94" s="145" t="s">
        <v>318</v>
      </c>
      <c r="AT94" s="145" t="s">
        <v>313</v>
      </c>
      <c r="AU94" s="145" t="s">
        <v>88</v>
      </c>
      <c r="AY94" s="18" t="s">
        <v>311</v>
      </c>
      <c r="BE94" s="146">
        <f t="shared" ref="BE94:BE103" si="4">IF(N94="základní",J94,0)</f>
        <v>0</v>
      </c>
      <c r="BF94" s="146">
        <f t="shared" ref="BF94:BF103" si="5">IF(N94="snížená",J94,0)</f>
        <v>0</v>
      </c>
      <c r="BG94" s="146">
        <f t="shared" ref="BG94:BG103" si="6">IF(N94="zákl. přenesená",J94,0)</f>
        <v>0</v>
      </c>
      <c r="BH94" s="146">
        <f t="shared" ref="BH94:BH103" si="7">IF(N94="sníž. přenesená",J94,0)</f>
        <v>0</v>
      </c>
      <c r="BI94" s="146">
        <f t="shared" ref="BI94:BI103" si="8">IF(N94="nulová",J94,0)</f>
        <v>0</v>
      </c>
      <c r="BJ94" s="18" t="s">
        <v>88</v>
      </c>
      <c r="BK94" s="146">
        <f t="shared" ref="BK94:BK103" si="9">ROUND(I94*H94,2)</f>
        <v>0</v>
      </c>
      <c r="BL94" s="18" t="s">
        <v>318</v>
      </c>
      <c r="BM94" s="145" t="s">
        <v>318</v>
      </c>
    </row>
    <row r="95" spans="2:65" s="1" customFormat="1" ht="16.5" customHeight="1" x14ac:dyDescent="0.2">
      <c r="B95" s="34"/>
      <c r="C95" s="134" t="s">
        <v>96</v>
      </c>
      <c r="D95" s="134" t="s">
        <v>313</v>
      </c>
      <c r="E95" s="135" t="s">
        <v>2114</v>
      </c>
      <c r="F95" s="136" t="s">
        <v>3853</v>
      </c>
      <c r="G95" s="137" t="s">
        <v>2109</v>
      </c>
      <c r="H95" s="138">
        <v>1</v>
      </c>
      <c r="I95" s="139"/>
      <c r="J95" s="140">
        <f t="shared" si="0"/>
        <v>0</v>
      </c>
      <c r="K95" s="136" t="s">
        <v>43</v>
      </c>
      <c r="L95" s="34"/>
      <c r="M95" s="141" t="s">
        <v>43</v>
      </c>
      <c r="N95" s="142" t="s">
        <v>52</v>
      </c>
      <c r="P95" s="143">
        <f t="shared" si="1"/>
        <v>0</v>
      </c>
      <c r="Q95" s="143">
        <v>0</v>
      </c>
      <c r="R95" s="143">
        <f t="shared" si="2"/>
        <v>0</v>
      </c>
      <c r="S95" s="143">
        <v>0</v>
      </c>
      <c r="T95" s="144">
        <f t="shared" si="3"/>
        <v>0</v>
      </c>
      <c r="AR95" s="145" t="s">
        <v>318</v>
      </c>
      <c r="AT95" s="145" t="s">
        <v>313</v>
      </c>
      <c r="AU95" s="145" t="s">
        <v>88</v>
      </c>
      <c r="AY95" s="18" t="s">
        <v>311</v>
      </c>
      <c r="BE95" s="146">
        <f t="shared" si="4"/>
        <v>0</v>
      </c>
      <c r="BF95" s="146">
        <f t="shared" si="5"/>
        <v>0</v>
      </c>
      <c r="BG95" s="146">
        <f t="shared" si="6"/>
        <v>0</v>
      </c>
      <c r="BH95" s="146">
        <f t="shared" si="7"/>
        <v>0</v>
      </c>
      <c r="BI95" s="146">
        <f t="shared" si="8"/>
        <v>0</v>
      </c>
      <c r="BJ95" s="18" t="s">
        <v>88</v>
      </c>
      <c r="BK95" s="146">
        <f t="shared" si="9"/>
        <v>0</v>
      </c>
      <c r="BL95" s="18" t="s">
        <v>318</v>
      </c>
      <c r="BM95" s="145" t="s">
        <v>350</v>
      </c>
    </row>
    <row r="96" spans="2:65" s="1" customFormat="1" ht="16.5" customHeight="1" x14ac:dyDescent="0.2">
      <c r="B96" s="34"/>
      <c r="C96" s="134" t="s">
        <v>318</v>
      </c>
      <c r="D96" s="134" t="s">
        <v>313</v>
      </c>
      <c r="E96" s="135" t="s">
        <v>2116</v>
      </c>
      <c r="F96" s="136" t="s">
        <v>3854</v>
      </c>
      <c r="G96" s="137" t="s">
        <v>2109</v>
      </c>
      <c r="H96" s="138">
        <v>1</v>
      </c>
      <c r="I96" s="139"/>
      <c r="J96" s="140">
        <f t="shared" si="0"/>
        <v>0</v>
      </c>
      <c r="K96" s="136" t="s">
        <v>43</v>
      </c>
      <c r="L96" s="34"/>
      <c r="M96" s="141" t="s">
        <v>43</v>
      </c>
      <c r="N96" s="142" t="s">
        <v>52</v>
      </c>
      <c r="P96" s="143">
        <f t="shared" si="1"/>
        <v>0</v>
      </c>
      <c r="Q96" s="143">
        <v>0</v>
      </c>
      <c r="R96" s="143">
        <f t="shared" si="2"/>
        <v>0</v>
      </c>
      <c r="S96" s="143">
        <v>0</v>
      </c>
      <c r="T96" s="144">
        <f t="shared" si="3"/>
        <v>0</v>
      </c>
      <c r="AR96" s="145" t="s">
        <v>318</v>
      </c>
      <c r="AT96" s="145" t="s">
        <v>313</v>
      </c>
      <c r="AU96" s="145" t="s">
        <v>88</v>
      </c>
      <c r="AY96" s="18" t="s">
        <v>311</v>
      </c>
      <c r="BE96" s="146">
        <f t="shared" si="4"/>
        <v>0</v>
      </c>
      <c r="BF96" s="146">
        <f t="shared" si="5"/>
        <v>0</v>
      </c>
      <c r="BG96" s="146">
        <f t="shared" si="6"/>
        <v>0</v>
      </c>
      <c r="BH96" s="146">
        <f t="shared" si="7"/>
        <v>0</v>
      </c>
      <c r="BI96" s="146">
        <f t="shared" si="8"/>
        <v>0</v>
      </c>
      <c r="BJ96" s="18" t="s">
        <v>88</v>
      </c>
      <c r="BK96" s="146">
        <f t="shared" si="9"/>
        <v>0</v>
      </c>
      <c r="BL96" s="18" t="s">
        <v>318</v>
      </c>
      <c r="BM96" s="145" t="s">
        <v>362</v>
      </c>
    </row>
    <row r="97" spans="2:65" s="1" customFormat="1" ht="16.5" customHeight="1" x14ac:dyDescent="0.2">
      <c r="B97" s="34"/>
      <c r="C97" s="134" t="s">
        <v>344</v>
      </c>
      <c r="D97" s="134" t="s">
        <v>313</v>
      </c>
      <c r="E97" s="135" t="s">
        <v>2118</v>
      </c>
      <c r="F97" s="136" t="s">
        <v>3855</v>
      </c>
      <c r="G97" s="137" t="s">
        <v>2109</v>
      </c>
      <c r="H97" s="138">
        <v>1</v>
      </c>
      <c r="I97" s="139"/>
      <c r="J97" s="140">
        <f t="shared" si="0"/>
        <v>0</v>
      </c>
      <c r="K97" s="136" t="s">
        <v>43</v>
      </c>
      <c r="L97" s="34"/>
      <c r="M97" s="141" t="s">
        <v>43</v>
      </c>
      <c r="N97" s="142" t="s">
        <v>52</v>
      </c>
      <c r="P97" s="143">
        <f t="shared" si="1"/>
        <v>0</v>
      </c>
      <c r="Q97" s="143">
        <v>0</v>
      </c>
      <c r="R97" s="143">
        <f t="shared" si="2"/>
        <v>0</v>
      </c>
      <c r="S97" s="143">
        <v>0</v>
      </c>
      <c r="T97" s="144">
        <f t="shared" si="3"/>
        <v>0</v>
      </c>
      <c r="AR97" s="145" t="s">
        <v>318</v>
      </c>
      <c r="AT97" s="145" t="s">
        <v>313</v>
      </c>
      <c r="AU97" s="145" t="s">
        <v>88</v>
      </c>
      <c r="AY97" s="18" t="s">
        <v>311</v>
      </c>
      <c r="BE97" s="146">
        <f t="shared" si="4"/>
        <v>0</v>
      </c>
      <c r="BF97" s="146">
        <f t="shared" si="5"/>
        <v>0</v>
      </c>
      <c r="BG97" s="146">
        <f t="shared" si="6"/>
        <v>0</v>
      </c>
      <c r="BH97" s="146">
        <f t="shared" si="7"/>
        <v>0</v>
      </c>
      <c r="BI97" s="146">
        <f t="shared" si="8"/>
        <v>0</v>
      </c>
      <c r="BJ97" s="18" t="s">
        <v>88</v>
      </c>
      <c r="BK97" s="146">
        <f t="shared" si="9"/>
        <v>0</v>
      </c>
      <c r="BL97" s="18" t="s">
        <v>318</v>
      </c>
      <c r="BM97" s="145" t="s">
        <v>376</v>
      </c>
    </row>
    <row r="98" spans="2:65" s="1" customFormat="1" ht="16.5" customHeight="1" x14ac:dyDescent="0.2">
      <c r="B98" s="34"/>
      <c r="C98" s="134" t="s">
        <v>350</v>
      </c>
      <c r="D98" s="134" t="s">
        <v>313</v>
      </c>
      <c r="E98" s="135" t="s">
        <v>2120</v>
      </c>
      <c r="F98" s="136" t="s">
        <v>3856</v>
      </c>
      <c r="G98" s="137" t="s">
        <v>2109</v>
      </c>
      <c r="H98" s="138">
        <v>12</v>
      </c>
      <c r="I98" s="139"/>
      <c r="J98" s="140">
        <f t="shared" si="0"/>
        <v>0</v>
      </c>
      <c r="K98" s="136" t="s">
        <v>43</v>
      </c>
      <c r="L98" s="34"/>
      <c r="M98" s="141" t="s">
        <v>43</v>
      </c>
      <c r="N98" s="142" t="s">
        <v>52</v>
      </c>
      <c r="P98" s="143">
        <f t="shared" si="1"/>
        <v>0</v>
      </c>
      <c r="Q98" s="143">
        <v>0</v>
      </c>
      <c r="R98" s="143">
        <f t="shared" si="2"/>
        <v>0</v>
      </c>
      <c r="S98" s="143">
        <v>0</v>
      </c>
      <c r="T98" s="144">
        <f t="shared" si="3"/>
        <v>0</v>
      </c>
      <c r="AR98" s="145" t="s">
        <v>318</v>
      </c>
      <c r="AT98" s="145" t="s">
        <v>313</v>
      </c>
      <c r="AU98" s="145" t="s">
        <v>88</v>
      </c>
      <c r="AY98" s="18" t="s">
        <v>311</v>
      </c>
      <c r="BE98" s="146">
        <f t="shared" si="4"/>
        <v>0</v>
      </c>
      <c r="BF98" s="146">
        <f t="shared" si="5"/>
        <v>0</v>
      </c>
      <c r="BG98" s="146">
        <f t="shared" si="6"/>
        <v>0</v>
      </c>
      <c r="BH98" s="146">
        <f t="shared" si="7"/>
        <v>0</v>
      </c>
      <c r="BI98" s="146">
        <f t="shared" si="8"/>
        <v>0</v>
      </c>
      <c r="BJ98" s="18" t="s">
        <v>88</v>
      </c>
      <c r="BK98" s="146">
        <f t="shared" si="9"/>
        <v>0</v>
      </c>
      <c r="BL98" s="18" t="s">
        <v>318</v>
      </c>
      <c r="BM98" s="145" t="s">
        <v>8</v>
      </c>
    </row>
    <row r="99" spans="2:65" s="1" customFormat="1" ht="16.5" customHeight="1" x14ac:dyDescent="0.2">
      <c r="B99" s="34"/>
      <c r="C99" s="134" t="s">
        <v>356</v>
      </c>
      <c r="D99" s="134" t="s">
        <v>313</v>
      </c>
      <c r="E99" s="135" t="s">
        <v>2122</v>
      </c>
      <c r="F99" s="136" t="s">
        <v>3857</v>
      </c>
      <c r="G99" s="137" t="s">
        <v>2109</v>
      </c>
      <c r="H99" s="138">
        <v>1</v>
      </c>
      <c r="I99" s="139"/>
      <c r="J99" s="140">
        <f t="shared" si="0"/>
        <v>0</v>
      </c>
      <c r="K99" s="136" t="s">
        <v>43</v>
      </c>
      <c r="L99" s="34"/>
      <c r="M99" s="141" t="s">
        <v>43</v>
      </c>
      <c r="N99" s="142" t="s">
        <v>52</v>
      </c>
      <c r="P99" s="143">
        <f t="shared" si="1"/>
        <v>0</v>
      </c>
      <c r="Q99" s="143">
        <v>0</v>
      </c>
      <c r="R99" s="143">
        <f t="shared" si="2"/>
        <v>0</v>
      </c>
      <c r="S99" s="143">
        <v>0</v>
      </c>
      <c r="T99" s="144">
        <f t="shared" si="3"/>
        <v>0</v>
      </c>
      <c r="AR99" s="145" t="s">
        <v>318</v>
      </c>
      <c r="AT99" s="145" t="s">
        <v>313</v>
      </c>
      <c r="AU99" s="145" t="s">
        <v>88</v>
      </c>
      <c r="AY99" s="18" t="s">
        <v>311</v>
      </c>
      <c r="BE99" s="146">
        <f t="shared" si="4"/>
        <v>0</v>
      </c>
      <c r="BF99" s="146">
        <f t="shared" si="5"/>
        <v>0</v>
      </c>
      <c r="BG99" s="146">
        <f t="shared" si="6"/>
        <v>0</v>
      </c>
      <c r="BH99" s="146">
        <f t="shared" si="7"/>
        <v>0</v>
      </c>
      <c r="BI99" s="146">
        <f t="shared" si="8"/>
        <v>0</v>
      </c>
      <c r="BJ99" s="18" t="s">
        <v>88</v>
      </c>
      <c r="BK99" s="146">
        <f t="shared" si="9"/>
        <v>0</v>
      </c>
      <c r="BL99" s="18" t="s">
        <v>318</v>
      </c>
      <c r="BM99" s="145" t="s">
        <v>404</v>
      </c>
    </row>
    <row r="100" spans="2:65" s="1" customFormat="1" ht="16.5" customHeight="1" x14ac:dyDescent="0.2">
      <c r="B100" s="34"/>
      <c r="C100" s="134" t="s">
        <v>362</v>
      </c>
      <c r="D100" s="134" t="s">
        <v>313</v>
      </c>
      <c r="E100" s="135" t="s">
        <v>2124</v>
      </c>
      <c r="F100" s="136" t="s">
        <v>3858</v>
      </c>
      <c r="G100" s="137" t="s">
        <v>2109</v>
      </c>
      <c r="H100" s="138">
        <v>6</v>
      </c>
      <c r="I100" s="139"/>
      <c r="J100" s="140">
        <f t="shared" si="0"/>
        <v>0</v>
      </c>
      <c r="K100" s="136" t="s">
        <v>43</v>
      </c>
      <c r="L100" s="34"/>
      <c r="M100" s="141" t="s">
        <v>43</v>
      </c>
      <c r="N100" s="142" t="s">
        <v>52</v>
      </c>
      <c r="P100" s="143">
        <f t="shared" si="1"/>
        <v>0</v>
      </c>
      <c r="Q100" s="143">
        <v>0</v>
      </c>
      <c r="R100" s="143">
        <f t="shared" si="2"/>
        <v>0</v>
      </c>
      <c r="S100" s="143">
        <v>0</v>
      </c>
      <c r="T100" s="144">
        <f t="shared" si="3"/>
        <v>0</v>
      </c>
      <c r="AR100" s="145" t="s">
        <v>318</v>
      </c>
      <c r="AT100" s="145" t="s">
        <v>313</v>
      </c>
      <c r="AU100" s="145" t="s">
        <v>88</v>
      </c>
      <c r="AY100" s="18" t="s">
        <v>311</v>
      </c>
      <c r="BE100" s="146">
        <f t="shared" si="4"/>
        <v>0</v>
      </c>
      <c r="BF100" s="146">
        <f t="shared" si="5"/>
        <v>0</v>
      </c>
      <c r="BG100" s="146">
        <f t="shared" si="6"/>
        <v>0</v>
      </c>
      <c r="BH100" s="146">
        <f t="shared" si="7"/>
        <v>0</v>
      </c>
      <c r="BI100" s="146">
        <f t="shared" si="8"/>
        <v>0</v>
      </c>
      <c r="BJ100" s="18" t="s">
        <v>88</v>
      </c>
      <c r="BK100" s="146">
        <f t="shared" si="9"/>
        <v>0</v>
      </c>
      <c r="BL100" s="18" t="s">
        <v>318</v>
      </c>
      <c r="BM100" s="145" t="s">
        <v>417</v>
      </c>
    </row>
    <row r="101" spans="2:65" s="1" customFormat="1" ht="16.5" customHeight="1" x14ac:dyDescent="0.2">
      <c r="B101" s="34"/>
      <c r="C101" s="134" t="s">
        <v>368</v>
      </c>
      <c r="D101" s="134" t="s">
        <v>313</v>
      </c>
      <c r="E101" s="135" t="s">
        <v>2126</v>
      </c>
      <c r="F101" s="136" t="s">
        <v>3859</v>
      </c>
      <c r="G101" s="137" t="s">
        <v>2109</v>
      </c>
      <c r="H101" s="138">
        <v>1</v>
      </c>
      <c r="I101" s="139"/>
      <c r="J101" s="140">
        <f t="shared" si="0"/>
        <v>0</v>
      </c>
      <c r="K101" s="136" t="s">
        <v>43</v>
      </c>
      <c r="L101" s="34"/>
      <c r="M101" s="141" t="s">
        <v>43</v>
      </c>
      <c r="N101" s="142" t="s">
        <v>52</v>
      </c>
      <c r="P101" s="143">
        <f t="shared" si="1"/>
        <v>0</v>
      </c>
      <c r="Q101" s="143">
        <v>0</v>
      </c>
      <c r="R101" s="143">
        <f t="shared" si="2"/>
        <v>0</v>
      </c>
      <c r="S101" s="143">
        <v>0</v>
      </c>
      <c r="T101" s="144">
        <f t="shared" si="3"/>
        <v>0</v>
      </c>
      <c r="AR101" s="145" t="s">
        <v>318</v>
      </c>
      <c r="AT101" s="145" t="s">
        <v>313</v>
      </c>
      <c r="AU101" s="145" t="s">
        <v>88</v>
      </c>
      <c r="AY101" s="18" t="s">
        <v>311</v>
      </c>
      <c r="BE101" s="146">
        <f t="shared" si="4"/>
        <v>0</v>
      </c>
      <c r="BF101" s="146">
        <f t="shared" si="5"/>
        <v>0</v>
      </c>
      <c r="BG101" s="146">
        <f t="shared" si="6"/>
        <v>0</v>
      </c>
      <c r="BH101" s="146">
        <f t="shared" si="7"/>
        <v>0</v>
      </c>
      <c r="BI101" s="146">
        <f t="shared" si="8"/>
        <v>0</v>
      </c>
      <c r="BJ101" s="18" t="s">
        <v>88</v>
      </c>
      <c r="BK101" s="146">
        <f t="shared" si="9"/>
        <v>0</v>
      </c>
      <c r="BL101" s="18" t="s">
        <v>318</v>
      </c>
      <c r="BM101" s="145" t="s">
        <v>427</v>
      </c>
    </row>
    <row r="102" spans="2:65" s="1" customFormat="1" ht="16.5" customHeight="1" x14ac:dyDescent="0.2">
      <c r="B102" s="34"/>
      <c r="C102" s="134" t="s">
        <v>376</v>
      </c>
      <c r="D102" s="134" t="s">
        <v>313</v>
      </c>
      <c r="E102" s="135" t="s">
        <v>2132</v>
      </c>
      <c r="F102" s="136" t="s">
        <v>2133</v>
      </c>
      <c r="G102" s="137" t="s">
        <v>250</v>
      </c>
      <c r="H102" s="138">
        <v>25</v>
      </c>
      <c r="I102" s="139"/>
      <c r="J102" s="140">
        <f t="shared" si="0"/>
        <v>0</v>
      </c>
      <c r="K102" s="136" t="s">
        <v>43</v>
      </c>
      <c r="L102" s="34"/>
      <c r="M102" s="141" t="s">
        <v>43</v>
      </c>
      <c r="N102" s="142" t="s">
        <v>52</v>
      </c>
      <c r="P102" s="143">
        <f t="shared" si="1"/>
        <v>0</v>
      </c>
      <c r="Q102" s="143">
        <v>0</v>
      </c>
      <c r="R102" s="143">
        <f t="shared" si="2"/>
        <v>0</v>
      </c>
      <c r="S102" s="143">
        <v>0</v>
      </c>
      <c r="T102" s="144">
        <f t="shared" si="3"/>
        <v>0</v>
      </c>
      <c r="AR102" s="145" t="s">
        <v>318</v>
      </c>
      <c r="AT102" s="145" t="s">
        <v>313</v>
      </c>
      <c r="AU102" s="145" t="s">
        <v>88</v>
      </c>
      <c r="AY102" s="18" t="s">
        <v>311</v>
      </c>
      <c r="BE102" s="146">
        <f t="shared" si="4"/>
        <v>0</v>
      </c>
      <c r="BF102" s="146">
        <f t="shared" si="5"/>
        <v>0</v>
      </c>
      <c r="BG102" s="146">
        <f t="shared" si="6"/>
        <v>0</v>
      </c>
      <c r="BH102" s="146">
        <f t="shared" si="7"/>
        <v>0</v>
      </c>
      <c r="BI102" s="146">
        <f t="shared" si="8"/>
        <v>0</v>
      </c>
      <c r="BJ102" s="18" t="s">
        <v>88</v>
      </c>
      <c r="BK102" s="146">
        <f t="shared" si="9"/>
        <v>0</v>
      </c>
      <c r="BL102" s="18" t="s">
        <v>318</v>
      </c>
      <c r="BM102" s="145" t="s">
        <v>438</v>
      </c>
    </row>
    <row r="103" spans="2:65" s="1" customFormat="1" ht="16.5" customHeight="1" x14ac:dyDescent="0.2">
      <c r="B103" s="34"/>
      <c r="C103" s="134" t="s">
        <v>384</v>
      </c>
      <c r="D103" s="134" t="s">
        <v>313</v>
      </c>
      <c r="E103" s="135" t="s">
        <v>2134</v>
      </c>
      <c r="F103" s="136" t="s">
        <v>2135</v>
      </c>
      <c r="G103" s="137" t="s">
        <v>250</v>
      </c>
      <c r="H103" s="138">
        <v>8</v>
      </c>
      <c r="I103" s="139"/>
      <c r="J103" s="140">
        <f t="shared" si="0"/>
        <v>0</v>
      </c>
      <c r="K103" s="136" t="s">
        <v>43</v>
      </c>
      <c r="L103" s="34"/>
      <c r="M103" s="141" t="s">
        <v>43</v>
      </c>
      <c r="N103" s="142" t="s">
        <v>52</v>
      </c>
      <c r="P103" s="143">
        <f t="shared" si="1"/>
        <v>0</v>
      </c>
      <c r="Q103" s="143">
        <v>0</v>
      </c>
      <c r="R103" s="143">
        <f t="shared" si="2"/>
        <v>0</v>
      </c>
      <c r="S103" s="143">
        <v>0</v>
      </c>
      <c r="T103" s="144">
        <f t="shared" si="3"/>
        <v>0</v>
      </c>
      <c r="AR103" s="145" t="s">
        <v>318</v>
      </c>
      <c r="AT103" s="145" t="s">
        <v>313</v>
      </c>
      <c r="AU103" s="145" t="s">
        <v>88</v>
      </c>
      <c r="AY103" s="18" t="s">
        <v>311</v>
      </c>
      <c r="BE103" s="146">
        <f t="shared" si="4"/>
        <v>0</v>
      </c>
      <c r="BF103" s="146">
        <f t="shared" si="5"/>
        <v>0</v>
      </c>
      <c r="BG103" s="146">
        <f t="shared" si="6"/>
        <v>0</v>
      </c>
      <c r="BH103" s="146">
        <f t="shared" si="7"/>
        <v>0</v>
      </c>
      <c r="BI103" s="146">
        <f t="shared" si="8"/>
        <v>0</v>
      </c>
      <c r="BJ103" s="18" t="s">
        <v>88</v>
      </c>
      <c r="BK103" s="146">
        <f t="shared" si="9"/>
        <v>0</v>
      </c>
      <c r="BL103" s="18" t="s">
        <v>318</v>
      </c>
      <c r="BM103" s="145" t="s">
        <v>455</v>
      </c>
    </row>
    <row r="104" spans="2:65" s="11" customFormat="1" ht="25.9" customHeight="1" x14ac:dyDescent="0.2">
      <c r="B104" s="122"/>
      <c r="D104" s="123" t="s">
        <v>80</v>
      </c>
      <c r="E104" s="124" t="s">
        <v>90</v>
      </c>
      <c r="F104" s="124" t="s">
        <v>3860</v>
      </c>
      <c r="I104" s="125"/>
      <c r="J104" s="126">
        <f>BK104</f>
        <v>0</v>
      </c>
      <c r="L104" s="122"/>
      <c r="M104" s="127"/>
      <c r="P104" s="128">
        <f>SUM(P105:P120)</f>
        <v>0</v>
      </c>
      <c r="R104" s="128">
        <f>SUM(R105:R120)</f>
        <v>0</v>
      </c>
      <c r="T104" s="129">
        <f>SUM(T105:T120)</f>
        <v>0</v>
      </c>
      <c r="AR104" s="123" t="s">
        <v>88</v>
      </c>
      <c r="AT104" s="130" t="s">
        <v>80</v>
      </c>
      <c r="AU104" s="130" t="s">
        <v>81</v>
      </c>
      <c r="AY104" s="123" t="s">
        <v>311</v>
      </c>
      <c r="BK104" s="131">
        <f>SUM(BK105:BK120)</f>
        <v>0</v>
      </c>
    </row>
    <row r="105" spans="2:65" s="1" customFormat="1" ht="16.5" customHeight="1" x14ac:dyDescent="0.2">
      <c r="B105" s="34"/>
      <c r="C105" s="134" t="s">
        <v>8</v>
      </c>
      <c r="D105" s="134" t="s">
        <v>313</v>
      </c>
      <c r="E105" s="135" t="s">
        <v>2137</v>
      </c>
      <c r="F105" s="136" t="s">
        <v>3861</v>
      </c>
      <c r="G105" s="137" t="s">
        <v>2109</v>
      </c>
      <c r="H105" s="138">
        <v>1</v>
      </c>
      <c r="I105" s="139"/>
      <c r="J105" s="140">
        <f>ROUND(I105*H105,2)</f>
        <v>0</v>
      </c>
      <c r="K105" s="136" t="s">
        <v>43</v>
      </c>
      <c r="L105" s="34"/>
      <c r="M105" s="141" t="s">
        <v>43</v>
      </c>
      <c r="N105" s="142" t="s">
        <v>52</v>
      </c>
      <c r="P105" s="143">
        <f>O105*H105</f>
        <v>0</v>
      </c>
      <c r="Q105" s="143">
        <v>0</v>
      </c>
      <c r="R105" s="143">
        <f>Q105*H105</f>
        <v>0</v>
      </c>
      <c r="S105" s="143">
        <v>0</v>
      </c>
      <c r="T105" s="144">
        <f>S105*H105</f>
        <v>0</v>
      </c>
      <c r="AR105" s="145" t="s">
        <v>318</v>
      </c>
      <c r="AT105" s="145" t="s">
        <v>313</v>
      </c>
      <c r="AU105" s="145" t="s">
        <v>88</v>
      </c>
      <c r="AY105" s="18" t="s">
        <v>311</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318</v>
      </c>
      <c r="BM105" s="145" t="s">
        <v>476</v>
      </c>
    </row>
    <row r="106" spans="2:65" s="1" customFormat="1" ht="68.25" x14ac:dyDescent="0.2">
      <c r="B106" s="34"/>
      <c r="D106" s="152" t="s">
        <v>668</v>
      </c>
      <c r="F106" s="182" t="s">
        <v>3862</v>
      </c>
      <c r="I106" s="149"/>
      <c r="L106" s="34"/>
      <c r="M106" s="150"/>
      <c r="T106" s="55"/>
      <c r="AT106" s="18" t="s">
        <v>668</v>
      </c>
      <c r="AU106" s="18" t="s">
        <v>88</v>
      </c>
    </row>
    <row r="107" spans="2:65" s="1" customFormat="1" ht="16.5" customHeight="1" x14ac:dyDescent="0.2">
      <c r="B107" s="34"/>
      <c r="C107" s="134" t="s">
        <v>399</v>
      </c>
      <c r="D107" s="134" t="s">
        <v>313</v>
      </c>
      <c r="E107" s="135" t="s">
        <v>2140</v>
      </c>
      <c r="F107" s="136" t="s">
        <v>3863</v>
      </c>
      <c r="G107" s="137" t="s">
        <v>2109</v>
      </c>
      <c r="H107" s="138">
        <v>1</v>
      </c>
      <c r="I107" s="139"/>
      <c r="J107" s="140">
        <f t="shared" ref="J107:J119" si="10">ROUND(I107*H107,2)</f>
        <v>0</v>
      </c>
      <c r="K107" s="136" t="s">
        <v>43</v>
      </c>
      <c r="L107" s="34"/>
      <c r="M107" s="141" t="s">
        <v>43</v>
      </c>
      <c r="N107" s="142" t="s">
        <v>52</v>
      </c>
      <c r="P107" s="143">
        <f t="shared" ref="P107:P119" si="11">O107*H107</f>
        <v>0</v>
      </c>
      <c r="Q107" s="143">
        <v>0</v>
      </c>
      <c r="R107" s="143">
        <f t="shared" ref="R107:R119" si="12">Q107*H107</f>
        <v>0</v>
      </c>
      <c r="S107" s="143">
        <v>0</v>
      </c>
      <c r="T107" s="144">
        <f t="shared" ref="T107:T119" si="13">S107*H107</f>
        <v>0</v>
      </c>
      <c r="AR107" s="145" t="s">
        <v>318</v>
      </c>
      <c r="AT107" s="145" t="s">
        <v>313</v>
      </c>
      <c r="AU107" s="145" t="s">
        <v>88</v>
      </c>
      <c r="AY107" s="18" t="s">
        <v>311</v>
      </c>
      <c r="BE107" s="146">
        <f t="shared" ref="BE107:BE119" si="14">IF(N107="základní",J107,0)</f>
        <v>0</v>
      </c>
      <c r="BF107" s="146">
        <f t="shared" ref="BF107:BF119" si="15">IF(N107="snížená",J107,0)</f>
        <v>0</v>
      </c>
      <c r="BG107" s="146">
        <f t="shared" ref="BG107:BG119" si="16">IF(N107="zákl. přenesená",J107,0)</f>
        <v>0</v>
      </c>
      <c r="BH107" s="146">
        <f t="shared" ref="BH107:BH119" si="17">IF(N107="sníž. přenesená",J107,0)</f>
        <v>0</v>
      </c>
      <c r="BI107" s="146">
        <f t="shared" ref="BI107:BI119" si="18">IF(N107="nulová",J107,0)</f>
        <v>0</v>
      </c>
      <c r="BJ107" s="18" t="s">
        <v>88</v>
      </c>
      <c r="BK107" s="146">
        <f t="shared" ref="BK107:BK119" si="19">ROUND(I107*H107,2)</f>
        <v>0</v>
      </c>
      <c r="BL107" s="18" t="s">
        <v>318</v>
      </c>
      <c r="BM107" s="145" t="s">
        <v>490</v>
      </c>
    </row>
    <row r="108" spans="2:65" s="1" customFormat="1" ht="16.5" customHeight="1" x14ac:dyDescent="0.2">
      <c r="B108" s="34"/>
      <c r="C108" s="134" t="s">
        <v>404</v>
      </c>
      <c r="D108" s="134" t="s">
        <v>313</v>
      </c>
      <c r="E108" s="135" t="s">
        <v>2142</v>
      </c>
      <c r="F108" s="136" t="s">
        <v>3864</v>
      </c>
      <c r="G108" s="137" t="s">
        <v>2109</v>
      </c>
      <c r="H108" s="138">
        <v>1</v>
      </c>
      <c r="I108" s="139"/>
      <c r="J108" s="140">
        <f t="shared" si="10"/>
        <v>0</v>
      </c>
      <c r="K108" s="136" t="s">
        <v>43</v>
      </c>
      <c r="L108" s="34"/>
      <c r="M108" s="141" t="s">
        <v>43</v>
      </c>
      <c r="N108" s="142" t="s">
        <v>52</v>
      </c>
      <c r="P108" s="143">
        <f t="shared" si="11"/>
        <v>0</v>
      </c>
      <c r="Q108" s="143">
        <v>0</v>
      </c>
      <c r="R108" s="143">
        <f t="shared" si="12"/>
        <v>0</v>
      </c>
      <c r="S108" s="143">
        <v>0</v>
      </c>
      <c r="T108" s="144">
        <f t="shared" si="13"/>
        <v>0</v>
      </c>
      <c r="AR108" s="145" t="s">
        <v>318</v>
      </c>
      <c r="AT108" s="145" t="s">
        <v>313</v>
      </c>
      <c r="AU108" s="145" t="s">
        <v>88</v>
      </c>
      <c r="AY108" s="18" t="s">
        <v>311</v>
      </c>
      <c r="BE108" s="146">
        <f t="shared" si="14"/>
        <v>0</v>
      </c>
      <c r="BF108" s="146">
        <f t="shared" si="15"/>
        <v>0</v>
      </c>
      <c r="BG108" s="146">
        <f t="shared" si="16"/>
        <v>0</v>
      </c>
      <c r="BH108" s="146">
        <f t="shared" si="17"/>
        <v>0</v>
      </c>
      <c r="BI108" s="146">
        <f t="shared" si="18"/>
        <v>0</v>
      </c>
      <c r="BJ108" s="18" t="s">
        <v>88</v>
      </c>
      <c r="BK108" s="146">
        <f t="shared" si="19"/>
        <v>0</v>
      </c>
      <c r="BL108" s="18" t="s">
        <v>318</v>
      </c>
      <c r="BM108" s="145" t="s">
        <v>502</v>
      </c>
    </row>
    <row r="109" spans="2:65" s="1" customFormat="1" ht="16.5" customHeight="1" x14ac:dyDescent="0.2">
      <c r="B109" s="34"/>
      <c r="C109" s="134" t="s">
        <v>411</v>
      </c>
      <c r="D109" s="134" t="s">
        <v>313</v>
      </c>
      <c r="E109" s="135" t="s">
        <v>2144</v>
      </c>
      <c r="F109" s="136" t="s">
        <v>3865</v>
      </c>
      <c r="G109" s="137" t="s">
        <v>2109</v>
      </c>
      <c r="H109" s="138">
        <v>1</v>
      </c>
      <c r="I109" s="139"/>
      <c r="J109" s="140">
        <f t="shared" si="10"/>
        <v>0</v>
      </c>
      <c r="K109" s="136" t="s">
        <v>43</v>
      </c>
      <c r="L109" s="34"/>
      <c r="M109" s="141" t="s">
        <v>43</v>
      </c>
      <c r="N109" s="142" t="s">
        <v>52</v>
      </c>
      <c r="P109" s="143">
        <f t="shared" si="11"/>
        <v>0</v>
      </c>
      <c r="Q109" s="143">
        <v>0</v>
      </c>
      <c r="R109" s="143">
        <f t="shared" si="12"/>
        <v>0</v>
      </c>
      <c r="S109" s="143">
        <v>0</v>
      </c>
      <c r="T109" s="144">
        <f t="shared" si="13"/>
        <v>0</v>
      </c>
      <c r="AR109" s="145" t="s">
        <v>318</v>
      </c>
      <c r="AT109" s="145" t="s">
        <v>313</v>
      </c>
      <c r="AU109" s="145" t="s">
        <v>88</v>
      </c>
      <c r="AY109" s="18" t="s">
        <v>311</v>
      </c>
      <c r="BE109" s="146">
        <f t="shared" si="14"/>
        <v>0</v>
      </c>
      <c r="BF109" s="146">
        <f t="shared" si="15"/>
        <v>0</v>
      </c>
      <c r="BG109" s="146">
        <f t="shared" si="16"/>
        <v>0</v>
      </c>
      <c r="BH109" s="146">
        <f t="shared" si="17"/>
        <v>0</v>
      </c>
      <c r="BI109" s="146">
        <f t="shared" si="18"/>
        <v>0</v>
      </c>
      <c r="BJ109" s="18" t="s">
        <v>88</v>
      </c>
      <c r="BK109" s="146">
        <f t="shared" si="19"/>
        <v>0</v>
      </c>
      <c r="BL109" s="18" t="s">
        <v>318</v>
      </c>
      <c r="BM109" s="145" t="s">
        <v>518</v>
      </c>
    </row>
    <row r="110" spans="2:65" s="1" customFormat="1" ht="16.5" customHeight="1" x14ac:dyDescent="0.2">
      <c r="B110" s="34"/>
      <c r="C110" s="134" t="s">
        <v>417</v>
      </c>
      <c r="D110" s="134" t="s">
        <v>313</v>
      </c>
      <c r="E110" s="135" t="s">
        <v>2146</v>
      </c>
      <c r="F110" s="136" t="s">
        <v>3866</v>
      </c>
      <c r="G110" s="137" t="s">
        <v>2109</v>
      </c>
      <c r="H110" s="138">
        <v>2</v>
      </c>
      <c r="I110" s="139"/>
      <c r="J110" s="140">
        <f t="shared" si="10"/>
        <v>0</v>
      </c>
      <c r="K110" s="136" t="s">
        <v>43</v>
      </c>
      <c r="L110" s="34"/>
      <c r="M110" s="141" t="s">
        <v>43</v>
      </c>
      <c r="N110" s="142" t="s">
        <v>52</v>
      </c>
      <c r="P110" s="143">
        <f t="shared" si="11"/>
        <v>0</v>
      </c>
      <c r="Q110" s="143">
        <v>0</v>
      </c>
      <c r="R110" s="143">
        <f t="shared" si="12"/>
        <v>0</v>
      </c>
      <c r="S110" s="143">
        <v>0</v>
      </c>
      <c r="T110" s="144">
        <f t="shared" si="13"/>
        <v>0</v>
      </c>
      <c r="AR110" s="145" t="s">
        <v>318</v>
      </c>
      <c r="AT110" s="145" t="s">
        <v>313</v>
      </c>
      <c r="AU110" s="145" t="s">
        <v>88</v>
      </c>
      <c r="AY110" s="18" t="s">
        <v>311</v>
      </c>
      <c r="BE110" s="146">
        <f t="shared" si="14"/>
        <v>0</v>
      </c>
      <c r="BF110" s="146">
        <f t="shared" si="15"/>
        <v>0</v>
      </c>
      <c r="BG110" s="146">
        <f t="shared" si="16"/>
        <v>0</v>
      </c>
      <c r="BH110" s="146">
        <f t="shared" si="17"/>
        <v>0</v>
      </c>
      <c r="BI110" s="146">
        <f t="shared" si="18"/>
        <v>0</v>
      </c>
      <c r="BJ110" s="18" t="s">
        <v>88</v>
      </c>
      <c r="BK110" s="146">
        <f t="shared" si="19"/>
        <v>0</v>
      </c>
      <c r="BL110" s="18" t="s">
        <v>318</v>
      </c>
      <c r="BM110" s="145" t="s">
        <v>528</v>
      </c>
    </row>
    <row r="111" spans="2:65" s="1" customFormat="1" ht="16.5" customHeight="1" x14ac:dyDescent="0.2">
      <c r="B111" s="34"/>
      <c r="C111" s="134" t="s">
        <v>202</v>
      </c>
      <c r="D111" s="134" t="s">
        <v>313</v>
      </c>
      <c r="E111" s="135" t="s">
        <v>2148</v>
      </c>
      <c r="F111" s="136" t="s">
        <v>3867</v>
      </c>
      <c r="G111" s="137" t="s">
        <v>2109</v>
      </c>
      <c r="H111" s="138">
        <v>1</v>
      </c>
      <c r="I111" s="139"/>
      <c r="J111" s="140">
        <f t="shared" si="10"/>
        <v>0</v>
      </c>
      <c r="K111" s="136" t="s">
        <v>43</v>
      </c>
      <c r="L111" s="34"/>
      <c r="M111" s="141" t="s">
        <v>43</v>
      </c>
      <c r="N111" s="142" t="s">
        <v>52</v>
      </c>
      <c r="P111" s="143">
        <f t="shared" si="11"/>
        <v>0</v>
      </c>
      <c r="Q111" s="143">
        <v>0</v>
      </c>
      <c r="R111" s="143">
        <f t="shared" si="12"/>
        <v>0</v>
      </c>
      <c r="S111" s="143">
        <v>0</v>
      </c>
      <c r="T111" s="144">
        <f t="shared" si="13"/>
        <v>0</v>
      </c>
      <c r="AR111" s="145" t="s">
        <v>318</v>
      </c>
      <c r="AT111" s="145" t="s">
        <v>313</v>
      </c>
      <c r="AU111" s="145" t="s">
        <v>88</v>
      </c>
      <c r="AY111" s="18" t="s">
        <v>311</v>
      </c>
      <c r="BE111" s="146">
        <f t="shared" si="14"/>
        <v>0</v>
      </c>
      <c r="BF111" s="146">
        <f t="shared" si="15"/>
        <v>0</v>
      </c>
      <c r="BG111" s="146">
        <f t="shared" si="16"/>
        <v>0</v>
      </c>
      <c r="BH111" s="146">
        <f t="shared" si="17"/>
        <v>0</v>
      </c>
      <c r="BI111" s="146">
        <f t="shared" si="18"/>
        <v>0</v>
      </c>
      <c r="BJ111" s="18" t="s">
        <v>88</v>
      </c>
      <c r="BK111" s="146">
        <f t="shared" si="19"/>
        <v>0</v>
      </c>
      <c r="BL111" s="18" t="s">
        <v>318</v>
      </c>
      <c r="BM111" s="145" t="s">
        <v>539</v>
      </c>
    </row>
    <row r="112" spans="2:65" s="1" customFormat="1" ht="16.5" customHeight="1" x14ac:dyDescent="0.2">
      <c r="B112" s="34"/>
      <c r="C112" s="134" t="s">
        <v>427</v>
      </c>
      <c r="D112" s="134" t="s">
        <v>313</v>
      </c>
      <c r="E112" s="135" t="s">
        <v>2150</v>
      </c>
      <c r="F112" s="136" t="s">
        <v>3868</v>
      </c>
      <c r="G112" s="137" t="s">
        <v>2109</v>
      </c>
      <c r="H112" s="138">
        <v>2</v>
      </c>
      <c r="I112" s="139"/>
      <c r="J112" s="140">
        <f t="shared" si="10"/>
        <v>0</v>
      </c>
      <c r="K112" s="136" t="s">
        <v>43</v>
      </c>
      <c r="L112" s="34"/>
      <c r="M112" s="141" t="s">
        <v>43</v>
      </c>
      <c r="N112" s="142" t="s">
        <v>52</v>
      </c>
      <c r="P112" s="143">
        <f t="shared" si="11"/>
        <v>0</v>
      </c>
      <c r="Q112" s="143">
        <v>0</v>
      </c>
      <c r="R112" s="143">
        <f t="shared" si="12"/>
        <v>0</v>
      </c>
      <c r="S112" s="143">
        <v>0</v>
      </c>
      <c r="T112" s="144">
        <f t="shared" si="13"/>
        <v>0</v>
      </c>
      <c r="AR112" s="145" t="s">
        <v>318</v>
      </c>
      <c r="AT112" s="145" t="s">
        <v>313</v>
      </c>
      <c r="AU112" s="145" t="s">
        <v>88</v>
      </c>
      <c r="AY112" s="18" t="s">
        <v>311</v>
      </c>
      <c r="BE112" s="146">
        <f t="shared" si="14"/>
        <v>0</v>
      </c>
      <c r="BF112" s="146">
        <f t="shared" si="15"/>
        <v>0</v>
      </c>
      <c r="BG112" s="146">
        <f t="shared" si="16"/>
        <v>0</v>
      </c>
      <c r="BH112" s="146">
        <f t="shared" si="17"/>
        <v>0</v>
      </c>
      <c r="BI112" s="146">
        <f t="shared" si="18"/>
        <v>0</v>
      </c>
      <c r="BJ112" s="18" t="s">
        <v>88</v>
      </c>
      <c r="BK112" s="146">
        <f t="shared" si="19"/>
        <v>0</v>
      </c>
      <c r="BL112" s="18" t="s">
        <v>318</v>
      </c>
      <c r="BM112" s="145" t="s">
        <v>551</v>
      </c>
    </row>
    <row r="113" spans="2:65" s="1" customFormat="1" ht="16.5" customHeight="1" x14ac:dyDescent="0.2">
      <c r="B113" s="34"/>
      <c r="C113" s="134" t="s">
        <v>208</v>
      </c>
      <c r="D113" s="134" t="s">
        <v>313</v>
      </c>
      <c r="E113" s="135" t="s">
        <v>2152</v>
      </c>
      <c r="F113" s="136" t="s">
        <v>3869</v>
      </c>
      <c r="G113" s="137" t="s">
        <v>2109</v>
      </c>
      <c r="H113" s="138">
        <v>1</v>
      </c>
      <c r="I113" s="139"/>
      <c r="J113" s="140">
        <f t="shared" si="10"/>
        <v>0</v>
      </c>
      <c r="K113" s="136" t="s">
        <v>43</v>
      </c>
      <c r="L113" s="34"/>
      <c r="M113" s="141" t="s">
        <v>43</v>
      </c>
      <c r="N113" s="142" t="s">
        <v>52</v>
      </c>
      <c r="P113" s="143">
        <f t="shared" si="11"/>
        <v>0</v>
      </c>
      <c r="Q113" s="143">
        <v>0</v>
      </c>
      <c r="R113" s="143">
        <f t="shared" si="12"/>
        <v>0</v>
      </c>
      <c r="S113" s="143">
        <v>0</v>
      </c>
      <c r="T113" s="144">
        <f t="shared" si="13"/>
        <v>0</v>
      </c>
      <c r="AR113" s="145" t="s">
        <v>318</v>
      </c>
      <c r="AT113" s="145" t="s">
        <v>313</v>
      </c>
      <c r="AU113" s="145" t="s">
        <v>88</v>
      </c>
      <c r="AY113" s="18" t="s">
        <v>311</v>
      </c>
      <c r="BE113" s="146">
        <f t="shared" si="14"/>
        <v>0</v>
      </c>
      <c r="BF113" s="146">
        <f t="shared" si="15"/>
        <v>0</v>
      </c>
      <c r="BG113" s="146">
        <f t="shared" si="16"/>
        <v>0</v>
      </c>
      <c r="BH113" s="146">
        <f t="shared" si="17"/>
        <v>0</v>
      </c>
      <c r="BI113" s="146">
        <f t="shared" si="18"/>
        <v>0</v>
      </c>
      <c r="BJ113" s="18" t="s">
        <v>88</v>
      </c>
      <c r="BK113" s="146">
        <f t="shared" si="19"/>
        <v>0</v>
      </c>
      <c r="BL113" s="18" t="s">
        <v>318</v>
      </c>
      <c r="BM113" s="145" t="s">
        <v>562</v>
      </c>
    </row>
    <row r="114" spans="2:65" s="1" customFormat="1" ht="16.5" customHeight="1" x14ac:dyDescent="0.2">
      <c r="B114" s="34"/>
      <c r="C114" s="134" t="s">
        <v>438</v>
      </c>
      <c r="D114" s="134" t="s">
        <v>313</v>
      </c>
      <c r="E114" s="135" t="s">
        <v>2154</v>
      </c>
      <c r="F114" s="136" t="s">
        <v>3870</v>
      </c>
      <c r="G114" s="137" t="s">
        <v>2109</v>
      </c>
      <c r="H114" s="138">
        <v>1</v>
      </c>
      <c r="I114" s="139"/>
      <c r="J114" s="140">
        <f t="shared" si="10"/>
        <v>0</v>
      </c>
      <c r="K114" s="136" t="s">
        <v>43</v>
      </c>
      <c r="L114" s="34"/>
      <c r="M114" s="141" t="s">
        <v>43</v>
      </c>
      <c r="N114" s="142" t="s">
        <v>52</v>
      </c>
      <c r="P114" s="143">
        <f t="shared" si="11"/>
        <v>0</v>
      </c>
      <c r="Q114" s="143">
        <v>0</v>
      </c>
      <c r="R114" s="143">
        <f t="shared" si="12"/>
        <v>0</v>
      </c>
      <c r="S114" s="143">
        <v>0</v>
      </c>
      <c r="T114" s="144">
        <f t="shared" si="13"/>
        <v>0</v>
      </c>
      <c r="AR114" s="145" t="s">
        <v>318</v>
      </c>
      <c r="AT114" s="145" t="s">
        <v>313</v>
      </c>
      <c r="AU114" s="145" t="s">
        <v>88</v>
      </c>
      <c r="AY114" s="18" t="s">
        <v>311</v>
      </c>
      <c r="BE114" s="146">
        <f t="shared" si="14"/>
        <v>0</v>
      </c>
      <c r="BF114" s="146">
        <f t="shared" si="15"/>
        <v>0</v>
      </c>
      <c r="BG114" s="146">
        <f t="shared" si="16"/>
        <v>0</v>
      </c>
      <c r="BH114" s="146">
        <f t="shared" si="17"/>
        <v>0</v>
      </c>
      <c r="BI114" s="146">
        <f t="shared" si="18"/>
        <v>0</v>
      </c>
      <c r="BJ114" s="18" t="s">
        <v>88</v>
      </c>
      <c r="BK114" s="146">
        <f t="shared" si="19"/>
        <v>0</v>
      </c>
      <c r="BL114" s="18" t="s">
        <v>318</v>
      </c>
      <c r="BM114" s="145" t="s">
        <v>575</v>
      </c>
    </row>
    <row r="115" spans="2:65" s="1" customFormat="1" ht="16.5" customHeight="1" x14ac:dyDescent="0.2">
      <c r="B115" s="34"/>
      <c r="C115" s="134" t="s">
        <v>7</v>
      </c>
      <c r="D115" s="134" t="s">
        <v>313</v>
      </c>
      <c r="E115" s="135" t="s">
        <v>2158</v>
      </c>
      <c r="F115" s="136" t="s">
        <v>2133</v>
      </c>
      <c r="G115" s="137" t="s">
        <v>250</v>
      </c>
      <c r="H115" s="138">
        <v>1.5</v>
      </c>
      <c r="I115" s="139"/>
      <c r="J115" s="140">
        <f t="shared" si="10"/>
        <v>0</v>
      </c>
      <c r="K115" s="136" t="s">
        <v>43</v>
      </c>
      <c r="L115" s="34"/>
      <c r="M115" s="141" t="s">
        <v>43</v>
      </c>
      <c r="N115" s="142" t="s">
        <v>52</v>
      </c>
      <c r="P115" s="143">
        <f t="shared" si="11"/>
        <v>0</v>
      </c>
      <c r="Q115" s="143">
        <v>0</v>
      </c>
      <c r="R115" s="143">
        <f t="shared" si="12"/>
        <v>0</v>
      </c>
      <c r="S115" s="143">
        <v>0</v>
      </c>
      <c r="T115" s="144">
        <f t="shared" si="13"/>
        <v>0</v>
      </c>
      <c r="AR115" s="145" t="s">
        <v>318</v>
      </c>
      <c r="AT115" s="145" t="s">
        <v>313</v>
      </c>
      <c r="AU115" s="145" t="s">
        <v>88</v>
      </c>
      <c r="AY115" s="18" t="s">
        <v>311</v>
      </c>
      <c r="BE115" s="146">
        <f t="shared" si="14"/>
        <v>0</v>
      </c>
      <c r="BF115" s="146">
        <f t="shared" si="15"/>
        <v>0</v>
      </c>
      <c r="BG115" s="146">
        <f t="shared" si="16"/>
        <v>0</v>
      </c>
      <c r="BH115" s="146">
        <f t="shared" si="17"/>
        <v>0</v>
      </c>
      <c r="BI115" s="146">
        <f t="shared" si="18"/>
        <v>0</v>
      </c>
      <c r="BJ115" s="18" t="s">
        <v>88</v>
      </c>
      <c r="BK115" s="146">
        <f t="shared" si="19"/>
        <v>0</v>
      </c>
      <c r="BL115" s="18" t="s">
        <v>318</v>
      </c>
      <c r="BM115" s="145" t="s">
        <v>588</v>
      </c>
    </row>
    <row r="116" spans="2:65" s="1" customFormat="1" ht="16.5" customHeight="1" x14ac:dyDescent="0.2">
      <c r="B116" s="34"/>
      <c r="C116" s="134" t="s">
        <v>455</v>
      </c>
      <c r="D116" s="134" t="s">
        <v>313</v>
      </c>
      <c r="E116" s="135" t="s">
        <v>3871</v>
      </c>
      <c r="F116" s="136" t="s">
        <v>2135</v>
      </c>
      <c r="G116" s="137" t="s">
        <v>250</v>
      </c>
      <c r="H116" s="138">
        <v>1</v>
      </c>
      <c r="I116" s="139"/>
      <c r="J116" s="140">
        <f t="shared" si="10"/>
        <v>0</v>
      </c>
      <c r="K116" s="136" t="s">
        <v>43</v>
      </c>
      <c r="L116" s="34"/>
      <c r="M116" s="141" t="s">
        <v>43</v>
      </c>
      <c r="N116" s="142" t="s">
        <v>52</v>
      </c>
      <c r="P116" s="143">
        <f t="shared" si="11"/>
        <v>0</v>
      </c>
      <c r="Q116" s="143">
        <v>0</v>
      </c>
      <c r="R116" s="143">
        <f t="shared" si="12"/>
        <v>0</v>
      </c>
      <c r="S116" s="143">
        <v>0</v>
      </c>
      <c r="T116" s="144">
        <f t="shared" si="13"/>
        <v>0</v>
      </c>
      <c r="AR116" s="145" t="s">
        <v>318</v>
      </c>
      <c r="AT116" s="145" t="s">
        <v>313</v>
      </c>
      <c r="AU116" s="145" t="s">
        <v>88</v>
      </c>
      <c r="AY116" s="18" t="s">
        <v>311</v>
      </c>
      <c r="BE116" s="146">
        <f t="shared" si="14"/>
        <v>0</v>
      </c>
      <c r="BF116" s="146">
        <f t="shared" si="15"/>
        <v>0</v>
      </c>
      <c r="BG116" s="146">
        <f t="shared" si="16"/>
        <v>0</v>
      </c>
      <c r="BH116" s="146">
        <f t="shared" si="17"/>
        <v>0</v>
      </c>
      <c r="BI116" s="146">
        <f t="shared" si="18"/>
        <v>0</v>
      </c>
      <c r="BJ116" s="18" t="s">
        <v>88</v>
      </c>
      <c r="BK116" s="146">
        <f t="shared" si="19"/>
        <v>0</v>
      </c>
      <c r="BL116" s="18" t="s">
        <v>318</v>
      </c>
      <c r="BM116" s="145" t="s">
        <v>599</v>
      </c>
    </row>
    <row r="117" spans="2:65" s="1" customFormat="1" ht="16.5" customHeight="1" x14ac:dyDescent="0.2">
      <c r="B117" s="34"/>
      <c r="C117" s="134" t="s">
        <v>462</v>
      </c>
      <c r="D117" s="134" t="s">
        <v>313</v>
      </c>
      <c r="E117" s="135" t="s">
        <v>3872</v>
      </c>
      <c r="F117" s="136" t="s">
        <v>3873</v>
      </c>
      <c r="G117" s="137" t="s">
        <v>2199</v>
      </c>
      <c r="H117" s="138">
        <v>9</v>
      </c>
      <c r="I117" s="139"/>
      <c r="J117" s="140">
        <f t="shared" si="10"/>
        <v>0</v>
      </c>
      <c r="K117" s="136" t="s">
        <v>43</v>
      </c>
      <c r="L117" s="34"/>
      <c r="M117" s="141" t="s">
        <v>43</v>
      </c>
      <c r="N117" s="142" t="s">
        <v>52</v>
      </c>
      <c r="P117" s="143">
        <f t="shared" si="11"/>
        <v>0</v>
      </c>
      <c r="Q117" s="143">
        <v>0</v>
      </c>
      <c r="R117" s="143">
        <f t="shared" si="12"/>
        <v>0</v>
      </c>
      <c r="S117" s="143">
        <v>0</v>
      </c>
      <c r="T117" s="144">
        <f t="shared" si="13"/>
        <v>0</v>
      </c>
      <c r="AR117" s="145" t="s">
        <v>318</v>
      </c>
      <c r="AT117" s="145" t="s">
        <v>313</v>
      </c>
      <c r="AU117" s="145" t="s">
        <v>88</v>
      </c>
      <c r="AY117" s="18" t="s">
        <v>311</v>
      </c>
      <c r="BE117" s="146">
        <f t="shared" si="14"/>
        <v>0</v>
      </c>
      <c r="BF117" s="146">
        <f t="shared" si="15"/>
        <v>0</v>
      </c>
      <c r="BG117" s="146">
        <f t="shared" si="16"/>
        <v>0</v>
      </c>
      <c r="BH117" s="146">
        <f t="shared" si="17"/>
        <v>0</v>
      </c>
      <c r="BI117" s="146">
        <f t="shared" si="18"/>
        <v>0</v>
      </c>
      <c r="BJ117" s="18" t="s">
        <v>88</v>
      </c>
      <c r="BK117" s="146">
        <f t="shared" si="19"/>
        <v>0</v>
      </c>
      <c r="BL117" s="18" t="s">
        <v>318</v>
      </c>
      <c r="BM117" s="145" t="s">
        <v>611</v>
      </c>
    </row>
    <row r="118" spans="2:65" s="1" customFormat="1" ht="16.5" customHeight="1" x14ac:dyDescent="0.2">
      <c r="B118" s="34"/>
      <c r="C118" s="134" t="s">
        <v>476</v>
      </c>
      <c r="D118" s="134" t="s">
        <v>313</v>
      </c>
      <c r="E118" s="135" t="s">
        <v>3874</v>
      </c>
      <c r="F118" s="136" t="s">
        <v>3875</v>
      </c>
      <c r="G118" s="137" t="s">
        <v>250</v>
      </c>
      <c r="H118" s="138">
        <v>16</v>
      </c>
      <c r="I118" s="139"/>
      <c r="J118" s="140">
        <f t="shared" si="10"/>
        <v>0</v>
      </c>
      <c r="K118" s="136" t="s">
        <v>43</v>
      </c>
      <c r="L118" s="34"/>
      <c r="M118" s="141" t="s">
        <v>43</v>
      </c>
      <c r="N118" s="142" t="s">
        <v>52</v>
      </c>
      <c r="P118" s="143">
        <f t="shared" si="11"/>
        <v>0</v>
      </c>
      <c r="Q118" s="143">
        <v>0</v>
      </c>
      <c r="R118" s="143">
        <f t="shared" si="12"/>
        <v>0</v>
      </c>
      <c r="S118" s="143">
        <v>0</v>
      </c>
      <c r="T118" s="144">
        <f t="shared" si="13"/>
        <v>0</v>
      </c>
      <c r="AR118" s="145" t="s">
        <v>318</v>
      </c>
      <c r="AT118" s="145" t="s">
        <v>313</v>
      </c>
      <c r="AU118" s="145" t="s">
        <v>88</v>
      </c>
      <c r="AY118" s="18" t="s">
        <v>311</v>
      </c>
      <c r="BE118" s="146">
        <f t="shared" si="14"/>
        <v>0</v>
      </c>
      <c r="BF118" s="146">
        <f t="shared" si="15"/>
        <v>0</v>
      </c>
      <c r="BG118" s="146">
        <f t="shared" si="16"/>
        <v>0</v>
      </c>
      <c r="BH118" s="146">
        <f t="shared" si="17"/>
        <v>0</v>
      </c>
      <c r="BI118" s="146">
        <f t="shared" si="18"/>
        <v>0</v>
      </c>
      <c r="BJ118" s="18" t="s">
        <v>88</v>
      </c>
      <c r="BK118" s="146">
        <f t="shared" si="19"/>
        <v>0</v>
      </c>
      <c r="BL118" s="18" t="s">
        <v>318</v>
      </c>
      <c r="BM118" s="145" t="s">
        <v>622</v>
      </c>
    </row>
    <row r="119" spans="2:65" s="1" customFormat="1" ht="16.5" customHeight="1" x14ac:dyDescent="0.2">
      <c r="B119" s="34"/>
      <c r="C119" s="134" t="s">
        <v>481</v>
      </c>
      <c r="D119" s="134" t="s">
        <v>313</v>
      </c>
      <c r="E119" s="135" t="s">
        <v>3876</v>
      </c>
      <c r="F119" s="136" t="s">
        <v>3877</v>
      </c>
      <c r="G119" s="137" t="s">
        <v>2109</v>
      </c>
      <c r="H119" s="138">
        <v>1</v>
      </c>
      <c r="I119" s="139"/>
      <c r="J119" s="140">
        <f t="shared" si="10"/>
        <v>0</v>
      </c>
      <c r="K119" s="136" t="s">
        <v>43</v>
      </c>
      <c r="L119" s="34"/>
      <c r="M119" s="141" t="s">
        <v>43</v>
      </c>
      <c r="N119" s="142" t="s">
        <v>52</v>
      </c>
      <c r="P119" s="143">
        <f t="shared" si="11"/>
        <v>0</v>
      </c>
      <c r="Q119" s="143">
        <v>0</v>
      </c>
      <c r="R119" s="143">
        <f t="shared" si="12"/>
        <v>0</v>
      </c>
      <c r="S119" s="143">
        <v>0</v>
      </c>
      <c r="T119" s="144">
        <f t="shared" si="13"/>
        <v>0</v>
      </c>
      <c r="AR119" s="145" t="s">
        <v>318</v>
      </c>
      <c r="AT119" s="145" t="s">
        <v>313</v>
      </c>
      <c r="AU119" s="145" t="s">
        <v>88</v>
      </c>
      <c r="AY119" s="18" t="s">
        <v>311</v>
      </c>
      <c r="BE119" s="146">
        <f t="shared" si="14"/>
        <v>0</v>
      </c>
      <c r="BF119" s="146">
        <f t="shared" si="15"/>
        <v>0</v>
      </c>
      <c r="BG119" s="146">
        <f t="shared" si="16"/>
        <v>0</v>
      </c>
      <c r="BH119" s="146">
        <f t="shared" si="17"/>
        <v>0</v>
      </c>
      <c r="BI119" s="146">
        <f t="shared" si="18"/>
        <v>0</v>
      </c>
      <c r="BJ119" s="18" t="s">
        <v>88</v>
      </c>
      <c r="BK119" s="146">
        <f t="shared" si="19"/>
        <v>0</v>
      </c>
      <c r="BL119" s="18" t="s">
        <v>318</v>
      </c>
      <c r="BM119" s="145" t="s">
        <v>633</v>
      </c>
    </row>
    <row r="120" spans="2:65" s="1" customFormat="1" ht="68.25" x14ac:dyDescent="0.2">
      <c r="B120" s="34"/>
      <c r="D120" s="152" t="s">
        <v>668</v>
      </c>
      <c r="F120" s="182" t="s">
        <v>2160</v>
      </c>
      <c r="I120" s="149"/>
      <c r="L120" s="34"/>
      <c r="M120" s="150"/>
      <c r="T120" s="55"/>
      <c r="AT120" s="18" t="s">
        <v>668</v>
      </c>
      <c r="AU120" s="18" t="s">
        <v>88</v>
      </c>
    </row>
    <row r="121" spans="2:65" s="11" customFormat="1" ht="25.9" customHeight="1" x14ac:dyDescent="0.2">
      <c r="B121" s="122"/>
      <c r="D121" s="123" t="s">
        <v>80</v>
      </c>
      <c r="E121" s="124" t="s">
        <v>96</v>
      </c>
      <c r="F121" s="124" t="s">
        <v>3878</v>
      </c>
      <c r="I121" s="125"/>
      <c r="J121" s="126">
        <f>BK121</f>
        <v>0</v>
      </c>
      <c r="L121" s="122"/>
      <c r="M121" s="127"/>
      <c r="P121" s="128">
        <f>SUM(P122:P139)</f>
        <v>0</v>
      </c>
      <c r="R121" s="128">
        <f>SUM(R122:R139)</f>
        <v>0</v>
      </c>
      <c r="T121" s="129">
        <f>SUM(T122:T139)</f>
        <v>0</v>
      </c>
      <c r="AR121" s="123" t="s">
        <v>88</v>
      </c>
      <c r="AT121" s="130" t="s">
        <v>80</v>
      </c>
      <c r="AU121" s="130" t="s">
        <v>81</v>
      </c>
      <c r="AY121" s="123" t="s">
        <v>311</v>
      </c>
      <c r="BK121" s="131">
        <f>SUM(BK122:BK139)</f>
        <v>0</v>
      </c>
    </row>
    <row r="122" spans="2:65" s="1" customFormat="1" ht="16.5" customHeight="1" x14ac:dyDescent="0.2">
      <c r="B122" s="34"/>
      <c r="C122" s="134" t="s">
        <v>490</v>
      </c>
      <c r="D122" s="134" t="s">
        <v>313</v>
      </c>
      <c r="E122" s="135" t="s">
        <v>2162</v>
      </c>
      <c r="F122" s="136" t="s">
        <v>2206</v>
      </c>
      <c r="G122" s="137" t="s">
        <v>2109</v>
      </c>
      <c r="H122" s="138">
        <v>1</v>
      </c>
      <c r="I122" s="139"/>
      <c r="J122" s="140">
        <f>ROUND(I122*H122,2)</f>
        <v>0</v>
      </c>
      <c r="K122" s="136" t="s">
        <v>43</v>
      </c>
      <c r="L122" s="34"/>
      <c r="M122" s="141" t="s">
        <v>43</v>
      </c>
      <c r="N122" s="142" t="s">
        <v>52</v>
      </c>
      <c r="P122" s="143">
        <f>O122*H122</f>
        <v>0</v>
      </c>
      <c r="Q122" s="143">
        <v>0</v>
      </c>
      <c r="R122" s="143">
        <f>Q122*H122</f>
        <v>0</v>
      </c>
      <c r="S122" s="143">
        <v>0</v>
      </c>
      <c r="T122" s="144">
        <f>S122*H122</f>
        <v>0</v>
      </c>
      <c r="AR122" s="145" t="s">
        <v>318</v>
      </c>
      <c r="AT122" s="145" t="s">
        <v>313</v>
      </c>
      <c r="AU122" s="145" t="s">
        <v>88</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318</v>
      </c>
      <c r="BM122" s="145" t="s">
        <v>645</v>
      </c>
    </row>
    <row r="123" spans="2:65" s="1" customFormat="1" ht="68.25" x14ac:dyDescent="0.2">
      <c r="B123" s="34"/>
      <c r="D123" s="152" t="s">
        <v>668</v>
      </c>
      <c r="F123" s="182" t="s">
        <v>2207</v>
      </c>
      <c r="I123" s="149"/>
      <c r="L123" s="34"/>
      <c r="M123" s="150"/>
      <c r="T123" s="55"/>
      <c r="AT123" s="18" t="s">
        <v>668</v>
      </c>
      <c r="AU123" s="18" t="s">
        <v>88</v>
      </c>
    </row>
    <row r="124" spans="2:65" s="1" customFormat="1" ht="16.5" customHeight="1" x14ac:dyDescent="0.2">
      <c r="B124" s="34"/>
      <c r="C124" s="134" t="s">
        <v>495</v>
      </c>
      <c r="D124" s="134" t="s">
        <v>313</v>
      </c>
      <c r="E124" s="135" t="s">
        <v>2165</v>
      </c>
      <c r="F124" s="136" t="s">
        <v>3879</v>
      </c>
      <c r="G124" s="137" t="s">
        <v>2109</v>
      </c>
      <c r="H124" s="138">
        <v>1</v>
      </c>
      <c r="I124" s="139"/>
      <c r="J124" s="140">
        <f t="shared" ref="J124:J138" si="20">ROUND(I124*H124,2)</f>
        <v>0</v>
      </c>
      <c r="K124" s="136" t="s">
        <v>43</v>
      </c>
      <c r="L124" s="34"/>
      <c r="M124" s="141" t="s">
        <v>43</v>
      </c>
      <c r="N124" s="142" t="s">
        <v>52</v>
      </c>
      <c r="P124" s="143">
        <f t="shared" ref="P124:P138" si="21">O124*H124</f>
        <v>0</v>
      </c>
      <c r="Q124" s="143">
        <v>0</v>
      </c>
      <c r="R124" s="143">
        <f t="shared" ref="R124:R138" si="22">Q124*H124</f>
        <v>0</v>
      </c>
      <c r="S124" s="143">
        <v>0</v>
      </c>
      <c r="T124" s="144">
        <f t="shared" ref="T124:T138" si="23">S124*H124</f>
        <v>0</v>
      </c>
      <c r="AR124" s="145" t="s">
        <v>318</v>
      </c>
      <c r="AT124" s="145" t="s">
        <v>313</v>
      </c>
      <c r="AU124" s="145" t="s">
        <v>88</v>
      </c>
      <c r="AY124" s="18" t="s">
        <v>311</v>
      </c>
      <c r="BE124" s="146">
        <f t="shared" ref="BE124:BE138" si="24">IF(N124="základní",J124,0)</f>
        <v>0</v>
      </c>
      <c r="BF124" s="146">
        <f t="shared" ref="BF124:BF138" si="25">IF(N124="snížená",J124,0)</f>
        <v>0</v>
      </c>
      <c r="BG124" s="146">
        <f t="shared" ref="BG124:BG138" si="26">IF(N124="zákl. přenesená",J124,0)</f>
        <v>0</v>
      </c>
      <c r="BH124" s="146">
        <f t="shared" ref="BH124:BH138" si="27">IF(N124="sníž. přenesená",J124,0)</f>
        <v>0</v>
      </c>
      <c r="BI124" s="146">
        <f t="shared" ref="BI124:BI138" si="28">IF(N124="nulová",J124,0)</f>
        <v>0</v>
      </c>
      <c r="BJ124" s="18" t="s">
        <v>88</v>
      </c>
      <c r="BK124" s="146">
        <f t="shared" ref="BK124:BK138" si="29">ROUND(I124*H124,2)</f>
        <v>0</v>
      </c>
      <c r="BL124" s="18" t="s">
        <v>318</v>
      </c>
      <c r="BM124" s="145" t="s">
        <v>657</v>
      </c>
    </row>
    <row r="125" spans="2:65" s="1" customFormat="1" ht="16.5" customHeight="1" x14ac:dyDescent="0.2">
      <c r="B125" s="34"/>
      <c r="C125" s="134" t="s">
        <v>502</v>
      </c>
      <c r="D125" s="134" t="s">
        <v>313</v>
      </c>
      <c r="E125" s="135" t="s">
        <v>2168</v>
      </c>
      <c r="F125" s="136" t="s">
        <v>3880</v>
      </c>
      <c r="G125" s="137" t="s">
        <v>2109</v>
      </c>
      <c r="H125" s="138">
        <v>1</v>
      </c>
      <c r="I125" s="139"/>
      <c r="J125" s="140">
        <f t="shared" si="20"/>
        <v>0</v>
      </c>
      <c r="K125" s="136" t="s">
        <v>43</v>
      </c>
      <c r="L125" s="34"/>
      <c r="M125" s="141" t="s">
        <v>43</v>
      </c>
      <c r="N125" s="142" t="s">
        <v>52</v>
      </c>
      <c r="P125" s="143">
        <f t="shared" si="21"/>
        <v>0</v>
      </c>
      <c r="Q125" s="143">
        <v>0</v>
      </c>
      <c r="R125" s="143">
        <f t="shared" si="22"/>
        <v>0</v>
      </c>
      <c r="S125" s="143">
        <v>0</v>
      </c>
      <c r="T125" s="144">
        <f t="shared" si="23"/>
        <v>0</v>
      </c>
      <c r="AR125" s="145" t="s">
        <v>318</v>
      </c>
      <c r="AT125" s="145" t="s">
        <v>313</v>
      </c>
      <c r="AU125" s="145" t="s">
        <v>88</v>
      </c>
      <c r="AY125" s="18" t="s">
        <v>311</v>
      </c>
      <c r="BE125" s="146">
        <f t="shared" si="24"/>
        <v>0</v>
      </c>
      <c r="BF125" s="146">
        <f t="shared" si="25"/>
        <v>0</v>
      </c>
      <c r="BG125" s="146">
        <f t="shared" si="26"/>
        <v>0</v>
      </c>
      <c r="BH125" s="146">
        <f t="shared" si="27"/>
        <v>0</v>
      </c>
      <c r="BI125" s="146">
        <f t="shared" si="28"/>
        <v>0</v>
      </c>
      <c r="BJ125" s="18" t="s">
        <v>88</v>
      </c>
      <c r="BK125" s="146">
        <f t="shared" si="29"/>
        <v>0</v>
      </c>
      <c r="BL125" s="18" t="s">
        <v>318</v>
      </c>
      <c r="BM125" s="145" t="s">
        <v>672</v>
      </c>
    </row>
    <row r="126" spans="2:65" s="1" customFormat="1" ht="16.5" customHeight="1" x14ac:dyDescent="0.2">
      <c r="B126" s="34"/>
      <c r="C126" s="134" t="s">
        <v>510</v>
      </c>
      <c r="D126" s="134" t="s">
        <v>313</v>
      </c>
      <c r="E126" s="135" t="s">
        <v>2170</v>
      </c>
      <c r="F126" s="136" t="s">
        <v>3881</v>
      </c>
      <c r="G126" s="137" t="s">
        <v>2109</v>
      </c>
      <c r="H126" s="138">
        <v>1</v>
      </c>
      <c r="I126" s="139"/>
      <c r="J126" s="140">
        <f t="shared" si="20"/>
        <v>0</v>
      </c>
      <c r="K126" s="136" t="s">
        <v>43</v>
      </c>
      <c r="L126" s="34"/>
      <c r="M126" s="141" t="s">
        <v>43</v>
      </c>
      <c r="N126" s="142" t="s">
        <v>52</v>
      </c>
      <c r="P126" s="143">
        <f t="shared" si="21"/>
        <v>0</v>
      </c>
      <c r="Q126" s="143">
        <v>0</v>
      </c>
      <c r="R126" s="143">
        <f t="shared" si="22"/>
        <v>0</v>
      </c>
      <c r="S126" s="143">
        <v>0</v>
      </c>
      <c r="T126" s="144">
        <f t="shared" si="23"/>
        <v>0</v>
      </c>
      <c r="AR126" s="145" t="s">
        <v>318</v>
      </c>
      <c r="AT126" s="145" t="s">
        <v>313</v>
      </c>
      <c r="AU126" s="145" t="s">
        <v>88</v>
      </c>
      <c r="AY126" s="18" t="s">
        <v>311</v>
      </c>
      <c r="BE126" s="146">
        <f t="shared" si="24"/>
        <v>0</v>
      </c>
      <c r="BF126" s="146">
        <f t="shared" si="25"/>
        <v>0</v>
      </c>
      <c r="BG126" s="146">
        <f t="shared" si="26"/>
        <v>0</v>
      </c>
      <c r="BH126" s="146">
        <f t="shared" si="27"/>
        <v>0</v>
      </c>
      <c r="BI126" s="146">
        <f t="shared" si="28"/>
        <v>0</v>
      </c>
      <c r="BJ126" s="18" t="s">
        <v>88</v>
      </c>
      <c r="BK126" s="146">
        <f t="shared" si="29"/>
        <v>0</v>
      </c>
      <c r="BL126" s="18" t="s">
        <v>318</v>
      </c>
      <c r="BM126" s="145" t="s">
        <v>686</v>
      </c>
    </row>
    <row r="127" spans="2:65" s="1" customFormat="1" ht="16.5" customHeight="1" x14ac:dyDescent="0.2">
      <c r="B127" s="34"/>
      <c r="C127" s="134" t="s">
        <v>518</v>
      </c>
      <c r="D127" s="134" t="s">
        <v>313</v>
      </c>
      <c r="E127" s="135" t="s">
        <v>2172</v>
      </c>
      <c r="F127" s="136" t="s">
        <v>3882</v>
      </c>
      <c r="G127" s="137" t="s">
        <v>2109</v>
      </c>
      <c r="H127" s="138">
        <v>2</v>
      </c>
      <c r="I127" s="139"/>
      <c r="J127" s="140">
        <f t="shared" si="20"/>
        <v>0</v>
      </c>
      <c r="K127" s="136" t="s">
        <v>43</v>
      </c>
      <c r="L127" s="34"/>
      <c r="M127" s="141" t="s">
        <v>43</v>
      </c>
      <c r="N127" s="142" t="s">
        <v>52</v>
      </c>
      <c r="P127" s="143">
        <f t="shared" si="21"/>
        <v>0</v>
      </c>
      <c r="Q127" s="143">
        <v>0</v>
      </c>
      <c r="R127" s="143">
        <f t="shared" si="22"/>
        <v>0</v>
      </c>
      <c r="S127" s="143">
        <v>0</v>
      </c>
      <c r="T127" s="144">
        <f t="shared" si="23"/>
        <v>0</v>
      </c>
      <c r="AR127" s="145" t="s">
        <v>318</v>
      </c>
      <c r="AT127" s="145" t="s">
        <v>313</v>
      </c>
      <c r="AU127" s="145" t="s">
        <v>88</v>
      </c>
      <c r="AY127" s="18" t="s">
        <v>311</v>
      </c>
      <c r="BE127" s="146">
        <f t="shared" si="24"/>
        <v>0</v>
      </c>
      <c r="BF127" s="146">
        <f t="shared" si="25"/>
        <v>0</v>
      </c>
      <c r="BG127" s="146">
        <f t="shared" si="26"/>
        <v>0</v>
      </c>
      <c r="BH127" s="146">
        <f t="shared" si="27"/>
        <v>0</v>
      </c>
      <c r="BI127" s="146">
        <f t="shared" si="28"/>
        <v>0</v>
      </c>
      <c r="BJ127" s="18" t="s">
        <v>88</v>
      </c>
      <c r="BK127" s="146">
        <f t="shared" si="29"/>
        <v>0</v>
      </c>
      <c r="BL127" s="18" t="s">
        <v>318</v>
      </c>
      <c r="BM127" s="145" t="s">
        <v>698</v>
      </c>
    </row>
    <row r="128" spans="2:65" s="1" customFormat="1" ht="16.5" customHeight="1" x14ac:dyDescent="0.2">
      <c r="B128" s="34"/>
      <c r="C128" s="134" t="s">
        <v>523</v>
      </c>
      <c r="D128" s="134" t="s">
        <v>313</v>
      </c>
      <c r="E128" s="135" t="s">
        <v>2174</v>
      </c>
      <c r="F128" s="136" t="s">
        <v>3883</v>
      </c>
      <c r="G128" s="137" t="s">
        <v>2109</v>
      </c>
      <c r="H128" s="138">
        <v>2</v>
      </c>
      <c r="I128" s="139"/>
      <c r="J128" s="140">
        <f t="shared" si="20"/>
        <v>0</v>
      </c>
      <c r="K128" s="136" t="s">
        <v>43</v>
      </c>
      <c r="L128" s="34"/>
      <c r="M128" s="141" t="s">
        <v>43</v>
      </c>
      <c r="N128" s="142" t="s">
        <v>52</v>
      </c>
      <c r="P128" s="143">
        <f t="shared" si="21"/>
        <v>0</v>
      </c>
      <c r="Q128" s="143">
        <v>0</v>
      </c>
      <c r="R128" s="143">
        <f t="shared" si="22"/>
        <v>0</v>
      </c>
      <c r="S128" s="143">
        <v>0</v>
      </c>
      <c r="T128" s="144">
        <f t="shared" si="23"/>
        <v>0</v>
      </c>
      <c r="AR128" s="145" t="s">
        <v>318</v>
      </c>
      <c r="AT128" s="145" t="s">
        <v>313</v>
      </c>
      <c r="AU128" s="145" t="s">
        <v>88</v>
      </c>
      <c r="AY128" s="18" t="s">
        <v>311</v>
      </c>
      <c r="BE128" s="146">
        <f t="shared" si="24"/>
        <v>0</v>
      </c>
      <c r="BF128" s="146">
        <f t="shared" si="25"/>
        <v>0</v>
      </c>
      <c r="BG128" s="146">
        <f t="shared" si="26"/>
        <v>0</v>
      </c>
      <c r="BH128" s="146">
        <f t="shared" si="27"/>
        <v>0</v>
      </c>
      <c r="BI128" s="146">
        <f t="shared" si="28"/>
        <v>0</v>
      </c>
      <c r="BJ128" s="18" t="s">
        <v>88</v>
      </c>
      <c r="BK128" s="146">
        <f t="shared" si="29"/>
        <v>0</v>
      </c>
      <c r="BL128" s="18" t="s">
        <v>318</v>
      </c>
      <c r="BM128" s="145" t="s">
        <v>709</v>
      </c>
    </row>
    <row r="129" spans="2:65" s="1" customFormat="1" ht="16.5" customHeight="1" x14ac:dyDescent="0.2">
      <c r="B129" s="34"/>
      <c r="C129" s="134" t="s">
        <v>528</v>
      </c>
      <c r="D129" s="134" t="s">
        <v>313</v>
      </c>
      <c r="E129" s="135" t="s">
        <v>2176</v>
      </c>
      <c r="F129" s="136" t="s">
        <v>3884</v>
      </c>
      <c r="G129" s="137" t="s">
        <v>2109</v>
      </c>
      <c r="H129" s="138">
        <v>2</v>
      </c>
      <c r="I129" s="139"/>
      <c r="J129" s="140">
        <f t="shared" si="20"/>
        <v>0</v>
      </c>
      <c r="K129" s="136" t="s">
        <v>43</v>
      </c>
      <c r="L129" s="34"/>
      <c r="M129" s="141" t="s">
        <v>43</v>
      </c>
      <c r="N129" s="142" t="s">
        <v>52</v>
      </c>
      <c r="P129" s="143">
        <f t="shared" si="21"/>
        <v>0</v>
      </c>
      <c r="Q129" s="143">
        <v>0</v>
      </c>
      <c r="R129" s="143">
        <f t="shared" si="22"/>
        <v>0</v>
      </c>
      <c r="S129" s="143">
        <v>0</v>
      </c>
      <c r="T129" s="144">
        <f t="shared" si="23"/>
        <v>0</v>
      </c>
      <c r="AR129" s="145" t="s">
        <v>318</v>
      </c>
      <c r="AT129" s="145" t="s">
        <v>313</v>
      </c>
      <c r="AU129" s="145" t="s">
        <v>88</v>
      </c>
      <c r="AY129" s="18" t="s">
        <v>311</v>
      </c>
      <c r="BE129" s="146">
        <f t="shared" si="24"/>
        <v>0</v>
      </c>
      <c r="BF129" s="146">
        <f t="shared" si="25"/>
        <v>0</v>
      </c>
      <c r="BG129" s="146">
        <f t="shared" si="26"/>
        <v>0</v>
      </c>
      <c r="BH129" s="146">
        <f t="shared" si="27"/>
        <v>0</v>
      </c>
      <c r="BI129" s="146">
        <f t="shared" si="28"/>
        <v>0</v>
      </c>
      <c r="BJ129" s="18" t="s">
        <v>88</v>
      </c>
      <c r="BK129" s="146">
        <f t="shared" si="29"/>
        <v>0</v>
      </c>
      <c r="BL129" s="18" t="s">
        <v>318</v>
      </c>
      <c r="BM129" s="145" t="s">
        <v>720</v>
      </c>
    </row>
    <row r="130" spans="2:65" s="1" customFormat="1" ht="16.5" customHeight="1" x14ac:dyDescent="0.2">
      <c r="B130" s="34"/>
      <c r="C130" s="134" t="s">
        <v>533</v>
      </c>
      <c r="D130" s="134" t="s">
        <v>313</v>
      </c>
      <c r="E130" s="135" t="s">
        <v>2178</v>
      </c>
      <c r="F130" s="136" t="s">
        <v>3885</v>
      </c>
      <c r="G130" s="137" t="s">
        <v>2109</v>
      </c>
      <c r="H130" s="138">
        <v>1</v>
      </c>
      <c r="I130" s="139"/>
      <c r="J130" s="140">
        <f t="shared" si="20"/>
        <v>0</v>
      </c>
      <c r="K130" s="136" t="s">
        <v>43</v>
      </c>
      <c r="L130" s="34"/>
      <c r="M130" s="141" t="s">
        <v>43</v>
      </c>
      <c r="N130" s="142" t="s">
        <v>52</v>
      </c>
      <c r="P130" s="143">
        <f t="shared" si="21"/>
        <v>0</v>
      </c>
      <c r="Q130" s="143">
        <v>0</v>
      </c>
      <c r="R130" s="143">
        <f t="shared" si="22"/>
        <v>0</v>
      </c>
      <c r="S130" s="143">
        <v>0</v>
      </c>
      <c r="T130" s="144">
        <f t="shared" si="23"/>
        <v>0</v>
      </c>
      <c r="AR130" s="145" t="s">
        <v>318</v>
      </c>
      <c r="AT130" s="145" t="s">
        <v>313</v>
      </c>
      <c r="AU130" s="145" t="s">
        <v>88</v>
      </c>
      <c r="AY130" s="18" t="s">
        <v>311</v>
      </c>
      <c r="BE130" s="146">
        <f t="shared" si="24"/>
        <v>0</v>
      </c>
      <c r="BF130" s="146">
        <f t="shared" si="25"/>
        <v>0</v>
      </c>
      <c r="BG130" s="146">
        <f t="shared" si="26"/>
        <v>0</v>
      </c>
      <c r="BH130" s="146">
        <f t="shared" si="27"/>
        <v>0</v>
      </c>
      <c r="BI130" s="146">
        <f t="shared" si="28"/>
        <v>0</v>
      </c>
      <c r="BJ130" s="18" t="s">
        <v>88</v>
      </c>
      <c r="BK130" s="146">
        <f t="shared" si="29"/>
        <v>0</v>
      </c>
      <c r="BL130" s="18" t="s">
        <v>318</v>
      </c>
      <c r="BM130" s="145" t="s">
        <v>732</v>
      </c>
    </row>
    <row r="131" spans="2:65" s="1" customFormat="1" ht="16.5" customHeight="1" x14ac:dyDescent="0.2">
      <c r="B131" s="34"/>
      <c r="C131" s="134" t="s">
        <v>539</v>
      </c>
      <c r="D131" s="134" t="s">
        <v>313</v>
      </c>
      <c r="E131" s="135" t="s">
        <v>3886</v>
      </c>
      <c r="F131" s="136" t="s">
        <v>3887</v>
      </c>
      <c r="G131" s="137" t="s">
        <v>2109</v>
      </c>
      <c r="H131" s="138">
        <v>1</v>
      </c>
      <c r="I131" s="139"/>
      <c r="J131" s="140">
        <f t="shared" si="20"/>
        <v>0</v>
      </c>
      <c r="K131" s="136" t="s">
        <v>43</v>
      </c>
      <c r="L131" s="34"/>
      <c r="M131" s="141" t="s">
        <v>43</v>
      </c>
      <c r="N131" s="142" t="s">
        <v>52</v>
      </c>
      <c r="P131" s="143">
        <f t="shared" si="21"/>
        <v>0</v>
      </c>
      <c r="Q131" s="143">
        <v>0</v>
      </c>
      <c r="R131" s="143">
        <f t="shared" si="22"/>
        <v>0</v>
      </c>
      <c r="S131" s="143">
        <v>0</v>
      </c>
      <c r="T131" s="144">
        <f t="shared" si="23"/>
        <v>0</v>
      </c>
      <c r="AR131" s="145" t="s">
        <v>318</v>
      </c>
      <c r="AT131" s="145" t="s">
        <v>313</v>
      </c>
      <c r="AU131" s="145" t="s">
        <v>88</v>
      </c>
      <c r="AY131" s="18" t="s">
        <v>311</v>
      </c>
      <c r="BE131" s="146">
        <f t="shared" si="24"/>
        <v>0</v>
      </c>
      <c r="BF131" s="146">
        <f t="shared" si="25"/>
        <v>0</v>
      </c>
      <c r="BG131" s="146">
        <f t="shared" si="26"/>
        <v>0</v>
      </c>
      <c r="BH131" s="146">
        <f t="shared" si="27"/>
        <v>0</v>
      </c>
      <c r="BI131" s="146">
        <f t="shared" si="28"/>
        <v>0</v>
      </c>
      <c r="BJ131" s="18" t="s">
        <v>88</v>
      </c>
      <c r="BK131" s="146">
        <f t="shared" si="29"/>
        <v>0</v>
      </c>
      <c r="BL131" s="18" t="s">
        <v>318</v>
      </c>
      <c r="BM131" s="145" t="s">
        <v>743</v>
      </c>
    </row>
    <row r="132" spans="2:65" s="1" customFormat="1" ht="16.5" customHeight="1" x14ac:dyDescent="0.2">
      <c r="B132" s="34"/>
      <c r="C132" s="134" t="s">
        <v>545</v>
      </c>
      <c r="D132" s="134" t="s">
        <v>313</v>
      </c>
      <c r="E132" s="135" t="s">
        <v>3888</v>
      </c>
      <c r="F132" s="136" t="s">
        <v>3889</v>
      </c>
      <c r="G132" s="137" t="s">
        <v>2109</v>
      </c>
      <c r="H132" s="138">
        <v>1</v>
      </c>
      <c r="I132" s="139"/>
      <c r="J132" s="140">
        <f t="shared" si="20"/>
        <v>0</v>
      </c>
      <c r="K132" s="136" t="s">
        <v>43</v>
      </c>
      <c r="L132" s="34"/>
      <c r="M132" s="141" t="s">
        <v>43</v>
      </c>
      <c r="N132" s="142" t="s">
        <v>52</v>
      </c>
      <c r="P132" s="143">
        <f t="shared" si="21"/>
        <v>0</v>
      </c>
      <c r="Q132" s="143">
        <v>0</v>
      </c>
      <c r="R132" s="143">
        <f t="shared" si="22"/>
        <v>0</v>
      </c>
      <c r="S132" s="143">
        <v>0</v>
      </c>
      <c r="T132" s="144">
        <f t="shared" si="23"/>
        <v>0</v>
      </c>
      <c r="AR132" s="145" t="s">
        <v>318</v>
      </c>
      <c r="AT132" s="145" t="s">
        <v>313</v>
      </c>
      <c r="AU132" s="145" t="s">
        <v>88</v>
      </c>
      <c r="AY132" s="18" t="s">
        <v>311</v>
      </c>
      <c r="BE132" s="146">
        <f t="shared" si="24"/>
        <v>0</v>
      </c>
      <c r="BF132" s="146">
        <f t="shared" si="25"/>
        <v>0</v>
      </c>
      <c r="BG132" s="146">
        <f t="shared" si="26"/>
        <v>0</v>
      </c>
      <c r="BH132" s="146">
        <f t="shared" si="27"/>
        <v>0</v>
      </c>
      <c r="BI132" s="146">
        <f t="shared" si="28"/>
        <v>0</v>
      </c>
      <c r="BJ132" s="18" t="s">
        <v>88</v>
      </c>
      <c r="BK132" s="146">
        <f t="shared" si="29"/>
        <v>0</v>
      </c>
      <c r="BL132" s="18" t="s">
        <v>318</v>
      </c>
      <c r="BM132" s="145" t="s">
        <v>758</v>
      </c>
    </row>
    <row r="133" spans="2:65" s="1" customFormat="1" ht="16.5" customHeight="1" x14ac:dyDescent="0.2">
      <c r="B133" s="34"/>
      <c r="C133" s="134" t="s">
        <v>551</v>
      </c>
      <c r="D133" s="134" t="s">
        <v>313</v>
      </c>
      <c r="E133" s="135" t="s">
        <v>3890</v>
      </c>
      <c r="F133" s="136" t="s">
        <v>3891</v>
      </c>
      <c r="G133" s="137" t="s">
        <v>2109</v>
      </c>
      <c r="H133" s="138">
        <v>1</v>
      </c>
      <c r="I133" s="139"/>
      <c r="J133" s="140">
        <f t="shared" si="20"/>
        <v>0</v>
      </c>
      <c r="K133" s="136" t="s">
        <v>43</v>
      </c>
      <c r="L133" s="34"/>
      <c r="M133" s="141" t="s">
        <v>43</v>
      </c>
      <c r="N133" s="142" t="s">
        <v>52</v>
      </c>
      <c r="P133" s="143">
        <f t="shared" si="21"/>
        <v>0</v>
      </c>
      <c r="Q133" s="143">
        <v>0</v>
      </c>
      <c r="R133" s="143">
        <f t="shared" si="22"/>
        <v>0</v>
      </c>
      <c r="S133" s="143">
        <v>0</v>
      </c>
      <c r="T133" s="144">
        <f t="shared" si="23"/>
        <v>0</v>
      </c>
      <c r="AR133" s="145" t="s">
        <v>318</v>
      </c>
      <c r="AT133" s="145" t="s">
        <v>313</v>
      </c>
      <c r="AU133" s="145" t="s">
        <v>88</v>
      </c>
      <c r="AY133" s="18" t="s">
        <v>311</v>
      </c>
      <c r="BE133" s="146">
        <f t="shared" si="24"/>
        <v>0</v>
      </c>
      <c r="BF133" s="146">
        <f t="shared" si="25"/>
        <v>0</v>
      </c>
      <c r="BG133" s="146">
        <f t="shared" si="26"/>
        <v>0</v>
      </c>
      <c r="BH133" s="146">
        <f t="shared" si="27"/>
        <v>0</v>
      </c>
      <c r="BI133" s="146">
        <f t="shared" si="28"/>
        <v>0</v>
      </c>
      <c r="BJ133" s="18" t="s">
        <v>88</v>
      </c>
      <c r="BK133" s="146">
        <f t="shared" si="29"/>
        <v>0</v>
      </c>
      <c r="BL133" s="18" t="s">
        <v>318</v>
      </c>
      <c r="BM133" s="145" t="s">
        <v>776</v>
      </c>
    </row>
    <row r="134" spans="2:65" s="1" customFormat="1" ht="16.5" customHeight="1" x14ac:dyDescent="0.2">
      <c r="B134" s="34"/>
      <c r="C134" s="134" t="s">
        <v>557</v>
      </c>
      <c r="D134" s="134" t="s">
        <v>313</v>
      </c>
      <c r="E134" s="135" t="s">
        <v>3892</v>
      </c>
      <c r="F134" s="136" t="s">
        <v>3893</v>
      </c>
      <c r="G134" s="137" t="s">
        <v>2109</v>
      </c>
      <c r="H134" s="138">
        <v>8</v>
      </c>
      <c r="I134" s="139"/>
      <c r="J134" s="140">
        <f t="shared" si="20"/>
        <v>0</v>
      </c>
      <c r="K134" s="136" t="s">
        <v>43</v>
      </c>
      <c r="L134" s="34"/>
      <c r="M134" s="141" t="s">
        <v>43</v>
      </c>
      <c r="N134" s="142" t="s">
        <v>52</v>
      </c>
      <c r="P134" s="143">
        <f t="shared" si="21"/>
        <v>0</v>
      </c>
      <c r="Q134" s="143">
        <v>0</v>
      </c>
      <c r="R134" s="143">
        <f t="shared" si="22"/>
        <v>0</v>
      </c>
      <c r="S134" s="143">
        <v>0</v>
      </c>
      <c r="T134" s="144">
        <f t="shared" si="23"/>
        <v>0</v>
      </c>
      <c r="AR134" s="145" t="s">
        <v>318</v>
      </c>
      <c r="AT134" s="145" t="s">
        <v>313</v>
      </c>
      <c r="AU134" s="145" t="s">
        <v>88</v>
      </c>
      <c r="AY134" s="18" t="s">
        <v>311</v>
      </c>
      <c r="BE134" s="146">
        <f t="shared" si="24"/>
        <v>0</v>
      </c>
      <c r="BF134" s="146">
        <f t="shared" si="25"/>
        <v>0</v>
      </c>
      <c r="BG134" s="146">
        <f t="shared" si="26"/>
        <v>0</v>
      </c>
      <c r="BH134" s="146">
        <f t="shared" si="27"/>
        <v>0</v>
      </c>
      <c r="BI134" s="146">
        <f t="shared" si="28"/>
        <v>0</v>
      </c>
      <c r="BJ134" s="18" t="s">
        <v>88</v>
      </c>
      <c r="BK134" s="146">
        <f t="shared" si="29"/>
        <v>0</v>
      </c>
      <c r="BL134" s="18" t="s">
        <v>318</v>
      </c>
      <c r="BM134" s="145" t="s">
        <v>791</v>
      </c>
    </row>
    <row r="135" spans="2:65" s="1" customFormat="1" ht="16.5" customHeight="1" x14ac:dyDescent="0.2">
      <c r="B135" s="34"/>
      <c r="C135" s="134" t="s">
        <v>562</v>
      </c>
      <c r="D135" s="134" t="s">
        <v>313</v>
      </c>
      <c r="E135" s="135" t="s">
        <v>3894</v>
      </c>
      <c r="F135" s="136" t="s">
        <v>2133</v>
      </c>
      <c r="G135" s="137" t="s">
        <v>250</v>
      </c>
      <c r="H135" s="138">
        <v>35</v>
      </c>
      <c r="I135" s="139"/>
      <c r="J135" s="140">
        <f t="shared" si="20"/>
        <v>0</v>
      </c>
      <c r="K135" s="136" t="s">
        <v>43</v>
      </c>
      <c r="L135" s="34"/>
      <c r="M135" s="141" t="s">
        <v>43</v>
      </c>
      <c r="N135" s="142" t="s">
        <v>52</v>
      </c>
      <c r="P135" s="143">
        <f t="shared" si="21"/>
        <v>0</v>
      </c>
      <c r="Q135" s="143">
        <v>0</v>
      </c>
      <c r="R135" s="143">
        <f t="shared" si="22"/>
        <v>0</v>
      </c>
      <c r="S135" s="143">
        <v>0</v>
      </c>
      <c r="T135" s="144">
        <f t="shared" si="23"/>
        <v>0</v>
      </c>
      <c r="AR135" s="145" t="s">
        <v>318</v>
      </c>
      <c r="AT135" s="145" t="s">
        <v>313</v>
      </c>
      <c r="AU135" s="145" t="s">
        <v>88</v>
      </c>
      <c r="AY135" s="18" t="s">
        <v>311</v>
      </c>
      <c r="BE135" s="146">
        <f t="shared" si="24"/>
        <v>0</v>
      </c>
      <c r="BF135" s="146">
        <f t="shared" si="25"/>
        <v>0</v>
      </c>
      <c r="BG135" s="146">
        <f t="shared" si="26"/>
        <v>0</v>
      </c>
      <c r="BH135" s="146">
        <f t="shared" si="27"/>
        <v>0</v>
      </c>
      <c r="BI135" s="146">
        <f t="shared" si="28"/>
        <v>0</v>
      </c>
      <c r="BJ135" s="18" t="s">
        <v>88</v>
      </c>
      <c r="BK135" s="146">
        <f t="shared" si="29"/>
        <v>0</v>
      </c>
      <c r="BL135" s="18" t="s">
        <v>318</v>
      </c>
      <c r="BM135" s="145" t="s">
        <v>800</v>
      </c>
    </row>
    <row r="136" spans="2:65" s="1" customFormat="1" ht="16.5" customHeight="1" x14ac:dyDescent="0.2">
      <c r="B136" s="34"/>
      <c r="C136" s="134" t="s">
        <v>569</v>
      </c>
      <c r="D136" s="134" t="s">
        <v>313</v>
      </c>
      <c r="E136" s="135" t="s">
        <v>3895</v>
      </c>
      <c r="F136" s="136" t="s">
        <v>2135</v>
      </c>
      <c r="G136" s="137" t="s">
        <v>250</v>
      </c>
      <c r="H136" s="138">
        <v>12</v>
      </c>
      <c r="I136" s="139"/>
      <c r="J136" s="140">
        <f t="shared" si="20"/>
        <v>0</v>
      </c>
      <c r="K136" s="136" t="s">
        <v>43</v>
      </c>
      <c r="L136" s="34"/>
      <c r="M136" s="141" t="s">
        <v>43</v>
      </c>
      <c r="N136" s="142" t="s">
        <v>52</v>
      </c>
      <c r="P136" s="143">
        <f t="shared" si="21"/>
        <v>0</v>
      </c>
      <c r="Q136" s="143">
        <v>0</v>
      </c>
      <c r="R136" s="143">
        <f t="shared" si="22"/>
        <v>0</v>
      </c>
      <c r="S136" s="143">
        <v>0</v>
      </c>
      <c r="T136" s="144">
        <f t="shared" si="23"/>
        <v>0</v>
      </c>
      <c r="AR136" s="145" t="s">
        <v>318</v>
      </c>
      <c r="AT136" s="145" t="s">
        <v>313</v>
      </c>
      <c r="AU136" s="145" t="s">
        <v>88</v>
      </c>
      <c r="AY136" s="18" t="s">
        <v>311</v>
      </c>
      <c r="BE136" s="146">
        <f t="shared" si="24"/>
        <v>0</v>
      </c>
      <c r="BF136" s="146">
        <f t="shared" si="25"/>
        <v>0</v>
      </c>
      <c r="BG136" s="146">
        <f t="shared" si="26"/>
        <v>0</v>
      </c>
      <c r="BH136" s="146">
        <f t="shared" si="27"/>
        <v>0</v>
      </c>
      <c r="BI136" s="146">
        <f t="shared" si="28"/>
        <v>0</v>
      </c>
      <c r="BJ136" s="18" t="s">
        <v>88</v>
      </c>
      <c r="BK136" s="146">
        <f t="shared" si="29"/>
        <v>0</v>
      </c>
      <c r="BL136" s="18" t="s">
        <v>318</v>
      </c>
      <c r="BM136" s="145" t="s">
        <v>809</v>
      </c>
    </row>
    <row r="137" spans="2:65" s="1" customFormat="1" ht="16.5" customHeight="1" x14ac:dyDescent="0.2">
      <c r="B137" s="34"/>
      <c r="C137" s="134" t="s">
        <v>575</v>
      </c>
      <c r="D137" s="134" t="s">
        <v>313</v>
      </c>
      <c r="E137" s="135" t="s">
        <v>2189</v>
      </c>
      <c r="F137" s="136" t="s">
        <v>3875</v>
      </c>
      <c r="G137" s="137" t="s">
        <v>250</v>
      </c>
      <c r="H137" s="138">
        <v>20</v>
      </c>
      <c r="I137" s="139"/>
      <c r="J137" s="140">
        <f t="shared" si="20"/>
        <v>0</v>
      </c>
      <c r="K137" s="136" t="s">
        <v>43</v>
      </c>
      <c r="L137" s="34"/>
      <c r="M137" s="141" t="s">
        <v>43</v>
      </c>
      <c r="N137" s="142" t="s">
        <v>52</v>
      </c>
      <c r="P137" s="143">
        <f t="shared" si="21"/>
        <v>0</v>
      </c>
      <c r="Q137" s="143">
        <v>0</v>
      </c>
      <c r="R137" s="143">
        <f t="shared" si="22"/>
        <v>0</v>
      </c>
      <c r="S137" s="143">
        <v>0</v>
      </c>
      <c r="T137" s="144">
        <f t="shared" si="23"/>
        <v>0</v>
      </c>
      <c r="AR137" s="145" t="s">
        <v>318</v>
      </c>
      <c r="AT137" s="145" t="s">
        <v>313</v>
      </c>
      <c r="AU137" s="145" t="s">
        <v>88</v>
      </c>
      <c r="AY137" s="18" t="s">
        <v>311</v>
      </c>
      <c r="BE137" s="146">
        <f t="shared" si="24"/>
        <v>0</v>
      </c>
      <c r="BF137" s="146">
        <f t="shared" si="25"/>
        <v>0</v>
      </c>
      <c r="BG137" s="146">
        <f t="shared" si="26"/>
        <v>0</v>
      </c>
      <c r="BH137" s="146">
        <f t="shared" si="27"/>
        <v>0</v>
      </c>
      <c r="BI137" s="146">
        <f t="shared" si="28"/>
        <v>0</v>
      </c>
      <c r="BJ137" s="18" t="s">
        <v>88</v>
      </c>
      <c r="BK137" s="146">
        <f t="shared" si="29"/>
        <v>0</v>
      </c>
      <c r="BL137" s="18" t="s">
        <v>318</v>
      </c>
      <c r="BM137" s="145" t="s">
        <v>820</v>
      </c>
    </row>
    <row r="138" spans="2:65" s="1" customFormat="1" ht="21.75" customHeight="1" x14ac:dyDescent="0.2">
      <c r="B138" s="34"/>
      <c r="C138" s="134" t="s">
        <v>580</v>
      </c>
      <c r="D138" s="134" t="s">
        <v>313</v>
      </c>
      <c r="E138" s="135" t="s">
        <v>3896</v>
      </c>
      <c r="F138" s="136" t="s">
        <v>3897</v>
      </c>
      <c r="G138" s="137" t="s">
        <v>2109</v>
      </c>
      <c r="H138" s="138">
        <v>1</v>
      </c>
      <c r="I138" s="139"/>
      <c r="J138" s="140">
        <f t="shared" si="20"/>
        <v>0</v>
      </c>
      <c r="K138" s="136" t="s">
        <v>43</v>
      </c>
      <c r="L138" s="34"/>
      <c r="M138" s="141" t="s">
        <v>43</v>
      </c>
      <c r="N138" s="142" t="s">
        <v>52</v>
      </c>
      <c r="P138" s="143">
        <f t="shared" si="21"/>
        <v>0</v>
      </c>
      <c r="Q138" s="143">
        <v>0</v>
      </c>
      <c r="R138" s="143">
        <f t="shared" si="22"/>
        <v>0</v>
      </c>
      <c r="S138" s="143">
        <v>0</v>
      </c>
      <c r="T138" s="144">
        <f t="shared" si="23"/>
        <v>0</v>
      </c>
      <c r="AR138" s="145" t="s">
        <v>318</v>
      </c>
      <c r="AT138" s="145" t="s">
        <v>313</v>
      </c>
      <c r="AU138" s="145" t="s">
        <v>88</v>
      </c>
      <c r="AY138" s="18" t="s">
        <v>311</v>
      </c>
      <c r="BE138" s="146">
        <f t="shared" si="24"/>
        <v>0</v>
      </c>
      <c r="BF138" s="146">
        <f t="shared" si="25"/>
        <v>0</v>
      </c>
      <c r="BG138" s="146">
        <f t="shared" si="26"/>
        <v>0</v>
      </c>
      <c r="BH138" s="146">
        <f t="shared" si="27"/>
        <v>0</v>
      </c>
      <c r="BI138" s="146">
        <f t="shared" si="28"/>
        <v>0</v>
      </c>
      <c r="BJ138" s="18" t="s">
        <v>88</v>
      </c>
      <c r="BK138" s="146">
        <f t="shared" si="29"/>
        <v>0</v>
      </c>
      <c r="BL138" s="18" t="s">
        <v>318</v>
      </c>
      <c r="BM138" s="145" t="s">
        <v>830</v>
      </c>
    </row>
    <row r="139" spans="2:65" s="1" customFormat="1" ht="68.25" x14ac:dyDescent="0.2">
      <c r="B139" s="34"/>
      <c r="D139" s="152" t="s">
        <v>668</v>
      </c>
      <c r="F139" s="182" t="s">
        <v>3898</v>
      </c>
      <c r="I139" s="149"/>
      <c r="L139" s="34"/>
      <c r="M139" s="150"/>
      <c r="T139" s="55"/>
      <c r="AT139" s="18" t="s">
        <v>668</v>
      </c>
      <c r="AU139" s="18" t="s">
        <v>88</v>
      </c>
    </row>
    <row r="140" spans="2:65" s="11" customFormat="1" ht="25.9" customHeight="1" x14ac:dyDescent="0.2">
      <c r="B140" s="122"/>
      <c r="D140" s="123" t="s">
        <v>80</v>
      </c>
      <c r="E140" s="124" t="s">
        <v>318</v>
      </c>
      <c r="F140" s="124" t="s">
        <v>3899</v>
      </c>
      <c r="I140" s="125"/>
      <c r="J140" s="126">
        <f>BK140</f>
        <v>0</v>
      </c>
      <c r="L140" s="122"/>
      <c r="M140" s="127"/>
      <c r="P140" s="128">
        <f>SUM(P141:P149)</f>
        <v>0</v>
      </c>
      <c r="R140" s="128">
        <f>SUM(R141:R149)</f>
        <v>0</v>
      </c>
      <c r="T140" s="129">
        <f>SUM(T141:T149)</f>
        <v>0</v>
      </c>
      <c r="AR140" s="123" t="s">
        <v>88</v>
      </c>
      <c r="AT140" s="130" t="s">
        <v>80</v>
      </c>
      <c r="AU140" s="130" t="s">
        <v>81</v>
      </c>
      <c r="AY140" s="123" t="s">
        <v>311</v>
      </c>
      <c r="BK140" s="131">
        <f>SUM(BK141:BK149)</f>
        <v>0</v>
      </c>
    </row>
    <row r="141" spans="2:65" s="1" customFormat="1" ht="16.5" customHeight="1" x14ac:dyDescent="0.2">
      <c r="B141" s="34"/>
      <c r="C141" s="134" t="s">
        <v>588</v>
      </c>
      <c r="D141" s="134" t="s">
        <v>313</v>
      </c>
      <c r="E141" s="135" t="s">
        <v>2193</v>
      </c>
      <c r="F141" s="136" t="s">
        <v>2206</v>
      </c>
      <c r="G141" s="137" t="s">
        <v>2109</v>
      </c>
      <c r="H141" s="138">
        <v>1</v>
      </c>
      <c r="I141" s="139"/>
      <c r="J141" s="140">
        <f>ROUND(I141*H141,2)</f>
        <v>0</v>
      </c>
      <c r="K141" s="136" t="s">
        <v>43</v>
      </c>
      <c r="L141" s="34"/>
      <c r="M141" s="141" t="s">
        <v>43</v>
      </c>
      <c r="N141" s="142" t="s">
        <v>52</v>
      </c>
      <c r="P141" s="143">
        <f>O141*H141</f>
        <v>0</v>
      </c>
      <c r="Q141" s="143">
        <v>0</v>
      </c>
      <c r="R141" s="143">
        <f>Q141*H141</f>
        <v>0</v>
      </c>
      <c r="S141" s="143">
        <v>0</v>
      </c>
      <c r="T141" s="144">
        <f>S141*H141</f>
        <v>0</v>
      </c>
      <c r="AR141" s="145" t="s">
        <v>318</v>
      </c>
      <c r="AT141" s="145" t="s">
        <v>313</v>
      </c>
      <c r="AU141" s="145" t="s">
        <v>88</v>
      </c>
      <c r="AY141" s="18" t="s">
        <v>311</v>
      </c>
      <c r="BE141" s="146">
        <f>IF(N141="základní",J141,0)</f>
        <v>0</v>
      </c>
      <c r="BF141" s="146">
        <f>IF(N141="snížená",J141,0)</f>
        <v>0</v>
      </c>
      <c r="BG141" s="146">
        <f>IF(N141="zákl. přenesená",J141,0)</f>
        <v>0</v>
      </c>
      <c r="BH141" s="146">
        <f>IF(N141="sníž. přenesená",J141,0)</f>
        <v>0</v>
      </c>
      <c r="BI141" s="146">
        <f>IF(N141="nulová",J141,0)</f>
        <v>0</v>
      </c>
      <c r="BJ141" s="18" t="s">
        <v>88</v>
      </c>
      <c r="BK141" s="146">
        <f>ROUND(I141*H141,2)</f>
        <v>0</v>
      </c>
      <c r="BL141" s="18" t="s">
        <v>318</v>
      </c>
      <c r="BM141" s="145" t="s">
        <v>842</v>
      </c>
    </row>
    <row r="142" spans="2:65" s="1" customFormat="1" ht="68.25" x14ac:dyDescent="0.2">
      <c r="B142" s="34"/>
      <c r="D142" s="152" t="s">
        <v>668</v>
      </c>
      <c r="F142" s="182" t="s">
        <v>2207</v>
      </c>
      <c r="I142" s="149"/>
      <c r="L142" s="34"/>
      <c r="M142" s="150"/>
      <c r="T142" s="55"/>
      <c r="AT142" s="18" t="s">
        <v>668</v>
      </c>
      <c r="AU142" s="18" t="s">
        <v>88</v>
      </c>
    </row>
    <row r="143" spans="2:65" s="1" customFormat="1" ht="16.5" customHeight="1" x14ac:dyDescent="0.2">
      <c r="B143" s="34"/>
      <c r="C143" s="134" t="s">
        <v>594</v>
      </c>
      <c r="D143" s="134" t="s">
        <v>313</v>
      </c>
      <c r="E143" s="135" t="s">
        <v>2195</v>
      </c>
      <c r="F143" s="136" t="s">
        <v>2169</v>
      </c>
      <c r="G143" s="137" t="s">
        <v>2109</v>
      </c>
      <c r="H143" s="138">
        <v>1</v>
      </c>
      <c r="I143" s="139"/>
      <c r="J143" s="140">
        <f t="shared" ref="J143:J148" si="30">ROUND(I143*H143,2)</f>
        <v>0</v>
      </c>
      <c r="K143" s="136" t="s">
        <v>43</v>
      </c>
      <c r="L143" s="34"/>
      <c r="M143" s="141" t="s">
        <v>43</v>
      </c>
      <c r="N143" s="142" t="s">
        <v>52</v>
      </c>
      <c r="P143" s="143">
        <f t="shared" ref="P143:P148" si="31">O143*H143</f>
        <v>0</v>
      </c>
      <c r="Q143" s="143">
        <v>0</v>
      </c>
      <c r="R143" s="143">
        <f t="shared" ref="R143:R148" si="32">Q143*H143</f>
        <v>0</v>
      </c>
      <c r="S143" s="143">
        <v>0</v>
      </c>
      <c r="T143" s="144">
        <f t="shared" ref="T143:T148" si="33">S143*H143</f>
        <v>0</v>
      </c>
      <c r="AR143" s="145" t="s">
        <v>318</v>
      </c>
      <c r="AT143" s="145" t="s">
        <v>313</v>
      </c>
      <c r="AU143" s="145" t="s">
        <v>88</v>
      </c>
      <c r="AY143" s="18" t="s">
        <v>311</v>
      </c>
      <c r="BE143" s="146">
        <f t="shared" ref="BE143:BE148" si="34">IF(N143="základní",J143,0)</f>
        <v>0</v>
      </c>
      <c r="BF143" s="146">
        <f t="shared" ref="BF143:BF148" si="35">IF(N143="snížená",J143,0)</f>
        <v>0</v>
      </c>
      <c r="BG143" s="146">
        <f t="shared" ref="BG143:BG148" si="36">IF(N143="zákl. přenesená",J143,0)</f>
        <v>0</v>
      </c>
      <c r="BH143" s="146">
        <f t="shared" ref="BH143:BH148" si="37">IF(N143="sníž. přenesená",J143,0)</f>
        <v>0</v>
      </c>
      <c r="BI143" s="146">
        <f t="shared" ref="BI143:BI148" si="38">IF(N143="nulová",J143,0)</f>
        <v>0</v>
      </c>
      <c r="BJ143" s="18" t="s">
        <v>88</v>
      </c>
      <c r="BK143" s="146">
        <f t="shared" ref="BK143:BK148" si="39">ROUND(I143*H143,2)</f>
        <v>0</v>
      </c>
      <c r="BL143" s="18" t="s">
        <v>318</v>
      </c>
      <c r="BM143" s="145" t="s">
        <v>857</v>
      </c>
    </row>
    <row r="144" spans="2:65" s="1" customFormat="1" ht="16.5" customHeight="1" x14ac:dyDescent="0.2">
      <c r="B144" s="34"/>
      <c r="C144" s="134" t="s">
        <v>599</v>
      </c>
      <c r="D144" s="134" t="s">
        <v>313</v>
      </c>
      <c r="E144" s="135" t="s">
        <v>2197</v>
      </c>
      <c r="F144" s="136" t="s">
        <v>3900</v>
      </c>
      <c r="G144" s="137" t="s">
        <v>2109</v>
      </c>
      <c r="H144" s="138">
        <v>2</v>
      </c>
      <c r="I144" s="139"/>
      <c r="J144" s="140">
        <f t="shared" si="30"/>
        <v>0</v>
      </c>
      <c r="K144" s="136" t="s">
        <v>43</v>
      </c>
      <c r="L144" s="34"/>
      <c r="M144" s="141" t="s">
        <v>43</v>
      </c>
      <c r="N144" s="142" t="s">
        <v>52</v>
      </c>
      <c r="P144" s="143">
        <f t="shared" si="31"/>
        <v>0</v>
      </c>
      <c r="Q144" s="143">
        <v>0</v>
      </c>
      <c r="R144" s="143">
        <f t="shared" si="32"/>
        <v>0</v>
      </c>
      <c r="S144" s="143">
        <v>0</v>
      </c>
      <c r="T144" s="144">
        <f t="shared" si="33"/>
        <v>0</v>
      </c>
      <c r="AR144" s="145" t="s">
        <v>318</v>
      </c>
      <c r="AT144" s="145" t="s">
        <v>313</v>
      </c>
      <c r="AU144" s="145" t="s">
        <v>88</v>
      </c>
      <c r="AY144" s="18" t="s">
        <v>311</v>
      </c>
      <c r="BE144" s="146">
        <f t="shared" si="34"/>
        <v>0</v>
      </c>
      <c r="BF144" s="146">
        <f t="shared" si="35"/>
        <v>0</v>
      </c>
      <c r="BG144" s="146">
        <f t="shared" si="36"/>
        <v>0</v>
      </c>
      <c r="BH144" s="146">
        <f t="shared" si="37"/>
        <v>0</v>
      </c>
      <c r="BI144" s="146">
        <f t="shared" si="38"/>
        <v>0</v>
      </c>
      <c r="BJ144" s="18" t="s">
        <v>88</v>
      </c>
      <c r="BK144" s="146">
        <f t="shared" si="39"/>
        <v>0</v>
      </c>
      <c r="BL144" s="18" t="s">
        <v>318</v>
      </c>
      <c r="BM144" s="145" t="s">
        <v>870</v>
      </c>
    </row>
    <row r="145" spans="2:65" s="1" customFormat="1" ht="16.5" customHeight="1" x14ac:dyDescent="0.2">
      <c r="B145" s="34"/>
      <c r="C145" s="134" t="s">
        <v>605</v>
      </c>
      <c r="D145" s="134" t="s">
        <v>313</v>
      </c>
      <c r="E145" s="135" t="s">
        <v>2200</v>
      </c>
      <c r="F145" s="136" t="s">
        <v>3901</v>
      </c>
      <c r="G145" s="137" t="s">
        <v>2109</v>
      </c>
      <c r="H145" s="138">
        <v>1</v>
      </c>
      <c r="I145" s="139"/>
      <c r="J145" s="140">
        <f t="shared" si="30"/>
        <v>0</v>
      </c>
      <c r="K145" s="136" t="s">
        <v>43</v>
      </c>
      <c r="L145" s="34"/>
      <c r="M145" s="141" t="s">
        <v>43</v>
      </c>
      <c r="N145" s="142" t="s">
        <v>52</v>
      </c>
      <c r="P145" s="143">
        <f t="shared" si="31"/>
        <v>0</v>
      </c>
      <c r="Q145" s="143">
        <v>0</v>
      </c>
      <c r="R145" s="143">
        <f t="shared" si="32"/>
        <v>0</v>
      </c>
      <c r="S145" s="143">
        <v>0</v>
      </c>
      <c r="T145" s="144">
        <f t="shared" si="33"/>
        <v>0</v>
      </c>
      <c r="AR145" s="145" t="s">
        <v>318</v>
      </c>
      <c r="AT145" s="145" t="s">
        <v>313</v>
      </c>
      <c r="AU145" s="145" t="s">
        <v>88</v>
      </c>
      <c r="AY145" s="18" t="s">
        <v>311</v>
      </c>
      <c r="BE145" s="146">
        <f t="shared" si="34"/>
        <v>0</v>
      </c>
      <c r="BF145" s="146">
        <f t="shared" si="35"/>
        <v>0</v>
      </c>
      <c r="BG145" s="146">
        <f t="shared" si="36"/>
        <v>0</v>
      </c>
      <c r="BH145" s="146">
        <f t="shared" si="37"/>
        <v>0</v>
      </c>
      <c r="BI145" s="146">
        <f t="shared" si="38"/>
        <v>0</v>
      </c>
      <c r="BJ145" s="18" t="s">
        <v>88</v>
      </c>
      <c r="BK145" s="146">
        <f t="shared" si="39"/>
        <v>0</v>
      </c>
      <c r="BL145" s="18" t="s">
        <v>318</v>
      </c>
      <c r="BM145" s="145" t="s">
        <v>880</v>
      </c>
    </row>
    <row r="146" spans="2:65" s="1" customFormat="1" ht="16.5" customHeight="1" x14ac:dyDescent="0.2">
      <c r="B146" s="34"/>
      <c r="C146" s="134" t="s">
        <v>611</v>
      </c>
      <c r="D146" s="134" t="s">
        <v>313</v>
      </c>
      <c r="E146" s="135" t="s">
        <v>3902</v>
      </c>
      <c r="F146" s="136" t="s">
        <v>2133</v>
      </c>
      <c r="G146" s="137" t="s">
        <v>250</v>
      </c>
      <c r="H146" s="138">
        <v>22</v>
      </c>
      <c r="I146" s="139"/>
      <c r="J146" s="140">
        <f t="shared" si="30"/>
        <v>0</v>
      </c>
      <c r="K146" s="136" t="s">
        <v>43</v>
      </c>
      <c r="L146" s="34"/>
      <c r="M146" s="141" t="s">
        <v>43</v>
      </c>
      <c r="N146" s="142" t="s">
        <v>52</v>
      </c>
      <c r="P146" s="143">
        <f t="shared" si="31"/>
        <v>0</v>
      </c>
      <c r="Q146" s="143">
        <v>0</v>
      </c>
      <c r="R146" s="143">
        <f t="shared" si="32"/>
        <v>0</v>
      </c>
      <c r="S146" s="143">
        <v>0</v>
      </c>
      <c r="T146" s="144">
        <f t="shared" si="33"/>
        <v>0</v>
      </c>
      <c r="AR146" s="145" t="s">
        <v>318</v>
      </c>
      <c r="AT146" s="145" t="s">
        <v>313</v>
      </c>
      <c r="AU146" s="145" t="s">
        <v>88</v>
      </c>
      <c r="AY146" s="18" t="s">
        <v>311</v>
      </c>
      <c r="BE146" s="146">
        <f t="shared" si="34"/>
        <v>0</v>
      </c>
      <c r="BF146" s="146">
        <f t="shared" si="35"/>
        <v>0</v>
      </c>
      <c r="BG146" s="146">
        <f t="shared" si="36"/>
        <v>0</v>
      </c>
      <c r="BH146" s="146">
        <f t="shared" si="37"/>
        <v>0</v>
      </c>
      <c r="BI146" s="146">
        <f t="shared" si="38"/>
        <v>0</v>
      </c>
      <c r="BJ146" s="18" t="s">
        <v>88</v>
      </c>
      <c r="BK146" s="146">
        <f t="shared" si="39"/>
        <v>0</v>
      </c>
      <c r="BL146" s="18" t="s">
        <v>318</v>
      </c>
      <c r="BM146" s="145" t="s">
        <v>893</v>
      </c>
    </row>
    <row r="147" spans="2:65" s="1" customFormat="1" ht="16.5" customHeight="1" x14ac:dyDescent="0.2">
      <c r="B147" s="34"/>
      <c r="C147" s="134" t="s">
        <v>617</v>
      </c>
      <c r="D147" s="134" t="s">
        <v>313</v>
      </c>
      <c r="E147" s="135" t="s">
        <v>3903</v>
      </c>
      <c r="F147" s="136" t="s">
        <v>2135</v>
      </c>
      <c r="G147" s="137" t="s">
        <v>250</v>
      </c>
      <c r="H147" s="138">
        <v>4</v>
      </c>
      <c r="I147" s="139"/>
      <c r="J147" s="140">
        <f t="shared" si="30"/>
        <v>0</v>
      </c>
      <c r="K147" s="136" t="s">
        <v>43</v>
      </c>
      <c r="L147" s="34"/>
      <c r="M147" s="141" t="s">
        <v>43</v>
      </c>
      <c r="N147" s="142" t="s">
        <v>52</v>
      </c>
      <c r="P147" s="143">
        <f t="shared" si="31"/>
        <v>0</v>
      </c>
      <c r="Q147" s="143">
        <v>0</v>
      </c>
      <c r="R147" s="143">
        <f t="shared" si="32"/>
        <v>0</v>
      </c>
      <c r="S147" s="143">
        <v>0</v>
      </c>
      <c r="T147" s="144">
        <f t="shared" si="33"/>
        <v>0</v>
      </c>
      <c r="AR147" s="145" t="s">
        <v>318</v>
      </c>
      <c r="AT147" s="145" t="s">
        <v>313</v>
      </c>
      <c r="AU147" s="145" t="s">
        <v>88</v>
      </c>
      <c r="AY147" s="18" t="s">
        <v>311</v>
      </c>
      <c r="BE147" s="146">
        <f t="shared" si="34"/>
        <v>0</v>
      </c>
      <c r="BF147" s="146">
        <f t="shared" si="35"/>
        <v>0</v>
      </c>
      <c r="BG147" s="146">
        <f t="shared" si="36"/>
        <v>0</v>
      </c>
      <c r="BH147" s="146">
        <f t="shared" si="37"/>
        <v>0</v>
      </c>
      <c r="BI147" s="146">
        <f t="shared" si="38"/>
        <v>0</v>
      </c>
      <c r="BJ147" s="18" t="s">
        <v>88</v>
      </c>
      <c r="BK147" s="146">
        <f t="shared" si="39"/>
        <v>0</v>
      </c>
      <c r="BL147" s="18" t="s">
        <v>318</v>
      </c>
      <c r="BM147" s="145" t="s">
        <v>909</v>
      </c>
    </row>
    <row r="148" spans="2:65" s="1" customFormat="1" ht="21.75" customHeight="1" x14ac:dyDescent="0.2">
      <c r="B148" s="34"/>
      <c r="C148" s="134" t="s">
        <v>622</v>
      </c>
      <c r="D148" s="134" t="s">
        <v>313</v>
      </c>
      <c r="E148" s="135" t="s">
        <v>3904</v>
      </c>
      <c r="F148" s="136" t="s">
        <v>3897</v>
      </c>
      <c r="G148" s="137" t="s">
        <v>2109</v>
      </c>
      <c r="H148" s="138">
        <v>1</v>
      </c>
      <c r="I148" s="139"/>
      <c r="J148" s="140">
        <f t="shared" si="30"/>
        <v>0</v>
      </c>
      <c r="K148" s="136" t="s">
        <v>43</v>
      </c>
      <c r="L148" s="34"/>
      <c r="M148" s="141" t="s">
        <v>43</v>
      </c>
      <c r="N148" s="142" t="s">
        <v>52</v>
      </c>
      <c r="P148" s="143">
        <f t="shared" si="31"/>
        <v>0</v>
      </c>
      <c r="Q148" s="143">
        <v>0</v>
      </c>
      <c r="R148" s="143">
        <f t="shared" si="32"/>
        <v>0</v>
      </c>
      <c r="S148" s="143">
        <v>0</v>
      </c>
      <c r="T148" s="144">
        <f t="shared" si="33"/>
        <v>0</v>
      </c>
      <c r="AR148" s="145" t="s">
        <v>318</v>
      </c>
      <c r="AT148" s="145" t="s">
        <v>313</v>
      </c>
      <c r="AU148" s="145" t="s">
        <v>88</v>
      </c>
      <c r="AY148" s="18" t="s">
        <v>311</v>
      </c>
      <c r="BE148" s="146">
        <f t="shared" si="34"/>
        <v>0</v>
      </c>
      <c r="BF148" s="146">
        <f t="shared" si="35"/>
        <v>0</v>
      </c>
      <c r="BG148" s="146">
        <f t="shared" si="36"/>
        <v>0</v>
      </c>
      <c r="BH148" s="146">
        <f t="shared" si="37"/>
        <v>0</v>
      </c>
      <c r="BI148" s="146">
        <f t="shared" si="38"/>
        <v>0</v>
      </c>
      <c r="BJ148" s="18" t="s">
        <v>88</v>
      </c>
      <c r="BK148" s="146">
        <f t="shared" si="39"/>
        <v>0</v>
      </c>
      <c r="BL148" s="18" t="s">
        <v>318</v>
      </c>
      <c r="BM148" s="145" t="s">
        <v>920</v>
      </c>
    </row>
    <row r="149" spans="2:65" s="1" customFormat="1" ht="68.25" x14ac:dyDescent="0.2">
      <c r="B149" s="34"/>
      <c r="D149" s="152" t="s">
        <v>668</v>
      </c>
      <c r="F149" s="182" t="s">
        <v>3905</v>
      </c>
      <c r="I149" s="149"/>
      <c r="L149" s="34"/>
      <c r="M149" s="150"/>
      <c r="T149" s="55"/>
      <c r="AT149" s="18" t="s">
        <v>668</v>
      </c>
      <c r="AU149" s="18" t="s">
        <v>88</v>
      </c>
    </row>
    <row r="150" spans="2:65" s="11" customFormat="1" ht="25.9" customHeight="1" x14ac:dyDescent="0.2">
      <c r="B150" s="122"/>
      <c r="D150" s="123" t="s">
        <v>80</v>
      </c>
      <c r="E150" s="124" t="s">
        <v>344</v>
      </c>
      <c r="F150" s="124" t="s">
        <v>2217</v>
      </c>
      <c r="I150" s="125"/>
      <c r="J150" s="126">
        <f>BK150</f>
        <v>0</v>
      </c>
      <c r="L150" s="122"/>
      <c r="M150" s="127"/>
      <c r="P150" s="128">
        <f>SUM(P151:P155)</f>
        <v>0</v>
      </c>
      <c r="R150" s="128">
        <f>SUM(R151:R155)</f>
        <v>0</v>
      </c>
      <c r="T150" s="129">
        <f>SUM(T151:T155)</f>
        <v>0</v>
      </c>
      <c r="AR150" s="123" t="s">
        <v>88</v>
      </c>
      <c r="AT150" s="130" t="s">
        <v>80</v>
      </c>
      <c r="AU150" s="130" t="s">
        <v>81</v>
      </c>
      <c r="AY150" s="123" t="s">
        <v>311</v>
      </c>
      <c r="BK150" s="131">
        <f>SUM(BK151:BK155)</f>
        <v>0</v>
      </c>
    </row>
    <row r="151" spans="2:65" s="1" customFormat="1" ht="16.5" customHeight="1" x14ac:dyDescent="0.2">
      <c r="B151" s="34"/>
      <c r="C151" s="134" t="s">
        <v>627</v>
      </c>
      <c r="D151" s="134" t="s">
        <v>313</v>
      </c>
      <c r="E151" s="135" t="s">
        <v>2205</v>
      </c>
      <c r="F151" s="136" t="s">
        <v>3906</v>
      </c>
      <c r="G151" s="137" t="s">
        <v>767</v>
      </c>
      <c r="H151" s="138">
        <v>85</v>
      </c>
      <c r="I151" s="139"/>
      <c r="J151" s="140">
        <f>ROUND(I151*H151,2)</f>
        <v>0</v>
      </c>
      <c r="K151" s="136" t="s">
        <v>43</v>
      </c>
      <c r="L151" s="34"/>
      <c r="M151" s="141" t="s">
        <v>43</v>
      </c>
      <c r="N151" s="142" t="s">
        <v>52</v>
      </c>
      <c r="P151" s="143">
        <f>O151*H151</f>
        <v>0</v>
      </c>
      <c r="Q151" s="143">
        <v>0</v>
      </c>
      <c r="R151" s="143">
        <f>Q151*H151</f>
        <v>0</v>
      </c>
      <c r="S151" s="143">
        <v>0</v>
      </c>
      <c r="T151" s="144">
        <f>S151*H151</f>
        <v>0</v>
      </c>
      <c r="AR151" s="145" t="s">
        <v>318</v>
      </c>
      <c r="AT151" s="145" t="s">
        <v>313</v>
      </c>
      <c r="AU151" s="145" t="s">
        <v>88</v>
      </c>
      <c r="AY151" s="18" t="s">
        <v>311</v>
      </c>
      <c r="BE151" s="146">
        <f>IF(N151="základní",J151,0)</f>
        <v>0</v>
      </c>
      <c r="BF151" s="146">
        <f>IF(N151="snížená",J151,0)</f>
        <v>0</v>
      </c>
      <c r="BG151" s="146">
        <f>IF(N151="zákl. přenesená",J151,0)</f>
        <v>0</v>
      </c>
      <c r="BH151" s="146">
        <f>IF(N151="sníž. přenesená",J151,0)</f>
        <v>0</v>
      </c>
      <c r="BI151" s="146">
        <f>IF(N151="nulová",J151,0)</f>
        <v>0</v>
      </c>
      <c r="BJ151" s="18" t="s">
        <v>88</v>
      </c>
      <c r="BK151" s="146">
        <f>ROUND(I151*H151,2)</f>
        <v>0</v>
      </c>
      <c r="BL151" s="18" t="s">
        <v>318</v>
      </c>
      <c r="BM151" s="145" t="s">
        <v>929</v>
      </c>
    </row>
    <row r="152" spans="2:65" s="1" customFormat="1" ht="16.5" customHeight="1" x14ac:dyDescent="0.2">
      <c r="B152" s="34"/>
      <c r="C152" s="134" t="s">
        <v>633</v>
      </c>
      <c r="D152" s="134" t="s">
        <v>313</v>
      </c>
      <c r="E152" s="135" t="s">
        <v>2208</v>
      </c>
      <c r="F152" s="136" t="s">
        <v>3907</v>
      </c>
      <c r="G152" s="137" t="s">
        <v>2222</v>
      </c>
      <c r="H152" s="138">
        <v>30</v>
      </c>
      <c r="I152" s="139"/>
      <c r="J152" s="140">
        <f>ROUND(I152*H152,2)</f>
        <v>0</v>
      </c>
      <c r="K152" s="136" t="s">
        <v>43</v>
      </c>
      <c r="L152" s="34"/>
      <c r="M152" s="141" t="s">
        <v>43</v>
      </c>
      <c r="N152" s="142" t="s">
        <v>52</v>
      </c>
      <c r="P152" s="143">
        <f>O152*H152</f>
        <v>0</v>
      </c>
      <c r="Q152" s="143">
        <v>0</v>
      </c>
      <c r="R152" s="143">
        <f>Q152*H152</f>
        <v>0</v>
      </c>
      <c r="S152" s="143">
        <v>0</v>
      </c>
      <c r="T152" s="144">
        <f>S152*H152</f>
        <v>0</v>
      </c>
      <c r="AR152" s="145" t="s">
        <v>318</v>
      </c>
      <c r="AT152" s="145" t="s">
        <v>313</v>
      </c>
      <c r="AU152" s="145" t="s">
        <v>88</v>
      </c>
      <c r="AY152" s="18" t="s">
        <v>311</v>
      </c>
      <c r="BE152" s="146">
        <f>IF(N152="základní",J152,0)</f>
        <v>0</v>
      </c>
      <c r="BF152" s="146">
        <f>IF(N152="snížená",J152,0)</f>
        <v>0</v>
      </c>
      <c r="BG152" s="146">
        <f>IF(N152="zákl. přenesená",J152,0)</f>
        <v>0</v>
      </c>
      <c r="BH152" s="146">
        <f>IF(N152="sníž. přenesená",J152,0)</f>
        <v>0</v>
      </c>
      <c r="BI152" s="146">
        <f>IF(N152="nulová",J152,0)</f>
        <v>0</v>
      </c>
      <c r="BJ152" s="18" t="s">
        <v>88</v>
      </c>
      <c r="BK152" s="146">
        <f>ROUND(I152*H152,2)</f>
        <v>0</v>
      </c>
      <c r="BL152" s="18" t="s">
        <v>318</v>
      </c>
      <c r="BM152" s="145" t="s">
        <v>939</v>
      </c>
    </row>
    <row r="153" spans="2:65" s="1" customFormat="1" ht="16.5" customHeight="1" x14ac:dyDescent="0.2">
      <c r="B153" s="34"/>
      <c r="C153" s="134" t="s">
        <v>639</v>
      </c>
      <c r="D153" s="134" t="s">
        <v>313</v>
      </c>
      <c r="E153" s="135" t="s">
        <v>2209</v>
      </c>
      <c r="F153" s="136" t="s">
        <v>3908</v>
      </c>
      <c r="G153" s="137" t="s">
        <v>2222</v>
      </c>
      <c r="H153" s="138">
        <v>20</v>
      </c>
      <c r="I153" s="139"/>
      <c r="J153" s="140">
        <f>ROUND(I153*H153,2)</f>
        <v>0</v>
      </c>
      <c r="K153" s="136" t="s">
        <v>43</v>
      </c>
      <c r="L153" s="34"/>
      <c r="M153" s="141" t="s">
        <v>43</v>
      </c>
      <c r="N153" s="142" t="s">
        <v>52</v>
      </c>
      <c r="P153" s="143">
        <f>O153*H153</f>
        <v>0</v>
      </c>
      <c r="Q153" s="143">
        <v>0</v>
      </c>
      <c r="R153" s="143">
        <f>Q153*H153</f>
        <v>0</v>
      </c>
      <c r="S153" s="143">
        <v>0</v>
      </c>
      <c r="T153" s="144">
        <f>S153*H153</f>
        <v>0</v>
      </c>
      <c r="AR153" s="145" t="s">
        <v>318</v>
      </c>
      <c r="AT153" s="145" t="s">
        <v>313</v>
      </c>
      <c r="AU153" s="145" t="s">
        <v>88</v>
      </c>
      <c r="AY153" s="18" t="s">
        <v>311</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318</v>
      </c>
      <c r="BM153" s="145" t="s">
        <v>947</v>
      </c>
    </row>
    <row r="154" spans="2:65" s="1" customFormat="1" ht="16.5" customHeight="1" x14ac:dyDescent="0.2">
      <c r="B154" s="34"/>
      <c r="C154" s="134" t="s">
        <v>645</v>
      </c>
      <c r="D154" s="134" t="s">
        <v>313</v>
      </c>
      <c r="E154" s="135" t="s">
        <v>2211</v>
      </c>
      <c r="F154" s="136" t="s">
        <v>2224</v>
      </c>
      <c r="G154" s="137" t="s">
        <v>2222</v>
      </c>
      <c r="H154" s="138">
        <v>6</v>
      </c>
      <c r="I154" s="139"/>
      <c r="J154" s="140">
        <f>ROUND(I154*H154,2)</f>
        <v>0</v>
      </c>
      <c r="K154" s="136" t="s">
        <v>43</v>
      </c>
      <c r="L154" s="34"/>
      <c r="M154" s="141" t="s">
        <v>43</v>
      </c>
      <c r="N154" s="142" t="s">
        <v>52</v>
      </c>
      <c r="P154" s="143">
        <f>O154*H154</f>
        <v>0</v>
      </c>
      <c r="Q154" s="143">
        <v>0</v>
      </c>
      <c r="R154" s="143">
        <f>Q154*H154</f>
        <v>0</v>
      </c>
      <c r="S154" s="143">
        <v>0</v>
      </c>
      <c r="T154" s="144">
        <f>S154*H154</f>
        <v>0</v>
      </c>
      <c r="AR154" s="145" t="s">
        <v>318</v>
      </c>
      <c r="AT154" s="145" t="s">
        <v>313</v>
      </c>
      <c r="AU154" s="145" t="s">
        <v>88</v>
      </c>
      <c r="AY154" s="18" t="s">
        <v>311</v>
      </c>
      <c r="BE154" s="146">
        <f>IF(N154="základní",J154,0)</f>
        <v>0</v>
      </c>
      <c r="BF154" s="146">
        <f>IF(N154="snížená",J154,0)</f>
        <v>0</v>
      </c>
      <c r="BG154" s="146">
        <f>IF(N154="zákl. přenesená",J154,0)</f>
        <v>0</v>
      </c>
      <c r="BH154" s="146">
        <f>IF(N154="sníž. přenesená",J154,0)</f>
        <v>0</v>
      </c>
      <c r="BI154" s="146">
        <f>IF(N154="nulová",J154,0)</f>
        <v>0</v>
      </c>
      <c r="BJ154" s="18" t="s">
        <v>88</v>
      </c>
      <c r="BK154" s="146">
        <f>ROUND(I154*H154,2)</f>
        <v>0</v>
      </c>
      <c r="BL154" s="18" t="s">
        <v>318</v>
      </c>
      <c r="BM154" s="145" t="s">
        <v>959</v>
      </c>
    </row>
    <row r="155" spans="2:65" s="1" customFormat="1" ht="16.5" customHeight="1" x14ac:dyDescent="0.2">
      <c r="B155" s="34"/>
      <c r="C155" s="134" t="s">
        <v>651</v>
      </c>
      <c r="D155" s="134" t="s">
        <v>313</v>
      </c>
      <c r="E155" s="135" t="s">
        <v>2213</v>
      </c>
      <c r="F155" s="136" t="s">
        <v>3909</v>
      </c>
      <c r="G155" s="137" t="s">
        <v>3910</v>
      </c>
      <c r="H155" s="138">
        <v>1</v>
      </c>
      <c r="I155" s="139"/>
      <c r="J155" s="140">
        <f>ROUND(I155*H155,2)</f>
        <v>0</v>
      </c>
      <c r="K155" s="136" t="s">
        <v>43</v>
      </c>
      <c r="L155" s="34"/>
      <c r="M155" s="200" t="s">
        <v>43</v>
      </c>
      <c r="N155" s="201" t="s">
        <v>52</v>
      </c>
      <c r="O155" s="195"/>
      <c r="P155" s="202">
        <f>O155*H155</f>
        <v>0</v>
      </c>
      <c r="Q155" s="202">
        <v>0</v>
      </c>
      <c r="R155" s="202">
        <f>Q155*H155</f>
        <v>0</v>
      </c>
      <c r="S155" s="202">
        <v>0</v>
      </c>
      <c r="T155" s="203">
        <f>S155*H155</f>
        <v>0</v>
      </c>
      <c r="AR155" s="145" t="s">
        <v>318</v>
      </c>
      <c r="AT155" s="145" t="s">
        <v>313</v>
      </c>
      <c r="AU155" s="145" t="s">
        <v>88</v>
      </c>
      <c r="AY155" s="18" t="s">
        <v>311</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318</v>
      </c>
      <c r="BM155" s="145" t="s">
        <v>973</v>
      </c>
    </row>
    <row r="156" spans="2:65" s="1" customFormat="1" ht="6.95" customHeight="1" x14ac:dyDescent="0.2">
      <c r="B156" s="43"/>
      <c r="C156" s="44"/>
      <c r="D156" s="44"/>
      <c r="E156" s="44"/>
      <c r="F156" s="44"/>
      <c r="G156" s="44"/>
      <c r="H156" s="44"/>
      <c r="I156" s="44"/>
      <c r="J156" s="44"/>
      <c r="K156" s="44"/>
      <c r="L156" s="34"/>
    </row>
  </sheetData>
  <sheetProtection algorithmName="SHA-512" hashValue="4LXemNSONeb7h1tK0TuF4S5Kf3PbcdoQiQWlg2xqbS5CkeoWyG9jL3nt8Stp+3vehzXipalfuQBQJVlRnOHHdw==" saltValue="o+WyJjHBtEQM0mlXbZ91zawGiZYeTHaoZ3bmtuEKDF+ax9114gj1mZWDUVQEC+hLNUoxnjMpTqlN84SdG9aa5g==" spinCount="100000" sheet="1" objects="1" scenarios="1" formatColumns="0" formatRows="0" autoFilter="0"/>
  <autoFilter ref="C89:K155" xr:uid="{00000000-0009-0000-0000-00000E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9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144</v>
      </c>
      <c r="AZ2" s="92" t="s">
        <v>3911</v>
      </c>
      <c r="BA2" s="92" t="s">
        <v>3912</v>
      </c>
      <c r="BB2" s="92" t="s">
        <v>250</v>
      </c>
      <c r="BC2" s="92" t="s">
        <v>3913</v>
      </c>
      <c r="BD2" s="92" t="s">
        <v>90</v>
      </c>
    </row>
    <row r="3" spans="2:56" ht="6.95" customHeight="1" x14ac:dyDescent="0.2">
      <c r="B3" s="19"/>
      <c r="C3" s="20"/>
      <c r="D3" s="20"/>
      <c r="E3" s="20"/>
      <c r="F3" s="20"/>
      <c r="G3" s="20"/>
      <c r="H3" s="20"/>
      <c r="I3" s="20"/>
      <c r="J3" s="20"/>
      <c r="K3" s="20"/>
      <c r="L3" s="21"/>
      <c r="AT3" s="18" t="s">
        <v>90</v>
      </c>
      <c r="AZ3" s="92" t="s">
        <v>3914</v>
      </c>
      <c r="BA3" s="92" t="s">
        <v>3915</v>
      </c>
      <c r="BB3" s="92" t="s">
        <v>250</v>
      </c>
      <c r="BC3" s="92" t="s">
        <v>3916</v>
      </c>
      <c r="BD3" s="92" t="s">
        <v>90</v>
      </c>
    </row>
    <row r="4" spans="2:56" ht="24.95" customHeight="1" x14ac:dyDescent="0.2">
      <c r="B4" s="21"/>
      <c r="D4" s="22" t="s">
        <v>255</v>
      </c>
      <c r="L4" s="21"/>
      <c r="M4" s="93" t="s">
        <v>10</v>
      </c>
      <c r="AT4" s="18" t="s">
        <v>4</v>
      </c>
      <c r="AZ4" s="92" t="s">
        <v>1730</v>
      </c>
      <c r="BA4" s="92" t="s">
        <v>1731</v>
      </c>
      <c r="BB4" s="92" t="s">
        <v>316</v>
      </c>
      <c r="BC4" s="92" t="s">
        <v>3917</v>
      </c>
      <c r="BD4" s="92" t="s">
        <v>90</v>
      </c>
    </row>
    <row r="5" spans="2:56" ht="6.95" customHeight="1" x14ac:dyDescent="0.2">
      <c r="B5" s="21"/>
      <c r="L5" s="21"/>
      <c r="AZ5" s="92" t="s">
        <v>1733</v>
      </c>
      <c r="BA5" s="92" t="s">
        <v>1734</v>
      </c>
      <c r="BB5" s="92" t="s">
        <v>316</v>
      </c>
      <c r="BC5" s="92" t="s">
        <v>3918</v>
      </c>
      <c r="BD5" s="92" t="s">
        <v>90</v>
      </c>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ht="12" customHeight="1" x14ac:dyDescent="0.2">
      <c r="B8" s="21"/>
      <c r="D8" s="28" t="s">
        <v>265</v>
      </c>
      <c r="L8" s="21"/>
    </row>
    <row r="9" spans="2:56" s="1" customFormat="1" ht="16.5" customHeight="1" x14ac:dyDescent="0.2">
      <c r="B9" s="34"/>
      <c r="E9" s="339" t="s">
        <v>3919</v>
      </c>
      <c r="F9" s="341"/>
      <c r="G9" s="341"/>
      <c r="H9" s="341"/>
      <c r="L9" s="34"/>
    </row>
    <row r="10" spans="2:56" s="1" customFormat="1" ht="12" customHeight="1" x14ac:dyDescent="0.2">
      <c r="B10" s="34"/>
      <c r="D10" s="28" t="s">
        <v>267</v>
      </c>
      <c r="L10" s="34"/>
    </row>
    <row r="11" spans="2:56" s="1" customFormat="1" ht="16.5" customHeight="1" x14ac:dyDescent="0.2">
      <c r="B11" s="34"/>
      <c r="E11" s="322" t="s">
        <v>3920</v>
      </c>
      <c r="F11" s="341"/>
      <c r="G11" s="341"/>
      <c r="H11" s="341"/>
      <c r="L11" s="34"/>
    </row>
    <row r="12" spans="2:56" s="1" customFormat="1" ht="11.25" x14ac:dyDescent="0.2">
      <c r="B12" s="34"/>
      <c r="L12" s="34"/>
    </row>
    <row r="13" spans="2:56" s="1" customFormat="1" ht="12" customHeight="1" x14ac:dyDescent="0.2">
      <c r="B13" s="34"/>
      <c r="D13" s="28" t="s">
        <v>18</v>
      </c>
      <c r="F13" s="26" t="s">
        <v>19</v>
      </c>
      <c r="I13" s="28" t="s">
        <v>20</v>
      </c>
      <c r="J13" s="26" t="s">
        <v>43</v>
      </c>
      <c r="L13" s="34"/>
    </row>
    <row r="14" spans="2:56" s="1" customFormat="1" ht="12" customHeight="1" x14ac:dyDescent="0.2">
      <c r="B14" s="34"/>
      <c r="D14" s="28" t="s">
        <v>22</v>
      </c>
      <c r="F14" s="26" t="s">
        <v>23</v>
      </c>
      <c r="I14" s="28" t="s">
        <v>24</v>
      </c>
      <c r="J14" s="51" t="str">
        <f>'Rekapitulace stavby'!AN8</f>
        <v>5.8.2025 - revize</v>
      </c>
      <c r="L14" s="34"/>
    </row>
    <row r="15" spans="2:56" s="1" customFormat="1" ht="10.9" customHeight="1" x14ac:dyDescent="0.2">
      <c r="B15" s="34"/>
      <c r="L15" s="34"/>
    </row>
    <row r="16" spans="2:5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ROUND(J96,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ROUND((SUM(BE96:BE295)),  2)</f>
        <v>0</v>
      </c>
      <c r="I35" s="96">
        <v>0.21</v>
      </c>
      <c r="J35" s="84">
        <f>ROUND(((SUM(BE96:BE295))*I35),  2)</f>
        <v>0</v>
      </c>
      <c r="L35" s="34"/>
    </row>
    <row r="36" spans="2:12" s="1" customFormat="1" ht="14.45" customHeight="1" x14ac:dyDescent="0.2">
      <c r="B36" s="34"/>
      <c r="E36" s="28" t="s">
        <v>53</v>
      </c>
      <c r="F36" s="84">
        <f>ROUND((SUM(BF96:BF295)),  2)</f>
        <v>0</v>
      </c>
      <c r="I36" s="96">
        <v>0.12</v>
      </c>
      <c r="J36" s="84">
        <f>ROUND(((SUM(BF96:BF295))*I36),  2)</f>
        <v>0</v>
      </c>
      <c r="L36" s="34"/>
    </row>
    <row r="37" spans="2:12" s="1" customFormat="1" ht="14.45" hidden="1" customHeight="1" x14ac:dyDescent="0.2">
      <c r="B37" s="34"/>
      <c r="E37" s="28" t="s">
        <v>54</v>
      </c>
      <c r="F37" s="84">
        <f>ROUND((SUM(BG96:BG295)),  2)</f>
        <v>0</v>
      </c>
      <c r="I37" s="96">
        <v>0.21</v>
      </c>
      <c r="J37" s="84">
        <f>0</f>
        <v>0</v>
      </c>
      <c r="L37" s="34"/>
    </row>
    <row r="38" spans="2:12" s="1" customFormat="1" ht="14.45" hidden="1" customHeight="1" x14ac:dyDescent="0.2">
      <c r="B38" s="34"/>
      <c r="E38" s="28" t="s">
        <v>55</v>
      </c>
      <c r="F38" s="84">
        <f>ROUND((SUM(BH96:BH295)),  2)</f>
        <v>0</v>
      </c>
      <c r="I38" s="96">
        <v>0.12</v>
      </c>
      <c r="J38" s="84">
        <f>0</f>
        <v>0</v>
      </c>
      <c r="L38" s="34"/>
    </row>
    <row r="39" spans="2:12" s="1" customFormat="1" ht="14.45" hidden="1" customHeight="1" x14ac:dyDescent="0.2">
      <c r="B39" s="34"/>
      <c r="E39" s="28" t="s">
        <v>56</v>
      </c>
      <c r="F39" s="84">
        <f>ROUND((SUM(BI96:BI295)),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3919</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05.1 - SO05 AST</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J96</f>
        <v>0</v>
      </c>
      <c r="L63" s="34"/>
      <c r="AU63" s="18" t="s">
        <v>272</v>
      </c>
    </row>
    <row r="64" spans="2:47" s="8" customFormat="1" ht="24.95" customHeight="1" x14ac:dyDescent="0.2">
      <c r="B64" s="106"/>
      <c r="D64" s="107" t="s">
        <v>273</v>
      </c>
      <c r="E64" s="108"/>
      <c r="F64" s="108"/>
      <c r="G64" s="108"/>
      <c r="H64" s="108"/>
      <c r="I64" s="108"/>
      <c r="J64" s="109">
        <f>J97</f>
        <v>0</v>
      </c>
      <c r="L64" s="106"/>
    </row>
    <row r="65" spans="2:12" s="9" customFormat="1" ht="19.899999999999999" customHeight="1" x14ac:dyDescent="0.2">
      <c r="B65" s="110"/>
      <c r="D65" s="111" t="s">
        <v>1627</v>
      </c>
      <c r="E65" s="112"/>
      <c r="F65" s="112"/>
      <c r="G65" s="112"/>
      <c r="H65" s="112"/>
      <c r="I65" s="112"/>
      <c r="J65" s="113">
        <f>J98</f>
        <v>0</v>
      </c>
      <c r="L65" s="110"/>
    </row>
    <row r="66" spans="2:12" s="9" customFormat="1" ht="19.899999999999999" customHeight="1" x14ac:dyDescent="0.2">
      <c r="B66" s="110"/>
      <c r="D66" s="111" t="s">
        <v>274</v>
      </c>
      <c r="E66" s="112"/>
      <c r="F66" s="112"/>
      <c r="G66" s="112"/>
      <c r="H66" s="112"/>
      <c r="I66" s="112"/>
      <c r="J66" s="113">
        <f>J111</f>
        <v>0</v>
      </c>
      <c r="L66" s="110"/>
    </row>
    <row r="67" spans="2:12" s="9" customFormat="1" ht="19.899999999999999" customHeight="1" x14ac:dyDescent="0.2">
      <c r="B67" s="110"/>
      <c r="D67" s="111" t="s">
        <v>275</v>
      </c>
      <c r="E67" s="112"/>
      <c r="F67" s="112"/>
      <c r="G67" s="112"/>
      <c r="H67" s="112"/>
      <c r="I67" s="112"/>
      <c r="J67" s="113">
        <f>J131</f>
        <v>0</v>
      </c>
      <c r="L67" s="110"/>
    </row>
    <row r="68" spans="2:12" s="9" customFormat="1" ht="19.899999999999999" customHeight="1" x14ac:dyDescent="0.2">
      <c r="B68" s="110"/>
      <c r="D68" s="111" t="s">
        <v>276</v>
      </c>
      <c r="E68" s="112"/>
      <c r="F68" s="112"/>
      <c r="G68" s="112"/>
      <c r="H68" s="112"/>
      <c r="I68" s="112"/>
      <c r="J68" s="113">
        <f>J135</f>
        <v>0</v>
      </c>
      <c r="L68" s="110"/>
    </row>
    <row r="69" spans="2:12" s="9" customFormat="1" ht="19.899999999999999" customHeight="1" x14ac:dyDescent="0.2">
      <c r="B69" s="110"/>
      <c r="D69" s="111" t="s">
        <v>278</v>
      </c>
      <c r="E69" s="112"/>
      <c r="F69" s="112"/>
      <c r="G69" s="112"/>
      <c r="H69" s="112"/>
      <c r="I69" s="112"/>
      <c r="J69" s="113">
        <f>J148</f>
        <v>0</v>
      </c>
      <c r="L69" s="110"/>
    </row>
    <row r="70" spans="2:12" s="9" customFormat="1" ht="19.899999999999999" customHeight="1" x14ac:dyDescent="0.2">
      <c r="B70" s="110"/>
      <c r="D70" s="111" t="s">
        <v>279</v>
      </c>
      <c r="E70" s="112"/>
      <c r="F70" s="112"/>
      <c r="G70" s="112"/>
      <c r="H70" s="112"/>
      <c r="I70" s="112"/>
      <c r="J70" s="113">
        <f>J245</f>
        <v>0</v>
      </c>
      <c r="L70" s="110"/>
    </row>
    <row r="71" spans="2:12" s="9" customFormat="1" ht="19.899999999999999" customHeight="1" x14ac:dyDescent="0.2">
      <c r="B71" s="110"/>
      <c r="D71" s="111" t="s">
        <v>280</v>
      </c>
      <c r="E71" s="112"/>
      <c r="F71" s="112"/>
      <c r="G71" s="112"/>
      <c r="H71" s="112"/>
      <c r="I71" s="112"/>
      <c r="J71" s="113">
        <f>J253</f>
        <v>0</v>
      </c>
      <c r="L71" s="110"/>
    </row>
    <row r="72" spans="2:12" s="9" customFormat="1" ht="19.899999999999999" customHeight="1" x14ac:dyDescent="0.2">
      <c r="B72" s="110"/>
      <c r="D72" s="111" t="s">
        <v>281</v>
      </c>
      <c r="E72" s="112"/>
      <c r="F72" s="112"/>
      <c r="G72" s="112"/>
      <c r="H72" s="112"/>
      <c r="I72" s="112"/>
      <c r="J72" s="113">
        <f>J266</f>
        <v>0</v>
      </c>
      <c r="L72" s="110"/>
    </row>
    <row r="73" spans="2:12" s="8" customFormat="1" ht="24.95" customHeight="1" x14ac:dyDescent="0.2">
      <c r="B73" s="106"/>
      <c r="D73" s="107" t="s">
        <v>282</v>
      </c>
      <c r="E73" s="108"/>
      <c r="F73" s="108"/>
      <c r="G73" s="108"/>
      <c r="H73" s="108"/>
      <c r="I73" s="108"/>
      <c r="J73" s="109">
        <f>J269</f>
        <v>0</v>
      </c>
      <c r="L73" s="106"/>
    </row>
    <row r="74" spans="2:12" s="9" customFormat="1" ht="19.899999999999999" customHeight="1" x14ac:dyDescent="0.2">
      <c r="B74" s="110"/>
      <c r="D74" s="111" t="s">
        <v>290</v>
      </c>
      <c r="E74" s="112"/>
      <c r="F74" s="112"/>
      <c r="G74" s="112"/>
      <c r="H74" s="112"/>
      <c r="I74" s="112"/>
      <c r="J74" s="113">
        <f>J270</f>
        <v>0</v>
      </c>
      <c r="L74" s="110"/>
    </row>
    <row r="75" spans="2:12" s="1" customFormat="1" ht="21.75" customHeight="1" x14ac:dyDescent="0.2">
      <c r="B75" s="34"/>
      <c r="L75" s="34"/>
    </row>
    <row r="76" spans="2:12" s="1" customFormat="1" ht="6.95" customHeight="1" x14ac:dyDescent="0.2">
      <c r="B76" s="43"/>
      <c r="C76" s="44"/>
      <c r="D76" s="44"/>
      <c r="E76" s="44"/>
      <c r="F76" s="44"/>
      <c r="G76" s="44"/>
      <c r="H76" s="44"/>
      <c r="I76" s="44"/>
      <c r="J76" s="44"/>
      <c r="K76" s="44"/>
      <c r="L76" s="34"/>
    </row>
    <row r="80" spans="2:12" s="1" customFormat="1" ht="6.95" customHeight="1" x14ac:dyDescent="0.2">
      <c r="B80" s="45"/>
      <c r="C80" s="46"/>
      <c r="D80" s="46"/>
      <c r="E80" s="46"/>
      <c r="F80" s="46"/>
      <c r="G80" s="46"/>
      <c r="H80" s="46"/>
      <c r="I80" s="46"/>
      <c r="J80" s="46"/>
      <c r="K80" s="46"/>
      <c r="L80" s="34"/>
    </row>
    <row r="81" spans="2:63" s="1" customFormat="1" ht="24.95" customHeight="1" x14ac:dyDescent="0.2">
      <c r="B81" s="34"/>
      <c r="C81" s="22" t="s">
        <v>296</v>
      </c>
      <c r="L81" s="34"/>
    </row>
    <row r="82" spans="2:63" s="1" customFormat="1" ht="6.95" customHeight="1" x14ac:dyDescent="0.2">
      <c r="B82" s="34"/>
      <c r="L82" s="34"/>
    </row>
    <row r="83" spans="2:63" s="1" customFormat="1" ht="12" customHeight="1" x14ac:dyDescent="0.2">
      <c r="B83" s="34"/>
      <c r="C83" s="28" t="s">
        <v>16</v>
      </c>
      <c r="L83" s="34"/>
    </row>
    <row r="84" spans="2:63" s="1" customFormat="1" ht="16.5" customHeight="1" x14ac:dyDescent="0.2">
      <c r="B84" s="34"/>
      <c r="E84" s="339" t="str">
        <f>E7</f>
        <v>Stavba č. 3145 TV Vinoř, etapa 0012 – ČOV Vinoř</v>
      </c>
      <c r="F84" s="340"/>
      <c r="G84" s="340"/>
      <c r="H84" s="340"/>
      <c r="L84" s="34"/>
    </row>
    <row r="85" spans="2:63" ht="12" customHeight="1" x14ac:dyDescent="0.2">
      <c r="B85" s="21"/>
      <c r="C85" s="28" t="s">
        <v>265</v>
      </c>
      <c r="L85" s="21"/>
    </row>
    <row r="86" spans="2:63" s="1" customFormat="1" ht="16.5" customHeight="1" x14ac:dyDescent="0.2">
      <c r="B86" s="34"/>
      <c r="E86" s="339" t="s">
        <v>3919</v>
      </c>
      <c r="F86" s="341"/>
      <c r="G86" s="341"/>
      <c r="H86" s="341"/>
      <c r="L86" s="34"/>
    </row>
    <row r="87" spans="2:63" s="1" customFormat="1" ht="12" customHeight="1" x14ac:dyDescent="0.2">
      <c r="B87" s="34"/>
      <c r="C87" s="28" t="s">
        <v>267</v>
      </c>
      <c r="L87" s="34"/>
    </row>
    <row r="88" spans="2:63" s="1" customFormat="1" ht="16.5" customHeight="1" x14ac:dyDescent="0.2">
      <c r="B88" s="34"/>
      <c r="E88" s="322" t="str">
        <f>E11</f>
        <v>05.1 - SO05 AST</v>
      </c>
      <c r="F88" s="341"/>
      <c r="G88" s="341"/>
      <c r="H88" s="341"/>
      <c r="L88" s="34"/>
    </row>
    <row r="89" spans="2:63" s="1" customFormat="1" ht="6.95" customHeight="1" x14ac:dyDescent="0.2">
      <c r="B89" s="34"/>
      <c r="L89" s="34"/>
    </row>
    <row r="90" spans="2:63" s="1" customFormat="1" ht="12" customHeight="1" x14ac:dyDescent="0.2">
      <c r="B90" s="34"/>
      <c r="C90" s="28" t="s">
        <v>22</v>
      </c>
      <c r="F90" s="26" t="str">
        <f>F14</f>
        <v>Praha</v>
      </c>
      <c r="I90" s="28" t="s">
        <v>24</v>
      </c>
      <c r="J90" s="51" t="str">
        <f>IF(J14="","",J14)</f>
        <v>5.8.2025 - revize</v>
      </c>
      <c r="L90" s="34"/>
    </row>
    <row r="91" spans="2:63" s="1" customFormat="1" ht="6.95" customHeight="1" x14ac:dyDescent="0.2">
      <c r="B91" s="34"/>
      <c r="L91" s="34"/>
    </row>
    <row r="92" spans="2:63" s="1" customFormat="1" ht="25.7" customHeight="1" x14ac:dyDescent="0.2">
      <c r="B92" s="34"/>
      <c r="C92" s="28" t="s">
        <v>29</v>
      </c>
      <c r="F92" s="26" t="str">
        <f>E17</f>
        <v>PVS, a.s, Evropská 866/67, Praha 6, 160 00</v>
      </c>
      <c r="I92" s="28" t="s">
        <v>37</v>
      </c>
      <c r="J92" s="32" t="str">
        <f>E23</f>
        <v>d plus projektová a inženýrská a.s.</v>
      </c>
      <c r="L92" s="34"/>
    </row>
    <row r="93" spans="2:63" s="1" customFormat="1" ht="15.2" customHeight="1" x14ac:dyDescent="0.2">
      <c r="B93" s="34"/>
      <c r="C93" s="28" t="s">
        <v>35</v>
      </c>
      <c r="F93" s="26" t="str">
        <f>IF(E20="","",E20)</f>
        <v>Vyplň údaj</v>
      </c>
      <c r="I93" s="28" t="s">
        <v>42</v>
      </c>
      <c r="J93" s="32" t="str">
        <f>E26</f>
        <v xml:space="preserve"> </v>
      </c>
      <c r="L93" s="34"/>
    </row>
    <row r="94" spans="2:63" s="1" customFormat="1" ht="10.35" customHeight="1" x14ac:dyDescent="0.2">
      <c r="B94" s="34"/>
      <c r="L94" s="34"/>
    </row>
    <row r="95" spans="2:63" s="10" customFormat="1" ht="29.25" customHeight="1" x14ac:dyDescent="0.2">
      <c r="B95" s="114"/>
      <c r="C95" s="115" t="s">
        <v>297</v>
      </c>
      <c r="D95" s="116" t="s">
        <v>66</v>
      </c>
      <c r="E95" s="116" t="s">
        <v>62</v>
      </c>
      <c r="F95" s="116" t="s">
        <v>63</v>
      </c>
      <c r="G95" s="116" t="s">
        <v>298</v>
      </c>
      <c r="H95" s="116" t="s">
        <v>299</v>
      </c>
      <c r="I95" s="116" t="s">
        <v>300</v>
      </c>
      <c r="J95" s="116" t="s">
        <v>271</v>
      </c>
      <c r="K95" s="117" t="s">
        <v>301</v>
      </c>
      <c r="L95" s="114"/>
      <c r="M95" s="58" t="s">
        <v>43</v>
      </c>
      <c r="N95" s="59" t="s">
        <v>51</v>
      </c>
      <c r="O95" s="59" t="s">
        <v>302</v>
      </c>
      <c r="P95" s="59" t="s">
        <v>303</v>
      </c>
      <c r="Q95" s="59" t="s">
        <v>304</v>
      </c>
      <c r="R95" s="59" t="s">
        <v>305</v>
      </c>
      <c r="S95" s="59" t="s">
        <v>306</v>
      </c>
      <c r="T95" s="60" t="s">
        <v>307</v>
      </c>
    </row>
    <row r="96" spans="2:63" s="1" customFormat="1" ht="22.9" customHeight="1" x14ac:dyDescent="0.25">
      <c r="B96" s="34"/>
      <c r="C96" s="63" t="s">
        <v>308</v>
      </c>
      <c r="J96" s="118">
        <f>BK96</f>
        <v>0</v>
      </c>
      <c r="L96" s="34"/>
      <c r="M96" s="61"/>
      <c r="N96" s="52"/>
      <c r="O96" s="52"/>
      <c r="P96" s="119">
        <f>P97+P269</f>
        <v>0</v>
      </c>
      <c r="Q96" s="52"/>
      <c r="R96" s="119">
        <f>R97+R269</f>
        <v>70.665036049999998</v>
      </c>
      <c r="S96" s="52"/>
      <c r="T96" s="120">
        <f>T97+T269</f>
        <v>41.440523999999996</v>
      </c>
      <c r="AT96" s="18" t="s">
        <v>80</v>
      </c>
      <c r="AU96" s="18" t="s">
        <v>272</v>
      </c>
      <c r="BK96" s="121">
        <f>BK97+BK269</f>
        <v>0</v>
      </c>
    </row>
    <row r="97" spans="2:65" s="11" customFormat="1" ht="25.9" customHeight="1" x14ac:dyDescent="0.2">
      <c r="B97" s="122"/>
      <c r="D97" s="123" t="s">
        <v>80</v>
      </c>
      <c r="E97" s="124" t="s">
        <v>309</v>
      </c>
      <c r="F97" s="124" t="s">
        <v>310</v>
      </c>
      <c r="I97" s="125"/>
      <c r="J97" s="126">
        <f>BK97</f>
        <v>0</v>
      </c>
      <c r="L97" s="122"/>
      <c r="M97" s="127"/>
      <c r="P97" s="128">
        <f>P98+P111+P131+P135+P148+P245+P253+P266</f>
        <v>0</v>
      </c>
      <c r="R97" s="128">
        <f>R98+R111+R131+R135+R148+R245+R253+R266</f>
        <v>70.030200049999991</v>
      </c>
      <c r="T97" s="129">
        <f>T98+T111+T131+T135+T148+T245+T253+T266</f>
        <v>40.555864</v>
      </c>
      <c r="AR97" s="123" t="s">
        <v>88</v>
      </c>
      <c r="AT97" s="130" t="s">
        <v>80</v>
      </c>
      <c r="AU97" s="130" t="s">
        <v>81</v>
      </c>
      <c r="AY97" s="123" t="s">
        <v>311</v>
      </c>
      <c r="BK97" s="131">
        <f>BK98+BK111+BK131+BK135+BK148+BK245+BK253+BK266</f>
        <v>0</v>
      </c>
    </row>
    <row r="98" spans="2:65" s="11" customFormat="1" ht="22.9" customHeight="1" x14ac:dyDescent="0.2">
      <c r="B98" s="122"/>
      <c r="D98" s="123" t="s">
        <v>80</v>
      </c>
      <c r="E98" s="132" t="s">
        <v>88</v>
      </c>
      <c r="F98" s="132" t="s">
        <v>102</v>
      </c>
      <c r="I98" s="125"/>
      <c r="J98" s="133">
        <f>BK98</f>
        <v>0</v>
      </c>
      <c r="L98" s="122"/>
      <c r="M98" s="127"/>
      <c r="P98" s="128">
        <f>SUM(P99:P110)</f>
        <v>0</v>
      </c>
      <c r="R98" s="128">
        <f>SUM(R99:R110)</f>
        <v>0</v>
      </c>
      <c r="T98" s="129">
        <f>SUM(T99:T110)</f>
        <v>0</v>
      </c>
      <c r="AR98" s="123" t="s">
        <v>88</v>
      </c>
      <c r="AT98" s="130" t="s">
        <v>80</v>
      </c>
      <c r="AU98" s="130" t="s">
        <v>88</v>
      </c>
      <c r="AY98" s="123" t="s">
        <v>311</v>
      </c>
      <c r="BK98" s="131">
        <f>SUM(BK99:BK110)</f>
        <v>0</v>
      </c>
    </row>
    <row r="99" spans="2:65" s="1" customFormat="1" ht="24.2" customHeight="1" x14ac:dyDescent="0.2">
      <c r="B99" s="34"/>
      <c r="C99" s="134" t="s">
        <v>88</v>
      </c>
      <c r="D99" s="134" t="s">
        <v>313</v>
      </c>
      <c r="E99" s="135" t="s">
        <v>3921</v>
      </c>
      <c r="F99" s="136" t="s">
        <v>3922</v>
      </c>
      <c r="G99" s="137" t="s">
        <v>316</v>
      </c>
      <c r="H99" s="138">
        <v>17.73</v>
      </c>
      <c r="I99" s="139"/>
      <c r="J99" s="140">
        <f>ROUND(I99*H99,2)</f>
        <v>0</v>
      </c>
      <c r="K99" s="136" t="s">
        <v>317</v>
      </c>
      <c r="L99" s="34"/>
      <c r="M99" s="141" t="s">
        <v>43</v>
      </c>
      <c r="N99" s="142" t="s">
        <v>52</v>
      </c>
      <c r="P99" s="143">
        <f>O99*H99</f>
        <v>0</v>
      </c>
      <c r="Q99" s="143">
        <v>0</v>
      </c>
      <c r="R99" s="143">
        <f>Q99*H99</f>
        <v>0</v>
      </c>
      <c r="S99" s="143">
        <v>0</v>
      </c>
      <c r="T99" s="144">
        <f>S99*H99</f>
        <v>0</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3923</v>
      </c>
    </row>
    <row r="100" spans="2:65" s="1" customFormat="1" ht="11.25" x14ac:dyDescent="0.2">
      <c r="B100" s="34"/>
      <c r="D100" s="147" t="s">
        <v>320</v>
      </c>
      <c r="F100" s="148" t="s">
        <v>3924</v>
      </c>
      <c r="I100" s="149"/>
      <c r="L100" s="34"/>
      <c r="M100" s="150"/>
      <c r="T100" s="55"/>
      <c r="AT100" s="18" t="s">
        <v>320</v>
      </c>
      <c r="AU100" s="18" t="s">
        <v>90</v>
      </c>
    </row>
    <row r="101" spans="2:65" s="12" customFormat="1" ht="11.25" x14ac:dyDescent="0.2">
      <c r="B101" s="151"/>
      <c r="D101" s="152" t="s">
        <v>322</v>
      </c>
      <c r="E101" s="153" t="s">
        <v>43</v>
      </c>
      <c r="F101" s="154" t="s">
        <v>3925</v>
      </c>
      <c r="H101" s="155">
        <v>17.73</v>
      </c>
      <c r="I101" s="156"/>
      <c r="L101" s="151"/>
      <c r="M101" s="157"/>
      <c r="T101" s="158"/>
      <c r="AT101" s="153" t="s">
        <v>322</v>
      </c>
      <c r="AU101" s="153" t="s">
        <v>90</v>
      </c>
      <c r="AV101" s="12" t="s">
        <v>90</v>
      </c>
      <c r="AW101" s="12" t="s">
        <v>41</v>
      </c>
      <c r="AX101" s="12" t="s">
        <v>81</v>
      </c>
      <c r="AY101" s="153" t="s">
        <v>311</v>
      </c>
    </row>
    <row r="102" spans="2:65" s="13" customFormat="1" ht="11.25" x14ac:dyDescent="0.2">
      <c r="B102" s="159"/>
      <c r="D102" s="152" t="s">
        <v>322</v>
      </c>
      <c r="E102" s="160" t="s">
        <v>1730</v>
      </c>
      <c r="F102" s="161" t="s">
        <v>331</v>
      </c>
      <c r="H102" s="162">
        <v>17.73</v>
      </c>
      <c r="I102" s="163"/>
      <c r="L102" s="159"/>
      <c r="M102" s="164"/>
      <c r="T102" s="165"/>
      <c r="AT102" s="160" t="s">
        <v>322</v>
      </c>
      <c r="AU102" s="160" t="s">
        <v>90</v>
      </c>
      <c r="AV102" s="13" t="s">
        <v>318</v>
      </c>
      <c r="AW102" s="13" t="s">
        <v>41</v>
      </c>
      <c r="AX102" s="13" t="s">
        <v>88</v>
      </c>
      <c r="AY102" s="160" t="s">
        <v>311</v>
      </c>
    </row>
    <row r="103" spans="2:65" s="1" customFormat="1" ht="37.9" customHeight="1" x14ac:dyDescent="0.2">
      <c r="B103" s="34"/>
      <c r="C103" s="134" t="s">
        <v>90</v>
      </c>
      <c r="D103" s="134" t="s">
        <v>313</v>
      </c>
      <c r="E103" s="135" t="s">
        <v>1772</v>
      </c>
      <c r="F103" s="136" t="s">
        <v>1773</v>
      </c>
      <c r="G103" s="137" t="s">
        <v>316</v>
      </c>
      <c r="H103" s="138">
        <v>3.7749999999999999</v>
      </c>
      <c r="I103" s="139"/>
      <c r="J103" s="140">
        <f>ROUND(I103*H103,2)</f>
        <v>0</v>
      </c>
      <c r="K103" s="136" t="s">
        <v>317</v>
      </c>
      <c r="L103" s="34"/>
      <c r="M103" s="141" t="s">
        <v>43</v>
      </c>
      <c r="N103" s="142" t="s">
        <v>52</v>
      </c>
      <c r="P103" s="143">
        <f>O103*H103</f>
        <v>0</v>
      </c>
      <c r="Q103" s="143">
        <v>0</v>
      </c>
      <c r="R103" s="143">
        <f>Q103*H103</f>
        <v>0</v>
      </c>
      <c r="S103" s="143">
        <v>0</v>
      </c>
      <c r="T103" s="144">
        <f>S103*H103</f>
        <v>0</v>
      </c>
      <c r="AR103" s="145" t="s">
        <v>318</v>
      </c>
      <c r="AT103" s="145" t="s">
        <v>313</v>
      </c>
      <c r="AU103" s="145" t="s">
        <v>90</v>
      </c>
      <c r="AY103" s="18" t="s">
        <v>311</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318</v>
      </c>
      <c r="BM103" s="145" t="s">
        <v>3926</v>
      </c>
    </row>
    <row r="104" spans="2:65" s="1" customFormat="1" ht="11.25" x14ac:dyDescent="0.2">
      <c r="B104" s="34"/>
      <c r="D104" s="147" t="s">
        <v>320</v>
      </c>
      <c r="F104" s="148" t="s">
        <v>1775</v>
      </c>
      <c r="I104" s="149"/>
      <c r="L104" s="34"/>
      <c r="M104" s="150"/>
      <c r="T104" s="55"/>
      <c r="AT104" s="18" t="s">
        <v>320</v>
      </c>
      <c r="AU104" s="18" t="s">
        <v>90</v>
      </c>
    </row>
    <row r="105" spans="2:65" s="12" customFormat="1" ht="11.25" x14ac:dyDescent="0.2">
      <c r="B105" s="151"/>
      <c r="D105" s="152" t="s">
        <v>322</v>
      </c>
      <c r="E105" s="153" t="s">
        <v>43</v>
      </c>
      <c r="F105" s="154" t="s">
        <v>3927</v>
      </c>
      <c r="H105" s="155">
        <v>3.7749999999999999</v>
      </c>
      <c r="I105" s="156"/>
      <c r="L105" s="151"/>
      <c r="M105" s="157"/>
      <c r="T105" s="158"/>
      <c r="AT105" s="153" t="s">
        <v>322</v>
      </c>
      <c r="AU105" s="153" t="s">
        <v>90</v>
      </c>
      <c r="AV105" s="12" t="s">
        <v>90</v>
      </c>
      <c r="AW105" s="12" t="s">
        <v>41</v>
      </c>
      <c r="AX105" s="12" t="s">
        <v>88</v>
      </c>
      <c r="AY105" s="153" t="s">
        <v>311</v>
      </c>
    </row>
    <row r="106" spans="2:65" s="1" customFormat="1" ht="24.2" customHeight="1" x14ac:dyDescent="0.2">
      <c r="B106" s="34"/>
      <c r="C106" s="134" t="s">
        <v>96</v>
      </c>
      <c r="D106" s="134" t="s">
        <v>313</v>
      </c>
      <c r="E106" s="135" t="s">
        <v>1802</v>
      </c>
      <c r="F106" s="136" t="s">
        <v>1803</v>
      </c>
      <c r="G106" s="137" t="s">
        <v>316</v>
      </c>
      <c r="H106" s="138">
        <v>13.955</v>
      </c>
      <c r="I106" s="139"/>
      <c r="J106" s="140">
        <f>ROUND(I106*H106,2)</f>
        <v>0</v>
      </c>
      <c r="K106" s="136" t="s">
        <v>317</v>
      </c>
      <c r="L106" s="34"/>
      <c r="M106" s="141" t="s">
        <v>43</v>
      </c>
      <c r="N106" s="142" t="s">
        <v>52</v>
      </c>
      <c r="P106" s="143">
        <f>O106*H106</f>
        <v>0</v>
      </c>
      <c r="Q106" s="143">
        <v>0</v>
      </c>
      <c r="R106" s="143">
        <f>Q106*H106</f>
        <v>0</v>
      </c>
      <c r="S106" s="143">
        <v>0</v>
      </c>
      <c r="T106" s="144">
        <f>S106*H106</f>
        <v>0</v>
      </c>
      <c r="AR106" s="145" t="s">
        <v>318</v>
      </c>
      <c r="AT106" s="145" t="s">
        <v>313</v>
      </c>
      <c r="AU106" s="145" t="s">
        <v>90</v>
      </c>
      <c r="AY106" s="18" t="s">
        <v>311</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318</v>
      </c>
      <c r="BM106" s="145" t="s">
        <v>3928</v>
      </c>
    </row>
    <row r="107" spans="2:65" s="1" customFormat="1" ht="11.25" x14ac:dyDescent="0.2">
      <c r="B107" s="34"/>
      <c r="D107" s="147" t="s">
        <v>320</v>
      </c>
      <c r="F107" s="148" t="s">
        <v>1805</v>
      </c>
      <c r="I107" s="149"/>
      <c r="L107" s="34"/>
      <c r="M107" s="150"/>
      <c r="T107" s="55"/>
      <c r="AT107" s="18" t="s">
        <v>320</v>
      </c>
      <c r="AU107" s="18" t="s">
        <v>90</v>
      </c>
    </row>
    <row r="108" spans="2:65" s="12" customFormat="1" ht="11.25" x14ac:dyDescent="0.2">
      <c r="B108" s="151"/>
      <c r="D108" s="152" t="s">
        <v>322</v>
      </c>
      <c r="E108" s="153" t="s">
        <v>43</v>
      </c>
      <c r="F108" s="154" t="s">
        <v>1730</v>
      </c>
      <c r="H108" s="155">
        <v>17.73</v>
      </c>
      <c r="I108" s="156"/>
      <c r="L108" s="151"/>
      <c r="M108" s="157"/>
      <c r="T108" s="158"/>
      <c r="AT108" s="153" t="s">
        <v>322</v>
      </c>
      <c r="AU108" s="153" t="s">
        <v>90</v>
      </c>
      <c r="AV108" s="12" t="s">
        <v>90</v>
      </c>
      <c r="AW108" s="12" t="s">
        <v>41</v>
      </c>
      <c r="AX108" s="12" t="s">
        <v>81</v>
      </c>
      <c r="AY108" s="153" t="s">
        <v>311</v>
      </c>
    </row>
    <row r="109" spans="2:65" s="12" customFormat="1" ht="11.25" x14ac:dyDescent="0.2">
      <c r="B109" s="151"/>
      <c r="D109" s="152" t="s">
        <v>322</v>
      </c>
      <c r="E109" s="153" t="s">
        <v>43</v>
      </c>
      <c r="F109" s="154" t="s">
        <v>3929</v>
      </c>
      <c r="H109" s="155">
        <v>-3.7749999999999999</v>
      </c>
      <c r="I109" s="156"/>
      <c r="L109" s="151"/>
      <c r="M109" s="157"/>
      <c r="T109" s="158"/>
      <c r="AT109" s="153" t="s">
        <v>322</v>
      </c>
      <c r="AU109" s="153" t="s">
        <v>90</v>
      </c>
      <c r="AV109" s="12" t="s">
        <v>90</v>
      </c>
      <c r="AW109" s="12" t="s">
        <v>41</v>
      </c>
      <c r="AX109" s="12" t="s">
        <v>81</v>
      </c>
      <c r="AY109" s="153" t="s">
        <v>311</v>
      </c>
    </row>
    <row r="110" spans="2:65" s="13" customFormat="1" ht="11.25" x14ac:dyDescent="0.2">
      <c r="B110" s="159"/>
      <c r="D110" s="152" t="s">
        <v>322</v>
      </c>
      <c r="E110" s="160" t="s">
        <v>1733</v>
      </c>
      <c r="F110" s="161" t="s">
        <v>331</v>
      </c>
      <c r="H110" s="162">
        <v>13.955</v>
      </c>
      <c r="I110" s="163"/>
      <c r="L110" s="159"/>
      <c r="M110" s="164"/>
      <c r="T110" s="165"/>
      <c r="AT110" s="160" t="s">
        <v>322</v>
      </c>
      <c r="AU110" s="160" t="s">
        <v>90</v>
      </c>
      <c r="AV110" s="13" t="s">
        <v>318</v>
      </c>
      <c r="AW110" s="13" t="s">
        <v>41</v>
      </c>
      <c r="AX110" s="13" t="s">
        <v>88</v>
      </c>
      <c r="AY110" s="160" t="s">
        <v>311</v>
      </c>
    </row>
    <row r="111" spans="2:65" s="11" customFormat="1" ht="22.9" customHeight="1" x14ac:dyDescent="0.2">
      <c r="B111" s="122"/>
      <c r="D111" s="123" t="s">
        <v>80</v>
      </c>
      <c r="E111" s="132" t="s">
        <v>90</v>
      </c>
      <c r="F111" s="132" t="s">
        <v>312</v>
      </c>
      <c r="I111" s="125"/>
      <c r="J111" s="133">
        <f>BK111</f>
        <v>0</v>
      </c>
      <c r="L111" s="122"/>
      <c r="M111" s="127"/>
      <c r="P111" s="128">
        <f>SUM(P112:P130)</f>
        <v>0</v>
      </c>
      <c r="R111" s="128">
        <f>SUM(R112:R130)</f>
        <v>19.11351075</v>
      </c>
      <c r="T111" s="129">
        <f>SUM(T112:T130)</f>
        <v>0</v>
      </c>
      <c r="AR111" s="123" t="s">
        <v>88</v>
      </c>
      <c r="AT111" s="130" t="s">
        <v>80</v>
      </c>
      <c r="AU111" s="130" t="s">
        <v>88</v>
      </c>
      <c r="AY111" s="123" t="s">
        <v>311</v>
      </c>
      <c r="BK111" s="131">
        <f>SUM(BK112:BK130)</f>
        <v>0</v>
      </c>
    </row>
    <row r="112" spans="2:65" s="1" customFormat="1" ht="37.9" customHeight="1" x14ac:dyDescent="0.2">
      <c r="B112" s="34"/>
      <c r="C112" s="134" t="s">
        <v>318</v>
      </c>
      <c r="D112" s="134" t="s">
        <v>313</v>
      </c>
      <c r="E112" s="135" t="s">
        <v>3930</v>
      </c>
      <c r="F112" s="136" t="s">
        <v>3931</v>
      </c>
      <c r="G112" s="137" t="s">
        <v>340</v>
      </c>
      <c r="H112" s="138">
        <v>1</v>
      </c>
      <c r="I112" s="139"/>
      <c r="J112" s="140">
        <f>ROUND(I112*H112,2)</f>
        <v>0</v>
      </c>
      <c r="K112" s="136" t="s">
        <v>317</v>
      </c>
      <c r="L112" s="34"/>
      <c r="M112" s="141" t="s">
        <v>43</v>
      </c>
      <c r="N112" s="142" t="s">
        <v>52</v>
      </c>
      <c r="P112" s="143">
        <f>O112*H112</f>
        <v>0</v>
      </c>
      <c r="Q112" s="143">
        <v>0</v>
      </c>
      <c r="R112" s="143">
        <f>Q112*H112</f>
        <v>0</v>
      </c>
      <c r="S112" s="143">
        <v>0</v>
      </c>
      <c r="T112" s="144">
        <f>S112*H112</f>
        <v>0</v>
      </c>
      <c r="AR112" s="145" t="s">
        <v>318</v>
      </c>
      <c r="AT112" s="145" t="s">
        <v>313</v>
      </c>
      <c r="AU112" s="145" t="s">
        <v>90</v>
      </c>
      <c r="AY112" s="18" t="s">
        <v>311</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318</v>
      </c>
      <c r="BM112" s="145" t="s">
        <v>3932</v>
      </c>
    </row>
    <row r="113" spans="2:65" s="1" customFormat="1" ht="11.25" x14ac:dyDescent="0.2">
      <c r="B113" s="34"/>
      <c r="D113" s="147" t="s">
        <v>320</v>
      </c>
      <c r="F113" s="148" t="s">
        <v>3933</v>
      </c>
      <c r="I113" s="149"/>
      <c r="L113" s="34"/>
      <c r="M113" s="150"/>
      <c r="T113" s="55"/>
      <c r="AT113" s="18" t="s">
        <v>320</v>
      </c>
      <c r="AU113" s="18" t="s">
        <v>90</v>
      </c>
    </row>
    <row r="114" spans="2:65" s="12" customFormat="1" ht="11.25" x14ac:dyDescent="0.2">
      <c r="B114" s="151"/>
      <c r="D114" s="152" t="s">
        <v>322</v>
      </c>
      <c r="E114" s="153" t="s">
        <v>43</v>
      </c>
      <c r="F114" s="154" t="s">
        <v>3934</v>
      </c>
      <c r="H114" s="155">
        <v>1</v>
      </c>
      <c r="I114" s="156"/>
      <c r="L114" s="151"/>
      <c r="M114" s="157"/>
      <c r="T114" s="158"/>
      <c r="AT114" s="153" t="s">
        <v>322</v>
      </c>
      <c r="AU114" s="153" t="s">
        <v>90</v>
      </c>
      <c r="AV114" s="12" t="s">
        <v>90</v>
      </c>
      <c r="AW114" s="12" t="s">
        <v>41</v>
      </c>
      <c r="AX114" s="12" t="s">
        <v>88</v>
      </c>
      <c r="AY114" s="153" t="s">
        <v>311</v>
      </c>
    </row>
    <row r="115" spans="2:65" s="1" customFormat="1" ht="16.5" customHeight="1" x14ac:dyDescent="0.2">
      <c r="B115" s="34"/>
      <c r="C115" s="172" t="s">
        <v>344</v>
      </c>
      <c r="D115" s="172" t="s">
        <v>634</v>
      </c>
      <c r="E115" s="173" t="s">
        <v>3935</v>
      </c>
      <c r="F115" s="174" t="s">
        <v>3936</v>
      </c>
      <c r="G115" s="175" t="s">
        <v>379</v>
      </c>
      <c r="H115" s="176">
        <v>2.1</v>
      </c>
      <c r="I115" s="177"/>
      <c r="J115" s="178">
        <f>ROUND(I115*H115,2)</f>
        <v>0</v>
      </c>
      <c r="K115" s="174" t="s">
        <v>317</v>
      </c>
      <c r="L115" s="179"/>
      <c r="M115" s="180" t="s">
        <v>43</v>
      </c>
      <c r="N115" s="181" t="s">
        <v>52</v>
      </c>
      <c r="P115" s="143">
        <f>O115*H115</f>
        <v>0</v>
      </c>
      <c r="Q115" s="143">
        <v>7.7999999999999999E-4</v>
      </c>
      <c r="R115" s="143">
        <f>Q115*H115</f>
        <v>1.6380000000000001E-3</v>
      </c>
      <c r="S115" s="143">
        <v>0</v>
      </c>
      <c r="T115" s="144">
        <f>S115*H115</f>
        <v>0</v>
      </c>
      <c r="AR115" s="145" t="s">
        <v>362</v>
      </c>
      <c r="AT115" s="145" t="s">
        <v>634</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3937</v>
      </c>
    </row>
    <row r="116" spans="2:65" s="1" customFormat="1" ht="16.5" customHeight="1" x14ac:dyDescent="0.2">
      <c r="B116" s="34"/>
      <c r="C116" s="134" t="s">
        <v>350</v>
      </c>
      <c r="D116" s="134" t="s">
        <v>313</v>
      </c>
      <c r="E116" s="135" t="s">
        <v>314</v>
      </c>
      <c r="F116" s="136" t="s">
        <v>315</v>
      </c>
      <c r="G116" s="137" t="s">
        <v>316</v>
      </c>
      <c r="H116" s="138">
        <v>2.008</v>
      </c>
      <c r="I116" s="139"/>
      <c r="J116" s="140">
        <f>ROUND(I116*H116,2)</f>
        <v>0</v>
      </c>
      <c r="K116" s="136" t="s">
        <v>317</v>
      </c>
      <c r="L116" s="34"/>
      <c r="M116" s="141" t="s">
        <v>43</v>
      </c>
      <c r="N116" s="142" t="s">
        <v>52</v>
      </c>
      <c r="P116" s="143">
        <f>O116*H116</f>
        <v>0</v>
      </c>
      <c r="Q116" s="143">
        <v>2.3010199999999998</v>
      </c>
      <c r="R116" s="143">
        <f>Q116*H116</f>
        <v>4.6204481599999996</v>
      </c>
      <c r="S116" s="143">
        <v>0</v>
      </c>
      <c r="T116" s="144">
        <f>S116*H116</f>
        <v>0</v>
      </c>
      <c r="AR116" s="145" t="s">
        <v>318</v>
      </c>
      <c r="AT116" s="145" t="s">
        <v>313</v>
      </c>
      <c r="AU116" s="145" t="s">
        <v>90</v>
      </c>
      <c r="AY116" s="18" t="s">
        <v>311</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318</v>
      </c>
      <c r="BM116" s="145" t="s">
        <v>3938</v>
      </c>
    </row>
    <row r="117" spans="2:65" s="1" customFormat="1" ht="11.25" x14ac:dyDescent="0.2">
      <c r="B117" s="34"/>
      <c r="D117" s="147" t="s">
        <v>320</v>
      </c>
      <c r="F117" s="148" t="s">
        <v>321</v>
      </c>
      <c r="I117" s="149"/>
      <c r="L117" s="34"/>
      <c r="M117" s="150"/>
      <c r="T117" s="55"/>
      <c r="AT117" s="18" t="s">
        <v>320</v>
      </c>
      <c r="AU117" s="18" t="s">
        <v>90</v>
      </c>
    </row>
    <row r="118" spans="2:65" s="14" customFormat="1" ht="11.25" x14ac:dyDescent="0.2">
      <c r="B118" s="166"/>
      <c r="D118" s="152" t="s">
        <v>322</v>
      </c>
      <c r="E118" s="167" t="s">
        <v>43</v>
      </c>
      <c r="F118" s="168" t="s">
        <v>2230</v>
      </c>
      <c r="H118" s="167" t="s">
        <v>43</v>
      </c>
      <c r="I118" s="169"/>
      <c r="L118" s="166"/>
      <c r="M118" s="170"/>
      <c r="T118" s="171"/>
      <c r="AT118" s="167" t="s">
        <v>322</v>
      </c>
      <c r="AU118" s="167" t="s">
        <v>90</v>
      </c>
      <c r="AV118" s="14" t="s">
        <v>88</v>
      </c>
      <c r="AW118" s="14" t="s">
        <v>41</v>
      </c>
      <c r="AX118" s="14" t="s">
        <v>81</v>
      </c>
      <c r="AY118" s="167" t="s">
        <v>311</v>
      </c>
    </row>
    <row r="119" spans="2:65" s="12" customFormat="1" ht="11.25" x14ac:dyDescent="0.2">
      <c r="B119" s="151"/>
      <c r="D119" s="152" t="s">
        <v>322</v>
      </c>
      <c r="E119" s="153" t="s">
        <v>43</v>
      </c>
      <c r="F119" s="154" t="s">
        <v>3939</v>
      </c>
      <c r="H119" s="155">
        <v>0.92</v>
      </c>
      <c r="I119" s="156"/>
      <c r="L119" s="151"/>
      <c r="M119" s="157"/>
      <c r="T119" s="158"/>
      <c r="AT119" s="153" t="s">
        <v>322</v>
      </c>
      <c r="AU119" s="153" t="s">
        <v>90</v>
      </c>
      <c r="AV119" s="12" t="s">
        <v>90</v>
      </c>
      <c r="AW119" s="12" t="s">
        <v>41</v>
      </c>
      <c r="AX119" s="12" t="s">
        <v>81</v>
      </c>
      <c r="AY119" s="153" t="s">
        <v>311</v>
      </c>
    </row>
    <row r="120" spans="2:65" s="12" customFormat="1" ht="11.25" x14ac:dyDescent="0.2">
      <c r="B120" s="151"/>
      <c r="D120" s="152" t="s">
        <v>322</v>
      </c>
      <c r="E120" s="153" t="s">
        <v>43</v>
      </c>
      <c r="F120" s="154" t="s">
        <v>3940</v>
      </c>
      <c r="H120" s="155">
        <v>0.56000000000000005</v>
      </c>
      <c r="I120" s="156"/>
      <c r="L120" s="151"/>
      <c r="M120" s="157"/>
      <c r="T120" s="158"/>
      <c r="AT120" s="153" t="s">
        <v>322</v>
      </c>
      <c r="AU120" s="153" t="s">
        <v>90</v>
      </c>
      <c r="AV120" s="12" t="s">
        <v>90</v>
      </c>
      <c r="AW120" s="12" t="s">
        <v>41</v>
      </c>
      <c r="AX120" s="12" t="s">
        <v>81</v>
      </c>
      <c r="AY120" s="153" t="s">
        <v>311</v>
      </c>
    </row>
    <row r="121" spans="2:65" s="12" customFormat="1" ht="11.25" x14ac:dyDescent="0.2">
      <c r="B121" s="151"/>
      <c r="D121" s="152" t="s">
        <v>322</v>
      </c>
      <c r="E121" s="153" t="s">
        <v>43</v>
      </c>
      <c r="F121" s="154" t="s">
        <v>3941</v>
      </c>
      <c r="H121" s="155">
        <v>0.52800000000000002</v>
      </c>
      <c r="I121" s="156"/>
      <c r="L121" s="151"/>
      <c r="M121" s="157"/>
      <c r="T121" s="158"/>
      <c r="AT121" s="153" t="s">
        <v>322</v>
      </c>
      <c r="AU121" s="153" t="s">
        <v>90</v>
      </c>
      <c r="AV121" s="12" t="s">
        <v>90</v>
      </c>
      <c r="AW121" s="12" t="s">
        <v>41</v>
      </c>
      <c r="AX121" s="12" t="s">
        <v>81</v>
      </c>
      <c r="AY121" s="153" t="s">
        <v>311</v>
      </c>
    </row>
    <row r="122" spans="2:65" s="13" customFormat="1" ht="11.25" x14ac:dyDescent="0.2">
      <c r="B122" s="159"/>
      <c r="D122" s="152" t="s">
        <v>322</v>
      </c>
      <c r="E122" s="160" t="s">
        <v>43</v>
      </c>
      <c r="F122" s="161" t="s">
        <v>331</v>
      </c>
      <c r="H122" s="162">
        <v>2.008</v>
      </c>
      <c r="I122" s="163"/>
      <c r="L122" s="159"/>
      <c r="M122" s="164"/>
      <c r="T122" s="165"/>
      <c r="AT122" s="160" t="s">
        <v>322</v>
      </c>
      <c r="AU122" s="160" t="s">
        <v>90</v>
      </c>
      <c r="AV122" s="13" t="s">
        <v>318</v>
      </c>
      <c r="AW122" s="13" t="s">
        <v>41</v>
      </c>
      <c r="AX122" s="13" t="s">
        <v>88</v>
      </c>
      <c r="AY122" s="160" t="s">
        <v>311</v>
      </c>
    </row>
    <row r="123" spans="2:65" s="1" customFormat="1" ht="16.5" customHeight="1" x14ac:dyDescent="0.2">
      <c r="B123" s="34"/>
      <c r="C123" s="134" t="s">
        <v>356</v>
      </c>
      <c r="D123" s="134" t="s">
        <v>313</v>
      </c>
      <c r="E123" s="135" t="s">
        <v>2234</v>
      </c>
      <c r="F123" s="136" t="s">
        <v>2235</v>
      </c>
      <c r="G123" s="137" t="s">
        <v>316</v>
      </c>
      <c r="H123" s="138">
        <v>5.7770000000000001</v>
      </c>
      <c r="I123" s="139"/>
      <c r="J123" s="140">
        <f>ROUND(I123*H123,2)</f>
        <v>0</v>
      </c>
      <c r="K123" s="136" t="s">
        <v>317</v>
      </c>
      <c r="L123" s="34"/>
      <c r="M123" s="141" t="s">
        <v>43</v>
      </c>
      <c r="N123" s="142" t="s">
        <v>52</v>
      </c>
      <c r="P123" s="143">
        <f>O123*H123</f>
        <v>0</v>
      </c>
      <c r="Q123" s="143">
        <v>2.5018699999999998</v>
      </c>
      <c r="R123" s="143">
        <f>Q123*H123</f>
        <v>14.453302989999999</v>
      </c>
      <c r="S123" s="143">
        <v>0</v>
      </c>
      <c r="T123" s="144">
        <f>S123*H123</f>
        <v>0</v>
      </c>
      <c r="AR123" s="145" t="s">
        <v>318</v>
      </c>
      <c r="AT123" s="145" t="s">
        <v>313</v>
      </c>
      <c r="AU123" s="145" t="s">
        <v>90</v>
      </c>
      <c r="AY123" s="18" t="s">
        <v>311</v>
      </c>
      <c r="BE123" s="146">
        <f>IF(N123="základní",J123,0)</f>
        <v>0</v>
      </c>
      <c r="BF123" s="146">
        <f>IF(N123="snížená",J123,0)</f>
        <v>0</v>
      </c>
      <c r="BG123" s="146">
        <f>IF(N123="zákl. přenesená",J123,0)</f>
        <v>0</v>
      </c>
      <c r="BH123" s="146">
        <f>IF(N123="sníž. přenesená",J123,0)</f>
        <v>0</v>
      </c>
      <c r="BI123" s="146">
        <f>IF(N123="nulová",J123,0)</f>
        <v>0</v>
      </c>
      <c r="BJ123" s="18" t="s">
        <v>88</v>
      </c>
      <c r="BK123" s="146">
        <f>ROUND(I123*H123,2)</f>
        <v>0</v>
      </c>
      <c r="BL123" s="18" t="s">
        <v>318</v>
      </c>
      <c r="BM123" s="145" t="s">
        <v>3942</v>
      </c>
    </row>
    <row r="124" spans="2:65" s="1" customFormat="1" ht="11.25" x14ac:dyDescent="0.2">
      <c r="B124" s="34"/>
      <c r="D124" s="147" t="s">
        <v>320</v>
      </c>
      <c r="F124" s="148" t="s">
        <v>2237</v>
      </c>
      <c r="I124" s="149"/>
      <c r="L124" s="34"/>
      <c r="M124" s="150"/>
      <c r="T124" s="55"/>
      <c r="AT124" s="18" t="s">
        <v>320</v>
      </c>
      <c r="AU124" s="18" t="s">
        <v>90</v>
      </c>
    </row>
    <row r="125" spans="2:65" s="12" customFormat="1" ht="11.25" x14ac:dyDescent="0.2">
      <c r="B125" s="151"/>
      <c r="D125" s="152" t="s">
        <v>322</v>
      </c>
      <c r="E125" s="153" t="s">
        <v>43</v>
      </c>
      <c r="F125" s="154" t="s">
        <v>3943</v>
      </c>
      <c r="H125" s="155">
        <v>5.7770000000000001</v>
      </c>
      <c r="I125" s="156"/>
      <c r="L125" s="151"/>
      <c r="M125" s="157"/>
      <c r="T125" s="158"/>
      <c r="AT125" s="153" t="s">
        <v>322</v>
      </c>
      <c r="AU125" s="153" t="s">
        <v>90</v>
      </c>
      <c r="AV125" s="12" t="s">
        <v>90</v>
      </c>
      <c r="AW125" s="12" t="s">
        <v>41</v>
      </c>
      <c r="AX125" s="12" t="s">
        <v>88</v>
      </c>
      <c r="AY125" s="153" t="s">
        <v>311</v>
      </c>
    </row>
    <row r="126" spans="2:65" s="1" customFormat="1" ht="16.5" customHeight="1" x14ac:dyDescent="0.2">
      <c r="B126" s="34"/>
      <c r="C126" s="134" t="s">
        <v>362</v>
      </c>
      <c r="D126" s="134" t="s">
        <v>313</v>
      </c>
      <c r="E126" s="135" t="s">
        <v>2241</v>
      </c>
      <c r="F126" s="136" t="s">
        <v>2242</v>
      </c>
      <c r="G126" s="137" t="s">
        <v>250</v>
      </c>
      <c r="H126" s="138">
        <v>14.44</v>
      </c>
      <c r="I126" s="139"/>
      <c r="J126" s="140">
        <f>ROUND(I126*H126,2)</f>
        <v>0</v>
      </c>
      <c r="K126" s="136" t="s">
        <v>317</v>
      </c>
      <c r="L126" s="34"/>
      <c r="M126" s="141" t="s">
        <v>43</v>
      </c>
      <c r="N126" s="142" t="s">
        <v>52</v>
      </c>
      <c r="P126" s="143">
        <f>O126*H126</f>
        <v>0</v>
      </c>
      <c r="Q126" s="143">
        <v>2.64E-3</v>
      </c>
      <c r="R126" s="143">
        <f>Q126*H126</f>
        <v>3.8121599999999999E-2</v>
      </c>
      <c r="S126" s="143">
        <v>0</v>
      </c>
      <c r="T126" s="144">
        <f>S126*H126</f>
        <v>0</v>
      </c>
      <c r="AR126" s="145" t="s">
        <v>318</v>
      </c>
      <c r="AT126" s="145" t="s">
        <v>313</v>
      </c>
      <c r="AU126" s="145" t="s">
        <v>90</v>
      </c>
      <c r="AY126" s="18" t="s">
        <v>311</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318</v>
      </c>
      <c r="BM126" s="145" t="s">
        <v>3944</v>
      </c>
    </row>
    <row r="127" spans="2:65" s="1" customFormat="1" ht="11.25" x14ac:dyDescent="0.2">
      <c r="B127" s="34"/>
      <c r="D127" s="147" t="s">
        <v>320</v>
      </c>
      <c r="F127" s="148" t="s">
        <v>2244</v>
      </c>
      <c r="I127" s="149"/>
      <c r="L127" s="34"/>
      <c r="M127" s="150"/>
      <c r="T127" s="55"/>
      <c r="AT127" s="18" t="s">
        <v>320</v>
      </c>
      <c r="AU127" s="18" t="s">
        <v>90</v>
      </c>
    </row>
    <row r="128" spans="2:65" s="12" customFormat="1" ht="11.25" x14ac:dyDescent="0.2">
      <c r="B128" s="151"/>
      <c r="D128" s="152" t="s">
        <v>322</v>
      </c>
      <c r="E128" s="153" t="s">
        <v>43</v>
      </c>
      <c r="F128" s="154" t="s">
        <v>3945</v>
      </c>
      <c r="H128" s="155">
        <v>14.44</v>
      </c>
      <c r="I128" s="156"/>
      <c r="L128" s="151"/>
      <c r="M128" s="157"/>
      <c r="T128" s="158"/>
      <c r="AT128" s="153" t="s">
        <v>322</v>
      </c>
      <c r="AU128" s="153" t="s">
        <v>90</v>
      </c>
      <c r="AV128" s="12" t="s">
        <v>90</v>
      </c>
      <c r="AW128" s="12" t="s">
        <v>41</v>
      </c>
      <c r="AX128" s="12" t="s">
        <v>88</v>
      </c>
      <c r="AY128" s="153" t="s">
        <v>311</v>
      </c>
    </row>
    <row r="129" spans="2:65" s="1" customFormat="1" ht="16.5" customHeight="1" x14ac:dyDescent="0.2">
      <c r="B129" s="34"/>
      <c r="C129" s="134" t="s">
        <v>368</v>
      </c>
      <c r="D129" s="134" t="s">
        <v>313</v>
      </c>
      <c r="E129" s="135" t="s">
        <v>2247</v>
      </c>
      <c r="F129" s="136" t="s">
        <v>2248</v>
      </c>
      <c r="G129" s="137" t="s">
        <v>250</v>
      </c>
      <c r="H129" s="138">
        <v>14.44</v>
      </c>
      <c r="I129" s="139"/>
      <c r="J129" s="140">
        <f>ROUND(I129*H129,2)</f>
        <v>0</v>
      </c>
      <c r="K129" s="136" t="s">
        <v>317</v>
      </c>
      <c r="L129" s="34"/>
      <c r="M129" s="141" t="s">
        <v>43</v>
      </c>
      <c r="N129" s="142" t="s">
        <v>52</v>
      </c>
      <c r="P129" s="143">
        <f>O129*H129</f>
        <v>0</v>
      </c>
      <c r="Q129" s="143">
        <v>0</v>
      </c>
      <c r="R129" s="143">
        <f>Q129*H129</f>
        <v>0</v>
      </c>
      <c r="S129" s="143">
        <v>0</v>
      </c>
      <c r="T129" s="144">
        <f>S129*H129</f>
        <v>0</v>
      </c>
      <c r="AR129" s="145" t="s">
        <v>318</v>
      </c>
      <c r="AT129" s="145" t="s">
        <v>313</v>
      </c>
      <c r="AU129" s="145" t="s">
        <v>90</v>
      </c>
      <c r="AY129" s="18" t="s">
        <v>311</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318</v>
      </c>
      <c r="BM129" s="145" t="s">
        <v>3946</v>
      </c>
    </row>
    <row r="130" spans="2:65" s="1" customFormat="1" ht="11.25" x14ac:dyDescent="0.2">
      <c r="B130" s="34"/>
      <c r="D130" s="147" t="s">
        <v>320</v>
      </c>
      <c r="F130" s="148" t="s">
        <v>2250</v>
      </c>
      <c r="I130" s="149"/>
      <c r="L130" s="34"/>
      <c r="M130" s="150"/>
      <c r="T130" s="55"/>
      <c r="AT130" s="18" t="s">
        <v>320</v>
      </c>
      <c r="AU130" s="18" t="s">
        <v>90</v>
      </c>
    </row>
    <row r="131" spans="2:65" s="11" customFormat="1" ht="22.9" customHeight="1" x14ac:dyDescent="0.2">
      <c r="B131" s="122"/>
      <c r="D131" s="123" t="s">
        <v>80</v>
      </c>
      <c r="E131" s="132" t="s">
        <v>96</v>
      </c>
      <c r="F131" s="132" t="s">
        <v>324</v>
      </c>
      <c r="I131" s="125"/>
      <c r="J131" s="133">
        <f>BK131</f>
        <v>0</v>
      </c>
      <c r="L131" s="122"/>
      <c r="M131" s="127"/>
      <c r="P131" s="128">
        <f>SUM(P132:P134)</f>
        <v>0</v>
      </c>
      <c r="R131" s="128">
        <f>SUM(R132:R134)</f>
        <v>24.353771040000002</v>
      </c>
      <c r="T131" s="129">
        <f>SUM(T132:T134)</f>
        <v>0</v>
      </c>
      <c r="AR131" s="123" t="s">
        <v>88</v>
      </c>
      <c r="AT131" s="130" t="s">
        <v>80</v>
      </c>
      <c r="AU131" s="130" t="s">
        <v>88</v>
      </c>
      <c r="AY131" s="123" t="s">
        <v>311</v>
      </c>
      <c r="BK131" s="131">
        <f>SUM(BK132:BK134)</f>
        <v>0</v>
      </c>
    </row>
    <row r="132" spans="2:65" s="1" customFormat="1" ht="24.2" customHeight="1" x14ac:dyDescent="0.2">
      <c r="B132" s="34"/>
      <c r="C132" s="134" t="s">
        <v>376</v>
      </c>
      <c r="D132" s="134" t="s">
        <v>313</v>
      </c>
      <c r="E132" s="135" t="s">
        <v>3947</v>
      </c>
      <c r="F132" s="136" t="s">
        <v>3948</v>
      </c>
      <c r="G132" s="137" t="s">
        <v>316</v>
      </c>
      <c r="H132" s="138">
        <v>9.6479999999999997</v>
      </c>
      <c r="I132" s="139"/>
      <c r="J132" s="140">
        <f>ROUND(I132*H132,2)</f>
        <v>0</v>
      </c>
      <c r="K132" s="136" t="s">
        <v>317</v>
      </c>
      <c r="L132" s="34"/>
      <c r="M132" s="141" t="s">
        <v>43</v>
      </c>
      <c r="N132" s="142" t="s">
        <v>52</v>
      </c>
      <c r="P132" s="143">
        <f>O132*H132</f>
        <v>0</v>
      </c>
      <c r="Q132" s="143">
        <v>2.5242300000000002</v>
      </c>
      <c r="R132" s="143">
        <f>Q132*H132</f>
        <v>24.353771040000002</v>
      </c>
      <c r="S132" s="143">
        <v>0</v>
      </c>
      <c r="T132" s="144">
        <f>S132*H132</f>
        <v>0</v>
      </c>
      <c r="AR132" s="145" t="s">
        <v>318</v>
      </c>
      <c r="AT132" s="145" t="s">
        <v>313</v>
      </c>
      <c r="AU132" s="145" t="s">
        <v>90</v>
      </c>
      <c r="AY132" s="18" t="s">
        <v>311</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318</v>
      </c>
      <c r="BM132" s="145" t="s">
        <v>3949</v>
      </c>
    </row>
    <row r="133" spans="2:65" s="1" customFormat="1" ht="11.25" x14ac:dyDescent="0.2">
      <c r="B133" s="34"/>
      <c r="D133" s="147" t="s">
        <v>320</v>
      </c>
      <c r="F133" s="148" t="s">
        <v>3950</v>
      </c>
      <c r="I133" s="149"/>
      <c r="L133" s="34"/>
      <c r="M133" s="150"/>
      <c r="T133" s="55"/>
      <c r="AT133" s="18" t="s">
        <v>320</v>
      </c>
      <c r="AU133" s="18" t="s">
        <v>90</v>
      </c>
    </row>
    <row r="134" spans="2:65" s="12" customFormat="1" ht="11.25" x14ac:dyDescent="0.2">
      <c r="B134" s="151"/>
      <c r="D134" s="152" t="s">
        <v>322</v>
      </c>
      <c r="E134" s="153" t="s">
        <v>43</v>
      </c>
      <c r="F134" s="154" t="s">
        <v>3951</v>
      </c>
      <c r="H134" s="155">
        <v>9.6479999999999997</v>
      </c>
      <c r="I134" s="156"/>
      <c r="L134" s="151"/>
      <c r="M134" s="157"/>
      <c r="T134" s="158"/>
      <c r="AT134" s="153" t="s">
        <v>322</v>
      </c>
      <c r="AU134" s="153" t="s">
        <v>90</v>
      </c>
      <c r="AV134" s="12" t="s">
        <v>90</v>
      </c>
      <c r="AW134" s="12" t="s">
        <v>41</v>
      </c>
      <c r="AX134" s="12" t="s">
        <v>88</v>
      </c>
      <c r="AY134" s="153" t="s">
        <v>311</v>
      </c>
    </row>
    <row r="135" spans="2:65" s="11" customFormat="1" ht="22.9" customHeight="1" x14ac:dyDescent="0.2">
      <c r="B135" s="122"/>
      <c r="D135" s="123" t="s">
        <v>80</v>
      </c>
      <c r="E135" s="132" t="s">
        <v>318</v>
      </c>
      <c r="F135" s="132" t="s">
        <v>501</v>
      </c>
      <c r="I135" s="125"/>
      <c r="J135" s="133">
        <f>BK135</f>
        <v>0</v>
      </c>
      <c r="L135" s="122"/>
      <c r="M135" s="127"/>
      <c r="P135" s="128">
        <f>SUM(P136:P147)</f>
        <v>0</v>
      </c>
      <c r="R135" s="128">
        <f>SUM(R136:R147)</f>
        <v>16.138212459999998</v>
      </c>
      <c r="T135" s="129">
        <f>SUM(T136:T147)</f>
        <v>0</v>
      </c>
      <c r="AR135" s="123" t="s">
        <v>88</v>
      </c>
      <c r="AT135" s="130" t="s">
        <v>80</v>
      </c>
      <c r="AU135" s="130" t="s">
        <v>88</v>
      </c>
      <c r="AY135" s="123" t="s">
        <v>311</v>
      </c>
      <c r="BK135" s="131">
        <f>SUM(BK136:BK147)</f>
        <v>0</v>
      </c>
    </row>
    <row r="136" spans="2:65" s="1" customFormat="1" ht="24.2" customHeight="1" x14ac:dyDescent="0.2">
      <c r="B136" s="34"/>
      <c r="C136" s="134" t="s">
        <v>384</v>
      </c>
      <c r="D136" s="134" t="s">
        <v>313</v>
      </c>
      <c r="E136" s="135" t="s">
        <v>3952</v>
      </c>
      <c r="F136" s="136" t="s">
        <v>3953</v>
      </c>
      <c r="G136" s="137" t="s">
        <v>316</v>
      </c>
      <c r="H136" s="138">
        <v>6.05</v>
      </c>
      <c r="I136" s="139"/>
      <c r="J136" s="140">
        <f>ROUND(I136*H136,2)</f>
        <v>0</v>
      </c>
      <c r="K136" s="136" t="s">
        <v>317</v>
      </c>
      <c r="L136" s="34"/>
      <c r="M136" s="141" t="s">
        <v>43</v>
      </c>
      <c r="N136" s="142" t="s">
        <v>52</v>
      </c>
      <c r="P136" s="143">
        <f>O136*H136</f>
        <v>0</v>
      </c>
      <c r="Q136" s="143">
        <v>2.5019399999999998</v>
      </c>
      <c r="R136" s="143">
        <f>Q136*H136</f>
        <v>15.136736999999998</v>
      </c>
      <c r="S136" s="143">
        <v>0</v>
      </c>
      <c r="T136" s="144">
        <f>S136*H136</f>
        <v>0</v>
      </c>
      <c r="AR136" s="145" t="s">
        <v>318</v>
      </c>
      <c r="AT136" s="145" t="s">
        <v>313</v>
      </c>
      <c r="AU136" s="145" t="s">
        <v>90</v>
      </c>
      <c r="AY136" s="18" t="s">
        <v>311</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318</v>
      </c>
      <c r="BM136" s="145" t="s">
        <v>3954</v>
      </c>
    </row>
    <row r="137" spans="2:65" s="1" customFormat="1" ht="11.25" x14ac:dyDescent="0.2">
      <c r="B137" s="34"/>
      <c r="D137" s="147" t="s">
        <v>320</v>
      </c>
      <c r="F137" s="148" t="s">
        <v>3955</v>
      </c>
      <c r="I137" s="149"/>
      <c r="L137" s="34"/>
      <c r="M137" s="150"/>
      <c r="T137" s="55"/>
      <c r="AT137" s="18" t="s">
        <v>320</v>
      </c>
      <c r="AU137" s="18" t="s">
        <v>90</v>
      </c>
    </row>
    <row r="138" spans="2:65" s="12" customFormat="1" ht="11.25" x14ac:dyDescent="0.2">
      <c r="B138" s="151"/>
      <c r="D138" s="152" t="s">
        <v>322</v>
      </c>
      <c r="E138" s="153" t="s">
        <v>43</v>
      </c>
      <c r="F138" s="154" t="s">
        <v>3956</v>
      </c>
      <c r="H138" s="155">
        <v>6.05</v>
      </c>
      <c r="I138" s="156"/>
      <c r="L138" s="151"/>
      <c r="M138" s="157"/>
      <c r="T138" s="158"/>
      <c r="AT138" s="153" t="s">
        <v>322</v>
      </c>
      <c r="AU138" s="153" t="s">
        <v>90</v>
      </c>
      <c r="AV138" s="12" t="s">
        <v>90</v>
      </c>
      <c r="AW138" s="12" t="s">
        <v>41</v>
      </c>
      <c r="AX138" s="12" t="s">
        <v>88</v>
      </c>
      <c r="AY138" s="153" t="s">
        <v>311</v>
      </c>
    </row>
    <row r="139" spans="2:65" s="1" customFormat="1" ht="24.2" customHeight="1" x14ac:dyDescent="0.2">
      <c r="B139" s="34"/>
      <c r="C139" s="134" t="s">
        <v>8</v>
      </c>
      <c r="D139" s="134" t="s">
        <v>313</v>
      </c>
      <c r="E139" s="135" t="s">
        <v>552</v>
      </c>
      <c r="F139" s="136" t="s">
        <v>553</v>
      </c>
      <c r="G139" s="137" t="s">
        <v>250</v>
      </c>
      <c r="H139" s="138">
        <v>6.55</v>
      </c>
      <c r="I139" s="139"/>
      <c r="J139" s="140">
        <f>ROUND(I139*H139,2)</f>
        <v>0</v>
      </c>
      <c r="K139" s="136" t="s">
        <v>317</v>
      </c>
      <c r="L139" s="34"/>
      <c r="M139" s="141" t="s">
        <v>43</v>
      </c>
      <c r="N139" s="142" t="s">
        <v>52</v>
      </c>
      <c r="P139" s="143">
        <f>O139*H139</f>
        <v>0</v>
      </c>
      <c r="Q139" s="143">
        <v>6.6299999999999996E-3</v>
      </c>
      <c r="R139" s="143">
        <f>Q139*H139</f>
        <v>4.3426499999999993E-2</v>
      </c>
      <c r="S139" s="143">
        <v>0</v>
      </c>
      <c r="T139" s="144">
        <f>S139*H139</f>
        <v>0</v>
      </c>
      <c r="AR139" s="145" t="s">
        <v>318</v>
      </c>
      <c r="AT139" s="145" t="s">
        <v>313</v>
      </c>
      <c r="AU139" s="145" t="s">
        <v>90</v>
      </c>
      <c r="AY139" s="18" t="s">
        <v>311</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318</v>
      </c>
      <c r="BM139" s="145" t="s">
        <v>3957</v>
      </c>
    </row>
    <row r="140" spans="2:65" s="1" customFormat="1" ht="11.25" x14ac:dyDescent="0.2">
      <c r="B140" s="34"/>
      <c r="D140" s="147" t="s">
        <v>320</v>
      </c>
      <c r="F140" s="148" t="s">
        <v>555</v>
      </c>
      <c r="I140" s="149"/>
      <c r="L140" s="34"/>
      <c r="M140" s="150"/>
      <c r="T140" s="55"/>
      <c r="AT140" s="18" t="s">
        <v>320</v>
      </c>
      <c r="AU140" s="18" t="s">
        <v>90</v>
      </c>
    </row>
    <row r="141" spans="2:65" s="12" customFormat="1" ht="11.25" x14ac:dyDescent="0.2">
      <c r="B141" s="151"/>
      <c r="D141" s="152" t="s">
        <v>322</v>
      </c>
      <c r="E141" s="153" t="s">
        <v>43</v>
      </c>
      <c r="F141" s="154" t="s">
        <v>3958</v>
      </c>
      <c r="H141" s="155">
        <v>6.55</v>
      </c>
      <c r="I141" s="156"/>
      <c r="L141" s="151"/>
      <c r="M141" s="157"/>
      <c r="T141" s="158"/>
      <c r="AT141" s="153" t="s">
        <v>322</v>
      </c>
      <c r="AU141" s="153" t="s">
        <v>90</v>
      </c>
      <c r="AV141" s="12" t="s">
        <v>90</v>
      </c>
      <c r="AW141" s="12" t="s">
        <v>41</v>
      </c>
      <c r="AX141" s="12" t="s">
        <v>88</v>
      </c>
      <c r="AY141" s="153" t="s">
        <v>311</v>
      </c>
    </row>
    <row r="142" spans="2:65" s="1" customFormat="1" ht="24.2" customHeight="1" x14ac:dyDescent="0.2">
      <c r="B142" s="34"/>
      <c r="C142" s="134" t="s">
        <v>399</v>
      </c>
      <c r="D142" s="134" t="s">
        <v>313</v>
      </c>
      <c r="E142" s="135" t="s">
        <v>558</v>
      </c>
      <c r="F142" s="136" t="s">
        <v>559</v>
      </c>
      <c r="G142" s="137" t="s">
        <v>250</v>
      </c>
      <c r="H142" s="138">
        <v>6.55</v>
      </c>
      <c r="I142" s="139"/>
      <c r="J142" s="140">
        <f>ROUND(I142*H142,2)</f>
        <v>0</v>
      </c>
      <c r="K142" s="136" t="s">
        <v>317</v>
      </c>
      <c r="L142" s="34"/>
      <c r="M142" s="141" t="s">
        <v>43</v>
      </c>
      <c r="N142" s="142" t="s">
        <v>52</v>
      </c>
      <c r="P142" s="143">
        <f>O142*H142</f>
        <v>0</v>
      </c>
      <c r="Q142" s="143">
        <v>0</v>
      </c>
      <c r="R142" s="143">
        <f>Q142*H142</f>
        <v>0</v>
      </c>
      <c r="S142" s="143">
        <v>0</v>
      </c>
      <c r="T142" s="144">
        <f>S142*H142</f>
        <v>0</v>
      </c>
      <c r="AR142" s="145" t="s">
        <v>318</v>
      </c>
      <c r="AT142" s="145" t="s">
        <v>313</v>
      </c>
      <c r="AU142" s="145" t="s">
        <v>90</v>
      </c>
      <c r="AY142" s="18" t="s">
        <v>311</v>
      </c>
      <c r="BE142" s="146">
        <f>IF(N142="základní",J142,0)</f>
        <v>0</v>
      </c>
      <c r="BF142" s="146">
        <f>IF(N142="snížená",J142,0)</f>
        <v>0</v>
      </c>
      <c r="BG142" s="146">
        <f>IF(N142="zákl. přenesená",J142,0)</f>
        <v>0</v>
      </c>
      <c r="BH142" s="146">
        <f>IF(N142="sníž. přenesená",J142,0)</f>
        <v>0</v>
      </c>
      <c r="BI142" s="146">
        <f>IF(N142="nulová",J142,0)</f>
        <v>0</v>
      </c>
      <c r="BJ142" s="18" t="s">
        <v>88</v>
      </c>
      <c r="BK142" s="146">
        <f>ROUND(I142*H142,2)</f>
        <v>0</v>
      </c>
      <c r="BL142" s="18" t="s">
        <v>318</v>
      </c>
      <c r="BM142" s="145" t="s">
        <v>3959</v>
      </c>
    </row>
    <row r="143" spans="2:65" s="1" customFormat="1" ht="11.25" x14ac:dyDescent="0.2">
      <c r="B143" s="34"/>
      <c r="D143" s="147" t="s">
        <v>320</v>
      </c>
      <c r="F143" s="148" t="s">
        <v>561</v>
      </c>
      <c r="I143" s="149"/>
      <c r="L143" s="34"/>
      <c r="M143" s="150"/>
      <c r="T143" s="55"/>
      <c r="AT143" s="18" t="s">
        <v>320</v>
      </c>
      <c r="AU143" s="18" t="s">
        <v>90</v>
      </c>
    </row>
    <row r="144" spans="2:65" s="1" customFormat="1" ht="37.9" customHeight="1" x14ac:dyDescent="0.2">
      <c r="B144" s="34"/>
      <c r="C144" s="134" t="s">
        <v>404</v>
      </c>
      <c r="D144" s="134" t="s">
        <v>313</v>
      </c>
      <c r="E144" s="135" t="s">
        <v>563</v>
      </c>
      <c r="F144" s="136" t="s">
        <v>564</v>
      </c>
      <c r="G144" s="137" t="s">
        <v>371</v>
      </c>
      <c r="H144" s="138">
        <v>0.90800000000000003</v>
      </c>
      <c r="I144" s="139"/>
      <c r="J144" s="140">
        <f>ROUND(I144*H144,2)</f>
        <v>0</v>
      </c>
      <c r="K144" s="136" t="s">
        <v>317</v>
      </c>
      <c r="L144" s="34"/>
      <c r="M144" s="141" t="s">
        <v>43</v>
      </c>
      <c r="N144" s="142" t="s">
        <v>52</v>
      </c>
      <c r="P144" s="143">
        <f>O144*H144</f>
        <v>0</v>
      </c>
      <c r="Q144" s="143">
        <v>1.0551200000000001</v>
      </c>
      <c r="R144" s="143">
        <f>Q144*H144</f>
        <v>0.95804896000000006</v>
      </c>
      <c r="S144" s="143">
        <v>0</v>
      </c>
      <c r="T144" s="144">
        <f>S144*H144</f>
        <v>0</v>
      </c>
      <c r="AR144" s="145" t="s">
        <v>318</v>
      </c>
      <c r="AT144" s="145" t="s">
        <v>313</v>
      </c>
      <c r="AU144" s="145" t="s">
        <v>90</v>
      </c>
      <c r="AY144" s="18" t="s">
        <v>311</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318</v>
      </c>
      <c r="BM144" s="145" t="s">
        <v>3960</v>
      </c>
    </row>
    <row r="145" spans="2:65" s="1" customFormat="1" ht="11.25" x14ac:dyDescent="0.2">
      <c r="B145" s="34"/>
      <c r="D145" s="147" t="s">
        <v>320</v>
      </c>
      <c r="F145" s="148" t="s">
        <v>566</v>
      </c>
      <c r="I145" s="149"/>
      <c r="L145" s="34"/>
      <c r="M145" s="150"/>
      <c r="T145" s="55"/>
      <c r="AT145" s="18" t="s">
        <v>320</v>
      </c>
      <c r="AU145" s="18" t="s">
        <v>90</v>
      </c>
    </row>
    <row r="146" spans="2:65" s="14" customFormat="1" ht="11.25" x14ac:dyDescent="0.2">
      <c r="B146" s="166"/>
      <c r="D146" s="152" t="s">
        <v>322</v>
      </c>
      <c r="E146" s="167" t="s">
        <v>43</v>
      </c>
      <c r="F146" s="168" t="s">
        <v>409</v>
      </c>
      <c r="H146" s="167" t="s">
        <v>43</v>
      </c>
      <c r="I146" s="169"/>
      <c r="L146" s="166"/>
      <c r="M146" s="170"/>
      <c r="T146" s="171"/>
      <c r="AT146" s="167" t="s">
        <v>322</v>
      </c>
      <c r="AU146" s="167" t="s">
        <v>90</v>
      </c>
      <c r="AV146" s="14" t="s">
        <v>88</v>
      </c>
      <c r="AW146" s="14" t="s">
        <v>41</v>
      </c>
      <c r="AX146" s="14" t="s">
        <v>81</v>
      </c>
      <c r="AY146" s="167" t="s">
        <v>311</v>
      </c>
    </row>
    <row r="147" spans="2:65" s="12" customFormat="1" ht="11.25" x14ac:dyDescent="0.2">
      <c r="B147" s="151"/>
      <c r="D147" s="152" t="s">
        <v>322</v>
      </c>
      <c r="E147" s="153" t="s">
        <v>43</v>
      </c>
      <c r="F147" s="154" t="s">
        <v>3961</v>
      </c>
      <c r="H147" s="155">
        <v>0.90800000000000003</v>
      </c>
      <c r="I147" s="156"/>
      <c r="L147" s="151"/>
      <c r="M147" s="157"/>
      <c r="T147" s="158"/>
      <c r="AT147" s="153" t="s">
        <v>322</v>
      </c>
      <c r="AU147" s="153" t="s">
        <v>90</v>
      </c>
      <c r="AV147" s="12" t="s">
        <v>90</v>
      </c>
      <c r="AW147" s="12" t="s">
        <v>41</v>
      </c>
      <c r="AX147" s="12" t="s">
        <v>88</v>
      </c>
      <c r="AY147" s="153" t="s">
        <v>311</v>
      </c>
    </row>
    <row r="148" spans="2:65" s="11" customFormat="1" ht="22.9" customHeight="1" x14ac:dyDescent="0.2">
      <c r="B148" s="122"/>
      <c r="D148" s="123" t="s">
        <v>80</v>
      </c>
      <c r="E148" s="132" t="s">
        <v>368</v>
      </c>
      <c r="F148" s="132" t="s">
        <v>708</v>
      </c>
      <c r="I148" s="125"/>
      <c r="J148" s="133">
        <f>BK148</f>
        <v>0</v>
      </c>
      <c r="L148" s="122"/>
      <c r="M148" s="127"/>
      <c r="P148" s="128">
        <f>SUM(P149:P244)</f>
        <v>0</v>
      </c>
      <c r="R148" s="128">
        <f>SUM(R149:R244)</f>
        <v>10.424705799999998</v>
      </c>
      <c r="T148" s="129">
        <f>SUM(T149:T244)</f>
        <v>40.555864</v>
      </c>
      <c r="AR148" s="123" t="s">
        <v>88</v>
      </c>
      <c r="AT148" s="130" t="s">
        <v>80</v>
      </c>
      <c r="AU148" s="130" t="s">
        <v>88</v>
      </c>
      <c r="AY148" s="123" t="s">
        <v>311</v>
      </c>
      <c r="BK148" s="131">
        <f>SUM(BK149:BK244)</f>
        <v>0</v>
      </c>
    </row>
    <row r="149" spans="2:65" s="1" customFormat="1" ht="24.2" customHeight="1" x14ac:dyDescent="0.2">
      <c r="B149" s="34"/>
      <c r="C149" s="134" t="s">
        <v>411</v>
      </c>
      <c r="D149" s="134" t="s">
        <v>313</v>
      </c>
      <c r="E149" s="135" t="s">
        <v>2939</v>
      </c>
      <c r="F149" s="136" t="s">
        <v>2940</v>
      </c>
      <c r="G149" s="137" t="s">
        <v>316</v>
      </c>
      <c r="H149" s="138">
        <v>161.82</v>
      </c>
      <c r="I149" s="139"/>
      <c r="J149" s="140">
        <f>ROUND(I149*H149,2)</f>
        <v>0</v>
      </c>
      <c r="K149" s="136" t="s">
        <v>317</v>
      </c>
      <c r="L149" s="34"/>
      <c r="M149" s="141" t="s">
        <v>43</v>
      </c>
      <c r="N149" s="142" t="s">
        <v>52</v>
      </c>
      <c r="P149" s="143">
        <f>O149*H149</f>
        <v>0</v>
      </c>
      <c r="Q149" s="143">
        <v>0</v>
      </c>
      <c r="R149" s="143">
        <f>Q149*H149</f>
        <v>0</v>
      </c>
      <c r="S149" s="143">
        <v>0</v>
      </c>
      <c r="T149" s="144">
        <f>S149*H149</f>
        <v>0</v>
      </c>
      <c r="AR149" s="145" t="s">
        <v>318</v>
      </c>
      <c r="AT149" s="145" t="s">
        <v>313</v>
      </c>
      <c r="AU149" s="145" t="s">
        <v>90</v>
      </c>
      <c r="AY149" s="18" t="s">
        <v>311</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318</v>
      </c>
      <c r="BM149" s="145" t="s">
        <v>3962</v>
      </c>
    </row>
    <row r="150" spans="2:65" s="1" customFormat="1" ht="11.25" x14ac:dyDescent="0.2">
      <c r="B150" s="34"/>
      <c r="D150" s="147" t="s">
        <v>320</v>
      </c>
      <c r="F150" s="148" t="s">
        <v>2942</v>
      </c>
      <c r="I150" s="149"/>
      <c r="L150" s="34"/>
      <c r="M150" s="150"/>
      <c r="T150" s="55"/>
      <c r="AT150" s="18" t="s">
        <v>320</v>
      </c>
      <c r="AU150" s="18" t="s">
        <v>90</v>
      </c>
    </row>
    <row r="151" spans="2:65" s="12" customFormat="1" ht="11.25" x14ac:dyDescent="0.2">
      <c r="B151" s="151"/>
      <c r="D151" s="152" t="s">
        <v>322</v>
      </c>
      <c r="E151" s="153" t="s">
        <v>43</v>
      </c>
      <c r="F151" s="154" t="s">
        <v>3963</v>
      </c>
      <c r="H151" s="155">
        <v>161.82</v>
      </c>
      <c r="I151" s="156"/>
      <c r="L151" s="151"/>
      <c r="M151" s="157"/>
      <c r="T151" s="158"/>
      <c r="AT151" s="153" t="s">
        <v>322</v>
      </c>
      <c r="AU151" s="153" t="s">
        <v>90</v>
      </c>
      <c r="AV151" s="12" t="s">
        <v>90</v>
      </c>
      <c r="AW151" s="12" t="s">
        <v>41</v>
      </c>
      <c r="AX151" s="12" t="s">
        <v>88</v>
      </c>
      <c r="AY151" s="153" t="s">
        <v>311</v>
      </c>
    </row>
    <row r="152" spans="2:65" s="1" customFormat="1" ht="16.5" customHeight="1" x14ac:dyDescent="0.2">
      <c r="B152" s="34"/>
      <c r="C152" s="172" t="s">
        <v>417</v>
      </c>
      <c r="D152" s="172" t="s">
        <v>634</v>
      </c>
      <c r="E152" s="173" t="s">
        <v>717</v>
      </c>
      <c r="F152" s="174" t="s">
        <v>718</v>
      </c>
      <c r="G152" s="175" t="s">
        <v>316</v>
      </c>
      <c r="H152" s="176">
        <v>161.82</v>
      </c>
      <c r="I152" s="177"/>
      <c r="J152" s="178">
        <f>ROUND(I152*H152,2)</f>
        <v>0</v>
      </c>
      <c r="K152" s="174" t="s">
        <v>317</v>
      </c>
      <c r="L152" s="179"/>
      <c r="M152" s="180" t="s">
        <v>43</v>
      </c>
      <c r="N152" s="181" t="s">
        <v>52</v>
      </c>
      <c r="P152" s="143">
        <f>O152*H152</f>
        <v>0</v>
      </c>
      <c r="Q152" s="143">
        <v>0</v>
      </c>
      <c r="R152" s="143">
        <f>Q152*H152</f>
        <v>0</v>
      </c>
      <c r="S152" s="143">
        <v>0</v>
      </c>
      <c r="T152" s="144">
        <f>S152*H152</f>
        <v>0</v>
      </c>
      <c r="AR152" s="145" t="s">
        <v>362</v>
      </c>
      <c r="AT152" s="145" t="s">
        <v>634</v>
      </c>
      <c r="AU152" s="145" t="s">
        <v>90</v>
      </c>
      <c r="AY152" s="18" t="s">
        <v>311</v>
      </c>
      <c r="BE152" s="146">
        <f>IF(N152="základní",J152,0)</f>
        <v>0</v>
      </c>
      <c r="BF152" s="146">
        <f>IF(N152="snížená",J152,0)</f>
        <v>0</v>
      </c>
      <c r="BG152" s="146">
        <f>IF(N152="zákl. přenesená",J152,0)</f>
        <v>0</v>
      </c>
      <c r="BH152" s="146">
        <f>IF(N152="sníž. přenesená",J152,0)</f>
        <v>0</v>
      </c>
      <c r="BI152" s="146">
        <f>IF(N152="nulová",J152,0)</f>
        <v>0</v>
      </c>
      <c r="BJ152" s="18" t="s">
        <v>88</v>
      </c>
      <c r="BK152" s="146">
        <f>ROUND(I152*H152,2)</f>
        <v>0</v>
      </c>
      <c r="BL152" s="18" t="s">
        <v>318</v>
      </c>
      <c r="BM152" s="145" t="s">
        <v>3964</v>
      </c>
    </row>
    <row r="153" spans="2:65" s="1" customFormat="1" ht="24.2" customHeight="1" x14ac:dyDescent="0.2">
      <c r="B153" s="34"/>
      <c r="C153" s="134" t="s">
        <v>202</v>
      </c>
      <c r="D153" s="134" t="s">
        <v>313</v>
      </c>
      <c r="E153" s="135" t="s">
        <v>3965</v>
      </c>
      <c r="F153" s="136" t="s">
        <v>3966</v>
      </c>
      <c r="G153" s="137" t="s">
        <v>316</v>
      </c>
      <c r="H153" s="138">
        <v>161.82</v>
      </c>
      <c r="I153" s="139"/>
      <c r="J153" s="140">
        <f>ROUND(I153*H153,2)</f>
        <v>0</v>
      </c>
      <c r="K153" s="136" t="s">
        <v>317</v>
      </c>
      <c r="L153" s="34"/>
      <c r="M153" s="141" t="s">
        <v>43</v>
      </c>
      <c r="N153" s="142" t="s">
        <v>52</v>
      </c>
      <c r="P153" s="143">
        <f>O153*H153</f>
        <v>0</v>
      </c>
      <c r="Q153" s="143">
        <v>0</v>
      </c>
      <c r="R153" s="143">
        <f>Q153*H153</f>
        <v>0</v>
      </c>
      <c r="S153" s="143">
        <v>0</v>
      </c>
      <c r="T153" s="144">
        <f>S153*H153</f>
        <v>0</v>
      </c>
      <c r="AR153" s="145" t="s">
        <v>318</v>
      </c>
      <c r="AT153" s="145" t="s">
        <v>313</v>
      </c>
      <c r="AU153" s="145" t="s">
        <v>90</v>
      </c>
      <c r="AY153" s="18" t="s">
        <v>311</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318</v>
      </c>
      <c r="BM153" s="145" t="s">
        <v>3967</v>
      </c>
    </row>
    <row r="154" spans="2:65" s="1" customFormat="1" ht="11.25" x14ac:dyDescent="0.2">
      <c r="B154" s="34"/>
      <c r="D154" s="147" t="s">
        <v>320</v>
      </c>
      <c r="F154" s="148" t="s">
        <v>3968</v>
      </c>
      <c r="I154" s="149"/>
      <c r="L154" s="34"/>
      <c r="M154" s="150"/>
      <c r="T154" s="55"/>
      <c r="AT154" s="18" t="s">
        <v>320</v>
      </c>
      <c r="AU154" s="18" t="s">
        <v>90</v>
      </c>
    </row>
    <row r="155" spans="2:65" s="12" customFormat="1" ht="11.25" x14ac:dyDescent="0.2">
      <c r="B155" s="151"/>
      <c r="D155" s="152" t="s">
        <v>322</v>
      </c>
      <c r="E155" s="153" t="s">
        <v>43</v>
      </c>
      <c r="F155" s="154" t="s">
        <v>3963</v>
      </c>
      <c r="H155" s="155">
        <v>161.82</v>
      </c>
      <c r="I155" s="156"/>
      <c r="L155" s="151"/>
      <c r="M155" s="157"/>
      <c r="T155" s="158"/>
      <c r="AT155" s="153" t="s">
        <v>322</v>
      </c>
      <c r="AU155" s="153" t="s">
        <v>90</v>
      </c>
      <c r="AV155" s="12" t="s">
        <v>90</v>
      </c>
      <c r="AW155" s="12" t="s">
        <v>41</v>
      </c>
      <c r="AX155" s="12" t="s">
        <v>88</v>
      </c>
      <c r="AY155" s="153" t="s">
        <v>311</v>
      </c>
    </row>
    <row r="156" spans="2:65" s="1" customFormat="1" ht="24.2" customHeight="1" x14ac:dyDescent="0.2">
      <c r="B156" s="34"/>
      <c r="C156" s="134" t="s">
        <v>427</v>
      </c>
      <c r="D156" s="134" t="s">
        <v>313</v>
      </c>
      <c r="E156" s="135" t="s">
        <v>3969</v>
      </c>
      <c r="F156" s="136" t="s">
        <v>3970</v>
      </c>
      <c r="G156" s="137" t="s">
        <v>316</v>
      </c>
      <c r="H156" s="138">
        <v>4854.6000000000004</v>
      </c>
      <c r="I156" s="139"/>
      <c r="J156" s="140">
        <f>ROUND(I156*H156,2)</f>
        <v>0</v>
      </c>
      <c r="K156" s="136" t="s">
        <v>317</v>
      </c>
      <c r="L156" s="34"/>
      <c r="M156" s="141" t="s">
        <v>43</v>
      </c>
      <c r="N156" s="142" t="s">
        <v>52</v>
      </c>
      <c r="P156" s="143">
        <f>O156*H156</f>
        <v>0</v>
      </c>
      <c r="Q156" s="143">
        <v>0</v>
      </c>
      <c r="R156" s="143">
        <f>Q156*H156</f>
        <v>0</v>
      </c>
      <c r="S156" s="143">
        <v>0</v>
      </c>
      <c r="T156" s="144">
        <f>S156*H156</f>
        <v>0</v>
      </c>
      <c r="AR156" s="145" t="s">
        <v>318</v>
      </c>
      <c r="AT156" s="145" t="s">
        <v>313</v>
      </c>
      <c r="AU156" s="145" t="s">
        <v>90</v>
      </c>
      <c r="AY156" s="18" t="s">
        <v>311</v>
      </c>
      <c r="BE156" s="146">
        <f>IF(N156="základní",J156,0)</f>
        <v>0</v>
      </c>
      <c r="BF156" s="146">
        <f>IF(N156="snížená",J156,0)</f>
        <v>0</v>
      </c>
      <c r="BG156" s="146">
        <f>IF(N156="zákl. přenesená",J156,0)</f>
        <v>0</v>
      </c>
      <c r="BH156" s="146">
        <f>IF(N156="sníž. přenesená",J156,0)</f>
        <v>0</v>
      </c>
      <c r="BI156" s="146">
        <f>IF(N156="nulová",J156,0)</f>
        <v>0</v>
      </c>
      <c r="BJ156" s="18" t="s">
        <v>88</v>
      </c>
      <c r="BK156" s="146">
        <f>ROUND(I156*H156,2)</f>
        <v>0</v>
      </c>
      <c r="BL156" s="18" t="s">
        <v>318</v>
      </c>
      <c r="BM156" s="145" t="s">
        <v>3971</v>
      </c>
    </row>
    <row r="157" spans="2:65" s="1" customFormat="1" ht="11.25" x14ac:dyDescent="0.2">
      <c r="B157" s="34"/>
      <c r="D157" s="147" t="s">
        <v>320</v>
      </c>
      <c r="F157" s="148" t="s">
        <v>3972</v>
      </c>
      <c r="I157" s="149"/>
      <c r="L157" s="34"/>
      <c r="M157" s="150"/>
      <c r="T157" s="55"/>
      <c r="AT157" s="18" t="s">
        <v>320</v>
      </c>
      <c r="AU157" s="18" t="s">
        <v>90</v>
      </c>
    </row>
    <row r="158" spans="2:65" s="12" customFormat="1" ht="11.25" x14ac:dyDescent="0.2">
      <c r="B158" s="151"/>
      <c r="D158" s="152" t="s">
        <v>322</v>
      </c>
      <c r="F158" s="154" t="s">
        <v>3973</v>
      </c>
      <c r="H158" s="155">
        <v>4854.6000000000004</v>
      </c>
      <c r="I158" s="156"/>
      <c r="L158" s="151"/>
      <c r="M158" s="157"/>
      <c r="T158" s="158"/>
      <c r="AT158" s="153" t="s">
        <v>322</v>
      </c>
      <c r="AU158" s="153" t="s">
        <v>90</v>
      </c>
      <c r="AV158" s="12" t="s">
        <v>90</v>
      </c>
      <c r="AW158" s="12" t="s">
        <v>4</v>
      </c>
      <c r="AX158" s="12" t="s">
        <v>88</v>
      </c>
      <c r="AY158" s="153" t="s">
        <v>311</v>
      </c>
    </row>
    <row r="159" spans="2:65" s="1" customFormat="1" ht="24.2" customHeight="1" x14ac:dyDescent="0.2">
      <c r="B159" s="34"/>
      <c r="C159" s="134" t="s">
        <v>208</v>
      </c>
      <c r="D159" s="134" t="s">
        <v>313</v>
      </c>
      <c r="E159" s="135" t="s">
        <v>3974</v>
      </c>
      <c r="F159" s="136" t="s">
        <v>3975</v>
      </c>
      <c r="G159" s="137" t="s">
        <v>316</v>
      </c>
      <c r="H159" s="138">
        <v>161.82</v>
      </c>
      <c r="I159" s="139"/>
      <c r="J159" s="140">
        <f>ROUND(I159*H159,2)</f>
        <v>0</v>
      </c>
      <c r="K159" s="136" t="s">
        <v>317</v>
      </c>
      <c r="L159" s="34"/>
      <c r="M159" s="141" t="s">
        <v>43</v>
      </c>
      <c r="N159" s="142" t="s">
        <v>52</v>
      </c>
      <c r="P159" s="143">
        <f>O159*H159</f>
        <v>0</v>
      </c>
      <c r="Q159" s="143">
        <v>0</v>
      </c>
      <c r="R159" s="143">
        <f>Q159*H159</f>
        <v>0</v>
      </c>
      <c r="S159" s="143">
        <v>0</v>
      </c>
      <c r="T159" s="144">
        <f>S159*H159</f>
        <v>0</v>
      </c>
      <c r="AR159" s="145" t="s">
        <v>318</v>
      </c>
      <c r="AT159" s="145" t="s">
        <v>313</v>
      </c>
      <c r="AU159" s="145" t="s">
        <v>90</v>
      </c>
      <c r="AY159" s="18" t="s">
        <v>311</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318</v>
      </c>
      <c r="BM159" s="145" t="s">
        <v>3976</v>
      </c>
    </row>
    <row r="160" spans="2:65" s="1" customFormat="1" ht="11.25" x14ac:dyDescent="0.2">
      <c r="B160" s="34"/>
      <c r="D160" s="147" t="s">
        <v>320</v>
      </c>
      <c r="F160" s="148" t="s">
        <v>3977</v>
      </c>
      <c r="I160" s="149"/>
      <c r="L160" s="34"/>
      <c r="M160" s="150"/>
      <c r="T160" s="55"/>
      <c r="AT160" s="18" t="s">
        <v>320</v>
      </c>
      <c r="AU160" s="18" t="s">
        <v>90</v>
      </c>
    </row>
    <row r="161" spans="2:65" s="1" customFormat="1" ht="24.2" customHeight="1" x14ac:dyDescent="0.2">
      <c r="B161" s="34"/>
      <c r="C161" s="134" t="s">
        <v>438</v>
      </c>
      <c r="D161" s="134" t="s">
        <v>313</v>
      </c>
      <c r="E161" s="135" t="s">
        <v>2341</v>
      </c>
      <c r="F161" s="136" t="s">
        <v>2342</v>
      </c>
      <c r="G161" s="137" t="s">
        <v>340</v>
      </c>
      <c r="H161" s="138">
        <v>32</v>
      </c>
      <c r="I161" s="139"/>
      <c r="J161" s="140">
        <f>ROUND(I161*H161,2)</f>
        <v>0</v>
      </c>
      <c r="K161" s="136" t="s">
        <v>317</v>
      </c>
      <c r="L161" s="34"/>
      <c r="M161" s="141" t="s">
        <v>43</v>
      </c>
      <c r="N161" s="142" t="s">
        <v>52</v>
      </c>
      <c r="P161" s="143">
        <f>O161*H161</f>
        <v>0</v>
      </c>
      <c r="Q161" s="143">
        <v>4.0000000000000003E-5</v>
      </c>
      <c r="R161" s="143">
        <f>Q161*H161</f>
        <v>1.2800000000000001E-3</v>
      </c>
      <c r="S161" s="143">
        <v>0</v>
      </c>
      <c r="T161" s="144">
        <f>S161*H161</f>
        <v>0</v>
      </c>
      <c r="AR161" s="145" t="s">
        <v>318</v>
      </c>
      <c r="AT161" s="145" t="s">
        <v>313</v>
      </c>
      <c r="AU161" s="145" t="s">
        <v>90</v>
      </c>
      <c r="AY161" s="18" t="s">
        <v>311</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318</v>
      </c>
      <c r="BM161" s="145" t="s">
        <v>3978</v>
      </c>
    </row>
    <row r="162" spans="2:65" s="1" customFormat="1" ht="11.25" x14ac:dyDescent="0.2">
      <c r="B162" s="34"/>
      <c r="D162" s="147" t="s">
        <v>320</v>
      </c>
      <c r="F162" s="148" t="s">
        <v>2344</v>
      </c>
      <c r="I162" s="149"/>
      <c r="L162" s="34"/>
      <c r="M162" s="150"/>
      <c r="T162" s="55"/>
      <c r="AT162" s="18" t="s">
        <v>320</v>
      </c>
      <c r="AU162" s="18" t="s">
        <v>90</v>
      </c>
    </row>
    <row r="163" spans="2:65" s="12" customFormat="1" ht="11.25" x14ac:dyDescent="0.2">
      <c r="B163" s="151"/>
      <c r="D163" s="152" t="s">
        <v>322</v>
      </c>
      <c r="E163" s="153" t="s">
        <v>43</v>
      </c>
      <c r="F163" s="154" t="s">
        <v>3979</v>
      </c>
      <c r="H163" s="155">
        <v>32</v>
      </c>
      <c r="I163" s="156"/>
      <c r="L163" s="151"/>
      <c r="M163" s="157"/>
      <c r="T163" s="158"/>
      <c r="AT163" s="153" t="s">
        <v>322</v>
      </c>
      <c r="AU163" s="153" t="s">
        <v>90</v>
      </c>
      <c r="AV163" s="12" t="s">
        <v>90</v>
      </c>
      <c r="AW163" s="12" t="s">
        <v>41</v>
      </c>
      <c r="AX163" s="12" t="s">
        <v>88</v>
      </c>
      <c r="AY163" s="153" t="s">
        <v>311</v>
      </c>
    </row>
    <row r="164" spans="2:65" s="1" customFormat="1" ht="16.5" customHeight="1" x14ac:dyDescent="0.2">
      <c r="B164" s="34"/>
      <c r="C164" s="134" t="s">
        <v>7</v>
      </c>
      <c r="D164" s="134" t="s">
        <v>313</v>
      </c>
      <c r="E164" s="135" t="s">
        <v>2444</v>
      </c>
      <c r="F164" s="136" t="s">
        <v>2445</v>
      </c>
      <c r="G164" s="137" t="s">
        <v>316</v>
      </c>
      <c r="H164" s="138">
        <v>4.1159999999999997</v>
      </c>
      <c r="I164" s="139"/>
      <c r="J164" s="140">
        <f>ROUND(I164*H164,2)</f>
        <v>0</v>
      </c>
      <c r="K164" s="136" t="s">
        <v>317</v>
      </c>
      <c r="L164" s="34"/>
      <c r="M164" s="141" t="s">
        <v>43</v>
      </c>
      <c r="N164" s="142" t="s">
        <v>52</v>
      </c>
      <c r="P164" s="143">
        <f>O164*H164</f>
        <v>0</v>
      </c>
      <c r="Q164" s="143">
        <v>0</v>
      </c>
      <c r="R164" s="143">
        <f>Q164*H164</f>
        <v>0</v>
      </c>
      <c r="S164" s="143">
        <v>2.4</v>
      </c>
      <c r="T164" s="144">
        <f>S164*H164</f>
        <v>9.8783999999999992</v>
      </c>
      <c r="AR164" s="145" t="s">
        <v>318</v>
      </c>
      <c r="AT164" s="145" t="s">
        <v>313</v>
      </c>
      <c r="AU164" s="145" t="s">
        <v>90</v>
      </c>
      <c r="AY164" s="18" t="s">
        <v>311</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318</v>
      </c>
      <c r="BM164" s="145" t="s">
        <v>3980</v>
      </c>
    </row>
    <row r="165" spans="2:65" s="1" customFormat="1" ht="11.25" x14ac:dyDescent="0.2">
      <c r="B165" s="34"/>
      <c r="D165" s="147" t="s">
        <v>320</v>
      </c>
      <c r="F165" s="148" t="s">
        <v>2447</v>
      </c>
      <c r="I165" s="149"/>
      <c r="L165" s="34"/>
      <c r="M165" s="150"/>
      <c r="T165" s="55"/>
      <c r="AT165" s="18" t="s">
        <v>320</v>
      </c>
      <c r="AU165" s="18" t="s">
        <v>90</v>
      </c>
    </row>
    <row r="166" spans="2:65" s="12" customFormat="1" ht="11.25" x14ac:dyDescent="0.2">
      <c r="B166" s="151"/>
      <c r="D166" s="152" t="s">
        <v>322</v>
      </c>
      <c r="E166" s="153" t="s">
        <v>43</v>
      </c>
      <c r="F166" s="154" t="s">
        <v>3981</v>
      </c>
      <c r="H166" s="155">
        <v>3.2519999999999998</v>
      </c>
      <c r="I166" s="156"/>
      <c r="L166" s="151"/>
      <c r="M166" s="157"/>
      <c r="T166" s="158"/>
      <c r="AT166" s="153" t="s">
        <v>322</v>
      </c>
      <c r="AU166" s="153" t="s">
        <v>90</v>
      </c>
      <c r="AV166" s="12" t="s">
        <v>90</v>
      </c>
      <c r="AW166" s="12" t="s">
        <v>41</v>
      </c>
      <c r="AX166" s="12" t="s">
        <v>81</v>
      </c>
      <c r="AY166" s="153" t="s">
        <v>311</v>
      </c>
    </row>
    <row r="167" spans="2:65" s="12" customFormat="1" ht="11.25" x14ac:dyDescent="0.2">
      <c r="B167" s="151"/>
      <c r="D167" s="152" t="s">
        <v>322</v>
      </c>
      <c r="E167" s="153" t="s">
        <v>43</v>
      </c>
      <c r="F167" s="154" t="s">
        <v>3982</v>
      </c>
      <c r="H167" s="155">
        <v>0.86399999999999999</v>
      </c>
      <c r="I167" s="156"/>
      <c r="L167" s="151"/>
      <c r="M167" s="157"/>
      <c r="T167" s="158"/>
      <c r="AT167" s="153" t="s">
        <v>322</v>
      </c>
      <c r="AU167" s="153" t="s">
        <v>90</v>
      </c>
      <c r="AV167" s="12" t="s">
        <v>90</v>
      </c>
      <c r="AW167" s="12" t="s">
        <v>41</v>
      </c>
      <c r="AX167" s="12" t="s">
        <v>81</v>
      </c>
      <c r="AY167" s="153" t="s">
        <v>311</v>
      </c>
    </row>
    <row r="168" spans="2:65" s="13" customFormat="1" ht="11.25" x14ac:dyDescent="0.2">
      <c r="B168" s="159"/>
      <c r="D168" s="152" t="s">
        <v>322</v>
      </c>
      <c r="E168" s="160" t="s">
        <v>43</v>
      </c>
      <c r="F168" s="161" t="s">
        <v>331</v>
      </c>
      <c r="H168" s="162">
        <v>4.1159999999999997</v>
      </c>
      <c r="I168" s="163"/>
      <c r="L168" s="159"/>
      <c r="M168" s="164"/>
      <c r="T168" s="165"/>
      <c r="AT168" s="160" t="s">
        <v>322</v>
      </c>
      <c r="AU168" s="160" t="s">
        <v>90</v>
      </c>
      <c r="AV168" s="13" t="s">
        <v>318</v>
      </c>
      <c r="AW168" s="13" t="s">
        <v>41</v>
      </c>
      <c r="AX168" s="13" t="s">
        <v>88</v>
      </c>
      <c r="AY168" s="160" t="s">
        <v>311</v>
      </c>
    </row>
    <row r="169" spans="2:65" s="1" customFormat="1" ht="16.5" customHeight="1" x14ac:dyDescent="0.2">
      <c r="B169" s="34"/>
      <c r="C169" s="134" t="s">
        <v>455</v>
      </c>
      <c r="D169" s="134" t="s">
        <v>313</v>
      </c>
      <c r="E169" s="135" t="s">
        <v>3015</v>
      </c>
      <c r="F169" s="136" t="s">
        <v>3016</v>
      </c>
      <c r="G169" s="137" t="s">
        <v>316</v>
      </c>
      <c r="H169" s="138">
        <v>3.72</v>
      </c>
      <c r="I169" s="139"/>
      <c r="J169" s="140">
        <f>ROUND(I169*H169,2)</f>
        <v>0</v>
      </c>
      <c r="K169" s="136" t="s">
        <v>317</v>
      </c>
      <c r="L169" s="34"/>
      <c r="M169" s="141" t="s">
        <v>43</v>
      </c>
      <c r="N169" s="142" t="s">
        <v>52</v>
      </c>
      <c r="P169" s="143">
        <f>O169*H169</f>
        <v>0</v>
      </c>
      <c r="Q169" s="143">
        <v>0</v>
      </c>
      <c r="R169" s="143">
        <f>Q169*H169</f>
        <v>0</v>
      </c>
      <c r="S169" s="143">
        <v>2.2000000000000002</v>
      </c>
      <c r="T169" s="144">
        <f>S169*H169</f>
        <v>8.1840000000000011</v>
      </c>
      <c r="AR169" s="145" t="s">
        <v>318</v>
      </c>
      <c r="AT169" s="145" t="s">
        <v>313</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318</v>
      </c>
      <c r="BM169" s="145" t="s">
        <v>3983</v>
      </c>
    </row>
    <row r="170" spans="2:65" s="1" customFormat="1" ht="11.25" x14ac:dyDescent="0.2">
      <c r="B170" s="34"/>
      <c r="D170" s="147" t="s">
        <v>320</v>
      </c>
      <c r="F170" s="148" t="s">
        <v>3018</v>
      </c>
      <c r="I170" s="149"/>
      <c r="L170" s="34"/>
      <c r="M170" s="150"/>
      <c r="T170" s="55"/>
      <c r="AT170" s="18" t="s">
        <v>320</v>
      </c>
      <c r="AU170" s="18" t="s">
        <v>90</v>
      </c>
    </row>
    <row r="171" spans="2:65" s="12" customFormat="1" ht="11.25" x14ac:dyDescent="0.2">
      <c r="B171" s="151"/>
      <c r="D171" s="152" t="s">
        <v>322</v>
      </c>
      <c r="E171" s="153" t="s">
        <v>43</v>
      </c>
      <c r="F171" s="154" t="s">
        <v>3984</v>
      </c>
      <c r="H171" s="155">
        <v>3.72</v>
      </c>
      <c r="I171" s="156"/>
      <c r="L171" s="151"/>
      <c r="M171" s="157"/>
      <c r="T171" s="158"/>
      <c r="AT171" s="153" t="s">
        <v>322</v>
      </c>
      <c r="AU171" s="153" t="s">
        <v>90</v>
      </c>
      <c r="AV171" s="12" t="s">
        <v>90</v>
      </c>
      <c r="AW171" s="12" t="s">
        <v>41</v>
      </c>
      <c r="AX171" s="12" t="s">
        <v>88</v>
      </c>
      <c r="AY171" s="153" t="s">
        <v>311</v>
      </c>
    </row>
    <row r="172" spans="2:65" s="1" customFormat="1" ht="24.2" customHeight="1" x14ac:dyDescent="0.2">
      <c r="B172" s="34"/>
      <c r="C172" s="134" t="s">
        <v>462</v>
      </c>
      <c r="D172" s="134" t="s">
        <v>313</v>
      </c>
      <c r="E172" s="135" t="s">
        <v>2449</v>
      </c>
      <c r="F172" s="136" t="s">
        <v>2450</v>
      </c>
      <c r="G172" s="137" t="s">
        <v>340</v>
      </c>
      <c r="H172" s="138">
        <v>5</v>
      </c>
      <c r="I172" s="139"/>
      <c r="J172" s="140">
        <f>ROUND(I172*H172,2)</f>
        <v>0</v>
      </c>
      <c r="K172" s="136" t="s">
        <v>317</v>
      </c>
      <c r="L172" s="34"/>
      <c r="M172" s="141" t="s">
        <v>43</v>
      </c>
      <c r="N172" s="142" t="s">
        <v>52</v>
      </c>
      <c r="P172" s="143">
        <f>O172*H172</f>
        <v>0</v>
      </c>
      <c r="Q172" s="143">
        <v>0</v>
      </c>
      <c r="R172" s="143">
        <f>Q172*H172</f>
        <v>0</v>
      </c>
      <c r="S172" s="143">
        <v>4.4999999999999998E-2</v>
      </c>
      <c r="T172" s="144">
        <f>S172*H172</f>
        <v>0.22499999999999998</v>
      </c>
      <c r="AR172" s="145" t="s">
        <v>318</v>
      </c>
      <c r="AT172" s="145" t="s">
        <v>313</v>
      </c>
      <c r="AU172" s="145" t="s">
        <v>90</v>
      </c>
      <c r="AY172" s="18" t="s">
        <v>311</v>
      </c>
      <c r="BE172" s="146">
        <f>IF(N172="základní",J172,0)</f>
        <v>0</v>
      </c>
      <c r="BF172" s="146">
        <f>IF(N172="snížená",J172,0)</f>
        <v>0</v>
      </c>
      <c r="BG172" s="146">
        <f>IF(N172="zákl. přenesená",J172,0)</f>
        <v>0</v>
      </c>
      <c r="BH172" s="146">
        <f>IF(N172="sníž. přenesená",J172,0)</f>
        <v>0</v>
      </c>
      <c r="BI172" s="146">
        <f>IF(N172="nulová",J172,0)</f>
        <v>0</v>
      </c>
      <c r="BJ172" s="18" t="s">
        <v>88</v>
      </c>
      <c r="BK172" s="146">
        <f>ROUND(I172*H172,2)</f>
        <v>0</v>
      </c>
      <c r="BL172" s="18" t="s">
        <v>318</v>
      </c>
      <c r="BM172" s="145" t="s">
        <v>3985</v>
      </c>
    </row>
    <row r="173" spans="2:65" s="1" customFormat="1" ht="11.25" x14ac:dyDescent="0.2">
      <c r="B173" s="34"/>
      <c r="D173" s="147" t="s">
        <v>320</v>
      </c>
      <c r="F173" s="148" t="s">
        <v>2452</v>
      </c>
      <c r="I173" s="149"/>
      <c r="L173" s="34"/>
      <c r="M173" s="150"/>
      <c r="T173" s="55"/>
      <c r="AT173" s="18" t="s">
        <v>320</v>
      </c>
      <c r="AU173" s="18" t="s">
        <v>90</v>
      </c>
    </row>
    <row r="174" spans="2:65" s="1" customFormat="1" ht="24.2" customHeight="1" x14ac:dyDescent="0.2">
      <c r="B174" s="34"/>
      <c r="C174" s="134" t="s">
        <v>476</v>
      </c>
      <c r="D174" s="134" t="s">
        <v>313</v>
      </c>
      <c r="E174" s="135" t="s">
        <v>831</v>
      </c>
      <c r="F174" s="136" t="s">
        <v>832</v>
      </c>
      <c r="G174" s="137" t="s">
        <v>379</v>
      </c>
      <c r="H174" s="138">
        <v>4</v>
      </c>
      <c r="I174" s="139"/>
      <c r="J174" s="140">
        <f>ROUND(I174*H174,2)</f>
        <v>0</v>
      </c>
      <c r="K174" s="136" t="s">
        <v>317</v>
      </c>
      <c r="L174" s="34"/>
      <c r="M174" s="141" t="s">
        <v>43</v>
      </c>
      <c r="N174" s="142" t="s">
        <v>52</v>
      </c>
      <c r="P174" s="143">
        <f>O174*H174</f>
        <v>0</v>
      </c>
      <c r="Q174" s="143">
        <v>3.5999999999999999E-3</v>
      </c>
      <c r="R174" s="143">
        <f>Q174*H174</f>
        <v>1.44E-2</v>
      </c>
      <c r="S174" s="143">
        <v>0.16</v>
      </c>
      <c r="T174" s="144">
        <f>S174*H174</f>
        <v>0.64</v>
      </c>
      <c r="AR174" s="145" t="s">
        <v>318</v>
      </c>
      <c r="AT174" s="145" t="s">
        <v>313</v>
      </c>
      <c r="AU174" s="145" t="s">
        <v>90</v>
      </c>
      <c r="AY174" s="18" t="s">
        <v>311</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318</v>
      </c>
      <c r="BM174" s="145" t="s">
        <v>3986</v>
      </c>
    </row>
    <row r="175" spans="2:65" s="1" customFormat="1" ht="11.25" x14ac:dyDescent="0.2">
      <c r="B175" s="34"/>
      <c r="D175" s="147" t="s">
        <v>320</v>
      </c>
      <c r="F175" s="148" t="s">
        <v>834</v>
      </c>
      <c r="I175" s="149"/>
      <c r="L175" s="34"/>
      <c r="M175" s="150"/>
      <c r="T175" s="55"/>
      <c r="AT175" s="18" t="s">
        <v>320</v>
      </c>
      <c r="AU175" s="18" t="s">
        <v>90</v>
      </c>
    </row>
    <row r="176" spans="2:65" s="12" customFormat="1" ht="11.25" x14ac:dyDescent="0.2">
      <c r="B176" s="151"/>
      <c r="D176" s="152" t="s">
        <v>322</v>
      </c>
      <c r="E176" s="153" t="s">
        <v>43</v>
      </c>
      <c r="F176" s="154" t="s">
        <v>3987</v>
      </c>
      <c r="H176" s="155">
        <v>4</v>
      </c>
      <c r="I176" s="156"/>
      <c r="L176" s="151"/>
      <c r="M176" s="157"/>
      <c r="T176" s="158"/>
      <c r="AT176" s="153" t="s">
        <v>322</v>
      </c>
      <c r="AU176" s="153" t="s">
        <v>90</v>
      </c>
      <c r="AV176" s="12" t="s">
        <v>90</v>
      </c>
      <c r="AW176" s="12" t="s">
        <v>41</v>
      </c>
      <c r="AX176" s="12" t="s">
        <v>88</v>
      </c>
      <c r="AY176" s="153" t="s">
        <v>311</v>
      </c>
    </row>
    <row r="177" spans="2:65" s="1" customFormat="1" ht="16.5" customHeight="1" x14ac:dyDescent="0.2">
      <c r="B177" s="34"/>
      <c r="C177" s="134" t="s">
        <v>481</v>
      </c>
      <c r="D177" s="134" t="s">
        <v>313</v>
      </c>
      <c r="E177" s="135" t="s">
        <v>3988</v>
      </c>
      <c r="F177" s="136" t="s">
        <v>3989</v>
      </c>
      <c r="G177" s="137" t="s">
        <v>250</v>
      </c>
      <c r="H177" s="138">
        <v>50.591999999999999</v>
      </c>
      <c r="I177" s="139"/>
      <c r="J177" s="140">
        <f>ROUND(I177*H177,2)</f>
        <v>0</v>
      </c>
      <c r="K177" s="136" t="s">
        <v>317</v>
      </c>
      <c r="L177" s="34"/>
      <c r="M177" s="141" t="s">
        <v>43</v>
      </c>
      <c r="N177" s="142" t="s">
        <v>52</v>
      </c>
      <c r="P177" s="143">
        <f>O177*H177</f>
        <v>0</v>
      </c>
      <c r="Q177" s="143">
        <v>0</v>
      </c>
      <c r="R177" s="143">
        <f>Q177*H177</f>
        <v>0</v>
      </c>
      <c r="S177" s="143">
        <v>2.1999999999999999E-2</v>
      </c>
      <c r="T177" s="144">
        <f>S177*H177</f>
        <v>1.113024</v>
      </c>
      <c r="AR177" s="145" t="s">
        <v>318</v>
      </c>
      <c r="AT177" s="145" t="s">
        <v>313</v>
      </c>
      <c r="AU177" s="145" t="s">
        <v>90</v>
      </c>
      <c r="AY177" s="18" t="s">
        <v>311</v>
      </c>
      <c r="BE177" s="146">
        <f>IF(N177="základní",J177,0)</f>
        <v>0</v>
      </c>
      <c r="BF177" s="146">
        <f>IF(N177="snížená",J177,0)</f>
        <v>0</v>
      </c>
      <c r="BG177" s="146">
        <f>IF(N177="zákl. přenesená",J177,0)</f>
        <v>0</v>
      </c>
      <c r="BH177" s="146">
        <f>IF(N177="sníž. přenesená",J177,0)</f>
        <v>0</v>
      </c>
      <c r="BI177" s="146">
        <f>IF(N177="nulová",J177,0)</f>
        <v>0</v>
      </c>
      <c r="BJ177" s="18" t="s">
        <v>88</v>
      </c>
      <c r="BK177" s="146">
        <f>ROUND(I177*H177,2)</f>
        <v>0</v>
      </c>
      <c r="BL177" s="18" t="s">
        <v>318</v>
      </c>
      <c r="BM177" s="145" t="s">
        <v>3990</v>
      </c>
    </row>
    <row r="178" spans="2:65" s="1" customFormat="1" ht="11.25" x14ac:dyDescent="0.2">
      <c r="B178" s="34"/>
      <c r="D178" s="147" t="s">
        <v>320</v>
      </c>
      <c r="F178" s="148" t="s">
        <v>3991</v>
      </c>
      <c r="I178" s="149"/>
      <c r="L178" s="34"/>
      <c r="M178" s="150"/>
      <c r="T178" s="55"/>
      <c r="AT178" s="18" t="s">
        <v>320</v>
      </c>
      <c r="AU178" s="18" t="s">
        <v>90</v>
      </c>
    </row>
    <row r="179" spans="2:65" s="12" customFormat="1" ht="11.25" x14ac:dyDescent="0.2">
      <c r="B179" s="151"/>
      <c r="D179" s="152" t="s">
        <v>322</v>
      </c>
      <c r="E179" s="153" t="s">
        <v>43</v>
      </c>
      <c r="F179" s="154" t="s">
        <v>3992</v>
      </c>
      <c r="H179" s="155">
        <v>50.591999999999999</v>
      </c>
      <c r="I179" s="156"/>
      <c r="L179" s="151"/>
      <c r="M179" s="157"/>
      <c r="T179" s="158"/>
      <c r="AT179" s="153" t="s">
        <v>322</v>
      </c>
      <c r="AU179" s="153" t="s">
        <v>90</v>
      </c>
      <c r="AV179" s="12" t="s">
        <v>90</v>
      </c>
      <c r="AW179" s="12" t="s">
        <v>41</v>
      </c>
      <c r="AX179" s="12" t="s">
        <v>88</v>
      </c>
      <c r="AY179" s="153" t="s">
        <v>311</v>
      </c>
    </row>
    <row r="180" spans="2:65" s="1" customFormat="1" ht="16.5" customHeight="1" x14ac:dyDescent="0.2">
      <c r="B180" s="34"/>
      <c r="C180" s="134" t="s">
        <v>490</v>
      </c>
      <c r="D180" s="134" t="s">
        <v>313</v>
      </c>
      <c r="E180" s="135" t="s">
        <v>3993</v>
      </c>
      <c r="F180" s="136" t="s">
        <v>3994</v>
      </c>
      <c r="G180" s="137" t="s">
        <v>250</v>
      </c>
      <c r="H180" s="138">
        <v>84.32</v>
      </c>
      <c r="I180" s="139"/>
      <c r="J180" s="140">
        <f>ROUND(I180*H180,2)</f>
        <v>0</v>
      </c>
      <c r="K180" s="136" t="s">
        <v>317</v>
      </c>
      <c r="L180" s="34"/>
      <c r="M180" s="141" t="s">
        <v>43</v>
      </c>
      <c r="N180" s="142" t="s">
        <v>52</v>
      </c>
      <c r="P180" s="143">
        <f>O180*H180</f>
        <v>0</v>
      </c>
      <c r="Q180" s="143">
        <v>0</v>
      </c>
      <c r="R180" s="143">
        <f>Q180*H180</f>
        <v>0</v>
      </c>
      <c r="S180" s="143">
        <v>6.6000000000000003E-2</v>
      </c>
      <c r="T180" s="144">
        <f>S180*H180</f>
        <v>5.5651199999999994</v>
      </c>
      <c r="AR180" s="145" t="s">
        <v>318</v>
      </c>
      <c r="AT180" s="145" t="s">
        <v>313</v>
      </c>
      <c r="AU180" s="145" t="s">
        <v>90</v>
      </c>
      <c r="AY180" s="18" t="s">
        <v>311</v>
      </c>
      <c r="BE180" s="146">
        <f>IF(N180="základní",J180,0)</f>
        <v>0</v>
      </c>
      <c r="BF180" s="146">
        <f>IF(N180="snížená",J180,0)</f>
        <v>0</v>
      </c>
      <c r="BG180" s="146">
        <f>IF(N180="zákl. přenesená",J180,0)</f>
        <v>0</v>
      </c>
      <c r="BH180" s="146">
        <f>IF(N180="sníž. přenesená",J180,0)</f>
        <v>0</v>
      </c>
      <c r="BI180" s="146">
        <f>IF(N180="nulová",J180,0)</f>
        <v>0</v>
      </c>
      <c r="BJ180" s="18" t="s">
        <v>88</v>
      </c>
      <c r="BK180" s="146">
        <f>ROUND(I180*H180,2)</f>
        <v>0</v>
      </c>
      <c r="BL180" s="18" t="s">
        <v>318</v>
      </c>
      <c r="BM180" s="145" t="s">
        <v>3995</v>
      </c>
    </row>
    <row r="181" spans="2:65" s="1" customFormat="1" ht="11.25" x14ac:dyDescent="0.2">
      <c r="B181" s="34"/>
      <c r="D181" s="147" t="s">
        <v>320</v>
      </c>
      <c r="F181" s="148" t="s">
        <v>3996</v>
      </c>
      <c r="I181" s="149"/>
      <c r="L181" s="34"/>
      <c r="M181" s="150"/>
      <c r="T181" s="55"/>
      <c r="AT181" s="18" t="s">
        <v>320</v>
      </c>
      <c r="AU181" s="18" t="s">
        <v>90</v>
      </c>
    </row>
    <row r="182" spans="2:65" s="12" customFormat="1" ht="11.25" x14ac:dyDescent="0.2">
      <c r="B182" s="151"/>
      <c r="D182" s="152" t="s">
        <v>322</v>
      </c>
      <c r="E182" s="153" t="s">
        <v>43</v>
      </c>
      <c r="F182" s="154" t="s">
        <v>3997</v>
      </c>
      <c r="H182" s="155">
        <v>84.32</v>
      </c>
      <c r="I182" s="156"/>
      <c r="L182" s="151"/>
      <c r="M182" s="157"/>
      <c r="T182" s="158"/>
      <c r="AT182" s="153" t="s">
        <v>322</v>
      </c>
      <c r="AU182" s="153" t="s">
        <v>90</v>
      </c>
      <c r="AV182" s="12" t="s">
        <v>90</v>
      </c>
      <c r="AW182" s="12" t="s">
        <v>41</v>
      </c>
      <c r="AX182" s="12" t="s">
        <v>88</v>
      </c>
      <c r="AY182" s="153" t="s">
        <v>311</v>
      </c>
    </row>
    <row r="183" spans="2:65" s="1" customFormat="1" ht="16.5" customHeight="1" x14ac:dyDescent="0.2">
      <c r="B183" s="34"/>
      <c r="C183" s="134" t="s">
        <v>495</v>
      </c>
      <c r="D183" s="134" t="s">
        <v>313</v>
      </c>
      <c r="E183" s="135" t="s">
        <v>3998</v>
      </c>
      <c r="F183" s="136" t="s">
        <v>3999</v>
      </c>
      <c r="G183" s="137" t="s">
        <v>250</v>
      </c>
      <c r="H183" s="138">
        <v>8.61</v>
      </c>
      <c r="I183" s="139"/>
      <c r="J183" s="140">
        <f>ROUND(I183*H183,2)</f>
        <v>0</v>
      </c>
      <c r="K183" s="136" t="s">
        <v>317</v>
      </c>
      <c r="L183" s="34"/>
      <c r="M183" s="141" t="s">
        <v>43</v>
      </c>
      <c r="N183" s="142" t="s">
        <v>52</v>
      </c>
      <c r="P183" s="143">
        <f>O183*H183</f>
        <v>0</v>
      </c>
      <c r="Q183" s="143">
        <v>0</v>
      </c>
      <c r="R183" s="143">
        <f>Q183*H183</f>
        <v>0</v>
      </c>
      <c r="S183" s="143">
        <v>2.1999999999999999E-2</v>
      </c>
      <c r="T183" s="144">
        <f>S183*H183</f>
        <v>0.18941999999999998</v>
      </c>
      <c r="AR183" s="145" t="s">
        <v>318</v>
      </c>
      <c r="AT183" s="145" t="s">
        <v>313</v>
      </c>
      <c r="AU183" s="145" t="s">
        <v>90</v>
      </c>
      <c r="AY183" s="18" t="s">
        <v>311</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318</v>
      </c>
      <c r="BM183" s="145" t="s">
        <v>4000</v>
      </c>
    </row>
    <row r="184" spans="2:65" s="1" customFormat="1" ht="11.25" x14ac:dyDescent="0.2">
      <c r="B184" s="34"/>
      <c r="D184" s="147" t="s">
        <v>320</v>
      </c>
      <c r="F184" s="148" t="s">
        <v>4001</v>
      </c>
      <c r="I184" s="149"/>
      <c r="L184" s="34"/>
      <c r="M184" s="150"/>
      <c r="T184" s="55"/>
      <c r="AT184" s="18" t="s">
        <v>320</v>
      </c>
      <c r="AU184" s="18" t="s">
        <v>90</v>
      </c>
    </row>
    <row r="185" spans="2:65" s="12" customFormat="1" ht="11.25" x14ac:dyDescent="0.2">
      <c r="B185" s="151"/>
      <c r="D185" s="152" t="s">
        <v>322</v>
      </c>
      <c r="E185" s="153" t="s">
        <v>43</v>
      </c>
      <c r="F185" s="154" t="s">
        <v>4002</v>
      </c>
      <c r="H185" s="155">
        <v>8.61</v>
      </c>
      <c r="I185" s="156"/>
      <c r="L185" s="151"/>
      <c r="M185" s="157"/>
      <c r="T185" s="158"/>
      <c r="AT185" s="153" t="s">
        <v>322</v>
      </c>
      <c r="AU185" s="153" t="s">
        <v>90</v>
      </c>
      <c r="AV185" s="12" t="s">
        <v>90</v>
      </c>
      <c r="AW185" s="12" t="s">
        <v>41</v>
      </c>
      <c r="AX185" s="12" t="s">
        <v>88</v>
      </c>
      <c r="AY185" s="153" t="s">
        <v>311</v>
      </c>
    </row>
    <row r="186" spans="2:65" s="1" customFormat="1" ht="16.5" customHeight="1" x14ac:dyDescent="0.2">
      <c r="B186" s="34"/>
      <c r="C186" s="134" t="s">
        <v>502</v>
      </c>
      <c r="D186" s="134" t="s">
        <v>313</v>
      </c>
      <c r="E186" s="135" t="s">
        <v>4003</v>
      </c>
      <c r="F186" s="136" t="s">
        <v>4004</v>
      </c>
      <c r="G186" s="137" t="s">
        <v>250</v>
      </c>
      <c r="H186" s="138">
        <v>14.35</v>
      </c>
      <c r="I186" s="139"/>
      <c r="J186" s="140">
        <f>ROUND(I186*H186,2)</f>
        <v>0</v>
      </c>
      <c r="K186" s="136" t="s">
        <v>317</v>
      </c>
      <c r="L186" s="34"/>
      <c r="M186" s="141" t="s">
        <v>43</v>
      </c>
      <c r="N186" s="142" t="s">
        <v>52</v>
      </c>
      <c r="P186" s="143">
        <f>O186*H186</f>
        <v>0</v>
      </c>
      <c r="Q186" s="143">
        <v>0</v>
      </c>
      <c r="R186" s="143">
        <f>Q186*H186</f>
        <v>0</v>
      </c>
      <c r="S186" s="143">
        <v>6.6000000000000003E-2</v>
      </c>
      <c r="T186" s="144">
        <f>S186*H186</f>
        <v>0.94710000000000005</v>
      </c>
      <c r="AR186" s="145" t="s">
        <v>318</v>
      </c>
      <c r="AT186" s="145" t="s">
        <v>313</v>
      </c>
      <c r="AU186" s="145" t="s">
        <v>90</v>
      </c>
      <c r="AY186" s="18" t="s">
        <v>311</v>
      </c>
      <c r="BE186" s="146">
        <f>IF(N186="základní",J186,0)</f>
        <v>0</v>
      </c>
      <c r="BF186" s="146">
        <f>IF(N186="snížená",J186,0)</f>
        <v>0</v>
      </c>
      <c r="BG186" s="146">
        <f>IF(N186="zákl. přenesená",J186,0)</f>
        <v>0</v>
      </c>
      <c r="BH186" s="146">
        <f>IF(N186="sníž. přenesená",J186,0)</f>
        <v>0</v>
      </c>
      <c r="BI186" s="146">
        <f>IF(N186="nulová",J186,0)</f>
        <v>0</v>
      </c>
      <c r="BJ186" s="18" t="s">
        <v>88</v>
      </c>
      <c r="BK186" s="146">
        <f>ROUND(I186*H186,2)</f>
        <v>0</v>
      </c>
      <c r="BL186" s="18" t="s">
        <v>318</v>
      </c>
      <c r="BM186" s="145" t="s">
        <v>4005</v>
      </c>
    </row>
    <row r="187" spans="2:65" s="1" customFormat="1" ht="11.25" x14ac:dyDescent="0.2">
      <c r="B187" s="34"/>
      <c r="D187" s="147" t="s">
        <v>320</v>
      </c>
      <c r="F187" s="148" t="s">
        <v>4006</v>
      </c>
      <c r="I187" s="149"/>
      <c r="L187" s="34"/>
      <c r="M187" s="150"/>
      <c r="T187" s="55"/>
      <c r="AT187" s="18" t="s">
        <v>320</v>
      </c>
      <c r="AU187" s="18" t="s">
        <v>90</v>
      </c>
    </row>
    <row r="188" spans="2:65" s="12" customFormat="1" ht="11.25" x14ac:dyDescent="0.2">
      <c r="B188" s="151"/>
      <c r="D188" s="152" t="s">
        <v>322</v>
      </c>
      <c r="E188" s="153" t="s">
        <v>43</v>
      </c>
      <c r="F188" s="154" t="s">
        <v>4007</v>
      </c>
      <c r="H188" s="155">
        <v>14.35</v>
      </c>
      <c r="I188" s="156"/>
      <c r="L188" s="151"/>
      <c r="M188" s="157"/>
      <c r="T188" s="158"/>
      <c r="AT188" s="153" t="s">
        <v>322</v>
      </c>
      <c r="AU188" s="153" t="s">
        <v>90</v>
      </c>
      <c r="AV188" s="12" t="s">
        <v>90</v>
      </c>
      <c r="AW188" s="12" t="s">
        <v>41</v>
      </c>
      <c r="AX188" s="12" t="s">
        <v>88</v>
      </c>
      <c r="AY188" s="153" t="s">
        <v>311</v>
      </c>
    </row>
    <row r="189" spans="2:65" s="1" customFormat="1" ht="21.75" customHeight="1" x14ac:dyDescent="0.2">
      <c r="B189" s="34"/>
      <c r="C189" s="134" t="s">
        <v>510</v>
      </c>
      <c r="D189" s="134" t="s">
        <v>313</v>
      </c>
      <c r="E189" s="135" t="s">
        <v>4008</v>
      </c>
      <c r="F189" s="136" t="s">
        <v>4009</v>
      </c>
      <c r="G189" s="137" t="s">
        <v>250</v>
      </c>
      <c r="H189" s="138">
        <v>197.34</v>
      </c>
      <c r="I189" s="139"/>
      <c r="J189" s="140">
        <f>ROUND(I189*H189,2)</f>
        <v>0</v>
      </c>
      <c r="K189" s="136" t="s">
        <v>317</v>
      </c>
      <c r="L189" s="34"/>
      <c r="M189" s="141" t="s">
        <v>43</v>
      </c>
      <c r="N189" s="142" t="s">
        <v>52</v>
      </c>
      <c r="P189" s="143">
        <f>O189*H189</f>
        <v>0</v>
      </c>
      <c r="Q189" s="143">
        <v>0</v>
      </c>
      <c r="R189" s="143">
        <f>Q189*H189</f>
        <v>0</v>
      </c>
      <c r="S189" s="143">
        <v>7.0000000000000007E-2</v>
      </c>
      <c r="T189" s="144">
        <f>S189*H189</f>
        <v>13.813800000000002</v>
      </c>
      <c r="AR189" s="145" t="s">
        <v>318</v>
      </c>
      <c r="AT189" s="145" t="s">
        <v>313</v>
      </c>
      <c r="AU189" s="145" t="s">
        <v>90</v>
      </c>
      <c r="AY189" s="18" t="s">
        <v>311</v>
      </c>
      <c r="BE189" s="146">
        <f>IF(N189="základní",J189,0)</f>
        <v>0</v>
      </c>
      <c r="BF189" s="146">
        <f>IF(N189="snížená",J189,0)</f>
        <v>0</v>
      </c>
      <c r="BG189" s="146">
        <f>IF(N189="zákl. přenesená",J189,0)</f>
        <v>0</v>
      </c>
      <c r="BH189" s="146">
        <f>IF(N189="sníž. přenesená",J189,0)</f>
        <v>0</v>
      </c>
      <c r="BI189" s="146">
        <f>IF(N189="nulová",J189,0)</f>
        <v>0</v>
      </c>
      <c r="BJ189" s="18" t="s">
        <v>88</v>
      </c>
      <c r="BK189" s="146">
        <f>ROUND(I189*H189,2)</f>
        <v>0</v>
      </c>
      <c r="BL189" s="18" t="s">
        <v>318</v>
      </c>
      <c r="BM189" s="145" t="s">
        <v>4010</v>
      </c>
    </row>
    <row r="190" spans="2:65" s="1" customFormat="1" ht="11.25" x14ac:dyDescent="0.2">
      <c r="B190" s="34"/>
      <c r="D190" s="147" t="s">
        <v>320</v>
      </c>
      <c r="F190" s="148" t="s">
        <v>4011</v>
      </c>
      <c r="I190" s="149"/>
      <c r="L190" s="34"/>
      <c r="M190" s="150"/>
      <c r="T190" s="55"/>
      <c r="AT190" s="18" t="s">
        <v>320</v>
      </c>
      <c r="AU190" s="18" t="s">
        <v>90</v>
      </c>
    </row>
    <row r="191" spans="2:65" s="14" customFormat="1" ht="11.25" x14ac:dyDescent="0.2">
      <c r="B191" s="166"/>
      <c r="D191" s="152" t="s">
        <v>322</v>
      </c>
      <c r="E191" s="167" t="s">
        <v>43</v>
      </c>
      <c r="F191" s="168" t="s">
        <v>4012</v>
      </c>
      <c r="H191" s="167" t="s">
        <v>43</v>
      </c>
      <c r="I191" s="169"/>
      <c r="L191" s="166"/>
      <c r="M191" s="170"/>
      <c r="T191" s="171"/>
      <c r="AT191" s="167" t="s">
        <v>322</v>
      </c>
      <c r="AU191" s="167" t="s">
        <v>90</v>
      </c>
      <c r="AV191" s="14" t="s">
        <v>88</v>
      </c>
      <c r="AW191" s="14" t="s">
        <v>41</v>
      </c>
      <c r="AX191" s="14" t="s">
        <v>81</v>
      </c>
      <c r="AY191" s="167" t="s">
        <v>311</v>
      </c>
    </row>
    <row r="192" spans="2:65" s="12" customFormat="1" ht="11.25" x14ac:dyDescent="0.2">
      <c r="B192" s="151"/>
      <c r="D192" s="152" t="s">
        <v>322</v>
      </c>
      <c r="E192" s="153" t="s">
        <v>43</v>
      </c>
      <c r="F192" s="154" t="s">
        <v>4013</v>
      </c>
      <c r="H192" s="155">
        <v>161.97999999999999</v>
      </c>
      <c r="I192" s="156"/>
      <c r="L192" s="151"/>
      <c r="M192" s="157"/>
      <c r="T192" s="158"/>
      <c r="AT192" s="153" t="s">
        <v>322</v>
      </c>
      <c r="AU192" s="153" t="s">
        <v>90</v>
      </c>
      <c r="AV192" s="12" t="s">
        <v>90</v>
      </c>
      <c r="AW192" s="12" t="s">
        <v>41</v>
      </c>
      <c r="AX192" s="12" t="s">
        <v>81</v>
      </c>
      <c r="AY192" s="153" t="s">
        <v>311</v>
      </c>
    </row>
    <row r="193" spans="2:65" s="12" customFormat="1" ht="11.25" x14ac:dyDescent="0.2">
      <c r="B193" s="151"/>
      <c r="D193" s="152" t="s">
        <v>322</v>
      </c>
      <c r="E193" s="153" t="s">
        <v>43</v>
      </c>
      <c r="F193" s="154" t="s">
        <v>4014</v>
      </c>
      <c r="H193" s="155">
        <v>6.66</v>
      </c>
      <c r="I193" s="156"/>
      <c r="L193" s="151"/>
      <c r="M193" s="157"/>
      <c r="T193" s="158"/>
      <c r="AT193" s="153" t="s">
        <v>322</v>
      </c>
      <c r="AU193" s="153" t="s">
        <v>90</v>
      </c>
      <c r="AV193" s="12" t="s">
        <v>90</v>
      </c>
      <c r="AW193" s="12" t="s">
        <v>41</v>
      </c>
      <c r="AX193" s="12" t="s">
        <v>81</v>
      </c>
      <c r="AY193" s="153" t="s">
        <v>311</v>
      </c>
    </row>
    <row r="194" spans="2:65" s="15" customFormat="1" ht="11.25" x14ac:dyDescent="0.2">
      <c r="B194" s="184"/>
      <c r="D194" s="152" t="s">
        <v>322</v>
      </c>
      <c r="E194" s="185" t="s">
        <v>3911</v>
      </c>
      <c r="F194" s="186" t="s">
        <v>1095</v>
      </c>
      <c r="H194" s="187">
        <v>168.64</v>
      </c>
      <c r="I194" s="188"/>
      <c r="L194" s="184"/>
      <c r="M194" s="189"/>
      <c r="T194" s="190"/>
      <c r="AT194" s="185" t="s">
        <v>322</v>
      </c>
      <c r="AU194" s="185" t="s">
        <v>90</v>
      </c>
      <c r="AV194" s="15" t="s">
        <v>96</v>
      </c>
      <c r="AW194" s="15" t="s">
        <v>41</v>
      </c>
      <c r="AX194" s="15" t="s">
        <v>81</v>
      </c>
      <c r="AY194" s="185" t="s">
        <v>311</v>
      </c>
    </row>
    <row r="195" spans="2:65" s="14" customFormat="1" ht="11.25" x14ac:dyDescent="0.2">
      <c r="B195" s="166"/>
      <c r="D195" s="152" t="s">
        <v>322</v>
      </c>
      <c r="E195" s="167" t="s">
        <v>43</v>
      </c>
      <c r="F195" s="168" t="s">
        <v>4015</v>
      </c>
      <c r="H195" s="167" t="s">
        <v>43</v>
      </c>
      <c r="I195" s="169"/>
      <c r="L195" s="166"/>
      <c r="M195" s="170"/>
      <c r="T195" s="171"/>
      <c r="AT195" s="167" t="s">
        <v>322</v>
      </c>
      <c r="AU195" s="167" t="s">
        <v>90</v>
      </c>
      <c r="AV195" s="14" t="s">
        <v>88</v>
      </c>
      <c r="AW195" s="14" t="s">
        <v>41</v>
      </c>
      <c r="AX195" s="14" t="s">
        <v>81</v>
      </c>
      <c r="AY195" s="167" t="s">
        <v>311</v>
      </c>
    </row>
    <row r="196" spans="2:65" s="12" customFormat="1" ht="11.25" x14ac:dyDescent="0.2">
      <c r="B196" s="151"/>
      <c r="D196" s="152" t="s">
        <v>322</v>
      </c>
      <c r="E196" s="153" t="s">
        <v>43</v>
      </c>
      <c r="F196" s="154" t="s">
        <v>4016</v>
      </c>
      <c r="H196" s="155">
        <v>18.600000000000001</v>
      </c>
      <c r="I196" s="156"/>
      <c r="L196" s="151"/>
      <c r="M196" s="157"/>
      <c r="T196" s="158"/>
      <c r="AT196" s="153" t="s">
        <v>322</v>
      </c>
      <c r="AU196" s="153" t="s">
        <v>90</v>
      </c>
      <c r="AV196" s="12" t="s">
        <v>90</v>
      </c>
      <c r="AW196" s="12" t="s">
        <v>41</v>
      </c>
      <c r="AX196" s="12" t="s">
        <v>81</v>
      </c>
      <c r="AY196" s="153" t="s">
        <v>311</v>
      </c>
    </row>
    <row r="197" spans="2:65" s="14" customFormat="1" ht="11.25" x14ac:dyDescent="0.2">
      <c r="B197" s="166"/>
      <c r="D197" s="152" t="s">
        <v>322</v>
      </c>
      <c r="E197" s="167" t="s">
        <v>43</v>
      </c>
      <c r="F197" s="168" t="s">
        <v>4017</v>
      </c>
      <c r="H197" s="167" t="s">
        <v>43</v>
      </c>
      <c r="I197" s="169"/>
      <c r="L197" s="166"/>
      <c r="M197" s="170"/>
      <c r="T197" s="171"/>
      <c r="AT197" s="167" t="s">
        <v>322</v>
      </c>
      <c r="AU197" s="167" t="s">
        <v>90</v>
      </c>
      <c r="AV197" s="14" t="s">
        <v>88</v>
      </c>
      <c r="AW197" s="14" t="s">
        <v>41</v>
      </c>
      <c r="AX197" s="14" t="s">
        <v>81</v>
      </c>
      <c r="AY197" s="167" t="s">
        <v>311</v>
      </c>
    </row>
    <row r="198" spans="2:65" s="12" customFormat="1" ht="11.25" x14ac:dyDescent="0.2">
      <c r="B198" s="151"/>
      <c r="D198" s="152" t="s">
        <v>322</v>
      </c>
      <c r="E198" s="153" t="s">
        <v>43</v>
      </c>
      <c r="F198" s="154" t="s">
        <v>4018</v>
      </c>
      <c r="H198" s="155">
        <v>10.1</v>
      </c>
      <c r="I198" s="156"/>
      <c r="L198" s="151"/>
      <c r="M198" s="157"/>
      <c r="T198" s="158"/>
      <c r="AT198" s="153" t="s">
        <v>322</v>
      </c>
      <c r="AU198" s="153" t="s">
        <v>90</v>
      </c>
      <c r="AV198" s="12" t="s">
        <v>90</v>
      </c>
      <c r="AW198" s="12" t="s">
        <v>41</v>
      </c>
      <c r="AX198" s="12" t="s">
        <v>81</v>
      </c>
      <c r="AY198" s="153" t="s">
        <v>311</v>
      </c>
    </row>
    <row r="199" spans="2:65" s="15" customFormat="1" ht="11.25" x14ac:dyDescent="0.2">
      <c r="B199" s="184"/>
      <c r="D199" s="152" t="s">
        <v>322</v>
      </c>
      <c r="E199" s="185" t="s">
        <v>3914</v>
      </c>
      <c r="F199" s="186" t="s">
        <v>1095</v>
      </c>
      <c r="H199" s="187">
        <v>28.7</v>
      </c>
      <c r="I199" s="188"/>
      <c r="L199" s="184"/>
      <c r="M199" s="189"/>
      <c r="T199" s="190"/>
      <c r="AT199" s="185" t="s">
        <v>322</v>
      </c>
      <c r="AU199" s="185" t="s">
        <v>90</v>
      </c>
      <c r="AV199" s="15" t="s">
        <v>96</v>
      </c>
      <c r="AW199" s="15" t="s">
        <v>41</v>
      </c>
      <c r="AX199" s="15" t="s">
        <v>81</v>
      </c>
      <c r="AY199" s="185" t="s">
        <v>311</v>
      </c>
    </row>
    <row r="200" spans="2:65" s="13" customFormat="1" ht="11.25" x14ac:dyDescent="0.2">
      <c r="B200" s="159"/>
      <c r="D200" s="152" t="s">
        <v>322</v>
      </c>
      <c r="E200" s="160" t="s">
        <v>43</v>
      </c>
      <c r="F200" s="161" t="s">
        <v>331</v>
      </c>
      <c r="H200" s="162">
        <v>197.34</v>
      </c>
      <c r="I200" s="163"/>
      <c r="L200" s="159"/>
      <c r="M200" s="164"/>
      <c r="T200" s="165"/>
      <c r="AT200" s="160" t="s">
        <v>322</v>
      </c>
      <c r="AU200" s="160" t="s">
        <v>90</v>
      </c>
      <c r="AV200" s="13" t="s">
        <v>318</v>
      </c>
      <c r="AW200" s="13" t="s">
        <v>41</v>
      </c>
      <c r="AX200" s="13" t="s">
        <v>88</v>
      </c>
      <c r="AY200" s="160" t="s">
        <v>311</v>
      </c>
    </row>
    <row r="201" spans="2:65" s="1" customFormat="1" ht="16.5" customHeight="1" x14ac:dyDescent="0.2">
      <c r="B201" s="34"/>
      <c r="C201" s="134" t="s">
        <v>518</v>
      </c>
      <c r="D201" s="134" t="s">
        <v>313</v>
      </c>
      <c r="E201" s="135" t="s">
        <v>4019</v>
      </c>
      <c r="F201" s="136" t="s">
        <v>4020</v>
      </c>
      <c r="G201" s="137" t="s">
        <v>250</v>
      </c>
      <c r="H201" s="138">
        <v>197.34</v>
      </c>
      <c r="I201" s="139"/>
      <c r="J201" s="140">
        <f>ROUND(I201*H201,2)</f>
        <v>0</v>
      </c>
      <c r="K201" s="136" t="s">
        <v>317</v>
      </c>
      <c r="L201" s="34"/>
      <c r="M201" s="141" t="s">
        <v>43</v>
      </c>
      <c r="N201" s="142" t="s">
        <v>52</v>
      </c>
      <c r="P201" s="143">
        <f>O201*H201</f>
        <v>0</v>
      </c>
      <c r="Q201" s="143">
        <v>0</v>
      </c>
      <c r="R201" s="143">
        <f>Q201*H201</f>
        <v>0</v>
      </c>
      <c r="S201" s="143">
        <v>0</v>
      </c>
      <c r="T201" s="144">
        <f>S201*H201</f>
        <v>0</v>
      </c>
      <c r="AR201" s="145" t="s">
        <v>318</v>
      </c>
      <c r="AT201" s="145" t="s">
        <v>313</v>
      </c>
      <c r="AU201" s="145" t="s">
        <v>90</v>
      </c>
      <c r="AY201" s="18" t="s">
        <v>311</v>
      </c>
      <c r="BE201" s="146">
        <f>IF(N201="základní",J201,0)</f>
        <v>0</v>
      </c>
      <c r="BF201" s="146">
        <f>IF(N201="snížená",J201,0)</f>
        <v>0</v>
      </c>
      <c r="BG201" s="146">
        <f>IF(N201="zákl. přenesená",J201,0)</f>
        <v>0</v>
      </c>
      <c r="BH201" s="146">
        <f>IF(N201="sníž. přenesená",J201,0)</f>
        <v>0</v>
      </c>
      <c r="BI201" s="146">
        <f>IF(N201="nulová",J201,0)</f>
        <v>0</v>
      </c>
      <c r="BJ201" s="18" t="s">
        <v>88</v>
      </c>
      <c r="BK201" s="146">
        <f>ROUND(I201*H201,2)</f>
        <v>0</v>
      </c>
      <c r="BL201" s="18" t="s">
        <v>318</v>
      </c>
      <c r="BM201" s="145" t="s">
        <v>4021</v>
      </c>
    </row>
    <row r="202" spans="2:65" s="1" customFormat="1" ht="11.25" x14ac:dyDescent="0.2">
      <c r="B202" s="34"/>
      <c r="D202" s="147" t="s">
        <v>320</v>
      </c>
      <c r="F202" s="148" t="s">
        <v>4022</v>
      </c>
      <c r="I202" s="149"/>
      <c r="L202" s="34"/>
      <c r="M202" s="150"/>
      <c r="T202" s="55"/>
      <c r="AT202" s="18" t="s">
        <v>320</v>
      </c>
      <c r="AU202" s="18" t="s">
        <v>90</v>
      </c>
    </row>
    <row r="203" spans="2:65" s="12" customFormat="1" ht="11.25" x14ac:dyDescent="0.2">
      <c r="B203" s="151"/>
      <c r="D203" s="152" t="s">
        <v>322</v>
      </c>
      <c r="E203" s="153" t="s">
        <v>43</v>
      </c>
      <c r="F203" s="154" t="s">
        <v>4023</v>
      </c>
      <c r="H203" s="155">
        <v>197.34</v>
      </c>
      <c r="I203" s="156"/>
      <c r="L203" s="151"/>
      <c r="M203" s="157"/>
      <c r="T203" s="158"/>
      <c r="AT203" s="153" t="s">
        <v>322</v>
      </c>
      <c r="AU203" s="153" t="s">
        <v>90</v>
      </c>
      <c r="AV203" s="12" t="s">
        <v>90</v>
      </c>
      <c r="AW203" s="12" t="s">
        <v>41</v>
      </c>
      <c r="AX203" s="12" t="s">
        <v>88</v>
      </c>
      <c r="AY203" s="153" t="s">
        <v>311</v>
      </c>
    </row>
    <row r="204" spans="2:65" s="1" customFormat="1" ht="16.5" customHeight="1" x14ac:dyDescent="0.2">
      <c r="B204" s="34"/>
      <c r="C204" s="134" t="s">
        <v>523</v>
      </c>
      <c r="D204" s="134" t="s">
        <v>313</v>
      </c>
      <c r="E204" s="135" t="s">
        <v>4024</v>
      </c>
      <c r="F204" s="136" t="s">
        <v>4025</v>
      </c>
      <c r="G204" s="137" t="s">
        <v>379</v>
      </c>
      <c r="H204" s="138">
        <v>33</v>
      </c>
      <c r="I204" s="139"/>
      <c r="J204" s="140">
        <f>ROUND(I204*H204,2)</f>
        <v>0</v>
      </c>
      <c r="K204" s="136" t="s">
        <v>317</v>
      </c>
      <c r="L204" s="34"/>
      <c r="M204" s="141" t="s">
        <v>43</v>
      </c>
      <c r="N204" s="142" t="s">
        <v>52</v>
      </c>
      <c r="P204" s="143">
        <f>O204*H204</f>
        <v>0</v>
      </c>
      <c r="Q204" s="143">
        <v>0</v>
      </c>
      <c r="R204" s="143">
        <f>Q204*H204</f>
        <v>0</v>
      </c>
      <c r="S204" s="143">
        <v>0</v>
      </c>
      <c r="T204" s="144">
        <f>S204*H204</f>
        <v>0</v>
      </c>
      <c r="AR204" s="145" t="s">
        <v>318</v>
      </c>
      <c r="AT204" s="145" t="s">
        <v>313</v>
      </c>
      <c r="AU204" s="145" t="s">
        <v>90</v>
      </c>
      <c r="AY204" s="18" t="s">
        <v>311</v>
      </c>
      <c r="BE204" s="146">
        <f>IF(N204="základní",J204,0)</f>
        <v>0</v>
      </c>
      <c r="BF204" s="146">
        <f>IF(N204="snížená",J204,0)</f>
        <v>0</v>
      </c>
      <c r="BG204" s="146">
        <f>IF(N204="zákl. přenesená",J204,0)</f>
        <v>0</v>
      </c>
      <c r="BH204" s="146">
        <f>IF(N204="sníž. přenesená",J204,0)</f>
        <v>0</v>
      </c>
      <c r="BI204" s="146">
        <f>IF(N204="nulová",J204,0)</f>
        <v>0</v>
      </c>
      <c r="BJ204" s="18" t="s">
        <v>88</v>
      </c>
      <c r="BK204" s="146">
        <f>ROUND(I204*H204,2)</f>
        <v>0</v>
      </c>
      <c r="BL204" s="18" t="s">
        <v>318</v>
      </c>
      <c r="BM204" s="145" t="s">
        <v>4026</v>
      </c>
    </row>
    <row r="205" spans="2:65" s="1" customFormat="1" ht="11.25" x14ac:dyDescent="0.2">
      <c r="B205" s="34"/>
      <c r="D205" s="147" t="s">
        <v>320</v>
      </c>
      <c r="F205" s="148" t="s">
        <v>4027</v>
      </c>
      <c r="I205" s="149"/>
      <c r="L205" s="34"/>
      <c r="M205" s="150"/>
      <c r="T205" s="55"/>
      <c r="AT205" s="18" t="s">
        <v>320</v>
      </c>
      <c r="AU205" s="18" t="s">
        <v>90</v>
      </c>
    </row>
    <row r="206" spans="2:65" s="12" customFormat="1" ht="11.25" x14ac:dyDescent="0.2">
      <c r="B206" s="151"/>
      <c r="D206" s="152" t="s">
        <v>322</v>
      </c>
      <c r="E206" s="153" t="s">
        <v>43</v>
      </c>
      <c r="F206" s="154" t="s">
        <v>4028</v>
      </c>
      <c r="H206" s="155">
        <v>33</v>
      </c>
      <c r="I206" s="156"/>
      <c r="L206" s="151"/>
      <c r="M206" s="157"/>
      <c r="T206" s="158"/>
      <c r="AT206" s="153" t="s">
        <v>322</v>
      </c>
      <c r="AU206" s="153" t="s">
        <v>90</v>
      </c>
      <c r="AV206" s="12" t="s">
        <v>90</v>
      </c>
      <c r="AW206" s="12" t="s">
        <v>41</v>
      </c>
      <c r="AX206" s="12" t="s">
        <v>88</v>
      </c>
      <c r="AY206" s="153" t="s">
        <v>311</v>
      </c>
    </row>
    <row r="207" spans="2:65" s="1" customFormat="1" ht="16.5" customHeight="1" x14ac:dyDescent="0.2">
      <c r="B207" s="34"/>
      <c r="C207" s="134" t="s">
        <v>528</v>
      </c>
      <c r="D207" s="134" t="s">
        <v>313</v>
      </c>
      <c r="E207" s="135" t="s">
        <v>4029</v>
      </c>
      <c r="F207" s="136" t="s">
        <v>4030</v>
      </c>
      <c r="G207" s="137" t="s">
        <v>379</v>
      </c>
      <c r="H207" s="138">
        <v>33</v>
      </c>
      <c r="I207" s="139"/>
      <c r="J207" s="140">
        <f>ROUND(I207*H207,2)</f>
        <v>0</v>
      </c>
      <c r="K207" s="136" t="s">
        <v>317</v>
      </c>
      <c r="L207" s="34"/>
      <c r="M207" s="141" t="s">
        <v>43</v>
      </c>
      <c r="N207" s="142" t="s">
        <v>52</v>
      </c>
      <c r="P207" s="143">
        <f>O207*H207</f>
        <v>0</v>
      </c>
      <c r="Q207" s="143">
        <v>0</v>
      </c>
      <c r="R207" s="143">
        <f>Q207*H207</f>
        <v>0</v>
      </c>
      <c r="S207" s="143">
        <v>0</v>
      </c>
      <c r="T207" s="144">
        <f>S207*H207</f>
        <v>0</v>
      </c>
      <c r="AR207" s="145" t="s">
        <v>318</v>
      </c>
      <c r="AT207" s="145" t="s">
        <v>313</v>
      </c>
      <c r="AU207" s="145" t="s">
        <v>90</v>
      </c>
      <c r="AY207" s="18" t="s">
        <v>311</v>
      </c>
      <c r="BE207" s="146">
        <f>IF(N207="základní",J207,0)</f>
        <v>0</v>
      </c>
      <c r="BF207" s="146">
        <f>IF(N207="snížená",J207,0)</f>
        <v>0</v>
      </c>
      <c r="BG207" s="146">
        <f>IF(N207="zákl. přenesená",J207,0)</f>
        <v>0</v>
      </c>
      <c r="BH207" s="146">
        <f>IF(N207="sníž. přenesená",J207,0)</f>
        <v>0</v>
      </c>
      <c r="BI207" s="146">
        <f>IF(N207="nulová",J207,0)</f>
        <v>0</v>
      </c>
      <c r="BJ207" s="18" t="s">
        <v>88</v>
      </c>
      <c r="BK207" s="146">
        <f>ROUND(I207*H207,2)</f>
        <v>0</v>
      </c>
      <c r="BL207" s="18" t="s">
        <v>318</v>
      </c>
      <c r="BM207" s="145" t="s">
        <v>4031</v>
      </c>
    </row>
    <row r="208" spans="2:65" s="1" customFormat="1" ht="11.25" x14ac:dyDescent="0.2">
      <c r="B208" s="34"/>
      <c r="D208" s="147" t="s">
        <v>320</v>
      </c>
      <c r="F208" s="148" t="s">
        <v>4032</v>
      </c>
      <c r="I208" s="149"/>
      <c r="L208" s="34"/>
      <c r="M208" s="150"/>
      <c r="T208" s="55"/>
      <c r="AT208" s="18" t="s">
        <v>320</v>
      </c>
      <c r="AU208" s="18" t="s">
        <v>90</v>
      </c>
    </row>
    <row r="209" spans="2:65" s="1" customFormat="1" ht="21.75" customHeight="1" x14ac:dyDescent="0.2">
      <c r="B209" s="34"/>
      <c r="C209" s="134" t="s">
        <v>533</v>
      </c>
      <c r="D209" s="134" t="s">
        <v>313</v>
      </c>
      <c r="E209" s="135" t="s">
        <v>4033</v>
      </c>
      <c r="F209" s="136" t="s">
        <v>4034</v>
      </c>
      <c r="G209" s="137" t="s">
        <v>250</v>
      </c>
      <c r="H209" s="138">
        <v>50.591999999999999</v>
      </c>
      <c r="I209" s="139"/>
      <c r="J209" s="140">
        <f>ROUND(I209*H209,2)</f>
        <v>0</v>
      </c>
      <c r="K209" s="136" t="s">
        <v>317</v>
      </c>
      <c r="L209" s="34"/>
      <c r="M209" s="141" t="s">
        <v>43</v>
      </c>
      <c r="N209" s="142" t="s">
        <v>52</v>
      </c>
      <c r="P209" s="143">
        <f>O209*H209</f>
        <v>0</v>
      </c>
      <c r="Q209" s="143">
        <v>3.8850000000000003E-2</v>
      </c>
      <c r="R209" s="143">
        <f>Q209*H209</f>
        <v>1.9654992</v>
      </c>
      <c r="S209" s="143">
        <v>0</v>
      </c>
      <c r="T209" s="144">
        <f>S209*H209</f>
        <v>0</v>
      </c>
      <c r="AR209" s="145" t="s">
        <v>318</v>
      </c>
      <c r="AT209" s="145" t="s">
        <v>313</v>
      </c>
      <c r="AU209" s="145" t="s">
        <v>90</v>
      </c>
      <c r="AY209" s="18" t="s">
        <v>311</v>
      </c>
      <c r="BE209" s="146">
        <f>IF(N209="základní",J209,0)</f>
        <v>0</v>
      </c>
      <c r="BF209" s="146">
        <f>IF(N209="snížená",J209,0)</f>
        <v>0</v>
      </c>
      <c r="BG209" s="146">
        <f>IF(N209="zákl. přenesená",J209,0)</f>
        <v>0</v>
      </c>
      <c r="BH209" s="146">
        <f>IF(N209="sníž. přenesená",J209,0)</f>
        <v>0</v>
      </c>
      <c r="BI209" s="146">
        <f>IF(N209="nulová",J209,0)</f>
        <v>0</v>
      </c>
      <c r="BJ209" s="18" t="s">
        <v>88</v>
      </c>
      <c r="BK209" s="146">
        <f>ROUND(I209*H209,2)</f>
        <v>0</v>
      </c>
      <c r="BL209" s="18" t="s">
        <v>318</v>
      </c>
      <c r="BM209" s="145" t="s">
        <v>4035</v>
      </c>
    </row>
    <row r="210" spans="2:65" s="1" customFormat="1" ht="11.25" x14ac:dyDescent="0.2">
      <c r="B210" s="34"/>
      <c r="D210" s="147" t="s">
        <v>320</v>
      </c>
      <c r="F210" s="148" t="s">
        <v>4036</v>
      </c>
      <c r="I210" s="149"/>
      <c r="L210" s="34"/>
      <c r="M210" s="150"/>
      <c r="T210" s="55"/>
      <c r="AT210" s="18" t="s">
        <v>320</v>
      </c>
      <c r="AU210" s="18" t="s">
        <v>90</v>
      </c>
    </row>
    <row r="211" spans="2:65" s="12" customFormat="1" ht="11.25" x14ac:dyDescent="0.2">
      <c r="B211" s="151"/>
      <c r="D211" s="152" t="s">
        <v>322</v>
      </c>
      <c r="E211" s="153" t="s">
        <v>43</v>
      </c>
      <c r="F211" s="154" t="s">
        <v>3992</v>
      </c>
      <c r="H211" s="155">
        <v>50.591999999999999</v>
      </c>
      <c r="I211" s="156"/>
      <c r="L211" s="151"/>
      <c r="M211" s="157"/>
      <c r="T211" s="158"/>
      <c r="AT211" s="153" t="s">
        <v>322</v>
      </c>
      <c r="AU211" s="153" t="s">
        <v>90</v>
      </c>
      <c r="AV211" s="12" t="s">
        <v>90</v>
      </c>
      <c r="AW211" s="12" t="s">
        <v>41</v>
      </c>
      <c r="AX211" s="12" t="s">
        <v>88</v>
      </c>
      <c r="AY211" s="153" t="s">
        <v>311</v>
      </c>
    </row>
    <row r="212" spans="2:65" s="1" customFormat="1" ht="21.75" customHeight="1" x14ac:dyDescent="0.2">
      <c r="B212" s="34"/>
      <c r="C212" s="134" t="s">
        <v>539</v>
      </c>
      <c r="D212" s="134" t="s">
        <v>313</v>
      </c>
      <c r="E212" s="135" t="s">
        <v>4037</v>
      </c>
      <c r="F212" s="136" t="s">
        <v>4038</v>
      </c>
      <c r="G212" s="137" t="s">
        <v>250</v>
      </c>
      <c r="H212" s="138">
        <v>84.32</v>
      </c>
      <c r="I212" s="139"/>
      <c r="J212" s="140">
        <f>ROUND(I212*H212,2)</f>
        <v>0</v>
      </c>
      <c r="K212" s="136" t="s">
        <v>317</v>
      </c>
      <c r="L212" s="34"/>
      <c r="M212" s="141" t="s">
        <v>43</v>
      </c>
      <c r="N212" s="142" t="s">
        <v>52</v>
      </c>
      <c r="P212" s="143">
        <f>O212*H212</f>
        <v>0</v>
      </c>
      <c r="Q212" s="143">
        <v>6.0429999999999998E-2</v>
      </c>
      <c r="R212" s="143">
        <f>Q212*H212</f>
        <v>5.0954575999999996</v>
      </c>
      <c r="S212" s="143">
        <v>0</v>
      </c>
      <c r="T212" s="144">
        <f>S212*H212</f>
        <v>0</v>
      </c>
      <c r="AR212" s="145" t="s">
        <v>318</v>
      </c>
      <c r="AT212" s="145" t="s">
        <v>313</v>
      </c>
      <c r="AU212" s="145" t="s">
        <v>90</v>
      </c>
      <c r="AY212" s="18" t="s">
        <v>311</v>
      </c>
      <c r="BE212" s="146">
        <f>IF(N212="základní",J212,0)</f>
        <v>0</v>
      </c>
      <c r="BF212" s="146">
        <f>IF(N212="snížená",J212,0)</f>
        <v>0</v>
      </c>
      <c r="BG212" s="146">
        <f>IF(N212="zákl. přenesená",J212,0)</f>
        <v>0</v>
      </c>
      <c r="BH212" s="146">
        <f>IF(N212="sníž. přenesená",J212,0)</f>
        <v>0</v>
      </c>
      <c r="BI212" s="146">
        <f>IF(N212="nulová",J212,0)</f>
        <v>0</v>
      </c>
      <c r="BJ212" s="18" t="s">
        <v>88</v>
      </c>
      <c r="BK212" s="146">
        <f>ROUND(I212*H212,2)</f>
        <v>0</v>
      </c>
      <c r="BL212" s="18" t="s">
        <v>318</v>
      </c>
      <c r="BM212" s="145" t="s">
        <v>4039</v>
      </c>
    </row>
    <row r="213" spans="2:65" s="1" customFormat="1" ht="11.25" x14ac:dyDescent="0.2">
      <c r="B213" s="34"/>
      <c r="D213" s="147" t="s">
        <v>320</v>
      </c>
      <c r="F213" s="148" t="s">
        <v>4040</v>
      </c>
      <c r="I213" s="149"/>
      <c r="L213" s="34"/>
      <c r="M213" s="150"/>
      <c r="T213" s="55"/>
      <c r="AT213" s="18" t="s">
        <v>320</v>
      </c>
      <c r="AU213" s="18" t="s">
        <v>90</v>
      </c>
    </row>
    <row r="214" spans="2:65" s="12" customFormat="1" ht="11.25" x14ac:dyDescent="0.2">
      <c r="B214" s="151"/>
      <c r="D214" s="152" t="s">
        <v>322</v>
      </c>
      <c r="E214" s="153" t="s">
        <v>43</v>
      </c>
      <c r="F214" s="154" t="s">
        <v>3997</v>
      </c>
      <c r="H214" s="155">
        <v>84.32</v>
      </c>
      <c r="I214" s="156"/>
      <c r="L214" s="151"/>
      <c r="M214" s="157"/>
      <c r="T214" s="158"/>
      <c r="AT214" s="153" t="s">
        <v>322</v>
      </c>
      <c r="AU214" s="153" t="s">
        <v>90</v>
      </c>
      <c r="AV214" s="12" t="s">
        <v>90</v>
      </c>
      <c r="AW214" s="12" t="s">
        <v>41</v>
      </c>
      <c r="AX214" s="12" t="s">
        <v>88</v>
      </c>
      <c r="AY214" s="153" t="s">
        <v>311</v>
      </c>
    </row>
    <row r="215" spans="2:65" s="1" customFormat="1" ht="24.2" customHeight="1" x14ac:dyDescent="0.2">
      <c r="B215" s="34"/>
      <c r="C215" s="134" t="s">
        <v>545</v>
      </c>
      <c r="D215" s="134" t="s">
        <v>313</v>
      </c>
      <c r="E215" s="135" t="s">
        <v>4041</v>
      </c>
      <c r="F215" s="136" t="s">
        <v>4042</v>
      </c>
      <c r="G215" s="137" t="s">
        <v>250</v>
      </c>
      <c r="H215" s="138">
        <v>8.61</v>
      </c>
      <c r="I215" s="139"/>
      <c r="J215" s="140">
        <f>ROUND(I215*H215,2)</f>
        <v>0</v>
      </c>
      <c r="K215" s="136" t="s">
        <v>317</v>
      </c>
      <c r="L215" s="34"/>
      <c r="M215" s="141" t="s">
        <v>43</v>
      </c>
      <c r="N215" s="142" t="s">
        <v>52</v>
      </c>
      <c r="P215" s="143">
        <f>O215*H215</f>
        <v>0</v>
      </c>
      <c r="Q215" s="143">
        <v>4.0289999999999999E-2</v>
      </c>
      <c r="R215" s="143">
        <f>Q215*H215</f>
        <v>0.34689689999999995</v>
      </c>
      <c r="S215" s="143">
        <v>0</v>
      </c>
      <c r="T215" s="144">
        <f>S215*H215</f>
        <v>0</v>
      </c>
      <c r="AR215" s="145" t="s">
        <v>318</v>
      </c>
      <c r="AT215" s="145" t="s">
        <v>313</v>
      </c>
      <c r="AU215" s="145" t="s">
        <v>90</v>
      </c>
      <c r="AY215" s="18" t="s">
        <v>311</v>
      </c>
      <c r="BE215" s="146">
        <f>IF(N215="základní",J215,0)</f>
        <v>0</v>
      </c>
      <c r="BF215" s="146">
        <f>IF(N215="snížená",J215,0)</f>
        <v>0</v>
      </c>
      <c r="BG215" s="146">
        <f>IF(N215="zákl. přenesená",J215,0)</f>
        <v>0</v>
      </c>
      <c r="BH215" s="146">
        <f>IF(N215="sníž. přenesená",J215,0)</f>
        <v>0</v>
      </c>
      <c r="BI215" s="146">
        <f>IF(N215="nulová",J215,0)</f>
        <v>0</v>
      </c>
      <c r="BJ215" s="18" t="s">
        <v>88</v>
      </c>
      <c r="BK215" s="146">
        <f>ROUND(I215*H215,2)</f>
        <v>0</v>
      </c>
      <c r="BL215" s="18" t="s">
        <v>318</v>
      </c>
      <c r="BM215" s="145" t="s">
        <v>4043</v>
      </c>
    </row>
    <row r="216" spans="2:65" s="1" customFormat="1" ht="11.25" x14ac:dyDescent="0.2">
      <c r="B216" s="34"/>
      <c r="D216" s="147" t="s">
        <v>320</v>
      </c>
      <c r="F216" s="148" t="s">
        <v>4044</v>
      </c>
      <c r="I216" s="149"/>
      <c r="L216" s="34"/>
      <c r="M216" s="150"/>
      <c r="T216" s="55"/>
      <c r="AT216" s="18" t="s">
        <v>320</v>
      </c>
      <c r="AU216" s="18" t="s">
        <v>90</v>
      </c>
    </row>
    <row r="217" spans="2:65" s="12" customFormat="1" ht="11.25" x14ac:dyDescent="0.2">
      <c r="B217" s="151"/>
      <c r="D217" s="152" t="s">
        <v>322</v>
      </c>
      <c r="E217" s="153" t="s">
        <v>43</v>
      </c>
      <c r="F217" s="154" t="s">
        <v>4002</v>
      </c>
      <c r="H217" s="155">
        <v>8.61</v>
      </c>
      <c r="I217" s="156"/>
      <c r="L217" s="151"/>
      <c r="M217" s="157"/>
      <c r="T217" s="158"/>
      <c r="AT217" s="153" t="s">
        <v>322</v>
      </c>
      <c r="AU217" s="153" t="s">
        <v>90</v>
      </c>
      <c r="AV217" s="12" t="s">
        <v>90</v>
      </c>
      <c r="AW217" s="12" t="s">
        <v>41</v>
      </c>
      <c r="AX217" s="12" t="s">
        <v>88</v>
      </c>
      <c r="AY217" s="153" t="s">
        <v>311</v>
      </c>
    </row>
    <row r="218" spans="2:65" s="1" customFormat="1" ht="24.2" customHeight="1" x14ac:dyDescent="0.2">
      <c r="B218" s="34"/>
      <c r="C218" s="134" t="s">
        <v>551</v>
      </c>
      <c r="D218" s="134" t="s">
        <v>313</v>
      </c>
      <c r="E218" s="135" t="s">
        <v>4045</v>
      </c>
      <c r="F218" s="136" t="s">
        <v>4046</v>
      </c>
      <c r="G218" s="137" t="s">
        <v>250</v>
      </c>
      <c r="H218" s="138">
        <v>14.35</v>
      </c>
      <c r="I218" s="139"/>
      <c r="J218" s="140">
        <f>ROUND(I218*H218,2)</f>
        <v>0</v>
      </c>
      <c r="K218" s="136" t="s">
        <v>317</v>
      </c>
      <c r="L218" s="34"/>
      <c r="M218" s="141" t="s">
        <v>43</v>
      </c>
      <c r="N218" s="142" t="s">
        <v>52</v>
      </c>
      <c r="P218" s="143">
        <f>O218*H218</f>
        <v>0</v>
      </c>
      <c r="Q218" s="143">
        <v>6.0900000000000003E-2</v>
      </c>
      <c r="R218" s="143">
        <f>Q218*H218</f>
        <v>0.873915</v>
      </c>
      <c r="S218" s="143">
        <v>0</v>
      </c>
      <c r="T218" s="144">
        <f>S218*H218</f>
        <v>0</v>
      </c>
      <c r="AR218" s="145" t="s">
        <v>318</v>
      </c>
      <c r="AT218" s="145" t="s">
        <v>313</v>
      </c>
      <c r="AU218" s="145" t="s">
        <v>90</v>
      </c>
      <c r="AY218" s="18" t="s">
        <v>311</v>
      </c>
      <c r="BE218" s="146">
        <f>IF(N218="základní",J218,0)</f>
        <v>0</v>
      </c>
      <c r="BF218" s="146">
        <f>IF(N218="snížená",J218,0)</f>
        <v>0</v>
      </c>
      <c r="BG218" s="146">
        <f>IF(N218="zákl. přenesená",J218,0)</f>
        <v>0</v>
      </c>
      <c r="BH218" s="146">
        <f>IF(N218="sníž. přenesená",J218,0)</f>
        <v>0</v>
      </c>
      <c r="BI218" s="146">
        <f>IF(N218="nulová",J218,0)</f>
        <v>0</v>
      </c>
      <c r="BJ218" s="18" t="s">
        <v>88</v>
      </c>
      <c r="BK218" s="146">
        <f>ROUND(I218*H218,2)</f>
        <v>0</v>
      </c>
      <c r="BL218" s="18" t="s">
        <v>318</v>
      </c>
      <c r="BM218" s="145" t="s">
        <v>4047</v>
      </c>
    </row>
    <row r="219" spans="2:65" s="1" customFormat="1" ht="11.25" x14ac:dyDescent="0.2">
      <c r="B219" s="34"/>
      <c r="D219" s="147" t="s">
        <v>320</v>
      </c>
      <c r="F219" s="148" t="s">
        <v>4048</v>
      </c>
      <c r="I219" s="149"/>
      <c r="L219" s="34"/>
      <c r="M219" s="150"/>
      <c r="T219" s="55"/>
      <c r="AT219" s="18" t="s">
        <v>320</v>
      </c>
      <c r="AU219" s="18" t="s">
        <v>90</v>
      </c>
    </row>
    <row r="220" spans="2:65" s="12" customFormat="1" ht="11.25" x14ac:dyDescent="0.2">
      <c r="B220" s="151"/>
      <c r="D220" s="152" t="s">
        <v>322</v>
      </c>
      <c r="E220" s="153" t="s">
        <v>43</v>
      </c>
      <c r="F220" s="154" t="s">
        <v>4007</v>
      </c>
      <c r="H220" s="155">
        <v>14.35</v>
      </c>
      <c r="I220" s="156"/>
      <c r="L220" s="151"/>
      <c r="M220" s="157"/>
      <c r="T220" s="158"/>
      <c r="AT220" s="153" t="s">
        <v>322</v>
      </c>
      <c r="AU220" s="153" t="s">
        <v>90</v>
      </c>
      <c r="AV220" s="12" t="s">
        <v>90</v>
      </c>
      <c r="AW220" s="12" t="s">
        <v>41</v>
      </c>
      <c r="AX220" s="12" t="s">
        <v>88</v>
      </c>
      <c r="AY220" s="153" t="s">
        <v>311</v>
      </c>
    </row>
    <row r="221" spans="2:65" s="1" customFormat="1" ht="16.5" customHeight="1" x14ac:dyDescent="0.2">
      <c r="B221" s="34"/>
      <c r="C221" s="134" t="s">
        <v>557</v>
      </c>
      <c r="D221" s="134" t="s">
        <v>313</v>
      </c>
      <c r="E221" s="135" t="s">
        <v>4049</v>
      </c>
      <c r="F221" s="136" t="s">
        <v>4050</v>
      </c>
      <c r="G221" s="137" t="s">
        <v>250</v>
      </c>
      <c r="H221" s="138">
        <v>168.64</v>
      </c>
      <c r="I221" s="139"/>
      <c r="J221" s="140">
        <f>ROUND(I221*H221,2)</f>
        <v>0</v>
      </c>
      <c r="K221" s="136" t="s">
        <v>317</v>
      </c>
      <c r="L221" s="34"/>
      <c r="M221" s="141" t="s">
        <v>43</v>
      </c>
      <c r="N221" s="142" t="s">
        <v>52</v>
      </c>
      <c r="P221" s="143">
        <f>O221*H221</f>
        <v>0</v>
      </c>
      <c r="Q221" s="143">
        <v>3.9699999999999996E-3</v>
      </c>
      <c r="R221" s="143">
        <f>Q221*H221</f>
        <v>0.6695007999999999</v>
      </c>
      <c r="S221" s="143">
        <v>0</v>
      </c>
      <c r="T221" s="144">
        <f>S221*H221</f>
        <v>0</v>
      </c>
      <c r="AR221" s="145" t="s">
        <v>318</v>
      </c>
      <c r="AT221" s="145" t="s">
        <v>313</v>
      </c>
      <c r="AU221" s="145" t="s">
        <v>90</v>
      </c>
      <c r="AY221" s="18" t="s">
        <v>311</v>
      </c>
      <c r="BE221" s="146">
        <f>IF(N221="základní",J221,0)</f>
        <v>0</v>
      </c>
      <c r="BF221" s="146">
        <f>IF(N221="snížená",J221,0)</f>
        <v>0</v>
      </c>
      <c r="BG221" s="146">
        <f>IF(N221="zákl. přenesená",J221,0)</f>
        <v>0</v>
      </c>
      <c r="BH221" s="146">
        <f>IF(N221="sníž. přenesená",J221,0)</f>
        <v>0</v>
      </c>
      <c r="BI221" s="146">
        <f>IF(N221="nulová",J221,0)</f>
        <v>0</v>
      </c>
      <c r="BJ221" s="18" t="s">
        <v>88</v>
      </c>
      <c r="BK221" s="146">
        <f>ROUND(I221*H221,2)</f>
        <v>0</v>
      </c>
      <c r="BL221" s="18" t="s">
        <v>318</v>
      </c>
      <c r="BM221" s="145" t="s">
        <v>4051</v>
      </c>
    </row>
    <row r="222" spans="2:65" s="1" customFormat="1" ht="11.25" x14ac:dyDescent="0.2">
      <c r="B222" s="34"/>
      <c r="D222" s="147" t="s">
        <v>320</v>
      </c>
      <c r="F222" s="148" t="s">
        <v>4052</v>
      </c>
      <c r="I222" s="149"/>
      <c r="L222" s="34"/>
      <c r="M222" s="150"/>
      <c r="T222" s="55"/>
      <c r="AT222" s="18" t="s">
        <v>320</v>
      </c>
      <c r="AU222" s="18" t="s">
        <v>90</v>
      </c>
    </row>
    <row r="223" spans="2:65" s="12" customFormat="1" ht="11.25" x14ac:dyDescent="0.2">
      <c r="B223" s="151"/>
      <c r="D223" s="152" t="s">
        <v>322</v>
      </c>
      <c r="E223" s="153" t="s">
        <v>43</v>
      </c>
      <c r="F223" s="154" t="s">
        <v>4053</v>
      </c>
      <c r="H223" s="155">
        <v>168.64</v>
      </c>
      <c r="I223" s="156"/>
      <c r="L223" s="151"/>
      <c r="M223" s="157"/>
      <c r="T223" s="158"/>
      <c r="AT223" s="153" t="s">
        <v>322</v>
      </c>
      <c r="AU223" s="153" t="s">
        <v>90</v>
      </c>
      <c r="AV223" s="12" t="s">
        <v>90</v>
      </c>
      <c r="AW223" s="12" t="s">
        <v>41</v>
      </c>
      <c r="AX223" s="12" t="s">
        <v>88</v>
      </c>
      <c r="AY223" s="153" t="s">
        <v>311</v>
      </c>
    </row>
    <row r="224" spans="2:65" s="1" customFormat="1" ht="16.5" customHeight="1" x14ac:dyDescent="0.2">
      <c r="B224" s="34"/>
      <c r="C224" s="134" t="s">
        <v>562</v>
      </c>
      <c r="D224" s="134" t="s">
        <v>313</v>
      </c>
      <c r="E224" s="135" t="s">
        <v>4054</v>
      </c>
      <c r="F224" s="136" t="s">
        <v>4055</v>
      </c>
      <c r="G224" s="137" t="s">
        <v>250</v>
      </c>
      <c r="H224" s="138">
        <v>28.7</v>
      </c>
      <c r="I224" s="139"/>
      <c r="J224" s="140">
        <f>ROUND(I224*H224,2)</f>
        <v>0</v>
      </c>
      <c r="K224" s="136" t="s">
        <v>317</v>
      </c>
      <c r="L224" s="34"/>
      <c r="M224" s="141" t="s">
        <v>43</v>
      </c>
      <c r="N224" s="142" t="s">
        <v>52</v>
      </c>
      <c r="P224" s="143">
        <f>O224*H224</f>
        <v>0</v>
      </c>
      <c r="Q224" s="143">
        <v>3.5899999999999999E-3</v>
      </c>
      <c r="R224" s="143">
        <f>Q224*H224</f>
        <v>0.103033</v>
      </c>
      <c r="S224" s="143">
        <v>0</v>
      </c>
      <c r="T224" s="144">
        <f>S224*H224</f>
        <v>0</v>
      </c>
      <c r="AR224" s="145" t="s">
        <v>318</v>
      </c>
      <c r="AT224" s="145" t="s">
        <v>313</v>
      </c>
      <c r="AU224" s="145" t="s">
        <v>90</v>
      </c>
      <c r="AY224" s="18" t="s">
        <v>311</v>
      </c>
      <c r="BE224" s="146">
        <f>IF(N224="základní",J224,0)</f>
        <v>0</v>
      </c>
      <c r="BF224" s="146">
        <f>IF(N224="snížená",J224,0)</f>
        <v>0</v>
      </c>
      <c r="BG224" s="146">
        <f>IF(N224="zákl. přenesená",J224,0)</f>
        <v>0</v>
      </c>
      <c r="BH224" s="146">
        <f>IF(N224="sníž. přenesená",J224,0)</f>
        <v>0</v>
      </c>
      <c r="BI224" s="146">
        <f>IF(N224="nulová",J224,0)</f>
        <v>0</v>
      </c>
      <c r="BJ224" s="18" t="s">
        <v>88</v>
      </c>
      <c r="BK224" s="146">
        <f>ROUND(I224*H224,2)</f>
        <v>0</v>
      </c>
      <c r="BL224" s="18" t="s">
        <v>318</v>
      </c>
      <c r="BM224" s="145" t="s">
        <v>4056</v>
      </c>
    </row>
    <row r="225" spans="2:65" s="1" customFormat="1" ht="11.25" x14ac:dyDescent="0.2">
      <c r="B225" s="34"/>
      <c r="D225" s="147" t="s">
        <v>320</v>
      </c>
      <c r="F225" s="148" t="s">
        <v>4057</v>
      </c>
      <c r="I225" s="149"/>
      <c r="L225" s="34"/>
      <c r="M225" s="150"/>
      <c r="T225" s="55"/>
      <c r="AT225" s="18" t="s">
        <v>320</v>
      </c>
      <c r="AU225" s="18" t="s">
        <v>90</v>
      </c>
    </row>
    <row r="226" spans="2:65" s="12" customFormat="1" ht="11.25" x14ac:dyDescent="0.2">
      <c r="B226" s="151"/>
      <c r="D226" s="152" t="s">
        <v>322</v>
      </c>
      <c r="E226" s="153" t="s">
        <v>43</v>
      </c>
      <c r="F226" s="154" t="s">
        <v>4058</v>
      </c>
      <c r="H226" s="155">
        <v>28.7</v>
      </c>
      <c r="I226" s="156"/>
      <c r="L226" s="151"/>
      <c r="M226" s="157"/>
      <c r="T226" s="158"/>
      <c r="AT226" s="153" t="s">
        <v>322</v>
      </c>
      <c r="AU226" s="153" t="s">
        <v>90</v>
      </c>
      <c r="AV226" s="12" t="s">
        <v>90</v>
      </c>
      <c r="AW226" s="12" t="s">
        <v>41</v>
      </c>
      <c r="AX226" s="12" t="s">
        <v>88</v>
      </c>
      <c r="AY226" s="153" t="s">
        <v>311</v>
      </c>
    </row>
    <row r="227" spans="2:65" s="1" customFormat="1" ht="21.75" customHeight="1" x14ac:dyDescent="0.2">
      <c r="B227" s="34"/>
      <c r="C227" s="134" t="s">
        <v>569</v>
      </c>
      <c r="D227" s="134" t="s">
        <v>313</v>
      </c>
      <c r="E227" s="135" t="s">
        <v>4059</v>
      </c>
      <c r="F227" s="136" t="s">
        <v>4060</v>
      </c>
      <c r="G227" s="137" t="s">
        <v>250</v>
      </c>
      <c r="H227" s="138">
        <v>84.32</v>
      </c>
      <c r="I227" s="139"/>
      <c r="J227" s="140">
        <f>ROUND(I227*H227,2)</f>
        <v>0</v>
      </c>
      <c r="K227" s="136" t="s">
        <v>317</v>
      </c>
      <c r="L227" s="34"/>
      <c r="M227" s="141" t="s">
        <v>43</v>
      </c>
      <c r="N227" s="142" t="s">
        <v>52</v>
      </c>
      <c r="P227" s="143">
        <f>O227*H227</f>
        <v>0</v>
      </c>
      <c r="Q227" s="143">
        <v>9.8999999999999999E-4</v>
      </c>
      <c r="R227" s="143">
        <f>Q227*H227</f>
        <v>8.347679999999999E-2</v>
      </c>
      <c r="S227" s="143">
        <v>0</v>
      </c>
      <c r="T227" s="144">
        <f>S227*H227</f>
        <v>0</v>
      </c>
      <c r="AR227" s="145" t="s">
        <v>318</v>
      </c>
      <c r="AT227" s="145" t="s">
        <v>313</v>
      </c>
      <c r="AU227" s="145" t="s">
        <v>90</v>
      </c>
      <c r="AY227" s="18" t="s">
        <v>311</v>
      </c>
      <c r="BE227" s="146">
        <f>IF(N227="základní",J227,0)</f>
        <v>0</v>
      </c>
      <c r="BF227" s="146">
        <f>IF(N227="snížená",J227,0)</f>
        <v>0</v>
      </c>
      <c r="BG227" s="146">
        <f>IF(N227="zákl. přenesená",J227,0)</f>
        <v>0</v>
      </c>
      <c r="BH227" s="146">
        <f>IF(N227="sníž. přenesená",J227,0)</f>
        <v>0</v>
      </c>
      <c r="BI227" s="146">
        <f>IF(N227="nulová",J227,0)</f>
        <v>0</v>
      </c>
      <c r="BJ227" s="18" t="s">
        <v>88</v>
      </c>
      <c r="BK227" s="146">
        <f>ROUND(I227*H227,2)</f>
        <v>0</v>
      </c>
      <c r="BL227" s="18" t="s">
        <v>318</v>
      </c>
      <c r="BM227" s="145" t="s">
        <v>4061</v>
      </c>
    </row>
    <row r="228" spans="2:65" s="1" customFormat="1" ht="11.25" x14ac:dyDescent="0.2">
      <c r="B228" s="34"/>
      <c r="D228" s="147" t="s">
        <v>320</v>
      </c>
      <c r="F228" s="148" t="s">
        <v>4062</v>
      </c>
      <c r="I228" s="149"/>
      <c r="L228" s="34"/>
      <c r="M228" s="150"/>
      <c r="T228" s="55"/>
      <c r="AT228" s="18" t="s">
        <v>320</v>
      </c>
      <c r="AU228" s="18" t="s">
        <v>90</v>
      </c>
    </row>
    <row r="229" spans="2:65" s="12" customFormat="1" ht="11.25" x14ac:dyDescent="0.2">
      <c r="B229" s="151"/>
      <c r="D229" s="152" t="s">
        <v>322</v>
      </c>
      <c r="E229" s="153" t="s">
        <v>43</v>
      </c>
      <c r="F229" s="154" t="s">
        <v>3997</v>
      </c>
      <c r="H229" s="155">
        <v>84.32</v>
      </c>
      <c r="I229" s="156"/>
      <c r="L229" s="151"/>
      <c r="M229" s="157"/>
      <c r="T229" s="158"/>
      <c r="AT229" s="153" t="s">
        <v>322</v>
      </c>
      <c r="AU229" s="153" t="s">
        <v>90</v>
      </c>
      <c r="AV229" s="12" t="s">
        <v>90</v>
      </c>
      <c r="AW229" s="12" t="s">
        <v>41</v>
      </c>
      <c r="AX229" s="12" t="s">
        <v>88</v>
      </c>
      <c r="AY229" s="153" t="s">
        <v>311</v>
      </c>
    </row>
    <row r="230" spans="2:65" s="1" customFormat="1" ht="21.75" customHeight="1" x14ac:dyDescent="0.2">
      <c r="B230" s="34"/>
      <c r="C230" s="134" t="s">
        <v>575</v>
      </c>
      <c r="D230" s="134" t="s">
        <v>313</v>
      </c>
      <c r="E230" s="135" t="s">
        <v>4063</v>
      </c>
      <c r="F230" s="136" t="s">
        <v>4064</v>
      </c>
      <c r="G230" s="137" t="s">
        <v>250</v>
      </c>
      <c r="H230" s="138">
        <v>14.35</v>
      </c>
      <c r="I230" s="139"/>
      <c r="J230" s="140">
        <f>ROUND(I230*H230,2)</f>
        <v>0</v>
      </c>
      <c r="K230" s="136" t="s">
        <v>317</v>
      </c>
      <c r="L230" s="34"/>
      <c r="M230" s="141" t="s">
        <v>43</v>
      </c>
      <c r="N230" s="142" t="s">
        <v>52</v>
      </c>
      <c r="P230" s="143">
        <f>O230*H230</f>
        <v>0</v>
      </c>
      <c r="Q230" s="143">
        <v>8.8999999999999995E-4</v>
      </c>
      <c r="R230" s="143">
        <f>Q230*H230</f>
        <v>1.2771499999999998E-2</v>
      </c>
      <c r="S230" s="143">
        <v>0</v>
      </c>
      <c r="T230" s="144">
        <f>S230*H230</f>
        <v>0</v>
      </c>
      <c r="AR230" s="145" t="s">
        <v>318</v>
      </c>
      <c r="AT230" s="145" t="s">
        <v>313</v>
      </c>
      <c r="AU230" s="145" t="s">
        <v>90</v>
      </c>
      <c r="AY230" s="18" t="s">
        <v>311</v>
      </c>
      <c r="BE230" s="146">
        <f>IF(N230="základní",J230,0)</f>
        <v>0</v>
      </c>
      <c r="BF230" s="146">
        <f>IF(N230="snížená",J230,0)</f>
        <v>0</v>
      </c>
      <c r="BG230" s="146">
        <f>IF(N230="zákl. přenesená",J230,0)</f>
        <v>0</v>
      </c>
      <c r="BH230" s="146">
        <f>IF(N230="sníž. přenesená",J230,0)</f>
        <v>0</v>
      </c>
      <c r="BI230" s="146">
        <f>IF(N230="nulová",J230,0)</f>
        <v>0</v>
      </c>
      <c r="BJ230" s="18" t="s">
        <v>88</v>
      </c>
      <c r="BK230" s="146">
        <f>ROUND(I230*H230,2)</f>
        <v>0</v>
      </c>
      <c r="BL230" s="18" t="s">
        <v>318</v>
      </c>
      <c r="BM230" s="145" t="s">
        <v>4065</v>
      </c>
    </row>
    <row r="231" spans="2:65" s="1" customFormat="1" ht="11.25" x14ac:dyDescent="0.2">
      <c r="B231" s="34"/>
      <c r="D231" s="147" t="s">
        <v>320</v>
      </c>
      <c r="F231" s="148" t="s">
        <v>4066</v>
      </c>
      <c r="I231" s="149"/>
      <c r="L231" s="34"/>
      <c r="M231" s="150"/>
      <c r="T231" s="55"/>
      <c r="AT231" s="18" t="s">
        <v>320</v>
      </c>
      <c r="AU231" s="18" t="s">
        <v>90</v>
      </c>
    </row>
    <row r="232" spans="2:65" s="12" customFormat="1" ht="11.25" x14ac:dyDescent="0.2">
      <c r="B232" s="151"/>
      <c r="D232" s="152" t="s">
        <v>322</v>
      </c>
      <c r="E232" s="153" t="s">
        <v>43</v>
      </c>
      <c r="F232" s="154" t="s">
        <v>4007</v>
      </c>
      <c r="H232" s="155">
        <v>14.35</v>
      </c>
      <c r="I232" s="156"/>
      <c r="L232" s="151"/>
      <c r="M232" s="157"/>
      <c r="T232" s="158"/>
      <c r="AT232" s="153" t="s">
        <v>322</v>
      </c>
      <c r="AU232" s="153" t="s">
        <v>90</v>
      </c>
      <c r="AV232" s="12" t="s">
        <v>90</v>
      </c>
      <c r="AW232" s="12" t="s">
        <v>41</v>
      </c>
      <c r="AX232" s="12" t="s">
        <v>88</v>
      </c>
      <c r="AY232" s="153" t="s">
        <v>311</v>
      </c>
    </row>
    <row r="233" spans="2:65" s="1" customFormat="1" ht="16.5" customHeight="1" x14ac:dyDescent="0.2">
      <c r="B233" s="34"/>
      <c r="C233" s="134" t="s">
        <v>580</v>
      </c>
      <c r="D233" s="134" t="s">
        <v>313</v>
      </c>
      <c r="E233" s="135" t="s">
        <v>4067</v>
      </c>
      <c r="F233" s="136" t="s">
        <v>4068</v>
      </c>
      <c r="G233" s="137" t="s">
        <v>250</v>
      </c>
      <c r="H233" s="138">
        <v>197.34</v>
      </c>
      <c r="I233" s="139"/>
      <c r="J233" s="140">
        <f>ROUND(I233*H233,2)</f>
        <v>0</v>
      </c>
      <c r="K233" s="136" t="s">
        <v>317</v>
      </c>
      <c r="L233" s="34"/>
      <c r="M233" s="141" t="s">
        <v>43</v>
      </c>
      <c r="N233" s="142" t="s">
        <v>52</v>
      </c>
      <c r="P233" s="143">
        <f>O233*H233</f>
        <v>0</v>
      </c>
      <c r="Q233" s="143">
        <v>2.0999999999999999E-3</v>
      </c>
      <c r="R233" s="143">
        <f>Q233*H233</f>
        <v>0.414414</v>
      </c>
      <c r="S233" s="143">
        <v>0</v>
      </c>
      <c r="T233" s="144">
        <f>S233*H233</f>
        <v>0</v>
      </c>
      <c r="AR233" s="145" t="s">
        <v>318</v>
      </c>
      <c r="AT233" s="145" t="s">
        <v>313</v>
      </c>
      <c r="AU233" s="145" t="s">
        <v>90</v>
      </c>
      <c r="AY233" s="18" t="s">
        <v>311</v>
      </c>
      <c r="BE233" s="146">
        <f>IF(N233="základní",J233,0)</f>
        <v>0</v>
      </c>
      <c r="BF233" s="146">
        <f>IF(N233="snížená",J233,0)</f>
        <v>0</v>
      </c>
      <c r="BG233" s="146">
        <f>IF(N233="zákl. přenesená",J233,0)</f>
        <v>0</v>
      </c>
      <c r="BH233" s="146">
        <f>IF(N233="sníž. přenesená",J233,0)</f>
        <v>0</v>
      </c>
      <c r="BI233" s="146">
        <f>IF(N233="nulová",J233,0)</f>
        <v>0</v>
      </c>
      <c r="BJ233" s="18" t="s">
        <v>88</v>
      </c>
      <c r="BK233" s="146">
        <f>ROUND(I233*H233,2)</f>
        <v>0</v>
      </c>
      <c r="BL233" s="18" t="s">
        <v>318</v>
      </c>
      <c r="BM233" s="145" t="s">
        <v>4069</v>
      </c>
    </row>
    <row r="234" spans="2:65" s="1" customFormat="1" ht="11.25" x14ac:dyDescent="0.2">
      <c r="B234" s="34"/>
      <c r="D234" s="147" t="s">
        <v>320</v>
      </c>
      <c r="F234" s="148" t="s">
        <v>4070</v>
      </c>
      <c r="I234" s="149"/>
      <c r="L234" s="34"/>
      <c r="M234" s="150"/>
      <c r="T234" s="55"/>
      <c r="AT234" s="18" t="s">
        <v>320</v>
      </c>
      <c r="AU234" s="18" t="s">
        <v>90</v>
      </c>
    </row>
    <row r="235" spans="2:65" s="12" customFormat="1" ht="11.25" x14ac:dyDescent="0.2">
      <c r="B235" s="151"/>
      <c r="D235" s="152" t="s">
        <v>322</v>
      </c>
      <c r="E235" s="153" t="s">
        <v>43</v>
      </c>
      <c r="F235" s="154" t="s">
        <v>4071</v>
      </c>
      <c r="H235" s="155">
        <v>197.34</v>
      </c>
      <c r="I235" s="156"/>
      <c r="L235" s="151"/>
      <c r="M235" s="157"/>
      <c r="T235" s="158"/>
      <c r="AT235" s="153" t="s">
        <v>322</v>
      </c>
      <c r="AU235" s="153" t="s">
        <v>90</v>
      </c>
      <c r="AV235" s="12" t="s">
        <v>90</v>
      </c>
      <c r="AW235" s="12" t="s">
        <v>41</v>
      </c>
      <c r="AX235" s="12" t="s">
        <v>88</v>
      </c>
      <c r="AY235" s="153" t="s">
        <v>311</v>
      </c>
    </row>
    <row r="236" spans="2:65" s="1" customFormat="1" ht="24.2" customHeight="1" x14ac:dyDescent="0.2">
      <c r="B236" s="34"/>
      <c r="C236" s="134" t="s">
        <v>588</v>
      </c>
      <c r="D236" s="134" t="s">
        <v>313</v>
      </c>
      <c r="E236" s="135" t="s">
        <v>4072</v>
      </c>
      <c r="F236" s="136" t="s">
        <v>4073</v>
      </c>
      <c r="G236" s="137" t="s">
        <v>379</v>
      </c>
      <c r="H236" s="138">
        <v>59.2</v>
      </c>
      <c r="I236" s="139"/>
      <c r="J236" s="140">
        <f>ROUND(I236*H236,2)</f>
        <v>0</v>
      </c>
      <c r="K236" s="136" t="s">
        <v>317</v>
      </c>
      <c r="L236" s="34"/>
      <c r="M236" s="141" t="s">
        <v>43</v>
      </c>
      <c r="N236" s="142" t="s">
        <v>52</v>
      </c>
      <c r="P236" s="143">
        <f>O236*H236</f>
        <v>0</v>
      </c>
      <c r="Q236" s="143">
        <v>4.2999999999999999E-4</v>
      </c>
      <c r="R236" s="143">
        <f>Q236*H236</f>
        <v>2.5455999999999999E-2</v>
      </c>
      <c r="S236" s="143">
        <v>0</v>
      </c>
      <c r="T236" s="144">
        <f>S236*H236</f>
        <v>0</v>
      </c>
      <c r="AR236" s="145" t="s">
        <v>318</v>
      </c>
      <c r="AT236" s="145" t="s">
        <v>313</v>
      </c>
      <c r="AU236" s="145" t="s">
        <v>90</v>
      </c>
      <c r="AY236" s="18" t="s">
        <v>311</v>
      </c>
      <c r="BE236" s="146">
        <f>IF(N236="základní",J236,0)</f>
        <v>0</v>
      </c>
      <c r="BF236" s="146">
        <f>IF(N236="snížená",J236,0)</f>
        <v>0</v>
      </c>
      <c r="BG236" s="146">
        <f>IF(N236="zákl. přenesená",J236,0)</f>
        <v>0</v>
      </c>
      <c r="BH236" s="146">
        <f>IF(N236="sníž. přenesená",J236,0)</f>
        <v>0</v>
      </c>
      <c r="BI236" s="146">
        <f>IF(N236="nulová",J236,0)</f>
        <v>0</v>
      </c>
      <c r="BJ236" s="18" t="s">
        <v>88</v>
      </c>
      <c r="BK236" s="146">
        <f>ROUND(I236*H236,2)</f>
        <v>0</v>
      </c>
      <c r="BL236" s="18" t="s">
        <v>318</v>
      </c>
      <c r="BM236" s="145" t="s">
        <v>4074</v>
      </c>
    </row>
    <row r="237" spans="2:65" s="1" customFormat="1" ht="11.25" x14ac:dyDescent="0.2">
      <c r="B237" s="34"/>
      <c r="D237" s="147" t="s">
        <v>320</v>
      </c>
      <c r="F237" s="148" t="s">
        <v>4075</v>
      </c>
      <c r="I237" s="149"/>
      <c r="L237" s="34"/>
      <c r="M237" s="150"/>
      <c r="T237" s="55"/>
      <c r="AT237" s="18" t="s">
        <v>320</v>
      </c>
      <c r="AU237" s="18" t="s">
        <v>90</v>
      </c>
    </row>
    <row r="238" spans="2:65" s="1" customFormat="1" ht="19.5" x14ac:dyDescent="0.2">
      <c r="B238" s="34"/>
      <c r="D238" s="152" t="s">
        <v>668</v>
      </c>
      <c r="F238" s="182" t="s">
        <v>4076</v>
      </c>
      <c r="I238" s="149"/>
      <c r="L238" s="34"/>
      <c r="M238" s="150"/>
      <c r="T238" s="55"/>
      <c r="AT238" s="18" t="s">
        <v>668</v>
      </c>
      <c r="AU238" s="18" t="s">
        <v>90</v>
      </c>
    </row>
    <row r="239" spans="2:65" s="12" customFormat="1" ht="11.25" x14ac:dyDescent="0.2">
      <c r="B239" s="151"/>
      <c r="D239" s="152" t="s">
        <v>322</v>
      </c>
      <c r="E239" s="153" t="s">
        <v>43</v>
      </c>
      <c r="F239" s="154" t="s">
        <v>4077</v>
      </c>
      <c r="H239" s="155">
        <v>59.2</v>
      </c>
      <c r="I239" s="156"/>
      <c r="L239" s="151"/>
      <c r="M239" s="157"/>
      <c r="T239" s="158"/>
      <c r="AT239" s="153" t="s">
        <v>322</v>
      </c>
      <c r="AU239" s="153" t="s">
        <v>90</v>
      </c>
      <c r="AV239" s="12" t="s">
        <v>90</v>
      </c>
      <c r="AW239" s="12" t="s">
        <v>41</v>
      </c>
      <c r="AX239" s="12" t="s">
        <v>88</v>
      </c>
      <c r="AY239" s="153" t="s">
        <v>311</v>
      </c>
    </row>
    <row r="240" spans="2:65" s="1" customFormat="1" ht="16.5" customHeight="1" x14ac:dyDescent="0.2">
      <c r="B240" s="34"/>
      <c r="C240" s="134" t="s">
        <v>594</v>
      </c>
      <c r="D240" s="134" t="s">
        <v>313</v>
      </c>
      <c r="E240" s="135" t="s">
        <v>4078</v>
      </c>
      <c r="F240" s="136" t="s">
        <v>4079</v>
      </c>
      <c r="G240" s="137" t="s">
        <v>316</v>
      </c>
      <c r="H240" s="138">
        <v>0.5</v>
      </c>
      <c r="I240" s="139"/>
      <c r="J240" s="140">
        <f>ROUND(I240*H240,2)</f>
        <v>0</v>
      </c>
      <c r="K240" s="136" t="s">
        <v>317</v>
      </c>
      <c r="L240" s="34"/>
      <c r="M240" s="141" t="s">
        <v>43</v>
      </c>
      <c r="N240" s="142" t="s">
        <v>52</v>
      </c>
      <c r="P240" s="143">
        <f>O240*H240</f>
        <v>0</v>
      </c>
      <c r="Q240" s="143">
        <v>1.6372100000000001</v>
      </c>
      <c r="R240" s="143">
        <f>Q240*H240</f>
        <v>0.81860500000000003</v>
      </c>
      <c r="S240" s="143">
        <v>0</v>
      </c>
      <c r="T240" s="144">
        <f>S240*H240</f>
        <v>0</v>
      </c>
      <c r="AR240" s="145" t="s">
        <v>318</v>
      </c>
      <c r="AT240" s="145" t="s">
        <v>313</v>
      </c>
      <c r="AU240" s="145" t="s">
        <v>90</v>
      </c>
      <c r="AY240" s="18" t="s">
        <v>311</v>
      </c>
      <c r="BE240" s="146">
        <f>IF(N240="základní",J240,0)</f>
        <v>0</v>
      </c>
      <c r="BF240" s="146">
        <f>IF(N240="snížená",J240,0)</f>
        <v>0</v>
      </c>
      <c r="BG240" s="146">
        <f>IF(N240="zákl. přenesená",J240,0)</f>
        <v>0</v>
      </c>
      <c r="BH240" s="146">
        <f>IF(N240="sníž. přenesená",J240,0)</f>
        <v>0</v>
      </c>
      <c r="BI240" s="146">
        <f>IF(N240="nulová",J240,0)</f>
        <v>0</v>
      </c>
      <c r="BJ240" s="18" t="s">
        <v>88</v>
      </c>
      <c r="BK240" s="146">
        <f>ROUND(I240*H240,2)</f>
        <v>0</v>
      </c>
      <c r="BL240" s="18" t="s">
        <v>318</v>
      </c>
      <c r="BM240" s="145" t="s">
        <v>4080</v>
      </c>
    </row>
    <row r="241" spans="2:65" s="1" customFormat="1" ht="11.25" x14ac:dyDescent="0.2">
      <c r="B241" s="34"/>
      <c r="D241" s="147" t="s">
        <v>320</v>
      </c>
      <c r="F241" s="148" t="s">
        <v>4081</v>
      </c>
      <c r="I241" s="149"/>
      <c r="L241" s="34"/>
      <c r="M241" s="150"/>
      <c r="T241" s="55"/>
      <c r="AT241" s="18" t="s">
        <v>320</v>
      </c>
      <c r="AU241" s="18" t="s">
        <v>90</v>
      </c>
    </row>
    <row r="242" spans="2:65" s="12" customFormat="1" ht="11.25" x14ac:dyDescent="0.2">
      <c r="B242" s="151"/>
      <c r="D242" s="152" t="s">
        <v>322</v>
      </c>
      <c r="E242" s="153" t="s">
        <v>43</v>
      </c>
      <c r="F242" s="154" t="s">
        <v>4082</v>
      </c>
      <c r="H242" s="155">
        <v>0.5</v>
      </c>
      <c r="I242" s="156"/>
      <c r="L242" s="151"/>
      <c r="M242" s="157"/>
      <c r="T242" s="158"/>
      <c r="AT242" s="153" t="s">
        <v>322</v>
      </c>
      <c r="AU242" s="153" t="s">
        <v>90</v>
      </c>
      <c r="AV242" s="12" t="s">
        <v>90</v>
      </c>
      <c r="AW242" s="12" t="s">
        <v>41</v>
      </c>
      <c r="AX242" s="12" t="s">
        <v>88</v>
      </c>
      <c r="AY242" s="153" t="s">
        <v>311</v>
      </c>
    </row>
    <row r="243" spans="2:65" s="1" customFormat="1" ht="16.5" customHeight="1" x14ac:dyDescent="0.2">
      <c r="B243" s="34"/>
      <c r="C243" s="134" t="s">
        <v>599</v>
      </c>
      <c r="D243" s="134" t="s">
        <v>313</v>
      </c>
      <c r="E243" s="135" t="s">
        <v>4083</v>
      </c>
      <c r="F243" s="136" t="s">
        <v>4084</v>
      </c>
      <c r="G243" s="137" t="s">
        <v>316</v>
      </c>
      <c r="H243" s="138">
        <v>0.5</v>
      </c>
      <c r="I243" s="139"/>
      <c r="J243" s="140">
        <f>ROUND(I243*H243,2)</f>
        <v>0</v>
      </c>
      <c r="K243" s="136" t="s">
        <v>317</v>
      </c>
      <c r="L243" s="34"/>
      <c r="M243" s="141" t="s">
        <v>43</v>
      </c>
      <c r="N243" s="142" t="s">
        <v>52</v>
      </c>
      <c r="P243" s="143">
        <f>O243*H243</f>
        <v>0</v>
      </c>
      <c r="Q243" s="143">
        <v>0</v>
      </c>
      <c r="R243" s="143">
        <f>Q243*H243</f>
        <v>0</v>
      </c>
      <c r="S243" s="143">
        <v>0</v>
      </c>
      <c r="T243" s="144">
        <f>S243*H243</f>
        <v>0</v>
      </c>
      <c r="AR243" s="145" t="s">
        <v>318</v>
      </c>
      <c r="AT243" s="145" t="s">
        <v>313</v>
      </c>
      <c r="AU243" s="145" t="s">
        <v>90</v>
      </c>
      <c r="AY243" s="18" t="s">
        <v>311</v>
      </c>
      <c r="BE243" s="146">
        <f>IF(N243="základní",J243,0)</f>
        <v>0</v>
      </c>
      <c r="BF243" s="146">
        <f>IF(N243="snížená",J243,0)</f>
        <v>0</v>
      </c>
      <c r="BG243" s="146">
        <f>IF(N243="zákl. přenesená",J243,0)</f>
        <v>0</v>
      </c>
      <c r="BH243" s="146">
        <f>IF(N243="sníž. přenesená",J243,0)</f>
        <v>0</v>
      </c>
      <c r="BI243" s="146">
        <f>IF(N243="nulová",J243,0)</f>
        <v>0</v>
      </c>
      <c r="BJ243" s="18" t="s">
        <v>88</v>
      </c>
      <c r="BK243" s="146">
        <f>ROUND(I243*H243,2)</f>
        <v>0</v>
      </c>
      <c r="BL243" s="18" t="s">
        <v>318</v>
      </c>
      <c r="BM243" s="145" t="s">
        <v>4085</v>
      </c>
    </row>
    <row r="244" spans="2:65" s="1" customFormat="1" ht="11.25" x14ac:dyDescent="0.2">
      <c r="B244" s="34"/>
      <c r="D244" s="147" t="s">
        <v>320</v>
      </c>
      <c r="F244" s="148" t="s">
        <v>4086</v>
      </c>
      <c r="I244" s="149"/>
      <c r="L244" s="34"/>
      <c r="M244" s="150"/>
      <c r="T244" s="55"/>
      <c r="AT244" s="18" t="s">
        <v>320</v>
      </c>
      <c r="AU244" s="18" t="s">
        <v>90</v>
      </c>
    </row>
    <row r="245" spans="2:65" s="11" customFormat="1" ht="22.9" customHeight="1" x14ac:dyDescent="0.2">
      <c r="B245" s="122"/>
      <c r="D245" s="123" t="s">
        <v>80</v>
      </c>
      <c r="E245" s="132" t="s">
        <v>868</v>
      </c>
      <c r="F245" s="132" t="s">
        <v>869</v>
      </c>
      <c r="I245" s="125"/>
      <c r="J245" s="133">
        <f>BK245</f>
        <v>0</v>
      </c>
      <c r="L245" s="122"/>
      <c r="M245" s="127"/>
      <c r="P245" s="128">
        <f>SUM(P246:P252)</f>
        <v>0</v>
      </c>
      <c r="R245" s="128">
        <f>SUM(R246:R252)</f>
        <v>0</v>
      </c>
      <c r="T245" s="129">
        <f>SUM(T246:T252)</f>
        <v>0</v>
      </c>
      <c r="AR245" s="123" t="s">
        <v>88</v>
      </c>
      <c r="AT245" s="130" t="s">
        <v>80</v>
      </c>
      <c r="AU245" s="130" t="s">
        <v>88</v>
      </c>
      <c r="AY245" s="123" t="s">
        <v>311</v>
      </c>
      <c r="BK245" s="131">
        <f>SUM(BK246:BK252)</f>
        <v>0</v>
      </c>
    </row>
    <row r="246" spans="2:65" s="1" customFormat="1" ht="24.2" customHeight="1" x14ac:dyDescent="0.2">
      <c r="B246" s="34"/>
      <c r="C246" s="134" t="s">
        <v>605</v>
      </c>
      <c r="D246" s="134" t="s">
        <v>313</v>
      </c>
      <c r="E246" s="135" t="s">
        <v>871</v>
      </c>
      <c r="F246" s="136" t="s">
        <v>872</v>
      </c>
      <c r="G246" s="137" t="s">
        <v>371</v>
      </c>
      <c r="H246" s="138">
        <v>41.441000000000003</v>
      </c>
      <c r="I246" s="139"/>
      <c r="J246" s="140">
        <f>ROUND(I246*H246,2)</f>
        <v>0</v>
      </c>
      <c r="K246" s="136" t="s">
        <v>317</v>
      </c>
      <c r="L246" s="34"/>
      <c r="M246" s="141" t="s">
        <v>43</v>
      </c>
      <c r="N246" s="142" t="s">
        <v>52</v>
      </c>
      <c r="P246" s="143">
        <f>O246*H246</f>
        <v>0</v>
      </c>
      <c r="Q246" s="143">
        <v>0</v>
      </c>
      <c r="R246" s="143">
        <f>Q246*H246</f>
        <v>0</v>
      </c>
      <c r="S246" s="143">
        <v>0</v>
      </c>
      <c r="T246" s="144">
        <f>S246*H246</f>
        <v>0</v>
      </c>
      <c r="AR246" s="145" t="s">
        <v>318</v>
      </c>
      <c r="AT246" s="145" t="s">
        <v>313</v>
      </c>
      <c r="AU246" s="145" t="s">
        <v>90</v>
      </c>
      <c r="AY246" s="18" t="s">
        <v>311</v>
      </c>
      <c r="BE246" s="146">
        <f>IF(N246="základní",J246,0)</f>
        <v>0</v>
      </c>
      <c r="BF246" s="146">
        <f>IF(N246="snížená",J246,0)</f>
        <v>0</v>
      </c>
      <c r="BG246" s="146">
        <f>IF(N246="zákl. přenesená",J246,0)</f>
        <v>0</v>
      </c>
      <c r="BH246" s="146">
        <f>IF(N246="sníž. přenesená",J246,0)</f>
        <v>0</v>
      </c>
      <c r="BI246" s="146">
        <f>IF(N246="nulová",J246,0)</f>
        <v>0</v>
      </c>
      <c r="BJ246" s="18" t="s">
        <v>88</v>
      </c>
      <c r="BK246" s="146">
        <f>ROUND(I246*H246,2)</f>
        <v>0</v>
      </c>
      <c r="BL246" s="18" t="s">
        <v>318</v>
      </c>
      <c r="BM246" s="145" t="s">
        <v>4087</v>
      </c>
    </row>
    <row r="247" spans="2:65" s="1" customFormat="1" ht="11.25" x14ac:dyDescent="0.2">
      <c r="B247" s="34"/>
      <c r="D247" s="147" t="s">
        <v>320</v>
      </c>
      <c r="F247" s="148" t="s">
        <v>874</v>
      </c>
      <c r="I247" s="149"/>
      <c r="L247" s="34"/>
      <c r="M247" s="150"/>
      <c r="T247" s="55"/>
      <c r="AT247" s="18" t="s">
        <v>320</v>
      </c>
      <c r="AU247" s="18" t="s">
        <v>90</v>
      </c>
    </row>
    <row r="248" spans="2:65" s="1" customFormat="1" ht="21.75" customHeight="1" x14ac:dyDescent="0.2">
      <c r="B248" s="34"/>
      <c r="C248" s="134" t="s">
        <v>611</v>
      </c>
      <c r="D248" s="134" t="s">
        <v>313</v>
      </c>
      <c r="E248" s="135" t="s">
        <v>876</v>
      </c>
      <c r="F248" s="136" t="s">
        <v>877</v>
      </c>
      <c r="G248" s="137" t="s">
        <v>371</v>
      </c>
      <c r="H248" s="138">
        <v>41.441000000000003</v>
      </c>
      <c r="I248" s="139"/>
      <c r="J248" s="140">
        <f>ROUND(I248*H248,2)</f>
        <v>0</v>
      </c>
      <c r="K248" s="136" t="s">
        <v>317</v>
      </c>
      <c r="L248" s="34"/>
      <c r="M248" s="141" t="s">
        <v>43</v>
      </c>
      <c r="N248" s="142" t="s">
        <v>52</v>
      </c>
      <c r="P248" s="143">
        <f>O248*H248</f>
        <v>0</v>
      </c>
      <c r="Q248" s="143">
        <v>0</v>
      </c>
      <c r="R248" s="143">
        <f>Q248*H248</f>
        <v>0</v>
      </c>
      <c r="S248" s="143">
        <v>0</v>
      </c>
      <c r="T248" s="144">
        <f>S248*H248</f>
        <v>0</v>
      </c>
      <c r="AR248" s="145" t="s">
        <v>318</v>
      </c>
      <c r="AT248" s="145" t="s">
        <v>313</v>
      </c>
      <c r="AU248" s="145" t="s">
        <v>90</v>
      </c>
      <c r="AY248" s="18" t="s">
        <v>311</v>
      </c>
      <c r="BE248" s="146">
        <f>IF(N248="základní",J248,0)</f>
        <v>0</v>
      </c>
      <c r="BF248" s="146">
        <f>IF(N248="snížená",J248,0)</f>
        <v>0</v>
      </c>
      <c r="BG248" s="146">
        <f>IF(N248="zákl. přenesená",J248,0)</f>
        <v>0</v>
      </c>
      <c r="BH248" s="146">
        <f>IF(N248="sníž. přenesená",J248,0)</f>
        <v>0</v>
      </c>
      <c r="BI248" s="146">
        <f>IF(N248="nulová",J248,0)</f>
        <v>0</v>
      </c>
      <c r="BJ248" s="18" t="s">
        <v>88</v>
      </c>
      <c r="BK248" s="146">
        <f>ROUND(I248*H248,2)</f>
        <v>0</v>
      </c>
      <c r="BL248" s="18" t="s">
        <v>318</v>
      </c>
      <c r="BM248" s="145" t="s">
        <v>4088</v>
      </c>
    </row>
    <row r="249" spans="2:65" s="1" customFormat="1" ht="11.25" x14ac:dyDescent="0.2">
      <c r="B249" s="34"/>
      <c r="D249" s="147" t="s">
        <v>320</v>
      </c>
      <c r="F249" s="148" t="s">
        <v>879</v>
      </c>
      <c r="I249" s="149"/>
      <c r="L249" s="34"/>
      <c r="M249" s="150"/>
      <c r="T249" s="55"/>
      <c r="AT249" s="18" t="s">
        <v>320</v>
      </c>
      <c r="AU249" s="18" t="s">
        <v>90</v>
      </c>
    </row>
    <row r="250" spans="2:65" s="1" customFormat="1" ht="24.2" customHeight="1" x14ac:dyDescent="0.2">
      <c r="B250" s="34"/>
      <c r="C250" s="134" t="s">
        <v>617</v>
      </c>
      <c r="D250" s="134" t="s">
        <v>313</v>
      </c>
      <c r="E250" s="135" t="s">
        <v>881</v>
      </c>
      <c r="F250" s="136" t="s">
        <v>882</v>
      </c>
      <c r="G250" s="137" t="s">
        <v>371</v>
      </c>
      <c r="H250" s="138">
        <v>372.96899999999999</v>
      </c>
      <c r="I250" s="139"/>
      <c r="J250" s="140">
        <f>ROUND(I250*H250,2)</f>
        <v>0</v>
      </c>
      <c r="K250" s="136" t="s">
        <v>317</v>
      </c>
      <c r="L250" s="34"/>
      <c r="M250" s="141" t="s">
        <v>43</v>
      </c>
      <c r="N250" s="142" t="s">
        <v>52</v>
      </c>
      <c r="P250" s="143">
        <f>O250*H250</f>
        <v>0</v>
      </c>
      <c r="Q250" s="143">
        <v>0</v>
      </c>
      <c r="R250" s="143">
        <f>Q250*H250</f>
        <v>0</v>
      </c>
      <c r="S250" s="143">
        <v>0</v>
      </c>
      <c r="T250" s="144">
        <f>S250*H250</f>
        <v>0</v>
      </c>
      <c r="AR250" s="145" t="s">
        <v>318</v>
      </c>
      <c r="AT250" s="145" t="s">
        <v>313</v>
      </c>
      <c r="AU250" s="145" t="s">
        <v>90</v>
      </c>
      <c r="AY250" s="18" t="s">
        <v>311</v>
      </c>
      <c r="BE250" s="146">
        <f>IF(N250="základní",J250,0)</f>
        <v>0</v>
      </c>
      <c r="BF250" s="146">
        <f>IF(N250="snížená",J250,0)</f>
        <v>0</v>
      </c>
      <c r="BG250" s="146">
        <f>IF(N250="zákl. přenesená",J250,0)</f>
        <v>0</v>
      </c>
      <c r="BH250" s="146">
        <f>IF(N250="sníž. přenesená",J250,0)</f>
        <v>0</v>
      </c>
      <c r="BI250" s="146">
        <f>IF(N250="nulová",J250,0)</f>
        <v>0</v>
      </c>
      <c r="BJ250" s="18" t="s">
        <v>88</v>
      </c>
      <c r="BK250" s="146">
        <f>ROUND(I250*H250,2)</f>
        <v>0</v>
      </c>
      <c r="BL250" s="18" t="s">
        <v>318</v>
      </c>
      <c r="BM250" s="145" t="s">
        <v>4089</v>
      </c>
    </row>
    <row r="251" spans="2:65" s="1" customFormat="1" ht="11.25" x14ac:dyDescent="0.2">
      <c r="B251" s="34"/>
      <c r="D251" s="147" t="s">
        <v>320</v>
      </c>
      <c r="F251" s="148" t="s">
        <v>884</v>
      </c>
      <c r="I251" s="149"/>
      <c r="L251" s="34"/>
      <c r="M251" s="150"/>
      <c r="T251" s="55"/>
      <c r="AT251" s="18" t="s">
        <v>320</v>
      </c>
      <c r="AU251" s="18" t="s">
        <v>90</v>
      </c>
    </row>
    <row r="252" spans="2:65" s="12" customFormat="1" ht="11.25" x14ac:dyDescent="0.2">
      <c r="B252" s="151"/>
      <c r="D252" s="152" t="s">
        <v>322</v>
      </c>
      <c r="F252" s="154" t="s">
        <v>4090</v>
      </c>
      <c r="H252" s="155">
        <v>372.96899999999999</v>
      </c>
      <c r="I252" s="156"/>
      <c r="L252" s="151"/>
      <c r="M252" s="157"/>
      <c r="T252" s="158"/>
      <c r="AT252" s="153" t="s">
        <v>322</v>
      </c>
      <c r="AU252" s="153" t="s">
        <v>90</v>
      </c>
      <c r="AV252" s="12" t="s">
        <v>90</v>
      </c>
      <c r="AW252" s="12" t="s">
        <v>4</v>
      </c>
      <c r="AX252" s="12" t="s">
        <v>88</v>
      </c>
      <c r="AY252" s="153" t="s">
        <v>311</v>
      </c>
    </row>
    <row r="253" spans="2:65" s="11" customFormat="1" ht="22.9" customHeight="1" x14ac:dyDescent="0.2">
      <c r="B253" s="122"/>
      <c r="D253" s="123" t="s">
        <v>80</v>
      </c>
      <c r="E253" s="132" t="s">
        <v>886</v>
      </c>
      <c r="F253" s="132" t="s">
        <v>887</v>
      </c>
      <c r="I253" s="125"/>
      <c r="J253" s="133">
        <f>BK253</f>
        <v>0</v>
      </c>
      <c r="L253" s="122"/>
      <c r="M253" s="127"/>
      <c r="P253" s="128">
        <f>SUM(P254:P265)</f>
        <v>0</v>
      </c>
      <c r="R253" s="128">
        <f>SUM(R254:R265)</f>
        <v>0</v>
      </c>
      <c r="T253" s="129">
        <f>SUM(T254:T265)</f>
        <v>0</v>
      </c>
      <c r="AR253" s="123" t="s">
        <v>88</v>
      </c>
      <c r="AT253" s="130" t="s">
        <v>80</v>
      </c>
      <c r="AU253" s="130" t="s">
        <v>88</v>
      </c>
      <c r="AY253" s="123" t="s">
        <v>311</v>
      </c>
      <c r="BK253" s="131">
        <f>SUM(BK254:BK265)</f>
        <v>0</v>
      </c>
    </row>
    <row r="254" spans="2:65" s="1" customFormat="1" ht="24.2" customHeight="1" x14ac:dyDescent="0.2">
      <c r="B254" s="34"/>
      <c r="C254" s="134" t="s">
        <v>622</v>
      </c>
      <c r="D254" s="134" t="s">
        <v>313</v>
      </c>
      <c r="E254" s="135" t="s">
        <v>1849</v>
      </c>
      <c r="F254" s="136" t="s">
        <v>1850</v>
      </c>
      <c r="G254" s="137" t="s">
        <v>371</v>
      </c>
      <c r="H254" s="138">
        <v>6.7949999999999999</v>
      </c>
      <c r="I254" s="139"/>
      <c r="J254" s="140">
        <f>ROUND(I254*H254,2)</f>
        <v>0</v>
      </c>
      <c r="K254" s="136" t="s">
        <v>317</v>
      </c>
      <c r="L254" s="34"/>
      <c r="M254" s="141" t="s">
        <v>43</v>
      </c>
      <c r="N254" s="142" t="s">
        <v>52</v>
      </c>
      <c r="P254" s="143">
        <f>O254*H254</f>
        <v>0</v>
      </c>
      <c r="Q254" s="143">
        <v>0</v>
      </c>
      <c r="R254" s="143">
        <f>Q254*H254</f>
        <v>0</v>
      </c>
      <c r="S254" s="143">
        <v>0</v>
      </c>
      <c r="T254" s="144">
        <f>S254*H254</f>
        <v>0</v>
      </c>
      <c r="AR254" s="145" t="s">
        <v>318</v>
      </c>
      <c r="AT254" s="145" t="s">
        <v>313</v>
      </c>
      <c r="AU254" s="145" t="s">
        <v>90</v>
      </c>
      <c r="AY254" s="18" t="s">
        <v>311</v>
      </c>
      <c r="BE254" s="146">
        <f>IF(N254="základní",J254,0)</f>
        <v>0</v>
      </c>
      <c r="BF254" s="146">
        <f>IF(N254="snížená",J254,0)</f>
        <v>0</v>
      </c>
      <c r="BG254" s="146">
        <f>IF(N254="zákl. přenesená",J254,0)</f>
        <v>0</v>
      </c>
      <c r="BH254" s="146">
        <f>IF(N254="sníž. přenesená",J254,0)</f>
        <v>0</v>
      </c>
      <c r="BI254" s="146">
        <f>IF(N254="nulová",J254,0)</f>
        <v>0</v>
      </c>
      <c r="BJ254" s="18" t="s">
        <v>88</v>
      </c>
      <c r="BK254" s="146">
        <f>ROUND(I254*H254,2)</f>
        <v>0</v>
      </c>
      <c r="BL254" s="18" t="s">
        <v>318</v>
      </c>
      <c r="BM254" s="145" t="s">
        <v>4091</v>
      </c>
    </row>
    <row r="255" spans="2:65" s="1" customFormat="1" ht="11.25" x14ac:dyDescent="0.2">
      <c r="B255" s="34"/>
      <c r="D255" s="147" t="s">
        <v>320</v>
      </c>
      <c r="F255" s="148" t="s">
        <v>1852</v>
      </c>
      <c r="I255" s="149"/>
      <c r="L255" s="34"/>
      <c r="M255" s="150"/>
      <c r="T255" s="55"/>
      <c r="AT255" s="18" t="s">
        <v>320</v>
      </c>
      <c r="AU255" s="18" t="s">
        <v>90</v>
      </c>
    </row>
    <row r="256" spans="2:65" s="12" customFormat="1" ht="11.25" x14ac:dyDescent="0.2">
      <c r="B256" s="151"/>
      <c r="D256" s="152" t="s">
        <v>322</v>
      </c>
      <c r="E256" s="153" t="s">
        <v>43</v>
      </c>
      <c r="F256" s="154" t="s">
        <v>3927</v>
      </c>
      <c r="H256" s="155">
        <v>3.7749999999999999</v>
      </c>
      <c r="I256" s="156"/>
      <c r="L256" s="151"/>
      <c r="M256" s="157"/>
      <c r="T256" s="158"/>
      <c r="AT256" s="153" t="s">
        <v>322</v>
      </c>
      <c r="AU256" s="153" t="s">
        <v>90</v>
      </c>
      <c r="AV256" s="12" t="s">
        <v>90</v>
      </c>
      <c r="AW256" s="12" t="s">
        <v>41</v>
      </c>
      <c r="AX256" s="12" t="s">
        <v>88</v>
      </c>
      <c r="AY256" s="153" t="s">
        <v>311</v>
      </c>
    </row>
    <row r="257" spans="2:65" s="12" customFormat="1" ht="11.25" x14ac:dyDescent="0.2">
      <c r="B257" s="151"/>
      <c r="D257" s="152" t="s">
        <v>322</v>
      </c>
      <c r="F257" s="154" t="s">
        <v>4092</v>
      </c>
      <c r="H257" s="155">
        <v>6.7949999999999999</v>
      </c>
      <c r="I257" s="156"/>
      <c r="L257" s="151"/>
      <c r="M257" s="157"/>
      <c r="T257" s="158"/>
      <c r="AT257" s="153" t="s">
        <v>322</v>
      </c>
      <c r="AU257" s="153" t="s">
        <v>90</v>
      </c>
      <c r="AV257" s="12" t="s">
        <v>90</v>
      </c>
      <c r="AW257" s="12" t="s">
        <v>4</v>
      </c>
      <c r="AX257" s="12" t="s">
        <v>88</v>
      </c>
      <c r="AY257" s="153" t="s">
        <v>311</v>
      </c>
    </row>
    <row r="258" spans="2:65" s="1" customFormat="1" ht="33" customHeight="1" x14ac:dyDescent="0.2">
      <c r="B258" s="34"/>
      <c r="C258" s="134" t="s">
        <v>627</v>
      </c>
      <c r="D258" s="134" t="s">
        <v>313</v>
      </c>
      <c r="E258" s="135" t="s">
        <v>4093</v>
      </c>
      <c r="F258" s="136" t="s">
        <v>4094</v>
      </c>
      <c r="G258" s="137" t="s">
        <v>371</v>
      </c>
      <c r="H258" s="138">
        <v>13.814</v>
      </c>
      <c r="I258" s="139"/>
      <c r="J258" s="140">
        <f>ROUND(I258*H258,2)</f>
        <v>0</v>
      </c>
      <c r="K258" s="136" t="s">
        <v>317</v>
      </c>
      <c r="L258" s="34"/>
      <c r="M258" s="141" t="s">
        <v>43</v>
      </c>
      <c r="N258" s="142" t="s">
        <v>52</v>
      </c>
      <c r="P258" s="143">
        <f>O258*H258</f>
        <v>0</v>
      </c>
      <c r="Q258" s="143">
        <v>0</v>
      </c>
      <c r="R258" s="143">
        <f>Q258*H258</f>
        <v>0</v>
      </c>
      <c r="S258" s="143">
        <v>0</v>
      </c>
      <c r="T258" s="144">
        <f>S258*H258</f>
        <v>0</v>
      </c>
      <c r="AR258" s="145" t="s">
        <v>318</v>
      </c>
      <c r="AT258" s="145" t="s">
        <v>313</v>
      </c>
      <c r="AU258" s="145" t="s">
        <v>90</v>
      </c>
      <c r="AY258" s="18" t="s">
        <v>311</v>
      </c>
      <c r="BE258" s="146">
        <f>IF(N258="základní",J258,0)</f>
        <v>0</v>
      </c>
      <c r="BF258" s="146">
        <f>IF(N258="snížená",J258,0)</f>
        <v>0</v>
      </c>
      <c r="BG258" s="146">
        <f>IF(N258="zákl. přenesená",J258,0)</f>
        <v>0</v>
      </c>
      <c r="BH258" s="146">
        <f>IF(N258="sníž. přenesená",J258,0)</f>
        <v>0</v>
      </c>
      <c r="BI258" s="146">
        <f>IF(N258="nulová",J258,0)</f>
        <v>0</v>
      </c>
      <c r="BJ258" s="18" t="s">
        <v>88</v>
      </c>
      <c r="BK258" s="146">
        <f>ROUND(I258*H258,2)</f>
        <v>0</v>
      </c>
      <c r="BL258" s="18" t="s">
        <v>318</v>
      </c>
      <c r="BM258" s="145" t="s">
        <v>4095</v>
      </c>
    </row>
    <row r="259" spans="2:65" s="1" customFormat="1" ht="11.25" x14ac:dyDescent="0.2">
      <c r="B259" s="34"/>
      <c r="D259" s="147" t="s">
        <v>320</v>
      </c>
      <c r="F259" s="148" t="s">
        <v>4096</v>
      </c>
      <c r="I259" s="149"/>
      <c r="L259" s="34"/>
      <c r="M259" s="150"/>
      <c r="T259" s="55"/>
      <c r="AT259" s="18" t="s">
        <v>320</v>
      </c>
      <c r="AU259" s="18" t="s">
        <v>90</v>
      </c>
    </row>
    <row r="260" spans="2:65" s="1" customFormat="1" ht="24.2" customHeight="1" x14ac:dyDescent="0.2">
      <c r="B260" s="34"/>
      <c r="C260" s="134" t="s">
        <v>633</v>
      </c>
      <c r="D260" s="134" t="s">
        <v>313</v>
      </c>
      <c r="E260" s="135" t="s">
        <v>4097</v>
      </c>
      <c r="F260" s="136" t="s">
        <v>4098</v>
      </c>
      <c r="G260" s="137" t="s">
        <v>371</v>
      </c>
      <c r="H260" s="138">
        <v>8.1639999999999997</v>
      </c>
      <c r="I260" s="139"/>
      <c r="J260" s="140">
        <f>ROUND(I260*H260,2)</f>
        <v>0</v>
      </c>
      <c r="K260" s="136" t="s">
        <v>317</v>
      </c>
      <c r="L260" s="34"/>
      <c r="M260" s="141" t="s">
        <v>43</v>
      </c>
      <c r="N260" s="142" t="s">
        <v>52</v>
      </c>
      <c r="P260" s="143">
        <f>O260*H260</f>
        <v>0</v>
      </c>
      <c r="Q260" s="143">
        <v>0</v>
      </c>
      <c r="R260" s="143">
        <f>Q260*H260</f>
        <v>0</v>
      </c>
      <c r="S260" s="143">
        <v>0</v>
      </c>
      <c r="T260" s="144">
        <f>S260*H260</f>
        <v>0</v>
      </c>
      <c r="AR260" s="145" t="s">
        <v>318</v>
      </c>
      <c r="AT260" s="145" t="s">
        <v>313</v>
      </c>
      <c r="AU260" s="145" t="s">
        <v>90</v>
      </c>
      <c r="AY260" s="18" t="s">
        <v>311</v>
      </c>
      <c r="BE260" s="146">
        <f>IF(N260="základní",J260,0)</f>
        <v>0</v>
      </c>
      <c r="BF260" s="146">
        <f>IF(N260="snížená",J260,0)</f>
        <v>0</v>
      </c>
      <c r="BG260" s="146">
        <f>IF(N260="zákl. přenesená",J260,0)</f>
        <v>0</v>
      </c>
      <c r="BH260" s="146">
        <f>IF(N260="sníž. přenesená",J260,0)</f>
        <v>0</v>
      </c>
      <c r="BI260" s="146">
        <f>IF(N260="nulová",J260,0)</f>
        <v>0</v>
      </c>
      <c r="BJ260" s="18" t="s">
        <v>88</v>
      </c>
      <c r="BK260" s="146">
        <f>ROUND(I260*H260,2)</f>
        <v>0</v>
      </c>
      <c r="BL260" s="18" t="s">
        <v>318</v>
      </c>
      <c r="BM260" s="145" t="s">
        <v>4099</v>
      </c>
    </row>
    <row r="261" spans="2:65" s="1" customFormat="1" ht="11.25" x14ac:dyDescent="0.2">
      <c r="B261" s="34"/>
      <c r="D261" s="147" t="s">
        <v>320</v>
      </c>
      <c r="F261" s="148" t="s">
        <v>4100</v>
      </c>
      <c r="I261" s="149"/>
      <c r="L261" s="34"/>
      <c r="M261" s="150"/>
      <c r="T261" s="55"/>
      <c r="AT261" s="18" t="s">
        <v>320</v>
      </c>
      <c r="AU261" s="18" t="s">
        <v>90</v>
      </c>
    </row>
    <row r="262" spans="2:65" s="1" customFormat="1" ht="24.2" customHeight="1" x14ac:dyDescent="0.2">
      <c r="B262" s="34"/>
      <c r="C262" s="134" t="s">
        <v>639</v>
      </c>
      <c r="D262" s="134" t="s">
        <v>313</v>
      </c>
      <c r="E262" s="135" t="s">
        <v>894</v>
      </c>
      <c r="F262" s="136" t="s">
        <v>895</v>
      </c>
      <c r="G262" s="137" t="s">
        <v>371</v>
      </c>
      <c r="H262" s="138">
        <v>18.332999999999998</v>
      </c>
      <c r="I262" s="139"/>
      <c r="J262" s="140">
        <f>ROUND(I262*H262,2)</f>
        <v>0</v>
      </c>
      <c r="K262" s="136" t="s">
        <v>317</v>
      </c>
      <c r="L262" s="34"/>
      <c r="M262" s="141" t="s">
        <v>43</v>
      </c>
      <c r="N262" s="142" t="s">
        <v>52</v>
      </c>
      <c r="P262" s="143">
        <f>O262*H262</f>
        <v>0</v>
      </c>
      <c r="Q262" s="143">
        <v>0</v>
      </c>
      <c r="R262" s="143">
        <f>Q262*H262</f>
        <v>0</v>
      </c>
      <c r="S262" s="143">
        <v>0</v>
      </c>
      <c r="T262" s="144">
        <f>S262*H262</f>
        <v>0</v>
      </c>
      <c r="AR262" s="145" t="s">
        <v>318</v>
      </c>
      <c r="AT262" s="145" t="s">
        <v>313</v>
      </c>
      <c r="AU262" s="145" t="s">
        <v>90</v>
      </c>
      <c r="AY262" s="18" t="s">
        <v>311</v>
      </c>
      <c r="BE262" s="146">
        <f>IF(N262="základní",J262,0)</f>
        <v>0</v>
      </c>
      <c r="BF262" s="146">
        <f>IF(N262="snížená",J262,0)</f>
        <v>0</v>
      </c>
      <c r="BG262" s="146">
        <f>IF(N262="zákl. přenesená",J262,0)</f>
        <v>0</v>
      </c>
      <c r="BH262" s="146">
        <f>IF(N262="sníž. přenesená",J262,0)</f>
        <v>0</v>
      </c>
      <c r="BI262" s="146">
        <f>IF(N262="nulová",J262,0)</f>
        <v>0</v>
      </c>
      <c r="BJ262" s="18" t="s">
        <v>88</v>
      </c>
      <c r="BK262" s="146">
        <f>ROUND(I262*H262,2)</f>
        <v>0</v>
      </c>
      <c r="BL262" s="18" t="s">
        <v>318</v>
      </c>
      <c r="BM262" s="145" t="s">
        <v>4101</v>
      </c>
    </row>
    <row r="263" spans="2:65" s="1" customFormat="1" ht="11.25" x14ac:dyDescent="0.2">
      <c r="B263" s="34"/>
      <c r="D263" s="147" t="s">
        <v>320</v>
      </c>
      <c r="F263" s="148" t="s">
        <v>897</v>
      </c>
      <c r="I263" s="149"/>
      <c r="L263" s="34"/>
      <c r="M263" s="150"/>
      <c r="T263" s="55"/>
      <c r="AT263" s="18" t="s">
        <v>320</v>
      </c>
      <c r="AU263" s="18" t="s">
        <v>90</v>
      </c>
    </row>
    <row r="264" spans="2:65" s="1" customFormat="1" ht="24.2" customHeight="1" x14ac:dyDescent="0.2">
      <c r="B264" s="34"/>
      <c r="C264" s="134" t="s">
        <v>645</v>
      </c>
      <c r="D264" s="134" t="s">
        <v>313</v>
      </c>
      <c r="E264" s="135" t="s">
        <v>4102</v>
      </c>
      <c r="F264" s="136" t="s">
        <v>4103</v>
      </c>
      <c r="G264" s="137" t="s">
        <v>371</v>
      </c>
      <c r="H264" s="138">
        <v>1.1100000000000001</v>
      </c>
      <c r="I264" s="139"/>
      <c r="J264" s="140">
        <f>ROUND(I264*H264,2)</f>
        <v>0</v>
      </c>
      <c r="K264" s="136" t="s">
        <v>317</v>
      </c>
      <c r="L264" s="34"/>
      <c r="M264" s="141" t="s">
        <v>43</v>
      </c>
      <c r="N264" s="142" t="s">
        <v>52</v>
      </c>
      <c r="P264" s="143">
        <f>O264*H264</f>
        <v>0</v>
      </c>
      <c r="Q264" s="143">
        <v>0</v>
      </c>
      <c r="R264" s="143">
        <f>Q264*H264</f>
        <v>0</v>
      </c>
      <c r="S264" s="143">
        <v>0</v>
      </c>
      <c r="T264" s="144">
        <f>S264*H264</f>
        <v>0</v>
      </c>
      <c r="AR264" s="145" t="s">
        <v>318</v>
      </c>
      <c r="AT264" s="145" t="s">
        <v>313</v>
      </c>
      <c r="AU264" s="145" t="s">
        <v>90</v>
      </c>
      <c r="AY264" s="18" t="s">
        <v>311</v>
      </c>
      <c r="BE264" s="146">
        <f>IF(N264="základní",J264,0)</f>
        <v>0</v>
      </c>
      <c r="BF264" s="146">
        <f>IF(N264="snížená",J264,0)</f>
        <v>0</v>
      </c>
      <c r="BG264" s="146">
        <f>IF(N264="zákl. přenesená",J264,0)</f>
        <v>0</v>
      </c>
      <c r="BH264" s="146">
        <f>IF(N264="sníž. přenesená",J264,0)</f>
        <v>0</v>
      </c>
      <c r="BI264" s="146">
        <f>IF(N264="nulová",J264,0)</f>
        <v>0</v>
      </c>
      <c r="BJ264" s="18" t="s">
        <v>88</v>
      </c>
      <c r="BK264" s="146">
        <f>ROUND(I264*H264,2)</f>
        <v>0</v>
      </c>
      <c r="BL264" s="18" t="s">
        <v>318</v>
      </c>
      <c r="BM264" s="145" t="s">
        <v>4104</v>
      </c>
    </row>
    <row r="265" spans="2:65" s="1" customFormat="1" ht="11.25" x14ac:dyDescent="0.2">
      <c r="B265" s="34"/>
      <c r="D265" s="147" t="s">
        <v>320</v>
      </c>
      <c r="F265" s="148" t="s">
        <v>4105</v>
      </c>
      <c r="I265" s="149"/>
      <c r="L265" s="34"/>
      <c r="M265" s="150"/>
      <c r="T265" s="55"/>
      <c r="AT265" s="18" t="s">
        <v>320</v>
      </c>
      <c r="AU265" s="18" t="s">
        <v>90</v>
      </c>
    </row>
    <row r="266" spans="2:65" s="11" customFormat="1" ht="22.9" customHeight="1" x14ac:dyDescent="0.2">
      <c r="B266" s="122"/>
      <c r="D266" s="123" t="s">
        <v>80</v>
      </c>
      <c r="E266" s="132" t="s">
        <v>898</v>
      </c>
      <c r="F266" s="132" t="s">
        <v>899</v>
      </c>
      <c r="I266" s="125"/>
      <c r="J266" s="133">
        <f>BK266</f>
        <v>0</v>
      </c>
      <c r="L266" s="122"/>
      <c r="M266" s="127"/>
      <c r="P266" s="128">
        <f>SUM(P267:P268)</f>
        <v>0</v>
      </c>
      <c r="R266" s="128">
        <f>SUM(R267:R268)</f>
        <v>0</v>
      </c>
      <c r="T266" s="129">
        <f>SUM(T267:T268)</f>
        <v>0</v>
      </c>
      <c r="AR266" s="123" t="s">
        <v>88</v>
      </c>
      <c r="AT266" s="130" t="s">
        <v>80</v>
      </c>
      <c r="AU266" s="130" t="s">
        <v>88</v>
      </c>
      <c r="AY266" s="123" t="s">
        <v>311</v>
      </c>
      <c r="BK266" s="131">
        <f>SUM(BK267:BK268)</f>
        <v>0</v>
      </c>
    </row>
    <row r="267" spans="2:65" s="1" customFormat="1" ht="33" customHeight="1" x14ac:dyDescent="0.2">
      <c r="B267" s="34"/>
      <c r="C267" s="134" t="s">
        <v>651</v>
      </c>
      <c r="D267" s="134" t="s">
        <v>313</v>
      </c>
      <c r="E267" s="135" t="s">
        <v>901</v>
      </c>
      <c r="F267" s="136" t="s">
        <v>902</v>
      </c>
      <c r="G267" s="137" t="s">
        <v>371</v>
      </c>
      <c r="H267" s="138">
        <v>70.03</v>
      </c>
      <c r="I267" s="139"/>
      <c r="J267" s="140">
        <f>ROUND(I267*H267,2)</f>
        <v>0</v>
      </c>
      <c r="K267" s="136" t="s">
        <v>317</v>
      </c>
      <c r="L267" s="34"/>
      <c r="M267" s="141" t="s">
        <v>43</v>
      </c>
      <c r="N267" s="142" t="s">
        <v>52</v>
      </c>
      <c r="P267" s="143">
        <f>O267*H267</f>
        <v>0</v>
      </c>
      <c r="Q267" s="143">
        <v>0</v>
      </c>
      <c r="R267" s="143">
        <f>Q267*H267</f>
        <v>0</v>
      </c>
      <c r="S267" s="143">
        <v>0</v>
      </c>
      <c r="T267" s="144">
        <f>S267*H267</f>
        <v>0</v>
      </c>
      <c r="AR267" s="145" t="s">
        <v>318</v>
      </c>
      <c r="AT267" s="145" t="s">
        <v>313</v>
      </c>
      <c r="AU267" s="145" t="s">
        <v>90</v>
      </c>
      <c r="AY267" s="18" t="s">
        <v>311</v>
      </c>
      <c r="BE267" s="146">
        <f>IF(N267="základní",J267,0)</f>
        <v>0</v>
      </c>
      <c r="BF267" s="146">
        <f>IF(N267="snížená",J267,0)</f>
        <v>0</v>
      </c>
      <c r="BG267" s="146">
        <f>IF(N267="zákl. přenesená",J267,0)</f>
        <v>0</v>
      </c>
      <c r="BH267" s="146">
        <f>IF(N267="sníž. přenesená",J267,0)</f>
        <v>0</v>
      </c>
      <c r="BI267" s="146">
        <f>IF(N267="nulová",J267,0)</f>
        <v>0</v>
      </c>
      <c r="BJ267" s="18" t="s">
        <v>88</v>
      </c>
      <c r="BK267" s="146">
        <f>ROUND(I267*H267,2)</f>
        <v>0</v>
      </c>
      <c r="BL267" s="18" t="s">
        <v>318</v>
      </c>
      <c r="BM267" s="145" t="s">
        <v>4106</v>
      </c>
    </row>
    <row r="268" spans="2:65" s="1" customFormat="1" ht="11.25" x14ac:dyDescent="0.2">
      <c r="B268" s="34"/>
      <c r="D268" s="147" t="s">
        <v>320</v>
      </c>
      <c r="F268" s="148" t="s">
        <v>904</v>
      </c>
      <c r="I268" s="149"/>
      <c r="L268" s="34"/>
      <c r="M268" s="150"/>
      <c r="T268" s="55"/>
      <c r="AT268" s="18" t="s">
        <v>320</v>
      </c>
      <c r="AU268" s="18" t="s">
        <v>90</v>
      </c>
    </row>
    <row r="269" spans="2:65" s="11" customFormat="1" ht="25.9" customHeight="1" x14ac:dyDescent="0.2">
      <c r="B269" s="122"/>
      <c r="D269" s="123" t="s">
        <v>80</v>
      </c>
      <c r="E269" s="124" t="s">
        <v>905</v>
      </c>
      <c r="F269" s="124" t="s">
        <v>906</v>
      </c>
      <c r="I269" s="125"/>
      <c r="J269" s="126">
        <f>BK269</f>
        <v>0</v>
      </c>
      <c r="L269" s="122"/>
      <c r="M269" s="127"/>
      <c r="P269" s="128">
        <f>P270</f>
        <v>0</v>
      </c>
      <c r="R269" s="128">
        <f>R270</f>
        <v>0.63483599999999996</v>
      </c>
      <c r="T269" s="129">
        <f>T270</f>
        <v>0.88466</v>
      </c>
      <c r="AR269" s="123" t="s">
        <v>90</v>
      </c>
      <c r="AT269" s="130" t="s">
        <v>80</v>
      </c>
      <c r="AU269" s="130" t="s">
        <v>81</v>
      </c>
      <c r="AY269" s="123" t="s">
        <v>311</v>
      </c>
      <c r="BK269" s="131">
        <f>BK270</f>
        <v>0</v>
      </c>
    </row>
    <row r="270" spans="2:65" s="11" customFormat="1" ht="22.9" customHeight="1" x14ac:dyDescent="0.2">
      <c r="B270" s="122"/>
      <c r="D270" s="123" t="s">
        <v>80</v>
      </c>
      <c r="E270" s="132" t="s">
        <v>1301</v>
      </c>
      <c r="F270" s="132" t="s">
        <v>1302</v>
      </c>
      <c r="I270" s="125"/>
      <c r="J270" s="133">
        <f>BK270</f>
        <v>0</v>
      </c>
      <c r="L270" s="122"/>
      <c r="M270" s="127"/>
      <c r="P270" s="128">
        <f>SUM(P271:P295)</f>
        <v>0</v>
      </c>
      <c r="R270" s="128">
        <f>SUM(R271:R295)</f>
        <v>0.63483599999999996</v>
      </c>
      <c r="T270" s="129">
        <f>SUM(T271:T295)</f>
        <v>0.88466</v>
      </c>
      <c r="AR270" s="123" t="s">
        <v>90</v>
      </c>
      <c r="AT270" s="130" t="s">
        <v>80</v>
      </c>
      <c r="AU270" s="130" t="s">
        <v>88</v>
      </c>
      <c r="AY270" s="123" t="s">
        <v>311</v>
      </c>
      <c r="BK270" s="131">
        <f>SUM(BK271:BK295)</f>
        <v>0</v>
      </c>
    </row>
    <row r="271" spans="2:65" s="1" customFormat="1" ht="16.5" customHeight="1" x14ac:dyDescent="0.2">
      <c r="B271" s="34"/>
      <c r="C271" s="134" t="s">
        <v>657</v>
      </c>
      <c r="D271" s="134" t="s">
        <v>313</v>
      </c>
      <c r="E271" s="135" t="s">
        <v>2468</v>
      </c>
      <c r="F271" s="136" t="s">
        <v>2469</v>
      </c>
      <c r="G271" s="137" t="s">
        <v>379</v>
      </c>
      <c r="H271" s="138">
        <v>12.8</v>
      </c>
      <c r="I271" s="139"/>
      <c r="J271" s="140">
        <f>ROUND(I271*H271,2)</f>
        <v>0</v>
      </c>
      <c r="K271" s="136" t="s">
        <v>317</v>
      </c>
      <c r="L271" s="34"/>
      <c r="M271" s="141" t="s">
        <v>43</v>
      </c>
      <c r="N271" s="142" t="s">
        <v>52</v>
      </c>
      <c r="P271" s="143">
        <f>O271*H271</f>
        <v>0</v>
      </c>
      <c r="Q271" s="143">
        <v>0</v>
      </c>
      <c r="R271" s="143">
        <f>Q271*H271</f>
        <v>0</v>
      </c>
      <c r="S271" s="143">
        <v>1.6E-2</v>
      </c>
      <c r="T271" s="144">
        <f>S271*H271</f>
        <v>0.20480000000000001</v>
      </c>
      <c r="AR271" s="145" t="s">
        <v>417</v>
      </c>
      <c r="AT271" s="145" t="s">
        <v>313</v>
      </c>
      <c r="AU271" s="145" t="s">
        <v>90</v>
      </c>
      <c r="AY271" s="18" t="s">
        <v>311</v>
      </c>
      <c r="BE271" s="146">
        <f>IF(N271="základní",J271,0)</f>
        <v>0</v>
      </c>
      <c r="BF271" s="146">
        <f>IF(N271="snížená",J271,0)</f>
        <v>0</v>
      </c>
      <c r="BG271" s="146">
        <f>IF(N271="zákl. přenesená",J271,0)</f>
        <v>0</v>
      </c>
      <c r="BH271" s="146">
        <f>IF(N271="sníž. přenesená",J271,0)</f>
        <v>0</v>
      </c>
      <c r="BI271" s="146">
        <f>IF(N271="nulová",J271,0)</f>
        <v>0</v>
      </c>
      <c r="BJ271" s="18" t="s">
        <v>88</v>
      </c>
      <c r="BK271" s="146">
        <f>ROUND(I271*H271,2)</f>
        <v>0</v>
      </c>
      <c r="BL271" s="18" t="s">
        <v>417</v>
      </c>
      <c r="BM271" s="145" t="s">
        <v>4107</v>
      </c>
    </row>
    <row r="272" spans="2:65" s="1" customFormat="1" ht="11.25" x14ac:dyDescent="0.2">
      <c r="B272" s="34"/>
      <c r="D272" s="147" t="s">
        <v>320</v>
      </c>
      <c r="F272" s="148" t="s">
        <v>2471</v>
      </c>
      <c r="I272" s="149"/>
      <c r="L272" s="34"/>
      <c r="M272" s="150"/>
      <c r="T272" s="55"/>
      <c r="AT272" s="18" t="s">
        <v>320</v>
      </c>
      <c r="AU272" s="18" t="s">
        <v>90</v>
      </c>
    </row>
    <row r="273" spans="2:65" s="12" customFormat="1" ht="11.25" x14ac:dyDescent="0.2">
      <c r="B273" s="151"/>
      <c r="D273" s="152" t="s">
        <v>322</v>
      </c>
      <c r="E273" s="153" t="s">
        <v>43</v>
      </c>
      <c r="F273" s="154" t="s">
        <v>4108</v>
      </c>
      <c r="H273" s="155">
        <v>6.8</v>
      </c>
      <c r="I273" s="156"/>
      <c r="L273" s="151"/>
      <c r="M273" s="157"/>
      <c r="T273" s="158"/>
      <c r="AT273" s="153" t="s">
        <v>322</v>
      </c>
      <c r="AU273" s="153" t="s">
        <v>90</v>
      </c>
      <c r="AV273" s="12" t="s">
        <v>90</v>
      </c>
      <c r="AW273" s="12" t="s">
        <v>41</v>
      </c>
      <c r="AX273" s="12" t="s">
        <v>81</v>
      </c>
      <c r="AY273" s="153" t="s">
        <v>311</v>
      </c>
    </row>
    <row r="274" spans="2:65" s="12" customFormat="1" ht="11.25" x14ac:dyDescent="0.2">
      <c r="B274" s="151"/>
      <c r="D274" s="152" t="s">
        <v>322</v>
      </c>
      <c r="E274" s="153" t="s">
        <v>43</v>
      </c>
      <c r="F274" s="154" t="s">
        <v>4109</v>
      </c>
      <c r="H274" s="155">
        <v>6</v>
      </c>
      <c r="I274" s="156"/>
      <c r="L274" s="151"/>
      <c r="M274" s="157"/>
      <c r="T274" s="158"/>
      <c r="AT274" s="153" t="s">
        <v>322</v>
      </c>
      <c r="AU274" s="153" t="s">
        <v>90</v>
      </c>
      <c r="AV274" s="12" t="s">
        <v>90</v>
      </c>
      <c r="AW274" s="12" t="s">
        <v>41</v>
      </c>
      <c r="AX274" s="12" t="s">
        <v>81</v>
      </c>
      <c r="AY274" s="153" t="s">
        <v>311</v>
      </c>
    </row>
    <row r="275" spans="2:65" s="13" customFormat="1" ht="11.25" x14ac:dyDescent="0.2">
      <c r="B275" s="159"/>
      <c r="D275" s="152" t="s">
        <v>322</v>
      </c>
      <c r="E275" s="160" t="s">
        <v>43</v>
      </c>
      <c r="F275" s="161" t="s">
        <v>331</v>
      </c>
      <c r="H275" s="162">
        <v>12.8</v>
      </c>
      <c r="I275" s="163"/>
      <c r="L275" s="159"/>
      <c r="M275" s="164"/>
      <c r="T275" s="165"/>
      <c r="AT275" s="160" t="s">
        <v>322</v>
      </c>
      <c r="AU275" s="160" t="s">
        <v>90</v>
      </c>
      <c r="AV275" s="13" t="s">
        <v>318</v>
      </c>
      <c r="AW275" s="13" t="s">
        <v>41</v>
      </c>
      <c r="AX275" s="13" t="s">
        <v>88</v>
      </c>
      <c r="AY275" s="160" t="s">
        <v>311</v>
      </c>
    </row>
    <row r="276" spans="2:65" s="1" customFormat="1" ht="16.5" customHeight="1" x14ac:dyDescent="0.2">
      <c r="B276" s="34"/>
      <c r="C276" s="134" t="s">
        <v>663</v>
      </c>
      <c r="D276" s="134" t="s">
        <v>313</v>
      </c>
      <c r="E276" s="135" t="s">
        <v>2390</v>
      </c>
      <c r="F276" s="136" t="s">
        <v>2391</v>
      </c>
      <c r="G276" s="137" t="s">
        <v>379</v>
      </c>
      <c r="H276" s="138">
        <v>18.8</v>
      </c>
      <c r="I276" s="139"/>
      <c r="J276" s="140">
        <f>ROUND(I276*H276,2)</f>
        <v>0</v>
      </c>
      <c r="K276" s="136" t="s">
        <v>317</v>
      </c>
      <c r="L276" s="34"/>
      <c r="M276" s="141" t="s">
        <v>43</v>
      </c>
      <c r="N276" s="142" t="s">
        <v>52</v>
      </c>
      <c r="P276" s="143">
        <f>O276*H276</f>
        <v>0</v>
      </c>
      <c r="Q276" s="143">
        <v>7.2000000000000005E-4</v>
      </c>
      <c r="R276" s="143">
        <f>Q276*H276</f>
        <v>1.3536000000000001E-2</v>
      </c>
      <c r="S276" s="143">
        <v>0</v>
      </c>
      <c r="T276" s="144">
        <f>S276*H276</f>
        <v>0</v>
      </c>
      <c r="AR276" s="145" t="s">
        <v>417</v>
      </c>
      <c r="AT276" s="145" t="s">
        <v>313</v>
      </c>
      <c r="AU276" s="145" t="s">
        <v>90</v>
      </c>
      <c r="AY276" s="18" t="s">
        <v>311</v>
      </c>
      <c r="BE276" s="146">
        <f>IF(N276="základní",J276,0)</f>
        <v>0</v>
      </c>
      <c r="BF276" s="146">
        <f>IF(N276="snížená",J276,0)</f>
        <v>0</v>
      </c>
      <c r="BG276" s="146">
        <f>IF(N276="zákl. přenesená",J276,0)</f>
        <v>0</v>
      </c>
      <c r="BH276" s="146">
        <f>IF(N276="sníž. přenesená",J276,0)</f>
        <v>0</v>
      </c>
      <c r="BI276" s="146">
        <f>IF(N276="nulová",J276,0)</f>
        <v>0</v>
      </c>
      <c r="BJ276" s="18" t="s">
        <v>88</v>
      </c>
      <c r="BK276" s="146">
        <f>ROUND(I276*H276,2)</f>
        <v>0</v>
      </c>
      <c r="BL276" s="18" t="s">
        <v>417</v>
      </c>
      <c r="BM276" s="145" t="s">
        <v>4110</v>
      </c>
    </row>
    <row r="277" spans="2:65" s="1" customFormat="1" ht="11.25" x14ac:dyDescent="0.2">
      <c r="B277" s="34"/>
      <c r="D277" s="147" t="s">
        <v>320</v>
      </c>
      <c r="F277" s="148" t="s">
        <v>2393</v>
      </c>
      <c r="I277" s="149"/>
      <c r="L277" s="34"/>
      <c r="M277" s="150"/>
      <c r="T277" s="55"/>
      <c r="AT277" s="18" t="s">
        <v>320</v>
      </c>
      <c r="AU277" s="18" t="s">
        <v>90</v>
      </c>
    </row>
    <row r="278" spans="2:65" s="14" customFormat="1" ht="11.25" x14ac:dyDescent="0.2">
      <c r="B278" s="166"/>
      <c r="D278" s="152" t="s">
        <v>322</v>
      </c>
      <c r="E278" s="167" t="s">
        <v>43</v>
      </c>
      <c r="F278" s="168" t="s">
        <v>2394</v>
      </c>
      <c r="H278" s="167" t="s">
        <v>43</v>
      </c>
      <c r="I278" s="169"/>
      <c r="L278" s="166"/>
      <c r="M278" s="170"/>
      <c r="T278" s="171"/>
      <c r="AT278" s="167" t="s">
        <v>322</v>
      </c>
      <c r="AU278" s="167" t="s">
        <v>90</v>
      </c>
      <c r="AV278" s="14" t="s">
        <v>88</v>
      </c>
      <c r="AW278" s="14" t="s">
        <v>41</v>
      </c>
      <c r="AX278" s="14" t="s">
        <v>81</v>
      </c>
      <c r="AY278" s="167" t="s">
        <v>311</v>
      </c>
    </row>
    <row r="279" spans="2:65" s="12" customFormat="1" ht="11.25" x14ac:dyDescent="0.2">
      <c r="B279" s="151"/>
      <c r="D279" s="152" t="s">
        <v>322</v>
      </c>
      <c r="E279" s="153" t="s">
        <v>43</v>
      </c>
      <c r="F279" s="154" t="s">
        <v>4111</v>
      </c>
      <c r="H279" s="155">
        <v>18.8</v>
      </c>
      <c r="I279" s="156"/>
      <c r="L279" s="151"/>
      <c r="M279" s="157"/>
      <c r="T279" s="158"/>
      <c r="AT279" s="153" t="s">
        <v>322</v>
      </c>
      <c r="AU279" s="153" t="s">
        <v>90</v>
      </c>
      <c r="AV279" s="12" t="s">
        <v>90</v>
      </c>
      <c r="AW279" s="12" t="s">
        <v>41</v>
      </c>
      <c r="AX279" s="12" t="s">
        <v>88</v>
      </c>
      <c r="AY279" s="153" t="s">
        <v>311</v>
      </c>
    </row>
    <row r="280" spans="2:65" s="1" customFormat="1" ht="16.5" customHeight="1" x14ac:dyDescent="0.2">
      <c r="B280" s="34"/>
      <c r="C280" s="172" t="s">
        <v>672</v>
      </c>
      <c r="D280" s="172" t="s">
        <v>634</v>
      </c>
      <c r="E280" s="173" t="s">
        <v>2407</v>
      </c>
      <c r="F280" s="174" t="s">
        <v>2408</v>
      </c>
      <c r="G280" s="175" t="s">
        <v>767</v>
      </c>
      <c r="H280" s="176">
        <v>595.67999999999995</v>
      </c>
      <c r="I280" s="177"/>
      <c r="J280" s="178">
        <f>ROUND(I280*H280,2)</f>
        <v>0</v>
      </c>
      <c r="K280" s="174" t="s">
        <v>43</v>
      </c>
      <c r="L280" s="179"/>
      <c r="M280" s="180" t="s">
        <v>43</v>
      </c>
      <c r="N280" s="181" t="s">
        <v>52</v>
      </c>
      <c r="P280" s="143">
        <f>O280*H280</f>
        <v>0</v>
      </c>
      <c r="Q280" s="143">
        <v>1E-3</v>
      </c>
      <c r="R280" s="143">
        <f>Q280*H280</f>
        <v>0.59567999999999999</v>
      </c>
      <c r="S280" s="143">
        <v>0</v>
      </c>
      <c r="T280" s="144">
        <f>S280*H280</f>
        <v>0</v>
      </c>
      <c r="AR280" s="145" t="s">
        <v>528</v>
      </c>
      <c r="AT280" s="145" t="s">
        <v>634</v>
      </c>
      <c r="AU280" s="145" t="s">
        <v>90</v>
      </c>
      <c r="AY280" s="18" t="s">
        <v>311</v>
      </c>
      <c r="BE280" s="146">
        <f>IF(N280="základní",J280,0)</f>
        <v>0</v>
      </c>
      <c r="BF280" s="146">
        <f>IF(N280="snížená",J280,0)</f>
        <v>0</v>
      </c>
      <c r="BG280" s="146">
        <f>IF(N280="zákl. přenesená",J280,0)</f>
        <v>0</v>
      </c>
      <c r="BH280" s="146">
        <f>IF(N280="sníž. přenesená",J280,0)</f>
        <v>0</v>
      </c>
      <c r="BI280" s="146">
        <f>IF(N280="nulová",J280,0)</f>
        <v>0</v>
      </c>
      <c r="BJ280" s="18" t="s">
        <v>88</v>
      </c>
      <c r="BK280" s="146">
        <f>ROUND(I280*H280,2)</f>
        <v>0</v>
      </c>
      <c r="BL280" s="18" t="s">
        <v>417</v>
      </c>
      <c r="BM280" s="145" t="s">
        <v>4112</v>
      </c>
    </row>
    <row r="281" spans="2:65" s="1" customFormat="1" ht="19.5" x14ac:dyDescent="0.2">
      <c r="B281" s="34"/>
      <c r="D281" s="152" t="s">
        <v>668</v>
      </c>
      <c r="F281" s="182" t="s">
        <v>769</v>
      </c>
      <c r="I281" s="149"/>
      <c r="L281" s="34"/>
      <c r="M281" s="150"/>
      <c r="T281" s="55"/>
      <c r="AT281" s="18" t="s">
        <v>668</v>
      </c>
      <c r="AU281" s="18" t="s">
        <v>90</v>
      </c>
    </row>
    <row r="282" spans="2:65" s="12" customFormat="1" ht="11.25" x14ac:dyDescent="0.2">
      <c r="B282" s="151"/>
      <c r="D282" s="152" t="s">
        <v>322</v>
      </c>
      <c r="E282" s="153" t="s">
        <v>43</v>
      </c>
      <c r="F282" s="154" t="s">
        <v>4113</v>
      </c>
      <c r="H282" s="155">
        <v>496.4</v>
      </c>
      <c r="I282" s="156"/>
      <c r="L282" s="151"/>
      <c r="M282" s="157"/>
      <c r="T282" s="158"/>
      <c r="AT282" s="153" t="s">
        <v>322</v>
      </c>
      <c r="AU282" s="153" t="s">
        <v>90</v>
      </c>
      <c r="AV282" s="12" t="s">
        <v>90</v>
      </c>
      <c r="AW282" s="12" t="s">
        <v>41</v>
      </c>
      <c r="AX282" s="12" t="s">
        <v>88</v>
      </c>
      <c r="AY282" s="153" t="s">
        <v>311</v>
      </c>
    </row>
    <row r="283" spans="2:65" s="12" customFormat="1" ht="11.25" x14ac:dyDescent="0.2">
      <c r="B283" s="151"/>
      <c r="D283" s="152" t="s">
        <v>322</v>
      </c>
      <c r="F283" s="154" t="s">
        <v>4114</v>
      </c>
      <c r="H283" s="155">
        <v>595.67999999999995</v>
      </c>
      <c r="I283" s="156"/>
      <c r="L283" s="151"/>
      <c r="M283" s="157"/>
      <c r="T283" s="158"/>
      <c r="AT283" s="153" t="s">
        <v>322</v>
      </c>
      <c r="AU283" s="153" t="s">
        <v>90</v>
      </c>
      <c r="AV283" s="12" t="s">
        <v>90</v>
      </c>
      <c r="AW283" s="12" t="s">
        <v>4</v>
      </c>
      <c r="AX283" s="12" t="s">
        <v>88</v>
      </c>
      <c r="AY283" s="153" t="s">
        <v>311</v>
      </c>
    </row>
    <row r="284" spans="2:65" s="1" customFormat="1" ht="16.5" customHeight="1" x14ac:dyDescent="0.2">
      <c r="B284" s="34"/>
      <c r="C284" s="134" t="s">
        <v>680</v>
      </c>
      <c r="D284" s="134" t="s">
        <v>313</v>
      </c>
      <c r="E284" s="135" t="s">
        <v>4115</v>
      </c>
      <c r="F284" s="136" t="s">
        <v>4116</v>
      </c>
      <c r="G284" s="137" t="s">
        <v>379</v>
      </c>
      <c r="H284" s="138">
        <v>2.4</v>
      </c>
      <c r="I284" s="139"/>
      <c r="J284" s="140">
        <f>ROUND(I284*H284,2)</f>
        <v>0</v>
      </c>
      <c r="K284" s="136" t="s">
        <v>317</v>
      </c>
      <c r="L284" s="34"/>
      <c r="M284" s="141" t="s">
        <v>43</v>
      </c>
      <c r="N284" s="142" t="s">
        <v>52</v>
      </c>
      <c r="P284" s="143">
        <f>O284*H284</f>
        <v>0</v>
      </c>
      <c r="Q284" s="143">
        <v>0</v>
      </c>
      <c r="R284" s="143">
        <f>Q284*H284</f>
        <v>0</v>
      </c>
      <c r="S284" s="143">
        <v>0.03</v>
      </c>
      <c r="T284" s="144">
        <f>S284*H284</f>
        <v>7.1999999999999995E-2</v>
      </c>
      <c r="AR284" s="145" t="s">
        <v>417</v>
      </c>
      <c r="AT284" s="145" t="s">
        <v>313</v>
      </c>
      <c r="AU284" s="145" t="s">
        <v>90</v>
      </c>
      <c r="AY284" s="18" t="s">
        <v>311</v>
      </c>
      <c r="BE284" s="146">
        <f>IF(N284="základní",J284,0)</f>
        <v>0</v>
      </c>
      <c r="BF284" s="146">
        <f>IF(N284="snížená",J284,0)</f>
        <v>0</v>
      </c>
      <c r="BG284" s="146">
        <f>IF(N284="zákl. přenesená",J284,0)</f>
        <v>0</v>
      </c>
      <c r="BH284" s="146">
        <f>IF(N284="sníž. přenesená",J284,0)</f>
        <v>0</v>
      </c>
      <c r="BI284" s="146">
        <f>IF(N284="nulová",J284,0)</f>
        <v>0</v>
      </c>
      <c r="BJ284" s="18" t="s">
        <v>88</v>
      </c>
      <c r="BK284" s="146">
        <f>ROUND(I284*H284,2)</f>
        <v>0</v>
      </c>
      <c r="BL284" s="18" t="s">
        <v>417</v>
      </c>
      <c r="BM284" s="145" t="s">
        <v>4117</v>
      </c>
    </row>
    <row r="285" spans="2:65" s="1" customFormat="1" ht="11.25" x14ac:dyDescent="0.2">
      <c r="B285" s="34"/>
      <c r="D285" s="147" t="s">
        <v>320</v>
      </c>
      <c r="F285" s="148" t="s">
        <v>4118</v>
      </c>
      <c r="I285" s="149"/>
      <c r="L285" s="34"/>
      <c r="M285" s="150"/>
      <c r="T285" s="55"/>
      <c r="AT285" s="18" t="s">
        <v>320</v>
      </c>
      <c r="AU285" s="18" t="s">
        <v>90</v>
      </c>
    </row>
    <row r="286" spans="2:65" s="1" customFormat="1" ht="24.2" customHeight="1" x14ac:dyDescent="0.2">
      <c r="B286" s="34"/>
      <c r="C286" s="134" t="s">
        <v>686</v>
      </c>
      <c r="D286" s="134" t="s">
        <v>313</v>
      </c>
      <c r="E286" s="135" t="s">
        <v>1367</v>
      </c>
      <c r="F286" s="136" t="s">
        <v>1368</v>
      </c>
      <c r="G286" s="137" t="s">
        <v>340</v>
      </c>
      <c r="H286" s="138">
        <v>7</v>
      </c>
      <c r="I286" s="139"/>
      <c r="J286" s="140">
        <f>ROUND(I286*H286,2)</f>
        <v>0</v>
      </c>
      <c r="K286" s="136" t="s">
        <v>317</v>
      </c>
      <c r="L286" s="34"/>
      <c r="M286" s="141" t="s">
        <v>43</v>
      </c>
      <c r="N286" s="142" t="s">
        <v>52</v>
      </c>
      <c r="P286" s="143">
        <f>O286*H286</f>
        <v>0</v>
      </c>
      <c r="Q286" s="143">
        <v>1.7000000000000001E-4</v>
      </c>
      <c r="R286" s="143">
        <f>Q286*H286</f>
        <v>1.1900000000000001E-3</v>
      </c>
      <c r="S286" s="143">
        <v>0</v>
      </c>
      <c r="T286" s="144">
        <f>S286*H286</f>
        <v>0</v>
      </c>
      <c r="AR286" s="145" t="s">
        <v>417</v>
      </c>
      <c r="AT286" s="145" t="s">
        <v>313</v>
      </c>
      <c r="AU286" s="145" t="s">
        <v>90</v>
      </c>
      <c r="AY286" s="18" t="s">
        <v>311</v>
      </c>
      <c r="BE286" s="146">
        <f>IF(N286="základní",J286,0)</f>
        <v>0</v>
      </c>
      <c r="BF286" s="146">
        <f>IF(N286="snížená",J286,0)</f>
        <v>0</v>
      </c>
      <c r="BG286" s="146">
        <f>IF(N286="zákl. přenesená",J286,0)</f>
        <v>0</v>
      </c>
      <c r="BH286" s="146">
        <f>IF(N286="sníž. přenesená",J286,0)</f>
        <v>0</v>
      </c>
      <c r="BI286" s="146">
        <f>IF(N286="nulová",J286,0)</f>
        <v>0</v>
      </c>
      <c r="BJ286" s="18" t="s">
        <v>88</v>
      </c>
      <c r="BK286" s="146">
        <f>ROUND(I286*H286,2)</f>
        <v>0</v>
      </c>
      <c r="BL286" s="18" t="s">
        <v>417</v>
      </c>
      <c r="BM286" s="145" t="s">
        <v>4119</v>
      </c>
    </row>
    <row r="287" spans="2:65" s="1" customFormat="1" ht="11.25" x14ac:dyDescent="0.2">
      <c r="B287" s="34"/>
      <c r="D287" s="147" t="s">
        <v>320</v>
      </c>
      <c r="F287" s="148" t="s">
        <v>1370</v>
      </c>
      <c r="I287" s="149"/>
      <c r="L287" s="34"/>
      <c r="M287" s="150"/>
      <c r="T287" s="55"/>
      <c r="AT287" s="18" t="s">
        <v>320</v>
      </c>
      <c r="AU287" s="18" t="s">
        <v>90</v>
      </c>
    </row>
    <row r="288" spans="2:65" s="1" customFormat="1" ht="16.5" customHeight="1" x14ac:dyDescent="0.2">
      <c r="B288" s="34"/>
      <c r="C288" s="172" t="s">
        <v>693</v>
      </c>
      <c r="D288" s="172" t="s">
        <v>634</v>
      </c>
      <c r="E288" s="173" t="s">
        <v>1372</v>
      </c>
      <c r="F288" s="174" t="s">
        <v>1373</v>
      </c>
      <c r="G288" s="175" t="s">
        <v>340</v>
      </c>
      <c r="H288" s="176">
        <v>7</v>
      </c>
      <c r="I288" s="177"/>
      <c r="J288" s="178">
        <f>ROUND(I288*H288,2)</f>
        <v>0</v>
      </c>
      <c r="K288" s="174" t="s">
        <v>317</v>
      </c>
      <c r="L288" s="179"/>
      <c r="M288" s="180" t="s">
        <v>43</v>
      </c>
      <c r="N288" s="181" t="s">
        <v>52</v>
      </c>
      <c r="P288" s="143">
        <f>O288*H288</f>
        <v>0</v>
      </c>
      <c r="Q288" s="143">
        <v>3.49E-3</v>
      </c>
      <c r="R288" s="143">
        <f>Q288*H288</f>
        <v>2.443E-2</v>
      </c>
      <c r="S288" s="143">
        <v>0</v>
      </c>
      <c r="T288" s="144">
        <f>S288*H288</f>
        <v>0</v>
      </c>
      <c r="AR288" s="145" t="s">
        <v>528</v>
      </c>
      <c r="AT288" s="145" t="s">
        <v>634</v>
      </c>
      <c r="AU288" s="145" t="s">
        <v>90</v>
      </c>
      <c r="AY288" s="18" t="s">
        <v>311</v>
      </c>
      <c r="BE288" s="146">
        <f>IF(N288="základní",J288,0)</f>
        <v>0</v>
      </c>
      <c r="BF288" s="146">
        <f>IF(N288="snížená",J288,0)</f>
        <v>0</v>
      </c>
      <c r="BG288" s="146">
        <f>IF(N288="zákl. přenesená",J288,0)</f>
        <v>0</v>
      </c>
      <c r="BH288" s="146">
        <f>IF(N288="sníž. přenesená",J288,0)</f>
        <v>0</v>
      </c>
      <c r="BI288" s="146">
        <f>IF(N288="nulová",J288,0)</f>
        <v>0</v>
      </c>
      <c r="BJ288" s="18" t="s">
        <v>88</v>
      </c>
      <c r="BK288" s="146">
        <f>ROUND(I288*H288,2)</f>
        <v>0</v>
      </c>
      <c r="BL288" s="18" t="s">
        <v>417</v>
      </c>
      <c r="BM288" s="145" t="s">
        <v>4120</v>
      </c>
    </row>
    <row r="289" spans="2:65" s="1" customFormat="1" ht="24.2" customHeight="1" x14ac:dyDescent="0.2">
      <c r="B289" s="34"/>
      <c r="C289" s="134" t="s">
        <v>698</v>
      </c>
      <c r="D289" s="134" t="s">
        <v>313</v>
      </c>
      <c r="E289" s="135" t="s">
        <v>1376</v>
      </c>
      <c r="F289" s="136" t="s">
        <v>1377</v>
      </c>
      <c r="G289" s="137" t="s">
        <v>1378</v>
      </c>
      <c r="H289" s="138">
        <v>1</v>
      </c>
      <c r="I289" s="139"/>
      <c r="J289" s="140">
        <f>ROUND(I289*H289,2)</f>
        <v>0</v>
      </c>
      <c r="K289" s="136" t="s">
        <v>317</v>
      </c>
      <c r="L289" s="34"/>
      <c r="M289" s="141" t="s">
        <v>43</v>
      </c>
      <c r="N289" s="142" t="s">
        <v>52</v>
      </c>
      <c r="P289" s="143">
        <f>O289*H289</f>
        <v>0</v>
      </c>
      <c r="Q289" s="143">
        <v>0</v>
      </c>
      <c r="R289" s="143">
        <f>Q289*H289</f>
        <v>0</v>
      </c>
      <c r="S289" s="143">
        <v>0</v>
      </c>
      <c r="T289" s="144">
        <f>S289*H289</f>
        <v>0</v>
      </c>
      <c r="AR289" s="145" t="s">
        <v>417</v>
      </c>
      <c r="AT289" s="145" t="s">
        <v>313</v>
      </c>
      <c r="AU289" s="145" t="s">
        <v>90</v>
      </c>
      <c r="AY289" s="18" t="s">
        <v>311</v>
      </c>
      <c r="BE289" s="146">
        <f>IF(N289="základní",J289,0)</f>
        <v>0</v>
      </c>
      <c r="BF289" s="146">
        <f>IF(N289="snížená",J289,0)</f>
        <v>0</v>
      </c>
      <c r="BG289" s="146">
        <f>IF(N289="zákl. přenesená",J289,0)</f>
        <v>0</v>
      </c>
      <c r="BH289" s="146">
        <f>IF(N289="sníž. přenesená",J289,0)</f>
        <v>0</v>
      </c>
      <c r="BI289" s="146">
        <f>IF(N289="nulová",J289,0)</f>
        <v>0</v>
      </c>
      <c r="BJ289" s="18" t="s">
        <v>88</v>
      </c>
      <c r="BK289" s="146">
        <f>ROUND(I289*H289,2)</f>
        <v>0</v>
      </c>
      <c r="BL289" s="18" t="s">
        <v>417</v>
      </c>
      <c r="BM289" s="145" t="s">
        <v>4121</v>
      </c>
    </row>
    <row r="290" spans="2:65" s="1" customFormat="1" ht="11.25" x14ac:dyDescent="0.2">
      <c r="B290" s="34"/>
      <c r="D290" s="147" t="s">
        <v>320</v>
      </c>
      <c r="F290" s="148" t="s">
        <v>1380</v>
      </c>
      <c r="I290" s="149"/>
      <c r="L290" s="34"/>
      <c r="M290" s="150"/>
      <c r="T290" s="55"/>
      <c r="AT290" s="18" t="s">
        <v>320</v>
      </c>
      <c r="AU290" s="18" t="s">
        <v>90</v>
      </c>
    </row>
    <row r="291" spans="2:65" s="1" customFormat="1" ht="21.75" customHeight="1" x14ac:dyDescent="0.2">
      <c r="B291" s="34"/>
      <c r="C291" s="134" t="s">
        <v>703</v>
      </c>
      <c r="D291" s="134" t="s">
        <v>313</v>
      </c>
      <c r="E291" s="135" t="s">
        <v>2478</v>
      </c>
      <c r="F291" s="136" t="s">
        <v>2479</v>
      </c>
      <c r="G291" s="137" t="s">
        <v>767</v>
      </c>
      <c r="H291" s="138">
        <v>607.86</v>
      </c>
      <c r="I291" s="139"/>
      <c r="J291" s="140">
        <f>ROUND(I291*H291,2)</f>
        <v>0</v>
      </c>
      <c r="K291" s="136" t="s">
        <v>317</v>
      </c>
      <c r="L291" s="34"/>
      <c r="M291" s="141" t="s">
        <v>43</v>
      </c>
      <c r="N291" s="142" t="s">
        <v>52</v>
      </c>
      <c r="P291" s="143">
        <f>O291*H291</f>
        <v>0</v>
      </c>
      <c r="Q291" s="143">
        <v>0</v>
      </c>
      <c r="R291" s="143">
        <f>Q291*H291</f>
        <v>0</v>
      </c>
      <c r="S291" s="143">
        <v>1E-3</v>
      </c>
      <c r="T291" s="144">
        <f>S291*H291</f>
        <v>0.60786000000000007</v>
      </c>
      <c r="AR291" s="145" t="s">
        <v>417</v>
      </c>
      <c r="AT291" s="145" t="s">
        <v>313</v>
      </c>
      <c r="AU291" s="145" t="s">
        <v>90</v>
      </c>
      <c r="AY291" s="18" t="s">
        <v>311</v>
      </c>
      <c r="BE291" s="146">
        <f>IF(N291="základní",J291,0)</f>
        <v>0</v>
      </c>
      <c r="BF291" s="146">
        <f>IF(N291="snížená",J291,0)</f>
        <v>0</v>
      </c>
      <c r="BG291" s="146">
        <f>IF(N291="zákl. přenesená",J291,0)</f>
        <v>0</v>
      </c>
      <c r="BH291" s="146">
        <f>IF(N291="sníž. přenesená",J291,0)</f>
        <v>0</v>
      </c>
      <c r="BI291" s="146">
        <f>IF(N291="nulová",J291,0)</f>
        <v>0</v>
      </c>
      <c r="BJ291" s="18" t="s">
        <v>88</v>
      </c>
      <c r="BK291" s="146">
        <f>ROUND(I291*H291,2)</f>
        <v>0</v>
      </c>
      <c r="BL291" s="18" t="s">
        <v>417</v>
      </c>
      <c r="BM291" s="145" t="s">
        <v>4122</v>
      </c>
    </row>
    <row r="292" spans="2:65" s="1" customFormat="1" ht="11.25" x14ac:dyDescent="0.2">
      <c r="B292" s="34"/>
      <c r="D292" s="147" t="s">
        <v>320</v>
      </c>
      <c r="F292" s="148" t="s">
        <v>2481</v>
      </c>
      <c r="I292" s="149"/>
      <c r="L292" s="34"/>
      <c r="M292" s="150"/>
      <c r="T292" s="55"/>
      <c r="AT292" s="18" t="s">
        <v>320</v>
      </c>
      <c r="AU292" s="18" t="s">
        <v>90</v>
      </c>
    </row>
    <row r="293" spans="2:65" s="12" customFormat="1" ht="11.25" x14ac:dyDescent="0.2">
      <c r="B293" s="151"/>
      <c r="D293" s="152" t="s">
        <v>322</v>
      </c>
      <c r="E293" s="153" t="s">
        <v>43</v>
      </c>
      <c r="F293" s="154" t="s">
        <v>4123</v>
      </c>
      <c r="H293" s="155">
        <v>607.86</v>
      </c>
      <c r="I293" s="156"/>
      <c r="L293" s="151"/>
      <c r="M293" s="157"/>
      <c r="T293" s="158"/>
      <c r="AT293" s="153" t="s">
        <v>322</v>
      </c>
      <c r="AU293" s="153" t="s">
        <v>90</v>
      </c>
      <c r="AV293" s="12" t="s">
        <v>90</v>
      </c>
      <c r="AW293" s="12" t="s">
        <v>41</v>
      </c>
      <c r="AX293" s="12" t="s">
        <v>88</v>
      </c>
      <c r="AY293" s="153" t="s">
        <v>311</v>
      </c>
    </row>
    <row r="294" spans="2:65" s="1" customFormat="1" ht="24.2" customHeight="1" x14ac:dyDescent="0.2">
      <c r="B294" s="34"/>
      <c r="C294" s="134" t="s">
        <v>709</v>
      </c>
      <c r="D294" s="134" t="s">
        <v>313</v>
      </c>
      <c r="E294" s="135" t="s">
        <v>1428</v>
      </c>
      <c r="F294" s="136" t="s">
        <v>1429</v>
      </c>
      <c r="G294" s="137" t="s">
        <v>962</v>
      </c>
      <c r="H294" s="183"/>
      <c r="I294" s="139"/>
      <c r="J294" s="140">
        <f>ROUND(I294*H294,2)</f>
        <v>0</v>
      </c>
      <c r="K294" s="136" t="s">
        <v>317</v>
      </c>
      <c r="L294" s="34"/>
      <c r="M294" s="141" t="s">
        <v>43</v>
      </c>
      <c r="N294" s="142" t="s">
        <v>52</v>
      </c>
      <c r="P294" s="143">
        <f>O294*H294</f>
        <v>0</v>
      </c>
      <c r="Q294" s="143">
        <v>0</v>
      </c>
      <c r="R294" s="143">
        <f>Q294*H294</f>
        <v>0</v>
      </c>
      <c r="S294" s="143">
        <v>0</v>
      </c>
      <c r="T294" s="144">
        <f>S294*H294</f>
        <v>0</v>
      </c>
      <c r="AR294" s="145" t="s">
        <v>417</v>
      </c>
      <c r="AT294" s="145" t="s">
        <v>313</v>
      </c>
      <c r="AU294" s="145" t="s">
        <v>90</v>
      </c>
      <c r="AY294" s="18" t="s">
        <v>311</v>
      </c>
      <c r="BE294" s="146">
        <f>IF(N294="základní",J294,0)</f>
        <v>0</v>
      </c>
      <c r="BF294" s="146">
        <f>IF(N294="snížená",J294,0)</f>
        <v>0</v>
      </c>
      <c r="BG294" s="146">
        <f>IF(N294="zákl. přenesená",J294,0)</f>
        <v>0</v>
      </c>
      <c r="BH294" s="146">
        <f>IF(N294="sníž. přenesená",J294,0)</f>
        <v>0</v>
      </c>
      <c r="BI294" s="146">
        <f>IF(N294="nulová",J294,0)</f>
        <v>0</v>
      </c>
      <c r="BJ294" s="18" t="s">
        <v>88</v>
      </c>
      <c r="BK294" s="146">
        <f>ROUND(I294*H294,2)</f>
        <v>0</v>
      </c>
      <c r="BL294" s="18" t="s">
        <v>417</v>
      </c>
      <c r="BM294" s="145" t="s">
        <v>4124</v>
      </c>
    </row>
    <row r="295" spans="2:65" s="1" customFormat="1" ht="11.25" x14ac:dyDescent="0.2">
      <c r="B295" s="34"/>
      <c r="D295" s="147" t="s">
        <v>320</v>
      </c>
      <c r="F295" s="148" t="s">
        <v>1431</v>
      </c>
      <c r="I295" s="149"/>
      <c r="L295" s="34"/>
      <c r="M295" s="194"/>
      <c r="N295" s="195"/>
      <c r="O295" s="195"/>
      <c r="P295" s="195"/>
      <c r="Q295" s="195"/>
      <c r="R295" s="195"/>
      <c r="S295" s="195"/>
      <c r="T295" s="196"/>
      <c r="AT295" s="18" t="s">
        <v>320</v>
      </c>
      <c r="AU295" s="18" t="s">
        <v>90</v>
      </c>
    </row>
    <row r="296" spans="2:65" s="1" customFormat="1" ht="6.95" customHeight="1" x14ac:dyDescent="0.2">
      <c r="B296" s="43"/>
      <c r="C296" s="44"/>
      <c r="D296" s="44"/>
      <c r="E296" s="44"/>
      <c r="F296" s="44"/>
      <c r="G296" s="44"/>
      <c r="H296" s="44"/>
      <c r="I296" s="44"/>
      <c r="J296" s="44"/>
      <c r="K296" s="44"/>
      <c r="L296" s="34"/>
    </row>
  </sheetData>
  <sheetProtection algorithmName="SHA-512" hashValue="V6pCvF0Yx8aRlLfoWUHcJdTdJezLnuBXamSHExFGZCFVv6GD1ohfkVCsu+WY4yS89men6cKUaJex8VphbkGUDQ==" saltValue="b25YauJXo4XJqfXaqrG3g7oJ3AQju9chQ1tfjyu0FUoodEAlNqzFe1+To0x4lt0NbkNb5YkLNyie4jGfHvXJgA==" spinCount="100000" sheet="1" objects="1" scenarios="1" formatColumns="0" formatRows="0" autoFilter="0"/>
  <autoFilter ref="C95:K295" xr:uid="{00000000-0009-0000-0000-00000F000000}"/>
  <mergeCells count="12">
    <mergeCell ref="E88:H88"/>
    <mergeCell ref="L2:V2"/>
    <mergeCell ref="E50:H50"/>
    <mergeCell ref="E52:H52"/>
    <mergeCell ref="E54:H54"/>
    <mergeCell ref="E84:H84"/>
    <mergeCell ref="E86:H86"/>
    <mergeCell ref="E7:H7"/>
    <mergeCell ref="E9:H9"/>
    <mergeCell ref="E11:H11"/>
    <mergeCell ref="E20:H20"/>
    <mergeCell ref="E29:H29"/>
  </mergeCells>
  <hyperlinks>
    <hyperlink ref="F100" r:id="rId1" xr:uid="{00000000-0004-0000-0F00-000000000000}"/>
    <hyperlink ref="F104" r:id="rId2" xr:uid="{00000000-0004-0000-0F00-000001000000}"/>
    <hyperlink ref="F107" r:id="rId3" xr:uid="{00000000-0004-0000-0F00-000002000000}"/>
    <hyperlink ref="F113" r:id="rId4" xr:uid="{00000000-0004-0000-0F00-000003000000}"/>
    <hyperlink ref="F117" r:id="rId5" xr:uid="{00000000-0004-0000-0F00-000004000000}"/>
    <hyperlink ref="F124" r:id="rId6" xr:uid="{00000000-0004-0000-0F00-000005000000}"/>
    <hyperlink ref="F127" r:id="rId7" xr:uid="{00000000-0004-0000-0F00-000006000000}"/>
    <hyperlink ref="F130" r:id="rId8" xr:uid="{00000000-0004-0000-0F00-000007000000}"/>
    <hyperlink ref="F133" r:id="rId9" xr:uid="{00000000-0004-0000-0F00-000008000000}"/>
    <hyperlink ref="F137" r:id="rId10" xr:uid="{00000000-0004-0000-0F00-000009000000}"/>
    <hyperlink ref="F140" r:id="rId11" xr:uid="{00000000-0004-0000-0F00-00000A000000}"/>
    <hyperlink ref="F143" r:id="rId12" xr:uid="{00000000-0004-0000-0F00-00000B000000}"/>
    <hyperlink ref="F145" r:id="rId13" xr:uid="{00000000-0004-0000-0F00-00000C000000}"/>
    <hyperlink ref="F150" r:id="rId14" xr:uid="{00000000-0004-0000-0F00-00000D000000}"/>
    <hyperlink ref="F154" r:id="rId15" xr:uid="{00000000-0004-0000-0F00-00000E000000}"/>
    <hyperlink ref="F157" r:id="rId16" xr:uid="{00000000-0004-0000-0F00-00000F000000}"/>
    <hyperlink ref="F160" r:id="rId17" xr:uid="{00000000-0004-0000-0F00-000010000000}"/>
    <hyperlink ref="F162" r:id="rId18" xr:uid="{00000000-0004-0000-0F00-000011000000}"/>
    <hyperlink ref="F165" r:id="rId19" xr:uid="{00000000-0004-0000-0F00-000012000000}"/>
    <hyperlink ref="F170" r:id="rId20" xr:uid="{00000000-0004-0000-0F00-000013000000}"/>
    <hyperlink ref="F173" r:id="rId21" xr:uid="{00000000-0004-0000-0F00-000014000000}"/>
    <hyperlink ref="F175" r:id="rId22" xr:uid="{00000000-0004-0000-0F00-000015000000}"/>
    <hyperlink ref="F178" r:id="rId23" xr:uid="{00000000-0004-0000-0F00-000016000000}"/>
    <hyperlink ref="F181" r:id="rId24" xr:uid="{00000000-0004-0000-0F00-000017000000}"/>
    <hyperlink ref="F184" r:id="rId25" xr:uid="{00000000-0004-0000-0F00-000018000000}"/>
    <hyperlink ref="F187" r:id="rId26" xr:uid="{00000000-0004-0000-0F00-000019000000}"/>
    <hyperlink ref="F190" r:id="rId27" xr:uid="{00000000-0004-0000-0F00-00001A000000}"/>
    <hyperlink ref="F202" r:id="rId28" xr:uid="{00000000-0004-0000-0F00-00001B000000}"/>
    <hyperlink ref="F205" r:id="rId29" xr:uid="{00000000-0004-0000-0F00-00001C000000}"/>
    <hyperlink ref="F208" r:id="rId30" xr:uid="{00000000-0004-0000-0F00-00001D000000}"/>
    <hyperlink ref="F210" r:id="rId31" xr:uid="{00000000-0004-0000-0F00-00001E000000}"/>
    <hyperlink ref="F213" r:id="rId32" xr:uid="{00000000-0004-0000-0F00-00001F000000}"/>
    <hyperlink ref="F216" r:id="rId33" xr:uid="{00000000-0004-0000-0F00-000020000000}"/>
    <hyperlink ref="F219" r:id="rId34" xr:uid="{00000000-0004-0000-0F00-000021000000}"/>
    <hyperlink ref="F222" r:id="rId35" xr:uid="{00000000-0004-0000-0F00-000022000000}"/>
    <hyperlink ref="F225" r:id="rId36" xr:uid="{00000000-0004-0000-0F00-000023000000}"/>
    <hyperlink ref="F228" r:id="rId37" xr:uid="{00000000-0004-0000-0F00-000024000000}"/>
    <hyperlink ref="F231" r:id="rId38" xr:uid="{00000000-0004-0000-0F00-000025000000}"/>
    <hyperlink ref="F234" r:id="rId39" xr:uid="{00000000-0004-0000-0F00-000026000000}"/>
    <hyperlink ref="F237" r:id="rId40" xr:uid="{00000000-0004-0000-0F00-000027000000}"/>
    <hyperlink ref="F241" r:id="rId41" xr:uid="{00000000-0004-0000-0F00-000028000000}"/>
    <hyperlink ref="F244" r:id="rId42" xr:uid="{00000000-0004-0000-0F00-000029000000}"/>
    <hyperlink ref="F247" r:id="rId43" xr:uid="{00000000-0004-0000-0F00-00002A000000}"/>
    <hyperlink ref="F249" r:id="rId44" xr:uid="{00000000-0004-0000-0F00-00002B000000}"/>
    <hyperlink ref="F251" r:id="rId45" xr:uid="{00000000-0004-0000-0F00-00002C000000}"/>
    <hyperlink ref="F255" r:id="rId46" xr:uid="{00000000-0004-0000-0F00-00002D000000}"/>
    <hyperlink ref="F259" r:id="rId47" xr:uid="{00000000-0004-0000-0F00-00002E000000}"/>
    <hyperlink ref="F261" r:id="rId48" xr:uid="{00000000-0004-0000-0F00-00002F000000}"/>
    <hyperlink ref="F263" r:id="rId49" xr:uid="{00000000-0004-0000-0F00-000030000000}"/>
    <hyperlink ref="F265" r:id="rId50" xr:uid="{00000000-0004-0000-0F00-000031000000}"/>
    <hyperlink ref="F268" r:id="rId51" xr:uid="{00000000-0004-0000-0F00-000032000000}"/>
    <hyperlink ref="F272" r:id="rId52" xr:uid="{00000000-0004-0000-0F00-000033000000}"/>
    <hyperlink ref="F277" r:id="rId53" xr:uid="{00000000-0004-0000-0F00-000034000000}"/>
    <hyperlink ref="F285" r:id="rId54" xr:uid="{00000000-0004-0000-0F00-000035000000}"/>
    <hyperlink ref="F287" r:id="rId55" xr:uid="{00000000-0004-0000-0F00-000036000000}"/>
    <hyperlink ref="F290" r:id="rId56" xr:uid="{00000000-0004-0000-0F00-000037000000}"/>
    <hyperlink ref="F292" r:id="rId57" xr:uid="{00000000-0004-0000-0F00-000038000000}"/>
    <hyperlink ref="F295" r:id="rId58" xr:uid="{00000000-0004-0000-0F00-00003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67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150</v>
      </c>
      <c r="AZ2" s="92" t="s">
        <v>262</v>
      </c>
      <c r="BA2" s="92" t="s">
        <v>263</v>
      </c>
      <c r="BB2" s="92" t="s">
        <v>250</v>
      </c>
      <c r="BC2" s="92" t="s">
        <v>4125</v>
      </c>
      <c r="BD2" s="92" t="s">
        <v>90</v>
      </c>
    </row>
    <row r="3" spans="2:56" ht="6.95" customHeight="1" x14ac:dyDescent="0.2">
      <c r="B3" s="19"/>
      <c r="C3" s="20"/>
      <c r="D3" s="20"/>
      <c r="E3" s="20"/>
      <c r="F3" s="20"/>
      <c r="G3" s="20"/>
      <c r="H3" s="20"/>
      <c r="I3" s="20"/>
      <c r="J3" s="20"/>
      <c r="K3" s="20"/>
      <c r="L3" s="21"/>
      <c r="AT3" s="18" t="s">
        <v>90</v>
      </c>
    </row>
    <row r="4" spans="2:56" ht="24.95" customHeight="1" x14ac:dyDescent="0.2">
      <c r="B4" s="21"/>
      <c r="D4" s="22" t="s">
        <v>255</v>
      </c>
      <c r="L4" s="21"/>
      <c r="M4" s="93" t="s">
        <v>10</v>
      </c>
      <c r="AT4" s="18" t="s">
        <v>4</v>
      </c>
    </row>
    <row r="5" spans="2:56" ht="6.95" customHeight="1" x14ac:dyDescent="0.2">
      <c r="B5" s="21"/>
      <c r="L5" s="21"/>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ht="12" customHeight="1" x14ac:dyDescent="0.2">
      <c r="B8" s="21"/>
      <c r="D8" s="28" t="s">
        <v>265</v>
      </c>
      <c r="L8" s="21"/>
    </row>
    <row r="9" spans="2:56" s="1" customFormat="1" ht="16.5" customHeight="1" x14ac:dyDescent="0.2">
      <c r="B9" s="34"/>
      <c r="E9" s="339" t="s">
        <v>4126</v>
      </c>
      <c r="F9" s="341"/>
      <c r="G9" s="341"/>
      <c r="H9" s="341"/>
      <c r="L9" s="34"/>
    </row>
    <row r="10" spans="2:56" s="1" customFormat="1" ht="12" customHeight="1" x14ac:dyDescent="0.2">
      <c r="B10" s="34"/>
      <c r="D10" s="28" t="s">
        <v>267</v>
      </c>
      <c r="L10" s="34"/>
    </row>
    <row r="11" spans="2:56" s="1" customFormat="1" ht="16.5" customHeight="1" x14ac:dyDescent="0.2">
      <c r="B11" s="34"/>
      <c r="E11" s="322" t="s">
        <v>4127</v>
      </c>
      <c r="F11" s="341"/>
      <c r="G11" s="341"/>
      <c r="H11" s="341"/>
      <c r="L11" s="34"/>
    </row>
    <row r="12" spans="2:56" s="1" customFormat="1" ht="11.25" x14ac:dyDescent="0.2">
      <c r="B12" s="34"/>
      <c r="L12" s="34"/>
    </row>
    <row r="13" spans="2:56" s="1" customFormat="1" ht="12" customHeight="1" x14ac:dyDescent="0.2">
      <c r="B13" s="34"/>
      <c r="D13" s="28" t="s">
        <v>18</v>
      </c>
      <c r="F13" s="26" t="s">
        <v>19</v>
      </c>
      <c r="I13" s="28" t="s">
        <v>20</v>
      </c>
      <c r="J13" s="26" t="s">
        <v>43</v>
      </c>
      <c r="L13" s="34"/>
    </row>
    <row r="14" spans="2:56" s="1" customFormat="1" ht="12" customHeight="1" x14ac:dyDescent="0.2">
      <c r="B14" s="34"/>
      <c r="D14" s="28" t="s">
        <v>22</v>
      </c>
      <c r="F14" s="26" t="s">
        <v>23</v>
      </c>
      <c r="I14" s="28" t="s">
        <v>24</v>
      </c>
      <c r="J14" s="51" t="str">
        <f>'Rekapitulace stavby'!AN8</f>
        <v>5.8.2025 - revize</v>
      </c>
      <c r="L14" s="34"/>
    </row>
    <row r="15" spans="2:56" s="1" customFormat="1" ht="10.9" customHeight="1" x14ac:dyDescent="0.2">
      <c r="B15" s="34"/>
      <c r="L15" s="34"/>
    </row>
    <row r="16" spans="2:5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ROUND(J107,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ROUND((SUM(BE107:BE675)),  2)</f>
        <v>0</v>
      </c>
      <c r="I35" s="96">
        <v>0.21</v>
      </c>
      <c r="J35" s="84">
        <f>ROUND(((SUM(BE107:BE675))*I35),  2)</f>
        <v>0</v>
      </c>
      <c r="L35" s="34"/>
    </row>
    <row r="36" spans="2:12" s="1" customFormat="1" ht="14.45" customHeight="1" x14ac:dyDescent="0.2">
      <c r="B36" s="34"/>
      <c r="E36" s="28" t="s">
        <v>53</v>
      </c>
      <c r="F36" s="84">
        <f>ROUND((SUM(BF107:BF675)),  2)</f>
        <v>0</v>
      </c>
      <c r="I36" s="96">
        <v>0.12</v>
      </c>
      <c r="J36" s="84">
        <f>ROUND(((SUM(BF107:BF675))*I36),  2)</f>
        <v>0</v>
      </c>
      <c r="L36" s="34"/>
    </row>
    <row r="37" spans="2:12" s="1" customFormat="1" ht="14.45" hidden="1" customHeight="1" x14ac:dyDescent="0.2">
      <c r="B37" s="34"/>
      <c r="E37" s="28" t="s">
        <v>54</v>
      </c>
      <c r="F37" s="84">
        <f>ROUND((SUM(BG107:BG675)),  2)</f>
        <v>0</v>
      </c>
      <c r="I37" s="96">
        <v>0.21</v>
      </c>
      <c r="J37" s="84">
        <f>0</f>
        <v>0</v>
      </c>
      <c r="L37" s="34"/>
    </row>
    <row r="38" spans="2:12" s="1" customFormat="1" ht="14.45" hidden="1" customHeight="1" x14ac:dyDescent="0.2">
      <c r="B38" s="34"/>
      <c r="E38" s="28" t="s">
        <v>55</v>
      </c>
      <c r="F38" s="84">
        <f>ROUND((SUM(BH107:BH675)),  2)</f>
        <v>0</v>
      </c>
      <c r="I38" s="96">
        <v>0.12</v>
      </c>
      <c r="J38" s="84">
        <f>0</f>
        <v>0</v>
      </c>
      <c r="L38" s="34"/>
    </row>
    <row r="39" spans="2:12" s="1" customFormat="1" ht="14.45" hidden="1" customHeight="1" x14ac:dyDescent="0.2">
      <c r="B39" s="34"/>
      <c r="E39" s="28" t="s">
        <v>56</v>
      </c>
      <c r="F39" s="84">
        <f>ROUND((SUM(BI107:BI675)),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4126</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06.1 - SO06 AST</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J107</f>
        <v>0</v>
      </c>
      <c r="L63" s="34"/>
      <c r="AU63" s="18" t="s">
        <v>272</v>
      </c>
    </row>
    <row r="64" spans="2:47" s="8" customFormat="1" ht="24.95" customHeight="1" x14ac:dyDescent="0.2">
      <c r="B64" s="106"/>
      <c r="D64" s="107" t="s">
        <v>273</v>
      </c>
      <c r="E64" s="108"/>
      <c r="F64" s="108"/>
      <c r="G64" s="108"/>
      <c r="H64" s="108"/>
      <c r="I64" s="108"/>
      <c r="J64" s="109">
        <f>J108</f>
        <v>0</v>
      </c>
      <c r="L64" s="106"/>
    </row>
    <row r="65" spans="2:12" s="9" customFormat="1" ht="19.899999999999999" customHeight="1" x14ac:dyDescent="0.2">
      <c r="B65" s="110"/>
      <c r="D65" s="111" t="s">
        <v>275</v>
      </c>
      <c r="E65" s="112"/>
      <c r="F65" s="112"/>
      <c r="G65" s="112"/>
      <c r="H65" s="112"/>
      <c r="I65" s="112"/>
      <c r="J65" s="113">
        <f>J109</f>
        <v>0</v>
      </c>
      <c r="L65" s="110"/>
    </row>
    <row r="66" spans="2:12" s="9" customFormat="1" ht="19.899999999999999" customHeight="1" x14ac:dyDescent="0.2">
      <c r="B66" s="110"/>
      <c r="D66" s="111" t="s">
        <v>276</v>
      </c>
      <c r="E66" s="112"/>
      <c r="F66" s="112"/>
      <c r="G66" s="112"/>
      <c r="H66" s="112"/>
      <c r="I66" s="112"/>
      <c r="J66" s="113">
        <f>J132</f>
        <v>0</v>
      </c>
      <c r="L66" s="110"/>
    </row>
    <row r="67" spans="2:12" s="9" customFormat="1" ht="19.899999999999999" customHeight="1" x14ac:dyDescent="0.2">
      <c r="B67" s="110"/>
      <c r="D67" s="111" t="s">
        <v>277</v>
      </c>
      <c r="E67" s="112"/>
      <c r="F67" s="112"/>
      <c r="G67" s="112"/>
      <c r="H67" s="112"/>
      <c r="I67" s="112"/>
      <c r="J67" s="113">
        <f>J136</f>
        <v>0</v>
      </c>
      <c r="L67" s="110"/>
    </row>
    <row r="68" spans="2:12" s="9" customFormat="1" ht="19.899999999999999" customHeight="1" x14ac:dyDescent="0.2">
      <c r="B68" s="110"/>
      <c r="D68" s="111" t="s">
        <v>278</v>
      </c>
      <c r="E68" s="112"/>
      <c r="F68" s="112"/>
      <c r="G68" s="112"/>
      <c r="H68" s="112"/>
      <c r="I68" s="112"/>
      <c r="J68" s="113">
        <f>J217</f>
        <v>0</v>
      </c>
      <c r="L68" s="110"/>
    </row>
    <row r="69" spans="2:12" s="9" customFormat="1" ht="19.899999999999999" customHeight="1" x14ac:dyDescent="0.2">
      <c r="B69" s="110"/>
      <c r="D69" s="111" t="s">
        <v>279</v>
      </c>
      <c r="E69" s="112"/>
      <c r="F69" s="112"/>
      <c r="G69" s="112"/>
      <c r="H69" s="112"/>
      <c r="I69" s="112"/>
      <c r="J69" s="113">
        <f>J318</f>
        <v>0</v>
      </c>
      <c r="L69" s="110"/>
    </row>
    <row r="70" spans="2:12" s="9" customFormat="1" ht="19.899999999999999" customHeight="1" x14ac:dyDescent="0.2">
      <c r="B70" s="110"/>
      <c r="D70" s="111" t="s">
        <v>280</v>
      </c>
      <c r="E70" s="112"/>
      <c r="F70" s="112"/>
      <c r="G70" s="112"/>
      <c r="H70" s="112"/>
      <c r="I70" s="112"/>
      <c r="J70" s="113">
        <f>J326</f>
        <v>0</v>
      </c>
      <c r="L70" s="110"/>
    </row>
    <row r="71" spans="2:12" s="9" customFormat="1" ht="19.899999999999999" customHeight="1" x14ac:dyDescent="0.2">
      <c r="B71" s="110"/>
      <c r="D71" s="111" t="s">
        <v>281</v>
      </c>
      <c r="E71" s="112"/>
      <c r="F71" s="112"/>
      <c r="G71" s="112"/>
      <c r="H71" s="112"/>
      <c r="I71" s="112"/>
      <c r="J71" s="113">
        <f>J333</f>
        <v>0</v>
      </c>
      <c r="L71" s="110"/>
    </row>
    <row r="72" spans="2:12" s="8" customFormat="1" ht="24.95" customHeight="1" x14ac:dyDescent="0.2">
      <c r="B72" s="106"/>
      <c r="D72" s="107" t="s">
        <v>282</v>
      </c>
      <c r="E72" s="108"/>
      <c r="F72" s="108"/>
      <c r="G72" s="108"/>
      <c r="H72" s="108"/>
      <c r="I72" s="108"/>
      <c r="J72" s="109">
        <f>J336</f>
        <v>0</v>
      </c>
      <c r="L72" s="106"/>
    </row>
    <row r="73" spans="2:12" s="9" customFormat="1" ht="19.899999999999999" customHeight="1" x14ac:dyDescent="0.2">
      <c r="B73" s="110"/>
      <c r="D73" s="111" t="s">
        <v>284</v>
      </c>
      <c r="E73" s="112"/>
      <c r="F73" s="112"/>
      <c r="G73" s="112"/>
      <c r="H73" s="112"/>
      <c r="I73" s="112"/>
      <c r="J73" s="113">
        <f>J337</f>
        <v>0</v>
      </c>
      <c r="L73" s="110"/>
    </row>
    <row r="74" spans="2:12" s="9" customFormat="1" ht="19.899999999999999" customHeight="1" x14ac:dyDescent="0.2">
      <c r="B74" s="110"/>
      <c r="D74" s="111" t="s">
        <v>285</v>
      </c>
      <c r="E74" s="112"/>
      <c r="F74" s="112"/>
      <c r="G74" s="112"/>
      <c r="H74" s="112"/>
      <c r="I74" s="112"/>
      <c r="J74" s="113">
        <f>J403</f>
        <v>0</v>
      </c>
      <c r="L74" s="110"/>
    </row>
    <row r="75" spans="2:12" s="9" customFormat="1" ht="19.899999999999999" customHeight="1" x14ac:dyDescent="0.2">
      <c r="B75" s="110"/>
      <c r="D75" s="111" t="s">
        <v>287</v>
      </c>
      <c r="E75" s="112"/>
      <c r="F75" s="112"/>
      <c r="G75" s="112"/>
      <c r="H75" s="112"/>
      <c r="I75" s="112"/>
      <c r="J75" s="113">
        <f>J426</f>
        <v>0</v>
      </c>
      <c r="L75" s="110"/>
    </row>
    <row r="76" spans="2:12" s="9" customFormat="1" ht="19.899999999999999" customHeight="1" x14ac:dyDescent="0.2">
      <c r="B76" s="110"/>
      <c r="D76" s="111" t="s">
        <v>4128</v>
      </c>
      <c r="E76" s="112"/>
      <c r="F76" s="112"/>
      <c r="G76" s="112"/>
      <c r="H76" s="112"/>
      <c r="I76" s="112"/>
      <c r="J76" s="113">
        <f>J455</f>
        <v>0</v>
      </c>
      <c r="L76" s="110"/>
    </row>
    <row r="77" spans="2:12" s="9" customFormat="1" ht="19.899999999999999" customHeight="1" x14ac:dyDescent="0.2">
      <c r="B77" s="110"/>
      <c r="D77" s="111" t="s">
        <v>4129</v>
      </c>
      <c r="E77" s="112"/>
      <c r="F77" s="112"/>
      <c r="G77" s="112"/>
      <c r="H77" s="112"/>
      <c r="I77" s="112"/>
      <c r="J77" s="113">
        <f>J458</f>
        <v>0</v>
      </c>
      <c r="L77" s="110"/>
    </row>
    <row r="78" spans="2:12" s="9" customFormat="1" ht="19.899999999999999" customHeight="1" x14ac:dyDescent="0.2">
      <c r="B78" s="110"/>
      <c r="D78" s="111" t="s">
        <v>4130</v>
      </c>
      <c r="E78" s="112"/>
      <c r="F78" s="112"/>
      <c r="G78" s="112"/>
      <c r="H78" s="112"/>
      <c r="I78" s="112"/>
      <c r="J78" s="113">
        <f>J464</f>
        <v>0</v>
      </c>
      <c r="L78" s="110"/>
    </row>
    <row r="79" spans="2:12" s="9" customFormat="1" ht="19.899999999999999" customHeight="1" x14ac:dyDescent="0.2">
      <c r="B79" s="110"/>
      <c r="D79" s="111" t="s">
        <v>288</v>
      </c>
      <c r="E79" s="112"/>
      <c r="F79" s="112"/>
      <c r="G79" s="112"/>
      <c r="H79" s="112"/>
      <c r="I79" s="112"/>
      <c r="J79" s="113">
        <f>J472</f>
        <v>0</v>
      </c>
      <c r="L79" s="110"/>
    </row>
    <row r="80" spans="2:12" s="9" customFormat="1" ht="19.899999999999999" customHeight="1" x14ac:dyDescent="0.2">
      <c r="B80" s="110"/>
      <c r="D80" s="111" t="s">
        <v>289</v>
      </c>
      <c r="E80" s="112"/>
      <c r="F80" s="112"/>
      <c r="G80" s="112"/>
      <c r="H80" s="112"/>
      <c r="I80" s="112"/>
      <c r="J80" s="113">
        <f>J503</f>
        <v>0</v>
      </c>
      <c r="L80" s="110"/>
    </row>
    <row r="81" spans="2:12" s="9" customFormat="1" ht="19.899999999999999" customHeight="1" x14ac:dyDescent="0.2">
      <c r="B81" s="110"/>
      <c r="D81" s="111" t="s">
        <v>290</v>
      </c>
      <c r="E81" s="112"/>
      <c r="F81" s="112"/>
      <c r="G81" s="112"/>
      <c r="H81" s="112"/>
      <c r="I81" s="112"/>
      <c r="J81" s="113">
        <f>J547</f>
        <v>0</v>
      </c>
      <c r="L81" s="110"/>
    </row>
    <row r="82" spans="2:12" s="9" customFormat="1" ht="19.899999999999999" customHeight="1" x14ac:dyDescent="0.2">
      <c r="B82" s="110"/>
      <c r="D82" s="111" t="s">
        <v>291</v>
      </c>
      <c r="E82" s="112"/>
      <c r="F82" s="112"/>
      <c r="G82" s="112"/>
      <c r="H82" s="112"/>
      <c r="I82" s="112"/>
      <c r="J82" s="113">
        <f>J593</f>
        <v>0</v>
      </c>
      <c r="L82" s="110"/>
    </row>
    <row r="83" spans="2:12" s="9" customFormat="1" ht="19.899999999999999" customHeight="1" x14ac:dyDescent="0.2">
      <c r="B83" s="110"/>
      <c r="D83" s="111" t="s">
        <v>293</v>
      </c>
      <c r="E83" s="112"/>
      <c r="F83" s="112"/>
      <c r="G83" s="112"/>
      <c r="H83" s="112"/>
      <c r="I83" s="112"/>
      <c r="J83" s="113">
        <f>J618</f>
        <v>0</v>
      </c>
      <c r="L83" s="110"/>
    </row>
    <row r="84" spans="2:12" s="9" customFormat="1" ht="19.899999999999999" customHeight="1" x14ac:dyDescent="0.2">
      <c r="B84" s="110"/>
      <c r="D84" s="111" t="s">
        <v>294</v>
      </c>
      <c r="E84" s="112"/>
      <c r="F84" s="112"/>
      <c r="G84" s="112"/>
      <c r="H84" s="112"/>
      <c r="I84" s="112"/>
      <c r="J84" s="113">
        <f>J637</f>
        <v>0</v>
      </c>
      <c r="L84" s="110"/>
    </row>
    <row r="85" spans="2:12" s="9" customFormat="1" ht="19.899999999999999" customHeight="1" x14ac:dyDescent="0.2">
      <c r="B85" s="110"/>
      <c r="D85" s="111" t="s">
        <v>295</v>
      </c>
      <c r="E85" s="112"/>
      <c r="F85" s="112"/>
      <c r="G85" s="112"/>
      <c r="H85" s="112"/>
      <c r="I85" s="112"/>
      <c r="J85" s="113">
        <f>J660</f>
        <v>0</v>
      </c>
      <c r="L85" s="110"/>
    </row>
    <row r="86" spans="2:12" s="1" customFormat="1" ht="21.75" customHeight="1" x14ac:dyDescent="0.2">
      <c r="B86" s="34"/>
      <c r="L86" s="34"/>
    </row>
    <row r="87" spans="2:12" s="1" customFormat="1" ht="6.95" customHeight="1" x14ac:dyDescent="0.2">
      <c r="B87" s="43"/>
      <c r="C87" s="44"/>
      <c r="D87" s="44"/>
      <c r="E87" s="44"/>
      <c r="F87" s="44"/>
      <c r="G87" s="44"/>
      <c r="H87" s="44"/>
      <c r="I87" s="44"/>
      <c r="J87" s="44"/>
      <c r="K87" s="44"/>
      <c r="L87" s="34"/>
    </row>
    <row r="91" spans="2:12" s="1" customFormat="1" ht="6.95" customHeight="1" x14ac:dyDescent="0.2">
      <c r="B91" s="45"/>
      <c r="C91" s="46"/>
      <c r="D91" s="46"/>
      <c r="E91" s="46"/>
      <c r="F91" s="46"/>
      <c r="G91" s="46"/>
      <c r="H91" s="46"/>
      <c r="I91" s="46"/>
      <c r="J91" s="46"/>
      <c r="K91" s="46"/>
      <c r="L91" s="34"/>
    </row>
    <row r="92" spans="2:12" s="1" customFormat="1" ht="24.95" customHeight="1" x14ac:dyDescent="0.2">
      <c r="B92" s="34"/>
      <c r="C92" s="22" t="s">
        <v>296</v>
      </c>
      <c r="L92" s="34"/>
    </row>
    <row r="93" spans="2:12" s="1" customFormat="1" ht="6.95" customHeight="1" x14ac:dyDescent="0.2">
      <c r="B93" s="34"/>
      <c r="L93" s="34"/>
    </row>
    <row r="94" spans="2:12" s="1" customFormat="1" ht="12" customHeight="1" x14ac:dyDescent="0.2">
      <c r="B94" s="34"/>
      <c r="C94" s="28" t="s">
        <v>16</v>
      </c>
      <c r="L94" s="34"/>
    </row>
    <row r="95" spans="2:12" s="1" customFormat="1" ht="16.5" customHeight="1" x14ac:dyDescent="0.2">
      <c r="B95" s="34"/>
      <c r="E95" s="339" t="str">
        <f>E7</f>
        <v>Stavba č. 3145 TV Vinoř, etapa 0012 – ČOV Vinoř</v>
      </c>
      <c r="F95" s="340"/>
      <c r="G95" s="340"/>
      <c r="H95" s="340"/>
      <c r="L95" s="34"/>
    </row>
    <row r="96" spans="2:12" ht="12" customHeight="1" x14ac:dyDescent="0.2">
      <c r="B96" s="21"/>
      <c r="C96" s="28" t="s">
        <v>265</v>
      </c>
      <c r="L96" s="21"/>
    </row>
    <row r="97" spans="2:65" s="1" customFormat="1" ht="16.5" customHeight="1" x14ac:dyDescent="0.2">
      <c r="B97" s="34"/>
      <c r="E97" s="339" t="s">
        <v>4126</v>
      </c>
      <c r="F97" s="341"/>
      <c r="G97" s="341"/>
      <c r="H97" s="341"/>
      <c r="L97" s="34"/>
    </row>
    <row r="98" spans="2:65" s="1" customFormat="1" ht="12" customHeight="1" x14ac:dyDescent="0.2">
      <c r="B98" s="34"/>
      <c r="C98" s="28" t="s">
        <v>267</v>
      </c>
      <c r="L98" s="34"/>
    </row>
    <row r="99" spans="2:65" s="1" customFormat="1" ht="16.5" customHeight="1" x14ac:dyDescent="0.2">
      <c r="B99" s="34"/>
      <c r="E99" s="322" t="str">
        <f>E11</f>
        <v>06.1 - SO06 AST</v>
      </c>
      <c r="F99" s="341"/>
      <c r="G99" s="341"/>
      <c r="H99" s="341"/>
      <c r="L99" s="34"/>
    </row>
    <row r="100" spans="2:65" s="1" customFormat="1" ht="6.95" customHeight="1" x14ac:dyDescent="0.2">
      <c r="B100" s="34"/>
      <c r="L100" s="34"/>
    </row>
    <row r="101" spans="2:65" s="1" customFormat="1" ht="12" customHeight="1" x14ac:dyDescent="0.2">
      <c r="B101" s="34"/>
      <c r="C101" s="28" t="s">
        <v>22</v>
      </c>
      <c r="F101" s="26" t="str">
        <f>F14</f>
        <v>Praha</v>
      </c>
      <c r="I101" s="28" t="s">
        <v>24</v>
      </c>
      <c r="J101" s="51" t="str">
        <f>IF(J14="","",J14)</f>
        <v>5.8.2025 - revize</v>
      </c>
      <c r="L101" s="34"/>
    </row>
    <row r="102" spans="2:65" s="1" customFormat="1" ht="6.95" customHeight="1" x14ac:dyDescent="0.2">
      <c r="B102" s="34"/>
      <c r="L102" s="34"/>
    </row>
    <row r="103" spans="2:65" s="1" customFormat="1" ht="25.7" customHeight="1" x14ac:dyDescent="0.2">
      <c r="B103" s="34"/>
      <c r="C103" s="28" t="s">
        <v>29</v>
      </c>
      <c r="F103" s="26" t="str">
        <f>E17</f>
        <v>PVS, a.s, Evropská 866/67, Praha 6, 160 00</v>
      </c>
      <c r="I103" s="28" t="s">
        <v>37</v>
      </c>
      <c r="J103" s="32" t="str">
        <f>E23</f>
        <v>d plus projektová a inženýrská a.s.</v>
      </c>
      <c r="L103" s="34"/>
    </row>
    <row r="104" spans="2:65" s="1" customFormat="1" ht="15.2" customHeight="1" x14ac:dyDescent="0.2">
      <c r="B104" s="34"/>
      <c r="C104" s="28" t="s">
        <v>35</v>
      </c>
      <c r="F104" s="26" t="str">
        <f>IF(E20="","",E20)</f>
        <v>Vyplň údaj</v>
      </c>
      <c r="I104" s="28" t="s">
        <v>42</v>
      </c>
      <c r="J104" s="32" t="str">
        <f>E26</f>
        <v xml:space="preserve"> </v>
      </c>
      <c r="L104" s="34"/>
    </row>
    <row r="105" spans="2:65" s="1" customFormat="1" ht="10.35" customHeight="1" x14ac:dyDescent="0.2">
      <c r="B105" s="34"/>
      <c r="L105" s="34"/>
    </row>
    <row r="106" spans="2:65" s="10" customFormat="1" ht="29.25" customHeight="1" x14ac:dyDescent="0.2">
      <c r="B106" s="114"/>
      <c r="C106" s="115" t="s">
        <v>297</v>
      </c>
      <c r="D106" s="116" t="s">
        <v>66</v>
      </c>
      <c r="E106" s="116" t="s">
        <v>62</v>
      </c>
      <c r="F106" s="116" t="s">
        <v>63</v>
      </c>
      <c r="G106" s="116" t="s">
        <v>298</v>
      </c>
      <c r="H106" s="116" t="s">
        <v>299</v>
      </c>
      <c r="I106" s="116" t="s">
        <v>300</v>
      </c>
      <c r="J106" s="116" t="s">
        <v>271</v>
      </c>
      <c r="K106" s="117" t="s">
        <v>301</v>
      </c>
      <c r="L106" s="114"/>
      <c r="M106" s="58" t="s">
        <v>43</v>
      </c>
      <c r="N106" s="59" t="s">
        <v>51</v>
      </c>
      <c r="O106" s="59" t="s">
        <v>302</v>
      </c>
      <c r="P106" s="59" t="s">
        <v>303</v>
      </c>
      <c r="Q106" s="59" t="s">
        <v>304</v>
      </c>
      <c r="R106" s="59" t="s">
        <v>305</v>
      </c>
      <c r="S106" s="59" t="s">
        <v>306</v>
      </c>
      <c r="T106" s="60" t="s">
        <v>307</v>
      </c>
    </row>
    <row r="107" spans="2:65" s="1" customFormat="1" ht="22.9" customHeight="1" x14ac:dyDescent="0.25">
      <c r="B107" s="34"/>
      <c r="C107" s="63" t="s">
        <v>308</v>
      </c>
      <c r="J107" s="118">
        <f>BK107</f>
        <v>0</v>
      </c>
      <c r="L107" s="34"/>
      <c r="M107" s="61"/>
      <c r="N107" s="52"/>
      <c r="O107" s="52"/>
      <c r="P107" s="119">
        <f>P108+P336</f>
        <v>0</v>
      </c>
      <c r="Q107" s="52"/>
      <c r="R107" s="119">
        <f>R108+R336</f>
        <v>42.870865099999989</v>
      </c>
      <c r="S107" s="52"/>
      <c r="T107" s="120">
        <f>T108+T336</f>
        <v>141.63091299999999</v>
      </c>
      <c r="AT107" s="18" t="s">
        <v>80</v>
      </c>
      <c r="AU107" s="18" t="s">
        <v>272</v>
      </c>
      <c r="BK107" s="121">
        <f>BK108+BK336</f>
        <v>0</v>
      </c>
    </row>
    <row r="108" spans="2:65" s="11" customFormat="1" ht="25.9" customHeight="1" x14ac:dyDescent="0.2">
      <c r="B108" s="122"/>
      <c r="D108" s="123" t="s">
        <v>80</v>
      </c>
      <c r="E108" s="124" t="s">
        <v>309</v>
      </c>
      <c r="F108" s="124" t="s">
        <v>310</v>
      </c>
      <c r="I108" s="125"/>
      <c r="J108" s="126">
        <f>BK108</f>
        <v>0</v>
      </c>
      <c r="L108" s="122"/>
      <c r="M108" s="127"/>
      <c r="P108" s="128">
        <f>P109+P132+P136+P217+P318+P326+P333</f>
        <v>0</v>
      </c>
      <c r="R108" s="128">
        <f>R109+R132+R136+R217+R318+R326+R333</f>
        <v>25.768759099999997</v>
      </c>
      <c r="T108" s="129">
        <f>T109+T132+T136+T217+T318+T326+T333</f>
        <v>137.56416999999999</v>
      </c>
      <c r="AR108" s="123" t="s">
        <v>88</v>
      </c>
      <c r="AT108" s="130" t="s">
        <v>80</v>
      </c>
      <c r="AU108" s="130" t="s">
        <v>81</v>
      </c>
      <c r="AY108" s="123" t="s">
        <v>311</v>
      </c>
      <c r="BK108" s="131">
        <f>BK109+BK132+BK136+BK217+BK318+BK326+BK333</f>
        <v>0</v>
      </c>
    </row>
    <row r="109" spans="2:65" s="11" customFormat="1" ht="22.9" customHeight="1" x14ac:dyDescent="0.2">
      <c r="B109" s="122"/>
      <c r="D109" s="123" t="s">
        <v>80</v>
      </c>
      <c r="E109" s="132" t="s">
        <v>96</v>
      </c>
      <c r="F109" s="132" t="s">
        <v>324</v>
      </c>
      <c r="I109" s="125"/>
      <c r="J109" s="133">
        <f>BK109</f>
        <v>0</v>
      </c>
      <c r="L109" s="122"/>
      <c r="M109" s="127"/>
      <c r="P109" s="128">
        <f>SUM(P110:P131)</f>
        <v>0</v>
      </c>
      <c r="R109" s="128">
        <f>SUM(R110:R131)</f>
        <v>1.1702302599999999</v>
      </c>
      <c r="T109" s="129">
        <f>SUM(T110:T131)</f>
        <v>0</v>
      </c>
      <c r="AR109" s="123" t="s">
        <v>88</v>
      </c>
      <c r="AT109" s="130" t="s">
        <v>80</v>
      </c>
      <c r="AU109" s="130" t="s">
        <v>88</v>
      </c>
      <c r="AY109" s="123" t="s">
        <v>311</v>
      </c>
      <c r="BK109" s="131">
        <f>SUM(BK110:BK131)</f>
        <v>0</v>
      </c>
    </row>
    <row r="110" spans="2:65" s="1" customFormat="1" ht="21.75" customHeight="1" x14ac:dyDescent="0.2">
      <c r="B110" s="34"/>
      <c r="C110" s="134" t="s">
        <v>88</v>
      </c>
      <c r="D110" s="134" t="s">
        <v>313</v>
      </c>
      <c r="E110" s="135" t="s">
        <v>4131</v>
      </c>
      <c r="F110" s="136" t="s">
        <v>4132</v>
      </c>
      <c r="G110" s="137" t="s">
        <v>340</v>
      </c>
      <c r="H110" s="138">
        <v>2</v>
      </c>
      <c r="I110" s="139"/>
      <c r="J110" s="140">
        <f>ROUND(I110*H110,2)</f>
        <v>0</v>
      </c>
      <c r="K110" s="136" t="s">
        <v>317</v>
      </c>
      <c r="L110" s="34"/>
      <c r="M110" s="141" t="s">
        <v>43</v>
      </c>
      <c r="N110" s="142" t="s">
        <v>52</v>
      </c>
      <c r="P110" s="143">
        <f>O110*H110</f>
        <v>0</v>
      </c>
      <c r="Q110" s="143">
        <v>1.8929999999999999E-2</v>
      </c>
      <c r="R110" s="143">
        <f>Q110*H110</f>
        <v>3.7859999999999998E-2</v>
      </c>
      <c r="S110" s="143">
        <v>0</v>
      </c>
      <c r="T110" s="144">
        <f>S110*H110</f>
        <v>0</v>
      </c>
      <c r="AR110" s="145" t="s">
        <v>318</v>
      </c>
      <c r="AT110" s="145" t="s">
        <v>313</v>
      </c>
      <c r="AU110" s="145" t="s">
        <v>90</v>
      </c>
      <c r="AY110" s="18" t="s">
        <v>311</v>
      </c>
      <c r="BE110" s="146">
        <f>IF(N110="základní",J110,0)</f>
        <v>0</v>
      </c>
      <c r="BF110" s="146">
        <f>IF(N110="snížená",J110,0)</f>
        <v>0</v>
      </c>
      <c r="BG110" s="146">
        <f>IF(N110="zákl. přenesená",J110,0)</f>
        <v>0</v>
      </c>
      <c r="BH110" s="146">
        <f>IF(N110="sníž. přenesená",J110,0)</f>
        <v>0</v>
      </c>
      <c r="BI110" s="146">
        <f>IF(N110="nulová",J110,0)</f>
        <v>0</v>
      </c>
      <c r="BJ110" s="18" t="s">
        <v>88</v>
      </c>
      <c r="BK110" s="146">
        <f>ROUND(I110*H110,2)</f>
        <v>0</v>
      </c>
      <c r="BL110" s="18" t="s">
        <v>318</v>
      </c>
      <c r="BM110" s="145" t="s">
        <v>4133</v>
      </c>
    </row>
    <row r="111" spans="2:65" s="1" customFormat="1" ht="11.25" x14ac:dyDescent="0.2">
      <c r="B111" s="34"/>
      <c r="D111" s="147" t="s">
        <v>320</v>
      </c>
      <c r="F111" s="148" t="s">
        <v>4134</v>
      </c>
      <c r="I111" s="149"/>
      <c r="L111" s="34"/>
      <c r="M111" s="150"/>
      <c r="T111" s="55"/>
      <c r="AT111" s="18" t="s">
        <v>320</v>
      </c>
      <c r="AU111" s="18" t="s">
        <v>90</v>
      </c>
    </row>
    <row r="112" spans="2:65" s="12" customFormat="1" ht="11.25" x14ac:dyDescent="0.2">
      <c r="B112" s="151"/>
      <c r="D112" s="152" t="s">
        <v>322</v>
      </c>
      <c r="E112" s="153" t="s">
        <v>43</v>
      </c>
      <c r="F112" s="154" t="s">
        <v>4135</v>
      </c>
      <c r="H112" s="155">
        <v>2</v>
      </c>
      <c r="I112" s="156"/>
      <c r="L112" s="151"/>
      <c r="M112" s="157"/>
      <c r="T112" s="158"/>
      <c r="AT112" s="153" t="s">
        <v>322</v>
      </c>
      <c r="AU112" s="153" t="s">
        <v>90</v>
      </c>
      <c r="AV112" s="12" t="s">
        <v>90</v>
      </c>
      <c r="AW112" s="12" t="s">
        <v>41</v>
      </c>
      <c r="AX112" s="12" t="s">
        <v>88</v>
      </c>
      <c r="AY112" s="153" t="s">
        <v>311</v>
      </c>
    </row>
    <row r="113" spans="2:65" s="1" customFormat="1" ht="24.2" customHeight="1" x14ac:dyDescent="0.2">
      <c r="B113" s="34"/>
      <c r="C113" s="134" t="s">
        <v>90</v>
      </c>
      <c r="D113" s="134" t="s">
        <v>313</v>
      </c>
      <c r="E113" s="135" t="s">
        <v>4136</v>
      </c>
      <c r="F113" s="136" t="s">
        <v>4137</v>
      </c>
      <c r="G113" s="137" t="s">
        <v>340</v>
      </c>
      <c r="H113" s="138">
        <v>2</v>
      </c>
      <c r="I113" s="139"/>
      <c r="J113" s="140">
        <f>ROUND(I113*H113,2)</f>
        <v>0</v>
      </c>
      <c r="K113" s="136" t="s">
        <v>317</v>
      </c>
      <c r="L113" s="34"/>
      <c r="M113" s="141" t="s">
        <v>43</v>
      </c>
      <c r="N113" s="142" t="s">
        <v>52</v>
      </c>
      <c r="P113" s="143">
        <f>O113*H113</f>
        <v>0</v>
      </c>
      <c r="Q113" s="143">
        <v>7.3669999999999999E-2</v>
      </c>
      <c r="R113" s="143">
        <f>Q113*H113</f>
        <v>0.14734</v>
      </c>
      <c r="S113" s="143">
        <v>0</v>
      </c>
      <c r="T113" s="144">
        <f>S113*H113</f>
        <v>0</v>
      </c>
      <c r="AR113" s="145" t="s">
        <v>318</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318</v>
      </c>
      <c r="BM113" s="145" t="s">
        <v>4138</v>
      </c>
    </row>
    <row r="114" spans="2:65" s="1" customFormat="1" ht="11.25" x14ac:dyDescent="0.2">
      <c r="B114" s="34"/>
      <c r="D114" s="147" t="s">
        <v>320</v>
      </c>
      <c r="F114" s="148" t="s">
        <v>4139</v>
      </c>
      <c r="I114" s="149"/>
      <c r="L114" s="34"/>
      <c r="M114" s="150"/>
      <c r="T114" s="55"/>
      <c r="AT114" s="18" t="s">
        <v>320</v>
      </c>
      <c r="AU114" s="18" t="s">
        <v>90</v>
      </c>
    </row>
    <row r="115" spans="2:65" s="12" customFormat="1" ht="11.25" x14ac:dyDescent="0.2">
      <c r="B115" s="151"/>
      <c r="D115" s="152" t="s">
        <v>322</v>
      </c>
      <c r="E115" s="153" t="s">
        <v>43</v>
      </c>
      <c r="F115" s="154" t="s">
        <v>4140</v>
      </c>
      <c r="H115" s="155">
        <v>2</v>
      </c>
      <c r="I115" s="156"/>
      <c r="L115" s="151"/>
      <c r="M115" s="157"/>
      <c r="T115" s="158"/>
      <c r="AT115" s="153" t="s">
        <v>322</v>
      </c>
      <c r="AU115" s="153" t="s">
        <v>90</v>
      </c>
      <c r="AV115" s="12" t="s">
        <v>90</v>
      </c>
      <c r="AW115" s="12" t="s">
        <v>41</v>
      </c>
      <c r="AX115" s="12" t="s">
        <v>88</v>
      </c>
      <c r="AY115" s="153" t="s">
        <v>311</v>
      </c>
    </row>
    <row r="116" spans="2:65" s="1" customFormat="1" ht="16.5" customHeight="1" x14ac:dyDescent="0.2">
      <c r="B116" s="34"/>
      <c r="C116" s="134" t="s">
        <v>96</v>
      </c>
      <c r="D116" s="134" t="s">
        <v>313</v>
      </c>
      <c r="E116" s="135" t="s">
        <v>363</v>
      </c>
      <c r="F116" s="136" t="s">
        <v>364</v>
      </c>
      <c r="G116" s="137" t="s">
        <v>316</v>
      </c>
      <c r="H116" s="138">
        <v>6.5000000000000002E-2</v>
      </c>
      <c r="I116" s="139"/>
      <c r="J116" s="140">
        <f>ROUND(I116*H116,2)</f>
        <v>0</v>
      </c>
      <c r="K116" s="136" t="s">
        <v>317</v>
      </c>
      <c r="L116" s="34"/>
      <c r="M116" s="141" t="s">
        <v>43</v>
      </c>
      <c r="N116" s="142" t="s">
        <v>52</v>
      </c>
      <c r="P116" s="143">
        <f>O116*H116</f>
        <v>0</v>
      </c>
      <c r="Q116" s="143">
        <v>1.94302</v>
      </c>
      <c r="R116" s="143">
        <f>Q116*H116</f>
        <v>0.1262963</v>
      </c>
      <c r="S116" s="143">
        <v>0</v>
      </c>
      <c r="T116" s="144">
        <f>S116*H116</f>
        <v>0</v>
      </c>
      <c r="AR116" s="145" t="s">
        <v>318</v>
      </c>
      <c r="AT116" s="145" t="s">
        <v>313</v>
      </c>
      <c r="AU116" s="145" t="s">
        <v>90</v>
      </c>
      <c r="AY116" s="18" t="s">
        <v>311</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318</v>
      </c>
      <c r="BM116" s="145" t="s">
        <v>4141</v>
      </c>
    </row>
    <row r="117" spans="2:65" s="1" customFormat="1" ht="11.25" x14ac:dyDescent="0.2">
      <c r="B117" s="34"/>
      <c r="D117" s="147" t="s">
        <v>320</v>
      </c>
      <c r="F117" s="148" t="s">
        <v>366</v>
      </c>
      <c r="I117" s="149"/>
      <c r="L117" s="34"/>
      <c r="M117" s="150"/>
      <c r="T117" s="55"/>
      <c r="AT117" s="18" t="s">
        <v>320</v>
      </c>
      <c r="AU117" s="18" t="s">
        <v>90</v>
      </c>
    </row>
    <row r="118" spans="2:65" s="12" customFormat="1" ht="11.25" x14ac:dyDescent="0.2">
      <c r="B118" s="151"/>
      <c r="D118" s="152" t="s">
        <v>322</v>
      </c>
      <c r="E118" s="153" t="s">
        <v>43</v>
      </c>
      <c r="F118" s="154" t="s">
        <v>4142</v>
      </c>
      <c r="H118" s="155">
        <v>6.5000000000000002E-2</v>
      </c>
      <c r="I118" s="156"/>
      <c r="L118" s="151"/>
      <c r="M118" s="157"/>
      <c r="T118" s="158"/>
      <c r="AT118" s="153" t="s">
        <v>322</v>
      </c>
      <c r="AU118" s="153" t="s">
        <v>90</v>
      </c>
      <c r="AV118" s="12" t="s">
        <v>90</v>
      </c>
      <c r="AW118" s="12" t="s">
        <v>41</v>
      </c>
      <c r="AX118" s="12" t="s">
        <v>88</v>
      </c>
      <c r="AY118" s="153" t="s">
        <v>311</v>
      </c>
    </row>
    <row r="119" spans="2:65" s="1" customFormat="1" ht="16.5" customHeight="1" x14ac:dyDescent="0.2">
      <c r="B119" s="34"/>
      <c r="C119" s="134" t="s">
        <v>318</v>
      </c>
      <c r="D119" s="134" t="s">
        <v>313</v>
      </c>
      <c r="E119" s="135" t="s">
        <v>4143</v>
      </c>
      <c r="F119" s="136" t="s">
        <v>4144</v>
      </c>
      <c r="G119" s="137" t="s">
        <v>371</v>
      </c>
      <c r="H119" s="138">
        <v>8.5000000000000006E-2</v>
      </c>
      <c r="I119" s="139"/>
      <c r="J119" s="140">
        <f>ROUND(I119*H119,2)</f>
        <v>0</v>
      </c>
      <c r="K119" s="136" t="s">
        <v>317</v>
      </c>
      <c r="L119" s="34"/>
      <c r="M119" s="141" t="s">
        <v>43</v>
      </c>
      <c r="N119" s="142" t="s">
        <v>52</v>
      </c>
      <c r="P119" s="143">
        <f>O119*H119</f>
        <v>0</v>
      </c>
      <c r="Q119" s="143">
        <v>1.0900000000000001</v>
      </c>
      <c r="R119" s="143">
        <f>Q119*H119</f>
        <v>9.265000000000001E-2</v>
      </c>
      <c r="S119" s="143">
        <v>0</v>
      </c>
      <c r="T119" s="144">
        <f>S119*H119</f>
        <v>0</v>
      </c>
      <c r="AR119" s="145" t="s">
        <v>318</v>
      </c>
      <c r="AT119" s="145" t="s">
        <v>313</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318</v>
      </c>
      <c r="BM119" s="145" t="s">
        <v>4145</v>
      </c>
    </row>
    <row r="120" spans="2:65" s="1" customFormat="1" ht="11.25" x14ac:dyDescent="0.2">
      <c r="B120" s="34"/>
      <c r="D120" s="147" t="s">
        <v>320</v>
      </c>
      <c r="F120" s="148" t="s">
        <v>4146</v>
      </c>
      <c r="I120" s="149"/>
      <c r="L120" s="34"/>
      <c r="M120" s="150"/>
      <c r="T120" s="55"/>
      <c r="AT120" s="18" t="s">
        <v>320</v>
      </c>
      <c r="AU120" s="18" t="s">
        <v>90</v>
      </c>
    </row>
    <row r="121" spans="2:65" s="12" customFormat="1" ht="11.25" x14ac:dyDescent="0.2">
      <c r="B121" s="151"/>
      <c r="D121" s="152" t="s">
        <v>322</v>
      </c>
      <c r="E121" s="153" t="s">
        <v>43</v>
      </c>
      <c r="F121" s="154" t="s">
        <v>4147</v>
      </c>
      <c r="H121" s="155">
        <v>7.6999999999999999E-2</v>
      </c>
      <c r="I121" s="156"/>
      <c r="L121" s="151"/>
      <c r="M121" s="157"/>
      <c r="T121" s="158"/>
      <c r="AT121" s="153" t="s">
        <v>322</v>
      </c>
      <c r="AU121" s="153" t="s">
        <v>90</v>
      </c>
      <c r="AV121" s="12" t="s">
        <v>90</v>
      </c>
      <c r="AW121" s="12" t="s">
        <v>41</v>
      </c>
      <c r="AX121" s="12" t="s">
        <v>88</v>
      </c>
      <c r="AY121" s="153" t="s">
        <v>311</v>
      </c>
    </row>
    <row r="122" spans="2:65" s="12" customFormat="1" ht="11.25" x14ac:dyDescent="0.2">
      <c r="B122" s="151"/>
      <c r="D122" s="152" t="s">
        <v>322</v>
      </c>
      <c r="F122" s="154" t="s">
        <v>4148</v>
      </c>
      <c r="H122" s="155">
        <v>8.5000000000000006E-2</v>
      </c>
      <c r="I122" s="156"/>
      <c r="L122" s="151"/>
      <c r="M122" s="157"/>
      <c r="T122" s="158"/>
      <c r="AT122" s="153" t="s">
        <v>322</v>
      </c>
      <c r="AU122" s="153" t="s">
        <v>90</v>
      </c>
      <c r="AV122" s="12" t="s">
        <v>90</v>
      </c>
      <c r="AW122" s="12" t="s">
        <v>4</v>
      </c>
      <c r="AX122" s="12" t="s">
        <v>88</v>
      </c>
      <c r="AY122" s="153" t="s">
        <v>311</v>
      </c>
    </row>
    <row r="123" spans="2:65" s="1" customFormat="1" ht="21.75" customHeight="1" x14ac:dyDescent="0.2">
      <c r="B123" s="34"/>
      <c r="C123" s="134" t="s">
        <v>344</v>
      </c>
      <c r="D123" s="134" t="s">
        <v>313</v>
      </c>
      <c r="E123" s="135" t="s">
        <v>4149</v>
      </c>
      <c r="F123" s="136" t="s">
        <v>4150</v>
      </c>
      <c r="G123" s="137" t="s">
        <v>250</v>
      </c>
      <c r="H123" s="138">
        <v>0.432</v>
      </c>
      <c r="I123" s="139"/>
      <c r="J123" s="140">
        <f>ROUND(I123*H123,2)</f>
        <v>0</v>
      </c>
      <c r="K123" s="136" t="s">
        <v>317</v>
      </c>
      <c r="L123" s="34"/>
      <c r="M123" s="141" t="s">
        <v>43</v>
      </c>
      <c r="N123" s="142" t="s">
        <v>52</v>
      </c>
      <c r="P123" s="143">
        <f>O123*H123</f>
        <v>0</v>
      </c>
      <c r="Q123" s="143">
        <v>0.17818000000000001</v>
      </c>
      <c r="R123" s="143">
        <f>Q123*H123</f>
        <v>7.6973760000000002E-2</v>
      </c>
      <c r="S123" s="143">
        <v>0</v>
      </c>
      <c r="T123" s="144">
        <f>S123*H123</f>
        <v>0</v>
      </c>
      <c r="AR123" s="145" t="s">
        <v>318</v>
      </c>
      <c r="AT123" s="145" t="s">
        <v>313</v>
      </c>
      <c r="AU123" s="145" t="s">
        <v>90</v>
      </c>
      <c r="AY123" s="18" t="s">
        <v>311</v>
      </c>
      <c r="BE123" s="146">
        <f>IF(N123="základní",J123,0)</f>
        <v>0</v>
      </c>
      <c r="BF123" s="146">
        <f>IF(N123="snížená",J123,0)</f>
        <v>0</v>
      </c>
      <c r="BG123" s="146">
        <f>IF(N123="zákl. přenesená",J123,0)</f>
        <v>0</v>
      </c>
      <c r="BH123" s="146">
        <f>IF(N123="sníž. přenesená",J123,0)</f>
        <v>0</v>
      </c>
      <c r="BI123" s="146">
        <f>IF(N123="nulová",J123,0)</f>
        <v>0</v>
      </c>
      <c r="BJ123" s="18" t="s">
        <v>88</v>
      </c>
      <c r="BK123" s="146">
        <f>ROUND(I123*H123,2)</f>
        <v>0</v>
      </c>
      <c r="BL123" s="18" t="s">
        <v>318</v>
      </c>
      <c r="BM123" s="145" t="s">
        <v>4151</v>
      </c>
    </row>
    <row r="124" spans="2:65" s="1" customFormat="1" ht="11.25" x14ac:dyDescent="0.2">
      <c r="B124" s="34"/>
      <c r="D124" s="147" t="s">
        <v>320</v>
      </c>
      <c r="F124" s="148" t="s">
        <v>4152</v>
      </c>
      <c r="I124" s="149"/>
      <c r="L124" s="34"/>
      <c r="M124" s="150"/>
      <c r="T124" s="55"/>
      <c r="AT124" s="18" t="s">
        <v>320</v>
      </c>
      <c r="AU124" s="18" t="s">
        <v>90</v>
      </c>
    </row>
    <row r="125" spans="2:65" s="12" customFormat="1" ht="11.25" x14ac:dyDescent="0.2">
      <c r="B125" s="151"/>
      <c r="D125" s="152" t="s">
        <v>322</v>
      </c>
      <c r="E125" s="153" t="s">
        <v>43</v>
      </c>
      <c r="F125" s="154" t="s">
        <v>4153</v>
      </c>
      <c r="H125" s="155">
        <v>0.432</v>
      </c>
      <c r="I125" s="156"/>
      <c r="L125" s="151"/>
      <c r="M125" s="157"/>
      <c r="T125" s="158"/>
      <c r="AT125" s="153" t="s">
        <v>322</v>
      </c>
      <c r="AU125" s="153" t="s">
        <v>90</v>
      </c>
      <c r="AV125" s="12" t="s">
        <v>90</v>
      </c>
      <c r="AW125" s="12" t="s">
        <v>41</v>
      </c>
      <c r="AX125" s="12" t="s">
        <v>88</v>
      </c>
      <c r="AY125" s="153" t="s">
        <v>311</v>
      </c>
    </row>
    <row r="126" spans="2:65" s="1" customFormat="1" ht="24.2" customHeight="1" x14ac:dyDescent="0.2">
      <c r="B126" s="34"/>
      <c r="C126" s="134" t="s">
        <v>350</v>
      </c>
      <c r="D126" s="134" t="s">
        <v>313</v>
      </c>
      <c r="E126" s="135" t="s">
        <v>433</v>
      </c>
      <c r="F126" s="136" t="s">
        <v>434</v>
      </c>
      <c r="G126" s="137" t="s">
        <v>250</v>
      </c>
      <c r="H126" s="138">
        <v>0.97199999999999998</v>
      </c>
      <c r="I126" s="139"/>
      <c r="J126" s="140">
        <f>ROUND(I126*H126,2)</f>
        <v>0</v>
      </c>
      <c r="K126" s="136" t="s">
        <v>317</v>
      </c>
      <c r="L126" s="34"/>
      <c r="M126" s="141" t="s">
        <v>43</v>
      </c>
      <c r="N126" s="142" t="s">
        <v>52</v>
      </c>
      <c r="P126" s="143">
        <f>O126*H126</f>
        <v>0</v>
      </c>
      <c r="Q126" s="143">
        <v>7.8499999999999993E-3</v>
      </c>
      <c r="R126" s="143">
        <f>Q126*H126</f>
        <v>7.6301999999999993E-3</v>
      </c>
      <c r="S126" s="143">
        <v>0</v>
      </c>
      <c r="T126" s="144">
        <f>S126*H126</f>
        <v>0</v>
      </c>
      <c r="AR126" s="145" t="s">
        <v>318</v>
      </c>
      <c r="AT126" s="145" t="s">
        <v>313</v>
      </c>
      <c r="AU126" s="145" t="s">
        <v>90</v>
      </c>
      <c r="AY126" s="18" t="s">
        <v>311</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318</v>
      </c>
      <c r="BM126" s="145" t="s">
        <v>4154</v>
      </c>
    </row>
    <row r="127" spans="2:65" s="1" customFormat="1" ht="11.25" x14ac:dyDescent="0.2">
      <c r="B127" s="34"/>
      <c r="D127" s="147" t="s">
        <v>320</v>
      </c>
      <c r="F127" s="148" t="s">
        <v>436</v>
      </c>
      <c r="I127" s="149"/>
      <c r="L127" s="34"/>
      <c r="M127" s="150"/>
      <c r="T127" s="55"/>
      <c r="AT127" s="18" t="s">
        <v>320</v>
      </c>
      <c r="AU127" s="18" t="s">
        <v>90</v>
      </c>
    </row>
    <row r="128" spans="2:65" s="12" customFormat="1" ht="11.25" x14ac:dyDescent="0.2">
      <c r="B128" s="151"/>
      <c r="D128" s="152" t="s">
        <v>322</v>
      </c>
      <c r="E128" s="153" t="s">
        <v>43</v>
      </c>
      <c r="F128" s="154" t="s">
        <v>4155</v>
      </c>
      <c r="H128" s="155">
        <v>0.97199999999999998</v>
      </c>
      <c r="I128" s="156"/>
      <c r="L128" s="151"/>
      <c r="M128" s="157"/>
      <c r="T128" s="158"/>
      <c r="AT128" s="153" t="s">
        <v>322</v>
      </c>
      <c r="AU128" s="153" t="s">
        <v>90</v>
      </c>
      <c r="AV128" s="12" t="s">
        <v>90</v>
      </c>
      <c r="AW128" s="12" t="s">
        <v>41</v>
      </c>
      <c r="AX128" s="12" t="s">
        <v>88</v>
      </c>
      <c r="AY128" s="153" t="s">
        <v>311</v>
      </c>
    </row>
    <row r="129" spans="2:65" s="1" customFormat="1" ht="24.2" customHeight="1" x14ac:dyDescent="0.2">
      <c r="B129" s="34"/>
      <c r="C129" s="134" t="s">
        <v>356</v>
      </c>
      <c r="D129" s="134" t="s">
        <v>313</v>
      </c>
      <c r="E129" s="135" t="s">
        <v>4156</v>
      </c>
      <c r="F129" s="136" t="s">
        <v>4157</v>
      </c>
      <c r="G129" s="137" t="s">
        <v>250</v>
      </c>
      <c r="H129" s="138">
        <v>1.5</v>
      </c>
      <c r="I129" s="139"/>
      <c r="J129" s="140">
        <f>ROUND(I129*H129,2)</f>
        <v>0</v>
      </c>
      <c r="K129" s="136" t="s">
        <v>317</v>
      </c>
      <c r="L129" s="34"/>
      <c r="M129" s="141" t="s">
        <v>43</v>
      </c>
      <c r="N129" s="142" t="s">
        <v>52</v>
      </c>
      <c r="P129" s="143">
        <f>O129*H129</f>
        <v>0</v>
      </c>
      <c r="Q129" s="143">
        <v>0.45432</v>
      </c>
      <c r="R129" s="143">
        <f>Q129*H129</f>
        <v>0.68147999999999997</v>
      </c>
      <c r="S129" s="143">
        <v>0</v>
      </c>
      <c r="T129" s="144">
        <f>S129*H129</f>
        <v>0</v>
      </c>
      <c r="AR129" s="145" t="s">
        <v>318</v>
      </c>
      <c r="AT129" s="145" t="s">
        <v>313</v>
      </c>
      <c r="AU129" s="145" t="s">
        <v>90</v>
      </c>
      <c r="AY129" s="18" t="s">
        <v>311</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318</v>
      </c>
      <c r="BM129" s="145" t="s">
        <v>4158</v>
      </c>
    </row>
    <row r="130" spans="2:65" s="1" customFormat="1" ht="11.25" x14ac:dyDescent="0.2">
      <c r="B130" s="34"/>
      <c r="D130" s="147" t="s">
        <v>320</v>
      </c>
      <c r="F130" s="148" t="s">
        <v>4159</v>
      </c>
      <c r="I130" s="149"/>
      <c r="L130" s="34"/>
      <c r="M130" s="150"/>
      <c r="T130" s="55"/>
      <c r="AT130" s="18" t="s">
        <v>320</v>
      </c>
      <c r="AU130" s="18" t="s">
        <v>90</v>
      </c>
    </row>
    <row r="131" spans="2:65" s="12" customFormat="1" ht="11.25" x14ac:dyDescent="0.2">
      <c r="B131" s="151"/>
      <c r="D131" s="152" t="s">
        <v>322</v>
      </c>
      <c r="E131" s="153" t="s">
        <v>43</v>
      </c>
      <c r="F131" s="154" t="s">
        <v>4160</v>
      </c>
      <c r="H131" s="155">
        <v>1.5</v>
      </c>
      <c r="I131" s="156"/>
      <c r="L131" s="151"/>
      <c r="M131" s="157"/>
      <c r="T131" s="158"/>
      <c r="AT131" s="153" t="s">
        <v>322</v>
      </c>
      <c r="AU131" s="153" t="s">
        <v>90</v>
      </c>
      <c r="AV131" s="12" t="s">
        <v>90</v>
      </c>
      <c r="AW131" s="12" t="s">
        <v>41</v>
      </c>
      <c r="AX131" s="12" t="s">
        <v>88</v>
      </c>
      <c r="AY131" s="153" t="s">
        <v>311</v>
      </c>
    </row>
    <row r="132" spans="2:65" s="11" customFormat="1" ht="22.9" customHeight="1" x14ac:dyDescent="0.2">
      <c r="B132" s="122"/>
      <c r="D132" s="123" t="s">
        <v>80</v>
      </c>
      <c r="E132" s="132" t="s">
        <v>318</v>
      </c>
      <c r="F132" s="132" t="s">
        <v>501</v>
      </c>
      <c r="I132" s="125"/>
      <c r="J132" s="133">
        <f>BK132</f>
        <v>0</v>
      </c>
      <c r="L132" s="122"/>
      <c r="M132" s="127"/>
      <c r="P132" s="128">
        <f>SUM(P133:P135)</f>
        <v>0</v>
      </c>
      <c r="R132" s="128">
        <f>SUM(R133:R135)</f>
        <v>0.11971999999999999</v>
      </c>
      <c r="T132" s="129">
        <f>SUM(T133:T135)</f>
        <v>0</v>
      </c>
      <c r="AR132" s="123" t="s">
        <v>88</v>
      </c>
      <c r="AT132" s="130" t="s">
        <v>80</v>
      </c>
      <c r="AU132" s="130" t="s">
        <v>88</v>
      </c>
      <c r="AY132" s="123" t="s">
        <v>311</v>
      </c>
      <c r="BK132" s="131">
        <f>SUM(BK133:BK135)</f>
        <v>0</v>
      </c>
    </row>
    <row r="133" spans="2:65" s="1" customFormat="1" ht="24.2" customHeight="1" x14ac:dyDescent="0.2">
      <c r="B133" s="34"/>
      <c r="C133" s="134" t="s">
        <v>362</v>
      </c>
      <c r="D133" s="134" t="s">
        <v>313</v>
      </c>
      <c r="E133" s="135" t="s">
        <v>540</v>
      </c>
      <c r="F133" s="136" t="s">
        <v>541</v>
      </c>
      <c r="G133" s="137" t="s">
        <v>340</v>
      </c>
      <c r="H133" s="138">
        <v>4</v>
      </c>
      <c r="I133" s="139"/>
      <c r="J133" s="140">
        <f>ROUND(I133*H133,2)</f>
        <v>0</v>
      </c>
      <c r="K133" s="136" t="s">
        <v>317</v>
      </c>
      <c r="L133" s="34"/>
      <c r="M133" s="141" t="s">
        <v>43</v>
      </c>
      <c r="N133" s="142" t="s">
        <v>52</v>
      </c>
      <c r="P133" s="143">
        <f>O133*H133</f>
        <v>0</v>
      </c>
      <c r="Q133" s="143">
        <v>2.9929999999999998E-2</v>
      </c>
      <c r="R133" s="143">
        <f>Q133*H133</f>
        <v>0.11971999999999999</v>
      </c>
      <c r="S133" s="143">
        <v>0</v>
      </c>
      <c r="T133" s="144">
        <f>S133*H133</f>
        <v>0</v>
      </c>
      <c r="AR133" s="145" t="s">
        <v>318</v>
      </c>
      <c r="AT133" s="145" t="s">
        <v>313</v>
      </c>
      <c r="AU133" s="145" t="s">
        <v>90</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318</v>
      </c>
      <c r="BM133" s="145" t="s">
        <v>4161</v>
      </c>
    </row>
    <row r="134" spans="2:65" s="1" customFormat="1" ht="11.25" x14ac:dyDescent="0.2">
      <c r="B134" s="34"/>
      <c r="D134" s="147" t="s">
        <v>320</v>
      </c>
      <c r="F134" s="148" t="s">
        <v>543</v>
      </c>
      <c r="I134" s="149"/>
      <c r="L134" s="34"/>
      <c r="M134" s="150"/>
      <c r="T134" s="55"/>
      <c r="AT134" s="18" t="s">
        <v>320</v>
      </c>
      <c r="AU134" s="18" t="s">
        <v>90</v>
      </c>
    </row>
    <row r="135" spans="2:65" s="12" customFormat="1" ht="11.25" x14ac:dyDescent="0.2">
      <c r="B135" s="151"/>
      <c r="D135" s="152" t="s">
        <v>322</v>
      </c>
      <c r="E135" s="153" t="s">
        <v>43</v>
      </c>
      <c r="F135" s="154" t="s">
        <v>4162</v>
      </c>
      <c r="H135" s="155">
        <v>4</v>
      </c>
      <c r="I135" s="156"/>
      <c r="L135" s="151"/>
      <c r="M135" s="157"/>
      <c r="T135" s="158"/>
      <c r="AT135" s="153" t="s">
        <v>322</v>
      </c>
      <c r="AU135" s="153" t="s">
        <v>90</v>
      </c>
      <c r="AV135" s="12" t="s">
        <v>90</v>
      </c>
      <c r="AW135" s="12" t="s">
        <v>41</v>
      </c>
      <c r="AX135" s="12" t="s">
        <v>88</v>
      </c>
      <c r="AY135" s="153" t="s">
        <v>311</v>
      </c>
    </row>
    <row r="136" spans="2:65" s="11" customFormat="1" ht="22.9" customHeight="1" x14ac:dyDescent="0.2">
      <c r="B136" s="122"/>
      <c r="D136" s="123" t="s">
        <v>80</v>
      </c>
      <c r="E136" s="132" t="s">
        <v>350</v>
      </c>
      <c r="F136" s="132" t="s">
        <v>568</v>
      </c>
      <c r="I136" s="125"/>
      <c r="J136" s="133">
        <f>BK136</f>
        <v>0</v>
      </c>
      <c r="L136" s="122"/>
      <c r="M136" s="127"/>
      <c r="P136" s="128">
        <f>SUM(P137:P216)</f>
        <v>0</v>
      </c>
      <c r="R136" s="128">
        <f>SUM(R137:R216)</f>
        <v>24.160404839999995</v>
      </c>
      <c r="T136" s="129">
        <f>SUM(T137:T216)</f>
        <v>0</v>
      </c>
      <c r="AR136" s="123" t="s">
        <v>88</v>
      </c>
      <c r="AT136" s="130" t="s">
        <v>80</v>
      </c>
      <c r="AU136" s="130" t="s">
        <v>88</v>
      </c>
      <c r="AY136" s="123" t="s">
        <v>311</v>
      </c>
      <c r="BK136" s="131">
        <f>SUM(BK137:BK216)</f>
        <v>0</v>
      </c>
    </row>
    <row r="137" spans="2:65" s="1" customFormat="1" ht="21.75" customHeight="1" x14ac:dyDescent="0.2">
      <c r="B137" s="34"/>
      <c r="C137" s="134" t="s">
        <v>368</v>
      </c>
      <c r="D137" s="134" t="s">
        <v>313</v>
      </c>
      <c r="E137" s="135" t="s">
        <v>581</v>
      </c>
      <c r="F137" s="136" t="s">
        <v>582</v>
      </c>
      <c r="G137" s="137" t="s">
        <v>250</v>
      </c>
      <c r="H137" s="138">
        <v>580.89</v>
      </c>
      <c r="I137" s="139"/>
      <c r="J137" s="140">
        <f>ROUND(I137*H137,2)</f>
        <v>0</v>
      </c>
      <c r="K137" s="136" t="s">
        <v>317</v>
      </c>
      <c r="L137" s="34"/>
      <c r="M137" s="141" t="s">
        <v>43</v>
      </c>
      <c r="N137" s="142" t="s">
        <v>52</v>
      </c>
      <c r="P137" s="143">
        <f>O137*H137</f>
        <v>0</v>
      </c>
      <c r="Q137" s="143">
        <v>7.3499999999999998E-3</v>
      </c>
      <c r="R137" s="143">
        <f>Q137*H137</f>
        <v>4.2695414999999999</v>
      </c>
      <c r="S137" s="143">
        <v>0</v>
      </c>
      <c r="T137" s="144">
        <f>S137*H137</f>
        <v>0</v>
      </c>
      <c r="AR137" s="145" t="s">
        <v>318</v>
      </c>
      <c r="AT137" s="145" t="s">
        <v>313</v>
      </c>
      <c r="AU137" s="145" t="s">
        <v>90</v>
      </c>
      <c r="AY137" s="18" t="s">
        <v>311</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318</v>
      </c>
      <c r="BM137" s="145" t="s">
        <v>4163</v>
      </c>
    </row>
    <row r="138" spans="2:65" s="1" customFormat="1" ht="11.25" x14ac:dyDescent="0.2">
      <c r="B138" s="34"/>
      <c r="D138" s="147" t="s">
        <v>320</v>
      </c>
      <c r="F138" s="148" t="s">
        <v>584</v>
      </c>
      <c r="I138" s="149"/>
      <c r="L138" s="34"/>
      <c r="M138" s="150"/>
      <c r="T138" s="55"/>
      <c r="AT138" s="18" t="s">
        <v>320</v>
      </c>
      <c r="AU138" s="18" t="s">
        <v>90</v>
      </c>
    </row>
    <row r="139" spans="2:65" s="12" customFormat="1" ht="11.25" x14ac:dyDescent="0.2">
      <c r="B139" s="151"/>
      <c r="D139" s="152" t="s">
        <v>322</v>
      </c>
      <c r="E139" s="153" t="s">
        <v>43</v>
      </c>
      <c r="F139" s="154" t="s">
        <v>4164</v>
      </c>
      <c r="H139" s="155">
        <v>641.85</v>
      </c>
      <c r="I139" s="156"/>
      <c r="L139" s="151"/>
      <c r="M139" s="157"/>
      <c r="T139" s="158"/>
      <c r="AT139" s="153" t="s">
        <v>322</v>
      </c>
      <c r="AU139" s="153" t="s">
        <v>90</v>
      </c>
      <c r="AV139" s="12" t="s">
        <v>90</v>
      </c>
      <c r="AW139" s="12" t="s">
        <v>41</v>
      </c>
      <c r="AX139" s="12" t="s">
        <v>81</v>
      </c>
      <c r="AY139" s="153" t="s">
        <v>311</v>
      </c>
    </row>
    <row r="140" spans="2:65" s="12" customFormat="1" ht="11.25" x14ac:dyDescent="0.2">
      <c r="B140" s="151"/>
      <c r="D140" s="152" t="s">
        <v>322</v>
      </c>
      <c r="E140" s="153" t="s">
        <v>43</v>
      </c>
      <c r="F140" s="154" t="s">
        <v>4165</v>
      </c>
      <c r="H140" s="155">
        <v>-73.59</v>
      </c>
      <c r="I140" s="156"/>
      <c r="L140" s="151"/>
      <c r="M140" s="157"/>
      <c r="T140" s="158"/>
      <c r="AT140" s="153" t="s">
        <v>322</v>
      </c>
      <c r="AU140" s="153" t="s">
        <v>90</v>
      </c>
      <c r="AV140" s="12" t="s">
        <v>90</v>
      </c>
      <c r="AW140" s="12" t="s">
        <v>41</v>
      </c>
      <c r="AX140" s="12" t="s">
        <v>81</v>
      </c>
      <c r="AY140" s="153" t="s">
        <v>311</v>
      </c>
    </row>
    <row r="141" spans="2:65" s="12" customFormat="1" ht="11.25" x14ac:dyDescent="0.2">
      <c r="B141" s="151"/>
      <c r="D141" s="152" t="s">
        <v>322</v>
      </c>
      <c r="E141" s="153" t="s">
        <v>43</v>
      </c>
      <c r="F141" s="154" t="s">
        <v>4166</v>
      </c>
      <c r="H141" s="155">
        <v>12.63</v>
      </c>
      <c r="I141" s="156"/>
      <c r="L141" s="151"/>
      <c r="M141" s="157"/>
      <c r="T141" s="158"/>
      <c r="AT141" s="153" t="s">
        <v>322</v>
      </c>
      <c r="AU141" s="153" t="s">
        <v>90</v>
      </c>
      <c r="AV141" s="12" t="s">
        <v>90</v>
      </c>
      <c r="AW141" s="12" t="s">
        <v>41</v>
      </c>
      <c r="AX141" s="12" t="s">
        <v>81</v>
      </c>
      <c r="AY141" s="153" t="s">
        <v>311</v>
      </c>
    </row>
    <row r="142" spans="2:65" s="13" customFormat="1" ht="11.25" x14ac:dyDescent="0.2">
      <c r="B142" s="159"/>
      <c r="D142" s="152" t="s">
        <v>322</v>
      </c>
      <c r="E142" s="160" t="s">
        <v>43</v>
      </c>
      <c r="F142" s="161" t="s">
        <v>331</v>
      </c>
      <c r="H142" s="162">
        <v>580.89</v>
      </c>
      <c r="I142" s="163"/>
      <c r="L142" s="159"/>
      <c r="M142" s="164"/>
      <c r="T142" s="165"/>
      <c r="AT142" s="160" t="s">
        <v>322</v>
      </c>
      <c r="AU142" s="160" t="s">
        <v>90</v>
      </c>
      <c r="AV142" s="13" t="s">
        <v>318</v>
      </c>
      <c r="AW142" s="13" t="s">
        <v>41</v>
      </c>
      <c r="AX142" s="13" t="s">
        <v>88</v>
      </c>
      <c r="AY142" s="160" t="s">
        <v>311</v>
      </c>
    </row>
    <row r="143" spans="2:65" s="1" customFormat="1" ht="16.5" customHeight="1" x14ac:dyDescent="0.2">
      <c r="B143" s="34"/>
      <c r="C143" s="134" t="s">
        <v>376</v>
      </c>
      <c r="D143" s="134" t="s">
        <v>313</v>
      </c>
      <c r="E143" s="135" t="s">
        <v>589</v>
      </c>
      <c r="F143" s="136" t="s">
        <v>590</v>
      </c>
      <c r="G143" s="137" t="s">
        <v>250</v>
      </c>
      <c r="H143" s="138">
        <v>55</v>
      </c>
      <c r="I143" s="139"/>
      <c r="J143" s="140">
        <f>ROUND(I143*H143,2)</f>
        <v>0</v>
      </c>
      <c r="K143" s="136" t="s">
        <v>317</v>
      </c>
      <c r="L143" s="34"/>
      <c r="M143" s="141" t="s">
        <v>43</v>
      </c>
      <c r="N143" s="142" t="s">
        <v>52</v>
      </c>
      <c r="P143" s="143">
        <f>O143*H143</f>
        <v>0</v>
      </c>
      <c r="Q143" s="143">
        <v>5.6000000000000001E-2</v>
      </c>
      <c r="R143" s="143">
        <f>Q143*H143</f>
        <v>3.08</v>
      </c>
      <c r="S143" s="143">
        <v>0</v>
      </c>
      <c r="T143" s="144">
        <f>S143*H143</f>
        <v>0</v>
      </c>
      <c r="AR143" s="145" t="s">
        <v>318</v>
      </c>
      <c r="AT143" s="145" t="s">
        <v>313</v>
      </c>
      <c r="AU143" s="145" t="s">
        <v>90</v>
      </c>
      <c r="AY143" s="18" t="s">
        <v>311</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318</v>
      </c>
      <c r="BM143" s="145" t="s">
        <v>4167</v>
      </c>
    </row>
    <row r="144" spans="2:65" s="1" customFormat="1" ht="11.25" x14ac:dyDescent="0.2">
      <c r="B144" s="34"/>
      <c r="D144" s="147" t="s">
        <v>320</v>
      </c>
      <c r="F144" s="148" t="s">
        <v>592</v>
      </c>
      <c r="I144" s="149"/>
      <c r="L144" s="34"/>
      <c r="M144" s="150"/>
      <c r="T144" s="55"/>
      <c r="AT144" s="18" t="s">
        <v>320</v>
      </c>
      <c r="AU144" s="18" t="s">
        <v>90</v>
      </c>
    </row>
    <row r="145" spans="2:65" s="12" customFormat="1" ht="11.25" x14ac:dyDescent="0.2">
      <c r="B145" s="151"/>
      <c r="D145" s="152" t="s">
        <v>322</v>
      </c>
      <c r="E145" s="153" t="s">
        <v>43</v>
      </c>
      <c r="F145" s="154" t="s">
        <v>4168</v>
      </c>
      <c r="H145" s="155">
        <v>55</v>
      </c>
      <c r="I145" s="156"/>
      <c r="L145" s="151"/>
      <c r="M145" s="157"/>
      <c r="T145" s="158"/>
      <c r="AT145" s="153" t="s">
        <v>322</v>
      </c>
      <c r="AU145" s="153" t="s">
        <v>90</v>
      </c>
      <c r="AV145" s="12" t="s">
        <v>90</v>
      </c>
      <c r="AW145" s="12" t="s">
        <v>41</v>
      </c>
      <c r="AX145" s="12" t="s">
        <v>88</v>
      </c>
      <c r="AY145" s="153" t="s">
        <v>311</v>
      </c>
    </row>
    <row r="146" spans="2:65" s="1" customFormat="1" ht="24.2" customHeight="1" x14ac:dyDescent="0.2">
      <c r="B146" s="34"/>
      <c r="C146" s="134" t="s">
        <v>384</v>
      </c>
      <c r="D146" s="134" t="s">
        <v>313</v>
      </c>
      <c r="E146" s="135" t="s">
        <v>595</v>
      </c>
      <c r="F146" s="136" t="s">
        <v>596</v>
      </c>
      <c r="G146" s="137" t="s">
        <v>250</v>
      </c>
      <c r="H146" s="138">
        <v>580.89</v>
      </c>
      <c r="I146" s="139"/>
      <c r="J146" s="140">
        <f>ROUND(I146*H146,2)</f>
        <v>0</v>
      </c>
      <c r="K146" s="136" t="s">
        <v>317</v>
      </c>
      <c r="L146" s="34"/>
      <c r="M146" s="141" t="s">
        <v>43</v>
      </c>
      <c r="N146" s="142" t="s">
        <v>52</v>
      </c>
      <c r="P146" s="143">
        <f>O146*H146</f>
        <v>0</v>
      </c>
      <c r="Q146" s="143">
        <v>4.3800000000000002E-3</v>
      </c>
      <c r="R146" s="143">
        <f>Q146*H146</f>
        <v>2.5442982000000001</v>
      </c>
      <c r="S146" s="143">
        <v>0</v>
      </c>
      <c r="T146" s="144">
        <f>S146*H146</f>
        <v>0</v>
      </c>
      <c r="AR146" s="145" t="s">
        <v>318</v>
      </c>
      <c r="AT146" s="145" t="s">
        <v>313</v>
      </c>
      <c r="AU146" s="145" t="s">
        <v>90</v>
      </c>
      <c r="AY146" s="18" t="s">
        <v>311</v>
      </c>
      <c r="BE146" s="146">
        <f>IF(N146="základní",J146,0)</f>
        <v>0</v>
      </c>
      <c r="BF146" s="146">
        <f>IF(N146="snížená",J146,0)</f>
        <v>0</v>
      </c>
      <c r="BG146" s="146">
        <f>IF(N146="zákl. přenesená",J146,0)</f>
        <v>0</v>
      </c>
      <c r="BH146" s="146">
        <f>IF(N146="sníž. přenesená",J146,0)</f>
        <v>0</v>
      </c>
      <c r="BI146" s="146">
        <f>IF(N146="nulová",J146,0)</f>
        <v>0</v>
      </c>
      <c r="BJ146" s="18" t="s">
        <v>88</v>
      </c>
      <c r="BK146" s="146">
        <f>ROUND(I146*H146,2)</f>
        <v>0</v>
      </c>
      <c r="BL146" s="18" t="s">
        <v>318</v>
      </c>
      <c r="BM146" s="145" t="s">
        <v>4169</v>
      </c>
    </row>
    <row r="147" spans="2:65" s="1" customFormat="1" ht="11.25" x14ac:dyDescent="0.2">
      <c r="B147" s="34"/>
      <c r="D147" s="147" t="s">
        <v>320</v>
      </c>
      <c r="F147" s="148" t="s">
        <v>598</v>
      </c>
      <c r="I147" s="149"/>
      <c r="L147" s="34"/>
      <c r="M147" s="150"/>
      <c r="T147" s="55"/>
      <c r="AT147" s="18" t="s">
        <v>320</v>
      </c>
      <c r="AU147" s="18" t="s">
        <v>90</v>
      </c>
    </row>
    <row r="148" spans="2:65" s="12" customFormat="1" ht="11.25" x14ac:dyDescent="0.2">
      <c r="B148" s="151"/>
      <c r="D148" s="152" t="s">
        <v>322</v>
      </c>
      <c r="E148" s="153" t="s">
        <v>43</v>
      </c>
      <c r="F148" s="154" t="s">
        <v>4164</v>
      </c>
      <c r="H148" s="155">
        <v>641.85</v>
      </c>
      <c r="I148" s="156"/>
      <c r="L148" s="151"/>
      <c r="M148" s="157"/>
      <c r="T148" s="158"/>
      <c r="AT148" s="153" t="s">
        <v>322</v>
      </c>
      <c r="AU148" s="153" t="s">
        <v>90</v>
      </c>
      <c r="AV148" s="12" t="s">
        <v>90</v>
      </c>
      <c r="AW148" s="12" t="s">
        <v>41</v>
      </c>
      <c r="AX148" s="12" t="s">
        <v>81</v>
      </c>
      <c r="AY148" s="153" t="s">
        <v>311</v>
      </c>
    </row>
    <row r="149" spans="2:65" s="12" customFormat="1" ht="11.25" x14ac:dyDescent="0.2">
      <c r="B149" s="151"/>
      <c r="D149" s="152" t="s">
        <v>322</v>
      </c>
      <c r="E149" s="153" t="s">
        <v>43</v>
      </c>
      <c r="F149" s="154" t="s">
        <v>4165</v>
      </c>
      <c r="H149" s="155">
        <v>-73.59</v>
      </c>
      <c r="I149" s="156"/>
      <c r="L149" s="151"/>
      <c r="M149" s="157"/>
      <c r="T149" s="158"/>
      <c r="AT149" s="153" t="s">
        <v>322</v>
      </c>
      <c r="AU149" s="153" t="s">
        <v>90</v>
      </c>
      <c r="AV149" s="12" t="s">
        <v>90</v>
      </c>
      <c r="AW149" s="12" t="s">
        <v>41</v>
      </c>
      <c r="AX149" s="12" t="s">
        <v>81</v>
      </c>
      <c r="AY149" s="153" t="s">
        <v>311</v>
      </c>
    </row>
    <row r="150" spans="2:65" s="12" customFormat="1" ht="11.25" x14ac:dyDescent="0.2">
      <c r="B150" s="151"/>
      <c r="D150" s="152" t="s">
        <v>322</v>
      </c>
      <c r="E150" s="153" t="s">
        <v>43</v>
      </c>
      <c r="F150" s="154" t="s">
        <v>4166</v>
      </c>
      <c r="H150" s="155">
        <v>12.63</v>
      </c>
      <c r="I150" s="156"/>
      <c r="L150" s="151"/>
      <c r="M150" s="157"/>
      <c r="T150" s="158"/>
      <c r="AT150" s="153" t="s">
        <v>322</v>
      </c>
      <c r="AU150" s="153" t="s">
        <v>90</v>
      </c>
      <c r="AV150" s="12" t="s">
        <v>90</v>
      </c>
      <c r="AW150" s="12" t="s">
        <v>41</v>
      </c>
      <c r="AX150" s="12" t="s">
        <v>81</v>
      </c>
      <c r="AY150" s="153" t="s">
        <v>311</v>
      </c>
    </row>
    <row r="151" spans="2:65" s="13" customFormat="1" ht="11.25" x14ac:dyDescent="0.2">
      <c r="B151" s="159"/>
      <c r="D151" s="152" t="s">
        <v>322</v>
      </c>
      <c r="E151" s="160" t="s">
        <v>43</v>
      </c>
      <c r="F151" s="161" t="s">
        <v>331</v>
      </c>
      <c r="H151" s="162">
        <v>580.89</v>
      </c>
      <c r="I151" s="163"/>
      <c r="L151" s="159"/>
      <c r="M151" s="164"/>
      <c r="T151" s="165"/>
      <c r="AT151" s="160" t="s">
        <v>322</v>
      </c>
      <c r="AU151" s="160" t="s">
        <v>90</v>
      </c>
      <c r="AV151" s="13" t="s">
        <v>318</v>
      </c>
      <c r="AW151" s="13" t="s">
        <v>41</v>
      </c>
      <c r="AX151" s="13" t="s">
        <v>88</v>
      </c>
      <c r="AY151" s="160" t="s">
        <v>311</v>
      </c>
    </row>
    <row r="152" spans="2:65" s="1" customFormat="1" ht="24.2" customHeight="1" x14ac:dyDescent="0.2">
      <c r="B152" s="34"/>
      <c r="C152" s="134" t="s">
        <v>8</v>
      </c>
      <c r="D152" s="134" t="s">
        <v>313</v>
      </c>
      <c r="E152" s="135" t="s">
        <v>4170</v>
      </c>
      <c r="F152" s="136" t="s">
        <v>4171</v>
      </c>
      <c r="G152" s="137" t="s">
        <v>250</v>
      </c>
      <c r="H152" s="138">
        <v>42.93</v>
      </c>
      <c r="I152" s="139"/>
      <c r="J152" s="140">
        <f>ROUND(I152*H152,2)</f>
        <v>0</v>
      </c>
      <c r="K152" s="136" t="s">
        <v>317</v>
      </c>
      <c r="L152" s="34"/>
      <c r="M152" s="141" t="s">
        <v>43</v>
      </c>
      <c r="N152" s="142" t="s">
        <v>52</v>
      </c>
      <c r="P152" s="143">
        <f>O152*H152</f>
        <v>0</v>
      </c>
      <c r="Q152" s="143">
        <v>1.3599999999999999E-2</v>
      </c>
      <c r="R152" s="143">
        <f>Q152*H152</f>
        <v>0.58384799999999992</v>
      </c>
      <c r="S152" s="143">
        <v>0</v>
      </c>
      <c r="T152" s="144">
        <f>S152*H152</f>
        <v>0</v>
      </c>
      <c r="AR152" s="145" t="s">
        <v>318</v>
      </c>
      <c r="AT152" s="145" t="s">
        <v>313</v>
      </c>
      <c r="AU152" s="145" t="s">
        <v>90</v>
      </c>
      <c r="AY152" s="18" t="s">
        <v>311</v>
      </c>
      <c r="BE152" s="146">
        <f>IF(N152="základní",J152,0)</f>
        <v>0</v>
      </c>
      <c r="BF152" s="146">
        <f>IF(N152="snížená",J152,0)</f>
        <v>0</v>
      </c>
      <c r="BG152" s="146">
        <f>IF(N152="zákl. přenesená",J152,0)</f>
        <v>0</v>
      </c>
      <c r="BH152" s="146">
        <f>IF(N152="sníž. přenesená",J152,0)</f>
        <v>0</v>
      </c>
      <c r="BI152" s="146">
        <f>IF(N152="nulová",J152,0)</f>
        <v>0</v>
      </c>
      <c r="BJ152" s="18" t="s">
        <v>88</v>
      </c>
      <c r="BK152" s="146">
        <f>ROUND(I152*H152,2)</f>
        <v>0</v>
      </c>
      <c r="BL152" s="18" t="s">
        <v>318</v>
      </c>
      <c r="BM152" s="145" t="s">
        <v>4172</v>
      </c>
    </row>
    <row r="153" spans="2:65" s="1" customFormat="1" ht="11.25" x14ac:dyDescent="0.2">
      <c r="B153" s="34"/>
      <c r="D153" s="147" t="s">
        <v>320</v>
      </c>
      <c r="F153" s="148" t="s">
        <v>4173</v>
      </c>
      <c r="I153" s="149"/>
      <c r="L153" s="34"/>
      <c r="M153" s="150"/>
      <c r="T153" s="55"/>
      <c r="AT153" s="18" t="s">
        <v>320</v>
      </c>
      <c r="AU153" s="18" t="s">
        <v>90</v>
      </c>
    </row>
    <row r="154" spans="2:65" s="12" customFormat="1" ht="11.25" x14ac:dyDescent="0.2">
      <c r="B154" s="151"/>
      <c r="D154" s="152" t="s">
        <v>322</v>
      </c>
      <c r="E154" s="153" t="s">
        <v>43</v>
      </c>
      <c r="F154" s="154" t="s">
        <v>4174</v>
      </c>
      <c r="H154" s="155">
        <v>42.93</v>
      </c>
      <c r="I154" s="156"/>
      <c r="L154" s="151"/>
      <c r="M154" s="157"/>
      <c r="T154" s="158"/>
      <c r="AT154" s="153" t="s">
        <v>322</v>
      </c>
      <c r="AU154" s="153" t="s">
        <v>90</v>
      </c>
      <c r="AV154" s="12" t="s">
        <v>90</v>
      </c>
      <c r="AW154" s="12" t="s">
        <v>41</v>
      </c>
      <c r="AX154" s="12" t="s">
        <v>88</v>
      </c>
      <c r="AY154" s="153" t="s">
        <v>311</v>
      </c>
    </row>
    <row r="155" spans="2:65" s="1" customFormat="1" ht="24.2" customHeight="1" x14ac:dyDescent="0.2">
      <c r="B155" s="34"/>
      <c r="C155" s="134" t="s">
        <v>399</v>
      </c>
      <c r="D155" s="134" t="s">
        <v>313</v>
      </c>
      <c r="E155" s="135" t="s">
        <v>2853</v>
      </c>
      <c r="F155" s="136" t="s">
        <v>2854</v>
      </c>
      <c r="G155" s="137" t="s">
        <v>250</v>
      </c>
      <c r="H155" s="138">
        <v>537.96</v>
      </c>
      <c r="I155" s="139"/>
      <c r="J155" s="140">
        <f>ROUND(I155*H155,2)</f>
        <v>0</v>
      </c>
      <c r="K155" s="136" t="s">
        <v>317</v>
      </c>
      <c r="L155" s="34"/>
      <c r="M155" s="141" t="s">
        <v>43</v>
      </c>
      <c r="N155" s="142" t="s">
        <v>52</v>
      </c>
      <c r="P155" s="143">
        <f>O155*H155</f>
        <v>0</v>
      </c>
      <c r="Q155" s="143">
        <v>1.6279999999999999E-2</v>
      </c>
      <c r="R155" s="143">
        <f>Q155*H155</f>
        <v>8.7579887999999997</v>
      </c>
      <c r="S155" s="143">
        <v>0</v>
      </c>
      <c r="T155" s="144">
        <f>S155*H155</f>
        <v>0</v>
      </c>
      <c r="AR155" s="145" t="s">
        <v>318</v>
      </c>
      <c r="AT155" s="145" t="s">
        <v>313</v>
      </c>
      <c r="AU155" s="145" t="s">
        <v>90</v>
      </c>
      <c r="AY155" s="18" t="s">
        <v>311</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318</v>
      </c>
      <c r="BM155" s="145" t="s">
        <v>4175</v>
      </c>
    </row>
    <row r="156" spans="2:65" s="1" customFormat="1" ht="11.25" x14ac:dyDescent="0.2">
      <c r="B156" s="34"/>
      <c r="D156" s="147" t="s">
        <v>320</v>
      </c>
      <c r="F156" s="148" t="s">
        <v>2856</v>
      </c>
      <c r="I156" s="149"/>
      <c r="L156" s="34"/>
      <c r="M156" s="150"/>
      <c r="T156" s="55"/>
      <c r="AT156" s="18" t="s">
        <v>320</v>
      </c>
      <c r="AU156" s="18" t="s">
        <v>90</v>
      </c>
    </row>
    <row r="157" spans="2:65" s="12" customFormat="1" ht="11.25" x14ac:dyDescent="0.2">
      <c r="B157" s="151"/>
      <c r="D157" s="152" t="s">
        <v>322</v>
      </c>
      <c r="E157" s="153" t="s">
        <v>43</v>
      </c>
      <c r="F157" s="154" t="s">
        <v>4164</v>
      </c>
      <c r="H157" s="155">
        <v>641.85</v>
      </c>
      <c r="I157" s="156"/>
      <c r="L157" s="151"/>
      <c r="M157" s="157"/>
      <c r="T157" s="158"/>
      <c r="AT157" s="153" t="s">
        <v>322</v>
      </c>
      <c r="AU157" s="153" t="s">
        <v>90</v>
      </c>
      <c r="AV157" s="12" t="s">
        <v>90</v>
      </c>
      <c r="AW157" s="12" t="s">
        <v>41</v>
      </c>
      <c r="AX157" s="12" t="s">
        <v>81</v>
      </c>
      <c r="AY157" s="153" t="s">
        <v>311</v>
      </c>
    </row>
    <row r="158" spans="2:65" s="12" customFormat="1" ht="11.25" x14ac:dyDescent="0.2">
      <c r="B158" s="151"/>
      <c r="D158" s="152" t="s">
        <v>322</v>
      </c>
      <c r="E158" s="153" t="s">
        <v>43</v>
      </c>
      <c r="F158" s="154" t="s">
        <v>4165</v>
      </c>
      <c r="H158" s="155">
        <v>-73.59</v>
      </c>
      <c r="I158" s="156"/>
      <c r="L158" s="151"/>
      <c r="M158" s="157"/>
      <c r="T158" s="158"/>
      <c r="AT158" s="153" t="s">
        <v>322</v>
      </c>
      <c r="AU158" s="153" t="s">
        <v>90</v>
      </c>
      <c r="AV158" s="12" t="s">
        <v>90</v>
      </c>
      <c r="AW158" s="12" t="s">
        <v>41</v>
      </c>
      <c r="AX158" s="12" t="s">
        <v>81</v>
      </c>
      <c r="AY158" s="153" t="s">
        <v>311</v>
      </c>
    </row>
    <row r="159" spans="2:65" s="12" customFormat="1" ht="11.25" x14ac:dyDescent="0.2">
      <c r="B159" s="151"/>
      <c r="D159" s="152" t="s">
        <v>322</v>
      </c>
      <c r="E159" s="153" t="s">
        <v>43</v>
      </c>
      <c r="F159" s="154" t="s">
        <v>4176</v>
      </c>
      <c r="H159" s="155">
        <v>-42.93</v>
      </c>
      <c r="I159" s="156"/>
      <c r="L159" s="151"/>
      <c r="M159" s="157"/>
      <c r="T159" s="158"/>
      <c r="AT159" s="153" t="s">
        <v>322</v>
      </c>
      <c r="AU159" s="153" t="s">
        <v>90</v>
      </c>
      <c r="AV159" s="12" t="s">
        <v>90</v>
      </c>
      <c r="AW159" s="12" t="s">
        <v>41</v>
      </c>
      <c r="AX159" s="12" t="s">
        <v>81</v>
      </c>
      <c r="AY159" s="153" t="s">
        <v>311</v>
      </c>
    </row>
    <row r="160" spans="2:65" s="12" customFormat="1" ht="11.25" x14ac:dyDescent="0.2">
      <c r="B160" s="151"/>
      <c r="D160" s="152" t="s">
        <v>322</v>
      </c>
      <c r="E160" s="153" t="s">
        <v>43</v>
      </c>
      <c r="F160" s="154" t="s">
        <v>4166</v>
      </c>
      <c r="H160" s="155">
        <v>12.63</v>
      </c>
      <c r="I160" s="156"/>
      <c r="L160" s="151"/>
      <c r="M160" s="157"/>
      <c r="T160" s="158"/>
      <c r="AT160" s="153" t="s">
        <v>322</v>
      </c>
      <c r="AU160" s="153" t="s">
        <v>90</v>
      </c>
      <c r="AV160" s="12" t="s">
        <v>90</v>
      </c>
      <c r="AW160" s="12" t="s">
        <v>41</v>
      </c>
      <c r="AX160" s="12" t="s">
        <v>81</v>
      </c>
      <c r="AY160" s="153" t="s">
        <v>311</v>
      </c>
    </row>
    <row r="161" spans="2:65" s="13" customFormat="1" ht="11.25" x14ac:dyDescent="0.2">
      <c r="B161" s="159"/>
      <c r="D161" s="152" t="s">
        <v>322</v>
      </c>
      <c r="E161" s="160" t="s">
        <v>43</v>
      </c>
      <c r="F161" s="161" t="s">
        <v>331</v>
      </c>
      <c r="H161" s="162">
        <v>537.96</v>
      </c>
      <c r="I161" s="163"/>
      <c r="L161" s="159"/>
      <c r="M161" s="164"/>
      <c r="T161" s="165"/>
      <c r="AT161" s="160" t="s">
        <v>322</v>
      </c>
      <c r="AU161" s="160" t="s">
        <v>90</v>
      </c>
      <c r="AV161" s="13" t="s">
        <v>318</v>
      </c>
      <c r="AW161" s="13" t="s">
        <v>41</v>
      </c>
      <c r="AX161" s="13" t="s">
        <v>88</v>
      </c>
      <c r="AY161" s="160" t="s">
        <v>311</v>
      </c>
    </row>
    <row r="162" spans="2:65" s="1" customFormat="1" ht="16.5" customHeight="1" x14ac:dyDescent="0.2">
      <c r="B162" s="34"/>
      <c r="C162" s="134" t="s">
        <v>404</v>
      </c>
      <c r="D162" s="134" t="s">
        <v>313</v>
      </c>
      <c r="E162" s="135" t="s">
        <v>4177</v>
      </c>
      <c r="F162" s="136" t="s">
        <v>4178</v>
      </c>
      <c r="G162" s="137" t="s">
        <v>250</v>
      </c>
      <c r="H162" s="138">
        <v>20.3</v>
      </c>
      <c r="I162" s="139"/>
      <c r="J162" s="140">
        <f>ROUND(I162*H162,2)</f>
        <v>0</v>
      </c>
      <c r="K162" s="136" t="s">
        <v>317</v>
      </c>
      <c r="L162" s="34"/>
      <c r="M162" s="141" t="s">
        <v>43</v>
      </c>
      <c r="N162" s="142" t="s">
        <v>52</v>
      </c>
      <c r="P162" s="143">
        <f>O162*H162</f>
        <v>0</v>
      </c>
      <c r="Q162" s="143">
        <v>1.8000000000000001E-4</v>
      </c>
      <c r="R162" s="143">
        <f>Q162*H162</f>
        <v>3.6540000000000006E-3</v>
      </c>
      <c r="S162" s="143">
        <v>0</v>
      </c>
      <c r="T162" s="144">
        <f>S162*H162</f>
        <v>0</v>
      </c>
      <c r="AR162" s="145" t="s">
        <v>318</v>
      </c>
      <c r="AT162" s="145" t="s">
        <v>313</v>
      </c>
      <c r="AU162" s="145" t="s">
        <v>90</v>
      </c>
      <c r="AY162" s="18" t="s">
        <v>311</v>
      </c>
      <c r="BE162" s="146">
        <f>IF(N162="základní",J162,0)</f>
        <v>0</v>
      </c>
      <c r="BF162" s="146">
        <f>IF(N162="snížená",J162,0)</f>
        <v>0</v>
      </c>
      <c r="BG162" s="146">
        <f>IF(N162="zákl. přenesená",J162,0)</f>
        <v>0</v>
      </c>
      <c r="BH162" s="146">
        <f>IF(N162="sníž. přenesená",J162,0)</f>
        <v>0</v>
      </c>
      <c r="BI162" s="146">
        <f>IF(N162="nulová",J162,0)</f>
        <v>0</v>
      </c>
      <c r="BJ162" s="18" t="s">
        <v>88</v>
      </c>
      <c r="BK162" s="146">
        <f>ROUND(I162*H162,2)</f>
        <v>0</v>
      </c>
      <c r="BL162" s="18" t="s">
        <v>318</v>
      </c>
      <c r="BM162" s="145" t="s">
        <v>4179</v>
      </c>
    </row>
    <row r="163" spans="2:65" s="1" customFormat="1" ht="11.25" x14ac:dyDescent="0.2">
      <c r="B163" s="34"/>
      <c r="D163" s="147" t="s">
        <v>320</v>
      </c>
      <c r="F163" s="148" t="s">
        <v>4180</v>
      </c>
      <c r="I163" s="149"/>
      <c r="L163" s="34"/>
      <c r="M163" s="150"/>
      <c r="T163" s="55"/>
      <c r="AT163" s="18" t="s">
        <v>320</v>
      </c>
      <c r="AU163" s="18" t="s">
        <v>90</v>
      </c>
    </row>
    <row r="164" spans="2:65" s="1" customFormat="1" ht="37.9" customHeight="1" x14ac:dyDescent="0.2">
      <c r="B164" s="34"/>
      <c r="C164" s="134" t="s">
        <v>411</v>
      </c>
      <c r="D164" s="134" t="s">
        <v>313</v>
      </c>
      <c r="E164" s="135" t="s">
        <v>4181</v>
      </c>
      <c r="F164" s="136" t="s">
        <v>4182</v>
      </c>
      <c r="G164" s="137" t="s">
        <v>250</v>
      </c>
      <c r="H164" s="138">
        <v>196.57</v>
      </c>
      <c r="I164" s="139"/>
      <c r="J164" s="140">
        <f>ROUND(I164*H164,2)</f>
        <v>0</v>
      </c>
      <c r="K164" s="136" t="s">
        <v>317</v>
      </c>
      <c r="L164" s="34"/>
      <c r="M164" s="141" t="s">
        <v>43</v>
      </c>
      <c r="N164" s="142" t="s">
        <v>52</v>
      </c>
      <c r="P164" s="143">
        <f>O164*H164</f>
        <v>0</v>
      </c>
      <c r="Q164" s="143">
        <v>8.5199999999999998E-3</v>
      </c>
      <c r="R164" s="143">
        <f>Q164*H164</f>
        <v>1.6747763999999998</v>
      </c>
      <c r="S164" s="143">
        <v>0</v>
      </c>
      <c r="T164" s="144">
        <f>S164*H164</f>
        <v>0</v>
      </c>
      <c r="AR164" s="145" t="s">
        <v>318</v>
      </c>
      <c r="AT164" s="145" t="s">
        <v>313</v>
      </c>
      <c r="AU164" s="145" t="s">
        <v>90</v>
      </c>
      <c r="AY164" s="18" t="s">
        <v>311</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318</v>
      </c>
      <c r="BM164" s="145" t="s">
        <v>4183</v>
      </c>
    </row>
    <row r="165" spans="2:65" s="1" customFormat="1" ht="11.25" x14ac:dyDescent="0.2">
      <c r="B165" s="34"/>
      <c r="D165" s="147" t="s">
        <v>320</v>
      </c>
      <c r="F165" s="148" t="s">
        <v>4184</v>
      </c>
      <c r="I165" s="149"/>
      <c r="L165" s="34"/>
      <c r="M165" s="150"/>
      <c r="T165" s="55"/>
      <c r="AT165" s="18" t="s">
        <v>320</v>
      </c>
      <c r="AU165" s="18" t="s">
        <v>90</v>
      </c>
    </row>
    <row r="166" spans="2:65" s="12" customFormat="1" ht="11.25" x14ac:dyDescent="0.2">
      <c r="B166" s="151"/>
      <c r="D166" s="152" t="s">
        <v>322</v>
      </c>
      <c r="E166" s="153" t="s">
        <v>43</v>
      </c>
      <c r="F166" s="154" t="s">
        <v>4185</v>
      </c>
      <c r="H166" s="155">
        <v>221.76</v>
      </c>
      <c r="I166" s="156"/>
      <c r="L166" s="151"/>
      <c r="M166" s="157"/>
      <c r="T166" s="158"/>
      <c r="AT166" s="153" t="s">
        <v>322</v>
      </c>
      <c r="AU166" s="153" t="s">
        <v>90</v>
      </c>
      <c r="AV166" s="12" t="s">
        <v>90</v>
      </c>
      <c r="AW166" s="12" t="s">
        <v>41</v>
      </c>
      <c r="AX166" s="12" t="s">
        <v>81</v>
      </c>
      <c r="AY166" s="153" t="s">
        <v>311</v>
      </c>
    </row>
    <row r="167" spans="2:65" s="12" customFormat="1" ht="11.25" x14ac:dyDescent="0.2">
      <c r="B167" s="151"/>
      <c r="D167" s="152" t="s">
        <v>322</v>
      </c>
      <c r="E167" s="153" t="s">
        <v>43</v>
      </c>
      <c r="F167" s="154" t="s">
        <v>4186</v>
      </c>
      <c r="H167" s="155">
        <v>-25.19</v>
      </c>
      <c r="I167" s="156"/>
      <c r="L167" s="151"/>
      <c r="M167" s="157"/>
      <c r="T167" s="158"/>
      <c r="AT167" s="153" t="s">
        <v>322</v>
      </c>
      <c r="AU167" s="153" t="s">
        <v>90</v>
      </c>
      <c r="AV167" s="12" t="s">
        <v>90</v>
      </c>
      <c r="AW167" s="12" t="s">
        <v>41</v>
      </c>
      <c r="AX167" s="12" t="s">
        <v>81</v>
      </c>
      <c r="AY167" s="153" t="s">
        <v>311</v>
      </c>
    </row>
    <row r="168" spans="2:65" s="13" customFormat="1" ht="11.25" x14ac:dyDescent="0.2">
      <c r="B168" s="159"/>
      <c r="D168" s="152" t="s">
        <v>322</v>
      </c>
      <c r="E168" s="160" t="s">
        <v>43</v>
      </c>
      <c r="F168" s="161" t="s">
        <v>331</v>
      </c>
      <c r="H168" s="162">
        <v>196.57</v>
      </c>
      <c r="I168" s="163"/>
      <c r="L168" s="159"/>
      <c r="M168" s="164"/>
      <c r="T168" s="165"/>
      <c r="AT168" s="160" t="s">
        <v>322</v>
      </c>
      <c r="AU168" s="160" t="s">
        <v>90</v>
      </c>
      <c r="AV168" s="13" t="s">
        <v>318</v>
      </c>
      <c r="AW168" s="13" t="s">
        <v>41</v>
      </c>
      <c r="AX168" s="13" t="s">
        <v>88</v>
      </c>
      <c r="AY168" s="160" t="s">
        <v>311</v>
      </c>
    </row>
    <row r="169" spans="2:65" s="1" customFormat="1" ht="16.5" customHeight="1" x14ac:dyDescent="0.2">
      <c r="B169" s="34"/>
      <c r="C169" s="172" t="s">
        <v>417</v>
      </c>
      <c r="D169" s="172" t="s">
        <v>634</v>
      </c>
      <c r="E169" s="173" t="s">
        <v>4187</v>
      </c>
      <c r="F169" s="174" t="s">
        <v>4188</v>
      </c>
      <c r="G169" s="175" t="s">
        <v>250</v>
      </c>
      <c r="H169" s="176">
        <v>206.399</v>
      </c>
      <c r="I169" s="177"/>
      <c r="J169" s="178">
        <f>ROUND(I169*H169,2)</f>
        <v>0</v>
      </c>
      <c r="K169" s="174" t="s">
        <v>317</v>
      </c>
      <c r="L169" s="179"/>
      <c r="M169" s="180" t="s">
        <v>43</v>
      </c>
      <c r="N169" s="181" t="s">
        <v>52</v>
      </c>
      <c r="P169" s="143">
        <f>O169*H169</f>
        <v>0</v>
      </c>
      <c r="Q169" s="143">
        <v>2.3E-3</v>
      </c>
      <c r="R169" s="143">
        <f>Q169*H169</f>
        <v>0.47471770000000002</v>
      </c>
      <c r="S169" s="143">
        <v>0</v>
      </c>
      <c r="T169" s="144">
        <f>S169*H169</f>
        <v>0</v>
      </c>
      <c r="AR169" s="145" t="s">
        <v>362</v>
      </c>
      <c r="AT169" s="145" t="s">
        <v>634</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318</v>
      </c>
      <c r="BM169" s="145" t="s">
        <v>4189</v>
      </c>
    </row>
    <row r="170" spans="2:65" s="12" customFormat="1" ht="11.25" x14ac:dyDescent="0.2">
      <c r="B170" s="151"/>
      <c r="D170" s="152" t="s">
        <v>322</v>
      </c>
      <c r="F170" s="154" t="s">
        <v>4190</v>
      </c>
      <c r="H170" s="155">
        <v>206.399</v>
      </c>
      <c r="I170" s="156"/>
      <c r="L170" s="151"/>
      <c r="M170" s="157"/>
      <c r="T170" s="158"/>
      <c r="AT170" s="153" t="s">
        <v>322</v>
      </c>
      <c r="AU170" s="153" t="s">
        <v>90</v>
      </c>
      <c r="AV170" s="12" t="s">
        <v>90</v>
      </c>
      <c r="AW170" s="12" t="s">
        <v>4</v>
      </c>
      <c r="AX170" s="12" t="s">
        <v>88</v>
      </c>
      <c r="AY170" s="153" t="s">
        <v>311</v>
      </c>
    </row>
    <row r="171" spans="2:65" s="1" customFormat="1" ht="24.2" customHeight="1" x14ac:dyDescent="0.2">
      <c r="B171" s="34"/>
      <c r="C171" s="134" t="s">
        <v>202</v>
      </c>
      <c r="D171" s="134" t="s">
        <v>313</v>
      </c>
      <c r="E171" s="135" t="s">
        <v>4191</v>
      </c>
      <c r="F171" s="136" t="s">
        <v>4192</v>
      </c>
      <c r="G171" s="137" t="s">
        <v>379</v>
      </c>
      <c r="H171" s="138">
        <v>69.3</v>
      </c>
      <c r="I171" s="139"/>
      <c r="J171" s="140">
        <f>ROUND(I171*H171,2)</f>
        <v>0</v>
      </c>
      <c r="K171" s="136" t="s">
        <v>317</v>
      </c>
      <c r="L171" s="34"/>
      <c r="M171" s="141" t="s">
        <v>43</v>
      </c>
      <c r="N171" s="142" t="s">
        <v>52</v>
      </c>
      <c r="P171" s="143">
        <f>O171*H171</f>
        <v>0</v>
      </c>
      <c r="Q171" s="143">
        <v>1.7600000000000001E-3</v>
      </c>
      <c r="R171" s="143">
        <f>Q171*H171</f>
        <v>0.12196799999999999</v>
      </c>
      <c r="S171" s="143">
        <v>0</v>
      </c>
      <c r="T171" s="144">
        <f>S171*H171</f>
        <v>0</v>
      </c>
      <c r="AR171" s="145" t="s">
        <v>318</v>
      </c>
      <c r="AT171" s="145" t="s">
        <v>313</v>
      </c>
      <c r="AU171" s="145" t="s">
        <v>90</v>
      </c>
      <c r="AY171" s="18" t="s">
        <v>311</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318</v>
      </c>
      <c r="BM171" s="145" t="s">
        <v>4193</v>
      </c>
    </row>
    <row r="172" spans="2:65" s="1" customFormat="1" ht="11.25" x14ac:dyDescent="0.2">
      <c r="B172" s="34"/>
      <c r="D172" s="147" t="s">
        <v>320</v>
      </c>
      <c r="F172" s="148" t="s">
        <v>4194</v>
      </c>
      <c r="I172" s="149"/>
      <c r="L172" s="34"/>
      <c r="M172" s="150"/>
      <c r="T172" s="55"/>
      <c r="AT172" s="18" t="s">
        <v>320</v>
      </c>
      <c r="AU172" s="18" t="s">
        <v>90</v>
      </c>
    </row>
    <row r="173" spans="2:65" s="12" customFormat="1" ht="11.25" x14ac:dyDescent="0.2">
      <c r="B173" s="151"/>
      <c r="D173" s="152" t="s">
        <v>322</v>
      </c>
      <c r="E173" s="153" t="s">
        <v>43</v>
      </c>
      <c r="F173" s="154" t="s">
        <v>4195</v>
      </c>
      <c r="H173" s="155">
        <v>69.3</v>
      </c>
      <c r="I173" s="156"/>
      <c r="L173" s="151"/>
      <c r="M173" s="157"/>
      <c r="T173" s="158"/>
      <c r="AT173" s="153" t="s">
        <v>322</v>
      </c>
      <c r="AU173" s="153" t="s">
        <v>90</v>
      </c>
      <c r="AV173" s="12" t="s">
        <v>90</v>
      </c>
      <c r="AW173" s="12" t="s">
        <v>41</v>
      </c>
      <c r="AX173" s="12" t="s">
        <v>88</v>
      </c>
      <c r="AY173" s="153" t="s">
        <v>311</v>
      </c>
    </row>
    <row r="174" spans="2:65" s="1" customFormat="1" ht="16.5" customHeight="1" x14ac:dyDescent="0.2">
      <c r="B174" s="34"/>
      <c r="C174" s="172" t="s">
        <v>427</v>
      </c>
      <c r="D174" s="172" t="s">
        <v>634</v>
      </c>
      <c r="E174" s="173" t="s">
        <v>4196</v>
      </c>
      <c r="F174" s="174" t="s">
        <v>4197</v>
      </c>
      <c r="G174" s="175" t="s">
        <v>250</v>
      </c>
      <c r="H174" s="176">
        <v>13.86</v>
      </c>
      <c r="I174" s="177"/>
      <c r="J174" s="178">
        <f>ROUND(I174*H174,2)</f>
        <v>0</v>
      </c>
      <c r="K174" s="174" t="s">
        <v>317</v>
      </c>
      <c r="L174" s="179"/>
      <c r="M174" s="180" t="s">
        <v>43</v>
      </c>
      <c r="N174" s="181" t="s">
        <v>52</v>
      </c>
      <c r="P174" s="143">
        <f>O174*H174</f>
        <v>0</v>
      </c>
      <c r="Q174" s="143">
        <v>4.2000000000000002E-4</v>
      </c>
      <c r="R174" s="143">
        <f>Q174*H174</f>
        <v>5.8212000000000003E-3</v>
      </c>
      <c r="S174" s="143">
        <v>0</v>
      </c>
      <c r="T174" s="144">
        <f>S174*H174</f>
        <v>0</v>
      </c>
      <c r="AR174" s="145" t="s">
        <v>362</v>
      </c>
      <c r="AT174" s="145" t="s">
        <v>634</v>
      </c>
      <c r="AU174" s="145" t="s">
        <v>90</v>
      </c>
      <c r="AY174" s="18" t="s">
        <v>311</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318</v>
      </c>
      <c r="BM174" s="145" t="s">
        <v>4198</v>
      </c>
    </row>
    <row r="175" spans="2:65" s="12" customFormat="1" ht="11.25" x14ac:dyDescent="0.2">
      <c r="B175" s="151"/>
      <c r="D175" s="152" t="s">
        <v>322</v>
      </c>
      <c r="F175" s="154" t="s">
        <v>4199</v>
      </c>
      <c r="H175" s="155">
        <v>13.86</v>
      </c>
      <c r="I175" s="156"/>
      <c r="L175" s="151"/>
      <c r="M175" s="157"/>
      <c r="T175" s="158"/>
      <c r="AT175" s="153" t="s">
        <v>322</v>
      </c>
      <c r="AU175" s="153" t="s">
        <v>90</v>
      </c>
      <c r="AV175" s="12" t="s">
        <v>90</v>
      </c>
      <c r="AW175" s="12" t="s">
        <v>4</v>
      </c>
      <c r="AX175" s="12" t="s">
        <v>88</v>
      </c>
      <c r="AY175" s="153" t="s">
        <v>311</v>
      </c>
    </row>
    <row r="176" spans="2:65" s="1" customFormat="1" ht="16.5" customHeight="1" x14ac:dyDescent="0.2">
      <c r="B176" s="34"/>
      <c r="C176" s="134" t="s">
        <v>208</v>
      </c>
      <c r="D176" s="134" t="s">
        <v>313</v>
      </c>
      <c r="E176" s="135" t="s">
        <v>4200</v>
      </c>
      <c r="F176" s="136" t="s">
        <v>4201</v>
      </c>
      <c r="G176" s="137" t="s">
        <v>379</v>
      </c>
      <c r="H176" s="138">
        <v>48.1</v>
      </c>
      <c r="I176" s="139"/>
      <c r="J176" s="140">
        <f>ROUND(I176*H176,2)</f>
        <v>0</v>
      </c>
      <c r="K176" s="136" t="s">
        <v>317</v>
      </c>
      <c r="L176" s="34"/>
      <c r="M176" s="141" t="s">
        <v>43</v>
      </c>
      <c r="N176" s="142" t="s">
        <v>52</v>
      </c>
      <c r="P176" s="143">
        <f>O176*H176</f>
        <v>0</v>
      </c>
      <c r="Q176" s="143">
        <v>1E-4</v>
      </c>
      <c r="R176" s="143">
        <f>Q176*H176</f>
        <v>4.81E-3</v>
      </c>
      <c r="S176" s="143">
        <v>0</v>
      </c>
      <c r="T176" s="144">
        <f>S176*H176</f>
        <v>0</v>
      </c>
      <c r="AR176" s="145" t="s">
        <v>318</v>
      </c>
      <c r="AT176" s="145" t="s">
        <v>313</v>
      </c>
      <c r="AU176" s="145" t="s">
        <v>90</v>
      </c>
      <c r="AY176" s="18" t="s">
        <v>311</v>
      </c>
      <c r="BE176" s="146">
        <f>IF(N176="základní",J176,0)</f>
        <v>0</v>
      </c>
      <c r="BF176" s="146">
        <f>IF(N176="snížená",J176,0)</f>
        <v>0</v>
      </c>
      <c r="BG176" s="146">
        <f>IF(N176="zákl. přenesená",J176,0)</f>
        <v>0</v>
      </c>
      <c r="BH176" s="146">
        <f>IF(N176="sníž. přenesená",J176,0)</f>
        <v>0</v>
      </c>
      <c r="BI176" s="146">
        <f>IF(N176="nulová",J176,0)</f>
        <v>0</v>
      </c>
      <c r="BJ176" s="18" t="s">
        <v>88</v>
      </c>
      <c r="BK176" s="146">
        <f>ROUND(I176*H176,2)</f>
        <v>0</v>
      </c>
      <c r="BL176" s="18" t="s">
        <v>318</v>
      </c>
      <c r="BM176" s="145" t="s">
        <v>4202</v>
      </c>
    </row>
    <row r="177" spans="2:65" s="1" customFormat="1" ht="11.25" x14ac:dyDescent="0.2">
      <c r="B177" s="34"/>
      <c r="D177" s="147" t="s">
        <v>320</v>
      </c>
      <c r="F177" s="148" t="s">
        <v>4203</v>
      </c>
      <c r="I177" s="149"/>
      <c r="L177" s="34"/>
      <c r="M177" s="150"/>
      <c r="T177" s="55"/>
      <c r="AT177" s="18" t="s">
        <v>320</v>
      </c>
      <c r="AU177" s="18" t="s">
        <v>90</v>
      </c>
    </row>
    <row r="178" spans="2:65" s="12" customFormat="1" ht="11.25" x14ac:dyDescent="0.2">
      <c r="B178" s="151"/>
      <c r="D178" s="152" t="s">
        <v>322</v>
      </c>
      <c r="E178" s="153" t="s">
        <v>43</v>
      </c>
      <c r="F178" s="154" t="s">
        <v>4204</v>
      </c>
      <c r="H178" s="155">
        <v>52.8</v>
      </c>
      <c r="I178" s="156"/>
      <c r="L178" s="151"/>
      <c r="M178" s="157"/>
      <c r="T178" s="158"/>
      <c r="AT178" s="153" t="s">
        <v>322</v>
      </c>
      <c r="AU178" s="153" t="s">
        <v>90</v>
      </c>
      <c r="AV178" s="12" t="s">
        <v>90</v>
      </c>
      <c r="AW178" s="12" t="s">
        <v>41</v>
      </c>
      <c r="AX178" s="12" t="s">
        <v>81</v>
      </c>
      <c r="AY178" s="153" t="s">
        <v>311</v>
      </c>
    </row>
    <row r="179" spans="2:65" s="12" customFormat="1" ht="11.25" x14ac:dyDescent="0.2">
      <c r="B179" s="151"/>
      <c r="D179" s="152" t="s">
        <v>322</v>
      </c>
      <c r="E179" s="153" t="s">
        <v>43</v>
      </c>
      <c r="F179" s="154" t="s">
        <v>4205</v>
      </c>
      <c r="H179" s="155">
        <v>-4.7</v>
      </c>
      <c r="I179" s="156"/>
      <c r="L179" s="151"/>
      <c r="M179" s="157"/>
      <c r="T179" s="158"/>
      <c r="AT179" s="153" t="s">
        <v>322</v>
      </c>
      <c r="AU179" s="153" t="s">
        <v>90</v>
      </c>
      <c r="AV179" s="12" t="s">
        <v>90</v>
      </c>
      <c r="AW179" s="12" t="s">
        <v>41</v>
      </c>
      <c r="AX179" s="12" t="s">
        <v>81</v>
      </c>
      <c r="AY179" s="153" t="s">
        <v>311</v>
      </c>
    </row>
    <row r="180" spans="2:65" s="13" customFormat="1" ht="11.25" x14ac:dyDescent="0.2">
      <c r="B180" s="159"/>
      <c r="D180" s="152" t="s">
        <v>322</v>
      </c>
      <c r="E180" s="160" t="s">
        <v>43</v>
      </c>
      <c r="F180" s="161" t="s">
        <v>331</v>
      </c>
      <c r="H180" s="162">
        <v>48.1</v>
      </c>
      <c r="I180" s="163"/>
      <c r="L180" s="159"/>
      <c r="M180" s="164"/>
      <c r="T180" s="165"/>
      <c r="AT180" s="160" t="s">
        <v>322</v>
      </c>
      <c r="AU180" s="160" t="s">
        <v>90</v>
      </c>
      <c r="AV180" s="13" t="s">
        <v>318</v>
      </c>
      <c r="AW180" s="13" t="s">
        <v>41</v>
      </c>
      <c r="AX180" s="13" t="s">
        <v>88</v>
      </c>
      <c r="AY180" s="160" t="s">
        <v>311</v>
      </c>
    </row>
    <row r="181" spans="2:65" s="1" customFormat="1" ht="16.5" customHeight="1" x14ac:dyDescent="0.2">
      <c r="B181" s="34"/>
      <c r="C181" s="172" t="s">
        <v>438</v>
      </c>
      <c r="D181" s="172" t="s">
        <v>634</v>
      </c>
      <c r="E181" s="173" t="s">
        <v>4206</v>
      </c>
      <c r="F181" s="174" t="s">
        <v>4207</v>
      </c>
      <c r="G181" s="175" t="s">
        <v>379</v>
      </c>
      <c r="H181" s="176">
        <v>50.505000000000003</v>
      </c>
      <c r="I181" s="177"/>
      <c r="J181" s="178">
        <f>ROUND(I181*H181,2)</f>
        <v>0</v>
      </c>
      <c r="K181" s="174" t="s">
        <v>317</v>
      </c>
      <c r="L181" s="179"/>
      <c r="M181" s="180" t="s">
        <v>43</v>
      </c>
      <c r="N181" s="181" t="s">
        <v>52</v>
      </c>
      <c r="P181" s="143">
        <f>O181*H181</f>
        <v>0</v>
      </c>
      <c r="Q181" s="143">
        <v>3.2000000000000003E-4</v>
      </c>
      <c r="R181" s="143">
        <f>Q181*H181</f>
        <v>1.6161600000000002E-2</v>
      </c>
      <c r="S181" s="143">
        <v>0</v>
      </c>
      <c r="T181" s="144">
        <f>S181*H181</f>
        <v>0</v>
      </c>
      <c r="AR181" s="145" t="s">
        <v>362</v>
      </c>
      <c r="AT181" s="145" t="s">
        <v>634</v>
      </c>
      <c r="AU181" s="145" t="s">
        <v>90</v>
      </c>
      <c r="AY181" s="18" t="s">
        <v>311</v>
      </c>
      <c r="BE181" s="146">
        <f>IF(N181="základní",J181,0)</f>
        <v>0</v>
      </c>
      <c r="BF181" s="146">
        <f>IF(N181="snížená",J181,0)</f>
        <v>0</v>
      </c>
      <c r="BG181" s="146">
        <f>IF(N181="zákl. přenesená",J181,0)</f>
        <v>0</v>
      </c>
      <c r="BH181" s="146">
        <f>IF(N181="sníž. přenesená",J181,0)</f>
        <v>0</v>
      </c>
      <c r="BI181" s="146">
        <f>IF(N181="nulová",J181,0)</f>
        <v>0</v>
      </c>
      <c r="BJ181" s="18" t="s">
        <v>88</v>
      </c>
      <c r="BK181" s="146">
        <f>ROUND(I181*H181,2)</f>
        <v>0</v>
      </c>
      <c r="BL181" s="18" t="s">
        <v>318</v>
      </c>
      <c r="BM181" s="145" t="s">
        <v>4208</v>
      </c>
    </row>
    <row r="182" spans="2:65" s="12" customFormat="1" ht="11.25" x14ac:dyDescent="0.2">
      <c r="B182" s="151"/>
      <c r="D182" s="152" t="s">
        <v>322</v>
      </c>
      <c r="F182" s="154" t="s">
        <v>4209</v>
      </c>
      <c r="H182" s="155">
        <v>50.505000000000003</v>
      </c>
      <c r="I182" s="156"/>
      <c r="L182" s="151"/>
      <c r="M182" s="157"/>
      <c r="T182" s="158"/>
      <c r="AT182" s="153" t="s">
        <v>322</v>
      </c>
      <c r="AU182" s="153" t="s">
        <v>90</v>
      </c>
      <c r="AV182" s="12" t="s">
        <v>90</v>
      </c>
      <c r="AW182" s="12" t="s">
        <v>4</v>
      </c>
      <c r="AX182" s="12" t="s">
        <v>88</v>
      </c>
      <c r="AY182" s="153" t="s">
        <v>311</v>
      </c>
    </row>
    <row r="183" spans="2:65" s="1" customFormat="1" ht="16.5" customHeight="1" x14ac:dyDescent="0.2">
      <c r="B183" s="34"/>
      <c r="C183" s="134" t="s">
        <v>7</v>
      </c>
      <c r="D183" s="134" t="s">
        <v>313</v>
      </c>
      <c r="E183" s="135" t="s">
        <v>4210</v>
      </c>
      <c r="F183" s="136" t="s">
        <v>4211</v>
      </c>
      <c r="G183" s="137" t="s">
        <v>379</v>
      </c>
      <c r="H183" s="138">
        <v>155.4</v>
      </c>
      <c r="I183" s="139"/>
      <c r="J183" s="140">
        <f>ROUND(I183*H183,2)</f>
        <v>0</v>
      </c>
      <c r="K183" s="136" t="s">
        <v>317</v>
      </c>
      <c r="L183" s="34"/>
      <c r="M183" s="141" t="s">
        <v>43</v>
      </c>
      <c r="N183" s="142" t="s">
        <v>52</v>
      </c>
      <c r="P183" s="143">
        <f>O183*H183</f>
        <v>0</v>
      </c>
      <c r="Q183" s="143">
        <v>0</v>
      </c>
      <c r="R183" s="143">
        <f>Q183*H183</f>
        <v>0</v>
      </c>
      <c r="S183" s="143">
        <v>0</v>
      </c>
      <c r="T183" s="144">
        <f>S183*H183</f>
        <v>0</v>
      </c>
      <c r="AR183" s="145" t="s">
        <v>318</v>
      </c>
      <c r="AT183" s="145" t="s">
        <v>313</v>
      </c>
      <c r="AU183" s="145" t="s">
        <v>90</v>
      </c>
      <c r="AY183" s="18" t="s">
        <v>311</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318</v>
      </c>
      <c r="BM183" s="145" t="s">
        <v>4212</v>
      </c>
    </row>
    <row r="184" spans="2:65" s="1" customFormat="1" ht="11.25" x14ac:dyDescent="0.2">
      <c r="B184" s="34"/>
      <c r="D184" s="147" t="s">
        <v>320</v>
      </c>
      <c r="F184" s="148" t="s">
        <v>4213</v>
      </c>
      <c r="I184" s="149"/>
      <c r="L184" s="34"/>
      <c r="M184" s="150"/>
      <c r="T184" s="55"/>
      <c r="AT184" s="18" t="s">
        <v>320</v>
      </c>
      <c r="AU184" s="18" t="s">
        <v>90</v>
      </c>
    </row>
    <row r="185" spans="2:65" s="1" customFormat="1" ht="16.5" customHeight="1" x14ac:dyDescent="0.2">
      <c r="B185" s="34"/>
      <c r="C185" s="172" t="s">
        <v>455</v>
      </c>
      <c r="D185" s="172" t="s">
        <v>634</v>
      </c>
      <c r="E185" s="173" t="s">
        <v>4214</v>
      </c>
      <c r="F185" s="174" t="s">
        <v>4215</v>
      </c>
      <c r="G185" s="175" t="s">
        <v>379</v>
      </c>
      <c r="H185" s="176">
        <v>62.16</v>
      </c>
      <c r="I185" s="177"/>
      <c r="J185" s="178">
        <f>ROUND(I185*H185,2)</f>
        <v>0</v>
      </c>
      <c r="K185" s="174" t="s">
        <v>317</v>
      </c>
      <c r="L185" s="179"/>
      <c r="M185" s="180" t="s">
        <v>43</v>
      </c>
      <c r="N185" s="181" t="s">
        <v>52</v>
      </c>
      <c r="P185" s="143">
        <f>O185*H185</f>
        <v>0</v>
      </c>
      <c r="Q185" s="143">
        <v>1.2E-4</v>
      </c>
      <c r="R185" s="143">
        <f>Q185*H185</f>
        <v>7.4592E-3</v>
      </c>
      <c r="S185" s="143">
        <v>0</v>
      </c>
      <c r="T185" s="144">
        <f>S185*H185</f>
        <v>0</v>
      </c>
      <c r="AR185" s="145" t="s">
        <v>362</v>
      </c>
      <c r="AT185" s="145" t="s">
        <v>634</v>
      </c>
      <c r="AU185" s="145" t="s">
        <v>90</v>
      </c>
      <c r="AY185" s="18" t="s">
        <v>311</v>
      </c>
      <c r="BE185" s="146">
        <f>IF(N185="základní",J185,0)</f>
        <v>0</v>
      </c>
      <c r="BF185" s="146">
        <f>IF(N185="snížená",J185,0)</f>
        <v>0</v>
      </c>
      <c r="BG185" s="146">
        <f>IF(N185="zákl. přenesená",J185,0)</f>
        <v>0</v>
      </c>
      <c r="BH185" s="146">
        <f>IF(N185="sníž. přenesená",J185,0)</f>
        <v>0</v>
      </c>
      <c r="BI185" s="146">
        <f>IF(N185="nulová",J185,0)</f>
        <v>0</v>
      </c>
      <c r="BJ185" s="18" t="s">
        <v>88</v>
      </c>
      <c r="BK185" s="146">
        <f>ROUND(I185*H185,2)</f>
        <v>0</v>
      </c>
      <c r="BL185" s="18" t="s">
        <v>318</v>
      </c>
      <c r="BM185" s="145" t="s">
        <v>4216</v>
      </c>
    </row>
    <row r="186" spans="2:65" s="12" customFormat="1" ht="11.25" x14ac:dyDescent="0.2">
      <c r="B186" s="151"/>
      <c r="D186" s="152" t="s">
        <v>322</v>
      </c>
      <c r="E186" s="153" t="s">
        <v>43</v>
      </c>
      <c r="F186" s="154" t="s">
        <v>4217</v>
      </c>
      <c r="H186" s="155">
        <v>16.8</v>
      </c>
      <c r="I186" s="156"/>
      <c r="L186" s="151"/>
      <c r="M186" s="157"/>
      <c r="T186" s="158"/>
      <c r="AT186" s="153" t="s">
        <v>322</v>
      </c>
      <c r="AU186" s="153" t="s">
        <v>90</v>
      </c>
      <c r="AV186" s="12" t="s">
        <v>90</v>
      </c>
      <c r="AW186" s="12" t="s">
        <v>41</v>
      </c>
      <c r="AX186" s="12" t="s">
        <v>81</v>
      </c>
      <c r="AY186" s="153" t="s">
        <v>311</v>
      </c>
    </row>
    <row r="187" spans="2:65" s="12" customFormat="1" ht="11.25" x14ac:dyDescent="0.2">
      <c r="B187" s="151"/>
      <c r="D187" s="152" t="s">
        <v>322</v>
      </c>
      <c r="E187" s="153" t="s">
        <v>43</v>
      </c>
      <c r="F187" s="154" t="s">
        <v>4218</v>
      </c>
      <c r="H187" s="155">
        <v>42.4</v>
      </c>
      <c r="I187" s="156"/>
      <c r="L187" s="151"/>
      <c r="M187" s="157"/>
      <c r="T187" s="158"/>
      <c r="AT187" s="153" t="s">
        <v>322</v>
      </c>
      <c r="AU187" s="153" t="s">
        <v>90</v>
      </c>
      <c r="AV187" s="12" t="s">
        <v>90</v>
      </c>
      <c r="AW187" s="12" t="s">
        <v>41</v>
      </c>
      <c r="AX187" s="12" t="s">
        <v>81</v>
      </c>
      <c r="AY187" s="153" t="s">
        <v>311</v>
      </c>
    </row>
    <row r="188" spans="2:65" s="13" customFormat="1" ht="11.25" x14ac:dyDescent="0.2">
      <c r="B188" s="159"/>
      <c r="D188" s="152" t="s">
        <v>322</v>
      </c>
      <c r="E188" s="160" t="s">
        <v>43</v>
      </c>
      <c r="F188" s="161" t="s">
        <v>331</v>
      </c>
      <c r="H188" s="162">
        <v>59.2</v>
      </c>
      <c r="I188" s="163"/>
      <c r="L188" s="159"/>
      <c r="M188" s="164"/>
      <c r="T188" s="165"/>
      <c r="AT188" s="160" t="s">
        <v>322</v>
      </c>
      <c r="AU188" s="160" t="s">
        <v>90</v>
      </c>
      <c r="AV188" s="13" t="s">
        <v>318</v>
      </c>
      <c r="AW188" s="13" t="s">
        <v>41</v>
      </c>
      <c r="AX188" s="13" t="s">
        <v>88</v>
      </c>
      <c r="AY188" s="160" t="s">
        <v>311</v>
      </c>
    </row>
    <row r="189" spans="2:65" s="12" customFormat="1" ht="11.25" x14ac:dyDescent="0.2">
      <c r="B189" s="151"/>
      <c r="D189" s="152" t="s">
        <v>322</v>
      </c>
      <c r="F189" s="154" t="s">
        <v>4219</v>
      </c>
      <c r="H189" s="155">
        <v>62.16</v>
      </c>
      <c r="I189" s="156"/>
      <c r="L189" s="151"/>
      <c r="M189" s="157"/>
      <c r="T189" s="158"/>
      <c r="AT189" s="153" t="s">
        <v>322</v>
      </c>
      <c r="AU189" s="153" t="s">
        <v>90</v>
      </c>
      <c r="AV189" s="12" t="s">
        <v>90</v>
      </c>
      <c r="AW189" s="12" t="s">
        <v>4</v>
      </c>
      <c r="AX189" s="12" t="s">
        <v>88</v>
      </c>
      <c r="AY189" s="153" t="s">
        <v>311</v>
      </c>
    </row>
    <row r="190" spans="2:65" s="1" customFormat="1" ht="16.5" customHeight="1" x14ac:dyDescent="0.2">
      <c r="B190" s="34"/>
      <c r="C190" s="172" t="s">
        <v>462</v>
      </c>
      <c r="D190" s="172" t="s">
        <v>634</v>
      </c>
      <c r="E190" s="173" t="s">
        <v>4220</v>
      </c>
      <c r="F190" s="174" t="s">
        <v>4221</v>
      </c>
      <c r="G190" s="175" t="s">
        <v>379</v>
      </c>
      <c r="H190" s="176">
        <v>72.765000000000001</v>
      </c>
      <c r="I190" s="177"/>
      <c r="J190" s="178">
        <f>ROUND(I190*H190,2)</f>
        <v>0</v>
      </c>
      <c r="K190" s="174" t="s">
        <v>317</v>
      </c>
      <c r="L190" s="179"/>
      <c r="M190" s="180" t="s">
        <v>43</v>
      </c>
      <c r="N190" s="181" t="s">
        <v>52</v>
      </c>
      <c r="P190" s="143">
        <f>O190*H190</f>
        <v>0</v>
      </c>
      <c r="Q190" s="143">
        <v>4.0000000000000003E-5</v>
      </c>
      <c r="R190" s="143">
        <f>Q190*H190</f>
        <v>2.9106000000000002E-3</v>
      </c>
      <c r="S190" s="143">
        <v>0</v>
      </c>
      <c r="T190" s="144">
        <f>S190*H190</f>
        <v>0</v>
      </c>
      <c r="AR190" s="145" t="s">
        <v>362</v>
      </c>
      <c r="AT190" s="145" t="s">
        <v>634</v>
      </c>
      <c r="AU190" s="145" t="s">
        <v>90</v>
      </c>
      <c r="AY190" s="18" t="s">
        <v>311</v>
      </c>
      <c r="BE190" s="146">
        <f>IF(N190="základní",J190,0)</f>
        <v>0</v>
      </c>
      <c r="BF190" s="146">
        <f>IF(N190="snížená",J190,0)</f>
        <v>0</v>
      </c>
      <c r="BG190" s="146">
        <f>IF(N190="zákl. přenesená",J190,0)</f>
        <v>0</v>
      </c>
      <c r="BH190" s="146">
        <f>IF(N190="sníž. přenesená",J190,0)</f>
        <v>0</v>
      </c>
      <c r="BI190" s="146">
        <f>IF(N190="nulová",J190,0)</f>
        <v>0</v>
      </c>
      <c r="BJ190" s="18" t="s">
        <v>88</v>
      </c>
      <c r="BK190" s="146">
        <f>ROUND(I190*H190,2)</f>
        <v>0</v>
      </c>
      <c r="BL190" s="18" t="s">
        <v>318</v>
      </c>
      <c r="BM190" s="145" t="s">
        <v>4222</v>
      </c>
    </row>
    <row r="191" spans="2:65" s="12" customFormat="1" ht="11.25" x14ac:dyDescent="0.2">
      <c r="B191" s="151"/>
      <c r="D191" s="152" t="s">
        <v>322</v>
      </c>
      <c r="E191" s="153" t="s">
        <v>43</v>
      </c>
      <c r="F191" s="154" t="s">
        <v>4195</v>
      </c>
      <c r="H191" s="155">
        <v>69.3</v>
      </c>
      <c r="I191" s="156"/>
      <c r="L191" s="151"/>
      <c r="M191" s="157"/>
      <c r="T191" s="158"/>
      <c r="AT191" s="153" t="s">
        <v>322</v>
      </c>
      <c r="AU191" s="153" t="s">
        <v>90</v>
      </c>
      <c r="AV191" s="12" t="s">
        <v>90</v>
      </c>
      <c r="AW191" s="12" t="s">
        <v>41</v>
      </c>
      <c r="AX191" s="12" t="s">
        <v>88</v>
      </c>
      <c r="AY191" s="153" t="s">
        <v>311</v>
      </c>
    </row>
    <row r="192" spans="2:65" s="12" customFormat="1" ht="11.25" x14ac:dyDescent="0.2">
      <c r="B192" s="151"/>
      <c r="D192" s="152" t="s">
        <v>322</v>
      </c>
      <c r="F192" s="154" t="s">
        <v>4223</v>
      </c>
      <c r="H192" s="155">
        <v>72.765000000000001</v>
      </c>
      <c r="I192" s="156"/>
      <c r="L192" s="151"/>
      <c r="M192" s="157"/>
      <c r="T192" s="158"/>
      <c r="AT192" s="153" t="s">
        <v>322</v>
      </c>
      <c r="AU192" s="153" t="s">
        <v>90</v>
      </c>
      <c r="AV192" s="12" t="s">
        <v>90</v>
      </c>
      <c r="AW192" s="12" t="s">
        <v>4</v>
      </c>
      <c r="AX192" s="12" t="s">
        <v>88</v>
      </c>
      <c r="AY192" s="153" t="s">
        <v>311</v>
      </c>
    </row>
    <row r="193" spans="2:65" s="1" customFormat="1" ht="16.5" customHeight="1" x14ac:dyDescent="0.2">
      <c r="B193" s="34"/>
      <c r="C193" s="172" t="s">
        <v>476</v>
      </c>
      <c r="D193" s="172" t="s">
        <v>634</v>
      </c>
      <c r="E193" s="173" t="s">
        <v>4224</v>
      </c>
      <c r="F193" s="174" t="s">
        <v>4225</v>
      </c>
      <c r="G193" s="175" t="s">
        <v>379</v>
      </c>
      <c r="H193" s="176">
        <v>16.59</v>
      </c>
      <c r="I193" s="177"/>
      <c r="J193" s="178">
        <f>ROUND(I193*H193,2)</f>
        <v>0</v>
      </c>
      <c r="K193" s="174" t="s">
        <v>317</v>
      </c>
      <c r="L193" s="179"/>
      <c r="M193" s="180" t="s">
        <v>43</v>
      </c>
      <c r="N193" s="181" t="s">
        <v>52</v>
      </c>
      <c r="P193" s="143">
        <f>O193*H193</f>
        <v>0</v>
      </c>
      <c r="Q193" s="143">
        <v>2.9999999999999997E-4</v>
      </c>
      <c r="R193" s="143">
        <f>Q193*H193</f>
        <v>4.9769999999999997E-3</v>
      </c>
      <c r="S193" s="143">
        <v>0</v>
      </c>
      <c r="T193" s="144">
        <f>S193*H193</f>
        <v>0</v>
      </c>
      <c r="AR193" s="145" t="s">
        <v>362</v>
      </c>
      <c r="AT193" s="145" t="s">
        <v>634</v>
      </c>
      <c r="AU193" s="145" t="s">
        <v>90</v>
      </c>
      <c r="AY193" s="18" t="s">
        <v>311</v>
      </c>
      <c r="BE193" s="146">
        <f>IF(N193="základní",J193,0)</f>
        <v>0</v>
      </c>
      <c r="BF193" s="146">
        <f>IF(N193="snížená",J193,0)</f>
        <v>0</v>
      </c>
      <c r="BG193" s="146">
        <f>IF(N193="zákl. přenesená",J193,0)</f>
        <v>0</v>
      </c>
      <c r="BH193" s="146">
        <f>IF(N193="sníž. přenesená",J193,0)</f>
        <v>0</v>
      </c>
      <c r="BI193" s="146">
        <f>IF(N193="nulová",J193,0)</f>
        <v>0</v>
      </c>
      <c r="BJ193" s="18" t="s">
        <v>88</v>
      </c>
      <c r="BK193" s="146">
        <f>ROUND(I193*H193,2)</f>
        <v>0</v>
      </c>
      <c r="BL193" s="18" t="s">
        <v>318</v>
      </c>
      <c r="BM193" s="145" t="s">
        <v>4226</v>
      </c>
    </row>
    <row r="194" spans="2:65" s="12" customFormat="1" ht="11.25" x14ac:dyDescent="0.2">
      <c r="B194" s="151"/>
      <c r="D194" s="152" t="s">
        <v>322</v>
      </c>
      <c r="E194" s="153" t="s">
        <v>43</v>
      </c>
      <c r="F194" s="154" t="s">
        <v>4227</v>
      </c>
      <c r="H194" s="155">
        <v>15.8</v>
      </c>
      <c r="I194" s="156"/>
      <c r="L194" s="151"/>
      <c r="M194" s="157"/>
      <c r="T194" s="158"/>
      <c r="AT194" s="153" t="s">
        <v>322</v>
      </c>
      <c r="AU194" s="153" t="s">
        <v>90</v>
      </c>
      <c r="AV194" s="12" t="s">
        <v>90</v>
      </c>
      <c r="AW194" s="12" t="s">
        <v>41</v>
      </c>
      <c r="AX194" s="12" t="s">
        <v>88</v>
      </c>
      <c r="AY194" s="153" t="s">
        <v>311</v>
      </c>
    </row>
    <row r="195" spans="2:65" s="12" customFormat="1" ht="11.25" x14ac:dyDescent="0.2">
      <c r="B195" s="151"/>
      <c r="D195" s="152" t="s">
        <v>322</v>
      </c>
      <c r="F195" s="154" t="s">
        <v>4228</v>
      </c>
      <c r="H195" s="155">
        <v>16.59</v>
      </c>
      <c r="I195" s="156"/>
      <c r="L195" s="151"/>
      <c r="M195" s="157"/>
      <c r="T195" s="158"/>
      <c r="AT195" s="153" t="s">
        <v>322</v>
      </c>
      <c r="AU195" s="153" t="s">
        <v>90</v>
      </c>
      <c r="AV195" s="12" t="s">
        <v>90</v>
      </c>
      <c r="AW195" s="12" t="s">
        <v>4</v>
      </c>
      <c r="AX195" s="12" t="s">
        <v>88</v>
      </c>
      <c r="AY195" s="153" t="s">
        <v>311</v>
      </c>
    </row>
    <row r="196" spans="2:65" s="1" customFormat="1" ht="16.5" customHeight="1" x14ac:dyDescent="0.2">
      <c r="B196" s="34"/>
      <c r="C196" s="172" t="s">
        <v>481</v>
      </c>
      <c r="D196" s="172" t="s">
        <v>634</v>
      </c>
      <c r="E196" s="173" t="s">
        <v>4229</v>
      </c>
      <c r="F196" s="174" t="s">
        <v>4230</v>
      </c>
      <c r="G196" s="175" t="s">
        <v>379</v>
      </c>
      <c r="H196" s="176">
        <v>11.654999999999999</v>
      </c>
      <c r="I196" s="177"/>
      <c r="J196" s="178">
        <f>ROUND(I196*H196,2)</f>
        <v>0</v>
      </c>
      <c r="K196" s="174" t="s">
        <v>317</v>
      </c>
      <c r="L196" s="179"/>
      <c r="M196" s="180" t="s">
        <v>43</v>
      </c>
      <c r="N196" s="181" t="s">
        <v>52</v>
      </c>
      <c r="P196" s="143">
        <f>O196*H196</f>
        <v>0</v>
      </c>
      <c r="Q196" s="143">
        <v>2.0000000000000001E-4</v>
      </c>
      <c r="R196" s="143">
        <f>Q196*H196</f>
        <v>2.3310000000000002E-3</v>
      </c>
      <c r="S196" s="143">
        <v>0</v>
      </c>
      <c r="T196" s="144">
        <f>S196*H196</f>
        <v>0</v>
      </c>
      <c r="AR196" s="145" t="s">
        <v>362</v>
      </c>
      <c r="AT196" s="145" t="s">
        <v>634</v>
      </c>
      <c r="AU196" s="145" t="s">
        <v>90</v>
      </c>
      <c r="AY196" s="18" t="s">
        <v>311</v>
      </c>
      <c r="BE196" s="146">
        <f>IF(N196="základní",J196,0)</f>
        <v>0</v>
      </c>
      <c r="BF196" s="146">
        <f>IF(N196="snížená",J196,0)</f>
        <v>0</v>
      </c>
      <c r="BG196" s="146">
        <f>IF(N196="zákl. přenesená",J196,0)</f>
        <v>0</v>
      </c>
      <c r="BH196" s="146">
        <f>IF(N196="sníž. přenesená",J196,0)</f>
        <v>0</v>
      </c>
      <c r="BI196" s="146">
        <f>IF(N196="nulová",J196,0)</f>
        <v>0</v>
      </c>
      <c r="BJ196" s="18" t="s">
        <v>88</v>
      </c>
      <c r="BK196" s="146">
        <f>ROUND(I196*H196,2)</f>
        <v>0</v>
      </c>
      <c r="BL196" s="18" t="s">
        <v>318</v>
      </c>
      <c r="BM196" s="145" t="s">
        <v>4231</v>
      </c>
    </row>
    <row r="197" spans="2:65" s="12" customFormat="1" ht="11.25" x14ac:dyDescent="0.2">
      <c r="B197" s="151"/>
      <c r="D197" s="152" t="s">
        <v>322</v>
      </c>
      <c r="E197" s="153" t="s">
        <v>43</v>
      </c>
      <c r="F197" s="154" t="s">
        <v>4232</v>
      </c>
      <c r="H197" s="155">
        <v>11.1</v>
      </c>
      <c r="I197" s="156"/>
      <c r="L197" s="151"/>
      <c r="M197" s="157"/>
      <c r="T197" s="158"/>
      <c r="AT197" s="153" t="s">
        <v>322</v>
      </c>
      <c r="AU197" s="153" t="s">
        <v>90</v>
      </c>
      <c r="AV197" s="12" t="s">
        <v>90</v>
      </c>
      <c r="AW197" s="12" t="s">
        <v>41</v>
      </c>
      <c r="AX197" s="12" t="s">
        <v>88</v>
      </c>
      <c r="AY197" s="153" t="s">
        <v>311</v>
      </c>
    </row>
    <row r="198" spans="2:65" s="12" customFormat="1" ht="11.25" x14ac:dyDescent="0.2">
      <c r="B198" s="151"/>
      <c r="D198" s="152" t="s">
        <v>322</v>
      </c>
      <c r="F198" s="154" t="s">
        <v>4233</v>
      </c>
      <c r="H198" s="155">
        <v>11.654999999999999</v>
      </c>
      <c r="I198" s="156"/>
      <c r="L198" s="151"/>
      <c r="M198" s="157"/>
      <c r="T198" s="158"/>
      <c r="AT198" s="153" t="s">
        <v>322</v>
      </c>
      <c r="AU198" s="153" t="s">
        <v>90</v>
      </c>
      <c r="AV198" s="12" t="s">
        <v>90</v>
      </c>
      <c r="AW198" s="12" t="s">
        <v>4</v>
      </c>
      <c r="AX198" s="12" t="s">
        <v>88</v>
      </c>
      <c r="AY198" s="153" t="s">
        <v>311</v>
      </c>
    </row>
    <row r="199" spans="2:65" s="1" customFormat="1" ht="21.75" customHeight="1" x14ac:dyDescent="0.2">
      <c r="B199" s="34"/>
      <c r="C199" s="134" t="s">
        <v>490</v>
      </c>
      <c r="D199" s="134" t="s">
        <v>313</v>
      </c>
      <c r="E199" s="135" t="s">
        <v>4234</v>
      </c>
      <c r="F199" s="136" t="s">
        <v>4235</v>
      </c>
      <c r="G199" s="137" t="s">
        <v>250</v>
      </c>
      <c r="H199" s="138">
        <v>20.3</v>
      </c>
      <c r="I199" s="139"/>
      <c r="J199" s="140">
        <f>ROUND(I199*H199,2)</f>
        <v>0</v>
      </c>
      <c r="K199" s="136" t="s">
        <v>317</v>
      </c>
      <c r="L199" s="34"/>
      <c r="M199" s="141" t="s">
        <v>43</v>
      </c>
      <c r="N199" s="142" t="s">
        <v>52</v>
      </c>
      <c r="P199" s="143">
        <f>O199*H199</f>
        <v>0</v>
      </c>
      <c r="Q199" s="143">
        <v>5.7000000000000002E-3</v>
      </c>
      <c r="R199" s="143">
        <f>Q199*H199</f>
        <v>0.11571000000000001</v>
      </c>
      <c r="S199" s="143">
        <v>0</v>
      </c>
      <c r="T199" s="144">
        <f>S199*H199</f>
        <v>0</v>
      </c>
      <c r="AR199" s="145" t="s">
        <v>318</v>
      </c>
      <c r="AT199" s="145" t="s">
        <v>313</v>
      </c>
      <c r="AU199" s="145" t="s">
        <v>90</v>
      </c>
      <c r="AY199" s="18" t="s">
        <v>311</v>
      </c>
      <c r="BE199" s="146">
        <f>IF(N199="základní",J199,0)</f>
        <v>0</v>
      </c>
      <c r="BF199" s="146">
        <f>IF(N199="snížená",J199,0)</f>
        <v>0</v>
      </c>
      <c r="BG199" s="146">
        <f>IF(N199="zákl. přenesená",J199,0)</f>
        <v>0</v>
      </c>
      <c r="BH199" s="146">
        <f>IF(N199="sníž. přenesená",J199,0)</f>
        <v>0</v>
      </c>
      <c r="BI199" s="146">
        <f>IF(N199="nulová",J199,0)</f>
        <v>0</v>
      </c>
      <c r="BJ199" s="18" t="s">
        <v>88</v>
      </c>
      <c r="BK199" s="146">
        <f>ROUND(I199*H199,2)</f>
        <v>0</v>
      </c>
      <c r="BL199" s="18" t="s">
        <v>318</v>
      </c>
      <c r="BM199" s="145" t="s">
        <v>4236</v>
      </c>
    </row>
    <row r="200" spans="2:65" s="1" customFormat="1" ht="11.25" x14ac:dyDescent="0.2">
      <c r="B200" s="34"/>
      <c r="D200" s="147" t="s">
        <v>320</v>
      </c>
      <c r="F200" s="148" t="s">
        <v>4237</v>
      </c>
      <c r="I200" s="149"/>
      <c r="L200" s="34"/>
      <c r="M200" s="150"/>
      <c r="T200" s="55"/>
      <c r="AT200" s="18" t="s">
        <v>320</v>
      </c>
      <c r="AU200" s="18" t="s">
        <v>90</v>
      </c>
    </row>
    <row r="201" spans="2:65" s="1" customFormat="1" ht="21.75" customHeight="1" x14ac:dyDescent="0.2">
      <c r="B201" s="34"/>
      <c r="C201" s="134" t="s">
        <v>495</v>
      </c>
      <c r="D201" s="134" t="s">
        <v>313</v>
      </c>
      <c r="E201" s="135" t="s">
        <v>658</v>
      </c>
      <c r="F201" s="136" t="s">
        <v>659</v>
      </c>
      <c r="G201" s="137" t="s">
        <v>316</v>
      </c>
      <c r="H201" s="138">
        <v>0.98</v>
      </c>
      <c r="I201" s="139"/>
      <c r="J201" s="140">
        <f>ROUND(I201*H201,2)</f>
        <v>0</v>
      </c>
      <c r="K201" s="136" t="s">
        <v>317</v>
      </c>
      <c r="L201" s="34"/>
      <c r="M201" s="141" t="s">
        <v>43</v>
      </c>
      <c r="N201" s="142" t="s">
        <v>52</v>
      </c>
      <c r="P201" s="143">
        <f>O201*H201</f>
        <v>0</v>
      </c>
      <c r="Q201" s="143">
        <v>2.3010199999999998</v>
      </c>
      <c r="R201" s="143">
        <f>Q201*H201</f>
        <v>2.2549995999999997</v>
      </c>
      <c r="S201" s="143">
        <v>0</v>
      </c>
      <c r="T201" s="144">
        <f>S201*H201</f>
        <v>0</v>
      </c>
      <c r="AR201" s="145" t="s">
        <v>318</v>
      </c>
      <c r="AT201" s="145" t="s">
        <v>313</v>
      </c>
      <c r="AU201" s="145" t="s">
        <v>90</v>
      </c>
      <c r="AY201" s="18" t="s">
        <v>311</v>
      </c>
      <c r="BE201" s="146">
        <f>IF(N201="základní",J201,0)</f>
        <v>0</v>
      </c>
      <c r="BF201" s="146">
        <f>IF(N201="snížená",J201,0)</f>
        <v>0</v>
      </c>
      <c r="BG201" s="146">
        <f>IF(N201="zákl. přenesená",J201,0)</f>
        <v>0</v>
      </c>
      <c r="BH201" s="146">
        <f>IF(N201="sníž. přenesená",J201,0)</f>
        <v>0</v>
      </c>
      <c r="BI201" s="146">
        <f>IF(N201="nulová",J201,0)</f>
        <v>0</v>
      </c>
      <c r="BJ201" s="18" t="s">
        <v>88</v>
      </c>
      <c r="BK201" s="146">
        <f>ROUND(I201*H201,2)</f>
        <v>0</v>
      </c>
      <c r="BL201" s="18" t="s">
        <v>318</v>
      </c>
      <c r="BM201" s="145" t="s">
        <v>4238</v>
      </c>
    </row>
    <row r="202" spans="2:65" s="1" customFormat="1" ht="11.25" x14ac:dyDescent="0.2">
      <c r="B202" s="34"/>
      <c r="D202" s="147" t="s">
        <v>320</v>
      </c>
      <c r="F202" s="148" t="s">
        <v>661</v>
      </c>
      <c r="I202" s="149"/>
      <c r="L202" s="34"/>
      <c r="M202" s="150"/>
      <c r="T202" s="55"/>
      <c r="AT202" s="18" t="s">
        <v>320</v>
      </c>
      <c r="AU202" s="18" t="s">
        <v>90</v>
      </c>
    </row>
    <row r="203" spans="2:65" s="12" customFormat="1" ht="11.25" x14ac:dyDescent="0.2">
      <c r="B203" s="151"/>
      <c r="D203" s="152" t="s">
        <v>322</v>
      </c>
      <c r="E203" s="153" t="s">
        <v>43</v>
      </c>
      <c r="F203" s="154" t="s">
        <v>4239</v>
      </c>
      <c r="H203" s="155">
        <v>0.98</v>
      </c>
      <c r="I203" s="156"/>
      <c r="L203" s="151"/>
      <c r="M203" s="157"/>
      <c r="T203" s="158"/>
      <c r="AT203" s="153" t="s">
        <v>322</v>
      </c>
      <c r="AU203" s="153" t="s">
        <v>90</v>
      </c>
      <c r="AV203" s="12" t="s">
        <v>90</v>
      </c>
      <c r="AW203" s="12" t="s">
        <v>41</v>
      </c>
      <c r="AX203" s="12" t="s">
        <v>88</v>
      </c>
      <c r="AY203" s="153" t="s">
        <v>311</v>
      </c>
    </row>
    <row r="204" spans="2:65" s="1" customFormat="1" ht="24.2" customHeight="1" x14ac:dyDescent="0.2">
      <c r="B204" s="34"/>
      <c r="C204" s="134" t="s">
        <v>502</v>
      </c>
      <c r="D204" s="134" t="s">
        <v>313</v>
      </c>
      <c r="E204" s="135" t="s">
        <v>4240</v>
      </c>
      <c r="F204" s="136" t="s">
        <v>4241</v>
      </c>
      <c r="G204" s="137" t="s">
        <v>316</v>
      </c>
      <c r="H204" s="138">
        <v>9.1999999999999998E-2</v>
      </c>
      <c r="I204" s="139"/>
      <c r="J204" s="140">
        <f>ROUND(I204*H204,2)</f>
        <v>0</v>
      </c>
      <c r="K204" s="136" t="s">
        <v>317</v>
      </c>
      <c r="L204" s="34"/>
      <c r="M204" s="141" t="s">
        <v>43</v>
      </c>
      <c r="N204" s="142" t="s">
        <v>52</v>
      </c>
      <c r="P204" s="143">
        <f>O204*H204</f>
        <v>0</v>
      </c>
      <c r="Q204" s="143">
        <v>2.5018699999999998</v>
      </c>
      <c r="R204" s="143">
        <f>Q204*H204</f>
        <v>0.23017203999999997</v>
      </c>
      <c r="S204" s="143">
        <v>0</v>
      </c>
      <c r="T204" s="144">
        <f>S204*H204</f>
        <v>0</v>
      </c>
      <c r="AR204" s="145" t="s">
        <v>318</v>
      </c>
      <c r="AT204" s="145" t="s">
        <v>313</v>
      </c>
      <c r="AU204" s="145" t="s">
        <v>90</v>
      </c>
      <c r="AY204" s="18" t="s">
        <v>311</v>
      </c>
      <c r="BE204" s="146">
        <f>IF(N204="základní",J204,0)</f>
        <v>0</v>
      </c>
      <c r="BF204" s="146">
        <f>IF(N204="snížená",J204,0)</f>
        <v>0</v>
      </c>
      <c r="BG204" s="146">
        <f>IF(N204="zákl. přenesená",J204,0)</f>
        <v>0</v>
      </c>
      <c r="BH204" s="146">
        <f>IF(N204="sníž. přenesená",J204,0)</f>
        <v>0</v>
      </c>
      <c r="BI204" s="146">
        <f>IF(N204="nulová",J204,0)</f>
        <v>0</v>
      </c>
      <c r="BJ204" s="18" t="s">
        <v>88</v>
      </c>
      <c r="BK204" s="146">
        <f>ROUND(I204*H204,2)</f>
        <v>0</v>
      </c>
      <c r="BL204" s="18" t="s">
        <v>318</v>
      </c>
      <c r="BM204" s="145" t="s">
        <v>4242</v>
      </c>
    </row>
    <row r="205" spans="2:65" s="1" customFormat="1" ht="11.25" x14ac:dyDescent="0.2">
      <c r="B205" s="34"/>
      <c r="D205" s="147" t="s">
        <v>320</v>
      </c>
      <c r="F205" s="148" t="s">
        <v>4243</v>
      </c>
      <c r="I205" s="149"/>
      <c r="L205" s="34"/>
      <c r="M205" s="150"/>
      <c r="T205" s="55"/>
      <c r="AT205" s="18" t="s">
        <v>320</v>
      </c>
      <c r="AU205" s="18" t="s">
        <v>90</v>
      </c>
    </row>
    <row r="206" spans="2:65" s="12" customFormat="1" ht="11.25" x14ac:dyDescent="0.2">
      <c r="B206" s="151"/>
      <c r="D206" s="152" t="s">
        <v>322</v>
      </c>
      <c r="E206" s="153" t="s">
        <v>43</v>
      </c>
      <c r="F206" s="154" t="s">
        <v>4244</v>
      </c>
      <c r="H206" s="155">
        <v>9.1999999999999998E-2</v>
      </c>
      <c r="I206" s="156"/>
      <c r="L206" s="151"/>
      <c r="M206" s="157"/>
      <c r="T206" s="158"/>
      <c r="AT206" s="153" t="s">
        <v>322</v>
      </c>
      <c r="AU206" s="153" t="s">
        <v>90</v>
      </c>
      <c r="AV206" s="12" t="s">
        <v>90</v>
      </c>
      <c r="AW206" s="12" t="s">
        <v>41</v>
      </c>
      <c r="AX206" s="12" t="s">
        <v>88</v>
      </c>
      <c r="AY206" s="153" t="s">
        <v>311</v>
      </c>
    </row>
    <row r="207" spans="2:65" s="1" customFormat="1" ht="16.5" customHeight="1" x14ac:dyDescent="0.2">
      <c r="B207" s="34"/>
      <c r="C207" s="134" t="s">
        <v>510</v>
      </c>
      <c r="D207" s="134" t="s">
        <v>313</v>
      </c>
      <c r="E207" s="135" t="s">
        <v>4245</v>
      </c>
      <c r="F207" s="136" t="s">
        <v>4246</v>
      </c>
      <c r="G207" s="137" t="s">
        <v>340</v>
      </c>
      <c r="H207" s="138">
        <v>33</v>
      </c>
      <c r="I207" s="139"/>
      <c r="J207" s="140">
        <f>ROUND(I207*H207,2)</f>
        <v>0</v>
      </c>
      <c r="K207" s="136" t="s">
        <v>317</v>
      </c>
      <c r="L207" s="34"/>
      <c r="M207" s="141" t="s">
        <v>43</v>
      </c>
      <c r="N207" s="142" t="s">
        <v>52</v>
      </c>
      <c r="P207" s="143">
        <f>O207*H207</f>
        <v>0</v>
      </c>
      <c r="Q207" s="143">
        <v>0</v>
      </c>
      <c r="R207" s="143">
        <f>Q207*H207</f>
        <v>0</v>
      </c>
      <c r="S207" s="143">
        <v>0</v>
      </c>
      <c r="T207" s="144">
        <f>S207*H207</f>
        <v>0</v>
      </c>
      <c r="AR207" s="145" t="s">
        <v>318</v>
      </c>
      <c r="AT207" s="145" t="s">
        <v>313</v>
      </c>
      <c r="AU207" s="145" t="s">
        <v>90</v>
      </c>
      <c r="AY207" s="18" t="s">
        <v>311</v>
      </c>
      <c r="BE207" s="146">
        <f>IF(N207="základní",J207,0)</f>
        <v>0</v>
      </c>
      <c r="BF207" s="146">
        <f>IF(N207="snížená",J207,0)</f>
        <v>0</v>
      </c>
      <c r="BG207" s="146">
        <f>IF(N207="zákl. přenesená",J207,0)</f>
        <v>0</v>
      </c>
      <c r="BH207" s="146">
        <f>IF(N207="sníž. přenesená",J207,0)</f>
        <v>0</v>
      </c>
      <c r="BI207" s="146">
        <f>IF(N207="nulová",J207,0)</f>
        <v>0</v>
      </c>
      <c r="BJ207" s="18" t="s">
        <v>88</v>
      </c>
      <c r="BK207" s="146">
        <f>ROUND(I207*H207,2)</f>
        <v>0</v>
      </c>
      <c r="BL207" s="18" t="s">
        <v>318</v>
      </c>
      <c r="BM207" s="145" t="s">
        <v>4247</v>
      </c>
    </row>
    <row r="208" spans="2:65" s="1" customFormat="1" ht="11.25" x14ac:dyDescent="0.2">
      <c r="B208" s="34"/>
      <c r="D208" s="147" t="s">
        <v>320</v>
      </c>
      <c r="F208" s="148" t="s">
        <v>4248</v>
      </c>
      <c r="I208" s="149"/>
      <c r="L208" s="34"/>
      <c r="M208" s="150"/>
      <c r="T208" s="55"/>
      <c r="AT208" s="18" t="s">
        <v>320</v>
      </c>
      <c r="AU208" s="18" t="s">
        <v>90</v>
      </c>
    </row>
    <row r="209" spans="2:65" s="1" customFormat="1" ht="16.5" customHeight="1" x14ac:dyDescent="0.2">
      <c r="B209" s="34"/>
      <c r="C209" s="172" t="s">
        <v>518</v>
      </c>
      <c r="D209" s="172" t="s">
        <v>634</v>
      </c>
      <c r="E209" s="173" t="s">
        <v>4249</v>
      </c>
      <c r="F209" s="174" t="s">
        <v>4250</v>
      </c>
      <c r="G209" s="175" t="s">
        <v>340</v>
      </c>
      <c r="H209" s="176">
        <v>32</v>
      </c>
      <c r="I209" s="177"/>
      <c r="J209" s="178">
        <f>ROUND(I209*H209,2)</f>
        <v>0</v>
      </c>
      <c r="K209" s="174" t="s">
        <v>317</v>
      </c>
      <c r="L209" s="179"/>
      <c r="M209" s="180" t="s">
        <v>43</v>
      </c>
      <c r="N209" s="181" t="s">
        <v>52</v>
      </c>
      <c r="P209" s="143">
        <f>O209*H209</f>
        <v>0</v>
      </c>
      <c r="Q209" s="143">
        <v>1.2E-4</v>
      </c>
      <c r="R209" s="143">
        <f>Q209*H209</f>
        <v>3.8400000000000001E-3</v>
      </c>
      <c r="S209" s="143">
        <v>0</v>
      </c>
      <c r="T209" s="144">
        <f>S209*H209</f>
        <v>0</v>
      </c>
      <c r="AR209" s="145" t="s">
        <v>362</v>
      </c>
      <c r="AT209" s="145" t="s">
        <v>634</v>
      </c>
      <c r="AU209" s="145" t="s">
        <v>90</v>
      </c>
      <c r="AY209" s="18" t="s">
        <v>311</v>
      </c>
      <c r="BE209" s="146">
        <f>IF(N209="základní",J209,0)</f>
        <v>0</v>
      </c>
      <c r="BF209" s="146">
        <f>IF(N209="snížená",J209,0)</f>
        <v>0</v>
      </c>
      <c r="BG209" s="146">
        <f>IF(N209="zákl. přenesená",J209,0)</f>
        <v>0</v>
      </c>
      <c r="BH209" s="146">
        <f>IF(N209="sníž. přenesená",J209,0)</f>
        <v>0</v>
      </c>
      <c r="BI209" s="146">
        <f>IF(N209="nulová",J209,0)</f>
        <v>0</v>
      </c>
      <c r="BJ209" s="18" t="s">
        <v>88</v>
      </c>
      <c r="BK209" s="146">
        <f>ROUND(I209*H209,2)</f>
        <v>0</v>
      </c>
      <c r="BL209" s="18" t="s">
        <v>318</v>
      </c>
      <c r="BM209" s="145" t="s">
        <v>4251</v>
      </c>
    </row>
    <row r="210" spans="2:65" s="12" customFormat="1" ht="11.25" x14ac:dyDescent="0.2">
      <c r="B210" s="151"/>
      <c r="D210" s="152" t="s">
        <v>322</v>
      </c>
      <c r="E210" s="153" t="s">
        <v>43</v>
      </c>
      <c r="F210" s="154" t="s">
        <v>4252</v>
      </c>
      <c r="H210" s="155">
        <v>32</v>
      </c>
      <c r="I210" s="156"/>
      <c r="L210" s="151"/>
      <c r="M210" s="157"/>
      <c r="T210" s="158"/>
      <c r="AT210" s="153" t="s">
        <v>322</v>
      </c>
      <c r="AU210" s="153" t="s">
        <v>90</v>
      </c>
      <c r="AV210" s="12" t="s">
        <v>90</v>
      </c>
      <c r="AW210" s="12" t="s">
        <v>41</v>
      </c>
      <c r="AX210" s="12" t="s">
        <v>88</v>
      </c>
      <c r="AY210" s="153" t="s">
        <v>311</v>
      </c>
    </row>
    <row r="211" spans="2:65" s="1" customFormat="1" ht="16.5" customHeight="1" x14ac:dyDescent="0.2">
      <c r="B211" s="34"/>
      <c r="C211" s="172" t="s">
        <v>523</v>
      </c>
      <c r="D211" s="172" t="s">
        <v>634</v>
      </c>
      <c r="E211" s="173" t="s">
        <v>4253</v>
      </c>
      <c r="F211" s="174" t="s">
        <v>4254</v>
      </c>
      <c r="G211" s="175" t="s">
        <v>340</v>
      </c>
      <c r="H211" s="176">
        <v>1</v>
      </c>
      <c r="I211" s="177"/>
      <c r="J211" s="178">
        <f>ROUND(I211*H211,2)</f>
        <v>0</v>
      </c>
      <c r="K211" s="174" t="s">
        <v>317</v>
      </c>
      <c r="L211" s="179"/>
      <c r="M211" s="180" t="s">
        <v>43</v>
      </c>
      <c r="N211" s="181" t="s">
        <v>52</v>
      </c>
      <c r="P211" s="143">
        <f>O211*H211</f>
        <v>0</v>
      </c>
      <c r="Q211" s="143">
        <v>4.0000000000000003E-5</v>
      </c>
      <c r="R211" s="143">
        <f>Q211*H211</f>
        <v>4.0000000000000003E-5</v>
      </c>
      <c r="S211" s="143">
        <v>0</v>
      </c>
      <c r="T211" s="144">
        <f>S211*H211</f>
        <v>0</v>
      </c>
      <c r="AR211" s="145" t="s">
        <v>362</v>
      </c>
      <c r="AT211" s="145" t="s">
        <v>634</v>
      </c>
      <c r="AU211" s="145" t="s">
        <v>90</v>
      </c>
      <c r="AY211" s="18" t="s">
        <v>311</v>
      </c>
      <c r="BE211" s="146">
        <f>IF(N211="základní",J211,0)</f>
        <v>0</v>
      </c>
      <c r="BF211" s="146">
        <f>IF(N211="snížená",J211,0)</f>
        <v>0</v>
      </c>
      <c r="BG211" s="146">
        <f>IF(N211="zákl. přenesená",J211,0)</f>
        <v>0</v>
      </c>
      <c r="BH211" s="146">
        <f>IF(N211="sníž. přenesená",J211,0)</f>
        <v>0</v>
      </c>
      <c r="BI211" s="146">
        <f>IF(N211="nulová",J211,0)</f>
        <v>0</v>
      </c>
      <c r="BJ211" s="18" t="s">
        <v>88</v>
      </c>
      <c r="BK211" s="146">
        <f>ROUND(I211*H211,2)</f>
        <v>0</v>
      </c>
      <c r="BL211" s="18" t="s">
        <v>318</v>
      </c>
      <c r="BM211" s="145" t="s">
        <v>4255</v>
      </c>
    </row>
    <row r="212" spans="2:65" s="12" customFormat="1" ht="11.25" x14ac:dyDescent="0.2">
      <c r="B212" s="151"/>
      <c r="D212" s="152" t="s">
        <v>322</v>
      </c>
      <c r="E212" s="153" t="s">
        <v>43</v>
      </c>
      <c r="F212" s="154" t="s">
        <v>4256</v>
      </c>
      <c r="H212" s="155">
        <v>1</v>
      </c>
      <c r="I212" s="156"/>
      <c r="L212" s="151"/>
      <c r="M212" s="157"/>
      <c r="T212" s="158"/>
      <c r="AT212" s="153" t="s">
        <v>322</v>
      </c>
      <c r="AU212" s="153" t="s">
        <v>90</v>
      </c>
      <c r="AV212" s="12" t="s">
        <v>90</v>
      </c>
      <c r="AW212" s="12" t="s">
        <v>41</v>
      </c>
      <c r="AX212" s="12" t="s">
        <v>88</v>
      </c>
      <c r="AY212" s="153" t="s">
        <v>311</v>
      </c>
    </row>
    <row r="213" spans="2:65" s="1" customFormat="1" ht="16.5" customHeight="1" x14ac:dyDescent="0.2">
      <c r="B213" s="34"/>
      <c r="C213" s="134" t="s">
        <v>528</v>
      </c>
      <c r="D213" s="134" t="s">
        <v>313</v>
      </c>
      <c r="E213" s="135" t="s">
        <v>4257</v>
      </c>
      <c r="F213" s="136" t="s">
        <v>4258</v>
      </c>
      <c r="G213" s="137" t="s">
        <v>340</v>
      </c>
      <c r="H213" s="138">
        <v>1</v>
      </c>
      <c r="I213" s="139"/>
      <c r="J213" s="140">
        <f>ROUND(I213*H213,2)</f>
        <v>0</v>
      </c>
      <c r="K213" s="136" t="s">
        <v>317</v>
      </c>
      <c r="L213" s="34"/>
      <c r="M213" s="141" t="s">
        <v>43</v>
      </c>
      <c r="N213" s="142" t="s">
        <v>52</v>
      </c>
      <c r="P213" s="143">
        <f>O213*H213</f>
        <v>0</v>
      </c>
      <c r="Q213" s="143">
        <v>0</v>
      </c>
      <c r="R213" s="143">
        <f>Q213*H213</f>
        <v>0</v>
      </c>
      <c r="S213" s="143">
        <v>0</v>
      </c>
      <c r="T213" s="144">
        <f>S213*H213</f>
        <v>0</v>
      </c>
      <c r="AR213" s="145" t="s">
        <v>318</v>
      </c>
      <c r="AT213" s="145" t="s">
        <v>313</v>
      </c>
      <c r="AU213" s="145" t="s">
        <v>90</v>
      </c>
      <c r="AY213" s="18" t="s">
        <v>311</v>
      </c>
      <c r="BE213" s="146">
        <f>IF(N213="základní",J213,0)</f>
        <v>0</v>
      </c>
      <c r="BF213" s="146">
        <f>IF(N213="snížená",J213,0)</f>
        <v>0</v>
      </c>
      <c r="BG213" s="146">
        <f>IF(N213="zákl. přenesená",J213,0)</f>
        <v>0</v>
      </c>
      <c r="BH213" s="146">
        <f>IF(N213="sníž. přenesená",J213,0)</f>
        <v>0</v>
      </c>
      <c r="BI213" s="146">
        <f>IF(N213="nulová",J213,0)</f>
        <v>0</v>
      </c>
      <c r="BJ213" s="18" t="s">
        <v>88</v>
      </c>
      <c r="BK213" s="146">
        <f>ROUND(I213*H213,2)</f>
        <v>0</v>
      </c>
      <c r="BL213" s="18" t="s">
        <v>318</v>
      </c>
      <c r="BM213" s="145" t="s">
        <v>4259</v>
      </c>
    </row>
    <row r="214" spans="2:65" s="1" customFormat="1" ht="11.25" x14ac:dyDescent="0.2">
      <c r="B214" s="34"/>
      <c r="D214" s="147" t="s">
        <v>320</v>
      </c>
      <c r="F214" s="148" t="s">
        <v>4260</v>
      </c>
      <c r="I214" s="149"/>
      <c r="L214" s="34"/>
      <c r="M214" s="150"/>
      <c r="T214" s="55"/>
      <c r="AT214" s="18" t="s">
        <v>320</v>
      </c>
      <c r="AU214" s="18" t="s">
        <v>90</v>
      </c>
    </row>
    <row r="215" spans="2:65" s="12" customFormat="1" ht="11.25" x14ac:dyDescent="0.2">
      <c r="B215" s="151"/>
      <c r="D215" s="152" t="s">
        <v>322</v>
      </c>
      <c r="E215" s="153" t="s">
        <v>43</v>
      </c>
      <c r="F215" s="154" t="s">
        <v>4261</v>
      </c>
      <c r="H215" s="155">
        <v>1</v>
      </c>
      <c r="I215" s="156"/>
      <c r="L215" s="151"/>
      <c r="M215" s="157"/>
      <c r="T215" s="158"/>
      <c r="AT215" s="153" t="s">
        <v>322</v>
      </c>
      <c r="AU215" s="153" t="s">
        <v>90</v>
      </c>
      <c r="AV215" s="12" t="s">
        <v>90</v>
      </c>
      <c r="AW215" s="12" t="s">
        <v>41</v>
      </c>
      <c r="AX215" s="12" t="s">
        <v>88</v>
      </c>
      <c r="AY215" s="153" t="s">
        <v>311</v>
      </c>
    </row>
    <row r="216" spans="2:65" s="1" customFormat="1" ht="16.5" customHeight="1" x14ac:dyDescent="0.2">
      <c r="B216" s="34"/>
      <c r="C216" s="172" t="s">
        <v>533</v>
      </c>
      <c r="D216" s="172" t="s">
        <v>634</v>
      </c>
      <c r="E216" s="173" t="s">
        <v>4262</v>
      </c>
      <c r="F216" s="174" t="s">
        <v>4263</v>
      </c>
      <c r="G216" s="175" t="s">
        <v>340</v>
      </c>
      <c r="H216" s="176">
        <v>1</v>
      </c>
      <c r="I216" s="177"/>
      <c r="J216" s="178">
        <f>ROUND(I216*H216,2)</f>
        <v>0</v>
      </c>
      <c r="K216" s="174" t="s">
        <v>317</v>
      </c>
      <c r="L216" s="179"/>
      <c r="M216" s="180" t="s">
        <v>43</v>
      </c>
      <c r="N216" s="181" t="s">
        <v>52</v>
      </c>
      <c r="P216" s="143">
        <f>O216*H216</f>
        <v>0</v>
      </c>
      <c r="Q216" s="143">
        <v>3.8000000000000002E-4</v>
      </c>
      <c r="R216" s="143">
        <f>Q216*H216</f>
        <v>3.8000000000000002E-4</v>
      </c>
      <c r="S216" s="143">
        <v>0</v>
      </c>
      <c r="T216" s="144">
        <f>S216*H216</f>
        <v>0</v>
      </c>
      <c r="AR216" s="145" t="s">
        <v>362</v>
      </c>
      <c r="AT216" s="145" t="s">
        <v>634</v>
      </c>
      <c r="AU216" s="145" t="s">
        <v>90</v>
      </c>
      <c r="AY216" s="18" t="s">
        <v>311</v>
      </c>
      <c r="BE216" s="146">
        <f>IF(N216="základní",J216,0)</f>
        <v>0</v>
      </c>
      <c r="BF216" s="146">
        <f>IF(N216="snížená",J216,0)</f>
        <v>0</v>
      </c>
      <c r="BG216" s="146">
        <f>IF(N216="zákl. přenesená",J216,0)</f>
        <v>0</v>
      </c>
      <c r="BH216" s="146">
        <f>IF(N216="sníž. přenesená",J216,0)</f>
        <v>0</v>
      </c>
      <c r="BI216" s="146">
        <f>IF(N216="nulová",J216,0)</f>
        <v>0</v>
      </c>
      <c r="BJ216" s="18" t="s">
        <v>88</v>
      </c>
      <c r="BK216" s="146">
        <f>ROUND(I216*H216,2)</f>
        <v>0</v>
      </c>
      <c r="BL216" s="18" t="s">
        <v>318</v>
      </c>
      <c r="BM216" s="145" t="s">
        <v>4264</v>
      </c>
    </row>
    <row r="217" spans="2:65" s="11" customFormat="1" ht="22.9" customHeight="1" x14ac:dyDescent="0.2">
      <c r="B217" s="122"/>
      <c r="D217" s="123" t="s">
        <v>80</v>
      </c>
      <c r="E217" s="132" t="s">
        <v>368</v>
      </c>
      <c r="F217" s="132" t="s">
        <v>708</v>
      </c>
      <c r="I217" s="125"/>
      <c r="J217" s="133">
        <f>BK217</f>
        <v>0</v>
      </c>
      <c r="L217" s="122"/>
      <c r="M217" s="127"/>
      <c r="P217" s="128">
        <f>SUM(P218:P317)</f>
        <v>0</v>
      </c>
      <c r="R217" s="128">
        <f>SUM(R218:R317)</f>
        <v>0.31840400000000008</v>
      </c>
      <c r="T217" s="129">
        <f>SUM(T218:T317)</f>
        <v>137.56416999999999</v>
      </c>
      <c r="AR217" s="123" t="s">
        <v>88</v>
      </c>
      <c r="AT217" s="130" t="s">
        <v>80</v>
      </c>
      <c r="AU217" s="130" t="s">
        <v>88</v>
      </c>
      <c r="AY217" s="123" t="s">
        <v>311</v>
      </c>
      <c r="BK217" s="131">
        <f>SUM(BK218:BK317)</f>
        <v>0</v>
      </c>
    </row>
    <row r="218" spans="2:65" s="1" customFormat="1" ht="24.2" customHeight="1" x14ac:dyDescent="0.2">
      <c r="B218" s="34"/>
      <c r="C218" s="134" t="s">
        <v>539</v>
      </c>
      <c r="D218" s="134" t="s">
        <v>313</v>
      </c>
      <c r="E218" s="135" t="s">
        <v>721</v>
      </c>
      <c r="F218" s="136" t="s">
        <v>722</v>
      </c>
      <c r="G218" s="137" t="s">
        <v>250</v>
      </c>
      <c r="H218" s="138">
        <v>232.32</v>
      </c>
      <c r="I218" s="139"/>
      <c r="J218" s="140">
        <f>ROUND(I218*H218,2)</f>
        <v>0</v>
      </c>
      <c r="K218" s="136" t="s">
        <v>317</v>
      </c>
      <c r="L218" s="34"/>
      <c r="M218" s="141" t="s">
        <v>43</v>
      </c>
      <c r="N218" s="142" t="s">
        <v>52</v>
      </c>
      <c r="P218" s="143">
        <f>O218*H218</f>
        <v>0</v>
      </c>
      <c r="Q218" s="143">
        <v>0</v>
      </c>
      <c r="R218" s="143">
        <f>Q218*H218</f>
        <v>0</v>
      </c>
      <c r="S218" s="143">
        <v>0</v>
      </c>
      <c r="T218" s="144">
        <f>S218*H218</f>
        <v>0</v>
      </c>
      <c r="AR218" s="145" t="s">
        <v>318</v>
      </c>
      <c r="AT218" s="145" t="s">
        <v>313</v>
      </c>
      <c r="AU218" s="145" t="s">
        <v>90</v>
      </c>
      <c r="AY218" s="18" t="s">
        <v>311</v>
      </c>
      <c r="BE218" s="146">
        <f>IF(N218="základní",J218,0)</f>
        <v>0</v>
      </c>
      <c r="BF218" s="146">
        <f>IF(N218="snížená",J218,0)</f>
        <v>0</v>
      </c>
      <c r="BG218" s="146">
        <f>IF(N218="zákl. přenesená",J218,0)</f>
        <v>0</v>
      </c>
      <c r="BH218" s="146">
        <f>IF(N218="sníž. přenesená",J218,0)</f>
        <v>0</v>
      </c>
      <c r="BI218" s="146">
        <f>IF(N218="nulová",J218,0)</f>
        <v>0</v>
      </c>
      <c r="BJ218" s="18" t="s">
        <v>88</v>
      </c>
      <c r="BK218" s="146">
        <f>ROUND(I218*H218,2)</f>
        <v>0</v>
      </c>
      <c r="BL218" s="18" t="s">
        <v>318</v>
      </c>
      <c r="BM218" s="145" t="s">
        <v>4265</v>
      </c>
    </row>
    <row r="219" spans="2:65" s="1" customFormat="1" ht="11.25" x14ac:dyDescent="0.2">
      <c r="B219" s="34"/>
      <c r="D219" s="147" t="s">
        <v>320</v>
      </c>
      <c r="F219" s="148" t="s">
        <v>724</v>
      </c>
      <c r="I219" s="149"/>
      <c r="L219" s="34"/>
      <c r="M219" s="150"/>
      <c r="T219" s="55"/>
      <c r="AT219" s="18" t="s">
        <v>320</v>
      </c>
      <c r="AU219" s="18" t="s">
        <v>90</v>
      </c>
    </row>
    <row r="220" spans="2:65" s="12" customFormat="1" ht="11.25" x14ac:dyDescent="0.2">
      <c r="B220" s="151"/>
      <c r="D220" s="152" t="s">
        <v>322</v>
      </c>
      <c r="E220" s="153" t="s">
        <v>43</v>
      </c>
      <c r="F220" s="154" t="s">
        <v>4266</v>
      </c>
      <c r="H220" s="155">
        <v>232.32</v>
      </c>
      <c r="I220" s="156"/>
      <c r="L220" s="151"/>
      <c r="M220" s="157"/>
      <c r="T220" s="158"/>
      <c r="AT220" s="153" t="s">
        <v>322</v>
      </c>
      <c r="AU220" s="153" t="s">
        <v>90</v>
      </c>
      <c r="AV220" s="12" t="s">
        <v>90</v>
      </c>
      <c r="AW220" s="12" t="s">
        <v>41</v>
      </c>
      <c r="AX220" s="12" t="s">
        <v>88</v>
      </c>
      <c r="AY220" s="153" t="s">
        <v>311</v>
      </c>
    </row>
    <row r="221" spans="2:65" s="1" customFormat="1" ht="24.2" customHeight="1" x14ac:dyDescent="0.2">
      <c r="B221" s="34"/>
      <c r="C221" s="134" t="s">
        <v>545</v>
      </c>
      <c r="D221" s="134" t="s">
        <v>313</v>
      </c>
      <c r="E221" s="135" t="s">
        <v>727</v>
      </c>
      <c r="F221" s="136" t="s">
        <v>728</v>
      </c>
      <c r="G221" s="137" t="s">
        <v>250</v>
      </c>
      <c r="H221" s="138">
        <v>6969.6</v>
      </c>
      <c r="I221" s="139"/>
      <c r="J221" s="140">
        <f>ROUND(I221*H221,2)</f>
        <v>0</v>
      </c>
      <c r="K221" s="136" t="s">
        <v>317</v>
      </c>
      <c r="L221" s="34"/>
      <c r="M221" s="141" t="s">
        <v>43</v>
      </c>
      <c r="N221" s="142" t="s">
        <v>52</v>
      </c>
      <c r="P221" s="143">
        <f>O221*H221</f>
        <v>0</v>
      </c>
      <c r="Q221" s="143">
        <v>0</v>
      </c>
      <c r="R221" s="143">
        <f>Q221*H221</f>
        <v>0</v>
      </c>
      <c r="S221" s="143">
        <v>0</v>
      </c>
      <c r="T221" s="144">
        <f>S221*H221</f>
        <v>0</v>
      </c>
      <c r="AR221" s="145" t="s">
        <v>318</v>
      </c>
      <c r="AT221" s="145" t="s">
        <v>313</v>
      </c>
      <c r="AU221" s="145" t="s">
        <v>90</v>
      </c>
      <c r="AY221" s="18" t="s">
        <v>311</v>
      </c>
      <c r="BE221" s="146">
        <f>IF(N221="základní",J221,0)</f>
        <v>0</v>
      </c>
      <c r="BF221" s="146">
        <f>IF(N221="snížená",J221,0)</f>
        <v>0</v>
      </c>
      <c r="BG221" s="146">
        <f>IF(N221="zákl. přenesená",J221,0)</f>
        <v>0</v>
      </c>
      <c r="BH221" s="146">
        <f>IF(N221="sníž. přenesená",J221,0)</f>
        <v>0</v>
      </c>
      <c r="BI221" s="146">
        <f>IF(N221="nulová",J221,0)</f>
        <v>0</v>
      </c>
      <c r="BJ221" s="18" t="s">
        <v>88</v>
      </c>
      <c r="BK221" s="146">
        <f>ROUND(I221*H221,2)</f>
        <v>0</v>
      </c>
      <c r="BL221" s="18" t="s">
        <v>318</v>
      </c>
      <c r="BM221" s="145" t="s">
        <v>4267</v>
      </c>
    </row>
    <row r="222" spans="2:65" s="1" customFormat="1" ht="11.25" x14ac:dyDescent="0.2">
      <c r="B222" s="34"/>
      <c r="D222" s="147" t="s">
        <v>320</v>
      </c>
      <c r="F222" s="148" t="s">
        <v>730</v>
      </c>
      <c r="I222" s="149"/>
      <c r="L222" s="34"/>
      <c r="M222" s="150"/>
      <c r="T222" s="55"/>
      <c r="AT222" s="18" t="s">
        <v>320</v>
      </c>
      <c r="AU222" s="18" t="s">
        <v>90</v>
      </c>
    </row>
    <row r="223" spans="2:65" s="12" customFormat="1" ht="11.25" x14ac:dyDescent="0.2">
      <c r="B223" s="151"/>
      <c r="D223" s="152" t="s">
        <v>322</v>
      </c>
      <c r="F223" s="154" t="s">
        <v>4268</v>
      </c>
      <c r="H223" s="155">
        <v>6969.6</v>
      </c>
      <c r="I223" s="156"/>
      <c r="L223" s="151"/>
      <c r="M223" s="157"/>
      <c r="T223" s="158"/>
      <c r="AT223" s="153" t="s">
        <v>322</v>
      </c>
      <c r="AU223" s="153" t="s">
        <v>90</v>
      </c>
      <c r="AV223" s="12" t="s">
        <v>90</v>
      </c>
      <c r="AW223" s="12" t="s">
        <v>4</v>
      </c>
      <c r="AX223" s="12" t="s">
        <v>88</v>
      </c>
      <c r="AY223" s="153" t="s">
        <v>311</v>
      </c>
    </row>
    <row r="224" spans="2:65" s="1" customFormat="1" ht="24.2" customHeight="1" x14ac:dyDescent="0.2">
      <c r="B224" s="34"/>
      <c r="C224" s="134" t="s">
        <v>551</v>
      </c>
      <c r="D224" s="134" t="s">
        <v>313</v>
      </c>
      <c r="E224" s="135" t="s">
        <v>733</v>
      </c>
      <c r="F224" s="136" t="s">
        <v>734</v>
      </c>
      <c r="G224" s="137" t="s">
        <v>250</v>
      </c>
      <c r="H224" s="138">
        <v>232.32</v>
      </c>
      <c r="I224" s="139"/>
      <c r="J224" s="140">
        <f>ROUND(I224*H224,2)</f>
        <v>0</v>
      </c>
      <c r="K224" s="136" t="s">
        <v>317</v>
      </c>
      <c r="L224" s="34"/>
      <c r="M224" s="141" t="s">
        <v>43</v>
      </c>
      <c r="N224" s="142" t="s">
        <v>52</v>
      </c>
      <c r="P224" s="143">
        <f>O224*H224</f>
        <v>0</v>
      </c>
      <c r="Q224" s="143">
        <v>0</v>
      </c>
      <c r="R224" s="143">
        <f>Q224*H224</f>
        <v>0</v>
      </c>
      <c r="S224" s="143">
        <v>0</v>
      </c>
      <c r="T224" s="144">
        <f>S224*H224</f>
        <v>0</v>
      </c>
      <c r="AR224" s="145" t="s">
        <v>318</v>
      </c>
      <c r="AT224" s="145" t="s">
        <v>313</v>
      </c>
      <c r="AU224" s="145" t="s">
        <v>90</v>
      </c>
      <c r="AY224" s="18" t="s">
        <v>311</v>
      </c>
      <c r="BE224" s="146">
        <f>IF(N224="základní",J224,0)</f>
        <v>0</v>
      </c>
      <c r="BF224" s="146">
        <f>IF(N224="snížená",J224,0)</f>
        <v>0</v>
      </c>
      <c r="BG224" s="146">
        <f>IF(N224="zákl. přenesená",J224,0)</f>
        <v>0</v>
      </c>
      <c r="BH224" s="146">
        <f>IF(N224="sníž. přenesená",J224,0)</f>
        <v>0</v>
      </c>
      <c r="BI224" s="146">
        <f>IF(N224="nulová",J224,0)</f>
        <v>0</v>
      </c>
      <c r="BJ224" s="18" t="s">
        <v>88</v>
      </c>
      <c r="BK224" s="146">
        <f>ROUND(I224*H224,2)</f>
        <v>0</v>
      </c>
      <c r="BL224" s="18" t="s">
        <v>318</v>
      </c>
      <c r="BM224" s="145" t="s">
        <v>4269</v>
      </c>
    </row>
    <row r="225" spans="2:65" s="1" customFormat="1" ht="11.25" x14ac:dyDescent="0.2">
      <c r="B225" s="34"/>
      <c r="D225" s="147" t="s">
        <v>320</v>
      </c>
      <c r="F225" s="148" t="s">
        <v>736</v>
      </c>
      <c r="I225" s="149"/>
      <c r="L225" s="34"/>
      <c r="M225" s="150"/>
      <c r="T225" s="55"/>
      <c r="AT225" s="18" t="s">
        <v>320</v>
      </c>
      <c r="AU225" s="18" t="s">
        <v>90</v>
      </c>
    </row>
    <row r="226" spans="2:65" s="1" customFormat="1" ht="24.2" customHeight="1" x14ac:dyDescent="0.2">
      <c r="B226" s="34"/>
      <c r="C226" s="134" t="s">
        <v>557</v>
      </c>
      <c r="D226" s="134" t="s">
        <v>313</v>
      </c>
      <c r="E226" s="135" t="s">
        <v>738</v>
      </c>
      <c r="F226" s="136" t="s">
        <v>739</v>
      </c>
      <c r="G226" s="137" t="s">
        <v>250</v>
      </c>
      <c r="H226" s="138">
        <v>144</v>
      </c>
      <c r="I226" s="139"/>
      <c r="J226" s="140">
        <f>ROUND(I226*H226,2)</f>
        <v>0</v>
      </c>
      <c r="K226" s="136" t="s">
        <v>317</v>
      </c>
      <c r="L226" s="34"/>
      <c r="M226" s="141" t="s">
        <v>43</v>
      </c>
      <c r="N226" s="142" t="s">
        <v>52</v>
      </c>
      <c r="P226" s="143">
        <f>O226*H226</f>
        <v>0</v>
      </c>
      <c r="Q226" s="143">
        <v>0</v>
      </c>
      <c r="R226" s="143">
        <f>Q226*H226</f>
        <v>0</v>
      </c>
      <c r="S226" s="143">
        <v>0</v>
      </c>
      <c r="T226" s="144">
        <f>S226*H226</f>
        <v>0</v>
      </c>
      <c r="AR226" s="145" t="s">
        <v>318</v>
      </c>
      <c r="AT226" s="145" t="s">
        <v>313</v>
      </c>
      <c r="AU226" s="145" t="s">
        <v>90</v>
      </c>
      <c r="AY226" s="18" t="s">
        <v>311</v>
      </c>
      <c r="BE226" s="146">
        <f>IF(N226="základní",J226,0)</f>
        <v>0</v>
      </c>
      <c r="BF226" s="146">
        <f>IF(N226="snížená",J226,0)</f>
        <v>0</v>
      </c>
      <c r="BG226" s="146">
        <f>IF(N226="zákl. přenesená",J226,0)</f>
        <v>0</v>
      </c>
      <c r="BH226" s="146">
        <f>IF(N226="sníž. přenesená",J226,0)</f>
        <v>0</v>
      </c>
      <c r="BI226" s="146">
        <f>IF(N226="nulová",J226,0)</f>
        <v>0</v>
      </c>
      <c r="BJ226" s="18" t="s">
        <v>88</v>
      </c>
      <c r="BK226" s="146">
        <f>ROUND(I226*H226,2)</f>
        <v>0</v>
      </c>
      <c r="BL226" s="18" t="s">
        <v>318</v>
      </c>
      <c r="BM226" s="145" t="s">
        <v>4270</v>
      </c>
    </row>
    <row r="227" spans="2:65" s="1" customFormat="1" ht="11.25" x14ac:dyDescent="0.2">
      <c r="B227" s="34"/>
      <c r="D227" s="147" t="s">
        <v>320</v>
      </c>
      <c r="F227" s="148" t="s">
        <v>741</v>
      </c>
      <c r="I227" s="149"/>
      <c r="L227" s="34"/>
      <c r="M227" s="150"/>
      <c r="T227" s="55"/>
      <c r="AT227" s="18" t="s">
        <v>320</v>
      </c>
      <c r="AU227" s="18" t="s">
        <v>90</v>
      </c>
    </row>
    <row r="228" spans="2:65" s="12" customFormat="1" ht="11.25" x14ac:dyDescent="0.2">
      <c r="B228" s="151"/>
      <c r="D228" s="152" t="s">
        <v>322</v>
      </c>
      <c r="E228" s="153" t="s">
        <v>43</v>
      </c>
      <c r="F228" s="154" t="s">
        <v>4271</v>
      </c>
      <c r="H228" s="155">
        <v>144</v>
      </c>
      <c r="I228" s="156"/>
      <c r="L228" s="151"/>
      <c r="M228" s="157"/>
      <c r="T228" s="158"/>
      <c r="AT228" s="153" t="s">
        <v>322</v>
      </c>
      <c r="AU228" s="153" t="s">
        <v>90</v>
      </c>
      <c r="AV228" s="12" t="s">
        <v>90</v>
      </c>
      <c r="AW228" s="12" t="s">
        <v>41</v>
      </c>
      <c r="AX228" s="12" t="s">
        <v>88</v>
      </c>
      <c r="AY228" s="153" t="s">
        <v>311</v>
      </c>
    </row>
    <row r="229" spans="2:65" s="1" customFormat="1" ht="33" customHeight="1" x14ac:dyDescent="0.2">
      <c r="B229" s="34"/>
      <c r="C229" s="134" t="s">
        <v>562</v>
      </c>
      <c r="D229" s="134" t="s">
        <v>313</v>
      </c>
      <c r="E229" s="135" t="s">
        <v>786</v>
      </c>
      <c r="F229" s="136" t="s">
        <v>787</v>
      </c>
      <c r="G229" s="137" t="s">
        <v>340</v>
      </c>
      <c r="H229" s="138">
        <v>17</v>
      </c>
      <c r="I229" s="139"/>
      <c r="J229" s="140">
        <f>ROUND(I229*H229,2)</f>
        <v>0</v>
      </c>
      <c r="K229" s="136" t="s">
        <v>317</v>
      </c>
      <c r="L229" s="34"/>
      <c r="M229" s="141" t="s">
        <v>43</v>
      </c>
      <c r="N229" s="142" t="s">
        <v>52</v>
      </c>
      <c r="P229" s="143">
        <f>O229*H229</f>
        <v>0</v>
      </c>
      <c r="Q229" s="143">
        <v>1.17E-2</v>
      </c>
      <c r="R229" s="143">
        <f>Q229*H229</f>
        <v>0.19889999999999999</v>
      </c>
      <c r="S229" s="143">
        <v>0</v>
      </c>
      <c r="T229" s="144">
        <f>S229*H229</f>
        <v>0</v>
      </c>
      <c r="AR229" s="145" t="s">
        <v>318</v>
      </c>
      <c r="AT229" s="145" t="s">
        <v>313</v>
      </c>
      <c r="AU229" s="145" t="s">
        <v>90</v>
      </c>
      <c r="AY229" s="18" t="s">
        <v>311</v>
      </c>
      <c r="BE229" s="146">
        <f>IF(N229="základní",J229,0)</f>
        <v>0</v>
      </c>
      <c r="BF229" s="146">
        <f>IF(N229="snížená",J229,0)</f>
        <v>0</v>
      </c>
      <c r="BG229" s="146">
        <f>IF(N229="zákl. přenesená",J229,0)</f>
        <v>0</v>
      </c>
      <c r="BH229" s="146">
        <f>IF(N229="sníž. přenesená",J229,0)</f>
        <v>0</v>
      </c>
      <c r="BI229" s="146">
        <f>IF(N229="nulová",J229,0)</f>
        <v>0</v>
      </c>
      <c r="BJ229" s="18" t="s">
        <v>88</v>
      </c>
      <c r="BK229" s="146">
        <f>ROUND(I229*H229,2)</f>
        <v>0</v>
      </c>
      <c r="BL229" s="18" t="s">
        <v>318</v>
      </c>
      <c r="BM229" s="145" t="s">
        <v>4272</v>
      </c>
    </row>
    <row r="230" spans="2:65" s="1" customFormat="1" ht="11.25" x14ac:dyDescent="0.2">
      <c r="B230" s="34"/>
      <c r="D230" s="147" t="s">
        <v>320</v>
      </c>
      <c r="F230" s="148" t="s">
        <v>789</v>
      </c>
      <c r="I230" s="149"/>
      <c r="L230" s="34"/>
      <c r="M230" s="150"/>
      <c r="T230" s="55"/>
      <c r="AT230" s="18" t="s">
        <v>320</v>
      </c>
      <c r="AU230" s="18" t="s">
        <v>90</v>
      </c>
    </row>
    <row r="231" spans="2:65" s="12" customFormat="1" ht="11.25" x14ac:dyDescent="0.2">
      <c r="B231" s="151"/>
      <c r="D231" s="152" t="s">
        <v>322</v>
      </c>
      <c r="E231" s="153" t="s">
        <v>43</v>
      </c>
      <c r="F231" s="154" t="s">
        <v>4273</v>
      </c>
      <c r="H231" s="155">
        <v>17</v>
      </c>
      <c r="I231" s="156"/>
      <c r="L231" s="151"/>
      <c r="M231" s="157"/>
      <c r="T231" s="158"/>
      <c r="AT231" s="153" t="s">
        <v>322</v>
      </c>
      <c r="AU231" s="153" t="s">
        <v>90</v>
      </c>
      <c r="AV231" s="12" t="s">
        <v>90</v>
      </c>
      <c r="AW231" s="12" t="s">
        <v>41</v>
      </c>
      <c r="AX231" s="12" t="s">
        <v>88</v>
      </c>
      <c r="AY231" s="153" t="s">
        <v>311</v>
      </c>
    </row>
    <row r="232" spans="2:65" s="1" customFormat="1" ht="16.5" customHeight="1" x14ac:dyDescent="0.2">
      <c r="B232" s="34"/>
      <c r="C232" s="172" t="s">
        <v>569</v>
      </c>
      <c r="D232" s="172" t="s">
        <v>634</v>
      </c>
      <c r="E232" s="173" t="s">
        <v>792</v>
      </c>
      <c r="F232" s="174" t="s">
        <v>793</v>
      </c>
      <c r="G232" s="175" t="s">
        <v>340</v>
      </c>
      <c r="H232" s="176">
        <v>17</v>
      </c>
      <c r="I232" s="177"/>
      <c r="J232" s="178">
        <f>ROUND(I232*H232,2)</f>
        <v>0</v>
      </c>
      <c r="K232" s="174" t="s">
        <v>43</v>
      </c>
      <c r="L232" s="179"/>
      <c r="M232" s="180" t="s">
        <v>43</v>
      </c>
      <c r="N232" s="181" t="s">
        <v>52</v>
      </c>
      <c r="P232" s="143">
        <f>O232*H232</f>
        <v>0</v>
      </c>
      <c r="Q232" s="143">
        <v>0</v>
      </c>
      <c r="R232" s="143">
        <f>Q232*H232</f>
        <v>0</v>
      </c>
      <c r="S232" s="143">
        <v>0</v>
      </c>
      <c r="T232" s="144">
        <f>S232*H232</f>
        <v>0</v>
      </c>
      <c r="AR232" s="145" t="s">
        <v>362</v>
      </c>
      <c r="AT232" s="145" t="s">
        <v>634</v>
      </c>
      <c r="AU232" s="145" t="s">
        <v>90</v>
      </c>
      <c r="AY232" s="18" t="s">
        <v>311</v>
      </c>
      <c r="BE232" s="146">
        <f>IF(N232="základní",J232,0)</f>
        <v>0</v>
      </c>
      <c r="BF232" s="146">
        <f>IF(N232="snížená",J232,0)</f>
        <v>0</v>
      </c>
      <c r="BG232" s="146">
        <f>IF(N232="zákl. přenesená",J232,0)</f>
        <v>0</v>
      </c>
      <c r="BH232" s="146">
        <f>IF(N232="sníž. přenesená",J232,0)</f>
        <v>0</v>
      </c>
      <c r="BI232" s="146">
        <f>IF(N232="nulová",J232,0)</f>
        <v>0</v>
      </c>
      <c r="BJ232" s="18" t="s">
        <v>88</v>
      </c>
      <c r="BK232" s="146">
        <f>ROUND(I232*H232,2)</f>
        <v>0</v>
      </c>
      <c r="BL232" s="18" t="s">
        <v>318</v>
      </c>
      <c r="BM232" s="145" t="s">
        <v>4274</v>
      </c>
    </row>
    <row r="233" spans="2:65" s="1" customFormat="1" ht="16.5" customHeight="1" x14ac:dyDescent="0.2">
      <c r="B233" s="34"/>
      <c r="C233" s="134" t="s">
        <v>575</v>
      </c>
      <c r="D233" s="134" t="s">
        <v>313</v>
      </c>
      <c r="E233" s="135" t="s">
        <v>2997</v>
      </c>
      <c r="F233" s="136" t="s">
        <v>2998</v>
      </c>
      <c r="G233" s="137" t="s">
        <v>340</v>
      </c>
      <c r="H233" s="138">
        <v>4</v>
      </c>
      <c r="I233" s="139"/>
      <c r="J233" s="140">
        <f>ROUND(I233*H233,2)</f>
        <v>0</v>
      </c>
      <c r="K233" s="136" t="s">
        <v>317</v>
      </c>
      <c r="L233" s="34"/>
      <c r="M233" s="141" t="s">
        <v>43</v>
      </c>
      <c r="N233" s="142" t="s">
        <v>52</v>
      </c>
      <c r="P233" s="143">
        <f>O233*H233</f>
        <v>0</v>
      </c>
      <c r="Q233" s="143">
        <v>1.1E-4</v>
      </c>
      <c r="R233" s="143">
        <f>Q233*H233</f>
        <v>4.4000000000000002E-4</v>
      </c>
      <c r="S233" s="143">
        <v>0</v>
      </c>
      <c r="T233" s="144">
        <f>S233*H233</f>
        <v>0</v>
      </c>
      <c r="AR233" s="145" t="s">
        <v>318</v>
      </c>
      <c r="AT233" s="145" t="s">
        <v>313</v>
      </c>
      <c r="AU233" s="145" t="s">
        <v>90</v>
      </c>
      <c r="AY233" s="18" t="s">
        <v>311</v>
      </c>
      <c r="BE233" s="146">
        <f>IF(N233="základní",J233,0)</f>
        <v>0</v>
      </c>
      <c r="BF233" s="146">
        <f>IF(N233="snížená",J233,0)</f>
        <v>0</v>
      </c>
      <c r="BG233" s="146">
        <f>IF(N233="zákl. přenesená",J233,0)</f>
        <v>0</v>
      </c>
      <c r="BH233" s="146">
        <f>IF(N233="sníž. přenesená",J233,0)</f>
        <v>0</v>
      </c>
      <c r="BI233" s="146">
        <f>IF(N233="nulová",J233,0)</f>
        <v>0</v>
      </c>
      <c r="BJ233" s="18" t="s">
        <v>88</v>
      </c>
      <c r="BK233" s="146">
        <f>ROUND(I233*H233,2)</f>
        <v>0</v>
      </c>
      <c r="BL233" s="18" t="s">
        <v>318</v>
      </c>
      <c r="BM233" s="145" t="s">
        <v>4275</v>
      </c>
    </row>
    <row r="234" spans="2:65" s="1" customFormat="1" ht="11.25" x14ac:dyDescent="0.2">
      <c r="B234" s="34"/>
      <c r="D234" s="147" t="s">
        <v>320</v>
      </c>
      <c r="F234" s="148" t="s">
        <v>3000</v>
      </c>
      <c r="I234" s="149"/>
      <c r="L234" s="34"/>
      <c r="M234" s="150"/>
      <c r="T234" s="55"/>
      <c r="AT234" s="18" t="s">
        <v>320</v>
      </c>
      <c r="AU234" s="18" t="s">
        <v>90</v>
      </c>
    </row>
    <row r="235" spans="2:65" s="1" customFormat="1" ht="16.5" customHeight="1" x14ac:dyDescent="0.2">
      <c r="B235" s="34"/>
      <c r="C235" s="172" t="s">
        <v>580</v>
      </c>
      <c r="D235" s="172" t="s">
        <v>634</v>
      </c>
      <c r="E235" s="173" t="s">
        <v>805</v>
      </c>
      <c r="F235" s="174" t="s">
        <v>806</v>
      </c>
      <c r="G235" s="175" t="s">
        <v>340</v>
      </c>
      <c r="H235" s="176">
        <v>2</v>
      </c>
      <c r="I235" s="177"/>
      <c r="J235" s="178">
        <f>ROUND(I235*H235,2)</f>
        <v>0</v>
      </c>
      <c r="K235" s="174" t="s">
        <v>317</v>
      </c>
      <c r="L235" s="179"/>
      <c r="M235" s="180" t="s">
        <v>43</v>
      </c>
      <c r="N235" s="181" t="s">
        <v>52</v>
      </c>
      <c r="P235" s="143">
        <f>O235*H235</f>
        <v>0</v>
      </c>
      <c r="Q235" s="143">
        <v>1.2E-2</v>
      </c>
      <c r="R235" s="143">
        <f>Q235*H235</f>
        <v>2.4E-2</v>
      </c>
      <c r="S235" s="143">
        <v>0</v>
      </c>
      <c r="T235" s="144">
        <f>S235*H235</f>
        <v>0</v>
      </c>
      <c r="AR235" s="145" t="s">
        <v>362</v>
      </c>
      <c r="AT235" s="145" t="s">
        <v>634</v>
      </c>
      <c r="AU235" s="145" t="s">
        <v>90</v>
      </c>
      <c r="AY235" s="18" t="s">
        <v>311</v>
      </c>
      <c r="BE235" s="146">
        <f>IF(N235="základní",J235,0)</f>
        <v>0</v>
      </c>
      <c r="BF235" s="146">
        <f>IF(N235="snížená",J235,0)</f>
        <v>0</v>
      </c>
      <c r="BG235" s="146">
        <f>IF(N235="zákl. přenesená",J235,0)</f>
        <v>0</v>
      </c>
      <c r="BH235" s="146">
        <f>IF(N235="sníž. přenesená",J235,0)</f>
        <v>0</v>
      </c>
      <c r="BI235" s="146">
        <f>IF(N235="nulová",J235,0)</f>
        <v>0</v>
      </c>
      <c r="BJ235" s="18" t="s">
        <v>88</v>
      </c>
      <c r="BK235" s="146">
        <f>ROUND(I235*H235,2)</f>
        <v>0</v>
      </c>
      <c r="BL235" s="18" t="s">
        <v>318</v>
      </c>
      <c r="BM235" s="145" t="s">
        <v>4276</v>
      </c>
    </row>
    <row r="236" spans="2:65" s="12" customFormat="1" ht="11.25" x14ac:dyDescent="0.2">
      <c r="B236" s="151"/>
      <c r="D236" s="152" t="s">
        <v>322</v>
      </c>
      <c r="E236" s="153" t="s">
        <v>43</v>
      </c>
      <c r="F236" s="154" t="s">
        <v>808</v>
      </c>
      <c r="H236" s="155">
        <v>2</v>
      </c>
      <c r="I236" s="156"/>
      <c r="L236" s="151"/>
      <c r="M236" s="157"/>
      <c r="T236" s="158"/>
      <c r="AT236" s="153" t="s">
        <v>322</v>
      </c>
      <c r="AU236" s="153" t="s">
        <v>90</v>
      </c>
      <c r="AV236" s="12" t="s">
        <v>90</v>
      </c>
      <c r="AW236" s="12" t="s">
        <v>41</v>
      </c>
      <c r="AX236" s="12" t="s">
        <v>88</v>
      </c>
      <c r="AY236" s="153" t="s">
        <v>311</v>
      </c>
    </row>
    <row r="237" spans="2:65" s="1" customFormat="1" ht="16.5" customHeight="1" x14ac:dyDescent="0.2">
      <c r="B237" s="34"/>
      <c r="C237" s="172" t="s">
        <v>588</v>
      </c>
      <c r="D237" s="172" t="s">
        <v>634</v>
      </c>
      <c r="E237" s="173" t="s">
        <v>810</v>
      </c>
      <c r="F237" s="174" t="s">
        <v>811</v>
      </c>
      <c r="G237" s="175" t="s">
        <v>340</v>
      </c>
      <c r="H237" s="176">
        <v>2</v>
      </c>
      <c r="I237" s="177"/>
      <c r="J237" s="178">
        <f>ROUND(I237*H237,2)</f>
        <v>0</v>
      </c>
      <c r="K237" s="174" t="s">
        <v>317</v>
      </c>
      <c r="L237" s="179"/>
      <c r="M237" s="180" t="s">
        <v>43</v>
      </c>
      <c r="N237" s="181" t="s">
        <v>52</v>
      </c>
      <c r="P237" s="143">
        <f>O237*H237</f>
        <v>0</v>
      </c>
      <c r="Q237" s="143">
        <v>1.4E-2</v>
      </c>
      <c r="R237" s="143">
        <f>Q237*H237</f>
        <v>2.8000000000000001E-2</v>
      </c>
      <c r="S237" s="143">
        <v>0</v>
      </c>
      <c r="T237" s="144">
        <f>S237*H237</f>
        <v>0</v>
      </c>
      <c r="AR237" s="145" t="s">
        <v>362</v>
      </c>
      <c r="AT237" s="145" t="s">
        <v>634</v>
      </c>
      <c r="AU237" s="145" t="s">
        <v>90</v>
      </c>
      <c r="AY237" s="18" t="s">
        <v>311</v>
      </c>
      <c r="BE237" s="146">
        <f>IF(N237="základní",J237,0)</f>
        <v>0</v>
      </c>
      <c r="BF237" s="146">
        <f>IF(N237="snížená",J237,0)</f>
        <v>0</v>
      </c>
      <c r="BG237" s="146">
        <f>IF(N237="zákl. přenesená",J237,0)</f>
        <v>0</v>
      </c>
      <c r="BH237" s="146">
        <f>IF(N237="sníž. přenesená",J237,0)</f>
        <v>0</v>
      </c>
      <c r="BI237" s="146">
        <f>IF(N237="nulová",J237,0)</f>
        <v>0</v>
      </c>
      <c r="BJ237" s="18" t="s">
        <v>88</v>
      </c>
      <c r="BK237" s="146">
        <f>ROUND(I237*H237,2)</f>
        <v>0</v>
      </c>
      <c r="BL237" s="18" t="s">
        <v>318</v>
      </c>
      <c r="BM237" s="145" t="s">
        <v>4277</v>
      </c>
    </row>
    <row r="238" spans="2:65" s="12" customFormat="1" ht="11.25" x14ac:dyDescent="0.2">
      <c r="B238" s="151"/>
      <c r="D238" s="152" t="s">
        <v>322</v>
      </c>
      <c r="E238" s="153" t="s">
        <v>43</v>
      </c>
      <c r="F238" s="154" t="s">
        <v>813</v>
      </c>
      <c r="H238" s="155">
        <v>2</v>
      </c>
      <c r="I238" s="156"/>
      <c r="L238" s="151"/>
      <c r="M238" s="157"/>
      <c r="T238" s="158"/>
      <c r="AT238" s="153" t="s">
        <v>322</v>
      </c>
      <c r="AU238" s="153" t="s">
        <v>90</v>
      </c>
      <c r="AV238" s="12" t="s">
        <v>90</v>
      </c>
      <c r="AW238" s="12" t="s">
        <v>41</v>
      </c>
      <c r="AX238" s="12" t="s">
        <v>88</v>
      </c>
      <c r="AY238" s="153" t="s">
        <v>311</v>
      </c>
    </row>
    <row r="239" spans="2:65" s="1" customFormat="1" ht="16.5" customHeight="1" x14ac:dyDescent="0.2">
      <c r="B239" s="34"/>
      <c r="C239" s="134" t="s">
        <v>594</v>
      </c>
      <c r="D239" s="134" t="s">
        <v>313</v>
      </c>
      <c r="E239" s="135" t="s">
        <v>815</v>
      </c>
      <c r="F239" s="136" t="s">
        <v>816</v>
      </c>
      <c r="G239" s="137" t="s">
        <v>340</v>
      </c>
      <c r="H239" s="138">
        <v>6</v>
      </c>
      <c r="I239" s="139"/>
      <c r="J239" s="140">
        <f>ROUND(I239*H239,2)</f>
        <v>0</v>
      </c>
      <c r="K239" s="136" t="s">
        <v>317</v>
      </c>
      <c r="L239" s="34"/>
      <c r="M239" s="141" t="s">
        <v>43</v>
      </c>
      <c r="N239" s="142" t="s">
        <v>52</v>
      </c>
      <c r="P239" s="143">
        <f>O239*H239</f>
        <v>0</v>
      </c>
      <c r="Q239" s="143">
        <v>0</v>
      </c>
      <c r="R239" s="143">
        <f>Q239*H239</f>
        <v>0</v>
      </c>
      <c r="S239" s="143">
        <v>0</v>
      </c>
      <c r="T239" s="144">
        <f>S239*H239</f>
        <v>0</v>
      </c>
      <c r="AR239" s="145" t="s">
        <v>318</v>
      </c>
      <c r="AT239" s="145" t="s">
        <v>313</v>
      </c>
      <c r="AU239" s="145" t="s">
        <v>90</v>
      </c>
      <c r="AY239" s="18" t="s">
        <v>311</v>
      </c>
      <c r="BE239" s="146">
        <f>IF(N239="základní",J239,0)</f>
        <v>0</v>
      </c>
      <c r="BF239" s="146">
        <f>IF(N239="snížená",J239,0)</f>
        <v>0</v>
      </c>
      <c r="BG239" s="146">
        <f>IF(N239="zákl. přenesená",J239,0)</f>
        <v>0</v>
      </c>
      <c r="BH239" s="146">
        <f>IF(N239="sníž. přenesená",J239,0)</f>
        <v>0</v>
      </c>
      <c r="BI239" s="146">
        <f>IF(N239="nulová",J239,0)</f>
        <v>0</v>
      </c>
      <c r="BJ239" s="18" t="s">
        <v>88</v>
      </c>
      <c r="BK239" s="146">
        <f>ROUND(I239*H239,2)</f>
        <v>0</v>
      </c>
      <c r="BL239" s="18" t="s">
        <v>318</v>
      </c>
      <c r="BM239" s="145" t="s">
        <v>4278</v>
      </c>
    </row>
    <row r="240" spans="2:65" s="1" customFormat="1" ht="11.25" x14ac:dyDescent="0.2">
      <c r="B240" s="34"/>
      <c r="D240" s="147" t="s">
        <v>320</v>
      </c>
      <c r="F240" s="148" t="s">
        <v>818</v>
      </c>
      <c r="I240" s="149"/>
      <c r="L240" s="34"/>
      <c r="M240" s="150"/>
      <c r="T240" s="55"/>
      <c r="AT240" s="18" t="s">
        <v>320</v>
      </c>
      <c r="AU240" s="18" t="s">
        <v>90</v>
      </c>
    </row>
    <row r="241" spans="2:65" s="12" customFormat="1" ht="11.25" x14ac:dyDescent="0.2">
      <c r="B241" s="151"/>
      <c r="D241" s="152" t="s">
        <v>322</v>
      </c>
      <c r="E241" s="153" t="s">
        <v>43</v>
      </c>
      <c r="F241" s="154" t="s">
        <v>4279</v>
      </c>
      <c r="H241" s="155">
        <v>6</v>
      </c>
      <c r="I241" s="156"/>
      <c r="L241" s="151"/>
      <c r="M241" s="157"/>
      <c r="T241" s="158"/>
      <c r="AT241" s="153" t="s">
        <v>322</v>
      </c>
      <c r="AU241" s="153" t="s">
        <v>90</v>
      </c>
      <c r="AV241" s="12" t="s">
        <v>90</v>
      </c>
      <c r="AW241" s="12" t="s">
        <v>41</v>
      </c>
      <c r="AX241" s="12" t="s">
        <v>88</v>
      </c>
      <c r="AY241" s="153" t="s">
        <v>311</v>
      </c>
    </row>
    <row r="242" spans="2:65" s="1" customFormat="1" ht="16.5" customHeight="1" x14ac:dyDescent="0.2">
      <c r="B242" s="34"/>
      <c r="C242" s="172" t="s">
        <v>599</v>
      </c>
      <c r="D242" s="172" t="s">
        <v>634</v>
      </c>
      <c r="E242" s="173" t="s">
        <v>821</v>
      </c>
      <c r="F242" s="174" t="s">
        <v>822</v>
      </c>
      <c r="G242" s="175" t="s">
        <v>340</v>
      </c>
      <c r="H242" s="176">
        <v>6</v>
      </c>
      <c r="I242" s="177"/>
      <c r="J242" s="178">
        <f>ROUND(I242*H242,2)</f>
        <v>0</v>
      </c>
      <c r="K242" s="174" t="s">
        <v>317</v>
      </c>
      <c r="L242" s="179"/>
      <c r="M242" s="180" t="s">
        <v>43</v>
      </c>
      <c r="N242" s="181" t="s">
        <v>52</v>
      </c>
      <c r="P242" s="143">
        <f>O242*H242</f>
        <v>0</v>
      </c>
      <c r="Q242" s="143">
        <v>6.0000000000000002E-5</v>
      </c>
      <c r="R242" s="143">
        <f>Q242*H242</f>
        <v>3.6000000000000002E-4</v>
      </c>
      <c r="S242" s="143">
        <v>0</v>
      </c>
      <c r="T242" s="144">
        <f>S242*H242</f>
        <v>0</v>
      </c>
      <c r="AR242" s="145" t="s">
        <v>362</v>
      </c>
      <c r="AT242" s="145" t="s">
        <v>634</v>
      </c>
      <c r="AU242" s="145" t="s">
        <v>90</v>
      </c>
      <c r="AY242" s="18" t="s">
        <v>311</v>
      </c>
      <c r="BE242" s="146">
        <f>IF(N242="základní",J242,0)</f>
        <v>0</v>
      </c>
      <c r="BF242" s="146">
        <f>IF(N242="snížená",J242,0)</f>
        <v>0</v>
      </c>
      <c r="BG242" s="146">
        <f>IF(N242="zákl. přenesená",J242,0)</f>
        <v>0</v>
      </c>
      <c r="BH242" s="146">
        <f>IF(N242="sníž. přenesená",J242,0)</f>
        <v>0</v>
      </c>
      <c r="BI242" s="146">
        <f>IF(N242="nulová",J242,0)</f>
        <v>0</v>
      </c>
      <c r="BJ242" s="18" t="s">
        <v>88</v>
      </c>
      <c r="BK242" s="146">
        <f>ROUND(I242*H242,2)</f>
        <v>0</v>
      </c>
      <c r="BL242" s="18" t="s">
        <v>318</v>
      </c>
      <c r="BM242" s="145" t="s">
        <v>4280</v>
      </c>
    </row>
    <row r="243" spans="2:65" s="1" customFormat="1" ht="16.5" customHeight="1" x14ac:dyDescent="0.2">
      <c r="B243" s="34"/>
      <c r="C243" s="172" t="s">
        <v>605</v>
      </c>
      <c r="D243" s="172" t="s">
        <v>634</v>
      </c>
      <c r="E243" s="173" t="s">
        <v>4281</v>
      </c>
      <c r="F243" s="174" t="s">
        <v>4282</v>
      </c>
      <c r="G243" s="175" t="s">
        <v>340</v>
      </c>
      <c r="H243" s="176">
        <v>2</v>
      </c>
      <c r="I243" s="177"/>
      <c r="J243" s="178">
        <f>ROUND(I243*H243,2)</f>
        <v>0</v>
      </c>
      <c r="K243" s="174" t="s">
        <v>43</v>
      </c>
      <c r="L243" s="179"/>
      <c r="M243" s="180" t="s">
        <v>43</v>
      </c>
      <c r="N243" s="181" t="s">
        <v>52</v>
      </c>
      <c r="P243" s="143">
        <f>O243*H243</f>
        <v>0</v>
      </c>
      <c r="Q243" s="143">
        <v>8.0000000000000004E-4</v>
      </c>
      <c r="R243" s="143">
        <f>Q243*H243</f>
        <v>1.6000000000000001E-3</v>
      </c>
      <c r="S243" s="143">
        <v>0</v>
      </c>
      <c r="T243" s="144">
        <f>S243*H243</f>
        <v>0</v>
      </c>
      <c r="AR243" s="145" t="s">
        <v>362</v>
      </c>
      <c r="AT243" s="145" t="s">
        <v>634</v>
      </c>
      <c r="AU243" s="145" t="s">
        <v>90</v>
      </c>
      <c r="AY243" s="18" t="s">
        <v>311</v>
      </c>
      <c r="BE243" s="146">
        <f>IF(N243="základní",J243,0)</f>
        <v>0</v>
      </c>
      <c r="BF243" s="146">
        <f>IF(N243="snížená",J243,0)</f>
        <v>0</v>
      </c>
      <c r="BG243" s="146">
        <f>IF(N243="zákl. přenesená",J243,0)</f>
        <v>0</v>
      </c>
      <c r="BH243" s="146">
        <f>IF(N243="sníž. přenesená",J243,0)</f>
        <v>0</v>
      </c>
      <c r="BI243" s="146">
        <f>IF(N243="nulová",J243,0)</f>
        <v>0</v>
      </c>
      <c r="BJ243" s="18" t="s">
        <v>88</v>
      </c>
      <c r="BK243" s="146">
        <f>ROUND(I243*H243,2)</f>
        <v>0</v>
      </c>
      <c r="BL243" s="18" t="s">
        <v>318</v>
      </c>
      <c r="BM243" s="145" t="s">
        <v>4283</v>
      </c>
    </row>
    <row r="244" spans="2:65" s="12" customFormat="1" ht="11.25" x14ac:dyDescent="0.2">
      <c r="B244" s="151"/>
      <c r="D244" s="152" t="s">
        <v>322</v>
      </c>
      <c r="E244" s="153" t="s">
        <v>43</v>
      </c>
      <c r="F244" s="154" t="s">
        <v>4284</v>
      </c>
      <c r="H244" s="155">
        <v>2</v>
      </c>
      <c r="I244" s="156"/>
      <c r="L244" s="151"/>
      <c r="M244" s="157"/>
      <c r="T244" s="158"/>
      <c r="AT244" s="153" t="s">
        <v>322</v>
      </c>
      <c r="AU244" s="153" t="s">
        <v>90</v>
      </c>
      <c r="AV244" s="12" t="s">
        <v>90</v>
      </c>
      <c r="AW244" s="12" t="s">
        <v>41</v>
      </c>
      <c r="AX244" s="12" t="s">
        <v>88</v>
      </c>
      <c r="AY244" s="153" t="s">
        <v>311</v>
      </c>
    </row>
    <row r="245" spans="2:65" s="1" customFormat="1" ht="16.5" customHeight="1" x14ac:dyDescent="0.2">
      <c r="B245" s="34"/>
      <c r="C245" s="134" t="s">
        <v>611</v>
      </c>
      <c r="D245" s="134" t="s">
        <v>313</v>
      </c>
      <c r="E245" s="135" t="s">
        <v>4285</v>
      </c>
      <c r="F245" s="136" t="s">
        <v>4286</v>
      </c>
      <c r="G245" s="137" t="s">
        <v>316</v>
      </c>
      <c r="H245" s="138">
        <v>38.164000000000001</v>
      </c>
      <c r="I245" s="139"/>
      <c r="J245" s="140">
        <f>ROUND(I245*H245,2)</f>
        <v>0</v>
      </c>
      <c r="K245" s="136" t="s">
        <v>317</v>
      </c>
      <c r="L245" s="34"/>
      <c r="M245" s="141" t="s">
        <v>43</v>
      </c>
      <c r="N245" s="142" t="s">
        <v>52</v>
      </c>
      <c r="P245" s="143">
        <f>O245*H245</f>
        <v>0</v>
      </c>
      <c r="Q245" s="143">
        <v>0</v>
      </c>
      <c r="R245" s="143">
        <f>Q245*H245</f>
        <v>0</v>
      </c>
      <c r="S245" s="143">
        <v>1.6</v>
      </c>
      <c r="T245" s="144">
        <f>S245*H245</f>
        <v>61.062400000000004</v>
      </c>
      <c r="AR245" s="145" t="s">
        <v>318</v>
      </c>
      <c r="AT245" s="145" t="s">
        <v>313</v>
      </c>
      <c r="AU245" s="145" t="s">
        <v>90</v>
      </c>
      <c r="AY245" s="18" t="s">
        <v>311</v>
      </c>
      <c r="BE245" s="146">
        <f>IF(N245="základní",J245,0)</f>
        <v>0</v>
      </c>
      <c r="BF245" s="146">
        <f>IF(N245="snížená",J245,0)</f>
        <v>0</v>
      </c>
      <c r="BG245" s="146">
        <f>IF(N245="zákl. přenesená",J245,0)</f>
        <v>0</v>
      </c>
      <c r="BH245" s="146">
        <f>IF(N245="sníž. přenesená",J245,0)</f>
        <v>0</v>
      </c>
      <c r="BI245" s="146">
        <f>IF(N245="nulová",J245,0)</f>
        <v>0</v>
      </c>
      <c r="BJ245" s="18" t="s">
        <v>88</v>
      </c>
      <c r="BK245" s="146">
        <f>ROUND(I245*H245,2)</f>
        <v>0</v>
      </c>
      <c r="BL245" s="18" t="s">
        <v>318</v>
      </c>
      <c r="BM245" s="145" t="s">
        <v>4287</v>
      </c>
    </row>
    <row r="246" spans="2:65" s="1" customFormat="1" ht="11.25" x14ac:dyDescent="0.2">
      <c r="B246" s="34"/>
      <c r="D246" s="147" t="s">
        <v>320</v>
      </c>
      <c r="F246" s="148" t="s">
        <v>4288</v>
      </c>
      <c r="I246" s="149"/>
      <c r="L246" s="34"/>
      <c r="M246" s="150"/>
      <c r="T246" s="55"/>
      <c r="AT246" s="18" t="s">
        <v>320</v>
      </c>
      <c r="AU246" s="18" t="s">
        <v>90</v>
      </c>
    </row>
    <row r="247" spans="2:65" s="12" customFormat="1" ht="11.25" x14ac:dyDescent="0.2">
      <c r="B247" s="151"/>
      <c r="D247" s="152" t="s">
        <v>322</v>
      </c>
      <c r="E247" s="153" t="s">
        <v>43</v>
      </c>
      <c r="F247" s="154" t="s">
        <v>4289</v>
      </c>
      <c r="H247" s="155">
        <v>38.164000000000001</v>
      </c>
      <c r="I247" s="156"/>
      <c r="L247" s="151"/>
      <c r="M247" s="157"/>
      <c r="T247" s="158"/>
      <c r="AT247" s="153" t="s">
        <v>322</v>
      </c>
      <c r="AU247" s="153" t="s">
        <v>90</v>
      </c>
      <c r="AV247" s="12" t="s">
        <v>90</v>
      </c>
      <c r="AW247" s="12" t="s">
        <v>41</v>
      </c>
      <c r="AX247" s="12" t="s">
        <v>88</v>
      </c>
      <c r="AY247" s="153" t="s">
        <v>311</v>
      </c>
    </row>
    <row r="248" spans="2:65" s="1" customFormat="1" ht="16.5" customHeight="1" x14ac:dyDescent="0.2">
      <c r="B248" s="34"/>
      <c r="C248" s="134" t="s">
        <v>617</v>
      </c>
      <c r="D248" s="134" t="s">
        <v>313</v>
      </c>
      <c r="E248" s="135" t="s">
        <v>4290</v>
      </c>
      <c r="F248" s="136" t="s">
        <v>4291</v>
      </c>
      <c r="G248" s="137" t="s">
        <v>250</v>
      </c>
      <c r="H248" s="138">
        <v>162.4</v>
      </c>
      <c r="I248" s="139"/>
      <c r="J248" s="140">
        <f>ROUND(I248*H248,2)</f>
        <v>0</v>
      </c>
      <c r="K248" s="136" t="s">
        <v>317</v>
      </c>
      <c r="L248" s="34"/>
      <c r="M248" s="141" t="s">
        <v>43</v>
      </c>
      <c r="N248" s="142" t="s">
        <v>52</v>
      </c>
      <c r="P248" s="143">
        <f>O248*H248</f>
        <v>0</v>
      </c>
      <c r="Q248" s="143">
        <v>0</v>
      </c>
      <c r="R248" s="143">
        <f>Q248*H248</f>
        <v>0</v>
      </c>
      <c r="S248" s="143">
        <v>0.09</v>
      </c>
      <c r="T248" s="144">
        <f>S248*H248</f>
        <v>14.616</v>
      </c>
      <c r="AR248" s="145" t="s">
        <v>318</v>
      </c>
      <c r="AT248" s="145" t="s">
        <v>313</v>
      </c>
      <c r="AU248" s="145" t="s">
        <v>90</v>
      </c>
      <c r="AY248" s="18" t="s">
        <v>311</v>
      </c>
      <c r="BE248" s="146">
        <f>IF(N248="základní",J248,0)</f>
        <v>0</v>
      </c>
      <c r="BF248" s="146">
        <f>IF(N248="snížená",J248,0)</f>
        <v>0</v>
      </c>
      <c r="BG248" s="146">
        <f>IF(N248="zákl. přenesená",J248,0)</f>
        <v>0</v>
      </c>
      <c r="BH248" s="146">
        <f>IF(N248="sníž. přenesená",J248,0)</f>
        <v>0</v>
      </c>
      <c r="BI248" s="146">
        <f>IF(N248="nulová",J248,0)</f>
        <v>0</v>
      </c>
      <c r="BJ248" s="18" t="s">
        <v>88</v>
      </c>
      <c r="BK248" s="146">
        <f>ROUND(I248*H248,2)</f>
        <v>0</v>
      </c>
      <c r="BL248" s="18" t="s">
        <v>318</v>
      </c>
      <c r="BM248" s="145" t="s">
        <v>4292</v>
      </c>
    </row>
    <row r="249" spans="2:65" s="1" customFormat="1" ht="11.25" x14ac:dyDescent="0.2">
      <c r="B249" s="34"/>
      <c r="D249" s="147" t="s">
        <v>320</v>
      </c>
      <c r="F249" s="148" t="s">
        <v>4293</v>
      </c>
      <c r="I249" s="149"/>
      <c r="L249" s="34"/>
      <c r="M249" s="150"/>
      <c r="T249" s="55"/>
      <c r="AT249" s="18" t="s">
        <v>320</v>
      </c>
      <c r="AU249" s="18" t="s">
        <v>90</v>
      </c>
    </row>
    <row r="250" spans="2:65" s="12" customFormat="1" ht="11.25" x14ac:dyDescent="0.2">
      <c r="B250" s="151"/>
      <c r="D250" s="152" t="s">
        <v>322</v>
      </c>
      <c r="E250" s="153" t="s">
        <v>43</v>
      </c>
      <c r="F250" s="154" t="s">
        <v>4294</v>
      </c>
      <c r="H250" s="155">
        <v>162.4</v>
      </c>
      <c r="I250" s="156"/>
      <c r="L250" s="151"/>
      <c r="M250" s="157"/>
      <c r="T250" s="158"/>
      <c r="AT250" s="153" t="s">
        <v>322</v>
      </c>
      <c r="AU250" s="153" t="s">
        <v>90</v>
      </c>
      <c r="AV250" s="12" t="s">
        <v>90</v>
      </c>
      <c r="AW250" s="12" t="s">
        <v>41</v>
      </c>
      <c r="AX250" s="12" t="s">
        <v>88</v>
      </c>
      <c r="AY250" s="153" t="s">
        <v>311</v>
      </c>
    </row>
    <row r="251" spans="2:65" s="1" customFormat="1" ht="24.2" customHeight="1" x14ac:dyDescent="0.2">
      <c r="B251" s="34"/>
      <c r="C251" s="134" t="s">
        <v>622</v>
      </c>
      <c r="D251" s="134" t="s">
        <v>313</v>
      </c>
      <c r="E251" s="135" t="s">
        <v>4295</v>
      </c>
      <c r="F251" s="136" t="s">
        <v>4296</v>
      </c>
      <c r="G251" s="137" t="s">
        <v>250</v>
      </c>
      <c r="H251" s="138">
        <v>111.8</v>
      </c>
      <c r="I251" s="139"/>
      <c r="J251" s="140">
        <f>ROUND(I251*H251,2)</f>
        <v>0</v>
      </c>
      <c r="K251" s="136" t="s">
        <v>317</v>
      </c>
      <c r="L251" s="34"/>
      <c r="M251" s="141" t="s">
        <v>43</v>
      </c>
      <c r="N251" s="142" t="s">
        <v>52</v>
      </c>
      <c r="P251" s="143">
        <f>O251*H251</f>
        <v>0</v>
      </c>
      <c r="Q251" s="143">
        <v>0</v>
      </c>
      <c r="R251" s="143">
        <f>Q251*H251</f>
        <v>0</v>
      </c>
      <c r="S251" s="143">
        <v>5.7000000000000002E-2</v>
      </c>
      <c r="T251" s="144">
        <f>S251*H251</f>
        <v>6.3726000000000003</v>
      </c>
      <c r="AR251" s="145" t="s">
        <v>318</v>
      </c>
      <c r="AT251" s="145" t="s">
        <v>313</v>
      </c>
      <c r="AU251" s="145" t="s">
        <v>90</v>
      </c>
      <c r="AY251" s="18" t="s">
        <v>311</v>
      </c>
      <c r="BE251" s="146">
        <f>IF(N251="základní",J251,0)</f>
        <v>0</v>
      </c>
      <c r="BF251" s="146">
        <f>IF(N251="snížená",J251,0)</f>
        <v>0</v>
      </c>
      <c r="BG251" s="146">
        <f>IF(N251="zákl. přenesená",J251,0)</f>
        <v>0</v>
      </c>
      <c r="BH251" s="146">
        <f>IF(N251="sníž. přenesená",J251,0)</f>
        <v>0</v>
      </c>
      <c r="BI251" s="146">
        <f>IF(N251="nulová",J251,0)</f>
        <v>0</v>
      </c>
      <c r="BJ251" s="18" t="s">
        <v>88</v>
      </c>
      <c r="BK251" s="146">
        <f>ROUND(I251*H251,2)</f>
        <v>0</v>
      </c>
      <c r="BL251" s="18" t="s">
        <v>318</v>
      </c>
      <c r="BM251" s="145" t="s">
        <v>4297</v>
      </c>
    </row>
    <row r="252" spans="2:65" s="1" customFormat="1" ht="11.25" x14ac:dyDescent="0.2">
      <c r="B252" s="34"/>
      <c r="D252" s="147" t="s">
        <v>320</v>
      </c>
      <c r="F252" s="148" t="s">
        <v>4298</v>
      </c>
      <c r="I252" s="149"/>
      <c r="L252" s="34"/>
      <c r="M252" s="150"/>
      <c r="T252" s="55"/>
      <c r="AT252" s="18" t="s">
        <v>320</v>
      </c>
      <c r="AU252" s="18" t="s">
        <v>90</v>
      </c>
    </row>
    <row r="253" spans="2:65" s="12" customFormat="1" ht="11.25" x14ac:dyDescent="0.2">
      <c r="B253" s="151"/>
      <c r="D253" s="152" t="s">
        <v>322</v>
      </c>
      <c r="E253" s="153" t="s">
        <v>43</v>
      </c>
      <c r="F253" s="154" t="s">
        <v>4299</v>
      </c>
      <c r="H253" s="155">
        <v>111.8</v>
      </c>
      <c r="I253" s="156"/>
      <c r="L253" s="151"/>
      <c r="M253" s="157"/>
      <c r="T253" s="158"/>
      <c r="AT253" s="153" t="s">
        <v>322</v>
      </c>
      <c r="AU253" s="153" t="s">
        <v>90</v>
      </c>
      <c r="AV253" s="12" t="s">
        <v>90</v>
      </c>
      <c r="AW253" s="12" t="s">
        <v>41</v>
      </c>
      <c r="AX253" s="12" t="s">
        <v>88</v>
      </c>
      <c r="AY253" s="153" t="s">
        <v>311</v>
      </c>
    </row>
    <row r="254" spans="2:65" s="1" customFormat="1" ht="24.2" customHeight="1" x14ac:dyDescent="0.2">
      <c r="B254" s="34"/>
      <c r="C254" s="134" t="s">
        <v>627</v>
      </c>
      <c r="D254" s="134" t="s">
        <v>313</v>
      </c>
      <c r="E254" s="135" t="s">
        <v>4300</v>
      </c>
      <c r="F254" s="136" t="s">
        <v>4301</v>
      </c>
      <c r="G254" s="137" t="s">
        <v>250</v>
      </c>
      <c r="H254" s="138">
        <v>3.75</v>
      </c>
      <c r="I254" s="139"/>
      <c r="J254" s="140">
        <f>ROUND(I254*H254,2)</f>
        <v>0</v>
      </c>
      <c r="K254" s="136" t="s">
        <v>317</v>
      </c>
      <c r="L254" s="34"/>
      <c r="M254" s="141" t="s">
        <v>43</v>
      </c>
      <c r="N254" s="142" t="s">
        <v>52</v>
      </c>
      <c r="P254" s="143">
        <f>O254*H254</f>
        <v>0</v>
      </c>
      <c r="Q254" s="143">
        <v>0</v>
      </c>
      <c r="R254" s="143">
        <f>Q254*H254</f>
        <v>0</v>
      </c>
      <c r="S254" s="143">
        <v>0.06</v>
      </c>
      <c r="T254" s="144">
        <f>S254*H254</f>
        <v>0.22499999999999998</v>
      </c>
      <c r="AR254" s="145" t="s">
        <v>318</v>
      </c>
      <c r="AT254" s="145" t="s">
        <v>313</v>
      </c>
      <c r="AU254" s="145" t="s">
        <v>90</v>
      </c>
      <c r="AY254" s="18" t="s">
        <v>311</v>
      </c>
      <c r="BE254" s="146">
        <f>IF(N254="základní",J254,0)</f>
        <v>0</v>
      </c>
      <c r="BF254" s="146">
        <f>IF(N254="snížená",J254,0)</f>
        <v>0</v>
      </c>
      <c r="BG254" s="146">
        <f>IF(N254="zákl. přenesená",J254,0)</f>
        <v>0</v>
      </c>
      <c r="BH254" s="146">
        <f>IF(N254="sníž. přenesená",J254,0)</f>
        <v>0</v>
      </c>
      <c r="BI254" s="146">
        <f>IF(N254="nulová",J254,0)</f>
        <v>0</v>
      </c>
      <c r="BJ254" s="18" t="s">
        <v>88</v>
      </c>
      <c r="BK254" s="146">
        <f>ROUND(I254*H254,2)</f>
        <v>0</v>
      </c>
      <c r="BL254" s="18" t="s">
        <v>318</v>
      </c>
      <c r="BM254" s="145" t="s">
        <v>4302</v>
      </c>
    </row>
    <row r="255" spans="2:65" s="1" customFormat="1" ht="11.25" x14ac:dyDescent="0.2">
      <c r="B255" s="34"/>
      <c r="D255" s="147" t="s">
        <v>320</v>
      </c>
      <c r="F255" s="148" t="s">
        <v>4303</v>
      </c>
      <c r="I255" s="149"/>
      <c r="L255" s="34"/>
      <c r="M255" s="150"/>
      <c r="T255" s="55"/>
      <c r="AT255" s="18" t="s">
        <v>320</v>
      </c>
      <c r="AU255" s="18" t="s">
        <v>90</v>
      </c>
    </row>
    <row r="256" spans="2:65" s="12" customFormat="1" ht="11.25" x14ac:dyDescent="0.2">
      <c r="B256" s="151"/>
      <c r="D256" s="152" t="s">
        <v>322</v>
      </c>
      <c r="E256" s="153" t="s">
        <v>43</v>
      </c>
      <c r="F256" s="154" t="s">
        <v>4304</v>
      </c>
      <c r="H256" s="155">
        <v>3.75</v>
      </c>
      <c r="I256" s="156"/>
      <c r="L256" s="151"/>
      <c r="M256" s="157"/>
      <c r="T256" s="158"/>
      <c r="AT256" s="153" t="s">
        <v>322</v>
      </c>
      <c r="AU256" s="153" t="s">
        <v>90</v>
      </c>
      <c r="AV256" s="12" t="s">
        <v>90</v>
      </c>
      <c r="AW256" s="12" t="s">
        <v>41</v>
      </c>
      <c r="AX256" s="12" t="s">
        <v>88</v>
      </c>
      <c r="AY256" s="153" t="s">
        <v>311</v>
      </c>
    </row>
    <row r="257" spans="2:65" s="1" customFormat="1" ht="24.2" customHeight="1" x14ac:dyDescent="0.2">
      <c r="B257" s="34"/>
      <c r="C257" s="134" t="s">
        <v>633</v>
      </c>
      <c r="D257" s="134" t="s">
        <v>313</v>
      </c>
      <c r="E257" s="135" t="s">
        <v>4305</v>
      </c>
      <c r="F257" s="136" t="s">
        <v>4306</v>
      </c>
      <c r="G257" s="137" t="s">
        <v>250</v>
      </c>
      <c r="H257" s="138">
        <v>5.76</v>
      </c>
      <c r="I257" s="139"/>
      <c r="J257" s="140">
        <f>ROUND(I257*H257,2)</f>
        <v>0</v>
      </c>
      <c r="K257" s="136" t="s">
        <v>317</v>
      </c>
      <c r="L257" s="34"/>
      <c r="M257" s="141" t="s">
        <v>43</v>
      </c>
      <c r="N257" s="142" t="s">
        <v>52</v>
      </c>
      <c r="P257" s="143">
        <f>O257*H257</f>
        <v>0</v>
      </c>
      <c r="Q257" s="143">
        <v>0</v>
      </c>
      <c r="R257" s="143">
        <f>Q257*H257</f>
        <v>0</v>
      </c>
      <c r="S257" s="143">
        <v>6.6000000000000003E-2</v>
      </c>
      <c r="T257" s="144">
        <f>S257*H257</f>
        <v>0.38016</v>
      </c>
      <c r="AR257" s="145" t="s">
        <v>318</v>
      </c>
      <c r="AT257" s="145" t="s">
        <v>313</v>
      </c>
      <c r="AU257" s="145" t="s">
        <v>90</v>
      </c>
      <c r="AY257" s="18" t="s">
        <v>311</v>
      </c>
      <c r="BE257" s="146">
        <f>IF(N257="základní",J257,0)</f>
        <v>0</v>
      </c>
      <c r="BF257" s="146">
        <f>IF(N257="snížená",J257,0)</f>
        <v>0</v>
      </c>
      <c r="BG257" s="146">
        <f>IF(N257="zákl. přenesená",J257,0)</f>
        <v>0</v>
      </c>
      <c r="BH257" s="146">
        <f>IF(N257="sníž. přenesená",J257,0)</f>
        <v>0</v>
      </c>
      <c r="BI257" s="146">
        <f>IF(N257="nulová",J257,0)</f>
        <v>0</v>
      </c>
      <c r="BJ257" s="18" t="s">
        <v>88</v>
      </c>
      <c r="BK257" s="146">
        <f>ROUND(I257*H257,2)</f>
        <v>0</v>
      </c>
      <c r="BL257" s="18" t="s">
        <v>318</v>
      </c>
      <c r="BM257" s="145" t="s">
        <v>4307</v>
      </c>
    </row>
    <row r="258" spans="2:65" s="1" customFormat="1" ht="11.25" x14ac:dyDescent="0.2">
      <c r="B258" s="34"/>
      <c r="D258" s="147" t="s">
        <v>320</v>
      </c>
      <c r="F258" s="148" t="s">
        <v>4308</v>
      </c>
      <c r="I258" s="149"/>
      <c r="L258" s="34"/>
      <c r="M258" s="150"/>
      <c r="T258" s="55"/>
      <c r="AT258" s="18" t="s">
        <v>320</v>
      </c>
      <c r="AU258" s="18" t="s">
        <v>90</v>
      </c>
    </row>
    <row r="259" spans="2:65" s="12" customFormat="1" ht="11.25" x14ac:dyDescent="0.2">
      <c r="B259" s="151"/>
      <c r="D259" s="152" t="s">
        <v>322</v>
      </c>
      <c r="E259" s="153" t="s">
        <v>43</v>
      </c>
      <c r="F259" s="154" t="s">
        <v>4309</v>
      </c>
      <c r="H259" s="155">
        <v>5.76</v>
      </c>
      <c r="I259" s="156"/>
      <c r="L259" s="151"/>
      <c r="M259" s="157"/>
      <c r="T259" s="158"/>
      <c r="AT259" s="153" t="s">
        <v>322</v>
      </c>
      <c r="AU259" s="153" t="s">
        <v>90</v>
      </c>
      <c r="AV259" s="12" t="s">
        <v>90</v>
      </c>
      <c r="AW259" s="12" t="s">
        <v>41</v>
      </c>
      <c r="AX259" s="12" t="s">
        <v>88</v>
      </c>
      <c r="AY259" s="153" t="s">
        <v>311</v>
      </c>
    </row>
    <row r="260" spans="2:65" s="1" customFormat="1" ht="21.75" customHeight="1" x14ac:dyDescent="0.2">
      <c r="B260" s="34"/>
      <c r="C260" s="134" t="s">
        <v>639</v>
      </c>
      <c r="D260" s="134" t="s">
        <v>313</v>
      </c>
      <c r="E260" s="135" t="s">
        <v>4310</v>
      </c>
      <c r="F260" s="136" t="s">
        <v>4311</v>
      </c>
      <c r="G260" s="137" t="s">
        <v>250</v>
      </c>
      <c r="H260" s="138">
        <v>5.58</v>
      </c>
      <c r="I260" s="139"/>
      <c r="J260" s="140">
        <f>ROUND(I260*H260,2)</f>
        <v>0</v>
      </c>
      <c r="K260" s="136" t="s">
        <v>317</v>
      </c>
      <c r="L260" s="34"/>
      <c r="M260" s="141" t="s">
        <v>43</v>
      </c>
      <c r="N260" s="142" t="s">
        <v>52</v>
      </c>
      <c r="P260" s="143">
        <f>O260*H260</f>
        <v>0</v>
      </c>
      <c r="Q260" s="143">
        <v>0</v>
      </c>
      <c r="R260" s="143">
        <f>Q260*H260</f>
        <v>0</v>
      </c>
      <c r="S260" s="143">
        <v>7.2999999999999995E-2</v>
      </c>
      <c r="T260" s="144">
        <f>S260*H260</f>
        <v>0.40733999999999998</v>
      </c>
      <c r="AR260" s="145" t="s">
        <v>318</v>
      </c>
      <c r="AT260" s="145" t="s">
        <v>313</v>
      </c>
      <c r="AU260" s="145" t="s">
        <v>90</v>
      </c>
      <c r="AY260" s="18" t="s">
        <v>311</v>
      </c>
      <c r="BE260" s="146">
        <f>IF(N260="základní",J260,0)</f>
        <v>0</v>
      </c>
      <c r="BF260" s="146">
        <f>IF(N260="snížená",J260,0)</f>
        <v>0</v>
      </c>
      <c r="BG260" s="146">
        <f>IF(N260="zákl. přenesená",J260,0)</f>
        <v>0</v>
      </c>
      <c r="BH260" s="146">
        <f>IF(N260="sníž. přenesená",J260,0)</f>
        <v>0</v>
      </c>
      <c r="BI260" s="146">
        <f>IF(N260="nulová",J260,0)</f>
        <v>0</v>
      </c>
      <c r="BJ260" s="18" t="s">
        <v>88</v>
      </c>
      <c r="BK260" s="146">
        <f>ROUND(I260*H260,2)</f>
        <v>0</v>
      </c>
      <c r="BL260" s="18" t="s">
        <v>318</v>
      </c>
      <c r="BM260" s="145" t="s">
        <v>4312</v>
      </c>
    </row>
    <row r="261" spans="2:65" s="1" customFormat="1" ht="11.25" x14ac:dyDescent="0.2">
      <c r="B261" s="34"/>
      <c r="D261" s="147" t="s">
        <v>320</v>
      </c>
      <c r="F261" s="148" t="s">
        <v>4313</v>
      </c>
      <c r="I261" s="149"/>
      <c r="L261" s="34"/>
      <c r="M261" s="150"/>
      <c r="T261" s="55"/>
      <c r="AT261" s="18" t="s">
        <v>320</v>
      </c>
      <c r="AU261" s="18" t="s">
        <v>90</v>
      </c>
    </row>
    <row r="262" spans="2:65" s="12" customFormat="1" ht="11.25" x14ac:dyDescent="0.2">
      <c r="B262" s="151"/>
      <c r="D262" s="152" t="s">
        <v>322</v>
      </c>
      <c r="E262" s="153" t="s">
        <v>43</v>
      </c>
      <c r="F262" s="154" t="s">
        <v>4314</v>
      </c>
      <c r="H262" s="155">
        <v>5.58</v>
      </c>
      <c r="I262" s="156"/>
      <c r="L262" s="151"/>
      <c r="M262" s="157"/>
      <c r="T262" s="158"/>
      <c r="AT262" s="153" t="s">
        <v>322</v>
      </c>
      <c r="AU262" s="153" t="s">
        <v>90</v>
      </c>
      <c r="AV262" s="12" t="s">
        <v>90</v>
      </c>
      <c r="AW262" s="12" t="s">
        <v>41</v>
      </c>
      <c r="AX262" s="12" t="s">
        <v>88</v>
      </c>
      <c r="AY262" s="153" t="s">
        <v>311</v>
      </c>
    </row>
    <row r="263" spans="2:65" s="1" customFormat="1" ht="21.75" customHeight="1" x14ac:dyDescent="0.2">
      <c r="B263" s="34"/>
      <c r="C263" s="134" t="s">
        <v>645</v>
      </c>
      <c r="D263" s="134" t="s">
        <v>313</v>
      </c>
      <c r="E263" s="135" t="s">
        <v>4315</v>
      </c>
      <c r="F263" s="136" t="s">
        <v>4316</v>
      </c>
      <c r="G263" s="137" t="s">
        <v>250</v>
      </c>
      <c r="H263" s="138">
        <v>4.8600000000000003</v>
      </c>
      <c r="I263" s="139"/>
      <c r="J263" s="140">
        <f>ROUND(I263*H263,2)</f>
        <v>0</v>
      </c>
      <c r="K263" s="136" t="s">
        <v>317</v>
      </c>
      <c r="L263" s="34"/>
      <c r="M263" s="141" t="s">
        <v>43</v>
      </c>
      <c r="N263" s="142" t="s">
        <v>52</v>
      </c>
      <c r="P263" s="143">
        <f>O263*H263</f>
        <v>0</v>
      </c>
      <c r="Q263" s="143">
        <v>0</v>
      </c>
      <c r="R263" s="143">
        <f>Q263*H263</f>
        <v>0</v>
      </c>
      <c r="S263" s="143">
        <v>5.8999999999999997E-2</v>
      </c>
      <c r="T263" s="144">
        <f>S263*H263</f>
        <v>0.28673999999999999</v>
      </c>
      <c r="AR263" s="145" t="s">
        <v>318</v>
      </c>
      <c r="AT263" s="145" t="s">
        <v>313</v>
      </c>
      <c r="AU263" s="145" t="s">
        <v>90</v>
      </c>
      <c r="AY263" s="18" t="s">
        <v>311</v>
      </c>
      <c r="BE263" s="146">
        <f>IF(N263="základní",J263,0)</f>
        <v>0</v>
      </c>
      <c r="BF263" s="146">
        <f>IF(N263="snížená",J263,0)</f>
        <v>0</v>
      </c>
      <c r="BG263" s="146">
        <f>IF(N263="zákl. přenesená",J263,0)</f>
        <v>0</v>
      </c>
      <c r="BH263" s="146">
        <f>IF(N263="sníž. přenesená",J263,0)</f>
        <v>0</v>
      </c>
      <c r="BI263" s="146">
        <f>IF(N263="nulová",J263,0)</f>
        <v>0</v>
      </c>
      <c r="BJ263" s="18" t="s">
        <v>88</v>
      </c>
      <c r="BK263" s="146">
        <f>ROUND(I263*H263,2)</f>
        <v>0</v>
      </c>
      <c r="BL263" s="18" t="s">
        <v>318</v>
      </c>
      <c r="BM263" s="145" t="s">
        <v>4317</v>
      </c>
    </row>
    <row r="264" spans="2:65" s="1" customFormat="1" ht="11.25" x14ac:dyDescent="0.2">
      <c r="B264" s="34"/>
      <c r="D264" s="147" t="s">
        <v>320</v>
      </c>
      <c r="F264" s="148" t="s">
        <v>4318</v>
      </c>
      <c r="I264" s="149"/>
      <c r="L264" s="34"/>
      <c r="M264" s="150"/>
      <c r="T264" s="55"/>
      <c r="AT264" s="18" t="s">
        <v>320</v>
      </c>
      <c r="AU264" s="18" t="s">
        <v>90</v>
      </c>
    </row>
    <row r="265" spans="2:65" s="12" customFormat="1" ht="11.25" x14ac:dyDescent="0.2">
      <c r="B265" s="151"/>
      <c r="D265" s="152" t="s">
        <v>322</v>
      </c>
      <c r="E265" s="153" t="s">
        <v>43</v>
      </c>
      <c r="F265" s="154" t="s">
        <v>4319</v>
      </c>
      <c r="H265" s="155">
        <v>4.8600000000000003</v>
      </c>
      <c r="I265" s="156"/>
      <c r="L265" s="151"/>
      <c r="M265" s="157"/>
      <c r="T265" s="158"/>
      <c r="AT265" s="153" t="s">
        <v>322</v>
      </c>
      <c r="AU265" s="153" t="s">
        <v>90</v>
      </c>
      <c r="AV265" s="12" t="s">
        <v>90</v>
      </c>
      <c r="AW265" s="12" t="s">
        <v>41</v>
      </c>
      <c r="AX265" s="12" t="s">
        <v>88</v>
      </c>
      <c r="AY265" s="153" t="s">
        <v>311</v>
      </c>
    </row>
    <row r="266" spans="2:65" s="1" customFormat="1" ht="21.75" customHeight="1" x14ac:dyDescent="0.2">
      <c r="B266" s="34"/>
      <c r="C266" s="134" t="s">
        <v>651</v>
      </c>
      <c r="D266" s="134" t="s">
        <v>313</v>
      </c>
      <c r="E266" s="135" t="s">
        <v>4320</v>
      </c>
      <c r="F266" s="136" t="s">
        <v>4321</v>
      </c>
      <c r="G266" s="137" t="s">
        <v>250</v>
      </c>
      <c r="H266" s="138">
        <v>2</v>
      </c>
      <c r="I266" s="139"/>
      <c r="J266" s="140">
        <f>ROUND(I266*H266,2)</f>
        <v>0</v>
      </c>
      <c r="K266" s="136" t="s">
        <v>317</v>
      </c>
      <c r="L266" s="34"/>
      <c r="M266" s="141" t="s">
        <v>43</v>
      </c>
      <c r="N266" s="142" t="s">
        <v>52</v>
      </c>
      <c r="P266" s="143">
        <f>O266*H266</f>
        <v>0</v>
      </c>
      <c r="Q266" s="143">
        <v>0</v>
      </c>
      <c r="R266" s="143">
        <f>Q266*H266</f>
        <v>0</v>
      </c>
      <c r="S266" s="143">
        <v>8.3000000000000004E-2</v>
      </c>
      <c r="T266" s="144">
        <f>S266*H266</f>
        <v>0.16600000000000001</v>
      </c>
      <c r="AR266" s="145" t="s">
        <v>318</v>
      </c>
      <c r="AT266" s="145" t="s">
        <v>313</v>
      </c>
      <c r="AU266" s="145" t="s">
        <v>90</v>
      </c>
      <c r="AY266" s="18" t="s">
        <v>311</v>
      </c>
      <c r="BE266" s="146">
        <f>IF(N266="základní",J266,0)</f>
        <v>0</v>
      </c>
      <c r="BF266" s="146">
        <f>IF(N266="snížená",J266,0)</f>
        <v>0</v>
      </c>
      <c r="BG266" s="146">
        <f>IF(N266="zákl. přenesená",J266,0)</f>
        <v>0</v>
      </c>
      <c r="BH266" s="146">
        <f>IF(N266="sníž. přenesená",J266,0)</f>
        <v>0</v>
      </c>
      <c r="BI266" s="146">
        <f>IF(N266="nulová",J266,0)</f>
        <v>0</v>
      </c>
      <c r="BJ266" s="18" t="s">
        <v>88</v>
      </c>
      <c r="BK266" s="146">
        <f>ROUND(I266*H266,2)</f>
        <v>0</v>
      </c>
      <c r="BL266" s="18" t="s">
        <v>318</v>
      </c>
      <c r="BM266" s="145" t="s">
        <v>4322</v>
      </c>
    </row>
    <row r="267" spans="2:65" s="1" customFormat="1" ht="11.25" x14ac:dyDescent="0.2">
      <c r="B267" s="34"/>
      <c r="D267" s="147" t="s">
        <v>320</v>
      </c>
      <c r="F267" s="148" t="s">
        <v>4323</v>
      </c>
      <c r="I267" s="149"/>
      <c r="L267" s="34"/>
      <c r="M267" s="150"/>
      <c r="T267" s="55"/>
      <c r="AT267" s="18" t="s">
        <v>320</v>
      </c>
      <c r="AU267" s="18" t="s">
        <v>90</v>
      </c>
    </row>
    <row r="268" spans="2:65" s="12" customFormat="1" ht="11.25" x14ac:dyDescent="0.2">
      <c r="B268" s="151"/>
      <c r="D268" s="152" t="s">
        <v>322</v>
      </c>
      <c r="E268" s="153" t="s">
        <v>43</v>
      </c>
      <c r="F268" s="154" t="s">
        <v>4324</v>
      </c>
      <c r="H268" s="155">
        <v>2</v>
      </c>
      <c r="I268" s="156"/>
      <c r="L268" s="151"/>
      <c r="M268" s="157"/>
      <c r="T268" s="158"/>
      <c r="AT268" s="153" t="s">
        <v>322</v>
      </c>
      <c r="AU268" s="153" t="s">
        <v>90</v>
      </c>
      <c r="AV268" s="12" t="s">
        <v>90</v>
      </c>
      <c r="AW268" s="12" t="s">
        <v>41</v>
      </c>
      <c r="AX268" s="12" t="s">
        <v>88</v>
      </c>
      <c r="AY268" s="153" t="s">
        <v>311</v>
      </c>
    </row>
    <row r="269" spans="2:65" s="1" customFormat="1" ht="24.2" customHeight="1" x14ac:dyDescent="0.2">
      <c r="B269" s="34"/>
      <c r="C269" s="134" t="s">
        <v>657</v>
      </c>
      <c r="D269" s="134" t="s">
        <v>313</v>
      </c>
      <c r="E269" s="135" t="s">
        <v>4325</v>
      </c>
      <c r="F269" s="136" t="s">
        <v>4326</v>
      </c>
      <c r="G269" s="137" t="s">
        <v>316</v>
      </c>
      <c r="H269" s="138">
        <v>1.1020000000000001</v>
      </c>
      <c r="I269" s="139"/>
      <c r="J269" s="140">
        <f>ROUND(I269*H269,2)</f>
        <v>0</v>
      </c>
      <c r="K269" s="136" t="s">
        <v>317</v>
      </c>
      <c r="L269" s="34"/>
      <c r="M269" s="141" t="s">
        <v>43</v>
      </c>
      <c r="N269" s="142" t="s">
        <v>52</v>
      </c>
      <c r="P269" s="143">
        <f>O269*H269</f>
        <v>0</v>
      </c>
      <c r="Q269" s="143">
        <v>0</v>
      </c>
      <c r="R269" s="143">
        <f>Q269*H269</f>
        <v>0</v>
      </c>
      <c r="S269" s="143">
        <v>1.8</v>
      </c>
      <c r="T269" s="144">
        <f>S269*H269</f>
        <v>1.9836000000000003</v>
      </c>
      <c r="AR269" s="145" t="s">
        <v>318</v>
      </c>
      <c r="AT269" s="145" t="s">
        <v>313</v>
      </c>
      <c r="AU269" s="145" t="s">
        <v>90</v>
      </c>
      <c r="AY269" s="18" t="s">
        <v>311</v>
      </c>
      <c r="BE269" s="146">
        <f>IF(N269="základní",J269,0)</f>
        <v>0</v>
      </c>
      <c r="BF269" s="146">
        <f>IF(N269="snížená",J269,0)</f>
        <v>0</v>
      </c>
      <c r="BG269" s="146">
        <f>IF(N269="zákl. přenesená",J269,0)</f>
        <v>0</v>
      </c>
      <c r="BH269" s="146">
        <f>IF(N269="sníž. přenesená",J269,0)</f>
        <v>0</v>
      </c>
      <c r="BI269" s="146">
        <f>IF(N269="nulová",J269,0)</f>
        <v>0</v>
      </c>
      <c r="BJ269" s="18" t="s">
        <v>88</v>
      </c>
      <c r="BK269" s="146">
        <f>ROUND(I269*H269,2)</f>
        <v>0</v>
      </c>
      <c r="BL269" s="18" t="s">
        <v>318</v>
      </c>
      <c r="BM269" s="145" t="s">
        <v>4327</v>
      </c>
    </row>
    <row r="270" spans="2:65" s="1" customFormat="1" ht="11.25" x14ac:dyDescent="0.2">
      <c r="B270" s="34"/>
      <c r="D270" s="147" t="s">
        <v>320</v>
      </c>
      <c r="F270" s="148" t="s">
        <v>4328</v>
      </c>
      <c r="I270" s="149"/>
      <c r="L270" s="34"/>
      <c r="M270" s="150"/>
      <c r="T270" s="55"/>
      <c r="AT270" s="18" t="s">
        <v>320</v>
      </c>
      <c r="AU270" s="18" t="s">
        <v>90</v>
      </c>
    </row>
    <row r="271" spans="2:65" s="12" customFormat="1" ht="11.25" x14ac:dyDescent="0.2">
      <c r="B271" s="151"/>
      <c r="D271" s="152" t="s">
        <v>322</v>
      </c>
      <c r="E271" s="153" t="s">
        <v>43</v>
      </c>
      <c r="F271" s="154" t="s">
        <v>4329</v>
      </c>
      <c r="H271" s="155">
        <v>1.1020000000000001</v>
      </c>
      <c r="I271" s="156"/>
      <c r="L271" s="151"/>
      <c r="M271" s="157"/>
      <c r="T271" s="158"/>
      <c r="AT271" s="153" t="s">
        <v>322</v>
      </c>
      <c r="AU271" s="153" t="s">
        <v>90</v>
      </c>
      <c r="AV271" s="12" t="s">
        <v>90</v>
      </c>
      <c r="AW271" s="12" t="s">
        <v>41</v>
      </c>
      <c r="AX271" s="12" t="s">
        <v>88</v>
      </c>
      <c r="AY271" s="153" t="s">
        <v>311</v>
      </c>
    </row>
    <row r="272" spans="2:65" s="1" customFormat="1" ht="24.2" customHeight="1" x14ac:dyDescent="0.2">
      <c r="B272" s="34"/>
      <c r="C272" s="134" t="s">
        <v>663</v>
      </c>
      <c r="D272" s="134" t="s">
        <v>313</v>
      </c>
      <c r="E272" s="135" t="s">
        <v>825</v>
      </c>
      <c r="F272" s="136" t="s">
        <v>826</v>
      </c>
      <c r="G272" s="137" t="s">
        <v>379</v>
      </c>
      <c r="H272" s="138">
        <v>350</v>
      </c>
      <c r="I272" s="139"/>
      <c r="J272" s="140">
        <f>ROUND(I272*H272,2)</f>
        <v>0</v>
      </c>
      <c r="K272" s="136" t="s">
        <v>317</v>
      </c>
      <c r="L272" s="34"/>
      <c r="M272" s="141" t="s">
        <v>43</v>
      </c>
      <c r="N272" s="142" t="s">
        <v>52</v>
      </c>
      <c r="P272" s="143">
        <f>O272*H272</f>
        <v>0</v>
      </c>
      <c r="Q272" s="143">
        <v>0</v>
      </c>
      <c r="R272" s="143">
        <f>Q272*H272</f>
        <v>0</v>
      </c>
      <c r="S272" s="143">
        <v>1.7999999999999999E-2</v>
      </c>
      <c r="T272" s="144">
        <f>S272*H272</f>
        <v>6.3</v>
      </c>
      <c r="AR272" s="145" t="s">
        <v>318</v>
      </c>
      <c r="AT272" s="145" t="s">
        <v>313</v>
      </c>
      <c r="AU272" s="145" t="s">
        <v>90</v>
      </c>
      <c r="AY272" s="18" t="s">
        <v>311</v>
      </c>
      <c r="BE272" s="146">
        <f>IF(N272="základní",J272,0)</f>
        <v>0</v>
      </c>
      <c r="BF272" s="146">
        <f>IF(N272="snížená",J272,0)</f>
        <v>0</v>
      </c>
      <c r="BG272" s="146">
        <f>IF(N272="zákl. přenesená",J272,0)</f>
        <v>0</v>
      </c>
      <c r="BH272" s="146">
        <f>IF(N272="sníž. přenesená",J272,0)</f>
        <v>0</v>
      </c>
      <c r="BI272" s="146">
        <f>IF(N272="nulová",J272,0)</f>
        <v>0</v>
      </c>
      <c r="BJ272" s="18" t="s">
        <v>88</v>
      </c>
      <c r="BK272" s="146">
        <f>ROUND(I272*H272,2)</f>
        <v>0</v>
      </c>
      <c r="BL272" s="18" t="s">
        <v>318</v>
      </c>
      <c r="BM272" s="145" t="s">
        <v>4330</v>
      </c>
    </row>
    <row r="273" spans="2:65" s="1" customFormat="1" ht="11.25" x14ac:dyDescent="0.2">
      <c r="B273" s="34"/>
      <c r="D273" s="147" t="s">
        <v>320</v>
      </c>
      <c r="F273" s="148" t="s">
        <v>828</v>
      </c>
      <c r="I273" s="149"/>
      <c r="L273" s="34"/>
      <c r="M273" s="150"/>
      <c r="T273" s="55"/>
      <c r="AT273" s="18" t="s">
        <v>320</v>
      </c>
      <c r="AU273" s="18" t="s">
        <v>90</v>
      </c>
    </row>
    <row r="274" spans="2:65" s="12" customFormat="1" ht="11.25" x14ac:dyDescent="0.2">
      <c r="B274" s="151"/>
      <c r="D274" s="152" t="s">
        <v>322</v>
      </c>
      <c r="E274" s="153" t="s">
        <v>43</v>
      </c>
      <c r="F274" s="154" t="s">
        <v>829</v>
      </c>
      <c r="H274" s="155">
        <v>350</v>
      </c>
      <c r="I274" s="156"/>
      <c r="L274" s="151"/>
      <c r="M274" s="157"/>
      <c r="T274" s="158"/>
      <c r="AT274" s="153" t="s">
        <v>322</v>
      </c>
      <c r="AU274" s="153" t="s">
        <v>90</v>
      </c>
      <c r="AV274" s="12" t="s">
        <v>90</v>
      </c>
      <c r="AW274" s="12" t="s">
        <v>41</v>
      </c>
      <c r="AX274" s="12" t="s">
        <v>88</v>
      </c>
      <c r="AY274" s="153" t="s">
        <v>311</v>
      </c>
    </row>
    <row r="275" spans="2:65" s="1" customFormat="1" ht="24.2" customHeight="1" x14ac:dyDescent="0.2">
      <c r="B275" s="34"/>
      <c r="C275" s="134" t="s">
        <v>672</v>
      </c>
      <c r="D275" s="134" t="s">
        <v>313</v>
      </c>
      <c r="E275" s="135" t="s">
        <v>4331</v>
      </c>
      <c r="F275" s="136" t="s">
        <v>4332</v>
      </c>
      <c r="G275" s="137" t="s">
        <v>379</v>
      </c>
      <c r="H275" s="138">
        <v>6.9</v>
      </c>
      <c r="I275" s="139"/>
      <c r="J275" s="140">
        <f>ROUND(I275*H275,2)</f>
        <v>0</v>
      </c>
      <c r="K275" s="136" t="s">
        <v>317</v>
      </c>
      <c r="L275" s="34"/>
      <c r="M275" s="141" t="s">
        <v>43</v>
      </c>
      <c r="N275" s="142" t="s">
        <v>52</v>
      </c>
      <c r="P275" s="143">
        <f>O275*H275</f>
        <v>0</v>
      </c>
      <c r="Q275" s="143">
        <v>0</v>
      </c>
      <c r="R275" s="143">
        <f>Q275*H275</f>
        <v>0</v>
      </c>
      <c r="S275" s="143">
        <v>4.2000000000000003E-2</v>
      </c>
      <c r="T275" s="144">
        <f>S275*H275</f>
        <v>0.28980000000000006</v>
      </c>
      <c r="AR275" s="145" t="s">
        <v>318</v>
      </c>
      <c r="AT275" s="145" t="s">
        <v>313</v>
      </c>
      <c r="AU275" s="145" t="s">
        <v>90</v>
      </c>
      <c r="AY275" s="18" t="s">
        <v>311</v>
      </c>
      <c r="BE275" s="146">
        <f>IF(N275="základní",J275,0)</f>
        <v>0</v>
      </c>
      <c r="BF275" s="146">
        <f>IF(N275="snížená",J275,0)</f>
        <v>0</v>
      </c>
      <c r="BG275" s="146">
        <f>IF(N275="zákl. přenesená",J275,0)</f>
        <v>0</v>
      </c>
      <c r="BH275" s="146">
        <f>IF(N275="sníž. přenesená",J275,0)</f>
        <v>0</v>
      </c>
      <c r="BI275" s="146">
        <f>IF(N275="nulová",J275,0)</f>
        <v>0</v>
      </c>
      <c r="BJ275" s="18" t="s">
        <v>88</v>
      </c>
      <c r="BK275" s="146">
        <f>ROUND(I275*H275,2)</f>
        <v>0</v>
      </c>
      <c r="BL275" s="18" t="s">
        <v>318</v>
      </c>
      <c r="BM275" s="145" t="s">
        <v>4333</v>
      </c>
    </row>
    <row r="276" spans="2:65" s="1" customFormat="1" ht="11.25" x14ac:dyDescent="0.2">
      <c r="B276" s="34"/>
      <c r="D276" s="147" t="s">
        <v>320</v>
      </c>
      <c r="F276" s="148" t="s">
        <v>4334</v>
      </c>
      <c r="I276" s="149"/>
      <c r="L276" s="34"/>
      <c r="M276" s="150"/>
      <c r="T276" s="55"/>
      <c r="AT276" s="18" t="s">
        <v>320</v>
      </c>
      <c r="AU276" s="18" t="s">
        <v>90</v>
      </c>
    </row>
    <row r="277" spans="2:65" s="12" customFormat="1" ht="11.25" x14ac:dyDescent="0.2">
      <c r="B277" s="151"/>
      <c r="D277" s="152" t="s">
        <v>322</v>
      </c>
      <c r="E277" s="153" t="s">
        <v>43</v>
      </c>
      <c r="F277" s="154" t="s">
        <v>4335</v>
      </c>
      <c r="H277" s="155">
        <v>6.9</v>
      </c>
      <c r="I277" s="156"/>
      <c r="L277" s="151"/>
      <c r="M277" s="157"/>
      <c r="T277" s="158"/>
      <c r="AT277" s="153" t="s">
        <v>322</v>
      </c>
      <c r="AU277" s="153" t="s">
        <v>90</v>
      </c>
      <c r="AV277" s="12" t="s">
        <v>90</v>
      </c>
      <c r="AW277" s="12" t="s">
        <v>41</v>
      </c>
      <c r="AX277" s="12" t="s">
        <v>88</v>
      </c>
      <c r="AY277" s="153" t="s">
        <v>311</v>
      </c>
    </row>
    <row r="278" spans="2:65" s="1" customFormat="1" ht="24.2" customHeight="1" x14ac:dyDescent="0.2">
      <c r="B278" s="34"/>
      <c r="C278" s="134" t="s">
        <v>680</v>
      </c>
      <c r="D278" s="134" t="s">
        <v>313</v>
      </c>
      <c r="E278" s="135" t="s">
        <v>4336</v>
      </c>
      <c r="F278" s="136" t="s">
        <v>4337</v>
      </c>
      <c r="G278" s="137" t="s">
        <v>379</v>
      </c>
      <c r="H278" s="138">
        <v>4.0999999999999996</v>
      </c>
      <c r="I278" s="139"/>
      <c r="J278" s="140">
        <f>ROUND(I278*H278,2)</f>
        <v>0</v>
      </c>
      <c r="K278" s="136" t="s">
        <v>317</v>
      </c>
      <c r="L278" s="34"/>
      <c r="M278" s="141" t="s">
        <v>43</v>
      </c>
      <c r="N278" s="142" t="s">
        <v>52</v>
      </c>
      <c r="P278" s="143">
        <f>O278*H278</f>
        <v>0</v>
      </c>
      <c r="Q278" s="143">
        <v>0</v>
      </c>
      <c r="R278" s="143">
        <f>Q278*H278</f>
        <v>0</v>
      </c>
      <c r="S278" s="143">
        <v>0.05</v>
      </c>
      <c r="T278" s="144">
        <f>S278*H278</f>
        <v>0.20499999999999999</v>
      </c>
      <c r="AR278" s="145" t="s">
        <v>318</v>
      </c>
      <c r="AT278" s="145" t="s">
        <v>313</v>
      </c>
      <c r="AU278" s="145" t="s">
        <v>90</v>
      </c>
      <c r="AY278" s="18" t="s">
        <v>311</v>
      </c>
      <c r="BE278" s="146">
        <f>IF(N278="základní",J278,0)</f>
        <v>0</v>
      </c>
      <c r="BF278" s="146">
        <f>IF(N278="snížená",J278,0)</f>
        <v>0</v>
      </c>
      <c r="BG278" s="146">
        <f>IF(N278="zákl. přenesená",J278,0)</f>
        <v>0</v>
      </c>
      <c r="BH278" s="146">
        <f>IF(N278="sníž. přenesená",J278,0)</f>
        <v>0</v>
      </c>
      <c r="BI278" s="146">
        <f>IF(N278="nulová",J278,0)</f>
        <v>0</v>
      </c>
      <c r="BJ278" s="18" t="s">
        <v>88</v>
      </c>
      <c r="BK278" s="146">
        <f>ROUND(I278*H278,2)</f>
        <v>0</v>
      </c>
      <c r="BL278" s="18" t="s">
        <v>318</v>
      </c>
      <c r="BM278" s="145" t="s">
        <v>4338</v>
      </c>
    </row>
    <row r="279" spans="2:65" s="1" customFormat="1" ht="11.25" x14ac:dyDescent="0.2">
      <c r="B279" s="34"/>
      <c r="D279" s="147" t="s">
        <v>320</v>
      </c>
      <c r="F279" s="148" t="s">
        <v>4339</v>
      </c>
      <c r="I279" s="149"/>
      <c r="L279" s="34"/>
      <c r="M279" s="150"/>
      <c r="T279" s="55"/>
      <c r="AT279" s="18" t="s">
        <v>320</v>
      </c>
      <c r="AU279" s="18" t="s">
        <v>90</v>
      </c>
    </row>
    <row r="280" spans="2:65" s="12" customFormat="1" ht="11.25" x14ac:dyDescent="0.2">
      <c r="B280" s="151"/>
      <c r="D280" s="152" t="s">
        <v>322</v>
      </c>
      <c r="E280" s="153" t="s">
        <v>43</v>
      </c>
      <c r="F280" s="154" t="s">
        <v>4340</v>
      </c>
      <c r="H280" s="155">
        <v>4.0999999999999996</v>
      </c>
      <c r="I280" s="156"/>
      <c r="L280" s="151"/>
      <c r="M280" s="157"/>
      <c r="T280" s="158"/>
      <c r="AT280" s="153" t="s">
        <v>322</v>
      </c>
      <c r="AU280" s="153" t="s">
        <v>90</v>
      </c>
      <c r="AV280" s="12" t="s">
        <v>90</v>
      </c>
      <c r="AW280" s="12" t="s">
        <v>41</v>
      </c>
      <c r="AX280" s="12" t="s">
        <v>88</v>
      </c>
      <c r="AY280" s="153" t="s">
        <v>311</v>
      </c>
    </row>
    <row r="281" spans="2:65" s="1" customFormat="1" ht="24.2" customHeight="1" x14ac:dyDescent="0.2">
      <c r="B281" s="34"/>
      <c r="C281" s="134" t="s">
        <v>686</v>
      </c>
      <c r="D281" s="134" t="s">
        <v>313</v>
      </c>
      <c r="E281" s="135" t="s">
        <v>4341</v>
      </c>
      <c r="F281" s="136" t="s">
        <v>4342</v>
      </c>
      <c r="G281" s="137" t="s">
        <v>379</v>
      </c>
      <c r="H281" s="138">
        <v>2.2999999999999998</v>
      </c>
      <c r="I281" s="139"/>
      <c r="J281" s="140">
        <f>ROUND(I281*H281,2)</f>
        <v>0</v>
      </c>
      <c r="K281" s="136" t="s">
        <v>317</v>
      </c>
      <c r="L281" s="34"/>
      <c r="M281" s="141" t="s">
        <v>43</v>
      </c>
      <c r="N281" s="142" t="s">
        <v>52</v>
      </c>
      <c r="P281" s="143">
        <f>O281*H281</f>
        <v>0</v>
      </c>
      <c r="Q281" s="143">
        <v>1.804E-2</v>
      </c>
      <c r="R281" s="143">
        <f>Q281*H281</f>
        <v>4.1492000000000001E-2</v>
      </c>
      <c r="S281" s="143">
        <v>0</v>
      </c>
      <c r="T281" s="144">
        <f>S281*H281</f>
        <v>0</v>
      </c>
      <c r="AR281" s="145" t="s">
        <v>318</v>
      </c>
      <c r="AT281" s="145" t="s">
        <v>313</v>
      </c>
      <c r="AU281" s="145" t="s">
        <v>90</v>
      </c>
      <c r="AY281" s="18" t="s">
        <v>311</v>
      </c>
      <c r="BE281" s="146">
        <f>IF(N281="základní",J281,0)</f>
        <v>0</v>
      </c>
      <c r="BF281" s="146">
        <f>IF(N281="snížená",J281,0)</f>
        <v>0</v>
      </c>
      <c r="BG281" s="146">
        <f>IF(N281="zákl. přenesená",J281,0)</f>
        <v>0</v>
      </c>
      <c r="BH281" s="146">
        <f>IF(N281="sníž. přenesená",J281,0)</f>
        <v>0</v>
      </c>
      <c r="BI281" s="146">
        <f>IF(N281="nulová",J281,0)</f>
        <v>0</v>
      </c>
      <c r="BJ281" s="18" t="s">
        <v>88</v>
      </c>
      <c r="BK281" s="146">
        <f>ROUND(I281*H281,2)</f>
        <v>0</v>
      </c>
      <c r="BL281" s="18" t="s">
        <v>318</v>
      </c>
      <c r="BM281" s="145" t="s">
        <v>4343</v>
      </c>
    </row>
    <row r="282" spans="2:65" s="1" customFormat="1" ht="11.25" x14ac:dyDescent="0.2">
      <c r="B282" s="34"/>
      <c r="D282" s="147" t="s">
        <v>320</v>
      </c>
      <c r="F282" s="148" t="s">
        <v>4344</v>
      </c>
      <c r="I282" s="149"/>
      <c r="L282" s="34"/>
      <c r="M282" s="150"/>
      <c r="T282" s="55"/>
      <c r="AT282" s="18" t="s">
        <v>320</v>
      </c>
      <c r="AU282" s="18" t="s">
        <v>90</v>
      </c>
    </row>
    <row r="283" spans="2:65" s="12" customFormat="1" ht="11.25" x14ac:dyDescent="0.2">
      <c r="B283" s="151"/>
      <c r="D283" s="152" t="s">
        <v>322</v>
      </c>
      <c r="E283" s="153" t="s">
        <v>43</v>
      </c>
      <c r="F283" s="154" t="s">
        <v>4345</v>
      </c>
      <c r="H283" s="155">
        <v>2.2999999999999998</v>
      </c>
      <c r="I283" s="156"/>
      <c r="L283" s="151"/>
      <c r="M283" s="157"/>
      <c r="T283" s="158"/>
      <c r="AT283" s="153" t="s">
        <v>322</v>
      </c>
      <c r="AU283" s="153" t="s">
        <v>90</v>
      </c>
      <c r="AV283" s="12" t="s">
        <v>90</v>
      </c>
      <c r="AW283" s="12" t="s">
        <v>41</v>
      </c>
      <c r="AX283" s="12" t="s">
        <v>88</v>
      </c>
      <c r="AY283" s="153" t="s">
        <v>311</v>
      </c>
    </row>
    <row r="284" spans="2:65" s="1" customFormat="1" ht="16.5" customHeight="1" x14ac:dyDescent="0.2">
      <c r="B284" s="34"/>
      <c r="C284" s="134" t="s">
        <v>693</v>
      </c>
      <c r="D284" s="134" t="s">
        <v>313</v>
      </c>
      <c r="E284" s="135" t="s">
        <v>837</v>
      </c>
      <c r="F284" s="136" t="s">
        <v>838</v>
      </c>
      <c r="G284" s="137" t="s">
        <v>379</v>
      </c>
      <c r="H284" s="138">
        <v>250</v>
      </c>
      <c r="I284" s="139"/>
      <c r="J284" s="140">
        <f>ROUND(I284*H284,2)</f>
        <v>0</v>
      </c>
      <c r="K284" s="136" t="s">
        <v>317</v>
      </c>
      <c r="L284" s="34"/>
      <c r="M284" s="141" t="s">
        <v>43</v>
      </c>
      <c r="N284" s="142" t="s">
        <v>52</v>
      </c>
      <c r="P284" s="143">
        <f>O284*H284</f>
        <v>0</v>
      </c>
      <c r="Q284" s="143">
        <v>2.0000000000000002E-5</v>
      </c>
      <c r="R284" s="143">
        <f>Q284*H284</f>
        <v>5.0000000000000001E-3</v>
      </c>
      <c r="S284" s="143">
        <v>2E-3</v>
      </c>
      <c r="T284" s="144">
        <f>S284*H284</f>
        <v>0.5</v>
      </c>
      <c r="AR284" s="145" t="s">
        <v>318</v>
      </c>
      <c r="AT284" s="145" t="s">
        <v>313</v>
      </c>
      <c r="AU284" s="145" t="s">
        <v>90</v>
      </c>
      <c r="AY284" s="18" t="s">
        <v>311</v>
      </c>
      <c r="BE284" s="146">
        <f>IF(N284="základní",J284,0)</f>
        <v>0</v>
      </c>
      <c r="BF284" s="146">
        <f>IF(N284="snížená",J284,0)</f>
        <v>0</v>
      </c>
      <c r="BG284" s="146">
        <f>IF(N284="zákl. přenesená",J284,0)</f>
        <v>0</v>
      </c>
      <c r="BH284" s="146">
        <f>IF(N284="sníž. přenesená",J284,0)</f>
        <v>0</v>
      </c>
      <c r="BI284" s="146">
        <f>IF(N284="nulová",J284,0)</f>
        <v>0</v>
      </c>
      <c r="BJ284" s="18" t="s">
        <v>88</v>
      </c>
      <c r="BK284" s="146">
        <f>ROUND(I284*H284,2)</f>
        <v>0</v>
      </c>
      <c r="BL284" s="18" t="s">
        <v>318</v>
      </c>
      <c r="BM284" s="145" t="s">
        <v>4346</v>
      </c>
    </row>
    <row r="285" spans="2:65" s="1" customFormat="1" ht="11.25" x14ac:dyDescent="0.2">
      <c r="B285" s="34"/>
      <c r="D285" s="147" t="s">
        <v>320</v>
      </c>
      <c r="F285" s="148" t="s">
        <v>840</v>
      </c>
      <c r="I285" s="149"/>
      <c r="L285" s="34"/>
      <c r="M285" s="150"/>
      <c r="T285" s="55"/>
      <c r="AT285" s="18" t="s">
        <v>320</v>
      </c>
      <c r="AU285" s="18" t="s">
        <v>90</v>
      </c>
    </row>
    <row r="286" spans="2:65" s="12" customFormat="1" ht="11.25" x14ac:dyDescent="0.2">
      <c r="B286" s="151"/>
      <c r="D286" s="152" t="s">
        <v>322</v>
      </c>
      <c r="E286" s="153" t="s">
        <v>43</v>
      </c>
      <c r="F286" s="154" t="s">
        <v>4347</v>
      </c>
      <c r="H286" s="155">
        <v>250</v>
      </c>
      <c r="I286" s="156"/>
      <c r="L286" s="151"/>
      <c r="M286" s="157"/>
      <c r="T286" s="158"/>
      <c r="AT286" s="153" t="s">
        <v>322</v>
      </c>
      <c r="AU286" s="153" t="s">
        <v>90</v>
      </c>
      <c r="AV286" s="12" t="s">
        <v>90</v>
      </c>
      <c r="AW286" s="12" t="s">
        <v>41</v>
      </c>
      <c r="AX286" s="12" t="s">
        <v>88</v>
      </c>
      <c r="AY286" s="153" t="s">
        <v>311</v>
      </c>
    </row>
    <row r="287" spans="2:65" s="1" customFormat="1" ht="16.5" customHeight="1" x14ac:dyDescent="0.2">
      <c r="B287" s="34"/>
      <c r="C287" s="134" t="s">
        <v>698</v>
      </c>
      <c r="D287" s="134" t="s">
        <v>313</v>
      </c>
      <c r="E287" s="135" t="s">
        <v>4348</v>
      </c>
      <c r="F287" s="136" t="s">
        <v>4349</v>
      </c>
      <c r="G287" s="137" t="s">
        <v>379</v>
      </c>
      <c r="H287" s="138">
        <v>250</v>
      </c>
      <c r="I287" s="139"/>
      <c r="J287" s="140">
        <f>ROUND(I287*H287,2)</f>
        <v>0</v>
      </c>
      <c r="K287" s="136" t="s">
        <v>317</v>
      </c>
      <c r="L287" s="34"/>
      <c r="M287" s="141" t="s">
        <v>43</v>
      </c>
      <c r="N287" s="142" t="s">
        <v>52</v>
      </c>
      <c r="P287" s="143">
        <f>O287*H287</f>
        <v>0</v>
      </c>
      <c r="Q287" s="143">
        <v>1.0000000000000001E-5</v>
      </c>
      <c r="R287" s="143">
        <f>Q287*H287</f>
        <v>2.5000000000000001E-3</v>
      </c>
      <c r="S287" s="143">
        <v>2E-3</v>
      </c>
      <c r="T287" s="144">
        <f>S287*H287</f>
        <v>0.5</v>
      </c>
      <c r="AR287" s="145" t="s">
        <v>318</v>
      </c>
      <c r="AT287" s="145" t="s">
        <v>313</v>
      </c>
      <c r="AU287" s="145" t="s">
        <v>90</v>
      </c>
      <c r="AY287" s="18" t="s">
        <v>311</v>
      </c>
      <c r="BE287" s="146">
        <f>IF(N287="základní",J287,0)</f>
        <v>0</v>
      </c>
      <c r="BF287" s="146">
        <f>IF(N287="snížená",J287,0)</f>
        <v>0</v>
      </c>
      <c r="BG287" s="146">
        <f>IF(N287="zákl. přenesená",J287,0)</f>
        <v>0</v>
      </c>
      <c r="BH287" s="146">
        <f>IF(N287="sníž. přenesená",J287,0)</f>
        <v>0</v>
      </c>
      <c r="BI287" s="146">
        <f>IF(N287="nulová",J287,0)</f>
        <v>0</v>
      </c>
      <c r="BJ287" s="18" t="s">
        <v>88</v>
      </c>
      <c r="BK287" s="146">
        <f>ROUND(I287*H287,2)</f>
        <v>0</v>
      </c>
      <c r="BL287" s="18" t="s">
        <v>318</v>
      </c>
      <c r="BM287" s="145" t="s">
        <v>4350</v>
      </c>
    </row>
    <row r="288" spans="2:65" s="1" customFormat="1" ht="11.25" x14ac:dyDescent="0.2">
      <c r="B288" s="34"/>
      <c r="D288" s="147" t="s">
        <v>320</v>
      </c>
      <c r="F288" s="148" t="s">
        <v>4351</v>
      </c>
      <c r="I288" s="149"/>
      <c r="L288" s="34"/>
      <c r="M288" s="150"/>
      <c r="T288" s="55"/>
      <c r="AT288" s="18" t="s">
        <v>320</v>
      </c>
      <c r="AU288" s="18" t="s">
        <v>90</v>
      </c>
    </row>
    <row r="289" spans="2:65" s="12" customFormat="1" ht="11.25" x14ac:dyDescent="0.2">
      <c r="B289" s="151"/>
      <c r="D289" s="152" t="s">
        <v>322</v>
      </c>
      <c r="E289" s="153" t="s">
        <v>43</v>
      </c>
      <c r="F289" s="154" t="s">
        <v>4347</v>
      </c>
      <c r="H289" s="155">
        <v>250</v>
      </c>
      <c r="I289" s="156"/>
      <c r="L289" s="151"/>
      <c r="M289" s="157"/>
      <c r="T289" s="158"/>
      <c r="AT289" s="153" t="s">
        <v>322</v>
      </c>
      <c r="AU289" s="153" t="s">
        <v>90</v>
      </c>
      <c r="AV289" s="12" t="s">
        <v>90</v>
      </c>
      <c r="AW289" s="12" t="s">
        <v>41</v>
      </c>
      <c r="AX289" s="12" t="s">
        <v>88</v>
      </c>
      <c r="AY289" s="153" t="s">
        <v>311</v>
      </c>
    </row>
    <row r="290" spans="2:65" s="1" customFormat="1" ht="24.2" customHeight="1" x14ac:dyDescent="0.2">
      <c r="B290" s="34"/>
      <c r="C290" s="134" t="s">
        <v>703</v>
      </c>
      <c r="D290" s="134" t="s">
        <v>313</v>
      </c>
      <c r="E290" s="135" t="s">
        <v>3033</v>
      </c>
      <c r="F290" s="136" t="s">
        <v>3034</v>
      </c>
      <c r="G290" s="137" t="s">
        <v>250</v>
      </c>
      <c r="H290" s="138">
        <v>437.28</v>
      </c>
      <c r="I290" s="139"/>
      <c r="J290" s="140">
        <f>ROUND(I290*H290,2)</f>
        <v>0</v>
      </c>
      <c r="K290" s="136" t="s">
        <v>317</v>
      </c>
      <c r="L290" s="34"/>
      <c r="M290" s="141" t="s">
        <v>43</v>
      </c>
      <c r="N290" s="142" t="s">
        <v>52</v>
      </c>
      <c r="P290" s="143">
        <f>O290*H290</f>
        <v>0</v>
      </c>
      <c r="Q290" s="143">
        <v>0</v>
      </c>
      <c r="R290" s="143">
        <f>Q290*H290</f>
        <v>0</v>
      </c>
      <c r="S290" s="143">
        <v>4.5999999999999999E-2</v>
      </c>
      <c r="T290" s="144">
        <f>S290*H290</f>
        <v>20.114879999999999</v>
      </c>
      <c r="AR290" s="145" t="s">
        <v>318</v>
      </c>
      <c r="AT290" s="145" t="s">
        <v>313</v>
      </c>
      <c r="AU290" s="145" t="s">
        <v>90</v>
      </c>
      <c r="AY290" s="18" t="s">
        <v>311</v>
      </c>
      <c r="BE290" s="146">
        <f>IF(N290="základní",J290,0)</f>
        <v>0</v>
      </c>
      <c r="BF290" s="146">
        <f>IF(N290="snížená",J290,0)</f>
        <v>0</v>
      </c>
      <c r="BG290" s="146">
        <f>IF(N290="zákl. přenesená",J290,0)</f>
        <v>0</v>
      </c>
      <c r="BH290" s="146">
        <f>IF(N290="sníž. přenesená",J290,0)</f>
        <v>0</v>
      </c>
      <c r="BI290" s="146">
        <f>IF(N290="nulová",J290,0)</f>
        <v>0</v>
      </c>
      <c r="BJ290" s="18" t="s">
        <v>88</v>
      </c>
      <c r="BK290" s="146">
        <f>ROUND(I290*H290,2)</f>
        <v>0</v>
      </c>
      <c r="BL290" s="18" t="s">
        <v>318</v>
      </c>
      <c r="BM290" s="145" t="s">
        <v>4352</v>
      </c>
    </row>
    <row r="291" spans="2:65" s="1" customFormat="1" ht="11.25" x14ac:dyDescent="0.2">
      <c r="B291" s="34"/>
      <c r="D291" s="147" t="s">
        <v>320</v>
      </c>
      <c r="F291" s="148" t="s">
        <v>3036</v>
      </c>
      <c r="I291" s="149"/>
      <c r="L291" s="34"/>
      <c r="M291" s="150"/>
      <c r="T291" s="55"/>
      <c r="AT291" s="18" t="s">
        <v>320</v>
      </c>
      <c r="AU291" s="18" t="s">
        <v>90</v>
      </c>
    </row>
    <row r="292" spans="2:65" s="12" customFormat="1" ht="11.25" x14ac:dyDescent="0.2">
      <c r="B292" s="151"/>
      <c r="D292" s="152" t="s">
        <v>322</v>
      </c>
      <c r="E292" s="153" t="s">
        <v>43</v>
      </c>
      <c r="F292" s="154" t="s">
        <v>4164</v>
      </c>
      <c r="H292" s="155">
        <v>641.85</v>
      </c>
      <c r="I292" s="156"/>
      <c r="L292" s="151"/>
      <c r="M292" s="157"/>
      <c r="T292" s="158"/>
      <c r="AT292" s="153" t="s">
        <v>322</v>
      </c>
      <c r="AU292" s="153" t="s">
        <v>90</v>
      </c>
      <c r="AV292" s="12" t="s">
        <v>90</v>
      </c>
      <c r="AW292" s="12" t="s">
        <v>41</v>
      </c>
      <c r="AX292" s="12" t="s">
        <v>81</v>
      </c>
      <c r="AY292" s="153" t="s">
        <v>311</v>
      </c>
    </row>
    <row r="293" spans="2:65" s="12" customFormat="1" ht="11.25" x14ac:dyDescent="0.2">
      <c r="B293" s="151"/>
      <c r="D293" s="152" t="s">
        <v>322</v>
      </c>
      <c r="E293" s="153" t="s">
        <v>43</v>
      </c>
      <c r="F293" s="154" t="s">
        <v>4353</v>
      </c>
      <c r="H293" s="155">
        <v>-49.35</v>
      </c>
      <c r="I293" s="156"/>
      <c r="L293" s="151"/>
      <c r="M293" s="157"/>
      <c r="T293" s="158"/>
      <c r="AT293" s="153" t="s">
        <v>322</v>
      </c>
      <c r="AU293" s="153" t="s">
        <v>90</v>
      </c>
      <c r="AV293" s="12" t="s">
        <v>90</v>
      </c>
      <c r="AW293" s="12" t="s">
        <v>41</v>
      </c>
      <c r="AX293" s="12" t="s">
        <v>81</v>
      </c>
      <c r="AY293" s="153" t="s">
        <v>311</v>
      </c>
    </row>
    <row r="294" spans="2:65" s="12" customFormat="1" ht="11.25" x14ac:dyDescent="0.2">
      <c r="B294" s="151"/>
      <c r="D294" s="152" t="s">
        <v>322</v>
      </c>
      <c r="E294" s="153" t="s">
        <v>43</v>
      </c>
      <c r="F294" s="154" t="s">
        <v>4176</v>
      </c>
      <c r="H294" s="155">
        <v>-42.93</v>
      </c>
      <c r="I294" s="156"/>
      <c r="L294" s="151"/>
      <c r="M294" s="157"/>
      <c r="T294" s="158"/>
      <c r="AT294" s="153" t="s">
        <v>322</v>
      </c>
      <c r="AU294" s="153" t="s">
        <v>90</v>
      </c>
      <c r="AV294" s="12" t="s">
        <v>90</v>
      </c>
      <c r="AW294" s="12" t="s">
        <v>41</v>
      </c>
      <c r="AX294" s="12" t="s">
        <v>81</v>
      </c>
      <c r="AY294" s="153" t="s">
        <v>311</v>
      </c>
    </row>
    <row r="295" spans="2:65" s="12" customFormat="1" ht="11.25" x14ac:dyDescent="0.2">
      <c r="B295" s="151"/>
      <c r="D295" s="152" t="s">
        <v>322</v>
      </c>
      <c r="E295" s="153" t="s">
        <v>43</v>
      </c>
      <c r="F295" s="154" t="s">
        <v>4354</v>
      </c>
      <c r="H295" s="155">
        <v>-124.92</v>
      </c>
      <c r="I295" s="156"/>
      <c r="L295" s="151"/>
      <c r="M295" s="157"/>
      <c r="T295" s="158"/>
      <c r="AT295" s="153" t="s">
        <v>322</v>
      </c>
      <c r="AU295" s="153" t="s">
        <v>90</v>
      </c>
      <c r="AV295" s="12" t="s">
        <v>90</v>
      </c>
      <c r="AW295" s="12" t="s">
        <v>41</v>
      </c>
      <c r="AX295" s="12" t="s">
        <v>81</v>
      </c>
      <c r="AY295" s="153" t="s">
        <v>311</v>
      </c>
    </row>
    <row r="296" spans="2:65" s="12" customFormat="1" ht="11.25" x14ac:dyDescent="0.2">
      <c r="B296" s="151"/>
      <c r="D296" s="152" t="s">
        <v>322</v>
      </c>
      <c r="E296" s="153" t="s">
        <v>43</v>
      </c>
      <c r="F296" s="154" t="s">
        <v>4166</v>
      </c>
      <c r="H296" s="155">
        <v>12.63</v>
      </c>
      <c r="I296" s="156"/>
      <c r="L296" s="151"/>
      <c r="M296" s="157"/>
      <c r="T296" s="158"/>
      <c r="AT296" s="153" t="s">
        <v>322</v>
      </c>
      <c r="AU296" s="153" t="s">
        <v>90</v>
      </c>
      <c r="AV296" s="12" t="s">
        <v>90</v>
      </c>
      <c r="AW296" s="12" t="s">
        <v>41</v>
      </c>
      <c r="AX296" s="12" t="s">
        <v>81</v>
      </c>
      <c r="AY296" s="153" t="s">
        <v>311</v>
      </c>
    </row>
    <row r="297" spans="2:65" s="13" customFormat="1" ht="11.25" x14ac:dyDescent="0.2">
      <c r="B297" s="159"/>
      <c r="D297" s="152" t="s">
        <v>322</v>
      </c>
      <c r="E297" s="160" t="s">
        <v>43</v>
      </c>
      <c r="F297" s="161" t="s">
        <v>331</v>
      </c>
      <c r="H297" s="162">
        <v>437.28</v>
      </c>
      <c r="I297" s="163"/>
      <c r="L297" s="159"/>
      <c r="M297" s="164"/>
      <c r="T297" s="165"/>
      <c r="AT297" s="160" t="s">
        <v>322</v>
      </c>
      <c r="AU297" s="160" t="s">
        <v>90</v>
      </c>
      <c r="AV297" s="13" t="s">
        <v>318</v>
      </c>
      <c r="AW297" s="13" t="s">
        <v>41</v>
      </c>
      <c r="AX297" s="13" t="s">
        <v>88</v>
      </c>
      <c r="AY297" s="160" t="s">
        <v>311</v>
      </c>
    </row>
    <row r="298" spans="2:65" s="1" customFormat="1" ht="24.2" customHeight="1" x14ac:dyDescent="0.2">
      <c r="B298" s="34"/>
      <c r="C298" s="134" t="s">
        <v>709</v>
      </c>
      <c r="D298" s="134" t="s">
        <v>313</v>
      </c>
      <c r="E298" s="135" t="s">
        <v>3039</v>
      </c>
      <c r="F298" s="136" t="s">
        <v>3040</v>
      </c>
      <c r="G298" s="137" t="s">
        <v>250</v>
      </c>
      <c r="H298" s="138">
        <v>184.91</v>
      </c>
      <c r="I298" s="139"/>
      <c r="J298" s="140">
        <f>ROUND(I298*H298,2)</f>
        <v>0</v>
      </c>
      <c r="K298" s="136" t="s">
        <v>317</v>
      </c>
      <c r="L298" s="34"/>
      <c r="M298" s="141" t="s">
        <v>43</v>
      </c>
      <c r="N298" s="142" t="s">
        <v>52</v>
      </c>
      <c r="P298" s="143">
        <f>O298*H298</f>
        <v>0</v>
      </c>
      <c r="Q298" s="143">
        <v>0</v>
      </c>
      <c r="R298" s="143">
        <f>Q298*H298</f>
        <v>0</v>
      </c>
      <c r="S298" s="143">
        <v>5.8999999999999997E-2</v>
      </c>
      <c r="T298" s="144">
        <f>S298*H298</f>
        <v>10.909689999999999</v>
      </c>
      <c r="AR298" s="145" t="s">
        <v>318</v>
      </c>
      <c r="AT298" s="145" t="s">
        <v>313</v>
      </c>
      <c r="AU298" s="145" t="s">
        <v>90</v>
      </c>
      <c r="AY298" s="18" t="s">
        <v>311</v>
      </c>
      <c r="BE298" s="146">
        <f>IF(N298="základní",J298,0)</f>
        <v>0</v>
      </c>
      <c r="BF298" s="146">
        <f>IF(N298="snížená",J298,0)</f>
        <v>0</v>
      </c>
      <c r="BG298" s="146">
        <f>IF(N298="zákl. přenesená",J298,0)</f>
        <v>0</v>
      </c>
      <c r="BH298" s="146">
        <f>IF(N298="sníž. přenesená",J298,0)</f>
        <v>0</v>
      </c>
      <c r="BI298" s="146">
        <f>IF(N298="nulová",J298,0)</f>
        <v>0</v>
      </c>
      <c r="BJ298" s="18" t="s">
        <v>88</v>
      </c>
      <c r="BK298" s="146">
        <f>ROUND(I298*H298,2)</f>
        <v>0</v>
      </c>
      <c r="BL298" s="18" t="s">
        <v>318</v>
      </c>
      <c r="BM298" s="145" t="s">
        <v>4355</v>
      </c>
    </row>
    <row r="299" spans="2:65" s="1" customFormat="1" ht="11.25" x14ac:dyDescent="0.2">
      <c r="B299" s="34"/>
      <c r="D299" s="147" t="s">
        <v>320</v>
      </c>
      <c r="F299" s="148" t="s">
        <v>3042</v>
      </c>
      <c r="I299" s="149"/>
      <c r="L299" s="34"/>
      <c r="M299" s="150"/>
      <c r="T299" s="55"/>
      <c r="AT299" s="18" t="s">
        <v>320</v>
      </c>
      <c r="AU299" s="18" t="s">
        <v>90</v>
      </c>
    </row>
    <row r="300" spans="2:65" s="12" customFormat="1" ht="11.25" x14ac:dyDescent="0.2">
      <c r="B300" s="151"/>
      <c r="D300" s="152" t="s">
        <v>322</v>
      </c>
      <c r="E300" s="153" t="s">
        <v>43</v>
      </c>
      <c r="F300" s="154" t="s">
        <v>4356</v>
      </c>
      <c r="H300" s="155">
        <v>184.91</v>
      </c>
      <c r="I300" s="156"/>
      <c r="L300" s="151"/>
      <c r="M300" s="157"/>
      <c r="T300" s="158"/>
      <c r="AT300" s="153" t="s">
        <v>322</v>
      </c>
      <c r="AU300" s="153" t="s">
        <v>90</v>
      </c>
      <c r="AV300" s="12" t="s">
        <v>90</v>
      </c>
      <c r="AW300" s="12" t="s">
        <v>41</v>
      </c>
      <c r="AX300" s="12" t="s">
        <v>88</v>
      </c>
      <c r="AY300" s="153" t="s">
        <v>311</v>
      </c>
    </row>
    <row r="301" spans="2:65" s="1" customFormat="1" ht="16.5" customHeight="1" x14ac:dyDescent="0.2">
      <c r="B301" s="34"/>
      <c r="C301" s="134" t="s">
        <v>716</v>
      </c>
      <c r="D301" s="134" t="s">
        <v>313</v>
      </c>
      <c r="E301" s="135" t="s">
        <v>4357</v>
      </c>
      <c r="F301" s="136" t="s">
        <v>4358</v>
      </c>
      <c r="G301" s="137" t="s">
        <v>250</v>
      </c>
      <c r="H301" s="138">
        <v>124.92</v>
      </c>
      <c r="I301" s="139"/>
      <c r="J301" s="140">
        <f>ROUND(I301*H301,2)</f>
        <v>0</v>
      </c>
      <c r="K301" s="136" t="s">
        <v>317</v>
      </c>
      <c r="L301" s="34"/>
      <c r="M301" s="141" t="s">
        <v>43</v>
      </c>
      <c r="N301" s="142" t="s">
        <v>52</v>
      </c>
      <c r="P301" s="143">
        <f>O301*H301</f>
        <v>0</v>
      </c>
      <c r="Q301" s="143">
        <v>0</v>
      </c>
      <c r="R301" s="143">
        <f>Q301*H301</f>
        <v>0</v>
      </c>
      <c r="S301" s="143">
        <v>6.0999999999999999E-2</v>
      </c>
      <c r="T301" s="144">
        <f>S301*H301</f>
        <v>7.62012</v>
      </c>
      <c r="AR301" s="145" t="s">
        <v>318</v>
      </c>
      <c r="AT301" s="145" t="s">
        <v>313</v>
      </c>
      <c r="AU301" s="145" t="s">
        <v>90</v>
      </c>
      <c r="AY301" s="18" t="s">
        <v>311</v>
      </c>
      <c r="BE301" s="146">
        <f>IF(N301="základní",J301,0)</f>
        <v>0</v>
      </c>
      <c r="BF301" s="146">
        <f>IF(N301="snížená",J301,0)</f>
        <v>0</v>
      </c>
      <c r="BG301" s="146">
        <f>IF(N301="zákl. přenesená",J301,0)</f>
        <v>0</v>
      </c>
      <c r="BH301" s="146">
        <f>IF(N301="sníž. přenesená",J301,0)</f>
        <v>0</v>
      </c>
      <c r="BI301" s="146">
        <f>IF(N301="nulová",J301,0)</f>
        <v>0</v>
      </c>
      <c r="BJ301" s="18" t="s">
        <v>88</v>
      </c>
      <c r="BK301" s="146">
        <f>ROUND(I301*H301,2)</f>
        <v>0</v>
      </c>
      <c r="BL301" s="18" t="s">
        <v>318</v>
      </c>
      <c r="BM301" s="145" t="s">
        <v>4359</v>
      </c>
    </row>
    <row r="302" spans="2:65" s="1" customFormat="1" ht="11.25" x14ac:dyDescent="0.2">
      <c r="B302" s="34"/>
      <c r="D302" s="147" t="s">
        <v>320</v>
      </c>
      <c r="F302" s="148" t="s">
        <v>4360</v>
      </c>
      <c r="I302" s="149"/>
      <c r="L302" s="34"/>
      <c r="M302" s="150"/>
      <c r="T302" s="55"/>
      <c r="AT302" s="18" t="s">
        <v>320</v>
      </c>
      <c r="AU302" s="18" t="s">
        <v>90</v>
      </c>
    </row>
    <row r="303" spans="2:65" s="12" customFormat="1" ht="11.25" x14ac:dyDescent="0.2">
      <c r="B303" s="151"/>
      <c r="D303" s="152" t="s">
        <v>322</v>
      </c>
      <c r="E303" s="153" t="s">
        <v>43</v>
      </c>
      <c r="F303" s="154" t="s">
        <v>4361</v>
      </c>
      <c r="H303" s="155">
        <v>124.92</v>
      </c>
      <c r="I303" s="156"/>
      <c r="L303" s="151"/>
      <c r="M303" s="157"/>
      <c r="T303" s="158"/>
      <c r="AT303" s="153" t="s">
        <v>322</v>
      </c>
      <c r="AU303" s="153" t="s">
        <v>90</v>
      </c>
      <c r="AV303" s="12" t="s">
        <v>90</v>
      </c>
      <c r="AW303" s="12" t="s">
        <v>41</v>
      </c>
      <c r="AX303" s="12" t="s">
        <v>88</v>
      </c>
      <c r="AY303" s="153" t="s">
        <v>311</v>
      </c>
    </row>
    <row r="304" spans="2:65" s="1" customFormat="1" ht="24.2" customHeight="1" x14ac:dyDescent="0.2">
      <c r="B304" s="34"/>
      <c r="C304" s="134" t="s">
        <v>720</v>
      </c>
      <c r="D304" s="134" t="s">
        <v>313</v>
      </c>
      <c r="E304" s="135" t="s">
        <v>4362</v>
      </c>
      <c r="F304" s="136" t="s">
        <v>4363</v>
      </c>
      <c r="G304" s="137" t="s">
        <v>250</v>
      </c>
      <c r="H304" s="138">
        <v>42.93</v>
      </c>
      <c r="I304" s="139"/>
      <c r="J304" s="140">
        <f>ROUND(I304*H304,2)</f>
        <v>0</v>
      </c>
      <c r="K304" s="136" t="s">
        <v>317</v>
      </c>
      <c r="L304" s="34"/>
      <c r="M304" s="141" t="s">
        <v>43</v>
      </c>
      <c r="N304" s="142" t="s">
        <v>52</v>
      </c>
      <c r="P304" s="143">
        <f>O304*H304</f>
        <v>0</v>
      </c>
      <c r="Q304" s="143">
        <v>0</v>
      </c>
      <c r="R304" s="143">
        <f>Q304*H304</f>
        <v>0</v>
      </c>
      <c r="S304" s="143">
        <v>6.8000000000000005E-2</v>
      </c>
      <c r="T304" s="144">
        <f>S304*H304</f>
        <v>2.9192400000000003</v>
      </c>
      <c r="AR304" s="145" t="s">
        <v>318</v>
      </c>
      <c r="AT304" s="145" t="s">
        <v>313</v>
      </c>
      <c r="AU304" s="145" t="s">
        <v>90</v>
      </c>
      <c r="AY304" s="18" t="s">
        <v>311</v>
      </c>
      <c r="BE304" s="146">
        <f>IF(N304="základní",J304,0)</f>
        <v>0</v>
      </c>
      <c r="BF304" s="146">
        <f>IF(N304="snížená",J304,0)</f>
        <v>0</v>
      </c>
      <c r="BG304" s="146">
        <f>IF(N304="zákl. přenesená",J304,0)</f>
        <v>0</v>
      </c>
      <c r="BH304" s="146">
        <f>IF(N304="sníž. přenesená",J304,0)</f>
        <v>0</v>
      </c>
      <c r="BI304" s="146">
        <f>IF(N304="nulová",J304,0)</f>
        <v>0</v>
      </c>
      <c r="BJ304" s="18" t="s">
        <v>88</v>
      </c>
      <c r="BK304" s="146">
        <f>ROUND(I304*H304,2)</f>
        <v>0</v>
      </c>
      <c r="BL304" s="18" t="s">
        <v>318</v>
      </c>
      <c r="BM304" s="145" t="s">
        <v>4364</v>
      </c>
    </row>
    <row r="305" spans="2:65" s="1" customFormat="1" ht="11.25" x14ac:dyDescent="0.2">
      <c r="B305" s="34"/>
      <c r="D305" s="147" t="s">
        <v>320</v>
      </c>
      <c r="F305" s="148" t="s">
        <v>4365</v>
      </c>
      <c r="I305" s="149"/>
      <c r="L305" s="34"/>
      <c r="M305" s="150"/>
      <c r="T305" s="55"/>
      <c r="AT305" s="18" t="s">
        <v>320</v>
      </c>
      <c r="AU305" s="18" t="s">
        <v>90</v>
      </c>
    </row>
    <row r="306" spans="2:65" s="12" customFormat="1" ht="11.25" x14ac:dyDescent="0.2">
      <c r="B306" s="151"/>
      <c r="D306" s="152" t="s">
        <v>322</v>
      </c>
      <c r="E306" s="153" t="s">
        <v>43</v>
      </c>
      <c r="F306" s="154" t="s">
        <v>4366</v>
      </c>
      <c r="H306" s="155">
        <v>42.93</v>
      </c>
      <c r="I306" s="156"/>
      <c r="L306" s="151"/>
      <c r="M306" s="157"/>
      <c r="T306" s="158"/>
      <c r="AT306" s="153" t="s">
        <v>322</v>
      </c>
      <c r="AU306" s="153" t="s">
        <v>90</v>
      </c>
      <c r="AV306" s="12" t="s">
        <v>90</v>
      </c>
      <c r="AW306" s="12" t="s">
        <v>41</v>
      </c>
      <c r="AX306" s="12" t="s">
        <v>88</v>
      </c>
      <c r="AY306" s="153" t="s">
        <v>311</v>
      </c>
    </row>
    <row r="307" spans="2:65" s="1" customFormat="1" ht="24.2" customHeight="1" x14ac:dyDescent="0.2">
      <c r="B307" s="34"/>
      <c r="C307" s="134" t="s">
        <v>726</v>
      </c>
      <c r="D307" s="134" t="s">
        <v>313</v>
      </c>
      <c r="E307" s="135" t="s">
        <v>3045</v>
      </c>
      <c r="F307" s="136" t="s">
        <v>3046</v>
      </c>
      <c r="G307" s="137" t="s">
        <v>250</v>
      </c>
      <c r="H307" s="138">
        <v>30.4</v>
      </c>
      <c r="I307" s="139"/>
      <c r="J307" s="140">
        <f>ROUND(I307*H307,2)</f>
        <v>0</v>
      </c>
      <c r="K307" s="136" t="s">
        <v>317</v>
      </c>
      <c r="L307" s="34"/>
      <c r="M307" s="141" t="s">
        <v>43</v>
      </c>
      <c r="N307" s="142" t="s">
        <v>52</v>
      </c>
      <c r="P307" s="143">
        <f>O307*H307</f>
        <v>0</v>
      </c>
      <c r="Q307" s="143">
        <v>0</v>
      </c>
      <c r="R307" s="143">
        <f>Q307*H307</f>
        <v>0</v>
      </c>
      <c r="S307" s="143">
        <v>8.8999999999999996E-2</v>
      </c>
      <c r="T307" s="144">
        <f>S307*H307</f>
        <v>2.7055999999999996</v>
      </c>
      <c r="AR307" s="145" t="s">
        <v>318</v>
      </c>
      <c r="AT307" s="145" t="s">
        <v>313</v>
      </c>
      <c r="AU307" s="145" t="s">
        <v>90</v>
      </c>
      <c r="AY307" s="18" t="s">
        <v>311</v>
      </c>
      <c r="BE307" s="146">
        <f>IF(N307="základní",J307,0)</f>
        <v>0</v>
      </c>
      <c r="BF307" s="146">
        <f>IF(N307="snížená",J307,0)</f>
        <v>0</v>
      </c>
      <c r="BG307" s="146">
        <f>IF(N307="zákl. přenesená",J307,0)</f>
        <v>0</v>
      </c>
      <c r="BH307" s="146">
        <f>IF(N307="sníž. přenesená",J307,0)</f>
        <v>0</v>
      </c>
      <c r="BI307" s="146">
        <f>IF(N307="nulová",J307,0)</f>
        <v>0</v>
      </c>
      <c r="BJ307" s="18" t="s">
        <v>88</v>
      </c>
      <c r="BK307" s="146">
        <f>ROUND(I307*H307,2)</f>
        <v>0</v>
      </c>
      <c r="BL307" s="18" t="s">
        <v>318</v>
      </c>
      <c r="BM307" s="145" t="s">
        <v>4367</v>
      </c>
    </row>
    <row r="308" spans="2:65" s="1" customFormat="1" ht="11.25" x14ac:dyDescent="0.2">
      <c r="B308" s="34"/>
      <c r="D308" s="147" t="s">
        <v>320</v>
      </c>
      <c r="F308" s="148" t="s">
        <v>3048</v>
      </c>
      <c r="I308" s="149"/>
      <c r="L308" s="34"/>
      <c r="M308" s="150"/>
      <c r="T308" s="55"/>
      <c r="AT308" s="18" t="s">
        <v>320</v>
      </c>
      <c r="AU308" s="18" t="s">
        <v>90</v>
      </c>
    </row>
    <row r="309" spans="2:65" s="12" customFormat="1" ht="11.25" x14ac:dyDescent="0.2">
      <c r="B309" s="151"/>
      <c r="D309" s="152" t="s">
        <v>322</v>
      </c>
      <c r="E309" s="153" t="s">
        <v>43</v>
      </c>
      <c r="F309" s="154" t="s">
        <v>4368</v>
      </c>
      <c r="H309" s="155">
        <v>30.4</v>
      </c>
      <c r="I309" s="156"/>
      <c r="L309" s="151"/>
      <c r="M309" s="157"/>
      <c r="T309" s="158"/>
      <c r="AT309" s="153" t="s">
        <v>322</v>
      </c>
      <c r="AU309" s="153" t="s">
        <v>90</v>
      </c>
      <c r="AV309" s="12" t="s">
        <v>90</v>
      </c>
      <c r="AW309" s="12" t="s">
        <v>41</v>
      </c>
      <c r="AX309" s="12" t="s">
        <v>88</v>
      </c>
      <c r="AY309" s="153" t="s">
        <v>311</v>
      </c>
    </row>
    <row r="310" spans="2:65" s="1" customFormat="1" ht="24.2" customHeight="1" x14ac:dyDescent="0.2">
      <c r="B310" s="34"/>
      <c r="C310" s="134" t="s">
        <v>732</v>
      </c>
      <c r="D310" s="134" t="s">
        <v>313</v>
      </c>
      <c r="E310" s="135" t="s">
        <v>4369</v>
      </c>
      <c r="F310" s="136" t="s">
        <v>4370</v>
      </c>
      <c r="G310" s="137" t="s">
        <v>379</v>
      </c>
      <c r="H310" s="138">
        <v>6.4</v>
      </c>
      <c r="I310" s="139"/>
      <c r="J310" s="140">
        <f>ROUND(I310*H310,2)</f>
        <v>0</v>
      </c>
      <c r="K310" s="136" t="s">
        <v>317</v>
      </c>
      <c r="L310" s="34"/>
      <c r="M310" s="141" t="s">
        <v>43</v>
      </c>
      <c r="N310" s="142" t="s">
        <v>52</v>
      </c>
      <c r="P310" s="143">
        <f>O310*H310</f>
        <v>0</v>
      </c>
      <c r="Q310" s="143">
        <v>3.3E-4</v>
      </c>
      <c r="R310" s="143">
        <f>Q310*H310</f>
        <v>2.1120000000000002E-3</v>
      </c>
      <c r="S310" s="143">
        <v>0</v>
      </c>
      <c r="T310" s="144">
        <f>S310*H310</f>
        <v>0</v>
      </c>
      <c r="AR310" s="145" t="s">
        <v>318</v>
      </c>
      <c r="AT310" s="145" t="s">
        <v>313</v>
      </c>
      <c r="AU310" s="145" t="s">
        <v>90</v>
      </c>
      <c r="AY310" s="18" t="s">
        <v>311</v>
      </c>
      <c r="BE310" s="146">
        <f>IF(N310="základní",J310,0)</f>
        <v>0</v>
      </c>
      <c r="BF310" s="146">
        <f>IF(N310="snížená",J310,0)</f>
        <v>0</v>
      </c>
      <c r="BG310" s="146">
        <f>IF(N310="zákl. přenesená",J310,0)</f>
        <v>0</v>
      </c>
      <c r="BH310" s="146">
        <f>IF(N310="sníž. přenesená",J310,0)</f>
        <v>0</v>
      </c>
      <c r="BI310" s="146">
        <f>IF(N310="nulová",J310,0)</f>
        <v>0</v>
      </c>
      <c r="BJ310" s="18" t="s">
        <v>88</v>
      </c>
      <c r="BK310" s="146">
        <f>ROUND(I310*H310,2)</f>
        <v>0</v>
      </c>
      <c r="BL310" s="18" t="s">
        <v>318</v>
      </c>
      <c r="BM310" s="145" t="s">
        <v>4371</v>
      </c>
    </row>
    <row r="311" spans="2:65" s="1" customFormat="1" ht="11.25" x14ac:dyDescent="0.2">
      <c r="B311" s="34"/>
      <c r="D311" s="147" t="s">
        <v>320</v>
      </c>
      <c r="F311" s="148" t="s">
        <v>4372</v>
      </c>
      <c r="I311" s="149"/>
      <c r="L311" s="34"/>
      <c r="M311" s="150"/>
      <c r="T311" s="55"/>
      <c r="AT311" s="18" t="s">
        <v>320</v>
      </c>
      <c r="AU311" s="18" t="s">
        <v>90</v>
      </c>
    </row>
    <row r="312" spans="2:65" s="12" customFormat="1" ht="11.25" x14ac:dyDescent="0.2">
      <c r="B312" s="151"/>
      <c r="D312" s="152" t="s">
        <v>322</v>
      </c>
      <c r="E312" s="153" t="s">
        <v>43</v>
      </c>
      <c r="F312" s="154" t="s">
        <v>4373</v>
      </c>
      <c r="H312" s="155">
        <v>6.4</v>
      </c>
      <c r="I312" s="156"/>
      <c r="L312" s="151"/>
      <c r="M312" s="157"/>
      <c r="T312" s="158"/>
      <c r="AT312" s="153" t="s">
        <v>322</v>
      </c>
      <c r="AU312" s="153" t="s">
        <v>90</v>
      </c>
      <c r="AV312" s="12" t="s">
        <v>90</v>
      </c>
      <c r="AW312" s="12" t="s">
        <v>41</v>
      </c>
      <c r="AX312" s="12" t="s">
        <v>88</v>
      </c>
      <c r="AY312" s="153" t="s">
        <v>311</v>
      </c>
    </row>
    <row r="313" spans="2:65" s="1" customFormat="1" ht="16.5" customHeight="1" x14ac:dyDescent="0.2">
      <c r="B313" s="34"/>
      <c r="C313" s="172" t="s">
        <v>737</v>
      </c>
      <c r="D313" s="172" t="s">
        <v>634</v>
      </c>
      <c r="E313" s="173" t="s">
        <v>4374</v>
      </c>
      <c r="F313" s="174" t="s">
        <v>4375</v>
      </c>
      <c r="G313" s="175" t="s">
        <v>371</v>
      </c>
      <c r="H313" s="176">
        <v>1.4E-2</v>
      </c>
      <c r="I313" s="177"/>
      <c r="J313" s="178">
        <f>ROUND(I313*H313,2)</f>
        <v>0</v>
      </c>
      <c r="K313" s="174" t="s">
        <v>317</v>
      </c>
      <c r="L313" s="179"/>
      <c r="M313" s="180" t="s">
        <v>43</v>
      </c>
      <c r="N313" s="181" t="s">
        <v>52</v>
      </c>
      <c r="P313" s="143">
        <f>O313*H313</f>
        <v>0</v>
      </c>
      <c r="Q313" s="143">
        <v>1</v>
      </c>
      <c r="R313" s="143">
        <f>Q313*H313</f>
        <v>1.4E-2</v>
      </c>
      <c r="S313" s="143">
        <v>0</v>
      </c>
      <c r="T313" s="144">
        <f>S313*H313</f>
        <v>0</v>
      </c>
      <c r="AR313" s="145" t="s">
        <v>362</v>
      </c>
      <c r="AT313" s="145" t="s">
        <v>634</v>
      </c>
      <c r="AU313" s="145" t="s">
        <v>90</v>
      </c>
      <c r="AY313" s="18" t="s">
        <v>311</v>
      </c>
      <c r="BE313" s="146">
        <f>IF(N313="základní",J313,0)</f>
        <v>0</v>
      </c>
      <c r="BF313" s="146">
        <f>IF(N313="snížená",J313,0)</f>
        <v>0</v>
      </c>
      <c r="BG313" s="146">
        <f>IF(N313="zákl. přenesená",J313,0)</f>
        <v>0</v>
      </c>
      <c r="BH313" s="146">
        <f>IF(N313="sníž. přenesená",J313,0)</f>
        <v>0</v>
      </c>
      <c r="BI313" s="146">
        <f>IF(N313="nulová",J313,0)</f>
        <v>0</v>
      </c>
      <c r="BJ313" s="18" t="s">
        <v>88</v>
      </c>
      <c r="BK313" s="146">
        <f>ROUND(I313*H313,2)</f>
        <v>0</v>
      </c>
      <c r="BL313" s="18" t="s">
        <v>318</v>
      </c>
      <c r="BM313" s="145" t="s">
        <v>4376</v>
      </c>
    </row>
    <row r="314" spans="2:65" s="12" customFormat="1" ht="11.25" x14ac:dyDescent="0.2">
      <c r="B314" s="151"/>
      <c r="D314" s="152" t="s">
        <v>322</v>
      </c>
      <c r="E314" s="153" t="s">
        <v>43</v>
      </c>
      <c r="F314" s="154" t="s">
        <v>4377</v>
      </c>
      <c r="H314" s="155">
        <v>21.1</v>
      </c>
      <c r="I314" s="156"/>
      <c r="L314" s="151"/>
      <c r="M314" s="157"/>
      <c r="T314" s="158"/>
      <c r="AT314" s="153" t="s">
        <v>322</v>
      </c>
      <c r="AU314" s="153" t="s">
        <v>90</v>
      </c>
      <c r="AV314" s="12" t="s">
        <v>90</v>
      </c>
      <c r="AW314" s="12" t="s">
        <v>41</v>
      </c>
      <c r="AX314" s="12" t="s">
        <v>88</v>
      </c>
      <c r="AY314" s="153" t="s">
        <v>311</v>
      </c>
    </row>
    <row r="315" spans="2:65" s="12" customFormat="1" ht="11.25" x14ac:dyDescent="0.2">
      <c r="B315" s="151"/>
      <c r="D315" s="152" t="s">
        <v>322</v>
      </c>
      <c r="F315" s="154" t="s">
        <v>4378</v>
      </c>
      <c r="H315" s="155">
        <v>1.4E-2</v>
      </c>
      <c r="I315" s="156"/>
      <c r="L315" s="151"/>
      <c r="M315" s="157"/>
      <c r="T315" s="158"/>
      <c r="AT315" s="153" t="s">
        <v>322</v>
      </c>
      <c r="AU315" s="153" t="s">
        <v>90</v>
      </c>
      <c r="AV315" s="12" t="s">
        <v>90</v>
      </c>
      <c r="AW315" s="12" t="s">
        <v>4</v>
      </c>
      <c r="AX315" s="12" t="s">
        <v>88</v>
      </c>
      <c r="AY315" s="153" t="s">
        <v>311</v>
      </c>
    </row>
    <row r="316" spans="2:65" s="1" customFormat="1" ht="16.5" customHeight="1" x14ac:dyDescent="0.2">
      <c r="B316" s="34"/>
      <c r="C316" s="134" t="s">
        <v>743</v>
      </c>
      <c r="D316" s="134" t="s">
        <v>313</v>
      </c>
      <c r="E316" s="135" t="s">
        <v>4379</v>
      </c>
      <c r="F316" s="136" t="s">
        <v>4380</v>
      </c>
      <c r="G316" s="137" t="s">
        <v>250</v>
      </c>
      <c r="H316" s="138">
        <v>232.32</v>
      </c>
      <c r="I316" s="139"/>
      <c r="J316" s="140">
        <f>ROUND(I316*H316,2)</f>
        <v>0</v>
      </c>
      <c r="K316" s="136" t="s">
        <v>317</v>
      </c>
      <c r="L316" s="34"/>
      <c r="M316" s="141" t="s">
        <v>43</v>
      </c>
      <c r="N316" s="142" t="s">
        <v>52</v>
      </c>
      <c r="P316" s="143">
        <f>O316*H316</f>
        <v>0</v>
      </c>
      <c r="Q316" s="143">
        <v>0</v>
      </c>
      <c r="R316" s="143">
        <f>Q316*H316</f>
        <v>0</v>
      </c>
      <c r="S316" s="143">
        <v>0</v>
      </c>
      <c r="T316" s="144">
        <f>S316*H316</f>
        <v>0</v>
      </c>
      <c r="AR316" s="145" t="s">
        <v>318</v>
      </c>
      <c r="AT316" s="145" t="s">
        <v>313</v>
      </c>
      <c r="AU316" s="145" t="s">
        <v>90</v>
      </c>
      <c r="AY316" s="18" t="s">
        <v>311</v>
      </c>
      <c r="BE316" s="146">
        <f>IF(N316="základní",J316,0)</f>
        <v>0</v>
      </c>
      <c r="BF316" s="146">
        <f>IF(N316="snížená",J316,0)</f>
        <v>0</v>
      </c>
      <c r="BG316" s="146">
        <f>IF(N316="zákl. přenesená",J316,0)</f>
        <v>0</v>
      </c>
      <c r="BH316" s="146">
        <f>IF(N316="sníž. přenesená",J316,0)</f>
        <v>0</v>
      </c>
      <c r="BI316" s="146">
        <f>IF(N316="nulová",J316,0)</f>
        <v>0</v>
      </c>
      <c r="BJ316" s="18" t="s">
        <v>88</v>
      </c>
      <c r="BK316" s="146">
        <f>ROUND(I316*H316,2)</f>
        <v>0</v>
      </c>
      <c r="BL316" s="18" t="s">
        <v>318</v>
      </c>
      <c r="BM316" s="145" t="s">
        <v>4381</v>
      </c>
    </row>
    <row r="317" spans="2:65" s="1" customFormat="1" ht="11.25" x14ac:dyDescent="0.2">
      <c r="B317" s="34"/>
      <c r="D317" s="147" t="s">
        <v>320</v>
      </c>
      <c r="F317" s="148" t="s">
        <v>4382</v>
      </c>
      <c r="I317" s="149"/>
      <c r="L317" s="34"/>
      <c r="M317" s="150"/>
      <c r="T317" s="55"/>
      <c r="AT317" s="18" t="s">
        <v>320</v>
      </c>
      <c r="AU317" s="18" t="s">
        <v>90</v>
      </c>
    </row>
    <row r="318" spans="2:65" s="11" customFormat="1" ht="22.9" customHeight="1" x14ac:dyDescent="0.2">
      <c r="B318" s="122"/>
      <c r="D318" s="123" t="s">
        <v>80</v>
      </c>
      <c r="E318" s="132" t="s">
        <v>868</v>
      </c>
      <c r="F318" s="132" t="s">
        <v>869</v>
      </c>
      <c r="I318" s="125"/>
      <c r="J318" s="133">
        <f>BK318</f>
        <v>0</v>
      </c>
      <c r="L318" s="122"/>
      <c r="M318" s="127"/>
      <c r="P318" s="128">
        <f>SUM(P319:P325)</f>
        <v>0</v>
      </c>
      <c r="R318" s="128">
        <f>SUM(R319:R325)</f>
        <v>0</v>
      </c>
      <c r="T318" s="129">
        <f>SUM(T319:T325)</f>
        <v>0</v>
      </c>
      <c r="AR318" s="123" t="s">
        <v>88</v>
      </c>
      <c r="AT318" s="130" t="s">
        <v>80</v>
      </c>
      <c r="AU318" s="130" t="s">
        <v>88</v>
      </c>
      <c r="AY318" s="123" t="s">
        <v>311</v>
      </c>
      <c r="BK318" s="131">
        <f>SUM(BK319:BK325)</f>
        <v>0</v>
      </c>
    </row>
    <row r="319" spans="2:65" s="1" customFormat="1" ht="24.2" customHeight="1" x14ac:dyDescent="0.2">
      <c r="B319" s="34"/>
      <c r="C319" s="134" t="s">
        <v>751</v>
      </c>
      <c r="D319" s="134" t="s">
        <v>313</v>
      </c>
      <c r="E319" s="135" t="s">
        <v>871</v>
      </c>
      <c r="F319" s="136" t="s">
        <v>872</v>
      </c>
      <c r="G319" s="137" t="s">
        <v>371</v>
      </c>
      <c r="H319" s="138">
        <v>141.631</v>
      </c>
      <c r="I319" s="139"/>
      <c r="J319" s="140">
        <f>ROUND(I319*H319,2)</f>
        <v>0</v>
      </c>
      <c r="K319" s="136" t="s">
        <v>317</v>
      </c>
      <c r="L319" s="34"/>
      <c r="M319" s="141" t="s">
        <v>43</v>
      </c>
      <c r="N319" s="142" t="s">
        <v>52</v>
      </c>
      <c r="P319" s="143">
        <f>O319*H319</f>
        <v>0</v>
      </c>
      <c r="Q319" s="143">
        <v>0</v>
      </c>
      <c r="R319" s="143">
        <f>Q319*H319</f>
        <v>0</v>
      </c>
      <c r="S319" s="143">
        <v>0</v>
      </c>
      <c r="T319" s="144">
        <f>S319*H319</f>
        <v>0</v>
      </c>
      <c r="AR319" s="145" t="s">
        <v>318</v>
      </c>
      <c r="AT319" s="145" t="s">
        <v>313</v>
      </c>
      <c r="AU319" s="145" t="s">
        <v>90</v>
      </c>
      <c r="AY319" s="18" t="s">
        <v>311</v>
      </c>
      <c r="BE319" s="146">
        <f>IF(N319="základní",J319,0)</f>
        <v>0</v>
      </c>
      <c r="BF319" s="146">
        <f>IF(N319="snížená",J319,0)</f>
        <v>0</v>
      </c>
      <c r="BG319" s="146">
        <f>IF(N319="zákl. přenesená",J319,0)</f>
        <v>0</v>
      </c>
      <c r="BH319" s="146">
        <f>IF(N319="sníž. přenesená",J319,0)</f>
        <v>0</v>
      </c>
      <c r="BI319" s="146">
        <f>IF(N319="nulová",J319,0)</f>
        <v>0</v>
      </c>
      <c r="BJ319" s="18" t="s">
        <v>88</v>
      </c>
      <c r="BK319" s="146">
        <f>ROUND(I319*H319,2)</f>
        <v>0</v>
      </c>
      <c r="BL319" s="18" t="s">
        <v>318</v>
      </c>
      <c r="BM319" s="145" t="s">
        <v>4383</v>
      </c>
    </row>
    <row r="320" spans="2:65" s="1" customFormat="1" ht="11.25" x14ac:dyDescent="0.2">
      <c r="B320" s="34"/>
      <c r="D320" s="147" t="s">
        <v>320</v>
      </c>
      <c r="F320" s="148" t="s">
        <v>874</v>
      </c>
      <c r="I320" s="149"/>
      <c r="L320" s="34"/>
      <c r="M320" s="150"/>
      <c r="T320" s="55"/>
      <c r="AT320" s="18" t="s">
        <v>320</v>
      </c>
      <c r="AU320" s="18" t="s">
        <v>90</v>
      </c>
    </row>
    <row r="321" spans="2:65" s="1" customFormat="1" ht="21.75" customHeight="1" x14ac:dyDescent="0.2">
      <c r="B321" s="34"/>
      <c r="C321" s="134" t="s">
        <v>758</v>
      </c>
      <c r="D321" s="134" t="s">
        <v>313</v>
      </c>
      <c r="E321" s="135" t="s">
        <v>876</v>
      </c>
      <c r="F321" s="136" t="s">
        <v>877</v>
      </c>
      <c r="G321" s="137" t="s">
        <v>371</v>
      </c>
      <c r="H321" s="138">
        <v>141.631</v>
      </c>
      <c r="I321" s="139"/>
      <c r="J321" s="140">
        <f>ROUND(I321*H321,2)</f>
        <v>0</v>
      </c>
      <c r="K321" s="136" t="s">
        <v>317</v>
      </c>
      <c r="L321" s="34"/>
      <c r="M321" s="141" t="s">
        <v>43</v>
      </c>
      <c r="N321" s="142" t="s">
        <v>52</v>
      </c>
      <c r="P321" s="143">
        <f>O321*H321</f>
        <v>0</v>
      </c>
      <c r="Q321" s="143">
        <v>0</v>
      </c>
      <c r="R321" s="143">
        <f>Q321*H321</f>
        <v>0</v>
      </c>
      <c r="S321" s="143">
        <v>0</v>
      </c>
      <c r="T321" s="144">
        <f>S321*H321</f>
        <v>0</v>
      </c>
      <c r="AR321" s="145" t="s">
        <v>318</v>
      </c>
      <c r="AT321" s="145" t="s">
        <v>313</v>
      </c>
      <c r="AU321" s="145" t="s">
        <v>90</v>
      </c>
      <c r="AY321" s="18" t="s">
        <v>311</v>
      </c>
      <c r="BE321" s="146">
        <f>IF(N321="základní",J321,0)</f>
        <v>0</v>
      </c>
      <c r="BF321" s="146">
        <f>IF(N321="snížená",J321,0)</f>
        <v>0</v>
      </c>
      <c r="BG321" s="146">
        <f>IF(N321="zákl. přenesená",J321,0)</f>
        <v>0</v>
      </c>
      <c r="BH321" s="146">
        <f>IF(N321="sníž. přenesená",J321,0)</f>
        <v>0</v>
      </c>
      <c r="BI321" s="146">
        <f>IF(N321="nulová",J321,0)</f>
        <v>0</v>
      </c>
      <c r="BJ321" s="18" t="s">
        <v>88</v>
      </c>
      <c r="BK321" s="146">
        <f>ROUND(I321*H321,2)</f>
        <v>0</v>
      </c>
      <c r="BL321" s="18" t="s">
        <v>318</v>
      </c>
      <c r="BM321" s="145" t="s">
        <v>4384</v>
      </c>
    </row>
    <row r="322" spans="2:65" s="1" customFormat="1" ht="11.25" x14ac:dyDescent="0.2">
      <c r="B322" s="34"/>
      <c r="D322" s="147" t="s">
        <v>320</v>
      </c>
      <c r="F322" s="148" t="s">
        <v>879</v>
      </c>
      <c r="I322" s="149"/>
      <c r="L322" s="34"/>
      <c r="M322" s="150"/>
      <c r="T322" s="55"/>
      <c r="AT322" s="18" t="s">
        <v>320</v>
      </c>
      <c r="AU322" s="18" t="s">
        <v>90</v>
      </c>
    </row>
    <row r="323" spans="2:65" s="1" customFormat="1" ht="24.2" customHeight="1" x14ac:dyDescent="0.2">
      <c r="B323" s="34"/>
      <c r="C323" s="134" t="s">
        <v>764</v>
      </c>
      <c r="D323" s="134" t="s">
        <v>313</v>
      </c>
      <c r="E323" s="135" t="s">
        <v>881</v>
      </c>
      <c r="F323" s="136" t="s">
        <v>882</v>
      </c>
      <c r="G323" s="137" t="s">
        <v>371</v>
      </c>
      <c r="H323" s="138">
        <v>1274.6790000000001</v>
      </c>
      <c r="I323" s="139"/>
      <c r="J323" s="140">
        <f>ROUND(I323*H323,2)</f>
        <v>0</v>
      </c>
      <c r="K323" s="136" t="s">
        <v>317</v>
      </c>
      <c r="L323" s="34"/>
      <c r="M323" s="141" t="s">
        <v>43</v>
      </c>
      <c r="N323" s="142" t="s">
        <v>52</v>
      </c>
      <c r="P323" s="143">
        <f>O323*H323</f>
        <v>0</v>
      </c>
      <c r="Q323" s="143">
        <v>0</v>
      </c>
      <c r="R323" s="143">
        <f>Q323*H323</f>
        <v>0</v>
      </c>
      <c r="S323" s="143">
        <v>0</v>
      </c>
      <c r="T323" s="144">
        <f>S323*H323</f>
        <v>0</v>
      </c>
      <c r="AR323" s="145" t="s">
        <v>318</v>
      </c>
      <c r="AT323" s="145" t="s">
        <v>313</v>
      </c>
      <c r="AU323" s="145" t="s">
        <v>90</v>
      </c>
      <c r="AY323" s="18" t="s">
        <v>311</v>
      </c>
      <c r="BE323" s="146">
        <f>IF(N323="základní",J323,0)</f>
        <v>0</v>
      </c>
      <c r="BF323" s="146">
        <f>IF(N323="snížená",J323,0)</f>
        <v>0</v>
      </c>
      <c r="BG323" s="146">
        <f>IF(N323="zákl. přenesená",J323,0)</f>
        <v>0</v>
      </c>
      <c r="BH323" s="146">
        <f>IF(N323="sníž. přenesená",J323,0)</f>
        <v>0</v>
      </c>
      <c r="BI323" s="146">
        <f>IF(N323="nulová",J323,0)</f>
        <v>0</v>
      </c>
      <c r="BJ323" s="18" t="s">
        <v>88</v>
      </c>
      <c r="BK323" s="146">
        <f>ROUND(I323*H323,2)</f>
        <v>0</v>
      </c>
      <c r="BL323" s="18" t="s">
        <v>318</v>
      </c>
      <c r="BM323" s="145" t="s">
        <v>4385</v>
      </c>
    </row>
    <row r="324" spans="2:65" s="1" customFormat="1" ht="11.25" x14ac:dyDescent="0.2">
      <c r="B324" s="34"/>
      <c r="D324" s="147" t="s">
        <v>320</v>
      </c>
      <c r="F324" s="148" t="s">
        <v>884</v>
      </c>
      <c r="I324" s="149"/>
      <c r="L324" s="34"/>
      <c r="M324" s="150"/>
      <c r="T324" s="55"/>
      <c r="AT324" s="18" t="s">
        <v>320</v>
      </c>
      <c r="AU324" s="18" t="s">
        <v>90</v>
      </c>
    </row>
    <row r="325" spans="2:65" s="12" customFormat="1" ht="11.25" x14ac:dyDescent="0.2">
      <c r="B325" s="151"/>
      <c r="D325" s="152" t="s">
        <v>322</v>
      </c>
      <c r="F325" s="154" t="s">
        <v>4386</v>
      </c>
      <c r="H325" s="155">
        <v>1274.6790000000001</v>
      </c>
      <c r="I325" s="156"/>
      <c r="L325" s="151"/>
      <c r="M325" s="157"/>
      <c r="T325" s="158"/>
      <c r="AT325" s="153" t="s">
        <v>322</v>
      </c>
      <c r="AU325" s="153" t="s">
        <v>90</v>
      </c>
      <c r="AV325" s="12" t="s">
        <v>90</v>
      </c>
      <c r="AW325" s="12" t="s">
        <v>4</v>
      </c>
      <c r="AX325" s="12" t="s">
        <v>88</v>
      </c>
      <c r="AY325" s="153" t="s">
        <v>311</v>
      </c>
    </row>
    <row r="326" spans="2:65" s="11" customFormat="1" ht="22.9" customHeight="1" x14ac:dyDescent="0.2">
      <c r="B326" s="122"/>
      <c r="D326" s="123" t="s">
        <v>80</v>
      </c>
      <c r="E326" s="132" t="s">
        <v>886</v>
      </c>
      <c r="F326" s="132" t="s">
        <v>887</v>
      </c>
      <c r="I326" s="125"/>
      <c r="J326" s="133">
        <f>BK326</f>
        <v>0</v>
      </c>
      <c r="L326" s="122"/>
      <c r="M326" s="127"/>
      <c r="P326" s="128">
        <f>SUM(P327:P332)</f>
        <v>0</v>
      </c>
      <c r="R326" s="128">
        <f>SUM(R327:R332)</f>
        <v>0</v>
      </c>
      <c r="T326" s="129">
        <f>SUM(T327:T332)</f>
        <v>0</v>
      </c>
      <c r="AR326" s="123" t="s">
        <v>88</v>
      </c>
      <c r="AT326" s="130" t="s">
        <v>80</v>
      </c>
      <c r="AU326" s="130" t="s">
        <v>88</v>
      </c>
      <c r="AY326" s="123" t="s">
        <v>311</v>
      </c>
      <c r="BK326" s="131">
        <f>SUM(BK327:BK332)</f>
        <v>0</v>
      </c>
    </row>
    <row r="327" spans="2:65" s="1" customFormat="1" ht="24.2" customHeight="1" x14ac:dyDescent="0.2">
      <c r="B327" s="34"/>
      <c r="C327" s="134" t="s">
        <v>776</v>
      </c>
      <c r="D327" s="134" t="s">
        <v>313</v>
      </c>
      <c r="E327" s="135" t="s">
        <v>4097</v>
      </c>
      <c r="F327" s="136" t="s">
        <v>4098</v>
      </c>
      <c r="G327" s="137" t="s">
        <v>371</v>
      </c>
      <c r="H327" s="138">
        <v>75.882999999999996</v>
      </c>
      <c r="I327" s="139"/>
      <c r="J327" s="140">
        <f>ROUND(I327*H327,2)</f>
        <v>0</v>
      </c>
      <c r="K327" s="136" t="s">
        <v>317</v>
      </c>
      <c r="L327" s="34"/>
      <c r="M327" s="141" t="s">
        <v>43</v>
      </c>
      <c r="N327" s="142" t="s">
        <v>52</v>
      </c>
      <c r="P327" s="143">
        <f>O327*H327</f>
        <v>0</v>
      </c>
      <c r="Q327" s="143">
        <v>0</v>
      </c>
      <c r="R327" s="143">
        <f>Q327*H327</f>
        <v>0</v>
      </c>
      <c r="S327" s="143">
        <v>0</v>
      </c>
      <c r="T327" s="144">
        <f>S327*H327</f>
        <v>0</v>
      </c>
      <c r="AR327" s="145" t="s">
        <v>318</v>
      </c>
      <c r="AT327" s="145" t="s">
        <v>313</v>
      </c>
      <c r="AU327" s="145" t="s">
        <v>90</v>
      </c>
      <c r="AY327" s="18" t="s">
        <v>311</v>
      </c>
      <c r="BE327" s="146">
        <f>IF(N327="základní",J327,0)</f>
        <v>0</v>
      </c>
      <c r="BF327" s="146">
        <f>IF(N327="snížená",J327,0)</f>
        <v>0</v>
      </c>
      <c r="BG327" s="146">
        <f>IF(N327="zákl. přenesená",J327,0)</f>
        <v>0</v>
      </c>
      <c r="BH327" s="146">
        <f>IF(N327="sníž. přenesená",J327,0)</f>
        <v>0</v>
      </c>
      <c r="BI327" s="146">
        <f>IF(N327="nulová",J327,0)</f>
        <v>0</v>
      </c>
      <c r="BJ327" s="18" t="s">
        <v>88</v>
      </c>
      <c r="BK327" s="146">
        <f>ROUND(I327*H327,2)</f>
        <v>0</v>
      </c>
      <c r="BL327" s="18" t="s">
        <v>318</v>
      </c>
      <c r="BM327" s="145" t="s">
        <v>4387</v>
      </c>
    </row>
    <row r="328" spans="2:65" s="1" customFormat="1" ht="11.25" x14ac:dyDescent="0.2">
      <c r="B328" s="34"/>
      <c r="D328" s="147" t="s">
        <v>320</v>
      </c>
      <c r="F328" s="148" t="s">
        <v>4100</v>
      </c>
      <c r="I328" s="149"/>
      <c r="L328" s="34"/>
      <c r="M328" s="150"/>
      <c r="T328" s="55"/>
      <c r="AT328" s="18" t="s">
        <v>320</v>
      </c>
      <c r="AU328" s="18" t="s">
        <v>90</v>
      </c>
    </row>
    <row r="329" spans="2:65" s="1" customFormat="1" ht="24.2" customHeight="1" x14ac:dyDescent="0.2">
      <c r="B329" s="34"/>
      <c r="C329" s="134" t="s">
        <v>785</v>
      </c>
      <c r="D329" s="134" t="s">
        <v>313</v>
      </c>
      <c r="E329" s="135" t="s">
        <v>889</v>
      </c>
      <c r="F329" s="136" t="s">
        <v>890</v>
      </c>
      <c r="G329" s="137" t="s">
        <v>371</v>
      </c>
      <c r="H329" s="138">
        <v>9.5730000000000004</v>
      </c>
      <c r="I329" s="139"/>
      <c r="J329" s="140">
        <f>ROUND(I329*H329,2)</f>
        <v>0</v>
      </c>
      <c r="K329" s="136" t="s">
        <v>317</v>
      </c>
      <c r="L329" s="34"/>
      <c r="M329" s="141" t="s">
        <v>43</v>
      </c>
      <c r="N329" s="142" t="s">
        <v>52</v>
      </c>
      <c r="P329" s="143">
        <f>O329*H329</f>
        <v>0</v>
      </c>
      <c r="Q329" s="143">
        <v>0</v>
      </c>
      <c r="R329" s="143">
        <f>Q329*H329</f>
        <v>0</v>
      </c>
      <c r="S329" s="143">
        <v>0</v>
      </c>
      <c r="T329" s="144">
        <f>S329*H329</f>
        <v>0</v>
      </c>
      <c r="AR329" s="145" t="s">
        <v>318</v>
      </c>
      <c r="AT329" s="145" t="s">
        <v>313</v>
      </c>
      <c r="AU329" s="145" t="s">
        <v>90</v>
      </c>
      <c r="AY329" s="18" t="s">
        <v>311</v>
      </c>
      <c r="BE329" s="146">
        <f>IF(N329="základní",J329,0)</f>
        <v>0</v>
      </c>
      <c r="BF329" s="146">
        <f>IF(N329="snížená",J329,0)</f>
        <v>0</v>
      </c>
      <c r="BG329" s="146">
        <f>IF(N329="zákl. přenesená",J329,0)</f>
        <v>0</v>
      </c>
      <c r="BH329" s="146">
        <f>IF(N329="sníž. přenesená",J329,0)</f>
        <v>0</v>
      </c>
      <c r="BI329" s="146">
        <f>IF(N329="nulová",J329,0)</f>
        <v>0</v>
      </c>
      <c r="BJ329" s="18" t="s">
        <v>88</v>
      </c>
      <c r="BK329" s="146">
        <f>ROUND(I329*H329,2)</f>
        <v>0</v>
      </c>
      <c r="BL329" s="18" t="s">
        <v>318</v>
      </c>
      <c r="BM329" s="145" t="s">
        <v>4388</v>
      </c>
    </row>
    <row r="330" spans="2:65" s="1" customFormat="1" ht="11.25" x14ac:dyDescent="0.2">
      <c r="B330" s="34"/>
      <c r="D330" s="147" t="s">
        <v>320</v>
      </c>
      <c r="F330" s="148" t="s">
        <v>892</v>
      </c>
      <c r="I330" s="149"/>
      <c r="L330" s="34"/>
      <c r="M330" s="150"/>
      <c r="T330" s="55"/>
      <c r="AT330" s="18" t="s">
        <v>320</v>
      </c>
      <c r="AU330" s="18" t="s">
        <v>90</v>
      </c>
    </row>
    <row r="331" spans="2:65" s="1" customFormat="1" ht="24.2" customHeight="1" x14ac:dyDescent="0.2">
      <c r="B331" s="34"/>
      <c r="C331" s="134" t="s">
        <v>791</v>
      </c>
      <c r="D331" s="134" t="s">
        <v>313</v>
      </c>
      <c r="E331" s="135" t="s">
        <v>4102</v>
      </c>
      <c r="F331" s="136" t="s">
        <v>4103</v>
      </c>
      <c r="G331" s="137" t="s">
        <v>371</v>
      </c>
      <c r="H331" s="138">
        <v>56.173999999999999</v>
      </c>
      <c r="I331" s="139"/>
      <c r="J331" s="140">
        <f>ROUND(I331*H331,2)</f>
        <v>0</v>
      </c>
      <c r="K331" s="136" t="s">
        <v>317</v>
      </c>
      <c r="L331" s="34"/>
      <c r="M331" s="141" t="s">
        <v>43</v>
      </c>
      <c r="N331" s="142" t="s">
        <v>52</v>
      </c>
      <c r="P331" s="143">
        <f>O331*H331</f>
        <v>0</v>
      </c>
      <c r="Q331" s="143">
        <v>0</v>
      </c>
      <c r="R331" s="143">
        <f>Q331*H331</f>
        <v>0</v>
      </c>
      <c r="S331" s="143">
        <v>0</v>
      </c>
      <c r="T331" s="144">
        <f>S331*H331</f>
        <v>0</v>
      </c>
      <c r="AR331" s="145" t="s">
        <v>318</v>
      </c>
      <c r="AT331" s="145" t="s">
        <v>313</v>
      </c>
      <c r="AU331" s="145" t="s">
        <v>90</v>
      </c>
      <c r="AY331" s="18" t="s">
        <v>311</v>
      </c>
      <c r="BE331" s="146">
        <f>IF(N331="základní",J331,0)</f>
        <v>0</v>
      </c>
      <c r="BF331" s="146">
        <f>IF(N331="snížená",J331,0)</f>
        <v>0</v>
      </c>
      <c r="BG331" s="146">
        <f>IF(N331="zákl. přenesená",J331,0)</f>
        <v>0</v>
      </c>
      <c r="BH331" s="146">
        <f>IF(N331="sníž. přenesená",J331,0)</f>
        <v>0</v>
      </c>
      <c r="BI331" s="146">
        <f>IF(N331="nulová",J331,0)</f>
        <v>0</v>
      </c>
      <c r="BJ331" s="18" t="s">
        <v>88</v>
      </c>
      <c r="BK331" s="146">
        <f>ROUND(I331*H331,2)</f>
        <v>0</v>
      </c>
      <c r="BL331" s="18" t="s">
        <v>318</v>
      </c>
      <c r="BM331" s="145" t="s">
        <v>4389</v>
      </c>
    </row>
    <row r="332" spans="2:65" s="1" customFormat="1" ht="11.25" x14ac:dyDescent="0.2">
      <c r="B332" s="34"/>
      <c r="D332" s="147" t="s">
        <v>320</v>
      </c>
      <c r="F332" s="148" t="s">
        <v>4105</v>
      </c>
      <c r="I332" s="149"/>
      <c r="L332" s="34"/>
      <c r="M332" s="150"/>
      <c r="T332" s="55"/>
      <c r="AT332" s="18" t="s">
        <v>320</v>
      </c>
      <c r="AU332" s="18" t="s">
        <v>90</v>
      </c>
    </row>
    <row r="333" spans="2:65" s="11" customFormat="1" ht="22.9" customHeight="1" x14ac:dyDescent="0.2">
      <c r="B333" s="122"/>
      <c r="D333" s="123" t="s">
        <v>80</v>
      </c>
      <c r="E333" s="132" t="s">
        <v>898</v>
      </c>
      <c r="F333" s="132" t="s">
        <v>899</v>
      </c>
      <c r="I333" s="125"/>
      <c r="J333" s="133">
        <f>BK333</f>
        <v>0</v>
      </c>
      <c r="L333" s="122"/>
      <c r="M333" s="127"/>
      <c r="P333" s="128">
        <f>SUM(P334:P335)</f>
        <v>0</v>
      </c>
      <c r="R333" s="128">
        <f>SUM(R334:R335)</f>
        <v>0</v>
      </c>
      <c r="T333" s="129">
        <f>SUM(T334:T335)</f>
        <v>0</v>
      </c>
      <c r="AR333" s="123" t="s">
        <v>88</v>
      </c>
      <c r="AT333" s="130" t="s">
        <v>80</v>
      </c>
      <c r="AU333" s="130" t="s">
        <v>88</v>
      </c>
      <c r="AY333" s="123" t="s">
        <v>311</v>
      </c>
      <c r="BK333" s="131">
        <f>SUM(BK334:BK335)</f>
        <v>0</v>
      </c>
    </row>
    <row r="334" spans="2:65" s="1" customFormat="1" ht="33" customHeight="1" x14ac:dyDescent="0.2">
      <c r="B334" s="34"/>
      <c r="C334" s="134" t="s">
        <v>795</v>
      </c>
      <c r="D334" s="134" t="s">
        <v>313</v>
      </c>
      <c r="E334" s="135" t="s">
        <v>4390</v>
      </c>
      <c r="F334" s="136" t="s">
        <v>4391</v>
      </c>
      <c r="G334" s="137" t="s">
        <v>371</v>
      </c>
      <c r="H334" s="138">
        <v>25.768999999999998</v>
      </c>
      <c r="I334" s="139"/>
      <c r="J334" s="140">
        <f>ROUND(I334*H334,2)</f>
        <v>0</v>
      </c>
      <c r="K334" s="136" t="s">
        <v>317</v>
      </c>
      <c r="L334" s="34"/>
      <c r="M334" s="141" t="s">
        <v>43</v>
      </c>
      <c r="N334" s="142" t="s">
        <v>52</v>
      </c>
      <c r="P334" s="143">
        <f>O334*H334</f>
        <v>0</v>
      </c>
      <c r="Q334" s="143">
        <v>0</v>
      </c>
      <c r="R334" s="143">
        <f>Q334*H334</f>
        <v>0</v>
      </c>
      <c r="S334" s="143">
        <v>0</v>
      </c>
      <c r="T334" s="144">
        <f>S334*H334</f>
        <v>0</v>
      </c>
      <c r="AR334" s="145" t="s">
        <v>318</v>
      </c>
      <c r="AT334" s="145" t="s">
        <v>313</v>
      </c>
      <c r="AU334" s="145" t="s">
        <v>90</v>
      </c>
      <c r="AY334" s="18" t="s">
        <v>311</v>
      </c>
      <c r="BE334" s="146">
        <f>IF(N334="základní",J334,0)</f>
        <v>0</v>
      </c>
      <c r="BF334" s="146">
        <f>IF(N334="snížená",J334,0)</f>
        <v>0</v>
      </c>
      <c r="BG334" s="146">
        <f>IF(N334="zákl. přenesená",J334,0)</f>
        <v>0</v>
      </c>
      <c r="BH334" s="146">
        <f>IF(N334="sníž. přenesená",J334,0)</f>
        <v>0</v>
      </c>
      <c r="BI334" s="146">
        <f>IF(N334="nulová",J334,0)</f>
        <v>0</v>
      </c>
      <c r="BJ334" s="18" t="s">
        <v>88</v>
      </c>
      <c r="BK334" s="146">
        <f>ROUND(I334*H334,2)</f>
        <v>0</v>
      </c>
      <c r="BL334" s="18" t="s">
        <v>318</v>
      </c>
      <c r="BM334" s="145" t="s">
        <v>4392</v>
      </c>
    </row>
    <row r="335" spans="2:65" s="1" customFormat="1" ht="11.25" x14ac:dyDescent="0.2">
      <c r="B335" s="34"/>
      <c r="D335" s="147" t="s">
        <v>320</v>
      </c>
      <c r="F335" s="148" t="s">
        <v>4393</v>
      </c>
      <c r="I335" s="149"/>
      <c r="L335" s="34"/>
      <c r="M335" s="150"/>
      <c r="T335" s="55"/>
      <c r="AT335" s="18" t="s">
        <v>320</v>
      </c>
      <c r="AU335" s="18" t="s">
        <v>90</v>
      </c>
    </row>
    <row r="336" spans="2:65" s="11" customFormat="1" ht="25.9" customHeight="1" x14ac:dyDescent="0.2">
      <c r="B336" s="122"/>
      <c r="D336" s="123" t="s">
        <v>80</v>
      </c>
      <c r="E336" s="124" t="s">
        <v>905</v>
      </c>
      <c r="F336" s="124" t="s">
        <v>906</v>
      </c>
      <c r="I336" s="125"/>
      <c r="J336" s="126">
        <f>BK336</f>
        <v>0</v>
      </c>
      <c r="L336" s="122"/>
      <c r="M336" s="127"/>
      <c r="P336" s="128">
        <f>P337+P403+P426+P455+P458+P464+P472+P503+P547+P593+P618+P637+P660</f>
        <v>0</v>
      </c>
      <c r="R336" s="128">
        <f>R337+R403+R426+R455+R458+R464+R472+R503+R547+R593+R618+R637+R660</f>
        <v>17.102105999999996</v>
      </c>
      <c r="T336" s="129">
        <f>T337+T403+T426+T455+T458+T464+T472+T503+T547+T593+T618+T637+T660</f>
        <v>4.0667430000000007</v>
      </c>
      <c r="AR336" s="123" t="s">
        <v>90</v>
      </c>
      <c r="AT336" s="130" t="s">
        <v>80</v>
      </c>
      <c r="AU336" s="130" t="s">
        <v>81</v>
      </c>
      <c r="AY336" s="123" t="s">
        <v>311</v>
      </c>
      <c r="BK336" s="131">
        <f>BK337+BK403+BK426+BK455+BK458+BK464+BK472+BK503+BK547+BK593+BK618+BK637+BK660</f>
        <v>0</v>
      </c>
    </row>
    <row r="337" spans="2:65" s="11" customFormat="1" ht="22.9" customHeight="1" x14ac:dyDescent="0.2">
      <c r="B337" s="122"/>
      <c r="D337" s="123" t="s">
        <v>80</v>
      </c>
      <c r="E337" s="132" t="s">
        <v>965</v>
      </c>
      <c r="F337" s="132" t="s">
        <v>966</v>
      </c>
      <c r="I337" s="125"/>
      <c r="J337" s="133">
        <f>BK337</f>
        <v>0</v>
      </c>
      <c r="L337" s="122"/>
      <c r="M337" s="127"/>
      <c r="P337" s="128">
        <f>SUM(P338:P402)</f>
        <v>0</v>
      </c>
      <c r="R337" s="128">
        <f>SUM(R338:R402)</f>
        <v>5.0733256999999998</v>
      </c>
      <c r="T337" s="129">
        <f>SUM(T338:T402)</f>
        <v>2.6796000000000002</v>
      </c>
      <c r="AR337" s="123" t="s">
        <v>90</v>
      </c>
      <c r="AT337" s="130" t="s">
        <v>80</v>
      </c>
      <c r="AU337" s="130" t="s">
        <v>88</v>
      </c>
      <c r="AY337" s="123" t="s">
        <v>311</v>
      </c>
      <c r="BK337" s="131">
        <f>SUM(BK338:BK402)</f>
        <v>0</v>
      </c>
    </row>
    <row r="338" spans="2:65" s="1" customFormat="1" ht="24.2" customHeight="1" x14ac:dyDescent="0.2">
      <c r="B338" s="34"/>
      <c r="C338" s="134" t="s">
        <v>800</v>
      </c>
      <c r="D338" s="134" t="s">
        <v>313</v>
      </c>
      <c r="E338" s="135" t="s">
        <v>968</v>
      </c>
      <c r="F338" s="136" t="s">
        <v>969</v>
      </c>
      <c r="G338" s="137" t="s">
        <v>250</v>
      </c>
      <c r="H338" s="138">
        <v>162.56</v>
      </c>
      <c r="I338" s="139"/>
      <c r="J338" s="140">
        <f>ROUND(I338*H338,2)</f>
        <v>0</v>
      </c>
      <c r="K338" s="136" t="s">
        <v>317</v>
      </c>
      <c r="L338" s="34"/>
      <c r="M338" s="141" t="s">
        <v>43</v>
      </c>
      <c r="N338" s="142" t="s">
        <v>52</v>
      </c>
      <c r="P338" s="143">
        <f>O338*H338</f>
        <v>0</v>
      </c>
      <c r="Q338" s="143">
        <v>0</v>
      </c>
      <c r="R338" s="143">
        <f>Q338*H338</f>
        <v>0</v>
      </c>
      <c r="S338" s="143">
        <v>0</v>
      </c>
      <c r="T338" s="144">
        <f>S338*H338</f>
        <v>0</v>
      </c>
      <c r="AR338" s="145" t="s">
        <v>417</v>
      </c>
      <c r="AT338" s="145" t="s">
        <v>313</v>
      </c>
      <c r="AU338" s="145" t="s">
        <v>90</v>
      </c>
      <c r="AY338" s="18" t="s">
        <v>311</v>
      </c>
      <c r="BE338" s="146">
        <f>IF(N338="základní",J338,0)</f>
        <v>0</v>
      </c>
      <c r="BF338" s="146">
        <f>IF(N338="snížená",J338,0)</f>
        <v>0</v>
      </c>
      <c r="BG338" s="146">
        <f>IF(N338="zákl. přenesená",J338,0)</f>
        <v>0</v>
      </c>
      <c r="BH338" s="146">
        <f>IF(N338="sníž. přenesená",J338,0)</f>
        <v>0</v>
      </c>
      <c r="BI338" s="146">
        <f>IF(N338="nulová",J338,0)</f>
        <v>0</v>
      </c>
      <c r="BJ338" s="18" t="s">
        <v>88</v>
      </c>
      <c r="BK338" s="146">
        <f>ROUND(I338*H338,2)</f>
        <v>0</v>
      </c>
      <c r="BL338" s="18" t="s">
        <v>417</v>
      </c>
      <c r="BM338" s="145" t="s">
        <v>4394</v>
      </c>
    </row>
    <row r="339" spans="2:65" s="1" customFormat="1" ht="11.25" x14ac:dyDescent="0.2">
      <c r="B339" s="34"/>
      <c r="D339" s="147" t="s">
        <v>320</v>
      </c>
      <c r="F339" s="148" t="s">
        <v>971</v>
      </c>
      <c r="I339" s="149"/>
      <c r="L339" s="34"/>
      <c r="M339" s="150"/>
      <c r="T339" s="55"/>
      <c r="AT339" s="18" t="s">
        <v>320</v>
      </c>
      <c r="AU339" s="18" t="s">
        <v>90</v>
      </c>
    </row>
    <row r="340" spans="2:65" s="12" customFormat="1" ht="11.25" x14ac:dyDescent="0.2">
      <c r="B340" s="151"/>
      <c r="D340" s="152" t="s">
        <v>322</v>
      </c>
      <c r="E340" s="153" t="s">
        <v>43</v>
      </c>
      <c r="F340" s="154" t="s">
        <v>4395</v>
      </c>
      <c r="H340" s="155">
        <v>162.56</v>
      </c>
      <c r="I340" s="156"/>
      <c r="L340" s="151"/>
      <c r="M340" s="157"/>
      <c r="T340" s="158"/>
      <c r="AT340" s="153" t="s">
        <v>322</v>
      </c>
      <c r="AU340" s="153" t="s">
        <v>90</v>
      </c>
      <c r="AV340" s="12" t="s">
        <v>90</v>
      </c>
      <c r="AW340" s="12" t="s">
        <v>41</v>
      </c>
      <c r="AX340" s="12" t="s">
        <v>81</v>
      </c>
      <c r="AY340" s="153" t="s">
        <v>311</v>
      </c>
    </row>
    <row r="341" spans="2:65" s="13" customFormat="1" ht="11.25" x14ac:dyDescent="0.2">
      <c r="B341" s="159"/>
      <c r="D341" s="152" t="s">
        <v>322</v>
      </c>
      <c r="E341" s="160" t="s">
        <v>262</v>
      </c>
      <c r="F341" s="161" t="s">
        <v>331</v>
      </c>
      <c r="H341" s="162">
        <v>162.56</v>
      </c>
      <c r="I341" s="163"/>
      <c r="L341" s="159"/>
      <c r="M341" s="164"/>
      <c r="T341" s="165"/>
      <c r="AT341" s="160" t="s">
        <v>322</v>
      </c>
      <c r="AU341" s="160" t="s">
        <v>90</v>
      </c>
      <c r="AV341" s="13" t="s">
        <v>318</v>
      </c>
      <c r="AW341" s="13" t="s">
        <v>41</v>
      </c>
      <c r="AX341" s="13" t="s">
        <v>88</v>
      </c>
      <c r="AY341" s="160" t="s">
        <v>311</v>
      </c>
    </row>
    <row r="342" spans="2:65" s="1" customFormat="1" ht="16.5" customHeight="1" x14ac:dyDescent="0.2">
      <c r="B342" s="34"/>
      <c r="C342" s="172" t="s">
        <v>804</v>
      </c>
      <c r="D342" s="172" t="s">
        <v>634</v>
      </c>
      <c r="E342" s="173" t="s">
        <v>916</v>
      </c>
      <c r="F342" s="174" t="s">
        <v>917</v>
      </c>
      <c r="G342" s="175" t="s">
        <v>371</v>
      </c>
      <c r="H342" s="176">
        <v>5.1999999999999998E-2</v>
      </c>
      <c r="I342" s="177"/>
      <c r="J342" s="178">
        <f>ROUND(I342*H342,2)</f>
        <v>0</v>
      </c>
      <c r="K342" s="174" t="s">
        <v>317</v>
      </c>
      <c r="L342" s="179"/>
      <c r="M342" s="180" t="s">
        <v>43</v>
      </c>
      <c r="N342" s="181" t="s">
        <v>52</v>
      </c>
      <c r="P342" s="143">
        <f>O342*H342</f>
        <v>0</v>
      </c>
      <c r="Q342" s="143">
        <v>1</v>
      </c>
      <c r="R342" s="143">
        <f>Q342*H342</f>
        <v>5.1999999999999998E-2</v>
      </c>
      <c r="S342" s="143">
        <v>0</v>
      </c>
      <c r="T342" s="144">
        <f>S342*H342</f>
        <v>0</v>
      </c>
      <c r="AR342" s="145" t="s">
        <v>528</v>
      </c>
      <c r="AT342" s="145" t="s">
        <v>634</v>
      </c>
      <c r="AU342" s="145" t="s">
        <v>90</v>
      </c>
      <c r="AY342" s="18" t="s">
        <v>311</v>
      </c>
      <c r="BE342" s="146">
        <f>IF(N342="základní",J342,0)</f>
        <v>0</v>
      </c>
      <c r="BF342" s="146">
        <f>IF(N342="snížená",J342,0)</f>
        <v>0</v>
      </c>
      <c r="BG342" s="146">
        <f>IF(N342="zákl. přenesená",J342,0)</f>
        <v>0</v>
      </c>
      <c r="BH342" s="146">
        <f>IF(N342="sníž. přenesená",J342,0)</f>
        <v>0</v>
      </c>
      <c r="BI342" s="146">
        <f>IF(N342="nulová",J342,0)</f>
        <v>0</v>
      </c>
      <c r="BJ342" s="18" t="s">
        <v>88</v>
      </c>
      <c r="BK342" s="146">
        <f>ROUND(I342*H342,2)</f>
        <v>0</v>
      </c>
      <c r="BL342" s="18" t="s">
        <v>417</v>
      </c>
      <c r="BM342" s="145" t="s">
        <v>4396</v>
      </c>
    </row>
    <row r="343" spans="2:65" s="12" customFormat="1" ht="11.25" x14ac:dyDescent="0.2">
      <c r="B343" s="151"/>
      <c r="D343" s="152" t="s">
        <v>322</v>
      </c>
      <c r="F343" s="154" t="s">
        <v>4397</v>
      </c>
      <c r="H343" s="155">
        <v>5.1999999999999998E-2</v>
      </c>
      <c r="I343" s="156"/>
      <c r="L343" s="151"/>
      <c r="M343" s="157"/>
      <c r="T343" s="158"/>
      <c r="AT343" s="153" t="s">
        <v>322</v>
      </c>
      <c r="AU343" s="153" t="s">
        <v>90</v>
      </c>
      <c r="AV343" s="12" t="s">
        <v>90</v>
      </c>
      <c r="AW343" s="12" t="s">
        <v>4</v>
      </c>
      <c r="AX343" s="12" t="s">
        <v>88</v>
      </c>
      <c r="AY343" s="153" t="s">
        <v>311</v>
      </c>
    </row>
    <row r="344" spans="2:65" s="1" customFormat="1" ht="16.5" customHeight="1" x14ac:dyDescent="0.2">
      <c r="B344" s="34"/>
      <c r="C344" s="134" t="s">
        <v>809</v>
      </c>
      <c r="D344" s="134" t="s">
        <v>313</v>
      </c>
      <c r="E344" s="135" t="s">
        <v>977</v>
      </c>
      <c r="F344" s="136" t="s">
        <v>978</v>
      </c>
      <c r="G344" s="137" t="s">
        <v>250</v>
      </c>
      <c r="H344" s="138">
        <v>162.56</v>
      </c>
      <c r="I344" s="139"/>
      <c r="J344" s="140">
        <f>ROUND(I344*H344,2)</f>
        <v>0</v>
      </c>
      <c r="K344" s="136" t="s">
        <v>317</v>
      </c>
      <c r="L344" s="34"/>
      <c r="M344" s="141" t="s">
        <v>43</v>
      </c>
      <c r="N344" s="142" t="s">
        <v>52</v>
      </c>
      <c r="P344" s="143">
        <f>O344*H344</f>
        <v>0</v>
      </c>
      <c r="Q344" s="143">
        <v>0</v>
      </c>
      <c r="R344" s="143">
        <f>Q344*H344</f>
        <v>0</v>
      </c>
      <c r="S344" s="143">
        <v>0</v>
      </c>
      <c r="T344" s="144">
        <f>S344*H344</f>
        <v>0</v>
      </c>
      <c r="AR344" s="145" t="s">
        <v>417</v>
      </c>
      <c r="AT344" s="145" t="s">
        <v>313</v>
      </c>
      <c r="AU344" s="145" t="s">
        <v>90</v>
      </c>
      <c r="AY344" s="18" t="s">
        <v>311</v>
      </c>
      <c r="BE344" s="146">
        <f>IF(N344="základní",J344,0)</f>
        <v>0</v>
      </c>
      <c r="BF344" s="146">
        <f>IF(N344="snížená",J344,0)</f>
        <v>0</v>
      </c>
      <c r="BG344" s="146">
        <f>IF(N344="zákl. přenesená",J344,0)</f>
        <v>0</v>
      </c>
      <c r="BH344" s="146">
        <f>IF(N344="sníž. přenesená",J344,0)</f>
        <v>0</v>
      </c>
      <c r="BI344" s="146">
        <f>IF(N344="nulová",J344,0)</f>
        <v>0</v>
      </c>
      <c r="BJ344" s="18" t="s">
        <v>88</v>
      </c>
      <c r="BK344" s="146">
        <f>ROUND(I344*H344,2)</f>
        <v>0</v>
      </c>
      <c r="BL344" s="18" t="s">
        <v>417</v>
      </c>
      <c r="BM344" s="145" t="s">
        <v>4398</v>
      </c>
    </row>
    <row r="345" spans="2:65" s="1" customFormat="1" ht="11.25" x14ac:dyDescent="0.2">
      <c r="B345" s="34"/>
      <c r="D345" s="147" t="s">
        <v>320</v>
      </c>
      <c r="F345" s="148" t="s">
        <v>980</v>
      </c>
      <c r="I345" s="149"/>
      <c r="L345" s="34"/>
      <c r="M345" s="150"/>
      <c r="T345" s="55"/>
      <c r="AT345" s="18" t="s">
        <v>320</v>
      </c>
      <c r="AU345" s="18" t="s">
        <v>90</v>
      </c>
    </row>
    <row r="346" spans="2:65" s="12" customFormat="1" ht="11.25" x14ac:dyDescent="0.2">
      <c r="B346" s="151"/>
      <c r="D346" s="152" t="s">
        <v>322</v>
      </c>
      <c r="E346" s="153" t="s">
        <v>43</v>
      </c>
      <c r="F346" s="154" t="s">
        <v>981</v>
      </c>
      <c r="H346" s="155">
        <v>162.56</v>
      </c>
      <c r="I346" s="156"/>
      <c r="L346" s="151"/>
      <c r="M346" s="157"/>
      <c r="T346" s="158"/>
      <c r="AT346" s="153" t="s">
        <v>322</v>
      </c>
      <c r="AU346" s="153" t="s">
        <v>90</v>
      </c>
      <c r="AV346" s="12" t="s">
        <v>90</v>
      </c>
      <c r="AW346" s="12" t="s">
        <v>41</v>
      </c>
      <c r="AX346" s="12" t="s">
        <v>88</v>
      </c>
      <c r="AY346" s="153" t="s">
        <v>311</v>
      </c>
    </row>
    <row r="347" spans="2:65" s="1" customFormat="1" ht="24.2" customHeight="1" x14ac:dyDescent="0.2">
      <c r="B347" s="34"/>
      <c r="C347" s="172" t="s">
        <v>814</v>
      </c>
      <c r="D347" s="172" t="s">
        <v>634</v>
      </c>
      <c r="E347" s="173" t="s">
        <v>935</v>
      </c>
      <c r="F347" s="174" t="s">
        <v>936</v>
      </c>
      <c r="G347" s="175" t="s">
        <v>250</v>
      </c>
      <c r="H347" s="176">
        <v>189.464</v>
      </c>
      <c r="I347" s="177"/>
      <c r="J347" s="178">
        <f>ROUND(I347*H347,2)</f>
        <v>0</v>
      </c>
      <c r="K347" s="174" t="s">
        <v>317</v>
      </c>
      <c r="L347" s="179"/>
      <c r="M347" s="180" t="s">
        <v>43</v>
      </c>
      <c r="N347" s="181" t="s">
        <v>52</v>
      </c>
      <c r="P347" s="143">
        <f>O347*H347</f>
        <v>0</v>
      </c>
      <c r="Q347" s="143">
        <v>5.3E-3</v>
      </c>
      <c r="R347" s="143">
        <f>Q347*H347</f>
        <v>1.0041591999999999</v>
      </c>
      <c r="S347" s="143">
        <v>0</v>
      </c>
      <c r="T347" s="144">
        <f>S347*H347</f>
        <v>0</v>
      </c>
      <c r="AR347" s="145" t="s">
        <v>528</v>
      </c>
      <c r="AT347" s="145" t="s">
        <v>634</v>
      </c>
      <c r="AU347" s="145" t="s">
        <v>90</v>
      </c>
      <c r="AY347" s="18" t="s">
        <v>311</v>
      </c>
      <c r="BE347" s="146">
        <f>IF(N347="základní",J347,0)</f>
        <v>0</v>
      </c>
      <c r="BF347" s="146">
        <f>IF(N347="snížená",J347,0)</f>
        <v>0</v>
      </c>
      <c r="BG347" s="146">
        <f>IF(N347="zákl. přenesená",J347,0)</f>
        <v>0</v>
      </c>
      <c r="BH347" s="146">
        <f>IF(N347="sníž. přenesená",J347,0)</f>
        <v>0</v>
      </c>
      <c r="BI347" s="146">
        <f>IF(N347="nulová",J347,0)</f>
        <v>0</v>
      </c>
      <c r="BJ347" s="18" t="s">
        <v>88</v>
      </c>
      <c r="BK347" s="146">
        <f>ROUND(I347*H347,2)</f>
        <v>0</v>
      </c>
      <c r="BL347" s="18" t="s">
        <v>417</v>
      </c>
      <c r="BM347" s="145" t="s">
        <v>4399</v>
      </c>
    </row>
    <row r="348" spans="2:65" s="12" customFormat="1" ht="11.25" x14ac:dyDescent="0.2">
      <c r="B348" s="151"/>
      <c r="D348" s="152" t="s">
        <v>322</v>
      </c>
      <c r="F348" s="154" t="s">
        <v>4400</v>
      </c>
      <c r="H348" s="155">
        <v>189.464</v>
      </c>
      <c r="I348" s="156"/>
      <c r="L348" s="151"/>
      <c r="M348" s="157"/>
      <c r="T348" s="158"/>
      <c r="AT348" s="153" t="s">
        <v>322</v>
      </c>
      <c r="AU348" s="153" t="s">
        <v>90</v>
      </c>
      <c r="AV348" s="12" t="s">
        <v>90</v>
      </c>
      <c r="AW348" s="12" t="s">
        <v>4</v>
      </c>
      <c r="AX348" s="12" t="s">
        <v>88</v>
      </c>
      <c r="AY348" s="153" t="s">
        <v>311</v>
      </c>
    </row>
    <row r="349" spans="2:65" s="1" customFormat="1" ht="21.75" customHeight="1" x14ac:dyDescent="0.2">
      <c r="B349" s="34"/>
      <c r="C349" s="134" t="s">
        <v>820</v>
      </c>
      <c r="D349" s="134" t="s">
        <v>313</v>
      </c>
      <c r="E349" s="135" t="s">
        <v>986</v>
      </c>
      <c r="F349" s="136" t="s">
        <v>987</v>
      </c>
      <c r="G349" s="137" t="s">
        <v>250</v>
      </c>
      <c r="H349" s="138">
        <v>162.56</v>
      </c>
      <c r="I349" s="139"/>
      <c r="J349" s="140">
        <f>ROUND(I349*H349,2)</f>
        <v>0</v>
      </c>
      <c r="K349" s="136" t="s">
        <v>317</v>
      </c>
      <c r="L349" s="34"/>
      <c r="M349" s="141" t="s">
        <v>43</v>
      </c>
      <c r="N349" s="142" t="s">
        <v>52</v>
      </c>
      <c r="P349" s="143">
        <f>O349*H349</f>
        <v>0</v>
      </c>
      <c r="Q349" s="143">
        <v>0</v>
      </c>
      <c r="R349" s="143">
        <f>Q349*H349</f>
        <v>0</v>
      </c>
      <c r="S349" s="143">
        <v>0</v>
      </c>
      <c r="T349" s="144">
        <f>S349*H349</f>
        <v>0</v>
      </c>
      <c r="AR349" s="145" t="s">
        <v>417</v>
      </c>
      <c r="AT349" s="145" t="s">
        <v>313</v>
      </c>
      <c r="AU349" s="145" t="s">
        <v>90</v>
      </c>
      <c r="AY349" s="18" t="s">
        <v>311</v>
      </c>
      <c r="BE349" s="146">
        <f>IF(N349="základní",J349,0)</f>
        <v>0</v>
      </c>
      <c r="BF349" s="146">
        <f>IF(N349="snížená",J349,0)</f>
        <v>0</v>
      </c>
      <c r="BG349" s="146">
        <f>IF(N349="zákl. přenesená",J349,0)</f>
        <v>0</v>
      </c>
      <c r="BH349" s="146">
        <f>IF(N349="sníž. přenesená",J349,0)</f>
        <v>0</v>
      </c>
      <c r="BI349" s="146">
        <f>IF(N349="nulová",J349,0)</f>
        <v>0</v>
      </c>
      <c r="BJ349" s="18" t="s">
        <v>88</v>
      </c>
      <c r="BK349" s="146">
        <f>ROUND(I349*H349,2)</f>
        <v>0</v>
      </c>
      <c r="BL349" s="18" t="s">
        <v>417</v>
      </c>
      <c r="BM349" s="145" t="s">
        <v>4401</v>
      </c>
    </row>
    <row r="350" spans="2:65" s="1" customFormat="1" ht="11.25" x14ac:dyDescent="0.2">
      <c r="B350" s="34"/>
      <c r="D350" s="147" t="s">
        <v>320</v>
      </c>
      <c r="F350" s="148" t="s">
        <v>989</v>
      </c>
      <c r="I350" s="149"/>
      <c r="L350" s="34"/>
      <c r="M350" s="150"/>
      <c r="T350" s="55"/>
      <c r="AT350" s="18" t="s">
        <v>320</v>
      </c>
      <c r="AU350" s="18" t="s">
        <v>90</v>
      </c>
    </row>
    <row r="351" spans="2:65" s="12" customFormat="1" ht="11.25" x14ac:dyDescent="0.2">
      <c r="B351" s="151"/>
      <c r="D351" s="152" t="s">
        <v>322</v>
      </c>
      <c r="E351" s="153" t="s">
        <v>43</v>
      </c>
      <c r="F351" s="154" t="s">
        <v>990</v>
      </c>
      <c r="H351" s="155">
        <v>162.56</v>
      </c>
      <c r="I351" s="156"/>
      <c r="L351" s="151"/>
      <c r="M351" s="157"/>
      <c r="T351" s="158"/>
      <c r="AT351" s="153" t="s">
        <v>322</v>
      </c>
      <c r="AU351" s="153" t="s">
        <v>90</v>
      </c>
      <c r="AV351" s="12" t="s">
        <v>90</v>
      </c>
      <c r="AW351" s="12" t="s">
        <v>41</v>
      </c>
      <c r="AX351" s="12" t="s">
        <v>88</v>
      </c>
      <c r="AY351" s="153" t="s">
        <v>311</v>
      </c>
    </row>
    <row r="352" spans="2:65" s="1" customFormat="1" ht="24.2" customHeight="1" x14ac:dyDescent="0.2">
      <c r="B352" s="34"/>
      <c r="C352" s="172" t="s">
        <v>824</v>
      </c>
      <c r="D352" s="172" t="s">
        <v>634</v>
      </c>
      <c r="E352" s="173" t="s">
        <v>992</v>
      </c>
      <c r="F352" s="174" t="s">
        <v>993</v>
      </c>
      <c r="G352" s="175" t="s">
        <v>250</v>
      </c>
      <c r="H352" s="176">
        <v>189.464</v>
      </c>
      <c r="I352" s="177"/>
      <c r="J352" s="178">
        <f>ROUND(I352*H352,2)</f>
        <v>0</v>
      </c>
      <c r="K352" s="174" t="s">
        <v>317</v>
      </c>
      <c r="L352" s="179"/>
      <c r="M352" s="180" t="s">
        <v>43</v>
      </c>
      <c r="N352" s="181" t="s">
        <v>52</v>
      </c>
      <c r="P352" s="143">
        <f>O352*H352</f>
        <v>0</v>
      </c>
      <c r="Q352" s="143">
        <v>4.0000000000000001E-3</v>
      </c>
      <c r="R352" s="143">
        <f>Q352*H352</f>
        <v>0.75785599999999997</v>
      </c>
      <c r="S352" s="143">
        <v>0</v>
      </c>
      <c r="T352" s="144">
        <f>S352*H352</f>
        <v>0</v>
      </c>
      <c r="AR352" s="145" t="s">
        <v>528</v>
      </c>
      <c r="AT352" s="145" t="s">
        <v>634</v>
      </c>
      <c r="AU352" s="145" t="s">
        <v>90</v>
      </c>
      <c r="AY352" s="18" t="s">
        <v>311</v>
      </c>
      <c r="BE352" s="146">
        <f>IF(N352="základní",J352,0)</f>
        <v>0</v>
      </c>
      <c r="BF352" s="146">
        <f>IF(N352="snížená",J352,0)</f>
        <v>0</v>
      </c>
      <c r="BG352" s="146">
        <f>IF(N352="zákl. přenesená",J352,0)</f>
        <v>0</v>
      </c>
      <c r="BH352" s="146">
        <f>IF(N352="sníž. přenesená",J352,0)</f>
        <v>0</v>
      </c>
      <c r="BI352" s="146">
        <f>IF(N352="nulová",J352,0)</f>
        <v>0</v>
      </c>
      <c r="BJ352" s="18" t="s">
        <v>88</v>
      </c>
      <c r="BK352" s="146">
        <f>ROUND(I352*H352,2)</f>
        <v>0</v>
      </c>
      <c r="BL352" s="18" t="s">
        <v>417</v>
      </c>
      <c r="BM352" s="145" t="s">
        <v>4402</v>
      </c>
    </row>
    <row r="353" spans="2:65" s="12" customFormat="1" ht="11.25" x14ac:dyDescent="0.2">
      <c r="B353" s="151"/>
      <c r="D353" s="152" t="s">
        <v>322</v>
      </c>
      <c r="F353" s="154" t="s">
        <v>4400</v>
      </c>
      <c r="H353" s="155">
        <v>189.464</v>
      </c>
      <c r="I353" s="156"/>
      <c r="L353" s="151"/>
      <c r="M353" s="157"/>
      <c r="T353" s="158"/>
      <c r="AT353" s="153" t="s">
        <v>322</v>
      </c>
      <c r="AU353" s="153" t="s">
        <v>90</v>
      </c>
      <c r="AV353" s="12" t="s">
        <v>90</v>
      </c>
      <c r="AW353" s="12" t="s">
        <v>4</v>
      </c>
      <c r="AX353" s="12" t="s">
        <v>88</v>
      </c>
      <c r="AY353" s="153" t="s">
        <v>311</v>
      </c>
    </row>
    <row r="354" spans="2:65" s="1" customFormat="1" ht="37.9" customHeight="1" x14ac:dyDescent="0.2">
      <c r="B354" s="34"/>
      <c r="C354" s="134" t="s">
        <v>830</v>
      </c>
      <c r="D354" s="134" t="s">
        <v>313</v>
      </c>
      <c r="E354" s="135" t="s">
        <v>996</v>
      </c>
      <c r="F354" s="136" t="s">
        <v>997</v>
      </c>
      <c r="G354" s="137" t="s">
        <v>250</v>
      </c>
      <c r="H354" s="138">
        <v>162.56</v>
      </c>
      <c r="I354" s="139"/>
      <c r="J354" s="140">
        <f>ROUND(I354*H354,2)</f>
        <v>0</v>
      </c>
      <c r="K354" s="136" t="s">
        <v>317</v>
      </c>
      <c r="L354" s="34"/>
      <c r="M354" s="141" t="s">
        <v>43</v>
      </c>
      <c r="N354" s="142" t="s">
        <v>52</v>
      </c>
      <c r="P354" s="143">
        <f>O354*H354</f>
        <v>0</v>
      </c>
      <c r="Q354" s="143">
        <v>3.1E-4</v>
      </c>
      <c r="R354" s="143">
        <f>Q354*H354</f>
        <v>5.0393600000000004E-2</v>
      </c>
      <c r="S354" s="143">
        <v>0</v>
      </c>
      <c r="T354" s="144">
        <f>S354*H354</f>
        <v>0</v>
      </c>
      <c r="AR354" s="145" t="s">
        <v>417</v>
      </c>
      <c r="AT354" s="145" t="s">
        <v>313</v>
      </c>
      <c r="AU354" s="145" t="s">
        <v>90</v>
      </c>
      <c r="AY354" s="18" t="s">
        <v>311</v>
      </c>
      <c r="BE354" s="146">
        <f>IF(N354="základní",J354,0)</f>
        <v>0</v>
      </c>
      <c r="BF354" s="146">
        <f>IF(N354="snížená",J354,0)</f>
        <v>0</v>
      </c>
      <c r="BG354" s="146">
        <f>IF(N354="zákl. přenesená",J354,0)</f>
        <v>0</v>
      </c>
      <c r="BH354" s="146">
        <f>IF(N354="sníž. přenesená",J354,0)</f>
        <v>0</v>
      </c>
      <c r="BI354" s="146">
        <f>IF(N354="nulová",J354,0)</f>
        <v>0</v>
      </c>
      <c r="BJ354" s="18" t="s">
        <v>88</v>
      </c>
      <c r="BK354" s="146">
        <f>ROUND(I354*H354,2)</f>
        <v>0</v>
      </c>
      <c r="BL354" s="18" t="s">
        <v>417</v>
      </c>
      <c r="BM354" s="145" t="s">
        <v>4403</v>
      </c>
    </row>
    <row r="355" spans="2:65" s="1" customFormat="1" ht="11.25" x14ac:dyDescent="0.2">
      <c r="B355" s="34"/>
      <c r="D355" s="147" t="s">
        <v>320</v>
      </c>
      <c r="F355" s="148" t="s">
        <v>999</v>
      </c>
      <c r="I355" s="149"/>
      <c r="L355" s="34"/>
      <c r="M355" s="150"/>
      <c r="T355" s="55"/>
      <c r="AT355" s="18" t="s">
        <v>320</v>
      </c>
      <c r="AU355" s="18" t="s">
        <v>90</v>
      </c>
    </row>
    <row r="356" spans="2:65" s="12" customFormat="1" ht="11.25" x14ac:dyDescent="0.2">
      <c r="B356" s="151"/>
      <c r="D356" s="152" t="s">
        <v>322</v>
      </c>
      <c r="E356" s="153" t="s">
        <v>43</v>
      </c>
      <c r="F356" s="154" t="s">
        <v>1000</v>
      </c>
      <c r="H356" s="155">
        <v>162.56</v>
      </c>
      <c r="I356" s="156"/>
      <c r="L356" s="151"/>
      <c r="M356" s="157"/>
      <c r="T356" s="158"/>
      <c r="AT356" s="153" t="s">
        <v>322</v>
      </c>
      <c r="AU356" s="153" t="s">
        <v>90</v>
      </c>
      <c r="AV356" s="12" t="s">
        <v>90</v>
      </c>
      <c r="AW356" s="12" t="s">
        <v>41</v>
      </c>
      <c r="AX356" s="12" t="s">
        <v>88</v>
      </c>
      <c r="AY356" s="153" t="s">
        <v>311</v>
      </c>
    </row>
    <row r="357" spans="2:65" s="1" customFormat="1" ht="24.2" customHeight="1" x14ac:dyDescent="0.2">
      <c r="B357" s="34"/>
      <c r="C357" s="172" t="s">
        <v>836</v>
      </c>
      <c r="D357" s="172" t="s">
        <v>634</v>
      </c>
      <c r="E357" s="173" t="s">
        <v>1002</v>
      </c>
      <c r="F357" s="174" t="s">
        <v>1003</v>
      </c>
      <c r="G357" s="175" t="s">
        <v>250</v>
      </c>
      <c r="H357" s="176">
        <v>189.464</v>
      </c>
      <c r="I357" s="177"/>
      <c r="J357" s="178">
        <f>ROUND(I357*H357,2)</f>
        <v>0</v>
      </c>
      <c r="K357" s="174" t="s">
        <v>317</v>
      </c>
      <c r="L357" s="179"/>
      <c r="M357" s="180" t="s">
        <v>43</v>
      </c>
      <c r="N357" s="181" t="s">
        <v>52</v>
      </c>
      <c r="P357" s="143">
        <f>O357*H357</f>
        <v>0</v>
      </c>
      <c r="Q357" s="143">
        <v>4.7999999999999996E-3</v>
      </c>
      <c r="R357" s="143">
        <f>Q357*H357</f>
        <v>0.90942719999999988</v>
      </c>
      <c r="S357" s="143">
        <v>0</v>
      </c>
      <c r="T357" s="144">
        <f>S357*H357</f>
        <v>0</v>
      </c>
      <c r="AR357" s="145" t="s">
        <v>528</v>
      </c>
      <c r="AT357" s="145" t="s">
        <v>634</v>
      </c>
      <c r="AU357" s="145" t="s">
        <v>90</v>
      </c>
      <c r="AY357" s="18" t="s">
        <v>311</v>
      </c>
      <c r="BE357" s="146">
        <f>IF(N357="základní",J357,0)</f>
        <v>0</v>
      </c>
      <c r="BF357" s="146">
        <f>IF(N357="snížená",J357,0)</f>
        <v>0</v>
      </c>
      <c r="BG357" s="146">
        <f>IF(N357="zákl. přenesená",J357,0)</f>
        <v>0</v>
      </c>
      <c r="BH357" s="146">
        <f>IF(N357="sníž. přenesená",J357,0)</f>
        <v>0</v>
      </c>
      <c r="BI357" s="146">
        <f>IF(N357="nulová",J357,0)</f>
        <v>0</v>
      </c>
      <c r="BJ357" s="18" t="s">
        <v>88</v>
      </c>
      <c r="BK357" s="146">
        <f>ROUND(I357*H357,2)</f>
        <v>0</v>
      </c>
      <c r="BL357" s="18" t="s">
        <v>417</v>
      </c>
      <c r="BM357" s="145" t="s">
        <v>4404</v>
      </c>
    </row>
    <row r="358" spans="2:65" s="12" customFormat="1" ht="11.25" x14ac:dyDescent="0.2">
      <c r="B358" s="151"/>
      <c r="D358" s="152" t="s">
        <v>322</v>
      </c>
      <c r="F358" s="154" t="s">
        <v>4400</v>
      </c>
      <c r="H358" s="155">
        <v>189.464</v>
      </c>
      <c r="I358" s="156"/>
      <c r="L358" s="151"/>
      <c r="M358" s="157"/>
      <c r="T358" s="158"/>
      <c r="AT358" s="153" t="s">
        <v>322</v>
      </c>
      <c r="AU358" s="153" t="s">
        <v>90</v>
      </c>
      <c r="AV358" s="12" t="s">
        <v>90</v>
      </c>
      <c r="AW358" s="12" t="s">
        <v>4</v>
      </c>
      <c r="AX358" s="12" t="s">
        <v>88</v>
      </c>
      <c r="AY358" s="153" t="s">
        <v>311</v>
      </c>
    </row>
    <row r="359" spans="2:65" s="1" customFormat="1" ht="21.75" customHeight="1" x14ac:dyDescent="0.2">
      <c r="B359" s="34"/>
      <c r="C359" s="134" t="s">
        <v>842</v>
      </c>
      <c r="D359" s="134" t="s">
        <v>313</v>
      </c>
      <c r="E359" s="135" t="s">
        <v>4405</v>
      </c>
      <c r="F359" s="136" t="s">
        <v>4406</v>
      </c>
      <c r="G359" s="137" t="s">
        <v>250</v>
      </c>
      <c r="H359" s="138">
        <v>162.4</v>
      </c>
      <c r="I359" s="139"/>
      <c r="J359" s="140">
        <f>ROUND(I359*H359,2)</f>
        <v>0</v>
      </c>
      <c r="K359" s="136" t="s">
        <v>317</v>
      </c>
      <c r="L359" s="34"/>
      <c r="M359" s="141" t="s">
        <v>43</v>
      </c>
      <c r="N359" s="142" t="s">
        <v>52</v>
      </c>
      <c r="P359" s="143">
        <f>O359*H359</f>
        <v>0</v>
      </c>
      <c r="Q359" s="143">
        <v>0</v>
      </c>
      <c r="R359" s="143">
        <f>Q359*H359</f>
        <v>0</v>
      </c>
      <c r="S359" s="143">
        <v>1.6500000000000001E-2</v>
      </c>
      <c r="T359" s="144">
        <f>S359*H359</f>
        <v>2.6796000000000002</v>
      </c>
      <c r="AR359" s="145" t="s">
        <v>417</v>
      </c>
      <c r="AT359" s="145" t="s">
        <v>313</v>
      </c>
      <c r="AU359" s="145" t="s">
        <v>90</v>
      </c>
      <c r="AY359" s="18" t="s">
        <v>311</v>
      </c>
      <c r="BE359" s="146">
        <f>IF(N359="základní",J359,0)</f>
        <v>0</v>
      </c>
      <c r="BF359" s="146">
        <f>IF(N359="snížená",J359,0)</f>
        <v>0</v>
      </c>
      <c r="BG359" s="146">
        <f>IF(N359="zákl. přenesená",J359,0)</f>
        <v>0</v>
      </c>
      <c r="BH359" s="146">
        <f>IF(N359="sníž. přenesená",J359,0)</f>
        <v>0</v>
      </c>
      <c r="BI359" s="146">
        <f>IF(N359="nulová",J359,0)</f>
        <v>0</v>
      </c>
      <c r="BJ359" s="18" t="s">
        <v>88</v>
      </c>
      <c r="BK359" s="146">
        <f>ROUND(I359*H359,2)</f>
        <v>0</v>
      </c>
      <c r="BL359" s="18" t="s">
        <v>417</v>
      </c>
      <c r="BM359" s="145" t="s">
        <v>4407</v>
      </c>
    </row>
    <row r="360" spans="2:65" s="1" customFormat="1" ht="11.25" x14ac:dyDescent="0.2">
      <c r="B360" s="34"/>
      <c r="D360" s="147" t="s">
        <v>320</v>
      </c>
      <c r="F360" s="148" t="s">
        <v>4408</v>
      </c>
      <c r="I360" s="149"/>
      <c r="L360" s="34"/>
      <c r="M360" s="150"/>
      <c r="T360" s="55"/>
      <c r="AT360" s="18" t="s">
        <v>320</v>
      </c>
      <c r="AU360" s="18" t="s">
        <v>90</v>
      </c>
    </row>
    <row r="361" spans="2:65" s="12" customFormat="1" ht="11.25" x14ac:dyDescent="0.2">
      <c r="B361" s="151"/>
      <c r="D361" s="152" t="s">
        <v>322</v>
      </c>
      <c r="E361" s="153" t="s">
        <v>43</v>
      </c>
      <c r="F361" s="154" t="s">
        <v>4294</v>
      </c>
      <c r="H361" s="155">
        <v>162.4</v>
      </c>
      <c r="I361" s="156"/>
      <c r="L361" s="151"/>
      <c r="M361" s="157"/>
      <c r="T361" s="158"/>
      <c r="AT361" s="153" t="s">
        <v>322</v>
      </c>
      <c r="AU361" s="153" t="s">
        <v>90</v>
      </c>
      <c r="AV361" s="12" t="s">
        <v>90</v>
      </c>
      <c r="AW361" s="12" t="s">
        <v>41</v>
      </c>
      <c r="AX361" s="12" t="s">
        <v>88</v>
      </c>
      <c r="AY361" s="153" t="s">
        <v>311</v>
      </c>
    </row>
    <row r="362" spans="2:65" s="1" customFormat="1" ht="16.5" customHeight="1" x14ac:dyDescent="0.2">
      <c r="B362" s="34"/>
      <c r="C362" s="134" t="s">
        <v>847</v>
      </c>
      <c r="D362" s="134" t="s">
        <v>313</v>
      </c>
      <c r="E362" s="135" t="s">
        <v>1006</v>
      </c>
      <c r="F362" s="136" t="s">
        <v>1007</v>
      </c>
      <c r="G362" s="137" t="s">
        <v>250</v>
      </c>
      <c r="H362" s="138">
        <v>162.56</v>
      </c>
      <c r="I362" s="139"/>
      <c r="J362" s="140">
        <f>ROUND(I362*H362,2)</f>
        <v>0</v>
      </c>
      <c r="K362" s="136" t="s">
        <v>317</v>
      </c>
      <c r="L362" s="34"/>
      <c r="M362" s="141" t="s">
        <v>43</v>
      </c>
      <c r="N362" s="142" t="s">
        <v>52</v>
      </c>
      <c r="P362" s="143">
        <f>O362*H362</f>
        <v>0</v>
      </c>
      <c r="Q362" s="143">
        <v>8.8000000000000003E-4</v>
      </c>
      <c r="R362" s="143">
        <f>Q362*H362</f>
        <v>0.14305280000000001</v>
      </c>
      <c r="S362" s="143">
        <v>0</v>
      </c>
      <c r="T362" s="144">
        <f>S362*H362</f>
        <v>0</v>
      </c>
      <c r="AR362" s="145" t="s">
        <v>417</v>
      </c>
      <c r="AT362" s="145" t="s">
        <v>313</v>
      </c>
      <c r="AU362" s="145" t="s">
        <v>90</v>
      </c>
      <c r="AY362" s="18" t="s">
        <v>311</v>
      </c>
      <c r="BE362" s="146">
        <f>IF(N362="základní",J362,0)</f>
        <v>0</v>
      </c>
      <c r="BF362" s="146">
        <f>IF(N362="snížená",J362,0)</f>
        <v>0</v>
      </c>
      <c r="BG362" s="146">
        <f>IF(N362="zákl. přenesená",J362,0)</f>
        <v>0</v>
      </c>
      <c r="BH362" s="146">
        <f>IF(N362="sníž. přenesená",J362,0)</f>
        <v>0</v>
      </c>
      <c r="BI362" s="146">
        <f>IF(N362="nulová",J362,0)</f>
        <v>0</v>
      </c>
      <c r="BJ362" s="18" t="s">
        <v>88</v>
      </c>
      <c r="BK362" s="146">
        <f>ROUND(I362*H362,2)</f>
        <v>0</v>
      </c>
      <c r="BL362" s="18" t="s">
        <v>417</v>
      </c>
      <c r="BM362" s="145" t="s">
        <v>4409</v>
      </c>
    </row>
    <row r="363" spans="2:65" s="1" customFormat="1" ht="11.25" x14ac:dyDescent="0.2">
      <c r="B363" s="34"/>
      <c r="D363" s="147" t="s">
        <v>320</v>
      </c>
      <c r="F363" s="148" t="s">
        <v>1009</v>
      </c>
      <c r="I363" s="149"/>
      <c r="L363" s="34"/>
      <c r="M363" s="150"/>
      <c r="T363" s="55"/>
      <c r="AT363" s="18" t="s">
        <v>320</v>
      </c>
      <c r="AU363" s="18" t="s">
        <v>90</v>
      </c>
    </row>
    <row r="364" spans="2:65" s="12" customFormat="1" ht="11.25" x14ac:dyDescent="0.2">
      <c r="B364" s="151"/>
      <c r="D364" s="152" t="s">
        <v>322</v>
      </c>
      <c r="E364" s="153" t="s">
        <v>43</v>
      </c>
      <c r="F364" s="154" t="s">
        <v>1010</v>
      </c>
      <c r="H364" s="155">
        <v>162.56</v>
      </c>
      <c r="I364" s="156"/>
      <c r="L364" s="151"/>
      <c r="M364" s="157"/>
      <c r="T364" s="158"/>
      <c r="AT364" s="153" t="s">
        <v>322</v>
      </c>
      <c r="AU364" s="153" t="s">
        <v>90</v>
      </c>
      <c r="AV364" s="12" t="s">
        <v>90</v>
      </c>
      <c r="AW364" s="12" t="s">
        <v>41</v>
      </c>
      <c r="AX364" s="12" t="s">
        <v>88</v>
      </c>
      <c r="AY364" s="153" t="s">
        <v>311</v>
      </c>
    </row>
    <row r="365" spans="2:65" s="1" customFormat="1" ht="24.2" customHeight="1" x14ac:dyDescent="0.2">
      <c r="B365" s="34"/>
      <c r="C365" s="172" t="s">
        <v>857</v>
      </c>
      <c r="D365" s="172" t="s">
        <v>634</v>
      </c>
      <c r="E365" s="173" t="s">
        <v>1012</v>
      </c>
      <c r="F365" s="174" t="s">
        <v>1013</v>
      </c>
      <c r="G365" s="175" t="s">
        <v>250</v>
      </c>
      <c r="H365" s="176">
        <v>189.464</v>
      </c>
      <c r="I365" s="177"/>
      <c r="J365" s="178">
        <f>ROUND(I365*H365,2)</f>
        <v>0</v>
      </c>
      <c r="K365" s="174" t="s">
        <v>317</v>
      </c>
      <c r="L365" s="179"/>
      <c r="M365" s="180" t="s">
        <v>43</v>
      </c>
      <c r="N365" s="181" t="s">
        <v>52</v>
      </c>
      <c r="P365" s="143">
        <f>O365*H365</f>
        <v>0</v>
      </c>
      <c r="Q365" s="143">
        <v>5.4000000000000003E-3</v>
      </c>
      <c r="R365" s="143">
        <f>Q365*H365</f>
        <v>1.0231056000000001</v>
      </c>
      <c r="S365" s="143">
        <v>0</v>
      </c>
      <c r="T365" s="144">
        <f>S365*H365</f>
        <v>0</v>
      </c>
      <c r="AR365" s="145" t="s">
        <v>528</v>
      </c>
      <c r="AT365" s="145" t="s">
        <v>634</v>
      </c>
      <c r="AU365" s="145" t="s">
        <v>90</v>
      </c>
      <c r="AY365" s="18" t="s">
        <v>311</v>
      </c>
      <c r="BE365" s="146">
        <f>IF(N365="základní",J365,0)</f>
        <v>0</v>
      </c>
      <c r="BF365" s="146">
        <f>IF(N365="snížená",J365,0)</f>
        <v>0</v>
      </c>
      <c r="BG365" s="146">
        <f>IF(N365="zákl. přenesená",J365,0)</f>
        <v>0</v>
      </c>
      <c r="BH365" s="146">
        <f>IF(N365="sníž. přenesená",J365,0)</f>
        <v>0</v>
      </c>
      <c r="BI365" s="146">
        <f>IF(N365="nulová",J365,0)</f>
        <v>0</v>
      </c>
      <c r="BJ365" s="18" t="s">
        <v>88</v>
      </c>
      <c r="BK365" s="146">
        <f>ROUND(I365*H365,2)</f>
        <v>0</v>
      </c>
      <c r="BL365" s="18" t="s">
        <v>417</v>
      </c>
      <c r="BM365" s="145" t="s">
        <v>4410</v>
      </c>
    </row>
    <row r="366" spans="2:65" s="12" customFormat="1" ht="11.25" x14ac:dyDescent="0.2">
      <c r="B366" s="151"/>
      <c r="D366" s="152" t="s">
        <v>322</v>
      </c>
      <c r="F366" s="154" t="s">
        <v>4400</v>
      </c>
      <c r="H366" s="155">
        <v>189.464</v>
      </c>
      <c r="I366" s="156"/>
      <c r="L366" s="151"/>
      <c r="M366" s="157"/>
      <c r="T366" s="158"/>
      <c r="AT366" s="153" t="s">
        <v>322</v>
      </c>
      <c r="AU366" s="153" t="s">
        <v>90</v>
      </c>
      <c r="AV366" s="12" t="s">
        <v>90</v>
      </c>
      <c r="AW366" s="12" t="s">
        <v>4</v>
      </c>
      <c r="AX366" s="12" t="s">
        <v>88</v>
      </c>
      <c r="AY366" s="153" t="s">
        <v>311</v>
      </c>
    </row>
    <row r="367" spans="2:65" s="1" customFormat="1" ht="21.75" customHeight="1" x14ac:dyDescent="0.2">
      <c r="B367" s="34"/>
      <c r="C367" s="134" t="s">
        <v>863</v>
      </c>
      <c r="D367" s="134" t="s">
        <v>313</v>
      </c>
      <c r="E367" s="135" t="s">
        <v>1034</v>
      </c>
      <c r="F367" s="136" t="s">
        <v>1035</v>
      </c>
      <c r="G367" s="137" t="s">
        <v>250</v>
      </c>
      <c r="H367" s="138">
        <v>162.56</v>
      </c>
      <c r="I367" s="139"/>
      <c r="J367" s="140">
        <f>ROUND(I367*H367,2)</f>
        <v>0</v>
      </c>
      <c r="K367" s="136" t="s">
        <v>317</v>
      </c>
      <c r="L367" s="34"/>
      <c r="M367" s="141" t="s">
        <v>43</v>
      </c>
      <c r="N367" s="142" t="s">
        <v>52</v>
      </c>
      <c r="P367" s="143">
        <f>O367*H367</f>
        <v>0</v>
      </c>
      <c r="Q367" s="143">
        <v>0</v>
      </c>
      <c r="R367" s="143">
        <f>Q367*H367</f>
        <v>0</v>
      </c>
      <c r="S367" s="143">
        <v>0</v>
      </c>
      <c r="T367" s="144">
        <f>S367*H367</f>
        <v>0</v>
      </c>
      <c r="AR367" s="145" t="s">
        <v>417</v>
      </c>
      <c r="AT367" s="145" t="s">
        <v>313</v>
      </c>
      <c r="AU367" s="145" t="s">
        <v>90</v>
      </c>
      <c r="AY367" s="18" t="s">
        <v>311</v>
      </c>
      <c r="BE367" s="146">
        <f>IF(N367="základní",J367,0)</f>
        <v>0</v>
      </c>
      <c r="BF367" s="146">
        <f>IF(N367="snížená",J367,0)</f>
        <v>0</v>
      </c>
      <c r="BG367" s="146">
        <f>IF(N367="zákl. přenesená",J367,0)</f>
        <v>0</v>
      </c>
      <c r="BH367" s="146">
        <f>IF(N367="sníž. přenesená",J367,0)</f>
        <v>0</v>
      </c>
      <c r="BI367" s="146">
        <f>IF(N367="nulová",J367,0)</f>
        <v>0</v>
      </c>
      <c r="BJ367" s="18" t="s">
        <v>88</v>
      </c>
      <c r="BK367" s="146">
        <f>ROUND(I367*H367,2)</f>
        <v>0</v>
      </c>
      <c r="BL367" s="18" t="s">
        <v>417</v>
      </c>
      <c r="BM367" s="145" t="s">
        <v>4411</v>
      </c>
    </row>
    <row r="368" spans="2:65" s="1" customFormat="1" ht="11.25" x14ac:dyDescent="0.2">
      <c r="B368" s="34"/>
      <c r="D368" s="147" t="s">
        <v>320</v>
      </c>
      <c r="F368" s="148" t="s">
        <v>1037</v>
      </c>
      <c r="I368" s="149"/>
      <c r="L368" s="34"/>
      <c r="M368" s="150"/>
      <c r="T368" s="55"/>
      <c r="AT368" s="18" t="s">
        <v>320</v>
      </c>
      <c r="AU368" s="18" t="s">
        <v>90</v>
      </c>
    </row>
    <row r="369" spans="2:65" s="12" customFormat="1" ht="11.25" x14ac:dyDescent="0.2">
      <c r="B369" s="151"/>
      <c r="D369" s="152" t="s">
        <v>322</v>
      </c>
      <c r="E369" s="153" t="s">
        <v>43</v>
      </c>
      <c r="F369" s="154" t="s">
        <v>990</v>
      </c>
      <c r="H369" s="155">
        <v>162.56</v>
      </c>
      <c r="I369" s="156"/>
      <c r="L369" s="151"/>
      <c r="M369" s="157"/>
      <c r="T369" s="158"/>
      <c r="AT369" s="153" t="s">
        <v>322</v>
      </c>
      <c r="AU369" s="153" t="s">
        <v>90</v>
      </c>
      <c r="AV369" s="12" t="s">
        <v>90</v>
      </c>
      <c r="AW369" s="12" t="s">
        <v>41</v>
      </c>
      <c r="AX369" s="12" t="s">
        <v>88</v>
      </c>
      <c r="AY369" s="153" t="s">
        <v>311</v>
      </c>
    </row>
    <row r="370" spans="2:65" s="1" customFormat="1" ht="16.5" customHeight="1" x14ac:dyDescent="0.2">
      <c r="B370" s="34"/>
      <c r="C370" s="172" t="s">
        <v>870</v>
      </c>
      <c r="D370" s="172" t="s">
        <v>634</v>
      </c>
      <c r="E370" s="173" t="s">
        <v>1039</v>
      </c>
      <c r="F370" s="174" t="s">
        <v>1040</v>
      </c>
      <c r="G370" s="175" t="s">
        <v>250</v>
      </c>
      <c r="H370" s="176">
        <v>187.75700000000001</v>
      </c>
      <c r="I370" s="177"/>
      <c r="J370" s="178">
        <f>ROUND(I370*H370,2)</f>
        <v>0</v>
      </c>
      <c r="K370" s="174" t="s">
        <v>317</v>
      </c>
      <c r="L370" s="179"/>
      <c r="M370" s="180" t="s">
        <v>43</v>
      </c>
      <c r="N370" s="181" t="s">
        <v>52</v>
      </c>
      <c r="P370" s="143">
        <f>O370*H370</f>
        <v>0</v>
      </c>
      <c r="Q370" s="143">
        <v>1E-4</v>
      </c>
      <c r="R370" s="143">
        <f>Q370*H370</f>
        <v>1.8775700000000003E-2</v>
      </c>
      <c r="S370" s="143">
        <v>0</v>
      </c>
      <c r="T370" s="144">
        <f>S370*H370</f>
        <v>0</v>
      </c>
      <c r="AR370" s="145" t="s">
        <v>528</v>
      </c>
      <c r="AT370" s="145" t="s">
        <v>634</v>
      </c>
      <c r="AU370" s="145" t="s">
        <v>90</v>
      </c>
      <c r="AY370" s="18" t="s">
        <v>311</v>
      </c>
      <c r="BE370" s="146">
        <f>IF(N370="základní",J370,0)</f>
        <v>0</v>
      </c>
      <c r="BF370" s="146">
        <f>IF(N370="snížená",J370,0)</f>
        <v>0</v>
      </c>
      <c r="BG370" s="146">
        <f>IF(N370="zákl. přenesená",J370,0)</f>
        <v>0</v>
      </c>
      <c r="BH370" s="146">
        <f>IF(N370="sníž. přenesená",J370,0)</f>
        <v>0</v>
      </c>
      <c r="BI370" s="146">
        <f>IF(N370="nulová",J370,0)</f>
        <v>0</v>
      </c>
      <c r="BJ370" s="18" t="s">
        <v>88</v>
      </c>
      <c r="BK370" s="146">
        <f>ROUND(I370*H370,2)</f>
        <v>0</v>
      </c>
      <c r="BL370" s="18" t="s">
        <v>417</v>
      </c>
      <c r="BM370" s="145" t="s">
        <v>4412</v>
      </c>
    </row>
    <row r="371" spans="2:65" s="12" customFormat="1" ht="11.25" x14ac:dyDescent="0.2">
      <c r="B371" s="151"/>
      <c r="D371" s="152" t="s">
        <v>322</v>
      </c>
      <c r="F371" s="154" t="s">
        <v>4413</v>
      </c>
      <c r="H371" s="155">
        <v>187.75700000000001</v>
      </c>
      <c r="I371" s="156"/>
      <c r="L371" s="151"/>
      <c r="M371" s="157"/>
      <c r="T371" s="158"/>
      <c r="AT371" s="153" t="s">
        <v>322</v>
      </c>
      <c r="AU371" s="153" t="s">
        <v>90</v>
      </c>
      <c r="AV371" s="12" t="s">
        <v>90</v>
      </c>
      <c r="AW371" s="12" t="s">
        <v>4</v>
      </c>
      <c r="AX371" s="12" t="s">
        <v>88</v>
      </c>
      <c r="AY371" s="153" t="s">
        <v>311</v>
      </c>
    </row>
    <row r="372" spans="2:65" s="1" customFormat="1" ht="16.5" customHeight="1" x14ac:dyDescent="0.2">
      <c r="B372" s="34"/>
      <c r="C372" s="134" t="s">
        <v>875</v>
      </c>
      <c r="D372" s="134" t="s">
        <v>313</v>
      </c>
      <c r="E372" s="135" t="s">
        <v>1044</v>
      </c>
      <c r="F372" s="136" t="s">
        <v>1045</v>
      </c>
      <c r="G372" s="137" t="s">
        <v>379</v>
      </c>
      <c r="H372" s="138">
        <v>101.4</v>
      </c>
      <c r="I372" s="139"/>
      <c r="J372" s="140">
        <f>ROUND(I372*H372,2)</f>
        <v>0</v>
      </c>
      <c r="K372" s="136" t="s">
        <v>317</v>
      </c>
      <c r="L372" s="34"/>
      <c r="M372" s="141" t="s">
        <v>43</v>
      </c>
      <c r="N372" s="142" t="s">
        <v>52</v>
      </c>
      <c r="P372" s="143">
        <f>O372*H372</f>
        <v>0</v>
      </c>
      <c r="Q372" s="143">
        <v>4.6999999999999999E-4</v>
      </c>
      <c r="R372" s="143">
        <f>Q372*H372</f>
        <v>4.7657999999999999E-2</v>
      </c>
      <c r="S372" s="143">
        <v>0</v>
      </c>
      <c r="T372" s="144">
        <f>S372*H372</f>
        <v>0</v>
      </c>
      <c r="AR372" s="145" t="s">
        <v>417</v>
      </c>
      <c r="AT372" s="145" t="s">
        <v>313</v>
      </c>
      <c r="AU372" s="145" t="s">
        <v>90</v>
      </c>
      <c r="AY372" s="18" t="s">
        <v>311</v>
      </c>
      <c r="BE372" s="146">
        <f>IF(N372="základní",J372,0)</f>
        <v>0</v>
      </c>
      <c r="BF372" s="146">
        <f>IF(N372="snížená",J372,0)</f>
        <v>0</v>
      </c>
      <c r="BG372" s="146">
        <f>IF(N372="zákl. přenesená",J372,0)</f>
        <v>0</v>
      </c>
      <c r="BH372" s="146">
        <f>IF(N372="sníž. přenesená",J372,0)</f>
        <v>0</v>
      </c>
      <c r="BI372" s="146">
        <f>IF(N372="nulová",J372,0)</f>
        <v>0</v>
      </c>
      <c r="BJ372" s="18" t="s">
        <v>88</v>
      </c>
      <c r="BK372" s="146">
        <f>ROUND(I372*H372,2)</f>
        <v>0</v>
      </c>
      <c r="BL372" s="18" t="s">
        <v>417</v>
      </c>
      <c r="BM372" s="145" t="s">
        <v>4414</v>
      </c>
    </row>
    <row r="373" spans="2:65" s="1" customFormat="1" ht="11.25" x14ac:dyDescent="0.2">
      <c r="B373" s="34"/>
      <c r="D373" s="147" t="s">
        <v>320</v>
      </c>
      <c r="F373" s="148" t="s">
        <v>1047</v>
      </c>
      <c r="I373" s="149"/>
      <c r="L373" s="34"/>
      <c r="M373" s="150"/>
      <c r="T373" s="55"/>
      <c r="AT373" s="18" t="s">
        <v>320</v>
      </c>
      <c r="AU373" s="18" t="s">
        <v>90</v>
      </c>
    </row>
    <row r="374" spans="2:65" s="12" customFormat="1" ht="11.25" x14ac:dyDescent="0.2">
      <c r="B374" s="151"/>
      <c r="D374" s="152" t="s">
        <v>322</v>
      </c>
      <c r="E374" s="153" t="s">
        <v>43</v>
      </c>
      <c r="F374" s="154" t="s">
        <v>4415</v>
      </c>
      <c r="H374" s="155">
        <v>51</v>
      </c>
      <c r="I374" s="156"/>
      <c r="L374" s="151"/>
      <c r="M374" s="157"/>
      <c r="T374" s="158"/>
      <c r="AT374" s="153" t="s">
        <v>322</v>
      </c>
      <c r="AU374" s="153" t="s">
        <v>90</v>
      </c>
      <c r="AV374" s="12" t="s">
        <v>90</v>
      </c>
      <c r="AW374" s="12" t="s">
        <v>41</v>
      </c>
      <c r="AX374" s="12" t="s">
        <v>81</v>
      </c>
      <c r="AY374" s="153" t="s">
        <v>311</v>
      </c>
    </row>
    <row r="375" spans="2:65" s="12" customFormat="1" ht="11.25" x14ac:dyDescent="0.2">
      <c r="B375" s="151"/>
      <c r="D375" s="152" t="s">
        <v>322</v>
      </c>
      <c r="E375" s="153" t="s">
        <v>43</v>
      </c>
      <c r="F375" s="154" t="s">
        <v>4416</v>
      </c>
      <c r="H375" s="155">
        <v>50.4</v>
      </c>
      <c r="I375" s="156"/>
      <c r="L375" s="151"/>
      <c r="M375" s="157"/>
      <c r="T375" s="158"/>
      <c r="AT375" s="153" t="s">
        <v>322</v>
      </c>
      <c r="AU375" s="153" t="s">
        <v>90</v>
      </c>
      <c r="AV375" s="12" t="s">
        <v>90</v>
      </c>
      <c r="AW375" s="12" t="s">
        <v>41</v>
      </c>
      <c r="AX375" s="12" t="s">
        <v>81</v>
      </c>
      <c r="AY375" s="153" t="s">
        <v>311</v>
      </c>
    </row>
    <row r="376" spans="2:65" s="13" customFormat="1" ht="11.25" x14ac:dyDescent="0.2">
      <c r="B376" s="159"/>
      <c r="D376" s="152" t="s">
        <v>322</v>
      </c>
      <c r="E376" s="160" t="s">
        <v>43</v>
      </c>
      <c r="F376" s="161" t="s">
        <v>331</v>
      </c>
      <c r="H376" s="162">
        <v>101.4</v>
      </c>
      <c r="I376" s="163"/>
      <c r="L376" s="159"/>
      <c r="M376" s="164"/>
      <c r="T376" s="165"/>
      <c r="AT376" s="160" t="s">
        <v>322</v>
      </c>
      <c r="AU376" s="160" t="s">
        <v>90</v>
      </c>
      <c r="AV376" s="13" t="s">
        <v>318</v>
      </c>
      <c r="AW376" s="13" t="s">
        <v>41</v>
      </c>
      <c r="AX376" s="13" t="s">
        <v>88</v>
      </c>
      <c r="AY376" s="160" t="s">
        <v>311</v>
      </c>
    </row>
    <row r="377" spans="2:65" s="1" customFormat="1" ht="24.2" customHeight="1" x14ac:dyDescent="0.2">
      <c r="B377" s="34"/>
      <c r="C377" s="172" t="s">
        <v>880</v>
      </c>
      <c r="D377" s="172" t="s">
        <v>634</v>
      </c>
      <c r="E377" s="173" t="s">
        <v>1012</v>
      </c>
      <c r="F377" s="174" t="s">
        <v>1013</v>
      </c>
      <c r="G377" s="175" t="s">
        <v>250</v>
      </c>
      <c r="H377" s="176">
        <v>55.77</v>
      </c>
      <c r="I377" s="177"/>
      <c r="J377" s="178">
        <f>ROUND(I377*H377,2)</f>
        <v>0</v>
      </c>
      <c r="K377" s="174" t="s">
        <v>317</v>
      </c>
      <c r="L377" s="179"/>
      <c r="M377" s="180" t="s">
        <v>43</v>
      </c>
      <c r="N377" s="181" t="s">
        <v>52</v>
      </c>
      <c r="P377" s="143">
        <f>O377*H377</f>
        <v>0</v>
      </c>
      <c r="Q377" s="143">
        <v>5.4000000000000003E-3</v>
      </c>
      <c r="R377" s="143">
        <f>Q377*H377</f>
        <v>0.30115800000000004</v>
      </c>
      <c r="S377" s="143">
        <v>0</v>
      </c>
      <c r="T377" s="144">
        <f>S377*H377</f>
        <v>0</v>
      </c>
      <c r="AR377" s="145" t="s">
        <v>528</v>
      </c>
      <c r="AT377" s="145" t="s">
        <v>634</v>
      </c>
      <c r="AU377" s="145" t="s">
        <v>90</v>
      </c>
      <c r="AY377" s="18" t="s">
        <v>311</v>
      </c>
      <c r="BE377" s="146">
        <f>IF(N377="základní",J377,0)</f>
        <v>0</v>
      </c>
      <c r="BF377" s="146">
        <f>IF(N377="snížená",J377,0)</f>
        <v>0</v>
      </c>
      <c r="BG377" s="146">
        <f>IF(N377="zákl. přenesená",J377,0)</f>
        <v>0</v>
      </c>
      <c r="BH377" s="146">
        <f>IF(N377="sníž. přenesená",J377,0)</f>
        <v>0</v>
      </c>
      <c r="BI377" s="146">
        <f>IF(N377="nulová",J377,0)</f>
        <v>0</v>
      </c>
      <c r="BJ377" s="18" t="s">
        <v>88</v>
      </c>
      <c r="BK377" s="146">
        <f>ROUND(I377*H377,2)</f>
        <v>0</v>
      </c>
      <c r="BL377" s="18" t="s">
        <v>417</v>
      </c>
      <c r="BM377" s="145" t="s">
        <v>4417</v>
      </c>
    </row>
    <row r="378" spans="2:65" s="12" customFormat="1" ht="11.25" x14ac:dyDescent="0.2">
      <c r="B378" s="151"/>
      <c r="D378" s="152" t="s">
        <v>322</v>
      </c>
      <c r="F378" s="154" t="s">
        <v>4418</v>
      </c>
      <c r="H378" s="155">
        <v>55.77</v>
      </c>
      <c r="I378" s="156"/>
      <c r="L378" s="151"/>
      <c r="M378" s="157"/>
      <c r="T378" s="158"/>
      <c r="AT378" s="153" t="s">
        <v>322</v>
      </c>
      <c r="AU378" s="153" t="s">
        <v>90</v>
      </c>
      <c r="AV378" s="12" t="s">
        <v>90</v>
      </c>
      <c r="AW378" s="12" t="s">
        <v>4</v>
      </c>
      <c r="AX378" s="12" t="s">
        <v>88</v>
      </c>
      <c r="AY378" s="153" t="s">
        <v>311</v>
      </c>
    </row>
    <row r="379" spans="2:65" s="1" customFormat="1" ht="24.2" customHeight="1" x14ac:dyDescent="0.2">
      <c r="B379" s="34"/>
      <c r="C379" s="134" t="s">
        <v>888</v>
      </c>
      <c r="D379" s="134" t="s">
        <v>313</v>
      </c>
      <c r="E379" s="135" t="s">
        <v>1054</v>
      </c>
      <c r="F379" s="136" t="s">
        <v>1055</v>
      </c>
      <c r="G379" s="137" t="s">
        <v>250</v>
      </c>
      <c r="H379" s="138">
        <v>45.9</v>
      </c>
      <c r="I379" s="139"/>
      <c r="J379" s="140">
        <f>ROUND(I379*H379,2)</f>
        <v>0</v>
      </c>
      <c r="K379" s="136" t="s">
        <v>317</v>
      </c>
      <c r="L379" s="34"/>
      <c r="M379" s="141" t="s">
        <v>43</v>
      </c>
      <c r="N379" s="142" t="s">
        <v>52</v>
      </c>
      <c r="P379" s="143">
        <f>O379*H379</f>
        <v>0</v>
      </c>
      <c r="Q379" s="143">
        <v>0</v>
      </c>
      <c r="R379" s="143">
        <f>Q379*H379</f>
        <v>0</v>
      </c>
      <c r="S379" s="143">
        <v>0</v>
      </c>
      <c r="T379" s="144">
        <f>S379*H379</f>
        <v>0</v>
      </c>
      <c r="AR379" s="145" t="s">
        <v>417</v>
      </c>
      <c r="AT379" s="145" t="s">
        <v>313</v>
      </c>
      <c r="AU379" s="145" t="s">
        <v>90</v>
      </c>
      <c r="AY379" s="18" t="s">
        <v>311</v>
      </c>
      <c r="BE379" s="146">
        <f>IF(N379="základní",J379,0)</f>
        <v>0</v>
      </c>
      <c r="BF379" s="146">
        <f>IF(N379="snížená",J379,0)</f>
        <v>0</v>
      </c>
      <c r="BG379" s="146">
        <f>IF(N379="zákl. přenesená",J379,0)</f>
        <v>0</v>
      </c>
      <c r="BH379" s="146">
        <f>IF(N379="sníž. přenesená",J379,0)</f>
        <v>0</v>
      </c>
      <c r="BI379" s="146">
        <f>IF(N379="nulová",J379,0)</f>
        <v>0</v>
      </c>
      <c r="BJ379" s="18" t="s">
        <v>88</v>
      </c>
      <c r="BK379" s="146">
        <f>ROUND(I379*H379,2)</f>
        <v>0</v>
      </c>
      <c r="BL379" s="18" t="s">
        <v>417</v>
      </c>
      <c r="BM379" s="145" t="s">
        <v>4419</v>
      </c>
    </row>
    <row r="380" spans="2:65" s="1" customFormat="1" ht="11.25" x14ac:dyDescent="0.2">
      <c r="B380" s="34"/>
      <c r="D380" s="147" t="s">
        <v>320</v>
      </c>
      <c r="F380" s="148" t="s">
        <v>1057</v>
      </c>
      <c r="I380" s="149"/>
      <c r="L380" s="34"/>
      <c r="M380" s="150"/>
      <c r="T380" s="55"/>
      <c r="AT380" s="18" t="s">
        <v>320</v>
      </c>
      <c r="AU380" s="18" t="s">
        <v>90</v>
      </c>
    </row>
    <row r="381" spans="2:65" s="12" customFormat="1" ht="11.25" x14ac:dyDescent="0.2">
      <c r="B381" s="151"/>
      <c r="D381" s="152" t="s">
        <v>322</v>
      </c>
      <c r="E381" s="153" t="s">
        <v>43</v>
      </c>
      <c r="F381" s="154" t="s">
        <v>4420</v>
      </c>
      <c r="H381" s="155">
        <v>45.9</v>
      </c>
      <c r="I381" s="156"/>
      <c r="L381" s="151"/>
      <c r="M381" s="157"/>
      <c r="T381" s="158"/>
      <c r="AT381" s="153" t="s">
        <v>322</v>
      </c>
      <c r="AU381" s="153" t="s">
        <v>90</v>
      </c>
      <c r="AV381" s="12" t="s">
        <v>90</v>
      </c>
      <c r="AW381" s="12" t="s">
        <v>41</v>
      </c>
      <c r="AX381" s="12" t="s">
        <v>88</v>
      </c>
      <c r="AY381" s="153" t="s">
        <v>311</v>
      </c>
    </row>
    <row r="382" spans="2:65" s="1" customFormat="1" ht="16.5" customHeight="1" x14ac:dyDescent="0.2">
      <c r="B382" s="34"/>
      <c r="C382" s="172" t="s">
        <v>893</v>
      </c>
      <c r="D382" s="172" t="s">
        <v>634</v>
      </c>
      <c r="E382" s="173" t="s">
        <v>916</v>
      </c>
      <c r="F382" s="174" t="s">
        <v>917</v>
      </c>
      <c r="G382" s="175" t="s">
        <v>371</v>
      </c>
      <c r="H382" s="176">
        <v>1.6E-2</v>
      </c>
      <c r="I382" s="177"/>
      <c r="J382" s="178">
        <f>ROUND(I382*H382,2)</f>
        <v>0</v>
      </c>
      <c r="K382" s="174" t="s">
        <v>317</v>
      </c>
      <c r="L382" s="179"/>
      <c r="M382" s="180" t="s">
        <v>43</v>
      </c>
      <c r="N382" s="181" t="s">
        <v>52</v>
      </c>
      <c r="P382" s="143">
        <f>O382*H382</f>
        <v>0</v>
      </c>
      <c r="Q382" s="143">
        <v>1</v>
      </c>
      <c r="R382" s="143">
        <f>Q382*H382</f>
        <v>1.6E-2</v>
      </c>
      <c r="S382" s="143">
        <v>0</v>
      </c>
      <c r="T382" s="144">
        <f>S382*H382</f>
        <v>0</v>
      </c>
      <c r="AR382" s="145" t="s">
        <v>528</v>
      </c>
      <c r="AT382" s="145" t="s">
        <v>634</v>
      </c>
      <c r="AU382" s="145" t="s">
        <v>90</v>
      </c>
      <c r="AY382" s="18" t="s">
        <v>311</v>
      </c>
      <c r="BE382" s="146">
        <f>IF(N382="základní",J382,0)</f>
        <v>0</v>
      </c>
      <c r="BF382" s="146">
        <f>IF(N382="snížená",J382,0)</f>
        <v>0</v>
      </c>
      <c r="BG382" s="146">
        <f>IF(N382="zákl. přenesená",J382,0)</f>
        <v>0</v>
      </c>
      <c r="BH382" s="146">
        <f>IF(N382="sníž. přenesená",J382,0)</f>
        <v>0</v>
      </c>
      <c r="BI382" s="146">
        <f>IF(N382="nulová",J382,0)</f>
        <v>0</v>
      </c>
      <c r="BJ382" s="18" t="s">
        <v>88</v>
      </c>
      <c r="BK382" s="146">
        <f>ROUND(I382*H382,2)</f>
        <v>0</v>
      </c>
      <c r="BL382" s="18" t="s">
        <v>417</v>
      </c>
      <c r="BM382" s="145" t="s">
        <v>4421</v>
      </c>
    </row>
    <row r="383" spans="2:65" s="12" customFormat="1" ht="11.25" x14ac:dyDescent="0.2">
      <c r="B383" s="151"/>
      <c r="D383" s="152" t="s">
        <v>322</v>
      </c>
      <c r="F383" s="154" t="s">
        <v>4422</v>
      </c>
      <c r="H383" s="155">
        <v>1.6E-2</v>
      </c>
      <c r="I383" s="156"/>
      <c r="L383" s="151"/>
      <c r="M383" s="157"/>
      <c r="T383" s="158"/>
      <c r="AT383" s="153" t="s">
        <v>322</v>
      </c>
      <c r="AU383" s="153" t="s">
        <v>90</v>
      </c>
      <c r="AV383" s="12" t="s">
        <v>90</v>
      </c>
      <c r="AW383" s="12" t="s">
        <v>4</v>
      </c>
      <c r="AX383" s="12" t="s">
        <v>88</v>
      </c>
      <c r="AY383" s="153" t="s">
        <v>311</v>
      </c>
    </row>
    <row r="384" spans="2:65" s="1" customFormat="1" ht="24.2" customHeight="1" x14ac:dyDescent="0.2">
      <c r="B384" s="34"/>
      <c r="C384" s="134" t="s">
        <v>900</v>
      </c>
      <c r="D384" s="134" t="s">
        <v>313</v>
      </c>
      <c r="E384" s="135" t="s">
        <v>1063</v>
      </c>
      <c r="F384" s="136" t="s">
        <v>1064</v>
      </c>
      <c r="G384" s="137" t="s">
        <v>250</v>
      </c>
      <c r="H384" s="138">
        <v>60.48</v>
      </c>
      <c r="I384" s="139"/>
      <c r="J384" s="140">
        <f>ROUND(I384*H384,2)</f>
        <v>0</v>
      </c>
      <c r="K384" s="136" t="s">
        <v>317</v>
      </c>
      <c r="L384" s="34"/>
      <c r="M384" s="141" t="s">
        <v>43</v>
      </c>
      <c r="N384" s="142" t="s">
        <v>52</v>
      </c>
      <c r="P384" s="143">
        <f>O384*H384</f>
        <v>0</v>
      </c>
      <c r="Q384" s="143">
        <v>0</v>
      </c>
      <c r="R384" s="143">
        <f>Q384*H384</f>
        <v>0</v>
      </c>
      <c r="S384" s="143">
        <v>0</v>
      </c>
      <c r="T384" s="144">
        <f>S384*H384</f>
        <v>0</v>
      </c>
      <c r="AR384" s="145" t="s">
        <v>417</v>
      </c>
      <c r="AT384" s="145" t="s">
        <v>313</v>
      </c>
      <c r="AU384" s="145" t="s">
        <v>90</v>
      </c>
      <c r="AY384" s="18" t="s">
        <v>311</v>
      </c>
      <c r="BE384" s="146">
        <f>IF(N384="základní",J384,0)</f>
        <v>0</v>
      </c>
      <c r="BF384" s="146">
        <f>IF(N384="snížená",J384,0)</f>
        <v>0</v>
      </c>
      <c r="BG384" s="146">
        <f>IF(N384="zákl. přenesená",J384,0)</f>
        <v>0</v>
      </c>
      <c r="BH384" s="146">
        <f>IF(N384="sníž. přenesená",J384,0)</f>
        <v>0</v>
      </c>
      <c r="BI384" s="146">
        <f>IF(N384="nulová",J384,0)</f>
        <v>0</v>
      </c>
      <c r="BJ384" s="18" t="s">
        <v>88</v>
      </c>
      <c r="BK384" s="146">
        <f>ROUND(I384*H384,2)</f>
        <v>0</v>
      </c>
      <c r="BL384" s="18" t="s">
        <v>417</v>
      </c>
      <c r="BM384" s="145" t="s">
        <v>4423</v>
      </c>
    </row>
    <row r="385" spans="2:65" s="1" customFormat="1" ht="11.25" x14ac:dyDescent="0.2">
      <c r="B385" s="34"/>
      <c r="D385" s="147" t="s">
        <v>320</v>
      </c>
      <c r="F385" s="148" t="s">
        <v>1066</v>
      </c>
      <c r="I385" s="149"/>
      <c r="L385" s="34"/>
      <c r="M385" s="150"/>
      <c r="T385" s="55"/>
      <c r="AT385" s="18" t="s">
        <v>320</v>
      </c>
      <c r="AU385" s="18" t="s">
        <v>90</v>
      </c>
    </row>
    <row r="386" spans="2:65" s="1" customFormat="1" ht="24.2" customHeight="1" x14ac:dyDescent="0.2">
      <c r="B386" s="34"/>
      <c r="C386" s="172" t="s">
        <v>909</v>
      </c>
      <c r="D386" s="172" t="s">
        <v>634</v>
      </c>
      <c r="E386" s="173" t="s">
        <v>1012</v>
      </c>
      <c r="F386" s="174" t="s">
        <v>1013</v>
      </c>
      <c r="G386" s="175" t="s">
        <v>250</v>
      </c>
      <c r="H386" s="176">
        <v>36.287999999999997</v>
      </c>
      <c r="I386" s="177"/>
      <c r="J386" s="178">
        <f>ROUND(I386*H386,2)</f>
        <v>0</v>
      </c>
      <c r="K386" s="174" t="s">
        <v>317</v>
      </c>
      <c r="L386" s="179"/>
      <c r="M386" s="180" t="s">
        <v>43</v>
      </c>
      <c r="N386" s="181" t="s">
        <v>52</v>
      </c>
      <c r="P386" s="143">
        <f>O386*H386</f>
        <v>0</v>
      </c>
      <c r="Q386" s="143">
        <v>5.4000000000000003E-3</v>
      </c>
      <c r="R386" s="143">
        <f>Q386*H386</f>
        <v>0.1959552</v>
      </c>
      <c r="S386" s="143">
        <v>0</v>
      </c>
      <c r="T386" s="144">
        <f>S386*H386</f>
        <v>0</v>
      </c>
      <c r="AR386" s="145" t="s">
        <v>528</v>
      </c>
      <c r="AT386" s="145" t="s">
        <v>634</v>
      </c>
      <c r="AU386" s="145" t="s">
        <v>90</v>
      </c>
      <c r="AY386" s="18" t="s">
        <v>311</v>
      </c>
      <c r="BE386" s="146">
        <f>IF(N386="základní",J386,0)</f>
        <v>0</v>
      </c>
      <c r="BF386" s="146">
        <f>IF(N386="snížená",J386,0)</f>
        <v>0</v>
      </c>
      <c r="BG386" s="146">
        <f>IF(N386="zákl. přenesená",J386,0)</f>
        <v>0</v>
      </c>
      <c r="BH386" s="146">
        <f>IF(N386="sníž. přenesená",J386,0)</f>
        <v>0</v>
      </c>
      <c r="BI386" s="146">
        <f>IF(N386="nulová",J386,0)</f>
        <v>0</v>
      </c>
      <c r="BJ386" s="18" t="s">
        <v>88</v>
      </c>
      <c r="BK386" s="146">
        <f>ROUND(I386*H386,2)</f>
        <v>0</v>
      </c>
      <c r="BL386" s="18" t="s">
        <v>417</v>
      </c>
      <c r="BM386" s="145" t="s">
        <v>4424</v>
      </c>
    </row>
    <row r="387" spans="2:65" s="12" customFormat="1" ht="11.25" x14ac:dyDescent="0.2">
      <c r="B387" s="151"/>
      <c r="D387" s="152" t="s">
        <v>322</v>
      </c>
      <c r="E387" s="153" t="s">
        <v>43</v>
      </c>
      <c r="F387" s="154" t="s">
        <v>4425</v>
      </c>
      <c r="H387" s="155">
        <v>30.24</v>
      </c>
      <c r="I387" s="156"/>
      <c r="L387" s="151"/>
      <c r="M387" s="157"/>
      <c r="T387" s="158"/>
      <c r="AT387" s="153" t="s">
        <v>322</v>
      </c>
      <c r="AU387" s="153" t="s">
        <v>90</v>
      </c>
      <c r="AV387" s="12" t="s">
        <v>90</v>
      </c>
      <c r="AW387" s="12" t="s">
        <v>41</v>
      </c>
      <c r="AX387" s="12" t="s">
        <v>88</v>
      </c>
      <c r="AY387" s="153" t="s">
        <v>311</v>
      </c>
    </row>
    <row r="388" spans="2:65" s="12" customFormat="1" ht="11.25" x14ac:dyDescent="0.2">
      <c r="B388" s="151"/>
      <c r="D388" s="152" t="s">
        <v>322</v>
      </c>
      <c r="F388" s="154" t="s">
        <v>4426</v>
      </c>
      <c r="H388" s="155">
        <v>36.287999999999997</v>
      </c>
      <c r="I388" s="156"/>
      <c r="L388" s="151"/>
      <c r="M388" s="157"/>
      <c r="T388" s="158"/>
      <c r="AT388" s="153" t="s">
        <v>322</v>
      </c>
      <c r="AU388" s="153" t="s">
        <v>90</v>
      </c>
      <c r="AV388" s="12" t="s">
        <v>90</v>
      </c>
      <c r="AW388" s="12" t="s">
        <v>4</v>
      </c>
      <c r="AX388" s="12" t="s">
        <v>88</v>
      </c>
      <c r="AY388" s="153" t="s">
        <v>311</v>
      </c>
    </row>
    <row r="389" spans="2:65" s="1" customFormat="1" ht="24.2" customHeight="1" x14ac:dyDescent="0.2">
      <c r="B389" s="34"/>
      <c r="C389" s="172" t="s">
        <v>915</v>
      </c>
      <c r="D389" s="172" t="s">
        <v>634</v>
      </c>
      <c r="E389" s="173" t="s">
        <v>935</v>
      </c>
      <c r="F389" s="174" t="s">
        <v>936</v>
      </c>
      <c r="G389" s="175" t="s">
        <v>250</v>
      </c>
      <c r="H389" s="176">
        <v>36.287999999999997</v>
      </c>
      <c r="I389" s="177"/>
      <c r="J389" s="178">
        <f>ROUND(I389*H389,2)</f>
        <v>0</v>
      </c>
      <c r="K389" s="174" t="s">
        <v>317</v>
      </c>
      <c r="L389" s="179"/>
      <c r="M389" s="180" t="s">
        <v>43</v>
      </c>
      <c r="N389" s="181" t="s">
        <v>52</v>
      </c>
      <c r="P389" s="143">
        <f>O389*H389</f>
        <v>0</v>
      </c>
      <c r="Q389" s="143">
        <v>5.3E-3</v>
      </c>
      <c r="R389" s="143">
        <f>Q389*H389</f>
        <v>0.19232639999999998</v>
      </c>
      <c r="S389" s="143">
        <v>0</v>
      </c>
      <c r="T389" s="144">
        <f>S389*H389</f>
        <v>0</v>
      </c>
      <c r="AR389" s="145" t="s">
        <v>528</v>
      </c>
      <c r="AT389" s="145" t="s">
        <v>634</v>
      </c>
      <c r="AU389" s="145" t="s">
        <v>90</v>
      </c>
      <c r="AY389" s="18" t="s">
        <v>311</v>
      </c>
      <c r="BE389" s="146">
        <f>IF(N389="základní",J389,0)</f>
        <v>0</v>
      </c>
      <c r="BF389" s="146">
        <f>IF(N389="snížená",J389,0)</f>
        <v>0</v>
      </c>
      <c r="BG389" s="146">
        <f>IF(N389="zákl. přenesená",J389,0)</f>
        <v>0</v>
      </c>
      <c r="BH389" s="146">
        <f>IF(N389="sníž. přenesená",J389,0)</f>
        <v>0</v>
      </c>
      <c r="BI389" s="146">
        <f>IF(N389="nulová",J389,0)</f>
        <v>0</v>
      </c>
      <c r="BJ389" s="18" t="s">
        <v>88</v>
      </c>
      <c r="BK389" s="146">
        <f>ROUND(I389*H389,2)</f>
        <v>0</v>
      </c>
      <c r="BL389" s="18" t="s">
        <v>417</v>
      </c>
      <c r="BM389" s="145" t="s">
        <v>4427</v>
      </c>
    </row>
    <row r="390" spans="2:65" s="12" customFormat="1" ht="11.25" x14ac:dyDescent="0.2">
      <c r="B390" s="151"/>
      <c r="D390" s="152" t="s">
        <v>322</v>
      </c>
      <c r="E390" s="153" t="s">
        <v>43</v>
      </c>
      <c r="F390" s="154" t="s">
        <v>4425</v>
      </c>
      <c r="H390" s="155">
        <v>30.24</v>
      </c>
      <c r="I390" s="156"/>
      <c r="L390" s="151"/>
      <c r="M390" s="157"/>
      <c r="T390" s="158"/>
      <c r="AT390" s="153" t="s">
        <v>322</v>
      </c>
      <c r="AU390" s="153" t="s">
        <v>90</v>
      </c>
      <c r="AV390" s="12" t="s">
        <v>90</v>
      </c>
      <c r="AW390" s="12" t="s">
        <v>41</v>
      </c>
      <c r="AX390" s="12" t="s">
        <v>88</v>
      </c>
      <c r="AY390" s="153" t="s">
        <v>311</v>
      </c>
    </row>
    <row r="391" spans="2:65" s="12" customFormat="1" ht="11.25" x14ac:dyDescent="0.2">
      <c r="B391" s="151"/>
      <c r="D391" s="152" t="s">
        <v>322</v>
      </c>
      <c r="F391" s="154" t="s">
        <v>4426</v>
      </c>
      <c r="H391" s="155">
        <v>36.287999999999997</v>
      </c>
      <c r="I391" s="156"/>
      <c r="L391" s="151"/>
      <c r="M391" s="157"/>
      <c r="T391" s="158"/>
      <c r="AT391" s="153" t="s">
        <v>322</v>
      </c>
      <c r="AU391" s="153" t="s">
        <v>90</v>
      </c>
      <c r="AV391" s="12" t="s">
        <v>90</v>
      </c>
      <c r="AW391" s="12" t="s">
        <v>4</v>
      </c>
      <c r="AX391" s="12" t="s">
        <v>88</v>
      </c>
      <c r="AY391" s="153" t="s">
        <v>311</v>
      </c>
    </row>
    <row r="392" spans="2:65" s="1" customFormat="1" ht="24.2" customHeight="1" x14ac:dyDescent="0.2">
      <c r="B392" s="34"/>
      <c r="C392" s="134" t="s">
        <v>920</v>
      </c>
      <c r="D392" s="134" t="s">
        <v>313</v>
      </c>
      <c r="E392" s="135" t="s">
        <v>1074</v>
      </c>
      <c r="F392" s="136" t="s">
        <v>1075</v>
      </c>
      <c r="G392" s="137" t="s">
        <v>250</v>
      </c>
      <c r="H392" s="138">
        <v>45.9</v>
      </c>
      <c r="I392" s="139"/>
      <c r="J392" s="140">
        <f>ROUND(I392*H392,2)</f>
        <v>0</v>
      </c>
      <c r="K392" s="136" t="s">
        <v>317</v>
      </c>
      <c r="L392" s="34"/>
      <c r="M392" s="141" t="s">
        <v>43</v>
      </c>
      <c r="N392" s="142" t="s">
        <v>52</v>
      </c>
      <c r="P392" s="143">
        <f>O392*H392</f>
        <v>0</v>
      </c>
      <c r="Q392" s="143">
        <v>9.3999999999999997E-4</v>
      </c>
      <c r="R392" s="143">
        <f>Q392*H392</f>
        <v>4.3145999999999997E-2</v>
      </c>
      <c r="S392" s="143">
        <v>0</v>
      </c>
      <c r="T392" s="144">
        <f>S392*H392</f>
        <v>0</v>
      </c>
      <c r="AR392" s="145" t="s">
        <v>417</v>
      </c>
      <c r="AT392" s="145" t="s">
        <v>313</v>
      </c>
      <c r="AU392" s="145" t="s">
        <v>90</v>
      </c>
      <c r="AY392" s="18" t="s">
        <v>311</v>
      </c>
      <c r="BE392" s="146">
        <f>IF(N392="základní",J392,0)</f>
        <v>0</v>
      </c>
      <c r="BF392" s="146">
        <f>IF(N392="snížená",J392,0)</f>
        <v>0</v>
      </c>
      <c r="BG392" s="146">
        <f>IF(N392="zákl. přenesená",J392,0)</f>
        <v>0</v>
      </c>
      <c r="BH392" s="146">
        <f>IF(N392="sníž. přenesená",J392,0)</f>
        <v>0</v>
      </c>
      <c r="BI392" s="146">
        <f>IF(N392="nulová",J392,0)</f>
        <v>0</v>
      </c>
      <c r="BJ392" s="18" t="s">
        <v>88</v>
      </c>
      <c r="BK392" s="146">
        <f>ROUND(I392*H392,2)</f>
        <v>0</v>
      </c>
      <c r="BL392" s="18" t="s">
        <v>417</v>
      </c>
      <c r="BM392" s="145" t="s">
        <v>4428</v>
      </c>
    </row>
    <row r="393" spans="2:65" s="1" customFormat="1" ht="11.25" x14ac:dyDescent="0.2">
      <c r="B393" s="34"/>
      <c r="D393" s="147" t="s">
        <v>320</v>
      </c>
      <c r="F393" s="148" t="s">
        <v>1077</v>
      </c>
      <c r="I393" s="149"/>
      <c r="L393" s="34"/>
      <c r="M393" s="150"/>
      <c r="T393" s="55"/>
      <c r="AT393" s="18" t="s">
        <v>320</v>
      </c>
      <c r="AU393" s="18" t="s">
        <v>90</v>
      </c>
    </row>
    <row r="394" spans="2:65" s="12" customFormat="1" ht="11.25" x14ac:dyDescent="0.2">
      <c r="B394" s="151"/>
      <c r="D394" s="152" t="s">
        <v>322</v>
      </c>
      <c r="E394" s="153" t="s">
        <v>43</v>
      </c>
      <c r="F394" s="154" t="s">
        <v>4429</v>
      </c>
      <c r="H394" s="155">
        <v>45.9</v>
      </c>
      <c r="I394" s="156"/>
      <c r="L394" s="151"/>
      <c r="M394" s="157"/>
      <c r="T394" s="158"/>
      <c r="AT394" s="153" t="s">
        <v>322</v>
      </c>
      <c r="AU394" s="153" t="s">
        <v>90</v>
      </c>
      <c r="AV394" s="12" t="s">
        <v>90</v>
      </c>
      <c r="AW394" s="12" t="s">
        <v>41</v>
      </c>
      <c r="AX394" s="12" t="s">
        <v>88</v>
      </c>
      <c r="AY394" s="153" t="s">
        <v>311</v>
      </c>
    </row>
    <row r="395" spans="2:65" s="1" customFormat="1" ht="24.2" customHeight="1" x14ac:dyDescent="0.2">
      <c r="B395" s="34"/>
      <c r="C395" s="172" t="s">
        <v>926</v>
      </c>
      <c r="D395" s="172" t="s">
        <v>634</v>
      </c>
      <c r="E395" s="173" t="s">
        <v>1012</v>
      </c>
      <c r="F395" s="174" t="s">
        <v>1013</v>
      </c>
      <c r="G395" s="175" t="s">
        <v>250</v>
      </c>
      <c r="H395" s="176">
        <v>55.08</v>
      </c>
      <c r="I395" s="177"/>
      <c r="J395" s="178">
        <f>ROUND(I395*H395,2)</f>
        <v>0</v>
      </c>
      <c r="K395" s="174" t="s">
        <v>317</v>
      </c>
      <c r="L395" s="179"/>
      <c r="M395" s="180" t="s">
        <v>43</v>
      </c>
      <c r="N395" s="181" t="s">
        <v>52</v>
      </c>
      <c r="P395" s="143">
        <f>O395*H395</f>
        <v>0</v>
      </c>
      <c r="Q395" s="143">
        <v>5.4000000000000003E-3</v>
      </c>
      <c r="R395" s="143">
        <f>Q395*H395</f>
        <v>0.29743200000000003</v>
      </c>
      <c r="S395" s="143">
        <v>0</v>
      </c>
      <c r="T395" s="144">
        <f>S395*H395</f>
        <v>0</v>
      </c>
      <c r="AR395" s="145" t="s">
        <v>528</v>
      </c>
      <c r="AT395" s="145" t="s">
        <v>634</v>
      </c>
      <c r="AU395" s="145" t="s">
        <v>90</v>
      </c>
      <c r="AY395" s="18" t="s">
        <v>311</v>
      </c>
      <c r="BE395" s="146">
        <f>IF(N395="základní",J395,0)</f>
        <v>0</v>
      </c>
      <c r="BF395" s="146">
        <f>IF(N395="snížená",J395,0)</f>
        <v>0</v>
      </c>
      <c r="BG395" s="146">
        <f>IF(N395="zákl. přenesená",J395,0)</f>
        <v>0</v>
      </c>
      <c r="BH395" s="146">
        <f>IF(N395="sníž. přenesená",J395,0)</f>
        <v>0</v>
      </c>
      <c r="BI395" s="146">
        <f>IF(N395="nulová",J395,0)</f>
        <v>0</v>
      </c>
      <c r="BJ395" s="18" t="s">
        <v>88</v>
      </c>
      <c r="BK395" s="146">
        <f>ROUND(I395*H395,2)</f>
        <v>0</v>
      </c>
      <c r="BL395" s="18" t="s">
        <v>417</v>
      </c>
      <c r="BM395" s="145" t="s">
        <v>4430</v>
      </c>
    </row>
    <row r="396" spans="2:65" s="12" customFormat="1" ht="11.25" x14ac:dyDescent="0.2">
      <c r="B396" s="151"/>
      <c r="D396" s="152" t="s">
        <v>322</v>
      </c>
      <c r="F396" s="154" t="s">
        <v>4431</v>
      </c>
      <c r="H396" s="155">
        <v>55.08</v>
      </c>
      <c r="I396" s="156"/>
      <c r="L396" s="151"/>
      <c r="M396" s="157"/>
      <c r="T396" s="158"/>
      <c r="AT396" s="153" t="s">
        <v>322</v>
      </c>
      <c r="AU396" s="153" t="s">
        <v>90</v>
      </c>
      <c r="AV396" s="12" t="s">
        <v>90</v>
      </c>
      <c r="AW396" s="12" t="s">
        <v>4</v>
      </c>
      <c r="AX396" s="12" t="s">
        <v>88</v>
      </c>
      <c r="AY396" s="153" t="s">
        <v>311</v>
      </c>
    </row>
    <row r="397" spans="2:65" s="1" customFormat="1" ht="24.2" customHeight="1" x14ac:dyDescent="0.2">
      <c r="B397" s="34"/>
      <c r="C397" s="134" t="s">
        <v>929</v>
      </c>
      <c r="D397" s="134" t="s">
        <v>313</v>
      </c>
      <c r="E397" s="135" t="s">
        <v>4432</v>
      </c>
      <c r="F397" s="136" t="s">
        <v>4433</v>
      </c>
      <c r="G397" s="137" t="s">
        <v>340</v>
      </c>
      <c r="H397" s="138">
        <v>12</v>
      </c>
      <c r="I397" s="139"/>
      <c r="J397" s="140">
        <f>ROUND(I397*H397,2)</f>
        <v>0</v>
      </c>
      <c r="K397" s="136" t="s">
        <v>317</v>
      </c>
      <c r="L397" s="34"/>
      <c r="M397" s="141" t="s">
        <v>43</v>
      </c>
      <c r="N397" s="142" t="s">
        <v>52</v>
      </c>
      <c r="P397" s="143">
        <f>O397*H397</f>
        <v>0</v>
      </c>
      <c r="Q397" s="143">
        <v>1E-4</v>
      </c>
      <c r="R397" s="143">
        <f>Q397*H397</f>
        <v>1.2000000000000001E-3</v>
      </c>
      <c r="S397" s="143">
        <v>0</v>
      </c>
      <c r="T397" s="144">
        <f>S397*H397</f>
        <v>0</v>
      </c>
      <c r="AR397" s="145" t="s">
        <v>417</v>
      </c>
      <c r="AT397" s="145" t="s">
        <v>313</v>
      </c>
      <c r="AU397" s="145" t="s">
        <v>90</v>
      </c>
      <c r="AY397" s="18" t="s">
        <v>311</v>
      </c>
      <c r="BE397" s="146">
        <f>IF(N397="základní",J397,0)</f>
        <v>0</v>
      </c>
      <c r="BF397" s="146">
        <f>IF(N397="snížená",J397,0)</f>
        <v>0</v>
      </c>
      <c r="BG397" s="146">
        <f>IF(N397="zákl. přenesená",J397,0)</f>
        <v>0</v>
      </c>
      <c r="BH397" s="146">
        <f>IF(N397="sníž. přenesená",J397,0)</f>
        <v>0</v>
      </c>
      <c r="BI397" s="146">
        <f>IF(N397="nulová",J397,0)</f>
        <v>0</v>
      </c>
      <c r="BJ397" s="18" t="s">
        <v>88</v>
      </c>
      <c r="BK397" s="146">
        <f>ROUND(I397*H397,2)</f>
        <v>0</v>
      </c>
      <c r="BL397" s="18" t="s">
        <v>417</v>
      </c>
      <c r="BM397" s="145" t="s">
        <v>4434</v>
      </c>
    </row>
    <row r="398" spans="2:65" s="1" customFormat="1" ht="11.25" x14ac:dyDescent="0.2">
      <c r="B398" s="34"/>
      <c r="D398" s="147" t="s">
        <v>320</v>
      </c>
      <c r="F398" s="148" t="s">
        <v>4435</v>
      </c>
      <c r="I398" s="149"/>
      <c r="L398" s="34"/>
      <c r="M398" s="150"/>
      <c r="T398" s="55"/>
      <c r="AT398" s="18" t="s">
        <v>320</v>
      </c>
      <c r="AU398" s="18" t="s">
        <v>90</v>
      </c>
    </row>
    <row r="399" spans="2:65" s="12" customFormat="1" ht="11.25" x14ac:dyDescent="0.2">
      <c r="B399" s="151"/>
      <c r="D399" s="152" t="s">
        <v>322</v>
      </c>
      <c r="E399" s="153" t="s">
        <v>43</v>
      </c>
      <c r="F399" s="154" t="s">
        <v>4436</v>
      </c>
      <c r="H399" s="155">
        <v>12</v>
      </c>
      <c r="I399" s="156"/>
      <c r="L399" s="151"/>
      <c r="M399" s="157"/>
      <c r="T399" s="158"/>
      <c r="AT399" s="153" t="s">
        <v>322</v>
      </c>
      <c r="AU399" s="153" t="s">
        <v>90</v>
      </c>
      <c r="AV399" s="12" t="s">
        <v>90</v>
      </c>
      <c r="AW399" s="12" t="s">
        <v>41</v>
      </c>
      <c r="AX399" s="12" t="s">
        <v>88</v>
      </c>
      <c r="AY399" s="153" t="s">
        <v>311</v>
      </c>
    </row>
    <row r="400" spans="2:65" s="1" customFormat="1" ht="21.75" customHeight="1" x14ac:dyDescent="0.2">
      <c r="B400" s="34"/>
      <c r="C400" s="172" t="s">
        <v>934</v>
      </c>
      <c r="D400" s="172" t="s">
        <v>634</v>
      </c>
      <c r="E400" s="173" t="s">
        <v>4437</v>
      </c>
      <c r="F400" s="174" t="s">
        <v>4438</v>
      </c>
      <c r="G400" s="175" t="s">
        <v>340</v>
      </c>
      <c r="H400" s="176">
        <v>12</v>
      </c>
      <c r="I400" s="177"/>
      <c r="J400" s="178">
        <f>ROUND(I400*H400,2)</f>
        <v>0</v>
      </c>
      <c r="K400" s="174" t="s">
        <v>317</v>
      </c>
      <c r="L400" s="179"/>
      <c r="M400" s="180" t="s">
        <v>43</v>
      </c>
      <c r="N400" s="181" t="s">
        <v>52</v>
      </c>
      <c r="P400" s="143">
        <f>O400*H400</f>
        <v>0</v>
      </c>
      <c r="Q400" s="143">
        <v>1.64E-3</v>
      </c>
      <c r="R400" s="143">
        <f>Q400*H400</f>
        <v>1.968E-2</v>
      </c>
      <c r="S400" s="143">
        <v>0</v>
      </c>
      <c r="T400" s="144">
        <f>S400*H400</f>
        <v>0</v>
      </c>
      <c r="AR400" s="145" t="s">
        <v>528</v>
      </c>
      <c r="AT400" s="145" t="s">
        <v>634</v>
      </c>
      <c r="AU400" s="145" t="s">
        <v>90</v>
      </c>
      <c r="AY400" s="18" t="s">
        <v>311</v>
      </c>
      <c r="BE400" s="146">
        <f>IF(N400="základní",J400,0)</f>
        <v>0</v>
      </c>
      <c r="BF400" s="146">
        <f>IF(N400="snížená",J400,0)</f>
        <v>0</v>
      </c>
      <c r="BG400" s="146">
        <f>IF(N400="zákl. přenesená",J400,0)</f>
        <v>0</v>
      </c>
      <c r="BH400" s="146">
        <f>IF(N400="sníž. přenesená",J400,0)</f>
        <v>0</v>
      </c>
      <c r="BI400" s="146">
        <f>IF(N400="nulová",J400,0)</f>
        <v>0</v>
      </c>
      <c r="BJ400" s="18" t="s">
        <v>88</v>
      </c>
      <c r="BK400" s="146">
        <f>ROUND(I400*H400,2)</f>
        <v>0</v>
      </c>
      <c r="BL400" s="18" t="s">
        <v>417</v>
      </c>
      <c r="BM400" s="145" t="s">
        <v>4439</v>
      </c>
    </row>
    <row r="401" spans="2:65" s="1" customFormat="1" ht="24.2" customHeight="1" x14ac:dyDescent="0.2">
      <c r="B401" s="34"/>
      <c r="C401" s="134" t="s">
        <v>939</v>
      </c>
      <c r="D401" s="134" t="s">
        <v>313</v>
      </c>
      <c r="E401" s="135" t="s">
        <v>4440</v>
      </c>
      <c r="F401" s="136" t="s">
        <v>4441</v>
      </c>
      <c r="G401" s="137" t="s">
        <v>962</v>
      </c>
      <c r="H401" s="183"/>
      <c r="I401" s="139"/>
      <c r="J401" s="140">
        <f>ROUND(I401*H401,2)</f>
        <v>0</v>
      </c>
      <c r="K401" s="136" t="s">
        <v>317</v>
      </c>
      <c r="L401" s="34"/>
      <c r="M401" s="141" t="s">
        <v>43</v>
      </c>
      <c r="N401" s="142" t="s">
        <v>52</v>
      </c>
      <c r="P401" s="143">
        <f>O401*H401</f>
        <v>0</v>
      </c>
      <c r="Q401" s="143">
        <v>0</v>
      </c>
      <c r="R401" s="143">
        <f>Q401*H401</f>
        <v>0</v>
      </c>
      <c r="S401" s="143">
        <v>0</v>
      </c>
      <c r="T401" s="144">
        <f>S401*H401</f>
        <v>0</v>
      </c>
      <c r="AR401" s="145" t="s">
        <v>417</v>
      </c>
      <c r="AT401" s="145" t="s">
        <v>313</v>
      </c>
      <c r="AU401" s="145" t="s">
        <v>90</v>
      </c>
      <c r="AY401" s="18" t="s">
        <v>311</v>
      </c>
      <c r="BE401" s="146">
        <f>IF(N401="základní",J401,0)</f>
        <v>0</v>
      </c>
      <c r="BF401" s="146">
        <f>IF(N401="snížená",J401,0)</f>
        <v>0</v>
      </c>
      <c r="BG401" s="146">
        <f>IF(N401="zákl. přenesená",J401,0)</f>
        <v>0</v>
      </c>
      <c r="BH401" s="146">
        <f>IF(N401="sníž. přenesená",J401,0)</f>
        <v>0</v>
      </c>
      <c r="BI401" s="146">
        <f>IF(N401="nulová",J401,0)</f>
        <v>0</v>
      </c>
      <c r="BJ401" s="18" t="s">
        <v>88</v>
      </c>
      <c r="BK401" s="146">
        <f>ROUND(I401*H401,2)</f>
        <v>0</v>
      </c>
      <c r="BL401" s="18" t="s">
        <v>417</v>
      </c>
      <c r="BM401" s="145" t="s">
        <v>4442</v>
      </c>
    </row>
    <row r="402" spans="2:65" s="1" customFormat="1" ht="11.25" x14ac:dyDescent="0.2">
      <c r="B402" s="34"/>
      <c r="D402" s="147" t="s">
        <v>320</v>
      </c>
      <c r="F402" s="148" t="s">
        <v>4443</v>
      </c>
      <c r="I402" s="149"/>
      <c r="L402" s="34"/>
      <c r="M402" s="150"/>
      <c r="T402" s="55"/>
      <c r="AT402" s="18" t="s">
        <v>320</v>
      </c>
      <c r="AU402" s="18" t="s">
        <v>90</v>
      </c>
    </row>
    <row r="403" spans="2:65" s="11" customFormat="1" ht="22.9" customHeight="1" x14ac:dyDescent="0.2">
      <c r="B403" s="122"/>
      <c r="D403" s="123" t="s">
        <v>80</v>
      </c>
      <c r="E403" s="132" t="s">
        <v>1087</v>
      </c>
      <c r="F403" s="132" t="s">
        <v>1088</v>
      </c>
      <c r="I403" s="125"/>
      <c r="J403" s="133">
        <f>BK403</f>
        <v>0</v>
      </c>
      <c r="L403" s="122"/>
      <c r="M403" s="127"/>
      <c r="P403" s="128">
        <f>SUM(P404:P425)</f>
        <v>0</v>
      </c>
      <c r="R403" s="128">
        <f>SUM(R404:R425)</f>
        <v>1.1772718</v>
      </c>
      <c r="T403" s="129">
        <f>SUM(T404:T425)</f>
        <v>0.40600000000000003</v>
      </c>
      <c r="AR403" s="123" t="s">
        <v>90</v>
      </c>
      <c r="AT403" s="130" t="s">
        <v>80</v>
      </c>
      <c r="AU403" s="130" t="s">
        <v>88</v>
      </c>
      <c r="AY403" s="123" t="s">
        <v>311</v>
      </c>
      <c r="BK403" s="131">
        <f>SUM(BK404:BK425)</f>
        <v>0</v>
      </c>
    </row>
    <row r="404" spans="2:65" s="1" customFormat="1" ht="24.2" customHeight="1" x14ac:dyDescent="0.2">
      <c r="B404" s="34"/>
      <c r="C404" s="134" t="s">
        <v>944</v>
      </c>
      <c r="D404" s="134" t="s">
        <v>313</v>
      </c>
      <c r="E404" s="135" t="s">
        <v>4444</v>
      </c>
      <c r="F404" s="136" t="s">
        <v>4445</v>
      </c>
      <c r="G404" s="137" t="s">
        <v>250</v>
      </c>
      <c r="H404" s="138">
        <v>162.4</v>
      </c>
      <c r="I404" s="139"/>
      <c r="J404" s="140">
        <f>ROUND(I404*H404,2)</f>
        <v>0</v>
      </c>
      <c r="K404" s="136" t="s">
        <v>317</v>
      </c>
      <c r="L404" s="34"/>
      <c r="M404" s="141" t="s">
        <v>43</v>
      </c>
      <c r="N404" s="142" t="s">
        <v>52</v>
      </c>
      <c r="P404" s="143">
        <f>O404*H404</f>
        <v>0</v>
      </c>
      <c r="Q404" s="143">
        <v>0</v>
      </c>
      <c r="R404" s="143">
        <f>Q404*H404</f>
        <v>0</v>
      </c>
      <c r="S404" s="143">
        <v>2.5000000000000001E-3</v>
      </c>
      <c r="T404" s="144">
        <f>S404*H404</f>
        <v>0.40600000000000003</v>
      </c>
      <c r="AR404" s="145" t="s">
        <v>417</v>
      </c>
      <c r="AT404" s="145" t="s">
        <v>313</v>
      </c>
      <c r="AU404" s="145" t="s">
        <v>90</v>
      </c>
      <c r="AY404" s="18" t="s">
        <v>311</v>
      </c>
      <c r="BE404" s="146">
        <f>IF(N404="základní",J404,0)</f>
        <v>0</v>
      </c>
      <c r="BF404" s="146">
        <f>IF(N404="snížená",J404,0)</f>
        <v>0</v>
      </c>
      <c r="BG404" s="146">
        <f>IF(N404="zákl. přenesená",J404,0)</f>
        <v>0</v>
      </c>
      <c r="BH404" s="146">
        <f>IF(N404="sníž. přenesená",J404,0)</f>
        <v>0</v>
      </c>
      <c r="BI404" s="146">
        <f>IF(N404="nulová",J404,0)</f>
        <v>0</v>
      </c>
      <c r="BJ404" s="18" t="s">
        <v>88</v>
      </c>
      <c r="BK404" s="146">
        <f>ROUND(I404*H404,2)</f>
        <v>0</v>
      </c>
      <c r="BL404" s="18" t="s">
        <v>417</v>
      </c>
      <c r="BM404" s="145" t="s">
        <v>4446</v>
      </c>
    </row>
    <row r="405" spans="2:65" s="1" customFormat="1" ht="11.25" x14ac:dyDescent="0.2">
      <c r="B405" s="34"/>
      <c r="D405" s="147" t="s">
        <v>320</v>
      </c>
      <c r="F405" s="148" t="s">
        <v>4447</v>
      </c>
      <c r="I405" s="149"/>
      <c r="L405" s="34"/>
      <c r="M405" s="150"/>
      <c r="T405" s="55"/>
      <c r="AT405" s="18" t="s">
        <v>320</v>
      </c>
      <c r="AU405" s="18" t="s">
        <v>90</v>
      </c>
    </row>
    <row r="406" spans="2:65" s="12" customFormat="1" ht="11.25" x14ac:dyDescent="0.2">
      <c r="B406" s="151"/>
      <c r="D406" s="152" t="s">
        <v>322</v>
      </c>
      <c r="E406" s="153" t="s">
        <v>43</v>
      </c>
      <c r="F406" s="154" t="s">
        <v>4294</v>
      </c>
      <c r="H406" s="155">
        <v>162.4</v>
      </c>
      <c r="I406" s="156"/>
      <c r="L406" s="151"/>
      <c r="M406" s="157"/>
      <c r="T406" s="158"/>
      <c r="AT406" s="153" t="s">
        <v>322</v>
      </c>
      <c r="AU406" s="153" t="s">
        <v>90</v>
      </c>
      <c r="AV406" s="12" t="s">
        <v>90</v>
      </c>
      <c r="AW406" s="12" t="s">
        <v>41</v>
      </c>
      <c r="AX406" s="12" t="s">
        <v>88</v>
      </c>
      <c r="AY406" s="153" t="s">
        <v>311</v>
      </c>
    </row>
    <row r="407" spans="2:65" s="1" customFormat="1" ht="24.2" customHeight="1" x14ac:dyDescent="0.2">
      <c r="B407" s="34"/>
      <c r="C407" s="134" t="s">
        <v>947</v>
      </c>
      <c r="D407" s="134" t="s">
        <v>313</v>
      </c>
      <c r="E407" s="135" t="s">
        <v>1104</v>
      </c>
      <c r="F407" s="136" t="s">
        <v>1105</v>
      </c>
      <c r="G407" s="137" t="s">
        <v>250</v>
      </c>
      <c r="H407" s="138">
        <v>162.56</v>
      </c>
      <c r="I407" s="139"/>
      <c r="J407" s="140">
        <f>ROUND(I407*H407,2)</f>
        <v>0</v>
      </c>
      <c r="K407" s="136" t="s">
        <v>317</v>
      </c>
      <c r="L407" s="34"/>
      <c r="M407" s="141" t="s">
        <v>43</v>
      </c>
      <c r="N407" s="142" t="s">
        <v>52</v>
      </c>
      <c r="P407" s="143">
        <f>O407*H407</f>
        <v>0</v>
      </c>
      <c r="Q407" s="143">
        <v>1.2E-4</v>
      </c>
      <c r="R407" s="143">
        <f>Q407*H407</f>
        <v>1.9507200000000002E-2</v>
      </c>
      <c r="S407" s="143">
        <v>0</v>
      </c>
      <c r="T407" s="144">
        <f>S407*H407</f>
        <v>0</v>
      </c>
      <c r="AR407" s="145" t="s">
        <v>417</v>
      </c>
      <c r="AT407" s="145" t="s">
        <v>313</v>
      </c>
      <c r="AU407" s="145" t="s">
        <v>90</v>
      </c>
      <c r="AY407" s="18" t="s">
        <v>311</v>
      </c>
      <c r="BE407" s="146">
        <f>IF(N407="základní",J407,0)</f>
        <v>0</v>
      </c>
      <c r="BF407" s="146">
        <f>IF(N407="snížená",J407,0)</f>
        <v>0</v>
      </c>
      <c r="BG407" s="146">
        <f>IF(N407="zákl. přenesená",J407,0)</f>
        <v>0</v>
      </c>
      <c r="BH407" s="146">
        <f>IF(N407="sníž. přenesená",J407,0)</f>
        <v>0</v>
      </c>
      <c r="BI407" s="146">
        <f>IF(N407="nulová",J407,0)</f>
        <v>0</v>
      </c>
      <c r="BJ407" s="18" t="s">
        <v>88</v>
      </c>
      <c r="BK407" s="146">
        <f>ROUND(I407*H407,2)</f>
        <v>0</v>
      </c>
      <c r="BL407" s="18" t="s">
        <v>417</v>
      </c>
      <c r="BM407" s="145" t="s">
        <v>4448</v>
      </c>
    </row>
    <row r="408" spans="2:65" s="1" customFormat="1" ht="11.25" x14ac:dyDescent="0.2">
      <c r="B408" s="34"/>
      <c r="D408" s="147" t="s">
        <v>320</v>
      </c>
      <c r="F408" s="148" t="s">
        <v>1107</v>
      </c>
      <c r="I408" s="149"/>
      <c r="L408" s="34"/>
      <c r="M408" s="150"/>
      <c r="T408" s="55"/>
      <c r="AT408" s="18" t="s">
        <v>320</v>
      </c>
      <c r="AU408" s="18" t="s">
        <v>90</v>
      </c>
    </row>
    <row r="409" spans="2:65" s="12" customFormat="1" ht="11.25" x14ac:dyDescent="0.2">
      <c r="B409" s="151"/>
      <c r="D409" s="152" t="s">
        <v>322</v>
      </c>
      <c r="E409" s="153" t="s">
        <v>43</v>
      </c>
      <c r="F409" s="154" t="s">
        <v>990</v>
      </c>
      <c r="H409" s="155">
        <v>162.56</v>
      </c>
      <c r="I409" s="156"/>
      <c r="L409" s="151"/>
      <c r="M409" s="157"/>
      <c r="T409" s="158"/>
      <c r="AT409" s="153" t="s">
        <v>322</v>
      </c>
      <c r="AU409" s="153" t="s">
        <v>90</v>
      </c>
      <c r="AV409" s="12" t="s">
        <v>90</v>
      </c>
      <c r="AW409" s="12" t="s">
        <v>41</v>
      </c>
      <c r="AX409" s="12" t="s">
        <v>88</v>
      </c>
      <c r="AY409" s="153" t="s">
        <v>311</v>
      </c>
    </row>
    <row r="410" spans="2:65" s="1" customFormat="1" ht="16.5" customHeight="1" x14ac:dyDescent="0.2">
      <c r="B410" s="34"/>
      <c r="C410" s="172" t="s">
        <v>953</v>
      </c>
      <c r="D410" s="172" t="s">
        <v>634</v>
      </c>
      <c r="E410" s="173" t="s">
        <v>1109</v>
      </c>
      <c r="F410" s="174" t="s">
        <v>1110</v>
      </c>
      <c r="G410" s="175" t="s">
        <v>250</v>
      </c>
      <c r="H410" s="176">
        <v>170.68799999999999</v>
      </c>
      <c r="I410" s="177"/>
      <c r="J410" s="178">
        <f>ROUND(I410*H410,2)</f>
        <v>0</v>
      </c>
      <c r="K410" s="174" t="s">
        <v>317</v>
      </c>
      <c r="L410" s="179"/>
      <c r="M410" s="180" t="s">
        <v>43</v>
      </c>
      <c r="N410" s="181" t="s">
        <v>52</v>
      </c>
      <c r="P410" s="143">
        <f>O410*H410</f>
        <v>0</v>
      </c>
      <c r="Q410" s="143">
        <v>4.7999999999999996E-3</v>
      </c>
      <c r="R410" s="143">
        <f>Q410*H410</f>
        <v>0.81930239999999988</v>
      </c>
      <c r="S410" s="143">
        <v>0</v>
      </c>
      <c r="T410" s="144">
        <f>S410*H410</f>
        <v>0</v>
      </c>
      <c r="AR410" s="145" t="s">
        <v>528</v>
      </c>
      <c r="AT410" s="145" t="s">
        <v>634</v>
      </c>
      <c r="AU410" s="145" t="s">
        <v>90</v>
      </c>
      <c r="AY410" s="18" t="s">
        <v>311</v>
      </c>
      <c r="BE410" s="146">
        <f>IF(N410="základní",J410,0)</f>
        <v>0</v>
      </c>
      <c r="BF410" s="146">
        <f>IF(N410="snížená",J410,0)</f>
        <v>0</v>
      </c>
      <c r="BG410" s="146">
        <f>IF(N410="zákl. přenesená",J410,0)</f>
        <v>0</v>
      </c>
      <c r="BH410" s="146">
        <f>IF(N410="sníž. přenesená",J410,0)</f>
        <v>0</v>
      </c>
      <c r="BI410" s="146">
        <f>IF(N410="nulová",J410,0)</f>
        <v>0</v>
      </c>
      <c r="BJ410" s="18" t="s">
        <v>88</v>
      </c>
      <c r="BK410" s="146">
        <f>ROUND(I410*H410,2)</f>
        <v>0</v>
      </c>
      <c r="BL410" s="18" t="s">
        <v>417</v>
      </c>
      <c r="BM410" s="145" t="s">
        <v>4449</v>
      </c>
    </row>
    <row r="411" spans="2:65" s="12" customFormat="1" ht="11.25" x14ac:dyDescent="0.2">
      <c r="B411" s="151"/>
      <c r="D411" s="152" t="s">
        <v>322</v>
      </c>
      <c r="F411" s="154" t="s">
        <v>4450</v>
      </c>
      <c r="H411" s="155">
        <v>170.68799999999999</v>
      </c>
      <c r="I411" s="156"/>
      <c r="L411" s="151"/>
      <c r="M411" s="157"/>
      <c r="T411" s="158"/>
      <c r="AT411" s="153" t="s">
        <v>322</v>
      </c>
      <c r="AU411" s="153" t="s">
        <v>90</v>
      </c>
      <c r="AV411" s="12" t="s">
        <v>90</v>
      </c>
      <c r="AW411" s="12" t="s">
        <v>4</v>
      </c>
      <c r="AX411" s="12" t="s">
        <v>88</v>
      </c>
      <c r="AY411" s="153" t="s">
        <v>311</v>
      </c>
    </row>
    <row r="412" spans="2:65" s="1" customFormat="1" ht="24.2" customHeight="1" x14ac:dyDescent="0.2">
      <c r="B412" s="34"/>
      <c r="C412" s="134" t="s">
        <v>959</v>
      </c>
      <c r="D412" s="134" t="s">
        <v>313</v>
      </c>
      <c r="E412" s="135" t="s">
        <v>1114</v>
      </c>
      <c r="F412" s="136" t="s">
        <v>1115</v>
      </c>
      <c r="G412" s="137" t="s">
        <v>250</v>
      </c>
      <c r="H412" s="138">
        <v>162.56</v>
      </c>
      <c r="I412" s="139"/>
      <c r="J412" s="140">
        <f>ROUND(I412*H412,2)</f>
        <v>0</v>
      </c>
      <c r="K412" s="136" t="s">
        <v>317</v>
      </c>
      <c r="L412" s="34"/>
      <c r="M412" s="141" t="s">
        <v>43</v>
      </c>
      <c r="N412" s="142" t="s">
        <v>52</v>
      </c>
      <c r="P412" s="143">
        <f>O412*H412</f>
        <v>0</v>
      </c>
      <c r="Q412" s="143">
        <v>1.2E-4</v>
      </c>
      <c r="R412" s="143">
        <f>Q412*H412</f>
        <v>1.9507200000000002E-2</v>
      </c>
      <c r="S412" s="143">
        <v>0</v>
      </c>
      <c r="T412" s="144">
        <f>S412*H412</f>
        <v>0</v>
      </c>
      <c r="AR412" s="145" t="s">
        <v>417</v>
      </c>
      <c r="AT412" s="145" t="s">
        <v>313</v>
      </c>
      <c r="AU412" s="145" t="s">
        <v>90</v>
      </c>
      <c r="AY412" s="18" t="s">
        <v>311</v>
      </c>
      <c r="BE412" s="146">
        <f>IF(N412="základní",J412,0)</f>
        <v>0</v>
      </c>
      <c r="BF412" s="146">
        <f>IF(N412="snížená",J412,0)</f>
        <v>0</v>
      </c>
      <c r="BG412" s="146">
        <f>IF(N412="zákl. přenesená",J412,0)</f>
        <v>0</v>
      </c>
      <c r="BH412" s="146">
        <f>IF(N412="sníž. přenesená",J412,0)</f>
        <v>0</v>
      </c>
      <c r="BI412" s="146">
        <f>IF(N412="nulová",J412,0)</f>
        <v>0</v>
      </c>
      <c r="BJ412" s="18" t="s">
        <v>88</v>
      </c>
      <c r="BK412" s="146">
        <f>ROUND(I412*H412,2)</f>
        <v>0</v>
      </c>
      <c r="BL412" s="18" t="s">
        <v>417</v>
      </c>
      <c r="BM412" s="145" t="s">
        <v>4451</v>
      </c>
    </row>
    <row r="413" spans="2:65" s="1" customFormat="1" ht="11.25" x14ac:dyDescent="0.2">
      <c r="B413" s="34"/>
      <c r="D413" s="147" t="s">
        <v>320</v>
      </c>
      <c r="F413" s="148" t="s">
        <v>1117</v>
      </c>
      <c r="I413" s="149"/>
      <c r="L413" s="34"/>
      <c r="M413" s="150"/>
      <c r="T413" s="55"/>
      <c r="AT413" s="18" t="s">
        <v>320</v>
      </c>
      <c r="AU413" s="18" t="s">
        <v>90</v>
      </c>
    </row>
    <row r="414" spans="2:65" s="12" customFormat="1" ht="11.25" x14ac:dyDescent="0.2">
      <c r="B414" s="151"/>
      <c r="D414" s="152" t="s">
        <v>322</v>
      </c>
      <c r="E414" s="153" t="s">
        <v>43</v>
      </c>
      <c r="F414" s="154" t="s">
        <v>990</v>
      </c>
      <c r="H414" s="155">
        <v>162.56</v>
      </c>
      <c r="I414" s="156"/>
      <c r="L414" s="151"/>
      <c r="M414" s="157"/>
      <c r="T414" s="158"/>
      <c r="AT414" s="153" t="s">
        <v>322</v>
      </c>
      <c r="AU414" s="153" t="s">
        <v>90</v>
      </c>
      <c r="AV414" s="12" t="s">
        <v>90</v>
      </c>
      <c r="AW414" s="12" t="s">
        <v>41</v>
      </c>
      <c r="AX414" s="12" t="s">
        <v>88</v>
      </c>
      <c r="AY414" s="153" t="s">
        <v>311</v>
      </c>
    </row>
    <row r="415" spans="2:65" s="1" customFormat="1" ht="16.5" customHeight="1" x14ac:dyDescent="0.2">
      <c r="B415" s="34"/>
      <c r="C415" s="172" t="s">
        <v>967</v>
      </c>
      <c r="D415" s="172" t="s">
        <v>634</v>
      </c>
      <c r="E415" s="173" t="s">
        <v>1119</v>
      </c>
      <c r="F415" s="174" t="s">
        <v>1120</v>
      </c>
      <c r="G415" s="175" t="s">
        <v>316</v>
      </c>
      <c r="H415" s="176">
        <v>9.8350000000000009</v>
      </c>
      <c r="I415" s="177"/>
      <c r="J415" s="178">
        <f>ROUND(I415*H415,2)</f>
        <v>0</v>
      </c>
      <c r="K415" s="174" t="s">
        <v>317</v>
      </c>
      <c r="L415" s="179"/>
      <c r="M415" s="180" t="s">
        <v>43</v>
      </c>
      <c r="N415" s="181" t="s">
        <v>52</v>
      </c>
      <c r="P415" s="143">
        <f>O415*H415</f>
        <v>0</v>
      </c>
      <c r="Q415" s="143">
        <v>2.5000000000000001E-2</v>
      </c>
      <c r="R415" s="143">
        <f>Q415*H415</f>
        <v>0.24587500000000004</v>
      </c>
      <c r="S415" s="143">
        <v>0</v>
      </c>
      <c r="T415" s="144">
        <f>S415*H415</f>
        <v>0</v>
      </c>
      <c r="AR415" s="145" t="s">
        <v>528</v>
      </c>
      <c r="AT415" s="145" t="s">
        <v>634</v>
      </c>
      <c r="AU415" s="145" t="s">
        <v>90</v>
      </c>
      <c r="AY415" s="18" t="s">
        <v>311</v>
      </c>
      <c r="BE415" s="146">
        <f>IF(N415="základní",J415,0)</f>
        <v>0</v>
      </c>
      <c r="BF415" s="146">
        <f>IF(N415="snížená",J415,0)</f>
        <v>0</v>
      </c>
      <c r="BG415" s="146">
        <f>IF(N415="zákl. přenesená",J415,0)</f>
        <v>0</v>
      </c>
      <c r="BH415" s="146">
        <f>IF(N415="sníž. přenesená",J415,0)</f>
        <v>0</v>
      </c>
      <c r="BI415" s="146">
        <f>IF(N415="nulová",J415,0)</f>
        <v>0</v>
      </c>
      <c r="BJ415" s="18" t="s">
        <v>88</v>
      </c>
      <c r="BK415" s="146">
        <f>ROUND(I415*H415,2)</f>
        <v>0</v>
      </c>
      <c r="BL415" s="18" t="s">
        <v>417</v>
      </c>
      <c r="BM415" s="145" t="s">
        <v>4452</v>
      </c>
    </row>
    <row r="416" spans="2:65" s="14" customFormat="1" ht="11.25" x14ac:dyDescent="0.2">
      <c r="B416" s="166"/>
      <c r="D416" s="152" t="s">
        <v>322</v>
      </c>
      <c r="E416" s="167" t="s">
        <v>43</v>
      </c>
      <c r="F416" s="168" t="s">
        <v>4453</v>
      </c>
      <c r="H416" s="167" t="s">
        <v>43</v>
      </c>
      <c r="I416" s="169"/>
      <c r="L416" s="166"/>
      <c r="M416" s="170"/>
      <c r="T416" s="171"/>
      <c r="AT416" s="167" t="s">
        <v>322</v>
      </c>
      <c r="AU416" s="167" t="s">
        <v>90</v>
      </c>
      <c r="AV416" s="14" t="s">
        <v>88</v>
      </c>
      <c r="AW416" s="14" t="s">
        <v>41</v>
      </c>
      <c r="AX416" s="14" t="s">
        <v>81</v>
      </c>
      <c r="AY416" s="167" t="s">
        <v>311</v>
      </c>
    </row>
    <row r="417" spans="2:65" s="12" customFormat="1" ht="11.25" x14ac:dyDescent="0.2">
      <c r="B417" s="151"/>
      <c r="D417" s="152" t="s">
        <v>322</v>
      </c>
      <c r="E417" s="153" t="s">
        <v>43</v>
      </c>
      <c r="F417" s="154" t="s">
        <v>4454</v>
      </c>
      <c r="H417" s="155">
        <v>8.9410000000000007</v>
      </c>
      <c r="I417" s="156"/>
      <c r="L417" s="151"/>
      <c r="M417" s="157"/>
      <c r="T417" s="158"/>
      <c r="AT417" s="153" t="s">
        <v>322</v>
      </c>
      <c r="AU417" s="153" t="s">
        <v>90</v>
      </c>
      <c r="AV417" s="12" t="s">
        <v>90</v>
      </c>
      <c r="AW417" s="12" t="s">
        <v>41</v>
      </c>
      <c r="AX417" s="12" t="s">
        <v>88</v>
      </c>
      <c r="AY417" s="153" t="s">
        <v>311</v>
      </c>
    </row>
    <row r="418" spans="2:65" s="12" customFormat="1" ht="11.25" x14ac:dyDescent="0.2">
      <c r="B418" s="151"/>
      <c r="D418" s="152" t="s">
        <v>322</v>
      </c>
      <c r="F418" s="154" t="s">
        <v>4455</v>
      </c>
      <c r="H418" s="155">
        <v>9.8350000000000009</v>
      </c>
      <c r="I418" s="156"/>
      <c r="L418" s="151"/>
      <c r="M418" s="157"/>
      <c r="T418" s="158"/>
      <c r="AT418" s="153" t="s">
        <v>322</v>
      </c>
      <c r="AU418" s="153" t="s">
        <v>90</v>
      </c>
      <c r="AV418" s="12" t="s">
        <v>90</v>
      </c>
      <c r="AW418" s="12" t="s">
        <v>4</v>
      </c>
      <c r="AX418" s="12" t="s">
        <v>88</v>
      </c>
      <c r="AY418" s="153" t="s">
        <v>311</v>
      </c>
    </row>
    <row r="419" spans="2:65" s="1" customFormat="1" ht="24.2" customHeight="1" x14ac:dyDescent="0.2">
      <c r="B419" s="34"/>
      <c r="C419" s="134" t="s">
        <v>973</v>
      </c>
      <c r="D419" s="134" t="s">
        <v>313</v>
      </c>
      <c r="E419" s="135" t="s">
        <v>1126</v>
      </c>
      <c r="F419" s="136" t="s">
        <v>1127</v>
      </c>
      <c r="G419" s="137" t="s">
        <v>250</v>
      </c>
      <c r="H419" s="138">
        <v>50.4</v>
      </c>
      <c r="I419" s="139"/>
      <c r="J419" s="140">
        <f>ROUND(I419*H419,2)</f>
        <v>0</v>
      </c>
      <c r="K419" s="136" t="s">
        <v>317</v>
      </c>
      <c r="L419" s="34"/>
      <c r="M419" s="141" t="s">
        <v>43</v>
      </c>
      <c r="N419" s="142" t="s">
        <v>52</v>
      </c>
      <c r="P419" s="143">
        <f>O419*H419</f>
        <v>0</v>
      </c>
      <c r="Q419" s="143">
        <v>1.9000000000000001E-4</v>
      </c>
      <c r="R419" s="143">
        <f>Q419*H419</f>
        <v>9.5759999999999994E-3</v>
      </c>
      <c r="S419" s="143">
        <v>0</v>
      </c>
      <c r="T419" s="144">
        <f>S419*H419</f>
        <v>0</v>
      </c>
      <c r="AR419" s="145" t="s">
        <v>417</v>
      </c>
      <c r="AT419" s="145" t="s">
        <v>313</v>
      </c>
      <c r="AU419" s="145" t="s">
        <v>90</v>
      </c>
      <c r="AY419" s="18" t="s">
        <v>311</v>
      </c>
      <c r="BE419" s="146">
        <f>IF(N419="základní",J419,0)</f>
        <v>0</v>
      </c>
      <c r="BF419" s="146">
        <f>IF(N419="snížená",J419,0)</f>
        <v>0</v>
      </c>
      <c r="BG419" s="146">
        <f>IF(N419="zákl. přenesená",J419,0)</f>
        <v>0</v>
      </c>
      <c r="BH419" s="146">
        <f>IF(N419="sníž. přenesená",J419,0)</f>
        <v>0</v>
      </c>
      <c r="BI419" s="146">
        <f>IF(N419="nulová",J419,0)</f>
        <v>0</v>
      </c>
      <c r="BJ419" s="18" t="s">
        <v>88</v>
      </c>
      <c r="BK419" s="146">
        <f>ROUND(I419*H419,2)</f>
        <v>0</v>
      </c>
      <c r="BL419" s="18" t="s">
        <v>417</v>
      </c>
      <c r="BM419" s="145" t="s">
        <v>4456</v>
      </c>
    </row>
    <row r="420" spans="2:65" s="1" customFormat="1" ht="11.25" x14ac:dyDescent="0.2">
      <c r="B420" s="34"/>
      <c r="D420" s="147" t="s">
        <v>320</v>
      </c>
      <c r="F420" s="148" t="s">
        <v>1129</v>
      </c>
      <c r="I420" s="149"/>
      <c r="L420" s="34"/>
      <c r="M420" s="150"/>
      <c r="T420" s="55"/>
      <c r="AT420" s="18" t="s">
        <v>320</v>
      </c>
      <c r="AU420" s="18" t="s">
        <v>90</v>
      </c>
    </row>
    <row r="421" spans="2:65" s="12" customFormat="1" ht="11.25" x14ac:dyDescent="0.2">
      <c r="B421" s="151"/>
      <c r="D421" s="152" t="s">
        <v>322</v>
      </c>
      <c r="E421" s="153" t="s">
        <v>43</v>
      </c>
      <c r="F421" s="154" t="s">
        <v>4457</v>
      </c>
      <c r="H421" s="155">
        <v>50.4</v>
      </c>
      <c r="I421" s="156"/>
      <c r="L421" s="151"/>
      <c r="M421" s="157"/>
      <c r="T421" s="158"/>
      <c r="AT421" s="153" t="s">
        <v>322</v>
      </c>
      <c r="AU421" s="153" t="s">
        <v>90</v>
      </c>
      <c r="AV421" s="12" t="s">
        <v>90</v>
      </c>
      <c r="AW421" s="12" t="s">
        <v>41</v>
      </c>
      <c r="AX421" s="12" t="s">
        <v>88</v>
      </c>
      <c r="AY421" s="153" t="s">
        <v>311</v>
      </c>
    </row>
    <row r="422" spans="2:65" s="1" customFormat="1" ht="16.5" customHeight="1" x14ac:dyDescent="0.2">
      <c r="B422" s="34"/>
      <c r="C422" s="172" t="s">
        <v>976</v>
      </c>
      <c r="D422" s="172" t="s">
        <v>634</v>
      </c>
      <c r="E422" s="173" t="s">
        <v>1132</v>
      </c>
      <c r="F422" s="174" t="s">
        <v>1133</v>
      </c>
      <c r="G422" s="175" t="s">
        <v>250</v>
      </c>
      <c r="H422" s="176">
        <v>52.92</v>
      </c>
      <c r="I422" s="177"/>
      <c r="J422" s="178">
        <f>ROUND(I422*H422,2)</f>
        <v>0</v>
      </c>
      <c r="K422" s="174" t="s">
        <v>317</v>
      </c>
      <c r="L422" s="179"/>
      <c r="M422" s="180" t="s">
        <v>43</v>
      </c>
      <c r="N422" s="181" t="s">
        <v>52</v>
      </c>
      <c r="P422" s="143">
        <f>O422*H422</f>
        <v>0</v>
      </c>
      <c r="Q422" s="143">
        <v>1.1999999999999999E-3</v>
      </c>
      <c r="R422" s="143">
        <f>Q422*H422</f>
        <v>6.3503999999999991E-2</v>
      </c>
      <c r="S422" s="143">
        <v>0</v>
      </c>
      <c r="T422" s="144">
        <f>S422*H422</f>
        <v>0</v>
      </c>
      <c r="AR422" s="145" t="s">
        <v>528</v>
      </c>
      <c r="AT422" s="145" t="s">
        <v>634</v>
      </c>
      <c r="AU422" s="145" t="s">
        <v>90</v>
      </c>
      <c r="AY422" s="18" t="s">
        <v>311</v>
      </c>
      <c r="BE422" s="146">
        <f>IF(N422="základní",J422,0)</f>
        <v>0</v>
      </c>
      <c r="BF422" s="146">
        <f>IF(N422="snížená",J422,0)</f>
        <v>0</v>
      </c>
      <c r="BG422" s="146">
        <f>IF(N422="zákl. přenesená",J422,0)</f>
        <v>0</v>
      </c>
      <c r="BH422" s="146">
        <f>IF(N422="sníž. přenesená",J422,0)</f>
        <v>0</v>
      </c>
      <c r="BI422" s="146">
        <f>IF(N422="nulová",J422,0)</f>
        <v>0</v>
      </c>
      <c r="BJ422" s="18" t="s">
        <v>88</v>
      </c>
      <c r="BK422" s="146">
        <f>ROUND(I422*H422,2)</f>
        <v>0</v>
      </c>
      <c r="BL422" s="18" t="s">
        <v>417</v>
      </c>
      <c r="BM422" s="145" t="s">
        <v>4458</v>
      </c>
    </row>
    <row r="423" spans="2:65" s="12" customFormat="1" ht="11.25" x14ac:dyDescent="0.2">
      <c r="B423" s="151"/>
      <c r="D423" s="152" t="s">
        <v>322</v>
      </c>
      <c r="F423" s="154" t="s">
        <v>4459</v>
      </c>
      <c r="H423" s="155">
        <v>52.92</v>
      </c>
      <c r="I423" s="156"/>
      <c r="L423" s="151"/>
      <c r="M423" s="157"/>
      <c r="T423" s="158"/>
      <c r="AT423" s="153" t="s">
        <v>322</v>
      </c>
      <c r="AU423" s="153" t="s">
        <v>90</v>
      </c>
      <c r="AV423" s="12" t="s">
        <v>90</v>
      </c>
      <c r="AW423" s="12" t="s">
        <v>4</v>
      </c>
      <c r="AX423" s="12" t="s">
        <v>88</v>
      </c>
      <c r="AY423" s="153" t="s">
        <v>311</v>
      </c>
    </row>
    <row r="424" spans="2:65" s="1" customFormat="1" ht="24.2" customHeight="1" x14ac:dyDescent="0.2">
      <c r="B424" s="34"/>
      <c r="C424" s="134" t="s">
        <v>982</v>
      </c>
      <c r="D424" s="134" t="s">
        <v>313</v>
      </c>
      <c r="E424" s="135" t="s">
        <v>4460</v>
      </c>
      <c r="F424" s="136" t="s">
        <v>4461</v>
      </c>
      <c r="G424" s="137" t="s">
        <v>962</v>
      </c>
      <c r="H424" s="183"/>
      <c r="I424" s="139"/>
      <c r="J424" s="140">
        <f>ROUND(I424*H424,2)</f>
        <v>0</v>
      </c>
      <c r="K424" s="136" t="s">
        <v>317</v>
      </c>
      <c r="L424" s="34"/>
      <c r="M424" s="141" t="s">
        <v>43</v>
      </c>
      <c r="N424" s="142" t="s">
        <v>52</v>
      </c>
      <c r="P424" s="143">
        <f>O424*H424</f>
        <v>0</v>
      </c>
      <c r="Q424" s="143">
        <v>0</v>
      </c>
      <c r="R424" s="143">
        <f>Q424*H424</f>
        <v>0</v>
      </c>
      <c r="S424" s="143">
        <v>0</v>
      </c>
      <c r="T424" s="144">
        <f>S424*H424</f>
        <v>0</v>
      </c>
      <c r="AR424" s="145" t="s">
        <v>417</v>
      </c>
      <c r="AT424" s="145" t="s">
        <v>313</v>
      </c>
      <c r="AU424" s="145" t="s">
        <v>90</v>
      </c>
      <c r="AY424" s="18" t="s">
        <v>311</v>
      </c>
      <c r="BE424" s="146">
        <f>IF(N424="základní",J424,0)</f>
        <v>0</v>
      </c>
      <c r="BF424" s="146">
        <f>IF(N424="snížená",J424,0)</f>
        <v>0</v>
      </c>
      <c r="BG424" s="146">
        <f>IF(N424="zákl. přenesená",J424,0)</f>
        <v>0</v>
      </c>
      <c r="BH424" s="146">
        <f>IF(N424="sníž. přenesená",J424,0)</f>
        <v>0</v>
      </c>
      <c r="BI424" s="146">
        <f>IF(N424="nulová",J424,0)</f>
        <v>0</v>
      </c>
      <c r="BJ424" s="18" t="s">
        <v>88</v>
      </c>
      <c r="BK424" s="146">
        <f>ROUND(I424*H424,2)</f>
        <v>0</v>
      </c>
      <c r="BL424" s="18" t="s">
        <v>417</v>
      </c>
      <c r="BM424" s="145" t="s">
        <v>4462</v>
      </c>
    </row>
    <row r="425" spans="2:65" s="1" customFormat="1" ht="11.25" x14ac:dyDescent="0.2">
      <c r="B425" s="34"/>
      <c r="D425" s="147" t="s">
        <v>320</v>
      </c>
      <c r="F425" s="148" t="s">
        <v>4463</v>
      </c>
      <c r="I425" s="149"/>
      <c r="L425" s="34"/>
      <c r="M425" s="150"/>
      <c r="T425" s="55"/>
      <c r="AT425" s="18" t="s">
        <v>320</v>
      </c>
      <c r="AU425" s="18" t="s">
        <v>90</v>
      </c>
    </row>
    <row r="426" spans="2:65" s="11" customFormat="1" ht="22.9" customHeight="1" x14ac:dyDescent="0.2">
      <c r="B426" s="122"/>
      <c r="D426" s="123" t="s">
        <v>80</v>
      </c>
      <c r="E426" s="132" t="s">
        <v>1160</v>
      </c>
      <c r="F426" s="132" t="s">
        <v>1161</v>
      </c>
      <c r="I426" s="125"/>
      <c r="J426" s="133">
        <f>BK426</f>
        <v>0</v>
      </c>
      <c r="L426" s="122"/>
      <c r="M426" s="127"/>
      <c r="P426" s="128">
        <f>SUM(P427:P454)</f>
        <v>0</v>
      </c>
      <c r="R426" s="128">
        <f>SUM(R427:R454)</f>
        <v>5.3E-3</v>
      </c>
      <c r="T426" s="129">
        <f>SUM(T427:T454)</f>
        <v>0.10914</v>
      </c>
      <c r="AR426" s="123" t="s">
        <v>90</v>
      </c>
      <c r="AT426" s="130" t="s">
        <v>80</v>
      </c>
      <c r="AU426" s="130" t="s">
        <v>88</v>
      </c>
      <c r="AY426" s="123" t="s">
        <v>311</v>
      </c>
      <c r="BK426" s="131">
        <f>SUM(BK427:BK454)</f>
        <v>0</v>
      </c>
    </row>
    <row r="427" spans="2:65" s="1" customFormat="1" ht="16.5" customHeight="1" x14ac:dyDescent="0.2">
      <c r="B427" s="34"/>
      <c r="C427" s="134" t="s">
        <v>985</v>
      </c>
      <c r="D427" s="134" t="s">
        <v>313</v>
      </c>
      <c r="E427" s="135" t="s">
        <v>4464</v>
      </c>
      <c r="F427" s="136" t="s">
        <v>4465</v>
      </c>
      <c r="G427" s="137" t="s">
        <v>1378</v>
      </c>
      <c r="H427" s="138">
        <v>1</v>
      </c>
      <c r="I427" s="139"/>
      <c r="J427" s="140">
        <f>ROUND(I427*H427,2)</f>
        <v>0</v>
      </c>
      <c r="K427" s="136" t="s">
        <v>317</v>
      </c>
      <c r="L427" s="34"/>
      <c r="M427" s="141" t="s">
        <v>43</v>
      </c>
      <c r="N427" s="142" t="s">
        <v>52</v>
      </c>
      <c r="P427" s="143">
        <f>O427*H427</f>
        <v>0</v>
      </c>
      <c r="Q427" s="143">
        <v>0</v>
      </c>
      <c r="R427" s="143">
        <f>Q427*H427</f>
        <v>0</v>
      </c>
      <c r="S427" s="143">
        <v>1.933E-2</v>
      </c>
      <c r="T427" s="144">
        <f>S427*H427</f>
        <v>1.933E-2</v>
      </c>
      <c r="AR427" s="145" t="s">
        <v>417</v>
      </c>
      <c r="AT427" s="145" t="s">
        <v>313</v>
      </c>
      <c r="AU427" s="145" t="s">
        <v>90</v>
      </c>
      <c r="AY427" s="18" t="s">
        <v>311</v>
      </c>
      <c r="BE427" s="146">
        <f>IF(N427="základní",J427,0)</f>
        <v>0</v>
      </c>
      <c r="BF427" s="146">
        <f>IF(N427="snížená",J427,0)</f>
        <v>0</v>
      </c>
      <c r="BG427" s="146">
        <f>IF(N427="zákl. přenesená",J427,0)</f>
        <v>0</v>
      </c>
      <c r="BH427" s="146">
        <f>IF(N427="sníž. přenesená",J427,0)</f>
        <v>0</v>
      </c>
      <c r="BI427" s="146">
        <f>IF(N427="nulová",J427,0)</f>
        <v>0</v>
      </c>
      <c r="BJ427" s="18" t="s">
        <v>88</v>
      </c>
      <c r="BK427" s="146">
        <f>ROUND(I427*H427,2)</f>
        <v>0</v>
      </c>
      <c r="BL427" s="18" t="s">
        <v>417</v>
      </c>
      <c r="BM427" s="145" t="s">
        <v>4466</v>
      </c>
    </row>
    <row r="428" spans="2:65" s="1" customFormat="1" ht="11.25" x14ac:dyDescent="0.2">
      <c r="B428" s="34"/>
      <c r="D428" s="147" t="s">
        <v>320</v>
      </c>
      <c r="F428" s="148" t="s">
        <v>4467</v>
      </c>
      <c r="I428" s="149"/>
      <c r="L428" s="34"/>
      <c r="M428" s="150"/>
      <c r="T428" s="55"/>
      <c r="AT428" s="18" t="s">
        <v>320</v>
      </c>
      <c r="AU428" s="18" t="s">
        <v>90</v>
      </c>
    </row>
    <row r="429" spans="2:65" s="1" customFormat="1" ht="16.5" customHeight="1" x14ac:dyDescent="0.2">
      <c r="B429" s="34"/>
      <c r="C429" s="134" t="s">
        <v>991</v>
      </c>
      <c r="D429" s="134" t="s">
        <v>313</v>
      </c>
      <c r="E429" s="135" t="s">
        <v>4468</v>
      </c>
      <c r="F429" s="136" t="s">
        <v>4469</v>
      </c>
      <c r="G429" s="137" t="s">
        <v>1378</v>
      </c>
      <c r="H429" s="138">
        <v>3</v>
      </c>
      <c r="I429" s="139"/>
      <c r="J429" s="140">
        <f>ROUND(I429*H429,2)</f>
        <v>0</v>
      </c>
      <c r="K429" s="136" t="s">
        <v>317</v>
      </c>
      <c r="L429" s="34"/>
      <c r="M429" s="141" t="s">
        <v>43</v>
      </c>
      <c r="N429" s="142" t="s">
        <v>52</v>
      </c>
      <c r="P429" s="143">
        <f>O429*H429</f>
        <v>0</v>
      </c>
      <c r="Q429" s="143">
        <v>0</v>
      </c>
      <c r="R429" s="143">
        <f>Q429*H429</f>
        <v>0</v>
      </c>
      <c r="S429" s="143">
        <v>1.9460000000000002E-2</v>
      </c>
      <c r="T429" s="144">
        <f>S429*H429</f>
        <v>5.8380000000000001E-2</v>
      </c>
      <c r="AR429" s="145" t="s">
        <v>417</v>
      </c>
      <c r="AT429" s="145" t="s">
        <v>313</v>
      </c>
      <c r="AU429" s="145" t="s">
        <v>90</v>
      </c>
      <c r="AY429" s="18" t="s">
        <v>311</v>
      </c>
      <c r="BE429" s="146">
        <f>IF(N429="základní",J429,0)</f>
        <v>0</v>
      </c>
      <c r="BF429" s="146">
        <f>IF(N429="snížená",J429,0)</f>
        <v>0</v>
      </c>
      <c r="BG429" s="146">
        <f>IF(N429="zákl. přenesená",J429,0)</f>
        <v>0</v>
      </c>
      <c r="BH429" s="146">
        <f>IF(N429="sníž. přenesená",J429,0)</f>
        <v>0</v>
      </c>
      <c r="BI429" s="146">
        <f>IF(N429="nulová",J429,0)</f>
        <v>0</v>
      </c>
      <c r="BJ429" s="18" t="s">
        <v>88</v>
      </c>
      <c r="BK429" s="146">
        <f>ROUND(I429*H429,2)</f>
        <v>0</v>
      </c>
      <c r="BL429" s="18" t="s">
        <v>417</v>
      </c>
      <c r="BM429" s="145" t="s">
        <v>4470</v>
      </c>
    </row>
    <row r="430" spans="2:65" s="1" customFormat="1" ht="11.25" x14ac:dyDescent="0.2">
      <c r="B430" s="34"/>
      <c r="D430" s="147" t="s">
        <v>320</v>
      </c>
      <c r="F430" s="148" t="s">
        <v>4471</v>
      </c>
      <c r="I430" s="149"/>
      <c r="L430" s="34"/>
      <c r="M430" s="150"/>
      <c r="T430" s="55"/>
      <c r="AT430" s="18" t="s">
        <v>320</v>
      </c>
      <c r="AU430" s="18" t="s">
        <v>90</v>
      </c>
    </row>
    <row r="431" spans="2:65" s="1" customFormat="1" ht="16.5" customHeight="1" x14ac:dyDescent="0.2">
      <c r="B431" s="34"/>
      <c r="C431" s="134" t="s">
        <v>995</v>
      </c>
      <c r="D431" s="134" t="s">
        <v>313</v>
      </c>
      <c r="E431" s="135" t="s">
        <v>4472</v>
      </c>
      <c r="F431" s="136" t="s">
        <v>4473</v>
      </c>
      <c r="G431" s="137" t="s">
        <v>1378</v>
      </c>
      <c r="H431" s="138">
        <v>1</v>
      </c>
      <c r="I431" s="139"/>
      <c r="J431" s="140">
        <f>ROUND(I431*H431,2)</f>
        <v>0</v>
      </c>
      <c r="K431" s="136" t="s">
        <v>317</v>
      </c>
      <c r="L431" s="34"/>
      <c r="M431" s="141" t="s">
        <v>43</v>
      </c>
      <c r="N431" s="142" t="s">
        <v>52</v>
      </c>
      <c r="P431" s="143">
        <f>O431*H431</f>
        <v>0</v>
      </c>
      <c r="Q431" s="143">
        <v>0</v>
      </c>
      <c r="R431" s="143">
        <f>Q431*H431</f>
        <v>0</v>
      </c>
      <c r="S431" s="143">
        <v>2.4500000000000001E-2</v>
      </c>
      <c r="T431" s="144">
        <f>S431*H431</f>
        <v>2.4500000000000001E-2</v>
      </c>
      <c r="AR431" s="145" t="s">
        <v>417</v>
      </c>
      <c r="AT431" s="145" t="s">
        <v>313</v>
      </c>
      <c r="AU431" s="145" t="s">
        <v>90</v>
      </c>
      <c r="AY431" s="18" t="s">
        <v>311</v>
      </c>
      <c r="BE431" s="146">
        <f>IF(N431="základní",J431,0)</f>
        <v>0</v>
      </c>
      <c r="BF431" s="146">
        <f>IF(N431="snížená",J431,0)</f>
        <v>0</v>
      </c>
      <c r="BG431" s="146">
        <f>IF(N431="zákl. přenesená",J431,0)</f>
        <v>0</v>
      </c>
      <c r="BH431" s="146">
        <f>IF(N431="sníž. přenesená",J431,0)</f>
        <v>0</v>
      </c>
      <c r="BI431" s="146">
        <f>IF(N431="nulová",J431,0)</f>
        <v>0</v>
      </c>
      <c r="BJ431" s="18" t="s">
        <v>88</v>
      </c>
      <c r="BK431" s="146">
        <f>ROUND(I431*H431,2)</f>
        <v>0</v>
      </c>
      <c r="BL431" s="18" t="s">
        <v>417</v>
      </c>
      <c r="BM431" s="145" t="s">
        <v>4474</v>
      </c>
    </row>
    <row r="432" spans="2:65" s="1" customFormat="1" ht="11.25" x14ac:dyDescent="0.2">
      <c r="B432" s="34"/>
      <c r="D432" s="147" t="s">
        <v>320</v>
      </c>
      <c r="F432" s="148" t="s">
        <v>4475</v>
      </c>
      <c r="I432" s="149"/>
      <c r="L432" s="34"/>
      <c r="M432" s="150"/>
      <c r="T432" s="55"/>
      <c r="AT432" s="18" t="s">
        <v>320</v>
      </c>
      <c r="AU432" s="18" t="s">
        <v>90</v>
      </c>
    </row>
    <row r="433" spans="2:65" s="1" customFormat="1" ht="16.5" customHeight="1" x14ac:dyDescent="0.2">
      <c r="B433" s="34"/>
      <c r="C433" s="134" t="s">
        <v>1001</v>
      </c>
      <c r="D433" s="134" t="s">
        <v>313</v>
      </c>
      <c r="E433" s="135" t="s">
        <v>1163</v>
      </c>
      <c r="F433" s="136" t="s">
        <v>1164</v>
      </c>
      <c r="G433" s="137" t="s">
        <v>340</v>
      </c>
      <c r="H433" s="138">
        <v>4</v>
      </c>
      <c r="I433" s="139"/>
      <c r="J433" s="140">
        <f>ROUND(I433*H433,2)</f>
        <v>0</v>
      </c>
      <c r="K433" s="136" t="s">
        <v>317</v>
      </c>
      <c r="L433" s="34"/>
      <c r="M433" s="141" t="s">
        <v>43</v>
      </c>
      <c r="N433" s="142" t="s">
        <v>52</v>
      </c>
      <c r="P433" s="143">
        <f>O433*H433</f>
        <v>0</v>
      </c>
      <c r="Q433" s="143">
        <v>0</v>
      </c>
      <c r="R433" s="143">
        <f>Q433*H433</f>
        <v>0</v>
      </c>
      <c r="S433" s="143">
        <v>0</v>
      </c>
      <c r="T433" s="144">
        <f>S433*H433</f>
        <v>0</v>
      </c>
      <c r="AR433" s="145" t="s">
        <v>417</v>
      </c>
      <c r="AT433" s="145" t="s">
        <v>313</v>
      </c>
      <c r="AU433" s="145" t="s">
        <v>90</v>
      </c>
      <c r="AY433" s="18" t="s">
        <v>311</v>
      </c>
      <c r="BE433" s="146">
        <f>IF(N433="základní",J433,0)</f>
        <v>0</v>
      </c>
      <c r="BF433" s="146">
        <f>IF(N433="snížená",J433,0)</f>
        <v>0</v>
      </c>
      <c r="BG433" s="146">
        <f>IF(N433="zákl. přenesená",J433,0)</f>
        <v>0</v>
      </c>
      <c r="BH433" s="146">
        <f>IF(N433="sníž. přenesená",J433,0)</f>
        <v>0</v>
      </c>
      <c r="BI433" s="146">
        <f>IF(N433="nulová",J433,0)</f>
        <v>0</v>
      </c>
      <c r="BJ433" s="18" t="s">
        <v>88</v>
      </c>
      <c r="BK433" s="146">
        <f>ROUND(I433*H433,2)</f>
        <v>0</v>
      </c>
      <c r="BL433" s="18" t="s">
        <v>417</v>
      </c>
      <c r="BM433" s="145" t="s">
        <v>4476</v>
      </c>
    </row>
    <row r="434" spans="2:65" s="1" customFormat="1" ht="11.25" x14ac:dyDescent="0.2">
      <c r="B434" s="34"/>
      <c r="D434" s="147" t="s">
        <v>320</v>
      </c>
      <c r="F434" s="148" t="s">
        <v>1166</v>
      </c>
      <c r="I434" s="149"/>
      <c r="L434" s="34"/>
      <c r="M434" s="150"/>
      <c r="T434" s="55"/>
      <c r="AT434" s="18" t="s">
        <v>320</v>
      </c>
      <c r="AU434" s="18" t="s">
        <v>90</v>
      </c>
    </row>
    <row r="435" spans="2:65" s="12" customFormat="1" ht="11.25" x14ac:dyDescent="0.2">
      <c r="B435" s="151"/>
      <c r="D435" s="152" t="s">
        <v>322</v>
      </c>
      <c r="E435" s="153" t="s">
        <v>43</v>
      </c>
      <c r="F435" s="154" t="s">
        <v>4477</v>
      </c>
      <c r="H435" s="155">
        <v>4</v>
      </c>
      <c r="I435" s="156"/>
      <c r="L435" s="151"/>
      <c r="M435" s="157"/>
      <c r="T435" s="158"/>
      <c r="AT435" s="153" t="s">
        <v>322</v>
      </c>
      <c r="AU435" s="153" t="s">
        <v>90</v>
      </c>
      <c r="AV435" s="12" t="s">
        <v>90</v>
      </c>
      <c r="AW435" s="12" t="s">
        <v>41</v>
      </c>
      <c r="AX435" s="12" t="s">
        <v>88</v>
      </c>
      <c r="AY435" s="153" t="s">
        <v>311</v>
      </c>
    </row>
    <row r="436" spans="2:65" s="1" customFormat="1" ht="16.5" customHeight="1" x14ac:dyDescent="0.2">
      <c r="B436" s="34"/>
      <c r="C436" s="172" t="s">
        <v>1005</v>
      </c>
      <c r="D436" s="172" t="s">
        <v>634</v>
      </c>
      <c r="E436" s="173" t="s">
        <v>1169</v>
      </c>
      <c r="F436" s="174" t="s">
        <v>1170</v>
      </c>
      <c r="G436" s="175" t="s">
        <v>340</v>
      </c>
      <c r="H436" s="176">
        <v>4</v>
      </c>
      <c r="I436" s="177"/>
      <c r="J436" s="178">
        <f>ROUND(I436*H436,2)</f>
        <v>0</v>
      </c>
      <c r="K436" s="174" t="s">
        <v>317</v>
      </c>
      <c r="L436" s="179"/>
      <c r="M436" s="180" t="s">
        <v>43</v>
      </c>
      <c r="N436" s="181" t="s">
        <v>52</v>
      </c>
      <c r="P436" s="143">
        <f>O436*H436</f>
        <v>0</v>
      </c>
      <c r="Q436" s="143">
        <v>5.0000000000000001E-4</v>
      </c>
      <c r="R436" s="143">
        <f>Q436*H436</f>
        <v>2E-3</v>
      </c>
      <c r="S436" s="143">
        <v>0</v>
      </c>
      <c r="T436" s="144">
        <f>S436*H436</f>
        <v>0</v>
      </c>
      <c r="AR436" s="145" t="s">
        <v>528</v>
      </c>
      <c r="AT436" s="145" t="s">
        <v>634</v>
      </c>
      <c r="AU436" s="145" t="s">
        <v>90</v>
      </c>
      <c r="AY436" s="18" t="s">
        <v>311</v>
      </c>
      <c r="BE436" s="146">
        <f>IF(N436="základní",J436,0)</f>
        <v>0</v>
      </c>
      <c r="BF436" s="146">
        <f>IF(N436="snížená",J436,0)</f>
        <v>0</v>
      </c>
      <c r="BG436" s="146">
        <f>IF(N436="zákl. přenesená",J436,0)</f>
        <v>0</v>
      </c>
      <c r="BH436" s="146">
        <f>IF(N436="sníž. přenesená",J436,0)</f>
        <v>0</v>
      </c>
      <c r="BI436" s="146">
        <f>IF(N436="nulová",J436,0)</f>
        <v>0</v>
      </c>
      <c r="BJ436" s="18" t="s">
        <v>88</v>
      </c>
      <c r="BK436" s="146">
        <f>ROUND(I436*H436,2)</f>
        <v>0</v>
      </c>
      <c r="BL436" s="18" t="s">
        <v>417</v>
      </c>
      <c r="BM436" s="145" t="s">
        <v>4478</v>
      </c>
    </row>
    <row r="437" spans="2:65" s="1" customFormat="1" ht="16.5" customHeight="1" x14ac:dyDescent="0.2">
      <c r="B437" s="34"/>
      <c r="C437" s="134" t="s">
        <v>1011</v>
      </c>
      <c r="D437" s="134" t="s">
        <v>313</v>
      </c>
      <c r="E437" s="135" t="s">
        <v>4479</v>
      </c>
      <c r="F437" s="136" t="s">
        <v>4480</v>
      </c>
      <c r="G437" s="137" t="s">
        <v>340</v>
      </c>
      <c r="H437" s="138">
        <v>1</v>
      </c>
      <c r="I437" s="139"/>
      <c r="J437" s="140">
        <f>ROUND(I437*H437,2)</f>
        <v>0</v>
      </c>
      <c r="K437" s="136" t="s">
        <v>317</v>
      </c>
      <c r="L437" s="34"/>
      <c r="M437" s="141" t="s">
        <v>43</v>
      </c>
      <c r="N437" s="142" t="s">
        <v>52</v>
      </c>
      <c r="P437" s="143">
        <f>O437*H437</f>
        <v>0</v>
      </c>
      <c r="Q437" s="143">
        <v>0</v>
      </c>
      <c r="R437" s="143">
        <f>Q437*H437</f>
        <v>0</v>
      </c>
      <c r="S437" s="143">
        <v>0</v>
      </c>
      <c r="T437" s="144">
        <f>S437*H437</f>
        <v>0</v>
      </c>
      <c r="AR437" s="145" t="s">
        <v>417</v>
      </c>
      <c r="AT437" s="145" t="s">
        <v>313</v>
      </c>
      <c r="AU437" s="145" t="s">
        <v>90</v>
      </c>
      <c r="AY437" s="18" t="s">
        <v>311</v>
      </c>
      <c r="BE437" s="146">
        <f>IF(N437="základní",J437,0)</f>
        <v>0</v>
      </c>
      <c r="BF437" s="146">
        <f>IF(N437="snížená",J437,0)</f>
        <v>0</v>
      </c>
      <c r="BG437" s="146">
        <f>IF(N437="zákl. přenesená",J437,0)</f>
        <v>0</v>
      </c>
      <c r="BH437" s="146">
        <f>IF(N437="sníž. přenesená",J437,0)</f>
        <v>0</v>
      </c>
      <c r="BI437" s="146">
        <f>IF(N437="nulová",J437,0)</f>
        <v>0</v>
      </c>
      <c r="BJ437" s="18" t="s">
        <v>88</v>
      </c>
      <c r="BK437" s="146">
        <f>ROUND(I437*H437,2)</f>
        <v>0</v>
      </c>
      <c r="BL437" s="18" t="s">
        <v>417</v>
      </c>
      <c r="BM437" s="145" t="s">
        <v>4481</v>
      </c>
    </row>
    <row r="438" spans="2:65" s="1" customFormat="1" ht="11.25" x14ac:dyDescent="0.2">
      <c r="B438" s="34"/>
      <c r="D438" s="147" t="s">
        <v>320</v>
      </c>
      <c r="F438" s="148" t="s">
        <v>4482</v>
      </c>
      <c r="I438" s="149"/>
      <c r="L438" s="34"/>
      <c r="M438" s="150"/>
      <c r="T438" s="55"/>
      <c r="AT438" s="18" t="s">
        <v>320</v>
      </c>
      <c r="AU438" s="18" t="s">
        <v>90</v>
      </c>
    </row>
    <row r="439" spans="2:65" s="12" customFormat="1" ht="11.25" x14ac:dyDescent="0.2">
      <c r="B439" s="151"/>
      <c r="D439" s="152" t="s">
        <v>322</v>
      </c>
      <c r="E439" s="153" t="s">
        <v>43</v>
      </c>
      <c r="F439" s="154" t="s">
        <v>4483</v>
      </c>
      <c r="H439" s="155">
        <v>1</v>
      </c>
      <c r="I439" s="156"/>
      <c r="L439" s="151"/>
      <c r="M439" s="157"/>
      <c r="T439" s="158"/>
      <c r="AT439" s="153" t="s">
        <v>322</v>
      </c>
      <c r="AU439" s="153" t="s">
        <v>90</v>
      </c>
      <c r="AV439" s="12" t="s">
        <v>90</v>
      </c>
      <c r="AW439" s="12" t="s">
        <v>41</v>
      </c>
      <c r="AX439" s="12" t="s">
        <v>88</v>
      </c>
      <c r="AY439" s="153" t="s">
        <v>311</v>
      </c>
    </row>
    <row r="440" spans="2:65" s="1" customFormat="1" ht="16.5" customHeight="1" x14ac:dyDescent="0.2">
      <c r="B440" s="34"/>
      <c r="C440" s="172" t="s">
        <v>1015</v>
      </c>
      <c r="D440" s="172" t="s">
        <v>634</v>
      </c>
      <c r="E440" s="173" t="s">
        <v>4484</v>
      </c>
      <c r="F440" s="174" t="s">
        <v>4485</v>
      </c>
      <c r="G440" s="175" t="s">
        <v>340</v>
      </c>
      <c r="H440" s="176">
        <v>1</v>
      </c>
      <c r="I440" s="177"/>
      <c r="J440" s="178">
        <f>ROUND(I440*H440,2)</f>
        <v>0</v>
      </c>
      <c r="K440" s="174" t="s">
        <v>317</v>
      </c>
      <c r="L440" s="179"/>
      <c r="M440" s="180" t="s">
        <v>43</v>
      </c>
      <c r="N440" s="181" t="s">
        <v>52</v>
      </c>
      <c r="P440" s="143">
        <f>O440*H440</f>
        <v>0</v>
      </c>
      <c r="Q440" s="143">
        <v>5.0000000000000001E-4</v>
      </c>
      <c r="R440" s="143">
        <f>Q440*H440</f>
        <v>5.0000000000000001E-4</v>
      </c>
      <c r="S440" s="143">
        <v>0</v>
      </c>
      <c r="T440" s="144">
        <f>S440*H440</f>
        <v>0</v>
      </c>
      <c r="AR440" s="145" t="s">
        <v>528</v>
      </c>
      <c r="AT440" s="145" t="s">
        <v>634</v>
      </c>
      <c r="AU440" s="145" t="s">
        <v>90</v>
      </c>
      <c r="AY440" s="18" t="s">
        <v>311</v>
      </c>
      <c r="BE440" s="146">
        <f>IF(N440="základní",J440,0)</f>
        <v>0</v>
      </c>
      <c r="BF440" s="146">
        <f>IF(N440="snížená",J440,0)</f>
        <v>0</v>
      </c>
      <c r="BG440" s="146">
        <f>IF(N440="zákl. přenesená",J440,0)</f>
        <v>0</v>
      </c>
      <c r="BH440" s="146">
        <f>IF(N440="sníž. přenesená",J440,0)</f>
        <v>0</v>
      </c>
      <c r="BI440" s="146">
        <f>IF(N440="nulová",J440,0)</f>
        <v>0</v>
      </c>
      <c r="BJ440" s="18" t="s">
        <v>88</v>
      </c>
      <c r="BK440" s="146">
        <f>ROUND(I440*H440,2)</f>
        <v>0</v>
      </c>
      <c r="BL440" s="18" t="s">
        <v>417</v>
      </c>
      <c r="BM440" s="145" t="s">
        <v>4486</v>
      </c>
    </row>
    <row r="441" spans="2:65" s="1" customFormat="1" ht="16.5" customHeight="1" x14ac:dyDescent="0.2">
      <c r="B441" s="34"/>
      <c r="C441" s="134" t="s">
        <v>1021</v>
      </c>
      <c r="D441" s="134" t="s">
        <v>313</v>
      </c>
      <c r="E441" s="135" t="s">
        <v>4487</v>
      </c>
      <c r="F441" s="136" t="s">
        <v>4488</v>
      </c>
      <c r="G441" s="137" t="s">
        <v>340</v>
      </c>
      <c r="H441" s="138">
        <v>1</v>
      </c>
      <c r="I441" s="139"/>
      <c r="J441" s="140">
        <f>ROUND(I441*H441,2)</f>
        <v>0</v>
      </c>
      <c r="K441" s="136" t="s">
        <v>317</v>
      </c>
      <c r="L441" s="34"/>
      <c r="M441" s="141" t="s">
        <v>43</v>
      </c>
      <c r="N441" s="142" t="s">
        <v>52</v>
      </c>
      <c r="P441" s="143">
        <f>O441*H441</f>
        <v>0</v>
      </c>
      <c r="Q441" s="143">
        <v>0</v>
      </c>
      <c r="R441" s="143">
        <f>Q441*H441</f>
        <v>0</v>
      </c>
      <c r="S441" s="143">
        <v>0</v>
      </c>
      <c r="T441" s="144">
        <f>S441*H441</f>
        <v>0</v>
      </c>
      <c r="AR441" s="145" t="s">
        <v>417</v>
      </c>
      <c r="AT441" s="145" t="s">
        <v>313</v>
      </c>
      <c r="AU441" s="145" t="s">
        <v>90</v>
      </c>
      <c r="AY441" s="18" t="s">
        <v>311</v>
      </c>
      <c r="BE441" s="146">
        <f>IF(N441="základní",J441,0)</f>
        <v>0</v>
      </c>
      <c r="BF441" s="146">
        <f>IF(N441="snížená",J441,0)</f>
        <v>0</v>
      </c>
      <c r="BG441" s="146">
        <f>IF(N441="zákl. přenesená",J441,0)</f>
        <v>0</v>
      </c>
      <c r="BH441" s="146">
        <f>IF(N441="sníž. přenesená",J441,0)</f>
        <v>0</v>
      </c>
      <c r="BI441" s="146">
        <f>IF(N441="nulová",J441,0)</f>
        <v>0</v>
      </c>
      <c r="BJ441" s="18" t="s">
        <v>88</v>
      </c>
      <c r="BK441" s="146">
        <f>ROUND(I441*H441,2)</f>
        <v>0</v>
      </c>
      <c r="BL441" s="18" t="s">
        <v>417</v>
      </c>
      <c r="BM441" s="145" t="s">
        <v>4489</v>
      </c>
    </row>
    <row r="442" spans="2:65" s="1" customFormat="1" ht="11.25" x14ac:dyDescent="0.2">
      <c r="B442" s="34"/>
      <c r="D442" s="147" t="s">
        <v>320</v>
      </c>
      <c r="F442" s="148" t="s">
        <v>4490</v>
      </c>
      <c r="I442" s="149"/>
      <c r="L442" s="34"/>
      <c r="M442" s="150"/>
      <c r="T442" s="55"/>
      <c r="AT442" s="18" t="s">
        <v>320</v>
      </c>
      <c r="AU442" s="18" t="s">
        <v>90</v>
      </c>
    </row>
    <row r="443" spans="2:65" s="12" customFormat="1" ht="11.25" x14ac:dyDescent="0.2">
      <c r="B443" s="151"/>
      <c r="D443" s="152" t="s">
        <v>322</v>
      </c>
      <c r="E443" s="153" t="s">
        <v>43</v>
      </c>
      <c r="F443" s="154" t="s">
        <v>4491</v>
      </c>
      <c r="H443" s="155">
        <v>1</v>
      </c>
      <c r="I443" s="156"/>
      <c r="L443" s="151"/>
      <c r="M443" s="157"/>
      <c r="T443" s="158"/>
      <c r="AT443" s="153" t="s">
        <v>322</v>
      </c>
      <c r="AU443" s="153" t="s">
        <v>90</v>
      </c>
      <c r="AV443" s="12" t="s">
        <v>90</v>
      </c>
      <c r="AW443" s="12" t="s">
        <v>41</v>
      </c>
      <c r="AX443" s="12" t="s">
        <v>88</v>
      </c>
      <c r="AY443" s="153" t="s">
        <v>311</v>
      </c>
    </row>
    <row r="444" spans="2:65" s="1" customFormat="1" ht="16.5" customHeight="1" x14ac:dyDescent="0.2">
      <c r="B444" s="34"/>
      <c r="C444" s="172" t="s">
        <v>1024</v>
      </c>
      <c r="D444" s="172" t="s">
        <v>634</v>
      </c>
      <c r="E444" s="173" t="s">
        <v>4492</v>
      </c>
      <c r="F444" s="174" t="s">
        <v>4493</v>
      </c>
      <c r="G444" s="175" t="s">
        <v>340</v>
      </c>
      <c r="H444" s="176">
        <v>1</v>
      </c>
      <c r="I444" s="177"/>
      <c r="J444" s="178">
        <f>ROUND(I444*H444,2)</f>
        <v>0</v>
      </c>
      <c r="K444" s="174" t="s">
        <v>317</v>
      </c>
      <c r="L444" s="179"/>
      <c r="M444" s="180" t="s">
        <v>43</v>
      </c>
      <c r="N444" s="181" t="s">
        <v>52</v>
      </c>
      <c r="P444" s="143">
        <f>O444*H444</f>
        <v>0</v>
      </c>
      <c r="Q444" s="143">
        <v>1.2999999999999999E-3</v>
      </c>
      <c r="R444" s="143">
        <f>Q444*H444</f>
        <v>1.2999999999999999E-3</v>
      </c>
      <c r="S444" s="143">
        <v>0</v>
      </c>
      <c r="T444" s="144">
        <f>S444*H444</f>
        <v>0</v>
      </c>
      <c r="AR444" s="145" t="s">
        <v>528</v>
      </c>
      <c r="AT444" s="145" t="s">
        <v>634</v>
      </c>
      <c r="AU444" s="145" t="s">
        <v>90</v>
      </c>
      <c r="AY444" s="18" t="s">
        <v>311</v>
      </c>
      <c r="BE444" s="146">
        <f>IF(N444="základní",J444,0)</f>
        <v>0</v>
      </c>
      <c r="BF444" s="146">
        <f>IF(N444="snížená",J444,0)</f>
        <v>0</v>
      </c>
      <c r="BG444" s="146">
        <f>IF(N444="zákl. přenesená",J444,0)</f>
        <v>0</v>
      </c>
      <c r="BH444" s="146">
        <f>IF(N444="sníž. přenesená",J444,0)</f>
        <v>0</v>
      </c>
      <c r="BI444" s="146">
        <f>IF(N444="nulová",J444,0)</f>
        <v>0</v>
      </c>
      <c r="BJ444" s="18" t="s">
        <v>88</v>
      </c>
      <c r="BK444" s="146">
        <f>ROUND(I444*H444,2)</f>
        <v>0</v>
      </c>
      <c r="BL444" s="18" t="s">
        <v>417</v>
      </c>
      <c r="BM444" s="145" t="s">
        <v>4494</v>
      </c>
    </row>
    <row r="445" spans="2:65" s="1" customFormat="1" ht="16.5" customHeight="1" x14ac:dyDescent="0.2">
      <c r="B445" s="34"/>
      <c r="C445" s="134" t="s">
        <v>1030</v>
      </c>
      <c r="D445" s="134" t="s">
        <v>313</v>
      </c>
      <c r="E445" s="135" t="s">
        <v>4495</v>
      </c>
      <c r="F445" s="136" t="s">
        <v>4496</v>
      </c>
      <c r="G445" s="137" t="s">
        <v>340</v>
      </c>
      <c r="H445" s="138">
        <v>1</v>
      </c>
      <c r="I445" s="139"/>
      <c r="J445" s="140">
        <f>ROUND(I445*H445,2)</f>
        <v>0</v>
      </c>
      <c r="K445" s="136" t="s">
        <v>317</v>
      </c>
      <c r="L445" s="34"/>
      <c r="M445" s="141" t="s">
        <v>43</v>
      </c>
      <c r="N445" s="142" t="s">
        <v>52</v>
      </c>
      <c r="P445" s="143">
        <f>O445*H445</f>
        <v>0</v>
      </c>
      <c r="Q445" s="143">
        <v>0</v>
      </c>
      <c r="R445" s="143">
        <f>Q445*H445</f>
        <v>0</v>
      </c>
      <c r="S445" s="143">
        <v>0</v>
      </c>
      <c r="T445" s="144">
        <f>S445*H445</f>
        <v>0</v>
      </c>
      <c r="AR445" s="145" t="s">
        <v>417</v>
      </c>
      <c r="AT445" s="145" t="s">
        <v>313</v>
      </c>
      <c r="AU445" s="145" t="s">
        <v>90</v>
      </c>
      <c r="AY445" s="18" t="s">
        <v>311</v>
      </c>
      <c r="BE445" s="146">
        <f>IF(N445="základní",J445,0)</f>
        <v>0</v>
      </c>
      <c r="BF445" s="146">
        <f>IF(N445="snížená",J445,0)</f>
        <v>0</v>
      </c>
      <c r="BG445" s="146">
        <f>IF(N445="zákl. přenesená",J445,0)</f>
        <v>0</v>
      </c>
      <c r="BH445" s="146">
        <f>IF(N445="sníž. přenesená",J445,0)</f>
        <v>0</v>
      </c>
      <c r="BI445" s="146">
        <f>IF(N445="nulová",J445,0)</f>
        <v>0</v>
      </c>
      <c r="BJ445" s="18" t="s">
        <v>88</v>
      </c>
      <c r="BK445" s="146">
        <f>ROUND(I445*H445,2)</f>
        <v>0</v>
      </c>
      <c r="BL445" s="18" t="s">
        <v>417</v>
      </c>
      <c r="BM445" s="145" t="s">
        <v>4497</v>
      </c>
    </row>
    <row r="446" spans="2:65" s="1" customFormat="1" ht="11.25" x14ac:dyDescent="0.2">
      <c r="B446" s="34"/>
      <c r="D446" s="147" t="s">
        <v>320</v>
      </c>
      <c r="F446" s="148" t="s">
        <v>4498</v>
      </c>
      <c r="I446" s="149"/>
      <c r="L446" s="34"/>
      <c r="M446" s="150"/>
      <c r="T446" s="55"/>
      <c r="AT446" s="18" t="s">
        <v>320</v>
      </c>
      <c r="AU446" s="18" t="s">
        <v>90</v>
      </c>
    </row>
    <row r="447" spans="2:65" s="12" customFormat="1" ht="11.25" x14ac:dyDescent="0.2">
      <c r="B447" s="151"/>
      <c r="D447" s="152" t="s">
        <v>322</v>
      </c>
      <c r="E447" s="153" t="s">
        <v>43</v>
      </c>
      <c r="F447" s="154" t="s">
        <v>4499</v>
      </c>
      <c r="H447" s="155">
        <v>1</v>
      </c>
      <c r="I447" s="156"/>
      <c r="L447" s="151"/>
      <c r="M447" s="157"/>
      <c r="T447" s="158"/>
      <c r="AT447" s="153" t="s">
        <v>322</v>
      </c>
      <c r="AU447" s="153" t="s">
        <v>90</v>
      </c>
      <c r="AV447" s="12" t="s">
        <v>90</v>
      </c>
      <c r="AW447" s="12" t="s">
        <v>41</v>
      </c>
      <c r="AX447" s="12" t="s">
        <v>88</v>
      </c>
      <c r="AY447" s="153" t="s">
        <v>311</v>
      </c>
    </row>
    <row r="448" spans="2:65" s="1" customFormat="1" ht="16.5" customHeight="1" x14ac:dyDescent="0.2">
      <c r="B448" s="34"/>
      <c r="C448" s="172" t="s">
        <v>1033</v>
      </c>
      <c r="D448" s="172" t="s">
        <v>634</v>
      </c>
      <c r="E448" s="173" t="s">
        <v>4500</v>
      </c>
      <c r="F448" s="174" t="s">
        <v>4501</v>
      </c>
      <c r="G448" s="175" t="s">
        <v>340</v>
      </c>
      <c r="H448" s="176">
        <v>1</v>
      </c>
      <c r="I448" s="177"/>
      <c r="J448" s="178">
        <f>ROUND(I448*H448,2)</f>
        <v>0</v>
      </c>
      <c r="K448" s="174" t="s">
        <v>317</v>
      </c>
      <c r="L448" s="179"/>
      <c r="M448" s="180" t="s">
        <v>43</v>
      </c>
      <c r="N448" s="181" t="s">
        <v>52</v>
      </c>
      <c r="P448" s="143">
        <f>O448*H448</f>
        <v>0</v>
      </c>
      <c r="Q448" s="143">
        <v>1.5E-3</v>
      </c>
      <c r="R448" s="143">
        <f>Q448*H448</f>
        <v>1.5E-3</v>
      </c>
      <c r="S448" s="143">
        <v>0</v>
      </c>
      <c r="T448" s="144">
        <f>S448*H448</f>
        <v>0</v>
      </c>
      <c r="AR448" s="145" t="s">
        <v>528</v>
      </c>
      <c r="AT448" s="145" t="s">
        <v>634</v>
      </c>
      <c r="AU448" s="145" t="s">
        <v>90</v>
      </c>
      <c r="AY448" s="18" t="s">
        <v>311</v>
      </c>
      <c r="BE448" s="146">
        <f>IF(N448="základní",J448,0)</f>
        <v>0</v>
      </c>
      <c r="BF448" s="146">
        <f>IF(N448="snížená",J448,0)</f>
        <v>0</v>
      </c>
      <c r="BG448" s="146">
        <f>IF(N448="zákl. přenesená",J448,0)</f>
        <v>0</v>
      </c>
      <c r="BH448" s="146">
        <f>IF(N448="sníž. přenesená",J448,0)</f>
        <v>0</v>
      </c>
      <c r="BI448" s="146">
        <f>IF(N448="nulová",J448,0)</f>
        <v>0</v>
      </c>
      <c r="BJ448" s="18" t="s">
        <v>88</v>
      </c>
      <c r="BK448" s="146">
        <f>ROUND(I448*H448,2)</f>
        <v>0</v>
      </c>
      <c r="BL448" s="18" t="s">
        <v>417</v>
      </c>
      <c r="BM448" s="145" t="s">
        <v>4502</v>
      </c>
    </row>
    <row r="449" spans="2:65" s="1" customFormat="1" ht="16.5" customHeight="1" x14ac:dyDescent="0.2">
      <c r="B449" s="34"/>
      <c r="C449" s="134" t="s">
        <v>1038</v>
      </c>
      <c r="D449" s="134" t="s">
        <v>313</v>
      </c>
      <c r="E449" s="135" t="s">
        <v>4503</v>
      </c>
      <c r="F449" s="136" t="s">
        <v>4504</v>
      </c>
      <c r="G449" s="137" t="s">
        <v>1378</v>
      </c>
      <c r="H449" s="138">
        <v>3</v>
      </c>
      <c r="I449" s="139"/>
      <c r="J449" s="140">
        <f>ROUND(I449*H449,2)</f>
        <v>0</v>
      </c>
      <c r="K449" s="136" t="s">
        <v>317</v>
      </c>
      <c r="L449" s="34"/>
      <c r="M449" s="141" t="s">
        <v>43</v>
      </c>
      <c r="N449" s="142" t="s">
        <v>52</v>
      </c>
      <c r="P449" s="143">
        <f>O449*H449</f>
        <v>0</v>
      </c>
      <c r="Q449" s="143">
        <v>0</v>
      </c>
      <c r="R449" s="143">
        <f>Q449*H449</f>
        <v>0</v>
      </c>
      <c r="S449" s="143">
        <v>1.56E-3</v>
      </c>
      <c r="T449" s="144">
        <f>S449*H449</f>
        <v>4.6800000000000001E-3</v>
      </c>
      <c r="AR449" s="145" t="s">
        <v>417</v>
      </c>
      <c r="AT449" s="145" t="s">
        <v>313</v>
      </c>
      <c r="AU449" s="145" t="s">
        <v>90</v>
      </c>
      <c r="AY449" s="18" t="s">
        <v>311</v>
      </c>
      <c r="BE449" s="146">
        <f>IF(N449="základní",J449,0)</f>
        <v>0</v>
      </c>
      <c r="BF449" s="146">
        <f>IF(N449="snížená",J449,0)</f>
        <v>0</v>
      </c>
      <c r="BG449" s="146">
        <f>IF(N449="zákl. přenesená",J449,0)</f>
        <v>0</v>
      </c>
      <c r="BH449" s="146">
        <f>IF(N449="sníž. přenesená",J449,0)</f>
        <v>0</v>
      </c>
      <c r="BI449" s="146">
        <f>IF(N449="nulová",J449,0)</f>
        <v>0</v>
      </c>
      <c r="BJ449" s="18" t="s">
        <v>88</v>
      </c>
      <c r="BK449" s="146">
        <f>ROUND(I449*H449,2)</f>
        <v>0</v>
      </c>
      <c r="BL449" s="18" t="s">
        <v>417</v>
      </c>
      <c r="BM449" s="145" t="s">
        <v>4505</v>
      </c>
    </row>
    <row r="450" spans="2:65" s="1" customFormat="1" ht="11.25" x14ac:dyDescent="0.2">
      <c r="B450" s="34"/>
      <c r="D450" s="147" t="s">
        <v>320</v>
      </c>
      <c r="F450" s="148" t="s">
        <v>4506</v>
      </c>
      <c r="I450" s="149"/>
      <c r="L450" s="34"/>
      <c r="M450" s="150"/>
      <c r="T450" s="55"/>
      <c r="AT450" s="18" t="s">
        <v>320</v>
      </c>
      <c r="AU450" s="18" t="s">
        <v>90</v>
      </c>
    </row>
    <row r="451" spans="2:65" s="1" customFormat="1" ht="16.5" customHeight="1" x14ac:dyDescent="0.2">
      <c r="B451" s="34"/>
      <c r="C451" s="134" t="s">
        <v>1043</v>
      </c>
      <c r="D451" s="134" t="s">
        <v>313</v>
      </c>
      <c r="E451" s="135" t="s">
        <v>4507</v>
      </c>
      <c r="F451" s="136" t="s">
        <v>4508</v>
      </c>
      <c r="G451" s="137" t="s">
        <v>340</v>
      </c>
      <c r="H451" s="138">
        <v>1</v>
      </c>
      <c r="I451" s="139"/>
      <c r="J451" s="140">
        <f>ROUND(I451*H451,2)</f>
        <v>0</v>
      </c>
      <c r="K451" s="136" t="s">
        <v>317</v>
      </c>
      <c r="L451" s="34"/>
      <c r="M451" s="141" t="s">
        <v>43</v>
      </c>
      <c r="N451" s="142" t="s">
        <v>52</v>
      </c>
      <c r="P451" s="143">
        <f>O451*H451</f>
        <v>0</v>
      </c>
      <c r="Q451" s="143">
        <v>0</v>
      </c>
      <c r="R451" s="143">
        <f>Q451*H451</f>
        <v>0</v>
      </c>
      <c r="S451" s="143">
        <v>2.2499999999999998E-3</v>
      </c>
      <c r="T451" s="144">
        <f>S451*H451</f>
        <v>2.2499999999999998E-3</v>
      </c>
      <c r="AR451" s="145" t="s">
        <v>417</v>
      </c>
      <c r="AT451" s="145" t="s">
        <v>313</v>
      </c>
      <c r="AU451" s="145" t="s">
        <v>90</v>
      </c>
      <c r="AY451" s="18" t="s">
        <v>311</v>
      </c>
      <c r="BE451" s="146">
        <f>IF(N451="základní",J451,0)</f>
        <v>0</v>
      </c>
      <c r="BF451" s="146">
        <f>IF(N451="snížená",J451,0)</f>
        <v>0</v>
      </c>
      <c r="BG451" s="146">
        <f>IF(N451="zákl. přenesená",J451,0)</f>
        <v>0</v>
      </c>
      <c r="BH451" s="146">
        <f>IF(N451="sníž. přenesená",J451,0)</f>
        <v>0</v>
      </c>
      <c r="BI451" s="146">
        <f>IF(N451="nulová",J451,0)</f>
        <v>0</v>
      </c>
      <c r="BJ451" s="18" t="s">
        <v>88</v>
      </c>
      <c r="BK451" s="146">
        <f>ROUND(I451*H451,2)</f>
        <v>0</v>
      </c>
      <c r="BL451" s="18" t="s">
        <v>417</v>
      </c>
      <c r="BM451" s="145" t="s">
        <v>4509</v>
      </c>
    </row>
    <row r="452" spans="2:65" s="1" customFormat="1" ht="11.25" x14ac:dyDescent="0.2">
      <c r="B452" s="34"/>
      <c r="D452" s="147" t="s">
        <v>320</v>
      </c>
      <c r="F452" s="148" t="s">
        <v>4510</v>
      </c>
      <c r="I452" s="149"/>
      <c r="L452" s="34"/>
      <c r="M452" s="150"/>
      <c r="T452" s="55"/>
      <c r="AT452" s="18" t="s">
        <v>320</v>
      </c>
      <c r="AU452" s="18" t="s">
        <v>90</v>
      </c>
    </row>
    <row r="453" spans="2:65" s="1" customFormat="1" ht="24.2" customHeight="1" x14ac:dyDescent="0.2">
      <c r="B453" s="34"/>
      <c r="C453" s="134" t="s">
        <v>1050</v>
      </c>
      <c r="D453" s="134" t="s">
        <v>313</v>
      </c>
      <c r="E453" s="135" t="s">
        <v>2091</v>
      </c>
      <c r="F453" s="136" t="s">
        <v>2092</v>
      </c>
      <c r="G453" s="137" t="s">
        <v>962</v>
      </c>
      <c r="H453" s="183"/>
      <c r="I453" s="139"/>
      <c r="J453" s="140">
        <f>ROUND(I453*H453,2)</f>
        <v>0</v>
      </c>
      <c r="K453" s="136" t="s">
        <v>317</v>
      </c>
      <c r="L453" s="34"/>
      <c r="M453" s="141" t="s">
        <v>43</v>
      </c>
      <c r="N453" s="142" t="s">
        <v>52</v>
      </c>
      <c r="P453" s="143">
        <f>O453*H453</f>
        <v>0</v>
      </c>
      <c r="Q453" s="143">
        <v>0</v>
      </c>
      <c r="R453" s="143">
        <f>Q453*H453</f>
        <v>0</v>
      </c>
      <c r="S453" s="143">
        <v>0</v>
      </c>
      <c r="T453" s="144">
        <f>S453*H453</f>
        <v>0</v>
      </c>
      <c r="AR453" s="145" t="s">
        <v>417</v>
      </c>
      <c r="AT453" s="145" t="s">
        <v>313</v>
      </c>
      <c r="AU453" s="145" t="s">
        <v>90</v>
      </c>
      <c r="AY453" s="18" t="s">
        <v>311</v>
      </c>
      <c r="BE453" s="146">
        <f>IF(N453="základní",J453,0)</f>
        <v>0</v>
      </c>
      <c r="BF453" s="146">
        <f>IF(N453="snížená",J453,0)</f>
        <v>0</v>
      </c>
      <c r="BG453" s="146">
        <f>IF(N453="zákl. přenesená",J453,0)</f>
        <v>0</v>
      </c>
      <c r="BH453" s="146">
        <f>IF(N453="sníž. přenesená",J453,0)</f>
        <v>0</v>
      </c>
      <c r="BI453" s="146">
        <f>IF(N453="nulová",J453,0)</f>
        <v>0</v>
      </c>
      <c r="BJ453" s="18" t="s">
        <v>88</v>
      </c>
      <c r="BK453" s="146">
        <f>ROUND(I453*H453,2)</f>
        <v>0</v>
      </c>
      <c r="BL453" s="18" t="s">
        <v>417</v>
      </c>
      <c r="BM453" s="145" t="s">
        <v>4511</v>
      </c>
    </row>
    <row r="454" spans="2:65" s="1" customFormat="1" ht="11.25" x14ac:dyDescent="0.2">
      <c r="B454" s="34"/>
      <c r="D454" s="147" t="s">
        <v>320</v>
      </c>
      <c r="F454" s="148" t="s">
        <v>2094</v>
      </c>
      <c r="I454" s="149"/>
      <c r="L454" s="34"/>
      <c r="M454" s="150"/>
      <c r="T454" s="55"/>
      <c r="AT454" s="18" t="s">
        <v>320</v>
      </c>
      <c r="AU454" s="18" t="s">
        <v>90</v>
      </c>
    </row>
    <row r="455" spans="2:65" s="11" customFormat="1" ht="22.9" customHeight="1" x14ac:dyDescent="0.2">
      <c r="B455" s="122"/>
      <c r="D455" s="123" t="s">
        <v>80</v>
      </c>
      <c r="E455" s="132" t="s">
        <v>4512</v>
      </c>
      <c r="F455" s="132" t="s">
        <v>4513</v>
      </c>
      <c r="I455" s="125"/>
      <c r="J455" s="133">
        <f>BK455</f>
        <v>0</v>
      </c>
      <c r="L455" s="122"/>
      <c r="M455" s="127"/>
      <c r="P455" s="128">
        <f>SUM(P456:P457)</f>
        <v>0</v>
      </c>
      <c r="R455" s="128">
        <f>SUM(R456:R457)</f>
        <v>4.3520000000000003E-2</v>
      </c>
      <c r="T455" s="129">
        <f>SUM(T456:T457)</f>
        <v>0</v>
      </c>
      <c r="AR455" s="123" t="s">
        <v>90</v>
      </c>
      <c r="AT455" s="130" t="s">
        <v>80</v>
      </c>
      <c r="AU455" s="130" t="s">
        <v>88</v>
      </c>
      <c r="AY455" s="123" t="s">
        <v>311</v>
      </c>
      <c r="BK455" s="131">
        <f>SUM(BK456:BK457)</f>
        <v>0</v>
      </c>
    </row>
    <row r="456" spans="2:65" s="1" customFormat="1" ht="16.5" customHeight="1" x14ac:dyDescent="0.2">
      <c r="B456" s="34"/>
      <c r="C456" s="134" t="s">
        <v>1053</v>
      </c>
      <c r="D456" s="134" t="s">
        <v>313</v>
      </c>
      <c r="E456" s="135" t="s">
        <v>4514</v>
      </c>
      <c r="F456" s="136" t="s">
        <v>4515</v>
      </c>
      <c r="G456" s="137" t="s">
        <v>1378</v>
      </c>
      <c r="H456" s="138">
        <v>1</v>
      </c>
      <c r="I456" s="139"/>
      <c r="J456" s="140">
        <f>ROUND(I456*H456,2)</f>
        <v>0</v>
      </c>
      <c r="K456" s="136" t="s">
        <v>43</v>
      </c>
      <c r="L456" s="34"/>
      <c r="M456" s="141" t="s">
        <v>43</v>
      </c>
      <c r="N456" s="142" t="s">
        <v>52</v>
      </c>
      <c r="P456" s="143">
        <f>O456*H456</f>
        <v>0</v>
      </c>
      <c r="Q456" s="143">
        <v>4.3520000000000003E-2</v>
      </c>
      <c r="R456" s="143">
        <f>Q456*H456</f>
        <v>4.3520000000000003E-2</v>
      </c>
      <c r="S456" s="143">
        <v>0</v>
      </c>
      <c r="T456" s="144">
        <f>S456*H456</f>
        <v>0</v>
      </c>
      <c r="AR456" s="145" t="s">
        <v>417</v>
      </c>
      <c r="AT456" s="145" t="s">
        <v>313</v>
      </c>
      <c r="AU456" s="145" t="s">
        <v>90</v>
      </c>
      <c r="AY456" s="18" t="s">
        <v>311</v>
      </c>
      <c r="BE456" s="146">
        <f>IF(N456="základní",J456,0)</f>
        <v>0</v>
      </c>
      <c r="BF456" s="146">
        <f>IF(N456="snížená",J456,0)</f>
        <v>0</v>
      </c>
      <c r="BG456" s="146">
        <f>IF(N456="zákl. přenesená",J456,0)</f>
        <v>0</v>
      </c>
      <c r="BH456" s="146">
        <f>IF(N456="sníž. přenesená",J456,0)</f>
        <v>0</v>
      </c>
      <c r="BI456" s="146">
        <f>IF(N456="nulová",J456,0)</f>
        <v>0</v>
      </c>
      <c r="BJ456" s="18" t="s">
        <v>88</v>
      </c>
      <c r="BK456" s="146">
        <f>ROUND(I456*H456,2)</f>
        <v>0</v>
      </c>
      <c r="BL456" s="18" t="s">
        <v>417</v>
      </c>
      <c r="BM456" s="145" t="s">
        <v>4516</v>
      </c>
    </row>
    <row r="457" spans="2:65" s="12" customFormat="1" ht="11.25" x14ac:dyDescent="0.2">
      <c r="B457" s="151"/>
      <c r="D457" s="152" t="s">
        <v>322</v>
      </c>
      <c r="E457" s="153" t="s">
        <v>43</v>
      </c>
      <c r="F457" s="154" t="s">
        <v>4517</v>
      </c>
      <c r="H457" s="155">
        <v>1</v>
      </c>
      <c r="I457" s="156"/>
      <c r="L457" s="151"/>
      <c r="M457" s="157"/>
      <c r="T457" s="158"/>
      <c r="AT457" s="153" t="s">
        <v>322</v>
      </c>
      <c r="AU457" s="153" t="s">
        <v>90</v>
      </c>
      <c r="AV457" s="12" t="s">
        <v>90</v>
      </c>
      <c r="AW457" s="12" t="s">
        <v>41</v>
      </c>
      <c r="AX457" s="12" t="s">
        <v>88</v>
      </c>
      <c r="AY457" s="153" t="s">
        <v>311</v>
      </c>
    </row>
    <row r="458" spans="2:65" s="11" customFormat="1" ht="22.9" customHeight="1" x14ac:dyDescent="0.2">
      <c r="B458" s="122"/>
      <c r="D458" s="123" t="s">
        <v>80</v>
      </c>
      <c r="E458" s="132" t="s">
        <v>4518</v>
      </c>
      <c r="F458" s="132" t="s">
        <v>4519</v>
      </c>
      <c r="I458" s="125"/>
      <c r="J458" s="133">
        <f>BK458</f>
        <v>0</v>
      </c>
      <c r="L458" s="122"/>
      <c r="M458" s="127"/>
      <c r="P458" s="128">
        <f>SUM(P459:P463)</f>
        <v>0</v>
      </c>
      <c r="R458" s="128">
        <f>SUM(R459:R463)</f>
        <v>1.4E-3</v>
      </c>
      <c r="T458" s="129">
        <f>SUM(T459:T463)</f>
        <v>0.52485999999999999</v>
      </c>
      <c r="AR458" s="123" t="s">
        <v>90</v>
      </c>
      <c r="AT458" s="130" t="s">
        <v>80</v>
      </c>
      <c r="AU458" s="130" t="s">
        <v>88</v>
      </c>
      <c r="AY458" s="123" t="s">
        <v>311</v>
      </c>
      <c r="BK458" s="131">
        <f>SUM(BK459:BK463)</f>
        <v>0</v>
      </c>
    </row>
    <row r="459" spans="2:65" s="1" customFormat="1" ht="16.5" customHeight="1" x14ac:dyDescent="0.2">
      <c r="B459" s="34"/>
      <c r="C459" s="134" t="s">
        <v>1059</v>
      </c>
      <c r="D459" s="134" t="s">
        <v>313</v>
      </c>
      <c r="E459" s="135" t="s">
        <v>4520</v>
      </c>
      <c r="F459" s="136" t="s">
        <v>4521</v>
      </c>
      <c r="G459" s="137" t="s">
        <v>340</v>
      </c>
      <c r="H459" s="138">
        <v>14</v>
      </c>
      <c r="I459" s="139"/>
      <c r="J459" s="140">
        <f>ROUND(I459*H459,2)</f>
        <v>0</v>
      </c>
      <c r="K459" s="136" t="s">
        <v>317</v>
      </c>
      <c r="L459" s="34"/>
      <c r="M459" s="141" t="s">
        <v>43</v>
      </c>
      <c r="N459" s="142" t="s">
        <v>52</v>
      </c>
      <c r="P459" s="143">
        <f>O459*H459</f>
        <v>0</v>
      </c>
      <c r="Q459" s="143">
        <v>1E-4</v>
      </c>
      <c r="R459" s="143">
        <f>Q459*H459</f>
        <v>1.4E-3</v>
      </c>
      <c r="S459" s="143">
        <v>3.7490000000000002E-2</v>
      </c>
      <c r="T459" s="144">
        <f>S459*H459</f>
        <v>0.52485999999999999</v>
      </c>
      <c r="AR459" s="145" t="s">
        <v>417</v>
      </c>
      <c r="AT459" s="145" t="s">
        <v>313</v>
      </c>
      <c r="AU459" s="145" t="s">
        <v>90</v>
      </c>
      <c r="AY459" s="18" t="s">
        <v>311</v>
      </c>
      <c r="BE459" s="146">
        <f>IF(N459="základní",J459,0)</f>
        <v>0</v>
      </c>
      <c r="BF459" s="146">
        <f>IF(N459="snížená",J459,0)</f>
        <v>0</v>
      </c>
      <c r="BG459" s="146">
        <f>IF(N459="zákl. přenesená",J459,0)</f>
        <v>0</v>
      </c>
      <c r="BH459" s="146">
        <f>IF(N459="sníž. přenesená",J459,0)</f>
        <v>0</v>
      </c>
      <c r="BI459" s="146">
        <f>IF(N459="nulová",J459,0)</f>
        <v>0</v>
      </c>
      <c r="BJ459" s="18" t="s">
        <v>88</v>
      </c>
      <c r="BK459" s="146">
        <f>ROUND(I459*H459,2)</f>
        <v>0</v>
      </c>
      <c r="BL459" s="18" t="s">
        <v>417</v>
      </c>
      <c r="BM459" s="145" t="s">
        <v>4522</v>
      </c>
    </row>
    <row r="460" spans="2:65" s="1" customFormat="1" ht="11.25" x14ac:dyDescent="0.2">
      <c r="B460" s="34"/>
      <c r="D460" s="147" t="s">
        <v>320</v>
      </c>
      <c r="F460" s="148" t="s">
        <v>4523</v>
      </c>
      <c r="I460" s="149"/>
      <c r="L460" s="34"/>
      <c r="M460" s="150"/>
      <c r="T460" s="55"/>
      <c r="AT460" s="18" t="s">
        <v>320</v>
      </c>
      <c r="AU460" s="18" t="s">
        <v>90</v>
      </c>
    </row>
    <row r="461" spans="2:65" s="12" customFormat="1" ht="11.25" x14ac:dyDescent="0.2">
      <c r="B461" s="151"/>
      <c r="D461" s="152" t="s">
        <v>322</v>
      </c>
      <c r="E461" s="153" t="s">
        <v>43</v>
      </c>
      <c r="F461" s="154" t="s">
        <v>4524</v>
      </c>
      <c r="H461" s="155">
        <v>14</v>
      </c>
      <c r="I461" s="156"/>
      <c r="L461" s="151"/>
      <c r="M461" s="157"/>
      <c r="T461" s="158"/>
      <c r="AT461" s="153" t="s">
        <v>322</v>
      </c>
      <c r="AU461" s="153" t="s">
        <v>90</v>
      </c>
      <c r="AV461" s="12" t="s">
        <v>90</v>
      </c>
      <c r="AW461" s="12" t="s">
        <v>41</v>
      </c>
      <c r="AX461" s="12" t="s">
        <v>88</v>
      </c>
      <c r="AY461" s="153" t="s">
        <v>311</v>
      </c>
    </row>
    <row r="462" spans="2:65" s="1" customFormat="1" ht="16.5" customHeight="1" x14ac:dyDescent="0.2">
      <c r="B462" s="34"/>
      <c r="C462" s="134" t="s">
        <v>1062</v>
      </c>
      <c r="D462" s="134" t="s">
        <v>313</v>
      </c>
      <c r="E462" s="135" t="s">
        <v>4525</v>
      </c>
      <c r="F462" s="136" t="s">
        <v>4526</v>
      </c>
      <c r="G462" s="137" t="s">
        <v>340</v>
      </c>
      <c r="H462" s="138">
        <v>14</v>
      </c>
      <c r="I462" s="139"/>
      <c r="J462" s="140">
        <f>ROUND(I462*H462,2)</f>
        <v>0</v>
      </c>
      <c r="K462" s="136" t="s">
        <v>317</v>
      </c>
      <c r="L462" s="34"/>
      <c r="M462" s="141" t="s">
        <v>43</v>
      </c>
      <c r="N462" s="142" t="s">
        <v>52</v>
      </c>
      <c r="P462" s="143">
        <f>O462*H462</f>
        <v>0</v>
      </c>
      <c r="Q462" s="143">
        <v>0</v>
      </c>
      <c r="R462" s="143">
        <f>Q462*H462</f>
        <v>0</v>
      </c>
      <c r="S462" s="143">
        <v>0</v>
      </c>
      <c r="T462" s="144">
        <f>S462*H462</f>
        <v>0</v>
      </c>
      <c r="AR462" s="145" t="s">
        <v>417</v>
      </c>
      <c r="AT462" s="145" t="s">
        <v>313</v>
      </c>
      <c r="AU462" s="145" t="s">
        <v>90</v>
      </c>
      <c r="AY462" s="18" t="s">
        <v>311</v>
      </c>
      <c r="BE462" s="146">
        <f>IF(N462="základní",J462,0)</f>
        <v>0</v>
      </c>
      <c r="BF462" s="146">
        <f>IF(N462="snížená",J462,0)</f>
        <v>0</v>
      </c>
      <c r="BG462" s="146">
        <f>IF(N462="zákl. přenesená",J462,0)</f>
        <v>0</v>
      </c>
      <c r="BH462" s="146">
        <f>IF(N462="sníž. přenesená",J462,0)</f>
        <v>0</v>
      </c>
      <c r="BI462" s="146">
        <f>IF(N462="nulová",J462,0)</f>
        <v>0</v>
      </c>
      <c r="BJ462" s="18" t="s">
        <v>88</v>
      </c>
      <c r="BK462" s="146">
        <f>ROUND(I462*H462,2)</f>
        <v>0</v>
      </c>
      <c r="BL462" s="18" t="s">
        <v>417</v>
      </c>
      <c r="BM462" s="145" t="s">
        <v>4527</v>
      </c>
    </row>
    <row r="463" spans="2:65" s="1" customFormat="1" ht="11.25" x14ac:dyDescent="0.2">
      <c r="B463" s="34"/>
      <c r="D463" s="147" t="s">
        <v>320</v>
      </c>
      <c r="F463" s="148" t="s">
        <v>4528</v>
      </c>
      <c r="I463" s="149"/>
      <c r="L463" s="34"/>
      <c r="M463" s="150"/>
      <c r="T463" s="55"/>
      <c r="AT463" s="18" t="s">
        <v>320</v>
      </c>
      <c r="AU463" s="18" t="s">
        <v>90</v>
      </c>
    </row>
    <row r="464" spans="2:65" s="11" customFormat="1" ht="22.9" customHeight="1" x14ac:dyDescent="0.2">
      <c r="B464" s="122"/>
      <c r="D464" s="123" t="s">
        <v>80</v>
      </c>
      <c r="E464" s="132" t="s">
        <v>4529</v>
      </c>
      <c r="F464" s="132" t="s">
        <v>4530</v>
      </c>
      <c r="I464" s="125"/>
      <c r="J464" s="133">
        <f>BK464</f>
        <v>0</v>
      </c>
      <c r="L464" s="122"/>
      <c r="M464" s="127"/>
      <c r="P464" s="128">
        <f>SUM(P465:P471)</f>
        <v>0</v>
      </c>
      <c r="R464" s="128">
        <f>SUM(R465:R471)</f>
        <v>1.8288</v>
      </c>
      <c r="T464" s="129">
        <f>SUM(T465:T471)</f>
        <v>0</v>
      </c>
      <c r="AR464" s="123" t="s">
        <v>90</v>
      </c>
      <c r="AT464" s="130" t="s">
        <v>80</v>
      </c>
      <c r="AU464" s="130" t="s">
        <v>88</v>
      </c>
      <c r="AY464" s="123" t="s">
        <v>311</v>
      </c>
      <c r="BK464" s="131">
        <f>SUM(BK465:BK471)</f>
        <v>0</v>
      </c>
    </row>
    <row r="465" spans="2:65" s="1" customFormat="1" ht="24.2" customHeight="1" x14ac:dyDescent="0.2">
      <c r="B465" s="34"/>
      <c r="C465" s="134" t="s">
        <v>1067</v>
      </c>
      <c r="D465" s="134" t="s">
        <v>313</v>
      </c>
      <c r="E465" s="135" t="s">
        <v>4531</v>
      </c>
      <c r="F465" s="136" t="s">
        <v>4532</v>
      </c>
      <c r="G465" s="137" t="s">
        <v>250</v>
      </c>
      <c r="H465" s="138">
        <v>144</v>
      </c>
      <c r="I465" s="139"/>
      <c r="J465" s="140">
        <f>ROUND(I465*H465,2)</f>
        <v>0</v>
      </c>
      <c r="K465" s="136" t="s">
        <v>317</v>
      </c>
      <c r="L465" s="34"/>
      <c r="M465" s="141" t="s">
        <v>43</v>
      </c>
      <c r="N465" s="142" t="s">
        <v>52</v>
      </c>
      <c r="P465" s="143">
        <f>O465*H465</f>
        <v>0</v>
      </c>
      <c r="Q465" s="143">
        <v>1.26E-2</v>
      </c>
      <c r="R465" s="143">
        <f>Q465*H465</f>
        <v>1.8144</v>
      </c>
      <c r="S465" s="143">
        <v>0</v>
      </c>
      <c r="T465" s="144">
        <f>S465*H465</f>
        <v>0</v>
      </c>
      <c r="AR465" s="145" t="s">
        <v>417</v>
      </c>
      <c r="AT465" s="145" t="s">
        <v>313</v>
      </c>
      <c r="AU465" s="145" t="s">
        <v>90</v>
      </c>
      <c r="AY465" s="18" t="s">
        <v>311</v>
      </c>
      <c r="BE465" s="146">
        <f>IF(N465="základní",J465,0)</f>
        <v>0</v>
      </c>
      <c r="BF465" s="146">
        <f>IF(N465="snížená",J465,0)</f>
        <v>0</v>
      </c>
      <c r="BG465" s="146">
        <f>IF(N465="zákl. přenesená",J465,0)</f>
        <v>0</v>
      </c>
      <c r="BH465" s="146">
        <f>IF(N465="sníž. přenesená",J465,0)</f>
        <v>0</v>
      </c>
      <c r="BI465" s="146">
        <f>IF(N465="nulová",J465,0)</f>
        <v>0</v>
      </c>
      <c r="BJ465" s="18" t="s">
        <v>88</v>
      </c>
      <c r="BK465" s="146">
        <f>ROUND(I465*H465,2)</f>
        <v>0</v>
      </c>
      <c r="BL465" s="18" t="s">
        <v>417</v>
      </c>
      <c r="BM465" s="145" t="s">
        <v>4533</v>
      </c>
    </row>
    <row r="466" spans="2:65" s="1" customFormat="1" ht="11.25" x14ac:dyDescent="0.2">
      <c r="B466" s="34"/>
      <c r="D466" s="147" t="s">
        <v>320</v>
      </c>
      <c r="F466" s="148" t="s">
        <v>4534</v>
      </c>
      <c r="I466" s="149"/>
      <c r="L466" s="34"/>
      <c r="M466" s="150"/>
      <c r="T466" s="55"/>
      <c r="AT466" s="18" t="s">
        <v>320</v>
      </c>
      <c r="AU466" s="18" t="s">
        <v>90</v>
      </c>
    </row>
    <row r="467" spans="2:65" s="12" customFormat="1" ht="11.25" x14ac:dyDescent="0.2">
      <c r="B467" s="151"/>
      <c r="D467" s="152" t="s">
        <v>322</v>
      </c>
      <c r="E467" s="153" t="s">
        <v>43</v>
      </c>
      <c r="F467" s="154" t="s">
        <v>4271</v>
      </c>
      <c r="H467" s="155">
        <v>144</v>
      </c>
      <c r="I467" s="156"/>
      <c r="L467" s="151"/>
      <c r="M467" s="157"/>
      <c r="T467" s="158"/>
      <c r="AT467" s="153" t="s">
        <v>322</v>
      </c>
      <c r="AU467" s="153" t="s">
        <v>90</v>
      </c>
      <c r="AV467" s="12" t="s">
        <v>90</v>
      </c>
      <c r="AW467" s="12" t="s">
        <v>41</v>
      </c>
      <c r="AX467" s="12" t="s">
        <v>88</v>
      </c>
      <c r="AY467" s="153" t="s">
        <v>311</v>
      </c>
    </row>
    <row r="468" spans="2:65" s="1" customFormat="1" ht="24.2" customHeight="1" x14ac:dyDescent="0.2">
      <c r="B468" s="34"/>
      <c r="C468" s="134" t="s">
        <v>1071</v>
      </c>
      <c r="D468" s="134" t="s">
        <v>313</v>
      </c>
      <c r="E468" s="135" t="s">
        <v>4535</v>
      </c>
      <c r="F468" s="136" t="s">
        <v>4536</v>
      </c>
      <c r="G468" s="137" t="s">
        <v>250</v>
      </c>
      <c r="H468" s="138">
        <v>144</v>
      </c>
      <c r="I468" s="139"/>
      <c r="J468" s="140">
        <f>ROUND(I468*H468,2)</f>
        <v>0</v>
      </c>
      <c r="K468" s="136" t="s">
        <v>317</v>
      </c>
      <c r="L468" s="34"/>
      <c r="M468" s="141" t="s">
        <v>43</v>
      </c>
      <c r="N468" s="142" t="s">
        <v>52</v>
      </c>
      <c r="P468" s="143">
        <f>O468*H468</f>
        <v>0</v>
      </c>
      <c r="Q468" s="143">
        <v>1E-4</v>
      </c>
      <c r="R468" s="143">
        <f>Q468*H468</f>
        <v>1.4400000000000001E-2</v>
      </c>
      <c r="S468" s="143">
        <v>0</v>
      </c>
      <c r="T468" s="144">
        <f>S468*H468</f>
        <v>0</v>
      </c>
      <c r="AR468" s="145" t="s">
        <v>417</v>
      </c>
      <c r="AT468" s="145" t="s">
        <v>313</v>
      </c>
      <c r="AU468" s="145" t="s">
        <v>90</v>
      </c>
      <c r="AY468" s="18" t="s">
        <v>311</v>
      </c>
      <c r="BE468" s="146">
        <f>IF(N468="základní",J468,0)</f>
        <v>0</v>
      </c>
      <c r="BF468" s="146">
        <f>IF(N468="snížená",J468,0)</f>
        <v>0</v>
      </c>
      <c r="BG468" s="146">
        <f>IF(N468="zákl. přenesená",J468,0)</f>
        <v>0</v>
      </c>
      <c r="BH468" s="146">
        <f>IF(N468="sníž. přenesená",J468,0)</f>
        <v>0</v>
      </c>
      <c r="BI468" s="146">
        <f>IF(N468="nulová",J468,0)</f>
        <v>0</v>
      </c>
      <c r="BJ468" s="18" t="s">
        <v>88</v>
      </c>
      <c r="BK468" s="146">
        <f>ROUND(I468*H468,2)</f>
        <v>0</v>
      </c>
      <c r="BL468" s="18" t="s">
        <v>417</v>
      </c>
      <c r="BM468" s="145" t="s">
        <v>4537</v>
      </c>
    </row>
    <row r="469" spans="2:65" s="1" customFormat="1" ht="11.25" x14ac:dyDescent="0.2">
      <c r="B469" s="34"/>
      <c r="D469" s="147" t="s">
        <v>320</v>
      </c>
      <c r="F469" s="148" t="s">
        <v>4538</v>
      </c>
      <c r="I469" s="149"/>
      <c r="L469" s="34"/>
      <c r="M469" s="150"/>
      <c r="T469" s="55"/>
      <c r="AT469" s="18" t="s">
        <v>320</v>
      </c>
      <c r="AU469" s="18" t="s">
        <v>90</v>
      </c>
    </row>
    <row r="470" spans="2:65" s="1" customFormat="1" ht="37.9" customHeight="1" x14ac:dyDescent="0.2">
      <c r="B470" s="34"/>
      <c r="C470" s="134" t="s">
        <v>1073</v>
      </c>
      <c r="D470" s="134" t="s">
        <v>313</v>
      </c>
      <c r="E470" s="135" t="s">
        <v>4539</v>
      </c>
      <c r="F470" s="136" t="s">
        <v>4540</v>
      </c>
      <c r="G470" s="137" t="s">
        <v>962</v>
      </c>
      <c r="H470" s="183"/>
      <c r="I470" s="139"/>
      <c r="J470" s="140">
        <f>ROUND(I470*H470,2)</f>
        <v>0</v>
      </c>
      <c r="K470" s="136" t="s">
        <v>317</v>
      </c>
      <c r="L470" s="34"/>
      <c r="M470" s="141" t="s">
        <v>43</v>
      </c>
      <c r="N470" s="142" t="s">
        <v>52</v>
      </c>
      <c r="P470" s="143">
        <f>O470*H470</f>
        <v>0</v>
      </c>
      <c r="Q470" s="143">
        <v>0</v>
      </c>
      <c r="R470" s="143">
        <f>Q470*H470</f>
        <v>0</v>
      </c>
      <c r="S470" s="143">
        <v>0</v>
      </c>
      <c r="T470" s="144">
        <f>S470*H470</f>
        <v>0</v>
      </c>
      <c r="AR470" s="145" t="s">
        <v>417</v>
      </c>
      <c r="AT470" s="145" t="s">
        <v>313</v>
      </c>
      <c r="AU470" s="145" t="s">
        <v>90</v>
      </c>
      <c r="AY470" s="18" t="s">
        <v>311</v>
      </c>
      <c r="BE470" s="146">
        <f>IF(N470="základní",J470,0)</f>
        <v>0</v>
      </c>
      <c r="BF470" s="146">
        <f>IF(N470="snížená",J470,0)</f>
        <v>0</v>
      </c>
      <c r="BG470" s="146">
        <f>IF(N470="zákl. přenesená",J470,0)</f>
        <v>0</v>
      </c>
      <c r="BH470" s="146">
        <f>IF(N470="sníž. přenesená",J470,0)</f>
        <v>0</v>
      </c>
      <c r="BI470" s="146">
        <f>IF(N470="nulová",J470,0)</f>
        <v>0</v>
      </c>
      <c r="BJ470" s="18" t="s">
        <v>88</v>
      </c>
      <c r="BK470" s="146">
        <f>ROUND(I470*H470,2)</f>
        <v>0</v>
      </c>
      <c r="BL470" s="18" t="s">
        <v>417</v>
      </c>
      <c r="BM470" s="145" t="s">
        <v>4541</v>
      </c>
    </row>
    <row r="471" spans="2:65" s="1" customFormat="1" ht="11.25" x14ac:dyDescent="0.2">
      <c r="B471" s="34"/>
      <c r="D471" s="147" t="s">
        <v>320</v>
      </c>
      <c r="F471" s="148" t="s">
        <v>4542</v>
      </c>
      <c r="I471" s="149"/>
      <c r="L471" s="34"/>
      <c r="M471" s="150"/>
      <c r="T471" s="55"/>
      <c r="AT471" s="18" t="s">
        <v>320</v>
      </c>
      <c r="AU471" s="18" t="s">
        <v>90</v>
      </c>
    </row>
    <row r="472" spans="2:65" s="11" customFormat="1" ht="22.9" customHeight="1" x14ac:dyDescent="0.2">
      <c r="B472" s="122"/>
      <c r="D472" s="123" t="s">
        <v>80</v>
      </c>
      <c r="E472" s="132" t="s">
        <v>1177</v>
      </c>
      <c r="F472" s="132" t="s">
        <v>1178</v>
      </c>
      <c r="I472" s="125"/>
      <c r="J472" s="133">
        <f>BK472</f>
        <v>0</v>
      </c>
      <c r="L472" s="122"/>
      <c r="M472" s="127"/>
      <c r="P472" s="128">
        <f>SUM(P473:P502)</f>
        <v>0</v>
      </c>
      <c r="R472" s="128">
        <f>SUM(R473:R502)</f>
        <v>0.38539259999999997</v>
      </c>
      <c r="T472" s="129">
        <f>SUM(T473:T502)</f>
        <v>0.15274299999999999</v>
      </c>
      <c r="AR472" s="123" t="s">
        <v>90</v>
      </c>
      <c r="AT472" s="130" t="s">
        <v>80</v>
      </c>
      <c r="AU472" s="130" t="s">
        <v>88</v>
      </c>
      <c r="AY472" s="123" t="s">
        <v>311</v>
      </c>
      <c r="BK472" s="131">
        <f>SUM(BK473:BK502)</f>
        <v>0</v>
      </c>
    </row>
    <row r="473" spans="2:65" s="1" customFormat="1" ht="16.5" customHeight="1" x14ac:dyDescent="0.2">
      <c r="B473" s="34"/>
      <c r="C473" s="134" t="s">
        <v>1079</v>
      </c>
      <c r="D473" s="134" t="s">
        <v>313</v>
      </c>
      <c r="E473" s="135" t="s">
        <v>4543</v>
      </c>
      <c r="F473" s="136" t="s">
        <v>4544</v>
      </c>
      <c r="G473" s="137" t="s">
        <v>250</v>
      </c>
      <c r="H473" s="138">
        <v>4.9000000000000004</v>
      </c>
      <c r="I473" s="139"/>
      <c r="J473" s="140">
        <f>ROUND(I473*H473,2)</f>
        <v>0</v>
      </c>
      <c r="K473" s="136" t="s">
        <v>317</v>
      </c>
      <c r="L473" s="34"/>
      <c r="M473" s="141" t="s">
        <v>43</v>
      </c>
      <c r="N473" s="142" t="s">
        <v>52</v>
      </c>
      <c r="P473" s="143">
        <f>O473*H473</f>
        <v>0</v>
      </c>
      <c r="Q473" s="143">
        <v>0</v>
      </c>
      <c r="R473" s="143">
        <f>Q473*H473</f>
        <v>0</v>
      </c>
      <c r="S473" s="143">
        <v>5.94E-3</v>
      </c>
      <c r="T473" s="144">
        <f>S473*H473</f>
        <v>2.9106000000000003E-2</v>
      </c>
      <c r="AR473" s="145" t="s">
        <v>417</v>
      </c>
      <c r="AT473" s="145" t="s">
        <v>313</v>
      </c>
      <c r="AU473" s="145" t="s">
        <v>90</v>
      </c>
      <c r="AY473" s="18" t="s">
        <v>311</v>
      </c>
      <c r="BE473" s="146">
        <f>IF(N473="základní",J473,0)</f>
        <v>0</v>
      </c>
      <c r="BF473" s="146">
        <f>IF(N473="snížená",J473,0)</f>
        <v>0</v>
      </c>
      <c r="BG473" s="146">
        <f>IF(N473="zákl. přenesená",J473,0)</f>
        <v>0</v>
      </c>
      <c r="BH473" s="146">
        <f>IF(N473="sníž. přenesená",J473,0)</f>
        <v>0</v>
      </c>
      <c r="BI473" s="146">
        <f>IF(N473="nulová",J473,0)</f>
        <v>0</v>
      </c>
      <c r="BJ473" s="18" t="s">
        <v>88</v>
      </c>
      <c r="BK473" s="146">
        <f>ROUND(I473*H473,2)</f>
        <v>0</v>
      </c>
      <c r="BL473" s="18" t="s">
        <v>417</v>
      </c>
      <c r="BM473" s="145" t="s">
        <v>4545</v>
      </c>
    </row>
    <row r="474" spans="2:65" s="1" customFormat="1" ht="11.25" x14ac:dyDescent="0.2">
      <c r="B474" s="34"/>
      <c r="D474" s="147" t="s">
        <v>320</v>
      </c>
      <c r="F474" s="148" t="s">
        <v>4546</v>
      </c>
      <c r="I474" s="149"/>
      <c r="L474" s="34"/>
      <c r="M474" s="150"/>
      <c r="T474" s="55"/>
      <c r="AT474" s="18" t="s">
        <v>320</v>
      </c>
      <c r="AU474" s="18" t="s">
        <v>90</v>
      </c>
    </row>
    <row r="475" spans="2:65" s="12" customFormat="1" ht="11.25" x14ac:dyDescent="0.2">
      <c r="B475" s="151"/>
      <c r="D475" s="152" t="s">
        <v>322</v>
      </c>
      <c r="E475" s="153" t="s">
        <v>43</v>
      </c>
      <c r="F475" s="154" t="s">
        <v>4547</v>
      </c>
      <c r="H475" s="155">
        <v>4.9000000000000004</v>
      </c>
      <c r="I475" s="156"/>
      <c r="L475" s="151"/>
      <c r="M475" s="157"/>
      <c r="T475" s="158"/>
      <c r="AT475" s="153" t="s">
        <v>322</v>
      </c>
      <c r="AU475" s="153" t="s">
        <v>90</v>
      </c>
      <c r="AV475" s="12" t="s">
        <v>90</v>
      </c>
      <c r="AW475" s="12" t="s">
        <v>41</v>
      </c>
      <c r="AX475" s="12" t="s">
        <v>88</v>
      </c>
      <c r="AY475" s="153" t="s">
        <v>311</v>
      </c>
    </row>
    <row r="476" spans="2:65" s="1" customFormat="1" ht="16.5" customHeight="1" x14ac:dyDescent="0.2">
      <c r="B476" s="34"/>
      <c r="C476" s="134" t="s">
        <v>1082</v>
      </c>
      <c r="D476" s="134" t="s">
        <v>313</v>
      </c>
      <c r="E476" s="135" t="s">
        <v>4548</v>
      </c>
      <c r="F476" s="136" t="s">
        <v>4549</v>
      </c>
      <c r="G476" s="137" t="s">
        <v>379</v>
      </c>
      <c r="H476" s="138">
        <v>56.6</v>
      </c>
      <c r="I476" s="139"/>
      <c r="J476" s="140">
        <f>ROUND(I476*H476,2)</f>
        <v>0</v>
      </c>
      <c r="K476" s="136" t="s">
        <v>317</v>
      </c>
      <c r="L476" s="34"/>
      <c r="M476" s="141" t="s">
        <v>43</v>
      </c>
      <c r="N476" s="142" t="s">
        <v>52</v>
      </c>
      <c r="P476" s="143">
        <f>O476*H476</f>
        <v>0</v>
      </c>
      <c r="Q476" s="143">
        <v>0</v>
      </c>
      <c r="R476" s="143">
        <f>Q476*H476</f>
        <v>0</v>
      </c>
      <c r="S476" s="143">
        <v>1.91E-3</v>
      </c>
      <c r="T476" s="144">
        <f>S476*H476</f>
        <v>0.10810600000000001</v>
      </c>
      <c r="AR476" s="145" t="s">
        <v>417</v>
      </c>
      <c r="AT476" s="145" t="s">
        <v>313</v>
      </c>
      <c r="AU476" s="145" t="s">
        <v>90</v>
      </c>
      <c r="AY476" s="18" t="s">
        <v>311</v>
      </c>
      <c r="BE476" s="146">
        <f>IF(N476="základní",J476,0)</f>
        <v>0</v>
      </c>
      <c r="BF476" s="146">
        <f>IF(N476="snížená",J476,0)</f>
        <v>0</v>
      </c>
      <c r="BG476" s="146">
        <f>IF(N476="zákl. přenesená",J476,0)</f>
        <v>0</v>
      </c>
      <c r="BH476" s="146">
        <f>IF(N476="sníž. přenesená",J476,0)</f>
        <v>0</v>
      </c>
      <c r="BI476" s="146">
        <f>IF(N476="nulová",J476,0)</f>
        <v>0</v>
      </c>
      <c r="BJ476" s="18" t="s">
        <v>88</v>
      </c>
      <c r="BK476" s="146">
        <f>ROUND(I476*H476,2)</f>
        <v>0</v>
      </c>
      <c r="BL476" s="18" t="s">
        <v>417</v>
      </c>
      <c r="BM476" s="145" t="s">
        <v>4550</v>
      </c>
    </row>
    <row r="477" spans="2:65" s="1" customFormat="1" ht="11.25" x14ac:dyDescent="0.2">
      <c r="B477" s="34"/>
      <c r="D477" s="147" t="s">
        <v>320</v>
      </c>
      <c r="F477" s="148" t="s">
        <v>4551</v>
      </c>
      <c r="I477" s="149"/>
      <c r="L477" s="34"/>
      <c r="M477" s="150"/>
      <c r="T477" s="55"/>
      <c r="AT477" s="18" t="s">
        <v>320</v>
      </c>
      <c r="AU477" s="18" t="s">
        <v>90</v>
      </c>
    </row>
    <row r="478" spans="2:65" s="12" customFormat="1" ht="11.25" x14ac:dyDescent="0.2">
      <c r="B478" s="151"/>
      <c r="D478" s="152" t="s">
        <v>322</v>
      </c>
      <c r="E478" s="153" t="s">
        <v>43</v>
      </c>
      <c r="F478" s="154" t="s">
        <v>4552</v>
      </c>
      <c r="H478" s="155">
        <v>52.6</v>
      </c>
      <c r="I478" s="156"/>
      <c r="L478" s="151"/>
      <c r="M478" s="157"/>
      <c r="T478" s="158"/>
      <c r="AT478" s="153" t="s">
        <v>322</v>
      </c>
      <c r="AU478" s="153" t="s">
        <v>90</v>
      </c>
      <c r="AV478" s="12" t="s">
        <v>90</v>
      </c>
      <c r="AW478" s="12" t="s">
        <v>41</v>
      </c>
      <c r="AX478" s="12" t="s">
        <v>81</v>
      </c>
      <c r="AY478" s="153" t="s">
        <v>311</v>
      </c>
    </row>
    <row r="479" spans="2:65" s="12" customFormat="1" ht="11.25" x14ac:dyDescent="0.2">
      <c r="B479" s="151"/>
      <c r="D479" s="152" t="s">
        <v>322</v>
      </c>
      <c r="E479" s="153" t="s">
        <v>43</v>
      </c>
      <c r="F479" s="154" t="s">
        <v>4553</v>
      </c>
      <c r="H479" s="155">
        <v>4</v>
      </c>
      <c r="I479" s="156"/>
      <c r="L479" s="151"/>
      <c r="M479" s="157"/>
      <c r="T479" s="158"/>
      <c r="AT479" s="153" t="s">
        <v>322</v>
      </c>
      <c r="AU479" s="153" t="s">
        <v>90</v>
      </c>
      <c r="AV479" s="12" t="s">
        <v>90</v>
      </c>
      <c r="AW479" s="12" t="s">
        <v>41</v>
      </c>
      <c r="AX479" s="12" t="s">
        <v>81</v>
      </c>
      <c r="AY479" s="153" t="s">
        <v>311</v>
      </c>
    </row>
    <row r="480" spans="2:65" s="13" customFormat="1" ht="11.25" x14ac:dyDescent="0.2">
      <c r="B480" s="159"/>
      <c r="D480" s="152" t="s">
        <v>322</v>
      </c>
      <c r="E480" s="160" t="s">
        <v>43</v>
      </c>
      <c r="F480" s="161" t="s">
        <v>331</v>
      </c>
      <c r="H480" s="162">
        <v>56.6</v>
      </c>
      <c r="I480" s="163"/>
      <c r="L480" s="159"/>
      <c r="M480" s="164"/>
      <c r="T480" s="165"/>
      <c r="AT480" s="160" t="s">
        <v>322</v>
      </c>
      <c r="AU480" s="160" t="s">
        <v>90</v>
      </c>
      <c r="AV480" s="13" t="s">
        <v>318</v>
      </c>
      <c r="AW480" s="13" t="s">
        <v>41</v>
      </c>
      <c r="AX480" s="13" t="s">
        <v>88</v>
      </c>
      <c r="AY480" s="160" t="s">
        <v>311</v>
      </c>
    </row>
    <row r="481" spans="2:65" s="1" customFormat="1" ht="16.5" customHeight="1" x14ac:dyDescent="0.2">
      <c r="B481" s="34"/>
      <c r="C481" s="134" t="s">
        <v>1089</v>
      </c>
      <c r="D481" s="134" t="s">
        <v>313</v>
      </c>
      <c r="E481" s="135" t="s">
        <v>4554</v>
      </c>
      <c r="F481" s="136" t="s">
        <v>4555</v>
      </c>
      <c r="G481" s="137" t="s">
        <v>379</v>
      </c>
      <c r="H481" s="138">
        <v>9.3000000000000007</v>
      </c>
      <c r="I481" s="139"/>
      <c r="J481" s="140">
        <f>ROUND(I481*H481,2)</f>
        <v>0</v>
      </c>
      <c r="K481" s="136" t="s">
        <v>317</v>
      </c>
      <c r="L481" s="34"/>
      <c r="M481" s="141" t="s">
        <v>43</v>
      </c>
      <c r="N481" s="142" t="s">
        <v>52</v>
      </c>
      <c r="P481" s="143">
        <f>O481*H481</f>
        <v>0</v>
      </c>
      <c r="Q481" s="143">
        <v>0</v>
      </c>
      <c r="R481" s="143">
        <f>Q481*H481</f>
        <v>0</v>
      </c>
      <c r="S481" s="143">
        <v>1.67E-3</v>
      </c>
      <c r="T481" s="144">
        <f>S481*H481</f>
        <v>1.5531000000000001E-2</v>
      </c>
      <c r="AR481" s="145" t="s">
        <v>417</v>
      </c>
      <c r="AT481" s="145" t="s">
        <v>313</v>
      </c>
      <c r="AU481" s="145" t="s">
        <v>90</v>
      </c>
      <c r="AY481" s="18" t="s">
        <v>311</v>
      </c>
      <c r="BE481" s="146">
        <f>IF(N481="základní",J481,0)</f>
        <v>0</v>
      </c>
      <c r="BF481" s="146">
        <f>IF(N481="snížená",J481,0)</f>
        <v>0</v>
      </c>
      <c r="BG481" s="146">
        <f>IF(N481="zákl. přenesená",J481,0)</f>
        <v>0</v>
      </c>
      <c r="BH481" s="146">
        <f>IF(N481="sníž. přenesená",J481,0)</f>
        <v>0</v>
      </c>
      <c r="BI481" s="146">
        <f>IF(N481="nulová",J481,0)</f>
        <v>0</v>
      </c>
      <c r="BJ481" s="18" t="s">
        <v>88</v>
      </c>
      <c r="BK481" s="146">
        <f>ROUND(I481*H481,2)</f>
        <v>0</v>
      </c>
      <c r="BL481" s="18" t="s">
        <v>417</v>
      </c>
      <c r="BM481" s="145" t="s">
        <v>4556</v>
      </c>
    </row>
    <row r="482" spans="2:65" s="1" customFormat="1" ht="11.25" x14ac:dyDescent="0.2">
      <c r="B482" s="34"/>
      <c r="D482" s="147" t="s">
        <v>320</v>
      </c>
      <c r="F482" s="148" t="s">
        <v>4557</v>
      </c>
      <c r="I482" s="149"/>
      <c r="L482" s="34"/>
      <c r="M482" s="150"/>
      <c r="T482" s="55"/>
      <c r="AT482" s="18" t="s">
        <v>320</v>
      </c>
      <c r="AU482" s="18" t="s">
        <v>90</v>
      </c>
    </row>
    <row r="483" spans="2:65" s="12" customFormat="1" ht="11.25" x14ac:dyDescent="0.2">
      <c r="B483" s="151"/>
      <c r="D483" s="152" t="s">
        <v>322</v>
      </c>
      <c r="E483" s="153" t="s">
        <v>43</v>
      </c>
      <c r="F483" s="154" t="s">
        <v>4558</v>
      </c>
      <c r="H483" s="155">
        <v>9.3000000000000007</v>
      </c>
      <c r="I483" s="156"/>
      <c r="L483" s="151"/>
      <c r="M483" s="157"/>
      <c r="T483" s="158"/>
      <c r="AT483" s="153" t="s">
        <v>322</v>
      </c>
      <c r="AU483" s="153" t="s">
        <v>90</v>
      </c>
      <c r="AV483" s="12" t="s">
        <v>90</v>
      </c>
      <c r="AW483" s="12" t="s">
        <v>41</v>
      </c>
      <c r="AX483" s="12" t="s">
        <v>88</v>
      </c>
      <c r="AY483" s="153" t="s">
        <v>311</v>
      </c>
    </row>
    <row r="484" spans="2:65" s="1" customFormat="1" ht="24.2" customHeight="1" x14ac:dyDescent="0.2">
      <c r="B484" s="34"/>
      <c r="C484" s="134" t="s">
        <v>1098</v>
      </c>
      <c r="D484" s="134" t="s">
        <v>313</v>
      </c>
      <c r="E484" s="135" t="s">
        <v>4559</v>
      </c>
      <c r="F484" s="136" t="s">
        <v>4560</v>
      </c>
      <c r="G484" s="137" t="s">
        <v>250</v>
      </c>
      <c r="H484" s="138">
        <v>8.51</v>
      </c>
      <c r="I484" s="139"/>
      <c r="J484" s="140">
        <f>ROUND(I484*H484,2)</f>
        <v>0</v>
      </c>
      <c r="K484" s="136" t="s">
        <v>317</v>
      </c>
      <c r="L484" s="34"/>
      <c r="M484" s="141" t="s">
        <v>43</v>
      </c>
      <c r="N484" s="142" t="s">
        <v>52</v>
      </c>
      <c r="P484" s="143">
        <f>O484*H484</f>
        <v>0</v>
      </c>
      <c r="Q484" s="143">
        <v>6.9499999999999996E-3</v>
      </c>
      <c r="R484" s="143">
        <f>Q484*H484</f>
        <v>5.9144499999999996E-2</v>
      </c>
      <c r="S484" s="143">
        <v>0</v>
      </c>
      <c r="T484" s="144">
        <f>S484*H484</f>
        <v>0</v>
      </c>
      <c r="AR484" s="145" t="s">
        <v>417</v>
      </c>
      <c r="AT484" s="145" t="s">
        <v>313</v>
      </c>
      <c r="AU484" s="145" t="s">
        <v>90</v>
      </c>
      <c r="AY484" s="18" t="s">
        <v>311</v>
      </c>
      <c r="BE484" s="146">
        <f>IF(N484="základní",J484,0)</f>
        <v>0</v>
      </c>
      <c r="BF484" s="146">
        <f>IF(N484="snížená",J484,0)</f>
        <v>0</v>
      </c>
      <c r="BG484" s="146">
        <f>IF(N484="zákl. přenesená",J484,0)</f>
        <v>0</v>
      </c>
      <c r="BH484" s="146">
        <f>IF(N484="sníž. přenesená",J484,0)</f>
        <v>0</v>
      </c>
      <c r="BI484" s="146">
        <f>IF(N484="nulová",J484,0)</f>
        <v>0</v>
      </c>
      <c r="BJ484" s="18" t="s">
        <v>88</v>
      </c>
      <c r="BK484" s="146">
        <f>ROUND(I484*H484,2)</f>
        <v>0</v>
      </c>
      <c r="BL484" s="18" t="s">
        <v>417</v>
      </c>
      <c r="BM484" s="145" t="s">
        <v>4561</v>
      </c>
    </row>
    <row r="485" spans="2:65" s="1" customFormat="1" ht="11.25" x14ac:dyDescent="0.2">
      <c r="B485" s="34"/>
      <c r="D485" s="147" t="s">
        <v>320</v>
      </c>
      <c r="F485" s="148" t="s">
        <v>4562</v>
      </c>
      <c r="I485" s="149"/>
      <c r="L485" s="34"/>
      <c r="M485" s="150"/>
      <c r="T485" s="55"/>
      <c r="AT485" s="18" t="s">
        <v>320</v>
      </c>
      <c r="AU485" s="18" t="s">
        <v>90</v>
      </c>
    </row>
    <row r="486" spans="2:65" s="12" customFormat="1" ht="11.25" x14ac:dyDescent="0.2">
      <c r="B486" s="151"/>
      <c r="D486" s="152" t="s">
        <v>322</v>
      </c>
      <c r="E486" s="153" t="s">
        <v>43</v>
      </c>
      <c r="F486" s="154" t="s">
        <v>4563</v>
      </c>
      <c r="H486" s="155">
        <v>2.6</v>
      </c>
      <c r="I486" s="156"/>
      <c r="L486" s="151"/>
      <c r="M486" s="157"/>
      <c r="T486" s="158"/>
      <c r="AT486" s="153" t="s">
        <v>322</v>
      </c>
      <c r="AU486" s="153" t="s">
        <v>90</v>
      </c>
      <c r="AV486" s="12" t="s">
        <v>90</v>
      </c>
      <c r="AW486" s="12" t="s">
        <v>41</v>
      </c>
      <c r="AX486" s="12" t="s">
        <v>81</v>
      </c>
      <c r="AY486" s="153" t="s">
        <v>311</v>
      </c>
    </row>
    <row r="487" spans="2:65" s="12" customFormat="1" ht="11.25" x14ac:dyDescent="0.2">
      <c r="B487" s="151"/>
      <c r="D487" s="152" t="s">
        <v>322</v>
      </c>
      <c r="E487" s="153" t="s">
        <v>43</v>
      </c>
      <c r="F487" s="154" t="s">
        <v>4564</v>
      </c>
      <c r="H487" s="155">
        <v>4.8</v>
      </c>
      <c r="I487" s="156"/>
      <c r="L487" s="151"/>
      <c r="M487" s="157"/>
      <c r="T487" s="158"/>
      <c r="AT487" s="153" t="s">
        <v>322</v>
      </c>
      <c r="AU487" s="153" t="s">
        <v>90</v>
      </c>
      <c r="AV487" s="12" t="s">
        <v>90</v>
      </c>
      <c r="AW487" s="12" t="s">
        <v>41</v>
      </c>
      <c r="AX487" s="12" t="s">
        <v>81</v>
      </c>
      <c r="AY487" s="153" t="s">
        <v>311</v>
      </c>
    </row>
    <row r="488" spans="2:65" s="13" customFormat="1" ht="11.25" x14ac:dyDescent="0.2">
      <c r="B488" s="159"/>
      <c r="D488" s="152" t="s">
        <v>322</v>
      </c>
      <c r="E488" s="160" t="s">
        <v>43</v>
      </c>
      <c r="F488" s="161" t="s">
        <v>331</v>
      </c>
      <c r="H488" s="162">
        <v>7.4</v>
      </c>
      <c r="I488" s="163"/>
      <c r="L488" s="159"/>
      <c r="M488" s="164"/>
      <c r="T488" s="165"/>
      <c r="AT488" s="160" t="s">
        <v>322</v>
      </c>
      <c r="AU488" s="160" t="s">
        <v>90</v>
      </c>
      <c r="AV488" s="13" t="s">
        <v>318</v>
      </c>
      <c r="AW488" s="13" t="s">
        <v>41</v>
      </c>
      <c r="AX488" s="13" t="s">
        <v>88</v>
      </c>
      <c r="AY488" s="160" t="s">
        <v>311</v>
      </c>
    </row>
    <row r="489" spans="2:65" s="12" customFormat="1" ht="11.25" x14ac:dyDescent="0.2">
      <c r="B489" s="151"/>
      <c r="D489" s="152" t="s">
        <v>322</v>
      </c>
      <c r="F489" s="154" t="s">
        <v>4565</v>
      </c>
      <c r="H489" s="155">
        <v>8.51</v>
      </c>
      <c r="I489" s="156"/>
      <c r="L489" s="151"/>
      <c r="M489" s="157"/>
      <c r="T489" s="158"/>
      <c r="AT489" s="153" t="s">
        <v>322</v>
      </c>
      <c r="AU489" s="153" t="s">
        <v>90</v>
      </c>
      <c r="AV489" s="12" t="s">
        <v>90</v>
      </c>
      <c r="AW489" s="12" t="s">
        <v>4</v>
      </c>
      <c r="AX489" s="12" t="s">
        <v>88</v>
      </c>
      <c r="AY489" s="153" t="s">
        <v>311</v>
      </c>
    </row>
    <row r="490" spans="2:65" s="1" customFormat="1" ht="24.2" customHeight="1" x14ac:dyDescent="0.2">
      <c r="B490" s="34"/>
      <c r="C490" s="134" t="s">
        <v>1103</v>
      </c>
      <c r="D490" s="134" t="s">
        <v>313</v>
      </c>
      <c r="E490" s="135" t="s">
        <v>4566</v>
      </c>
      <c r="F490" s="136" t="s">
        <v>4567</v>
      </c>
      <c r="G490" s="137" t="s">
        <v>379</v>
      </c>
      <c r="H490" s="138">
        <v>5.29</v>
      </c>
      <c r="I490" s="139"/>
      <c r="J490" s="140">
        <f>ROUND(I490*H490,2)</f>
        <v>0</v>
      </c>
      <c r="K490" s="136" t="s">
        <v>317</v>
      </c>
      <c r="L490" s="34"/>
      <c r="M490" s="141" t="s">
        <v>43</v>
      </c>
      <c r="N490" s="142" t="s">
        <v>52</v>
      </c>
      <c r="P490" s="143">
        <f>O490*H490</f>
        <v>0</v>
      </c>
      <c r="Q490" s="143">
        <v>3.0000000000000001E-3</v>
      </c>
      <c r="R490" s="143">
        <f>Q490*H490</f>
        <v>1.5870000000000002E-2</v>
      </c>
      <c r="S490" s="143">
        <v>0</v>
      </c>
      <c r="T490" s="144">
        <f>S490*H490</f>
        <v>0</v>
      </c>
      <c r="AR490" s="145" t="s">
        <v>417</v>
      </c>
      <c r="AT490" s="145" t="s">
        <v>313</v>
      </c>
      <c r="AU490" s="145" t="s">
        <v>90</v>
      </c>
      <c r="AY490" s="18" t="s">
        <v>311</v>
      </c>
      <c r="BE490" s="146">
        <f>IF(N490="základní",J490,0)</f>
        <v>0</v>
      </c>
      <c r="BF490" s="146">
        <f>IF(N490="snížená",J490,0)</f>
        <v>0</v>
      </c>
      <c r="BG490" s="146">
        <f>IF(N490="zákl. přenesená",J490,0)</f>
        <v>0</v>
      </c>
      <c r="BH490" s="146">
        <f>IF(N490="sníž. přenesená",J490,0)</f>
        <v>0</v>
      </c>
      <c r="BI490" s="146">
        <f>IF(N490="nulová",J490,0)</f>
        <v>0</v>
      </c>
      <c r="BJ490" s="18" t="s">
        <v>88</v>
      </c>
      <c r="BK490" s="146">
        <f>ROUND(I490*H490,2)</f>
        <v>0</v>
      </c>
      <c r="BL490" s="18" t="s">
        <v>417</v>
      </c>
      <c r="BM490" s="145" t="s">
        <v>4568</v>
      </c>
    </row>
    <row r="491" spans="2:65" s="1" customFormat="1" ht="11.25" x14ac:dyDescent="0.2">
      <c r="B491" s="34"/>
      <c r="D491" s="147" t="s">
        <v>320</v>
      </c>
      <c r="F491" s="148" t="s">
        <v>4569</v>
      </c>
      <c r="I491" s="149"/>
      <c r="L491" s="34"/>
      <c r="M491" s="150"/>
      <c r="T491" s="55"/>
      <c r="AT491" s="18" t="s">
        <v>320</v>
      </c>
      <c r="AU491" s="18" t="s">
        <v>90</v>
      </c>
    </row>
    <row r="492" spans="2:65" s="12" customFormat="1" ht="11.25" x14ac:dyDescent="0.2">
      <c r="B492" s="151"/>
      <c r="D492" s="152" t="s">
        <v>322</v>
      </c>
      <c r="E492" s="153" t="s">
        <v>43</v>
      </c>
      <c r="F492" s="154" t="s">
        <v>4570</v>
      </c>
      <c r="H492" s="155">
        <v>4.5999999999999996</v>
      </c>
      <c r="I492" s="156"/>
      <c r="L492" s="151"/>
      <c r="M492" s="157"/>
      <c r="T492" s="158"/>
      <c r="AT492" s="153" t="s">
        <v>322</v>
      </c>
      <c r="AU492" s="153" t="s">
        <v>90</v>
      </c>
      <c r="AV492" s="12" t="s">
        <v>90</v>
      </c>
      <c r="AW492" s="12" t="s">
        <v>41</v>
      </c>
      <c r="AX492" s="12" t="s">
        <v>88</v>
      </c>
      <c r="AY492" s="153" t="s">
        <v>311</v>
      </c>
    </row>
    <row r="493" spans="2:65" s="12" customFormat="1" ht="11.25" x14ac:dyDescent="0.2">
      <c r="B493" s="151"/>
      <c r="D493" s="152" t="s">
        <v>322</v>
      </c>
      <c r="F493" s="154" t="s">
        <v>4571</v>
      </c>
      <c r="H493" s="155">
        <v>5.29</v>
      </c>
      <c r="I493" s="156"/>
      <c r="L493" s="151"/>
      <c r="M493" s="157"/>
      <c r="T493" s="158"/>
      <c r="AT493" s="153" t="s">
        <v>322</v>
      </c>
      <c r="AU493" s="153" t="s">
        <v>90</v>
      </c>
      <c r="AV493" s="12" t="s">
        <v>90</v>
      </c>
      <c r="AW493" s="12" t="s">
        <v>4</v>
      </c>
      <c r="AX493" s="12" t="s">
        <v>88</v>
      </c>
      <c r="AY493" s="153" t="s">
        <v>311</v>
      </c>
    </row>
    <row r="494" spans="2:65" s="1" customFormat="1" ht="24.2" customHeight="1" x14ac:dyDescent="0.2">
      <c r="B494" s="34"/>
      <c r="C494" s="134" t="s">
        <v>1108</v>
      </c>
      <c r="D494" s="134" t="s">
        <v>313</v>
      </c>
      <c r="E494" s="135" t="s">
        <v>4572</v>
      </c>
      <c r="F494" s="136" t="s">
        <v>4573</v>
      </c>
      <c r="G494" s="137" t="s">
        <v>379</v>
      </c>
      <c r="H494" s="138">
        <v>61.64</v>
      </c>
      <c r="I494" s="139"/>
      <c r="J494" s="140">
        <f>ROUND(I494*H494,2)</f>
        <v>0</v>
      </c>
      <c r="K494" s="136" t="s">
        <v>317</v>
      </c>
      <c r="L494" s="34"/>
      <c r="M494" s="141" t="s">
        <v>43</v>
      </c>
      <c r="N494" s="142" t="s">
        <v>52</v>
      </c>
      <c r="P494" s="143">
        <f>O494*H494</f>
        <v>0</v>
      </c>
      <c r="Q494" s="143">
        <v>4.4799999999999996E-3</v>
      </c>
      <c r="R494" s="143">
        <f>Q494*H494</f>
        <v>0.27614719999999998</v>
      </c>
      <c r="S494" s="143">
        <v>0</v>
      </c>
      <c r="T494" s="144">
        <f>S494*H494</f>
        <v>0</v>
      </c>
      <c r="AR494" s="145" t="s">
        <v>417</v>
      </c>
      <c r="AT494" s="145" t="s">
        <v>313</v>
      </c>
      <c r="AU494" s="145" t="s">
        <v>90</v>
      </c>
      <c r="AY494" s="18" t="s">
        <v>311</v>
      </c>
      <c r="BE494" s="146">
        <f>IF(N494="základní",J494,0)</f>
        <v>0</v>
      </c>
      <c r="BF494" s="146">
        <f>IF(N494="snížená",J494,0)</f>
        <v>0</v>
      </c>
      <c r="BG494" s="146">
        <f>IF(N494="zákl. přenesená",J494,0)</f>
        <v>0</v>
      </c>
      <c r="BH494" s="146">
        <f>IF(N494="sníž. přenesená",J494,0)</f>
        <v>0</v>
      </c>
      <c r="BI494" s="146">
        <f>IF(N494="nulová",J494,0)</f>
        <v>0</v>
      </c>
      <c r="BJ494" s="18" t="s">
        <v>88</v>
      </c>
      <c r="BK494" s="146">
        <f>ROUND(I494*H494,2)</f>
        <v>0</v>
      </c>
      <c r="BL494" s="18" t="s">
        <v>417</v>
      </c>
      <c r="BM494" s="145" t="s">
        <v>4574</v>
      </c>
    </row>
    <row r="495" spans="2:65" s="1" customFormat="1" ht="11.25" x14ac:dyDescent="0.2">
      <c r="B495" s="34"/>
      <c r="D495" s="147" t="s">
        <v>320</v>
      </c>
      <c r="F495" s="148" t="s">
        <v>4575</v>
      </c>
      <c r="I495" s="149"/>
      <c r="L495" s="34"/>
      <c r="M495" s="150"/>
      <c r="T495" s="55"/>
      <c r="AT495" s="18" t="s">
        <v>320</v>
      </c>
      <c r="AU495" s="18" t="s">
        <v>90</v>
      </c>
    </row>
    <row r="496" spans="2:65" s="12" customFormat="1" ht="11.25" x14ac:dyDescent="0.2">
      <c r="B496" s="151"/>
      <c r="D496" s="152" t="s">
        <v>322</v>
      </c>
      <c r="E496" s="153" t="s">
        <v>43</v>
      </c>
      <c r="F496" s="154" t="s">
        <v>4576</v>
      </c>
      <c r="H496" s="155">
        <v>53.6</v>
      </c>
      <c r="I496" s="156"/>
      <c r="L496" s="151"/>
      <c r="M496" s="157"/>
      <c r="T496" s="158"/>
      <c r="AT496" s="153" t="s">
        <v>322</v>
      </c>
      <c r="AU496" s="153" t="s">
        <v>90</v>
      </c>
      <c r="AV496" s="12" t="s">
        <v>90</v>
      </c>
      <c r="AW496" s="12" t="s">
        <v>41</v>
      </c>
      <c r="AX496" s="12" t="s">
        <v>88</v>
      </c>
      <c r="AY496" s="153" t="s">
        <v>311</v>
      </c>
    </row>
    <row r="497" spans="2:65" s="12" customFormat="1" ht="11.25" x14ac:dyDescent="0.2">
      <c r="B497" s="151"/>
      <c r="D497" s="152" t="s">
        <v>322</v>
      </c>
      <c r="F497" s="154" t="s">
        <v>4577</v>
      </c>
      <c r="H497" s="155">
        <v>61.64</v>
      </c>
      <c r="I497" s="156"/>
      <c r="L497" s="151"/>
      <c r="M497" s="157"/>
      <c r="T497" s="158"/>
      <c r="AT497" s="153" t="s">
        <v>322</v>
      </c>
      <c r="AU497" s="153" t="s">
        <v>90</v>
      </c>
      <c r="AV497" s="12" t="s">
        <v>90</v>
      </c>
      <c r="AW497" s="12" t="s">
        <v>4</v>
      </c>
      <c r="AX497" s="12" t="s">
        <v>88</v>
      </c>
      <c r="AY497" s="153" t="s">
        <v>311</v>
      </c>
    </row>
    <row r="498" spans="2:65" s="1" customFormat="1" ht="24.2" customHeight="1" x14ac:dyDescent="0.2">
      <c r="B498" s="34"/>
      <c r="C498" s="134" t="s">
        <v>1113</v>
      </c>
      <c r="D498" s="134" t="s">
        <v>313</v>
      </c>
      <c r="E498" s="135" t="s">
        <v>4578</v>
      </c>
      <c r="F498" s="136" t="s">
        <v>4579</v>
      </c>
      <c r="G498" s="137" t="s">
        <v>379</v>
      </c>
      <c r="H498" s="138">
        <v>14.145</v>
      </c>
      <c r="I498" s="139"/>
      <c r="J498" s="140">
        <f>ROUND(I498*H498,2)</f>
        <v>0</v>
      </c>
      <c r="K498" s="136" t="s">
        <v>43</v>
      </c>
      <c r="L498" s="34"/>
      <c r="M498" s="141" t="s">
        <v>43</v>
      </c>
      <c r="N498" s="142" t="s">
        <v>52</v>
      </c>
      <c r="P498" s="143">
        <f>O498*H498</f>
        <v>0</v>
      </c>
      <c r="Q498" s="143">
        <v>2.4199999999999998E-3</v>
      </c>
      <c r="R498" s="143">
        <f>Q498*H498</f>
        <v>3.4230899999999995E-2</v>
      </c>
      <c r="S498" s="143">
        <v>0</v>
      </c>
      <c r="T498" s="144">
        <f>S498*H498</f>
        <v>0</v>
      </c>
      <c r="AR498" s="145" t="s">
        <v>417</v>
      </c>
      <c r="AT498" s="145" t="s">
        <v>313</v>
      </c>
      <c r="AU498" s="145" t="s">
        <v>90</v>
      </c>
      <c r="AY498" s="18" t="s">
        <v>311</v>
      </c>
      <c r="BE498" s="146">
        <f>IF(N498="základní",J498,0)</f>
        <v>0</v>
      </c>
      <c r="BF498" s="146">
        <f>IF(N498="snížená",J498,0)</f>
        <v>0</v>
      </c>
      <c r="BG498" s="146">
        <f>IF(N498="zákl. přenesená",J498,0)</f>
        <v>0</v>
      </c>
      <c r="BH498" s="146">
        <f>IF(N498="sníž. přenesená",J498,0)</f>
        <v>0</v>
      </c>
      <c r="BI498" s="146">
        <f>IF(N498="nulová",J498,0)</f>
        <v>0</v>
      </c>
      <c r="BJ498" s="18" t="s">
        <v>88</v>
      </c>
      <c r="BK498" s="146">
        <f>ROUND(I498*H498,2)</f>
        <v>0</v>
      </c>
      <c r="BL498" s="18" t="s">
        <v>417</v>
      </c>
      <c r="BM498" s="145" t="s">
        <v>4580</v>
      </c>
    </row>
    <row r="499" spans="2:65" s="12" customFormat="1" ht="11.25" x14ac:dyDescent="0.2">
      <c r="B499" s="151"/>
      <c r="D499" s="152" t="s">
        <v>322</v>
      </c>
      <c r="E499" s="153" t="s">
        <v>43</v>
      </c>
      <c r="F499" s="154" t="s">
        <v>4581</v>
      </c>
      <c r="H499" s="155">
        <v>12.3</v>
      </c>
      <c r="I499" s="156"/>
      <c r="L499" s="151"/>
      <c r="M499" s="157"/>
      <c r="T499" s="158"/>
      <c r="AT499" s="153" t="s">
        <v>322</v>
      </c>
      <c r="AU499" s="153" t="s">
        <v>90</v>
      </c>
      <c r="AV499" s="12" t="s">
        <v>90</v>
      </c>
      <c r="AW499" s="12" t="s">
        <v>41</v>
      </c>
      <c r="AX499" s="12" t="s">
        <v>88</v>
      </c>
      <c r="AY499" s="153" t="s">
        <v>311</v>
      </c>
    </row>
    <row r="500" spans="2:65" s="12" customFormat="1" ht="11.25" x14ac:dyDescent="0.2">
      <c r="B500" s="151"/>
      <c r="D500" s="152" t="s">
        <v>322</v>
      </c>
      <c r="F500" s="154" t="s">
        <v>4582</v>
      </c>
      <c r="H500" s="155">
        <v>14.145</v>
      </c>
      <c r="I500" s="156"/>
      <c r="L500" s="151"/>
      <c r="M500" s="157"/>
      <c r="T500" s="158"/>
      <c r="AT500" s="153" t="s">
        <v>322</v>
      </c>
      <c r="AU500" s="153" t="s">
        <v>90</v>
      </c>
      <c r="AV500" s="12" t="s">
        <v>90</v>
      </c>
      <c r="AW500" s="12" t="s">
        <v>4</v>
      </c>
      <c r="AX500" s="12" t="s">
        <v>88</v>
      </c>
      <c r="AY500" s="153" t="s">
        <v>311</v>
      </c>
    </row>
    <row r="501" spans="2:65" s="1" customFormat="1" ht="24.2" customHeight="1" x14ac:dyDescent="0.2">
      <c r="B501" s="34"/>
      <c r="C501" s="134" t="s">
        <v>1118</v>
      </c>
      <c r="D501" s="134" t="s">
        <v>313</v>
      </c>
      <c r="E501" s="135" t="s">
        <v>4583</v>
      </c>
      <c r="F501" s="136" t="s">
        <v>4584</v>
      </c>
      <c r="G501" s="137" t="s">
        <v>962</v>
      </c>
      <c r="H501" s="183"/>
      <c r="I501" s="139"/>
      <c r="J501" s="140">
        <f>ROUND(I501*H501,2)</f>
        <v>0</v>
      </c>
      <c r="K501" s="136" t="s">
        <v>317</v>
      </c>
      <c r="L501" s="34"/>
      <c r="M501" s="141" t="s">
        <v>43</v>
      </c>
      <c r="N501" s="142" t="s">
        <v>52</v>
      </c>
      <c r="P501" s="143">
        <f>O501*H501</f>
        <v>0</v>
      </c>
      <c r="Q501" s="143">
        <v>0</v>
      </c>
      <c r="R501" s="143">
        <f>Q501*H501</f>
        <v>0</v>
      </c>
      <c r="S501" s="143">
        <v>0</v>
      </c>
      <c r="T501" s="144">
        <f>S501*H501</f>
        <v>0</v>
      </c>
      <c r="AR501" s="145" t="s">
        <v>417</v>
      </c>
      <c r="AT501" s="145" t="s">
        <v>313</v>
      </c>
      <c r="AU501" s="145" t="s">
        <v>90</v>
      </c>
      <c r="AY501" s="18" t="s">
        <v>311</v>
      </c>
      <c r="BE501" s="146">
        <f>IF(N501="základní",J501,0)</f>
        <v>0</v>
      </c>
      <c r="BF501" s="146">
        <f>IF(N501="snížená",J501,0)</f>
        <v>0</v>
      </c>
      <c r="BG501" s="146">
        <f>IF(N501="zákl. přenesená",J501,0)</f>
        <v>0</v>
      </c>
      <c r="BH501" s="146">
        <f>IF(N501="sníž. přenesená",J501,0)</f>
        <v>0</v>
      </c>
      <c r="BI501" s="146">
        <f>IF(N501="nulová",J501,0)</f>
        <v>0</v>
      </c>
      <c r="BJ501" s="18" t="s">
        <v>88</v>
      </c>
      <c r="BK501" s="146">
        <f>ROUND(I501*H501,2)</f>
        <v>0</v>
      </c>
      <c r="BL501" s="18" t="s">
        <v>417</v>
      </c>
      <c r="BM501" s="145" t="s">
        <v>4585</v>
      </c>
    </row>
    <row r="502" spans="2:65" s="1" customFormat="1" ht="11.25" x14ac:dyDescent="0.2">
      <c r="B502" s="34"/>
      <c r="D502" s="147" t="s">
        <v>320</v>
      </c>
      <c r="F502" s="148" t="s">
        <v>4586</v>
      </c>
      <c r="I502" s="149"/>
      <c r="L502" s="34"/>
      <c r="M502" s="150"/>
      <c r="T502" s="55"/>
      <c r="AT502" s="18" t="s">
        <v>320</v>
      </c>
      <c r="AU502" s="18" t="s">
        <v>90</v>
      </c>
    </row>
    <row r="503" spans="2:65" s="11" customFormat="1" ht="22.9" customHeight="1" x14ac:dyDescent="0.2">
      <c r="B503" s="122"/>
      <c r="D503" s="123" t="s">
        <v>80</v>
      </c>
      <c r="E503" s="132" t="s">
        <v>1241</v>
      </c>
      <c r="F503" s="132" t="s">
        <v>1242</v>
      </c>
      <c r="I503" s="125"/>
      <c r="J503" s="133">
        <f>BK503</f>
        <v>0</v>
      </c>
      <c r="L503" s="122"/>
      <c r="M503" s="127"/>
      <c r="P503" s="128">
        <f>SUM(P504:P546)</f>
        <v>0</v>
      </c>
      <c r="R503" s="128">
        <f>SUM(R504:R546)</f>
        <v>0.69273859999999998</v>
      </c>
      <c r="T503" s="129">
        <f>SUM(T504:T546)</f>
        <v>0</v>
      </c>
      <c r="AR503" s="123" t="s">
        <v>90</v>
      </c>
      <c r="AT503" s="130" t="s">
        <v>80</v>
      </c>
      <c r="AU503" s="130" t="s">
        <v>88</v>
      </c>
      <c r="AY503" s="123" t="s">
        <v>311</v>
      </c>
      <c r="BK503" s="131">
        <f>SUM(BK504:BK546)</f>
        <v>0</v>
      </c>
    </row>
    <row r="504" spans="2:65" s="1" customFormat="1" ht="21.75" customHeight="1" x14ac:dyDescent="0.2">
      <c r="B504" s="34"/>
      <c r="C504" s="134" t="s">
        <v>1125</v>
      </c>
      <c r="D504" s="134" t="s">
        <v>313</v>
      </c>
      <c r="E504" s="135" t="s">
        <v>4587</v>
      </c>
      <c r="F504" s="136" t="s">
        <v>4588</v>
      </c>
      <c r="G504" s="137" t="s">
        <v>250</v>
      </c>
      <c r="H504" s="138">
        <v>8.1</v>
      </c>
      <c r="I504" s="139"/>
      <c r="J504" s="140">
        <f>ROUND(I504*H504,2)</f>
        <v>0</v>
      </c>
      <c r="K504" s="136" t="s">
        <v>317</v>
      </c>
      <c r="L504" s="34"/>
      <c r="M504" s="141" t="s">
        <v>43</v>
      </c>
      <c r="N504" s="142" t="s">
        <v>52</v>
      </c>
      <c r="P504" s="143">
        <f>O504*H504</f>
        <v>0</v>
      </c>
      <c r="Q504" s="143">
        <v>2.5000000000000001E-4</v>
      </c>
      <c r="R504" s="143">
        <f>Q504*H504</f>
        <v>2.0249999999999999E-3</v>
      </c>
      <c r="S504" s="143">
        <v>0</v>
      </c>
      <c r="T504" s="144">
        <f>S504*H504</f>
        <v>0</v>
      </c>
      <c r="AR504" s="145" t="s">
        <v>417</v>
      </c>
      <c r="AT504" s="145" t="s">
        <v>313</v>
      </c>
      <c r="AU504" s="145" t="s">
        <v>90</v>
      </c>
      <c r="AY504" s="18" t="s">
        <v>311</v>
      </c>
      <c r="BE504" s="146">
        <f>IF(N504="základní",J504,0)</f>
        <v>0</v>
      </c>
      <c r="BF504" s="146">
        <f>IF(N504="snížená",J504,0)</f>
        <v>0</v>
      </c>
      <c r="BG504" s="146">
        <f>IF(N504="zákl. přenesená",J504,0)</f>
        <v>0</v>
      </c>
      <c r="BH504" s="146">
        <f>IF(N504="sníž. přenesená",J504,0)</f>
        <v>0</v>
      </c>
      <c r="BI504" s="146">
        <f>IF(N504="nulová",J504,0)</f>
        <v>0</v>
      </c>
      <c r="BJ504" s="18" t="s">
        <v>88</v>
      </c>
      <c r="BK504" s="146">
        <f>ROUND(I504*H504,2)</f>
        <v>0</v>
      </c>
      <c r="BL504" s="18" t="s">
        <v>417</v>
      </c>
      <c r="BM504" s="145" t="s">
        <v>4589</v>
      </c>
    </row>
    <row r="505" spans="2:65" s="1" customFormat="1" ht="11.25" x14ac:dyDescent="0.2">
      <c r="B505" s="34"/>
      <c r="D505" s="147" t="s">
        <v>320</v>
      </c>
      <c r="F505" s="148" t="s">
        <v>4590</v>
      </c>
      <c r="I505" s="149"/>
      <c r="L505" s="34"/>
      <c r="M505" s="150"/>
      <c r="T505" s="55"/>
      <c r="AT505" s="18" t="s">
        <v>320</v>
      </c>
      <c r="AU505" s="18" t="s">
        <v>90</v>
      </c>
    </row>
    <row r="506" spans="2:65" s="12" customFormat="1" ht="11.25" x14ac:dyDescent="0.2">
      <c r="B506" s="151"/>
      <c r="D506" s="152" t="s">
        <v>322</v>
      </c>
      <c r="E506" s="153" t="s">
        <v>43</v>
      </c>
      <c r="F506" s="154" t="s">
        <v>4591</v>
      </c>
      <c r="H506" s="155">
        <v>3.24</v>
      </c>
      <c r="I506" s="156"/>
      <c r="L506" s="151"/>
      <c r="M506" s="157"/>
      <c r="T506" s="158"/>
      <c r="AT506" s="153" t="s">
        <v>322</v>
      </c>
      <c r="AU506" s="153" t="s">
        <v>90</v>
      </c>
      <c r="AV506" s="12" t="s">
        <v>90</v>
      </c>
      <c r="AW506" s="12" t="s">
        <v>41</v>
      </c>
      <c r="AX506" s="12" t="s">
        <v>81</v>
      </c>
      <c r="AY506" s="153" t="s">
        <v>311</v>
      </c>
    </row>
    <row r="507" spans="2:65" s="12" customFormat="1" ht="11.25" x14ac:dyDescent="0.2">
      <c r="B507" s="151"/>
      <c r="D507" s="152" t="s">
        <v>322</v>
      </c>
      <c r="E507" s="153" t="s">
        <v>43</v>
      </c>
      <c r="F507" s="154" t="s">
        <v>4592</v>
      </c>
      <c r="H507" s="155">
        <v>4.8600000000000003</v>
      </c>
      <c r="I507" s="156"/>
      <c r="L507" s="151"/>
      <c r="M507" s="157"/>
      <c r="T507" s="158"/>
      <c r="AT507" s="153" t="s">
        <v>322</v>
      </c>
      <c r="AU507" s="153" t="s">
        <v>90</v>
      </c>
      <c r="AV507" s="12" t="s">
        <v>90</v>
      </c>
      <c r="AW507" s="12" t="s">
        <v>41</v>
      </c>
      <c r="AX507" s="12" t="s">
        <v>81</v>
      </c>
      <c r="AY507" s="153" t="s">
        <v>311</v>
      </c>
    </row>
    <row r="508" spans="2:65" s="13" customFormat="1" ht="11.25" x14ac:dyDescent="0.2">
      <c r="B508" s="159"/>
      <c r="D508" s="152" t="s">
        <v>322</v>
      </c>
      <c r="E508" s="160" t="s">
        <v>43</v>
      </c>
      <c r="F508" s="161" t="s">
        <v>331</v>
      </c>
      <c r="H508" s="162">
        <v>8.1</v>
      </c>
      <c r="I508" s="163"/>
      <c r="L508" s="159"/>
      <c r="M508" s="164"/>
      <c r="T508" s="165"/>
      <c r="AT508" s="160" t="s">
        <v>322</v>
      </c>
      <c r="AU508" s="160" t="s">
        <v>90</v>
      </c>
      <c r="AV508" s="13" t="s">
        <v>318</v>
      </c>
      <c r="AW508" s="13" t="s">
        <v>41</v>
      </c>
      <c r="AX508" s="13" t="s">
        <v>88</v>
      </c>
      <c r="AY508" s="160" t="s">
        <v>311</v>
      </c>
    </row>
    <row r="509" spans="2:65" s="1" customFormat="1" ht="16.5" customHeight="1" x14ac:dyDescent="0.2">
      <c r="B509" s="34"/>
      <c r="C509" s="172" t="s">
        <v>1131</v>
      </c>
      <c r="D509" s="172" t="s">
        <v>634</v>
      </c>
      <c r="E509" s="173" t="s">
        <v>4593</v>
      </c>
      <c r="F509" s="174" t="s">
        <v>4594</v>
      </c>
      <c r="G509" s="175" t="s">
        <v>250</v>
      </c>
      <c r="H509" s="176">
        <v>8.1</v>
      </c>
      <c r="I509" s="177"/>
      <c r="J509" s="178">
        <f>ROUND(I509*H509,2)</f>
        <v>0</v>
      </c>
      <c r="K509" s="174" t="s">
        <v>317</v>
      </c>
      <c r="L509" s="179"/>
      <c r="M509" s="180" t="s">
        <v>43</v>
      </c>
      <c r="N509" s="181" t="s">
        <v>52</v>
      </c>
      <c r="P509" s="143">
        <f>O509*H509</f>
        <v>0</v>
      </c>
      <c r="Q509" s="143">
        <v>3.6420000000000001E-2</v>
      </c>
      <c r="R509" s="143">
        <f>Q509*H509</f>
        <v>0.29500199999999999</v>
      </c>
      <c r="S509" s="143">
        <v>0</v>
      </c>
      <c r="T509" s="144">
        <f>S509*H509</f>
        <v>0</v>
      </c>
      <c r="AR509" s="145" t="s">
        <v>528</v>
      </c>
      <c r="AT509" s="145" t="s">
        <v>634</v>
      </c>
      <c r="AU509" s="145" t="s">
        <v>90</v>
      </c>
      <c r="AY509" s="18" t="s">
        <v>311</v>
      </c>
      <c r="BE509" s="146">
        <f>IF(N509="základní",J509,0)</f>
        <v>0</v>
      </c>
      <c r="BF509" s="146">
        <f>IF(N509="snížená",J509,0)</f>
        <v>0</v>
      </c>
      <c r="BG509" s="146">
        <f>IF(N509="zákl. přenesená",J509,0)</f>
        <v>0</v>
      </c>
      <c r="BH509" s="146">
        <f>IF(N509="sníž. přenesená",J509,0)</f>
        <v>0</v>
      </c>
      <c r="BI509" s="146">
        <f>IF(N509="nulová",J509,0)</f>
        <v>0</v>
      </c>
      <c r="BJ509" s="18" t="s">
        <v>88</v>
      </c>
      <c r="BK509" s="146">
        <f>ROUND(I509*H509,2)</f>
        <v>0</v>
      </c>
      <c r="BL509" s="18" t="s">
        <v>417</v>
      </c>
      <c r="BM509" s="145" t="s">
        <v>4595</v>
      </c>
    </row>
    <row r="510" spans="2:65" s="1" customFormat="1" ht="29.25" x14ac:dyDescent="0.2">
      <c r="B510" s="34"/>
      <c r="D510" s="152" t="s">
        <v>668</v>
      </c>
      <c r="F510" s="182" t="s">
        <v>4596</v>
      </c>
      <c r="I510" s="149"/>
      <c r="L510" s="34"/>
      <c r="M510" s="150"/>
      <c r="T510" s="55"/>
      <c r="AT510" s="18" t="s">
        <v>668</v>
      </c>
      <c r="AU510" s="18" t="s">
        <v>90</v>
      </c>
    </row>
    <row r="511" spans="2:65" s="1" customFormat="1" ht="16.5" customHeight="1" x14ac:dyDescent="0.2">
      <c r="B511" s="34"/>
      <c r="C511" s="134" t="s">
        <v>1136</v>
      </c>
      <c r="D511" s="134" t="s">
        <v>313</v>
      </c>
      <c r="E511" s="135" t="s">
        <v>4597</v>
      </c>
      <c r="F511" s="136" t="s">
        <v>4598</v>
      </c>
      <c r="G511" s="137" t="s">
        <v>340</v>
      </c>
      <c r="H511" s="138">
        <v>8</v>
      </c>
      <c r="I511" s="139"/>
      <c r="J511" s="140">
        <f>ROUND(I511*H511,2)</f>
        <v>0</v>
      </c>
      <c r="K511" s="136" t="s">
        <v>317</v>
      </c>
      <c r="L511" s="34"/>
      <c r="M511" s="141" t="s">
        <v>43</v>
      </c>
      <c r="N511" s="142" t="s">
        <v>52</v>
      </c>
      <c r="P511" s="143">
        <f>O511*H511</f>
        <v>0</v>
      </c>
      <c r="Q511" s="143">
        <v>2.5999999999999998E-4</v>
      </c>
      <c r="R511" s="143">
        <f>Q511*H511</f>
        <v>2.0799999999999998E-3</v>
      </c>
      <c r="S511" s="143">
        <v>0</v>
      </c>
      <c r="T511" s="144">
        <f>S511*H511</f>
        <v>0</v>
      </c>
      <c r="AR511" s="145" t="s">
        <v>417</v>
      </c>
      <c r="AT511" s="145" t="s">
        <v>313</v>
      </c>
      <c r="AU511" s="145" t="s">
        <v>90</v>
      </c>
      <c r="AY511" s="18" t="s">
        <v>311</v>
      </c>
      <c r="BE511" s="146">
        <f>IF(N511="základní",J511,0)</f>
        <v>0</v>
      </c>
      <c r="BF511" s="146">
        <f>IF(N511="snížená",J511,0)</f>
        <v>0</v>
      </c>
      <c r="BG511" s="146">
        <f>IF(N511="zákl. přenesená",J511,0)</f>
        <v>0</v>
      </c>
      <c r="BH511" s="146">
        <f>IF(N511="sníž. přenesená",J511,0)</f>
        <v>0</v>
      </c>
      <c r="BI511" s="146">
        <f>IF(N511="nulová",J511,0)</f>
        <v>0</v>
      </c>
      <c r="BJ511" s="18" t="s">
        <v>88</v>
      </c>
      <c r="BK511" s="146">
        <f>ROUND(I511*H511,2)</f>
        <v>0</v>
      </c>
      <c r="BL511" s="18" t="s">
        <v>417</v>
      </c>
      <c r="BM511" s="145" t="s">
        <v>4599</v>
      </c>
    </row>
    <row r="512" spans="2:65" s="1" customFormat="1" ht="11.25" x14ac:dyDescent="0.2">
      <c r="B512" s="34"/>
      <c r="D512" s="147" t="s">
        <v>320</v>
      </c>
      <c r="F512" s="148" t="s">
        <v>4600</v>
      </c>
      <c r="I512" s="149"/>
      <c r="L512" s="34"/>
      <c r="M512" s="150"/>
      <c r="T512" s="55"/>
      <c r="AT512" s="18" t="s">
        <v>320</v>
      </c>
      <c r="AU512" s="18" t="s">
        <v>90</v>
      </c>
    </row>
    <row r="513" spans="2:65" s="12" customFormat="1" ht="11.25" x14ac:dyDescent="0.2">
      <c r="B513" s="151"/>
      <c r="D513" s="152" t="s">
        <v>322</v>
      </c>
      <c r="E513" s="153" t="s">
        <v>43</v>
      </c>
      <c r="F513" s="154" t="s">
        <v>4601</v>
      </c>
      <c r="H513" s="155">
        <v>6</v>
      </c>
      <c r="I513" s="156"/>
      <c r="L513" s="151"/>
      <c r="M513" s="157"/>
      <c r="T513" s="158"/>
      <c r="AT513" s="153" t="s">
        <v>322</v>
      </c>
      <c r="AU513" s="153" t="s">
        <v>90</v>
      </c>
      <c r="AV513" s="12" t="s">
        <v>90</v>
      </c>
      <c r="AW513" s="12" t="s">
        <v>41</v>
      </c>
      <c r="AX513" s="12" t="s">
        <v>81</v>
      </c>
      <c r="AY513" s="153" t="s">
        <v>311</v>
      </c>
    </row>
    <row r="514" spans="2:65" s="12" customFormat="1" ht="11.25" x14ac:dyDescent="0.2">
      <c r="B514" s="151"/>
      <c r="D514" s="152" t="s">
        <v>322</v>
      </c>
      <c r="E514" s="153" t="s">
        <v>43</v>
      </c>
      <c r="F514" s="154" t="s">
        <v>4602</v>
      </c>
      <c r="H514" s="155">
        <v>2</v>
      </c>
      <c r="I514" s="156"/>
      <c r="L514" s="151"/>
      <c r="M514" s="157"/>
      <c r="T514" s="158"/>
      <c r="AT514" s="153" t="s">
        <v>322</v>
      </c>
      <c r="AU514" s="153" t="s">
        <v>90</v>
      </c>
      <c r="AV514" s="12" t="s">
        <v>90</v>
      </c>
      <c r="AW514" s="12" t="s">
        <v>41</v>
      </c>
      <c r="AX514" s="12" t="s">
        <v>81</v>
      </c>
      <c r="AY514" s="153" t="s">
        <v>311</v>
      </c>
    </row>
    <row r="515" spans="2:65" s="13" customFormat="1" ht="11.25" x14ac:dyDescent="0.2">
      <c r="B515" s="159"/>
      <c r="D515" s="152" t="s">
        <v>322</v>
      </c>
      <c r="E515" s="160" t="s">
        <v>43</v>
      </c>
      <c r="F515" s="161" t="s">
        <v>331</v>
      </c>
      <c r="H515" s="162">
        <v>8</v>
      </c>
      <c r="I515" s="163"/>
      <c r="L515" s="159"/>
      <c r="M515" s="164"/>
      <c r="T515" s="165"/>
      <c r="AT515" s="160" t="s">
        <v>322</v>
      </c>
      <c r="AU515" s="160" t="s">
        <v>90</v>
      </c>
      <c r="AV515" s="13" t="s">
        <v>318</v>
      </c>
      <c r="AW515" s="13" t="s">
        <v>41</v>
      </c>
      <c r="AX515" s="13" t="s">
        <v>88</v>
      </c>
      <c r="AY515" s="160" t="s">
        <v>311</v>
      </c>
    </row>
    <row r="516" spans="2:65" s="1" customFormat="1" ht="16.5" customHeight="1" x14ac:dyDescent="0.2">
      <c r="B516" s="34"/>
      <c r="C516" s="172" t="s">
        <v>1143</v>
      </c>
      <c r="D516" s="172" t="s">
        <v>634</v>
      </c>
      <c r="E516" s="173" t="s">
        <v>4603</v>
      </c>
      <c r="F516" s="174" t="s">
        <v>4604</v>
      </c>
      <c r="G516" s="175" t="s">
        <v>250</v>
      </c>
      <c r="H516" s="176">
        <v>5.58</v>
      </c>
      <c r="I516" s="177"/>
      <c r="J516" s="178">
        <f>ROUND(I516*H516,2)</f>
        <v>0</v>
      </c>
      <c r="K516" s="174" t="s">
        <v>317</v>
      </c>
      <c r="L516" s="179"/>
      <c r="M516" s="180" t="s">
        <v>43</v>
      </c>
      <c r="N516" s="181" t="s">
        <v>52</v>
      </c>
      <c r="P516" s="143">
        <f>O516*H516</f>
        <v>0</v>
      </c>
      <c r="Q516" s="143">
        <v>4.0280000000000003E-2</v>
      </c>
      <c r="R516" s="143">
        <f>Q516*H516</f>
        <v>0.22476240000000003</v>
      </c>
      <c r="S516" s="143">
        <v>0</v>
      </c>
      <c r="T516" s="144">
        <f>S516*H516</f>
        <v>0</v>
      </c>
      <c r="AR516" s="145" t="s">
        <v>528</v>
      </c>
      <c r="AT516" s="145" t="s">
        <v>634</v>
      </c>
      <c r="AU516" s="145" t="s">
        <v>90</v>
      </c>
      <c r="AY516" s="18" t="s">
        <v>311</v>
      </c>
      <c r="BE516" s="146">
        <f>IF(N516="základní",J516,0)</f>
        <v>0</v>
      </c>
      <c r="BF516" s="146">
        <f>IF(N516="snížená",J516,0)</f>
        <v>0</v>
      </c>
      <c r="BG516" s="146">
        <f>IF(N516="zákl. přenesená",J516,0)</f>
        <v>0</v>
      </c>
      <c r="BH516" s="146">
        <f>IF(N516="sníž. přenesená",J516,0)</f>
        <v>0</v>
      </c>
      <c r="BI516" s="146">
        <f>IF(N516="nulová",J516,0)</f>
        <v>0</v>
      </c>
      <c r="BJ516" s="18" t="s">
        <v>88</v>
      </c>
      <c r="BK516" s="146">
        <f>ROUND(I516*H516,2)</f>
        <v>0</v>
      </c>
      <c r="BL516" s="18" t="s">
        <v>417</v>
      </c>
      <c r="BM516" s="145" t="s">
        <v>4605</v>
      </c>
    </row>
    <row r="517" spans="2:65" s="1" customFormat="1" ht="29.25" x14ac:dyDescent="0.2">
      <c r="B517" s="34"/>
      <c r="D517" s="152" t="s">
        <v>668</v>
      </c>
      <c r="F517" s="182" t="s">
        <v>4596</v>
      </c>
      <c r="I517" s="149"/>
      <c r="L517" s="34"/>
      <c r="M517" s="150"/>
      <c r="T517" s="55"/>
      <c r="AT517" s="18" t="s">
        <v>668</v>
      </c>
      <c r="AU517" s="18" t="s">
        <v>90</v>
      </c>
    </row>
    <row r="518" spans="2:65" s="12" customFormat="1" ht="11.25" x14ac:dyDescent="0.2">
      <c r="B518" s="151"/>
      <c r="D518" s="152" t="s">
        <v>322</v>
      </c>
      <c r="E518" s="153" t="s">
        <v>43</v>
      </c>
      <c r="F518" s="154" t="s">
        <v>4606</v>
      </c>
      <c r="H518" s="155">
        <v>4.8600000000000003</v>
      </c>
      <c r="I518" s="156"/>
      <c r="L518" s="151"/>
      <c r="M518" s="157"/>
      <c r="T518" s="158"/>
      <c r="AT518" s="153" t="s">
        <v>322</v>
      </c>
      <c r="AU518" s="153" t="s">
        <v>90</v>
      </c>
      <c r="AV518" s="12" t="s">
        <v>90</v>
      </c>
      <c r="AW518" s="12" t="s">
        <v>41</v>
      </c>
      <c r="AX518" s="12" t="s">
        <v>81</v>
      </c>
      <c r="AY518" s="153" t="s">
        <v>311</v>
      </c>
    </row>
    <row r="519" spans="2:65" s="12" customFormat="1" ht="11.25" x14ac:dyDescent="0.2">
      <c r="B519" s="151"/>
      <c r="D519" s="152" t="s">
        <v>322</v>
      </c>
      <c r="E519" s="153" t="s">
        <v>43</v>
      </c>
      <c r="F519" s="154" t="s">
        <v>4607</v>
      </c>
      <c r="H519" s="155">
        <v>0.72</v>
      </c>
      <c r="I519" s="156"/>
      <c r="L519" s="151"/>
      <c r="M519" s="157"/>
      <c r="T519" s="158"/>
      <c r="AT519" s="153" t="s">
        <v>322</v>
      </c>
      <c r="AU519" s="153" t="s">
        <v>90</v>
      </c>
      <c r="AV519" s="12" t="s">
        <v>90</v>
      </c>
      <c r="AW519" s="12" t="s">
        <v>41</v>
      </c>
      <c r="AX519" s="12" t="s">
        <v>81</v>
      </c>
      <c r="AY519" s="153" t="s">
        <v>311</v>
      </c>
    </row>
    <row r="520" spans="2:65" s="13" customFormat="1" ht="11.25" x14ac:dyDescent="0.2">
      <c r="B520" s="159"/>
      <c r="D520" s="152" t="s">
        <v>322</v>
      </c>
      <c r="E520" s="160" t="s">
        <v>43</v>
      </c>
      <c r="F520" s="161" t="s">
        <v>331</v>
      </c>
      <c r="H520" s="162">
        <v>5.58</v>
      </c>
      <c r="I520" s="163"/>
      <c r="L520" s="159"/>
      <c r="M520" s="164"/>
      <c r="T520" s="165"/>
      <c r="AT520" s="160" t="s">
        <v>322</v>
      </c>
      <c r="AU520" s="160" t="s">
        <v>90</v>
      </c>
      <c r="AV520" s="13" t="s">
        <v>318</v>
      </c>
      <c r="AW520" s="13" t="s">
        <v>41</v>
      </c>
      <c r="AX520" s="13" t="s">
        <v>88</v>
      </c>
      <c r="AY520" s="160" t="s">
        <v>311</v>
      </c>
    </row>
    <row r="521" spans="2:65" s="1" customFormat="1" ht="24.2" customHeight="1" x14ac:dyDescent="0.2">
      <c r="B521" s="34"/>
      <c r="C521" s="134" t="s">
        <v>1150</v>
      </c>
      <c r="D521" s="134" t="s">
        <v>313</v>
      </c>
      <c r="E521" s="135" t="s">
        <v>1256</v>
      </c>
      <c r="F521" s="136" t="s">
        <v>1257</v>
      </c>
      <c r="G521" s="137" t="s">
        <v>379</v>
      </c>
      <c r="H521" s="138">
        <v>69.599999999999994</v>
      </c>
      <c r="I521" s="139"/>
      <c r="J521" s="140">
        <f>ROUND(I521*H521,2)</f>
        <v>0</v>
      </c>
      <c r="K521" s="136" t="s">
        <v>317</v>
      </c>
      <c r="L521" s="34"/>
      <c r="M521" s="141" t="s">
        <v>43</v>
      </c>
      <c r="N521" s="142" t="s">
        <v>52</v>
      </c>
      <c r="P521" s="143">
        <f>O521*H521</f>
        <v>0</v>
      </c>
      <c r="Q521" s="143">
        <v>1.6000000000000001E-4</v>
      </c>
      <c r="R521" s="143">
        <f>Q521*H521</f>
        <v>1.1136E-2</v>
      </c>
      <c r="S521" s="143">
        <v>0</v>
      </c>
      <c r="T521" s="144">
        <f>S521*H521</f>
        <v>0</v>
      </c>
      <c r="AR521" s="145" t="s">
        <v>417</v>
      </c>
      <c r="AT521" s="145" t="s">
        <v>313</v>
      </c>
      <c r="AU521" s="145" t="s">
        <v>90</v>
      </c>
      <c r="AY521" s="18" t="s">
        <v>311</v>
      </c>
      <c r="BE521" s="146">
        <f>IF(N521="základní",J521,0)</f>
        <v>0</v>
      </c>
      <c r="BF521" s="146">
        <f>IF(N521="snížená",J521,0)</f>
        <v>0</v>
      </c>
      <c r="BG521" s="146">
        <f>IF(N521="zákl. přenesená",J521,0)</f>
        <v>0</v>
      </c>
      <c r="BH521" s="146">
        <f>IF(N521="sníž. přenesená",J521,0)</f>
        <v>0</v>
      </c>
      <c r="BI521" s="146">
        <f>IF(N521="nulová",J521,0)</f>
        <v>0</v>
      </c>
      <c r="BJ521" s="18" t="s">
        <v>88</v>
      </c>
      <c r="BK521" s="146">
        <f>ROUND(I521*H521,2)</f>
        <v>0</v>
      </c>
      <c r="BL521" s="18" t="s">
        <v>417</v>
      </c>
      <c r="BM521" s="145" t="s">
        <v>4608</v>
      </c>
    </row>
    <row r="522" spans="2:65" s="1" customFormat="1" ht="11.25" x14ac:dyDescent="0.2">
      <c r="B522" s="34"/>
      <c r="D522" s="147" t="s">
        <v>320</v>
      </c>
      <c r="F522" s="148" t="s">
        <v>1259</v>
      </c>
      <c r="I522" s="149"/>
      <c r="L522" s="34"/>
      <c r="M522" s="150"/>
      <c r="T522" s="55"/>
      <c r="AT522" s="18" t="s">
        <v>320</v>
      </c>
      <c r="AU522" s="18" t="s">
        <v>90</v>
      </c>
    </row>
    <row r="523" spans="2:65" s="12" customFormat="1" ht="11.25" x14ac:dyDescent="0.2">
      <c r="B523" s="151"/>
      <c r="D523" s="152" t="s">
        <v>322</v>
      </c>
      <c r="E523" s="153" t="s">
        <v>43</v>
      </c>
      <c r="F523" s="154" t="s">
        <v>4609</v>
      </c>
      <c r="H523" s="155">
        <v>49.8</v>
      </c>
      <c r="I523" s="156"/>
      <c r="L523" s="151"/>
      <c r="M523" s="157"/>
      <c r="T523" s="158"/>
      <c r="AT523" s="153" t="s">
        <v>322</v>
      </c>
      <c r="AU523" s="153" t="s">
        <v>90</v>
      </c>
      <c r="AV523" s="12" t="s">
        <v>90</v>
      </c>
      <c r="AW523" s="12" t="s">
        <v>41</v>
      </c>
      <c r="AX523" s="12" t="s">
        <v>81</v>
      </c>
      <c r="AY523" s="153" t="s">
        <v>311</v>
      </c>
    </row>
    <row r="524" spans="2:65" s="12" customFormat="1" ht="11.25" x14ac:dyDescent="0.2">
      <c r="B524" s="151"/>
      <c r="D524" s="152" t="s">
        <v>322</v>
      </c>
      <c r="E524" s="153" t="s">
        <v>43</v>
      </c>
      <c r="F524" s="154" t="s">
        <v>4610</v>
      </c>
      <c r="H524" s="155">
        <v>6.1</v>
      </c>
      <c r="I524" s="156"/>
      <c r="L524" s="151"/>
      <c r="M524" s="157"/>
      <c r="T524" s="158"/>
      <c r="AT524" s="153" t="s">
        <v>322</v>
      </c>
      <c r="AU524" s="153" t="s">
        <v>90</v>
      </c>
      <c r="AV524" s="12" t="s">
        <v>90</v>
      </c>
      <c r="AW524" s="12" t="s">
        <v>41</v>
      </c>
      <c r="AX524" s="12" t="s">
        <v>81</v>
      </c>
      <c r="AY524" s="153" t="s">
        <v>311</v>
      </c>
    </row>
    <row r="525" spans="2:65" s="12" customFormat="1" ht="11.25" x14ac:dyDescent="0.2">
      <c r="B525" s="151"/>
      <c r="D525" s="152" t="s">
        <v>322</v>
      </c>
      <c r="E525" s="153" t="s">
        <v>43</v>
      </c>
      <c r="F525" s="154" t="s">
        <v>4611</v>
      </c>
      <c r="H525" s="155">
        <v>7.2</v>
      </c>
      <c r="I525" s="156"/>
      <c r="L525" s="151"/>
      <c r="M525" s="157"/>
      <c r="T525" s="158"/>
      <c r="AT525" s="153" t="s">
        <v>322</v>
      </c>
      <c r="AU525" s="153" t="s">
        <v>90</v>
      </c>
      <c r="AV525" s="12" t="s">
        <v>90</v>
      </c>
      <c r="AW525" s="12" t="s">
        <v>41</v>
      </c>
      <c r="AX525" s="12" t="s">
        <v>81</v>
      </c>
      <c r="AY525" s="153" t="s">
        <v>311</v>
      </c>
    </row>
    <row r="526" spans="2:65" s="12" customFormat="1" ht="11.25" x14ac:dyDescent="0.2">
      <c r="B526" s="151"/>
      <c r="D526" s="152" t="s">
        <v>322</v>
      </c>
      <c r="E526" s="153" t="s">
        <v>43</v>
      </c>
      <c r="F526" s="154" t="s">
        <v>4612</v>
      </c>
      <c r="H526" s="155">
        <v>6.5</v>
      </c>
      <c r="I526" s="156"/>
      <c r="L526" s="151"/>
      <c r="M526" s="157"/>
      <c r="T526" s="158"/>
      <c r="AT526" s="153" t="s">
        <v>322</v>
      </c>
      <c r="AU526" s="153" t="s">
        <v>90</v>
      </c>
      <c r="AV526" s="12" t="s">
        <v>90</v>
      </c>
      <c r="AW526" s="12" t="s">
        <v>41</v>
      </c>
      <c r="AX526" s="12" t="s">
        <v>81</v>
      </c>
      <c r="AY526" s="153" t="s">
        <v>311</v>
      </c>
    </row>
    <row r="527" spans="2:65" s="13" customFormat="1" ht="11.25" x14ac:dyDescent="0.2">
      <c r="B527" s="159"/>
      <c r="D527" s="152" t="s">
        <v>322</v>
      </c>
      <c r="E527" s="160" t="s">
        <v>43</v>
      </c>
      <c r="F527" s="161" t="s">
        <v>331</v>
      </c>
      <c r="H527" s="162">
        <v>69.599999999999994</v>
      </c>
      <c r="I527" s="163"/>
      <c r="L527" s="159"/>
      <c r="M527" s="164"/>
      <c r="T527" s="165"/>
      <c r="AT527" s="160" t="s">
        <v>322</v>
      </c>
      <c r="AU527" s="160" t="s">
        <v>90</v>
      </c>
      <c r="AV527" s="13" t="s">
        <v>318</v>
      </c>
      <c r="AW527" s="13" t="s">
        <v>41</v>
      </c>
      <c r="AX527" s="13" t="s">
        <v>88</v>
      </c>
      <c r="AY527" s="160" t="s">
        <v>311</v>
      </c>
    </row>
    <row r="528" spans="2:65" s="1" customFormat="1" ht="16.5" customHeight="1" x14ac:dyDescent="0.2">
      <c r="B528" s="34"/>
      <c r="C528" s="134" t="s">
        <v>1155</v>
      </c>
      <c r="D528" s="134" t="s">
        <v>313</v>
      </c>
      <c r="E528" s="135" t="s">
        <v>4613</v>
      </c>
      <c r="F528" s="136" t="s">
        <v>4614</v>
      </c>
      <c r="G528" s="137" t="s">
        <v>340</v>
      </c>
      <c r="H528" s="138">
        <v>1</v>
      </c>
      <c r="I528" s="139"/>
      <c r="J528" s="140">
        <f>ROUND(I528*H528,2)</f>
        <v>0</v>
      </c>
      <c r="K528" s="136" t="s">
        <v>317</v>
      </c>
      <c r="L528" s="34"/>
      <c r="M528" s="141" t="s">
        <v>43</v>
      </c>
      <c r="N528" s="142" t="s">
        <v>52</v>
      </c>
      <c r="P528" s="143">
        <f>O528*H528</f>
        <v>0</v>
      </c>
      <c r="Q528" s="143">
        <v>8.8999999999999995E-4</v>
      </c>
      <c r="R528" s="143">
        <f>Q528*H528</f>
        <v>8.8999999999999995E-4</v>
      </c>
      <c r="S528" s="143">
        <v>0</v>
      </c>
      <c r="T528" s="144">
        <f>S528*H528</f>
        <v>0</v>
      </c>
      <c r="AR528" s="145" t="s">
        <v>417</v>
      </c>
      <c r="AT528" s="145" t="s">
        <v>313</v>
      </c>
      <c r="AU528" s="145" t="s">
        <v>90</v>
      </c>
      <c r="AY528" s="18" t="s">
        <v>311</v>
      </c>
      <c r="BE528" s="146">
        <f>IF(N528="základní",J528,0)</f>
        <v>0</v>
      </c>
      <c r="BF528" s="146">
        <f>IF(N528="snížená",J528,0)</f>
        <v>0</v>
      </c>
      <c r="BG528" s="146">
        <f>IF(N528="zákl. přenesená",J528,0)</f>
        <v>0</v>
      </c>
      <c r="BH528" s="146">
        <f>IF(N528="sníž. přenesená",J528,0)</f>
        <v>0</v>
      </c>
      <c r="BI528" s="146">
        <f>IF(N528="nulová",J528,0)</f>
        <v>0</v>
      </c>
      <c r="BJ528" s="18" t="s">
        <v>88</v>
      </c>
      <c r="BK528" s="146">
        <f>ROUND(I528*H528,2)</f>
        <v>0</v>
      </c>
      <c r="BL528" s="18" t="s">
        <v>417</v>
      </c>
      <c r="BM528" s="145" t="s">
        <v>4615</v>
      </c>
    </row>
    <row r="529" spans="2:65" s="1" customFormat="1" ht="11.25" x14ac:dyDescent="0.2">
      <c r="B529" s="34"/>
      <c r="D529" s="147" t="s">
        <v>320</v>
      </c>
      <c r="F529" s="148" t="s">
        <v>4616</v>
      </c>
      <c r="I529" s="149"/>
      <c r="L529" s="34"/>
      <c r="M529" s="150"/>
      <c r="T529" s="55"/>
      <c r="AT529" s="18" t="s">
        <v>320</v>
      </c>
      <c r="AU529" s="18" t="s">
        <v>90</v>
      </c>
    </row>
    <row r="530" spans="2:65" s="12" customFormat="1" ht="11.25" x14ac:dyDescent="0.2">
      <c r="B530" s="151"/>
      <c r="D530" s="152" t="s">
        <v>322</v>
      </c>
      <c r="E530" s="153" t="s">
        <v>43</v>
      </c>
      <c r="F530" s="154" t="s">
        <v>4617</v>
      </c>
      <c r="H530" s="155">
        <v>1</v>
      </c>
      <c r="I530" s="156"/>
      <c r="L530" s="151"/>
      <c r="M530" s="157"/>
      <c r="T530" s="158"/>
      <c r="AT530" s="153" t="s">
        <v>322</v>
      </c>
      <c r="AU530" s="153" t="s">
        <v>90</v>
      </c>
      <c r="AV530" s="12" t="s">
        <v>90</v>
      </c>
      <c r="AW530" s="12" t="s">
        <v>41</v>
      </c>
      <c r="AX530" s="12" t="s">
        <v>88</v>
      </c>
      <c r="AY530" s="153" t="s">
        <v>311</v>
      </c>
    </row>
    <row r="531" spans="2:65" s="1" customFormat="1" ht="21.75" customHeight="1" x14ac:dyDescent="0.2">
      <c r="B531" s="34"/>
      <c r="C531" s="172" t="s">
        <v>1162</v>
      </c>
      <c r="D531" s="172" t="s">
        <v>634</v>
      </c>
      <c r="E531" s="173" t="s">
        <v>4618</v>
      </c>
      <c r="F531" s="174" t="s">
        <v>4619</v>
      </c>
      <c r="G531" s="175" t="s">
        <v>250</v>
      </c>
      <c r="H531" s="176">
        <v>2.08</v>
      </c>
      <c r="I531" s="177"/>
      <c r="J531" s="178">
        <f>ROUND(I531*H531,2)</f>
        <v>0</v>
      </c>
      <c r="K531" s="174" t="s">
        <v>317</v>
      </c>
      <c r="L531" s="179"/>
      <c r="M531" s="180" t="s">
        <v>43</v>
      </c>
      <c r="N531" s="181" t="s">
        <v>52</v>
      </c>
      <c r="P531" s="143">
        <f>O531*H531</f>
        <v>0</v>
      </c>
      <c r="Q531" s="143">
        <v>2.4039999999999999E-2</v>
      </c>
      <c r="R531" s="143">
        <f>Q531*H531</f>
        <v>5.0003199999999998E-2</v>
      </c>
      <c r="S531" s="143">
        <v>0</v>
      </c>
      <c r="T531" s="144">
        <f>S531*H531</f>
        <v>0</v>
      </c>
      <c r="AR531" s="145" t="s">
        <v>528</v>
      </c>
      <c r="AT531" s="145" t="s">
        <v>634</v>
      </c>
      <c r="AU531" s="145" t="s">
        <v>90</v>
      </c>
      <c r="AY531" s="18" t="s">
        <v>311</v>
      </c>
      <c r="BE531" s="146">
        <f>IF(N531="základní",J531,0)</f>
        <v>0</v>
      </c>
      <c r="BF531" s="146">
        <f>IF(N531="snížená",J531,0)</f>
        <v>0</v>
      </c>
      <c r="BG531" s="146">
        <f>IF(N531="zákl. přenesená",J531,0)</f>
        <v>0</v>
      </c>
      <c r="BH531" s="146">
        <f>IF(N531="sníž. přenesená",J531,0)</f>
        <v>0</v>
      </c>
      <c r="BI531" s="146">
        <f>IF(N531="nulová",J531,0)</f>
        <v>0</v>
      </c>
      <c r="BJ531" s="18" t="s">
        <v>88</v>
      </c>
      <c r="BK531" s="146">
        <f>ROUND(I531*H531,2)</f>
        <v>0</v>
      </c>
      <c r="BL531" s="18" t="s">
        <v>417</v>
      </c>
      <c r="BM531" s="145" t="s">
        <v>4620</v>
      </c>
    </row>
    <row r="532" spans="2:65" s="1" customFormat="1" ht="29.25" x14ac:dyDescent="0.2">
      <c r="B532" s="34"/>
      <c r="D532" s="152" t="s">
        <v>668</v>
      </c>
      <c r="F532" s="182" t="s">
        <v>4621</v>
      </c>
      <c r="I532" s="149"/>
      <c r="L532" s="34"/>
      <c r="M532" s="150"/>
      <c r="T532" s="55"/>
      <c r="AT532" s="18" t="s">
        <v>668</v>
      </c>
      <c r="AU532" s="18" t="s">
        <v>90</v>
      </c>
    </row>
    <row r="533" spans="2:65" s="12" customFormat="1" ht="11.25" x14ac:dyDescent="0.2">
      <c r="B533" s="151"/>
      <c r="D533" s="152" t="s">
        <v>322</v>
      </c>
      <c r="E533" s="153" t="s">
        <v>43</v>
      </c>
      <c r="F533" s="154" t="s">
        <v>4622</v>
      </c>
      <c r="H533" s="155">
        <v>2.08</v>
      </c>
      <c r="I533" s="156"/>
      <c r="L533" s="151"/>
      <c r="M533" s="157"/>
      <c r="T533" s="158"/>
      <c r="AT533" s="153" t="s">
        <v>322</v>
      </c>
      <c r="AU533" s="153" t="s">
        <v>90</v>
      </c>
      <c r="AV533" s="12" t="s">
        <v>90</v>
      </c>
      <c r="AW533" s="12" t="s">
        <v>41</v>
      </c>
      <c r="AX533" s="12" t="s">
        <v>88</v>
      </c>
      <c r="AY533" s="153" t="s">
        <v>311</v>
      </c>
    </row>
    <row r="534" spans="2:65" s="1" customFormat="1" ht="16.5" customHeight="1" x14ac:dyDescent="0.2">
      <c r="B534" s="34"/>
      <c r="C534" s="134" t="s">
        <v>1168</v>
      </c>
      <c r="D534" s="134" t="s">
        <v>313</v>
      </c>
      <c r="E534" s="135" t="s">
        <v>4623</v>
      </c>
      <c r="F534" s="136" t="s">
        <v>4624</v>
      </c>
      <c r="G534" s="137" t="s">
        <v>340</v>
      </c>
      <c r="H534" s="138">
        <v>1</v>
      </c>
      <c r="I534" s="139"/>
      <c r="J534" s="140">
        <f>ROUND(I534*H534,2)</f>
        <v>0</v>
      </c>
      <c r="K534" s="136" t="s">
        <v>317</v>
      </c>
      <c r="L534" s="34"/>
      <c r="M534" s="141" t="s">
        <v>43</v>
      </c>
      <c r="N534" s="142" t="s">
        <v>52</v>
      </c>
      <c r="P534" s="143">
        <f>O534*H534</f>
        <v>0</v>
      </c>
      <c r="Q534" s="143">
        <v>8.4000000000000003E-4</v>
      </c>
      <c r="R534" s="143">
        <f>Q534*H534</f>
        <v>8.4000000000000003E-4</v>
      </c>
      <c r="S534" s="143">
        <v>0</v>
      </c>
      <c r="T534" s="144">
        <f>S534*H534</f>
        <v>0</v>
      </c>
      <c r="AR534" s="145" t="s">
        <v>417</v>
      </c>
      <c r="AT534" s="145" t="s">
        <v>313</v>
      </c>
      <c r="AU534" s="145" t="s">
        <v>90</v>
      </c>
      <c r="AY534" s="18" t="s">
        <v>311</v>
      </c>
      <c r="BE534" s="146">
        <f>IF(N534="základní",J534,0)</f>
        <v>0</v>
      </c>
      <c r="BF534" s="146">
        <f>IF(N534="snížená",J534,0)</f>
        <v>0</v>
      </c>
      <c r="BG534" s="146">
        <f>IF(N534="zákl. přenesená",J534,0)</f>
        <v>0</v>
      </c>
      <c r="BH534" s="146">
        <f>IF(N534="sníž. přenesená",J534,0)</f>
        <v>0</v>
      </c>
      <c r="BI534" s="146">
        <f>IF(N534="nulová",J534,0)</f>
        <v>0</v>
      </c>
      <c r="BJ534" s="18" t="s">
        <v>88</v>
      </c>
      <c r="BK534" s="146">
        <f>ROUND(I534*H534,2)</f>
        <v>0</v>
      </c>
      <c r="BL534" s="18" t="s">
        <v>417</v>
      </c>
      <c r="BM534" s="145" t="s">
        <v>4625</v>
      </c>
    </row>
    <row r="535" spans="2:65" s="1" customFormat="1" ht="11.25" x14ac:dyDescent="0.2">
      <c r="B535" s="34"/>
      <c r="D535" s="147" t="s">
        <v>320</v>
      </c>
      <c r="F535" s="148" t="s">
        <v>4626</v>
      </c>
      <c r="I535" s="149"/>
      <c r="L535" s="34"/>
      <c r="M535" s="150"/>
      <c r="T535" s="55"/>
      <c r="AT535" s="18" t="s">
        <v>320</v>
      </c>
      <c r="AU535" s="18" t="s">
        <v>90</v>
      </c>
    </row>
    <row r="536" spans="2:65" s="12" customFormat="1" ht="11.25" x14ac:dyDescent="0.2">
      <c r="B536" s="151"/>
      <c r="D536" s="152" t="s">
        <v>322</v>
      </c>
      <c r="E536" s="153" t="s">
        <v>43</v>
      </c>
      <c r="F536" s="154" t="s">
        <v>4627</v>
      </c>
      <c r="H536" s="155">
        <v>1</v>
      </c>
      <c r="I536" s="156"/>
      <c r="L536" s="151"/>
      <c r="M536" s="157"/>
      <c r="T536" s="158"/>
      <c r="AT536" s="153" t="s">
        <v>322</v>
      </c>
      <c r="AU536" s="153" t="s">
        <v>90</v>
      </c>
      <c r="AV536" s="12" t="s">
        <v>90</v>
      </c>
      <c r="AW536" s="12" t="s">
        <v>41</v>
      </c>
      <c r="AX536" s="12" t="s">
        <v>88</v>
      </c>
      <c r="AY536" s="153" t="s">
        <v>311</v>
      </c>
    </row>
    <row r="537" spans="2:65" s="1" customFormat="1" ht="16.5" customHeight="1" x14ac:dyDescent="0.2">
      <c r="B537" s="34"/>
      <c r="C537" s="172" t="s">
        <v>1172</v>
      </c>
      <c r="D537" s="172" t="s">
        <v>634</v>
      </c>
      <c r="E537" s="173" t="s">
        <v>4628</v>
      </c>
      <c r="F537" s="174" t="s">
        <v>4629</v>
      </c>
      <c r="G537" s="175" t="s">
        <v>250</v>
      </c>
      <c r="H537" s="176">
        <v>3.75</v>
      </c>
      <c r="I537" s="177"/>
      <c r="J537" s="178">
        <f>ROUND(I537*H537,2)</f>
        <v>0</v>
      </c>
      <c r="K537" s="174" t="s">
        <v>317</v>
      </c>
      <c r="L537" s="179"/>
      <c r="M537" s="180" t="s">
        <v>43</v>
      </c>
      <c r="N537" s="181" t="s">
        <v>52</v>
      </c>
      <c r="P537" s="143">
        <f>O537*H537</f>
        <v>0</v>
      </c>
      <c r="Q537" s="143">
        <v>2.5440000000000001E-2</v>
      </c>
      <c r="R537" s="143">
        <f>Q537*H537</f>
        <v>9.5399999999999999E-2</v>
      </c>
      <c r="S537" s="143">
        <v>0</v>
      </c>
      <c r="T537" s="144">
        <f>S537*H537</f>
        <v>0</v>
      </c>
      <c r="AR537" s="145" t="s">
        <v>528</v>
      </c>
      <c r="AT537" s="145" t="s">
        <v>634</v>
      </c>
      <c r="AU537" s="145" t="s">
        <v>90</v>
      </c>
      <c r="AY537" s="18" t="s">
        <v>311</v>
      </c>
      <c r="BE537" s="146">
        <f>IF(N537="základní",J537,0)</f>
        <v>0</v>
      </c>
      <c r="BF537" s="146">
        <f>IF(N537="snížená",J537,0)</f>
        <v>0</v>
      </c>
      <c r="BG537" s="146">
        <f>IF(N537="zákl. přenesená",J537,0)</f>
        <v>0</v>
      </c>
      <c r="BH537" s="146">
        <f>IF(N537="sníž. přenesená",J537,0)</f>
        <v>0</v>
      </c>
      <c r="BI537" s="146">
        <f>IF(N537="nulová",J537,0)</f>
        <v>0</v>
      </c>
      <c r="BJ537" s="18" t="s">
        <v>88</v>
      </c>
      <c r="BK537" s="146">
        <f>ROUND(I537*H537,2)</f>
        <v>0</v>
      </c>
      <c r="BL537" s="18" t="s">
        <v>417</v>
      </c>
      <c r="BM537" s="145" t="s">
        <v>4630</v>
      </c>
    </row>
    <row r="538" spans="2:65" s="1" customFormat="1" ht="29.25" x14ac:dyDescent="0.2">
      <c r="B538" s="34"/>
      <c r="D538" s="152" t="s">
        <v>668</v>
      </c>
      <c r="F538" s="182" t="s">
        <v>4621</v>
      </c>
      <c r="I538" s="149"/>
      <c r="L538" s="34"/>
      <c r="M538" s="150"/>
      <c r="T538" s="55"/>
      <c r="AT538" s="18" t="s">
        <v>668</v>
      </c>
      <c r="AU538" s="18" t="s">
        <v>90</v>
      </c>
    </row>
    <row r="539" spans="2:65" s="12" customFormat="1" ht="11.25" x14ac:dyDescent="0.2">
      <c r="B539" s="151"/>
      <c r="D539" s="152" t="s">
        <v>322</v>
      </c>
      <c r="E539" s="153" t="s">
        <v>43</v>
      </c>
      <c r="F539" s="154" t="s">
        <v>4631</v>
      </c>
      <c r="H539" s="155">
        <v>3.75</v>
      </c>
      <c r="I539" s="156"/>
      <c r="L539" s="151"/>
      <c r="M539" s="157"/>
      <c r="T539" s="158"/>
      <c r="AT539" s="153" t="s">
        <v>322</v>
      </c>
      <c r="AU539" s="153" t="s">
        <v>90</v>
      </c>
      <c r="AV539" s="12" t="s">
        <v>90</v>
      </c>
      <c r="AW539" s="12" t="s">
        <v>41</v>
      </c>
      <c r="AX539" s="12" t="s">
        <v>88</v>
      </c>
      <c r="AY539" s="153" t="s">
        <v>311</v>
      </c>
    </row>
    <row r="540" spans="2:65" s="1" customFormat="1" ht="21.75" customHeight="1" x14ac:dyDescent="0.2">
      <c r="B540" s="34"/>
      <c r="C540" s="134" t="s">
        <v>1179</v>
      </c>
      <c r="D540" s="134" t="s">
        <v>313</v>
      </c>
      <c r="E540" s="135" t="s">
        <v>1282</v>
      </c>
      <c r="F540" s="136" t="s">
        <v>1283</v>
      </c>
      <c r="G540" s="137" t="s">
        <v>379</v>
      </c>
      <c r="H540" s="138">
        <v>8.4</v>
      </c>
      <c r="I540" s="139"/>
      <c r="J540" s="140">
        <f>ROUND(I540*H540,2)</f>
        <v>0</v>
      </c>
      <c r="K540" s="136" t="s">
        <v>317</v>
      </c>
      <c r="L540" s="34"/>
      <c r="M540" s="141" t="s">
        <v>43</v>
      </c>
      <c r="N540" s="142" t="s">
        <v>52</v>
      </c>
      <c r="P540" s="143">
        <f>O540*H540</f>
        <v>0</v>
      </c>
      <c r="Q540" s="143">
        <v>0</v>
      </c>
      <c r="R540" s="143">
        <f>Q540*H540</f>
        <v>0</v>
      </c>
      <c r="S540" s="143">
        <v>0</v>
      </c>
      <c r="T540" s="144">
        <f>S540*H540</f>
        <v>0</v>
      </c>
      <c r="AR540" s="145" t="s">
        <v>417</v>
      </c>
      <c r="AT540" s="145" t="s">
        <v>313</v>
      </c>
      <c r="AU540" s="145" t="s">
        <v>90</v>
      </c>
      <c r="AY540" s="18" t="s">
        <v>311</v>
      </c>
      <c r="BE540" s="146">
        <f>IF(N540="základní",J540,0)</f>
        <v>0</v>
      </c>
      <c r="BF540" s="146">
        <f>IF(N540="snížená",J540,0)</f>
        <v>0</v>
      </c>
      <c r="BG540" s="146">
        <f>IF(N540="zákl. přenesená",J540,0)</f>
        <v>0</v>
      </c>
      <c r="BH540" s="146">
        <f>IF(N540="sníž. přenesená",J540,0)</f>
        <v>0</v>
      </c>
      <c r="BI540" s="146">
        <f>IF(N540="nulová",J540,0)</f>
        <v>0</v>
      </c>
      <c r="BJ540" s="18" t="s">
        <v>88</v>
      </c>
      <c r="BK540" s="146">
        <f>ROUND(I540*H540,2)</f>
        <v>0</v>
      </c>
      <c r="BL540" s="18" t="s">
        <v>417</v>
      </c>
      <c r="BM540" s="145" t="s">
        <v>4632</v>
      </c>
    </row>
    <row r="541" spans="2:65" s="1" customFormat="1" ht="11.25" x14ac:dyDescent="0.2">
      <c r="B541" s="34"/>
      <c r="D541" s="147" t="s">
        <v>320</v>
      </c>
      <c r="F541" s="148" t="s">
        <v>1285</v>
      </c>
      <c r="I541" s="149"/>
      <c r="L541" s="34"/>
      <c r="M541" s="150"/>
      <c r="T541" s="55"/>
      <c r="AT541" s="18" t="s">
        <v>320</v>
      </c>
      <c r="AU541" s="18" t="s">
        <v>90</v>
      </c>
    </row>
    <row r="542" spans="2:65" s="12" customFormat="1" ht="11.25" x14ac:dyDescent="0.2">
      <c r="B542" s="151"/>
      <c r="D542" s="152" t="s">
        <v>322</v>
      </c>
      <c r="E542" s="153" t="s">
        <v>43</v>
      </c>
      <c r="F542" s="154" t="s">
        <v>4633</v>
      </c>
      <c r="H542" s="155">
        <v>8.4</v>
      </c>
      <c r="I542" s="156"/>
      <c r="L542" s="151"/>
      <c r="M542" s="157"/>
      <c r="T542" s="158"/>
      <c r="AT542" s="153" t="s">
        <v>322</v>
      </c>
      <c r="AU542" s="153" t="s">
        <v>90</v>
      </c>
      <c r="AV542" s="12" t="s">
        <v>90</v>
      </c>
      <c r="AW542" s="12" t="s">
        <v>41</v>
      </c>
      <c r="AX542" s="12" t="s">
        <v>88</v>
      </c>
      <c r="AY542" s="153" t="s">
        <v>311</v>
      </c>
    </row>
    <row r="543" spans="2:65" s="1" customFormat="1" ht="16.5" customHeight="1" x14ac:dyDescent="0.2">
      <c r="B543" s="34"/>
      <c r="C543" s="172" t="s">
        <v>1187</v>
      </c>
      <c r="D543" s="172" t="s">
        <v>634</v>
      </c>
      <c r="E543" s="173" t="s">
        <v>1288</v>
      </c>
      <c r="F543" s="174" t="s">
        <v>1289</v>
      </c>
      <c r="G543" s="175" t="s">
        <v>379</v>
      </c>
      <c r="H543" s="176">
        <v>8.4</v>
      </c>
      <c r="I543" s="177"/>
      <c r="J543" s="178">
        <f>ROUND(I543*H543,2)</f>
        <v>0</v>
      </c>
      <c r="K543" s="174" t="s">
        <v>317</v>
      </c>
      <c r="L543" s="179"/>
      <c r="M543" s="180" t="s">
        <v>43</v>
      </c>
      <c r="N543" s="181" t="s">
        <v>52</v>
      </c>
      <c r="P543" s="143">
        <f>O543*H543</f>
        <v>0</v>
      </c>
      <c r="Q543" s="143">
        <v>1E-3</v>
      </c>
      <c r="R543" s="143">
        <f>Q543*H543</f>
        <v>8.4000000000000012E-3</v>
      </c>
      <c r="S543" s="143">
        <v>0</v>
      </c>
      <c r="T543" s="144">
        <f>S543*H543</f>
        <v>0</v>
      </c>
      <c r="AR543" s="145" t="s">
        <v>528</v>
      </c>
      <c r="AT543" s="145" t="s">
        <v>634</v>
      </c>
      <c r="AU543" s="145" t="s">
        <v>90</v>
      </c>
      <c r="AY543" s="18" t="s">
        <v>311</v>
      </c>
      <c r="BE543" s="146">
        <f>IF(N543="základní",J543,0)</f>
        <v>0</v>
      </c>
      <c r="BF543" s="146">
        <f>IF(N543="snížená",J543,0)</f>
        <v>0</v>
      </c>
      <c r="BG543" s="146">
        <f>IF(N543="zákl. přenesená",J543,0)</f>
        <v>0</v>
      </c>
      <c r="BH543" s="146">
        <f>IF(N543="sníž. přenesená",J543,0)</f>
        <v>0</v>
      </c>
      <c r="BI543" s="146">
        <f>IF(N543="nulová",J543,0)</f>
        <v>0</v>
      </c>
      <c r="BJ543" s="18" t="s">
        <v>88</v>
      </c>
      <c r="BK543" s="146">
        <f>ROUND(I543*H543,2)</f>
        <v>0</v>
      </c>
      <c r="BL543" s="18" t="s">
        <v>417</v>
      </c>
      <c r="BM543" s="145" t="s">
        <v>4634</v>
      </c>
    </row>
    <row r="544" spans="2:65" s="1" customFormat="1" ht="16.5" customHeight="1" x14ac:dyDescent="0.2">
      <c r="B544" s="34"/>
      <c r="C544" s="172" t="s">
        <v>1194</v>
      </c>
      <c r="D544" s="172" t="s">
        <v>634</v>
      </c>
      <c r="E544" s="173" t="s">
        <v>1292</v>
      </c>
      <c r="F544" s="174" t="s">
        <v>1293</v>
      </c>
      <c r="G544" s="175" t="s">
        <v>1294</v>
      </c>
      <c r="H544" s="176">
        <v>11</v>
      </c>
      <c r="I544" s="177"/>
      <c r="J544" s="178">
        <f>ROUND(I544*H544,2)</f>
        <v>0</v>
      </c>
      <c r="K544" s="174" t="s">
        <v>317</v>
      </c>
      <c r="L544" s="179"/>
      <c r="M544" s="180" t="s">
        <v>43</v>
      </c>
      <c r="N544" s="181" t="s">
        <v>52</v>
      </c>
      <c r="P544" s="143">
        <f>O544*H544</f>
        <v>0</v>
      </c>
      <c r="Q544" s="143">
        <v>2.0000000000000001E-4</v>
      </c>
      <c r="R544" s="143">
        <f>Q544*H544</f>
        <v>2.2000000000000001E-3</v>
      </c>
      <c r="S544" s="143">
        <v>0</v>
      </c>
      <c r="T544" s="144">
        <f>S544*H544</f>
        <v>0</v>
      </c>
      <c r="AR544" s="145" t="s">
        <v>528</v>
      </c>
      <c r="AT544" s="145" t="s">
        <v>634</v>
      </c>
      <c r="AU544" s="145" t="s">
        <v>90</v>
      </c>
      <c r="AY544" s="18" t="s">
        <v>311</v>
      </c>
      <c r="BE544" s="146">
        <f>IF(N544="základní",J544,0)</f>
        <v>0</v>
      </c>
      <c r="BF544" s="146">
        <f>IF(N544="snížená",J544,0)</f>
        <v>0</v>
      </c>
      <c r="BG544" s="146">
        <f>IF(N544="zákl. přenesená",J544,0)</f>
        <v>0</v>
      </c>
      <c r="BH544" s="146">
        <f>IF(N544="sníž. přenesená",J544,0)</f>
        <v>0</v>
      </c>
      <c r="BI544" s="146">
        <f>IF(N544="nulová",J544,0)</f>
        <v>0</v>
      </c>
      <c r="BJ544" s="18" t="s">
        <v>88</v>
      </c>
      <c r="BK544" s="146">
        <f>ROUND(I544*H544,2)</f>
        <v>0</v>
      </c>
      <c r="BL544" s="18" t="s">
        <v>417</v>
      </c>
      <c r="BM544" s="145" t="s">
        <v>4635</v>
      </c>
    </row>
    <row r="545" spans="2:65" s="1" customFormat="1" ht="24.2" customHeight="1" x14ac:dyDescent="0.2">
      <c r="B545" s="34"/>
      <c r="C545" s="134" t="s">
        <v>1201</v>
      </c>
      <c r="D545" s="134" t="s">
        <v>313</v>
      </c>
      <c r="E545" s="135" t="s">
        <v>4636</v>
      </c>
      <c r="F545" s="136" t="s">
        <v>4637</v>
      </c>
      <c r="G545" s="137" t="s">
        <v>962</v>
      </c>
      <c r="H545" s="183"/>
      <c r="I545" s="139"/>
      <c r="J545" s="140">
        <f>ROUND(I545*H545,2)</f>
        <v>0</v>
      </c>
      <c r="K545" s="136" t="s">
        <v>317</v>
      </c>
      <c r="L545" s="34"/>
      <c r="M545" s="141" t="s">
        <v>43</v>
      </c>
      <c r="N545" s="142" t="s">
        <v>52</v>
      </c>
      <c r="P545" s="143">
        <f>O545*H545</f>
        <v>0</v>
      </c>
      <c r="Q545" s="143">
        <v>0</v>
      </c>
      <c r="R545" s="143">
        <f>Q545*H545</f>
        <v>0</v>
      </c>
      <c r="S545" s="143">
        <v>0</v>
      </c>
      <c r="T545" s="144">
        <f>S545*H545</f>
        <v>0</v>
      </c>
      <c r="AR545" s="145" t="s">
        <v>417</v>
      </c>
      <c r="AT545" s="145" t="s">
        <v>313</v>
      </c>
      <c r="AU545" s="145" t="s">
        <v>90</v>
      </c>
      <c r="AY545" s="18" t="s">
        <v>311</v>
      </c>
      <c r="BE545" s="146">
        <f>IF(N545="základní",J545,0)</f>
        <v>0</v>
      </c>
      <c r="BF545" s="146">
        <f>IF(N545="snížená",J545,0)</f>
        <v>0</v>
      </c>
      <c r="BG545" s="146">
        <f>IF(N545="zákl. přenesená",J545,0)</f>
        <v>0</v>
      </c>
      <c r="BH545" s="146">
        <f>IF(N545="sníž. přenesená",J545,0)</f>
        <v>0</v>
      </c>
      <c r="BI545" s="146">
        <f>IF(N545="nulová",J545,0)</f>
        <v>0</v>
      </c>
      <c r="BJ545" s="18" t="s">
        <v>88</v>
      </c>
      <c r="BK545" s="146">
        <f>ROUND(I545*H545,2)</f>
        <v>0</v>
      </c>
      <c r="BL545" s="18" t="s">
        <v>417</v>
      </c>
      <c r="BM545" s="145" t="s">
        <v>4638</v>
      </c>
    </row>
    <row r="546" spans="2:65" s="1" customFormat="1" ht="11.25" x14ac:dyDescent="0.2">
      <c r="B546" s="34"/>
      <c r="D546" s="147" t="s">
        <v>320</v>
      </c>
      <c r="F546" s="148" t="s">
        <v>4639</v>
      </c>
      <c r="I546" s="149"/>
      <c r="L546" s="34"/>
      <c r="M546" s="150"/>
      <c r="T546" s="55"/>
      <c r="AT546" s="18" t="s">
        <v>320</v>
      </c>
      <c r="AU546" s="18" t="s">
        <v>90</v>
      </c>
    </row>
    <row r="547" spans="2:65" s="11" customFormat="1" ht="22.9" customHeight="1" x14ac:dyDescent="0.2">
      <c r="B547" s="122"/>
      <c r="D547" s="123" t="s">
        <v>80</v>
      </c>
      <c r="E547" s="132" t="s">
        <v>1301</v>
      </c>
      <c r="F547" s="132" t="s">
        <v>1302</v>
      </c>
      <c r="I547" s="125"/>
      <c r="J547" s="133">
        <f>BK547</f>
        <v>0</v>
      </c>
      <c r="L547" s="122"/>
      <c r="M547" s="127"/>
      <c r="P547" s="128">
        <f>SUM(P548:P592)</f>
        <v>0</v>
      </c>
      <c r="R547" s="128">
        <f>SUM(R548:R592)</f>
        <v>0.41294580000000003</v>
      </c>
      <c r="T547" s="129">
        <f>SUM(T548:T592)</f>
        <v>0.19440000000000002</v>
      </c>
      <c r="AR547" s="123" t="s">
        <v>90</v>
      </c>
      <c r="AT547" s="130" t="s">
        <v>80</v>
      </c>
      <c r="AU547" s="130" t="s">
        <v>88</v>
      </c>
      <c r="AY547" s="123" t="s">
        <v>311</v>
      </c>
      <c r="BK547" s="131">
        <f>SUM(BK548:BK592)</f>
        <v>0</v>
      </c>
    </row>
    <row r="548" spans="2:65" s="1" customFormat="1" ht="21.75" customHeight="1" x14ac:dyDescent="0.2">
      <c r="B548" s="34"/>
      <c r="C548" s="134" t="s">
        <v>1208</v>
      </c>
      <c r="D548" s="134" t="s">
        <v>313</v>
      </c>
      <c r="E548" s="135" t="s">
        <v>4640</v>
      </c>
      <c r="F548" s="136" t="s">
        <v>4641</v>
      </c>
      <c r="G548" s="137" t="s">
        <v>379</v>
      </c>
      <c r="H548" s="138">
        <v>6.4</v>
      </c>
      <c r="I548" s="139"/>
      <c r="J548" s="140">
        <f>ROUND(I548*H548,2)</f>
        <v>0</v>
      </c>
      <c r="K548" s="136" t="s">
        <v>317</v>
      </c>
      <c r="L548" s="34"/>
      <c r="M548" s="141" t="s">
        <v>43</v>
      </c>
      <c r="N548" s="142" t="s">
        <v>52</v>
      </c>
      <c r="P548" s="143">
        <f>O548*H548</f>
        <v>0</v>
      </c>
      <c r="Q548" s="143">
        <v>0</v>
      </c>
      <c r="R548" s="143">
        <f>Q548*H548</f>
        <v>0</v>
      </c>
      <c r="S548" s="143">
        <v>0</v>
      </c>
      <c r="T548" s="144">
        <f>S548*H548</f>
        <v>0</v>
      </c>
      <c r="AR548" s="145" t="s">
        <v>417</v>
      </c>
      <c r="AT548" s="145" t="s">
        <v>313</v>
      </c>
      <c r="AU548" s="145" t="s">
        <v>90</v>
      </c>
      <c r="AY548" s="18" t="s">
        <v>311</v>
      </c>
      <c r="BE548" s="146">
        <f>IF(N548="základní",J548,0)</f>
        <v>0</v>
      </c>
      <c r="BF548" s="146">
        <f>IF(N548="snížená",J548,0)</f>
        <v>0</v>
      </c>
      <c r="BG548" s="146">
        <f>IF(N548="zákl. přenesená",J548,0)</f>
        <v>0</v>
      </c>
      <c r="BH548" s="146">
        <f>IF(N548="sníž. přenesená",J548,0)</f>
        <v>0</v>
      </c>
      <c r="BI548" s="146">
        <f>IF(N548="nulová",J548,0)</f>
        <v>0</v>
      </c>
      <c r="BJ548" s="18" t="s">
        <v>88</v>
      </c>
      <c r="BK548" s="146">
        <f>ROUND(I548*H548,2)</f>
        <v>0</v>
      </c>
      <c r="BL548" s="18" t="s">
        <v>417</v>
      </c>
      <c r="BM548" s="145" t="s">
        <v>4642</v>
      </c>
    </row>
    <row r="549" spans="2:65" s="1" customFormat="1" ht="11.25" x14ac:dyDescent="0.2">
      <c r="B549" s="34"/>
      <c r="D549" s="147" t="s">
        <v>320</v>
      </c>
      <c r="F549" s="148" t="s">
        <v>4643</v>
      </c>
      <c r="I549" s="149"/>
      <c r="L549" s="34"/>
      <c r="M549" s="150"/>
      <c r="T549" s="55"/>
      <c r="AT549" s="18" t="s">
        <v>320</v>
      </c>
      <c r="AU549" s="18" t="s">
        <v>90</v>
      </c>
    </row>
    <row r="550" spans="2:65" s="12" customFormat="1" ht="11.25" x14ac:dyDescent="0.2">
      <c r="B550" s="151"/>
      <c r="D550" s="152" t="s">
        <v>322</v>
      </c>
      <c r="E550" s="153" t="s">
        <v>43</v>
      </c>
      <c r="F550" s="154" t="s">
        <v>4644</v>
      </c>
      <c r="H550" s="155">
        <v>6.4</v>
      </c>
      <c r="I550" s="156"/>
      <c r="L550" s="151"/>
      <c r="M550" s="157"/>
      <c r="T550" s="158"/>
      <c r="AT550" s="153" t="s">
        <v>322</v>
      </c>
      <c r="AU550" s="153" t="s">
        <v>90</v>
      </c>
      <c r="AV550" s="12" t="s">
        <v>90</v>
      </c>
      <c r="AW550" s="12" t="s">
        <v>41</v>
      </c>
      <c r="AX550" s="12" t="s">
        <v>88</v>
      </c>
      <c r="AY550" s="153" t="s">
        <v>311</v>
      </c>
    </row>
    <row r="551" spans="2:65" s="1" customFormat="1" ht="16.5" customHeight="1" x14ac:dyDescent="0.2">
      <c r="B551" s="34"/>
      <c r="C551" s="172" t="s">
        <v>1215</v>
      </c>
      <c r="D551" s="172" t="s">
        <v>634</v>
      </c>
      <c r="E551" s="173" t="s">
        <v>4645</v>
      </c>
      <c r="F551" s="174" t="s">
        <v>4646</v>
      </c>
      <c r="G551" s="175" t="s">
        <v>379</v>
      </c>
      <c r="H551" s="176">
        <v>7.04</v>
      </c>
      <c r="I551" s="177"/>
      <c r="J551" s="178">
        <f>ROUND(I551*H551,2)</f>
        <v>0</v>
      </c>
      <c r="K551" s="174" t="s">
        <v>317</v>
      </c>
      <c r="L551" s="179"/>
      <c r="M551" s="180" t="s">
        <v>43</v>
      </c>
      <c r="N551" s="181" t="s">
        <v>52</v>
      </c>
      <c r="P551" s="143">
        <f>O551*H551</f>
        <v>0</v>
      </c>
      <c r="Q551" s="143">
        <v>2.0000000000000001E-4</v>
      </c>
      <c r="R551" s="143">
        <f>Q551*H551</f>
        <v>1.4080000000000002E-3</v>
      </c>
      <c r="S551" s="143">
        <v>0</v>
      </c>
      <c r="T551" s="144">
        <f>S551*H551</f>
        <v>0</v>
      </c>
      <c r="AR551" s="145" t="s">
        <v>528</v>
      </c>
      <c r="AT551" s="145" t="s">
        <v>634</v>
      </c>
      <c r="AU551" s="145" t="s">
        <v>90</v>
      </c>
      <c r="AY551" s="18" t="s">
        <v>311</v>
      </c>
      <c r="BE551" s="146">
        <f>IF(N551="základní",J551,0)</f>
        <v>0</v>
      </c>
      <c r="BF551" s="146">
        <f>IF(N551="snížená",J551,0)</f>
        <v>0</v>
      </c>
      <c r="BG551" s="146">
        <f>IF(N551="zákl. přenesená",J551,0)</f>
        <v>0</v>
      </c>
      <c r="BH551" s="146">
        <f>IF(N551="sníž. přenesená",J551,0)</f>
        <v>0</v>
      </c>
      <c r="BI551" s="146">
        <f>IF(N551="nulová",J551,0)</f>
        <v>0</v>
      </c>
      <c r="BJ551" s="18" t="s">
        <v>88</v>
      </c>
      <c r="BK551" s="146">
        <f>ROUND(I551*H551,2)</f>
        <v>0</v>
      </c>
      <c r="BL551" s="18" t="s">
        <v>417</v>
      </c>
      <c r="BM551" s="145" t="s">
        <v>4647</v>
      </c>
    </row>
    <row r="552" spans="2:65" s="12" customFormat="1" ht="11.25" x14ac:dyDescent="0.2">
      <c r="B552" s="151"/>
      <c r="D552" s="152" t="s">
        <v>322</v>
      </c>
      <c r="F552" s="154" t="s">
        <v>4648</v>
      </c>
      <c r="H552" s="155">
        <v>7.04</v>
      </c>
      <c r="I552" s="156"/>
      <c r="L552" s="151"/>
      <c r="M552" s="157"/>
      <c r="T552" s="158"/>
      <c r="AT552" s="153" t="s">
        <v>322</v>
      </c>
      <c r="AU552" s="153" t="s">
        <v>90</v>
      </c>
      <c r="AV552" s="12" t="s">
        <v>90</v>
      </c>
      <c r="AW552" s="12" t="s">
        <v>4</v>
      </c>
      <c r="AX552" s="12" t="s">
        <v>88</v>
      </c>
      <c r="AY552" s="153" t="s">
        <v>311</v>
      </c>
    </row>
    <row r="553" spans="2:65" s="1" customFormat="1" ht="16.5" customHeight="1" x14ac:dyDescent="0.2">
      <c r="B553" s="34"/>
      <c r="C553" s="134" t="s">
        <v>1223</v>
      </c>
      <c r="D553" s="134" t="s">
        <v>313</v>
      </c>
      <c r="E553" s="135" t="s">
        <v>4649</v>
      </c>
      <c r="F553" s="136" t="s">
        <v>4650</v>
      </c>
      <c r="G553" s="137" t="s">
        <v>340</v>
      </c>
      <c r="H553" s="138">
        <v>2</v>
      </c>
      <c r="I553" s="139"/>
      <c r="J553" s="140">
        <f>ROUND(I553*H553,2)</f>
        <v>0</v>
      </c>
      <c r="K553" s="136" t="s">
        <v>317</v>
      </c>
      <c r="L553" s="34"/>
      <c r="M553" s="141" t="s">
        <v>43</v>
      </c>
      <c r="N553" s="142" t="s">
        <v>52</v>
      </c>
      <c r="P553" s="143">
        <f>O553*H553</f>
        <v>0</v>
      </c>
      <c r="Q553" s="143">
        <v>0</v>
      </c>
      <c r="R553" s="143">
        <f>Q553*H553</f>
        <v>0</v>
      </c>
      <c r="S553" s="143">
        <v>0</v>
      </c>
      <c r="T553" s="144">
        <f>S553*H553</f>
        <v>0</v>
      </c>
      <c r="AR553" s="145" t="s">
        <v>417</v>
      </c>
      <c r="AT553" s="145" t="s">
        <v>313</v>
      </c>
      <c r="AU553" s="145" t="s">
        <v>90</v>
      </c>
      <c r="AY553" s="18" t="s">
        <v>311</v>
      </c>
      <c r="BE553" s="146">
        <f>IF(N553="základní",J553,0)</f>
        <v>0</v>
      </c>
      <c r="BF553" s="146">
        <f>IF(N553="snížená",J553,0)</f>
        <v>0</v>
      </c>
      <c r="BG553" s="146">
        <f>IF(N553="zákl. přenesená",J553,0)</f>
        <v>0</v>
      </c>
      <c r="BH553" s="146">
        <f>IF(N553="sníž. přenesená",J553,0)</f>
        <v>0</v>
      </c>
      <c r="BI553" s="146">
        <f>IF(N553="nulová",J553,0)</f>
        <v>0</v>
      </c>
      <c r="BJ553" s="18" t="s">
        <v>88</v>
      </c>
      <c r="BK553" s="146">
        <f>ROUND(I553*H553,2)</f>
        <v>0</v>
      </c>
      <c r="BL553" s="18" t="s">
        <v>417</v>
      </c>
      <c r="BM553" s="145" t="s">
        <v>4651</v>
      </c>
    </row>
    <row r="554" spans="2:65" s="1" customFormat="1" ht="11.25" x14ac:dyDescent="0.2">
      <c r="B554" s="34"/>
      <c r="D554" s="147" t="s">
        <v>320</v>
      </c>
      <c r="F554" s="148" t="s">
        <v>4652</v>
      </c>
      <c r="I554" s="149"/>
      <c r="L554" s="34"/>
      <c r="M554" s="150"/>
      <c r="T554" s="55"/>
      <c r="AT554" s="18" t="s">
        <v>320</v>
      </c>
      <c r="AU554" s="18" t="s">
        <v>90</v>
      </c>
    </row>
    <row r="555" spans="2:65" s="12" customFormat="1" ht="11.25" x14ac:dyDescent="0.2">
      <c r="B555" s="151"/>
      <c r="D555" s="152" t="s">
        <v>322</v>
      </c>
      <c r="E555" s="153" t="s">
        <v>43</v>
      </c>
      <c r="F555" s="154" t="s">
        <v>4653</v>
      </c>
      <c r="H555" s="155">
        <v>2</v>
      </c>
      <c r="I555" s="156"/>
      <c r="L555" s="151"/>
      <c r="M555" s="157"/>
      <c r="T555" s="158"/>
      <c r="AT555" s="153" t="s">
        <v>322</v>
      </c>
      <c r="AU555" s="153" t="s">
        <v>90</v>
      </c>
      <c r="AV555" s="12" t="s">
        <v>90</v>
      </c>
      <c r="AW555" s="12" t="s">
        <v>41</v>
      </c>
      <c r="AX555" s="12" t="s">
        <v>88</v>
      </c>
      <c r="AY555" s="153" t="s">
        <v>311</v>
      </c>
    </row>
    <row r="556" spans="2:65" s="1" customFormat="1" ht="16.5" customHeight="1" x14ac:dyDescent="0.2">
      <c r="B556" s="34"/>
      <c r="C556" s="172" t="s">
        <v>1229</v>
      </c>
      <c r="D556" s="172" t="s">
        <v>634</v>
      </c>
      <c r="E556" s="173" t="s">
        <v>4654</v>
      </c>
      <c r="F556" s="174" t="s">
        <v>4655</v>
      </c>
      <c r="G556" s="175" t="s">
        <v>250</v>
      </c>
      <c r="H556" s="176">
        <v>1.32</v>
      </c>
      <c r="I556" s="177"/>
      <c r="J556" s="178">
        <f>ROUND(I556*H556,2)</f>
        <v>0</v>
      </c>
      <c r="K556" s="174" t="s">
        <v>317</v>
      </c>
      <c r="L556" s="179"/>
      <c r="M556" s="180" t="s">
        <v>43</v>
      </c>
      <c r="N556" s="181" t="s">
        <v>52</v>
      </c>
      <c r="P556" s="143">
        <f>O556*H556</f>
        <v>0</v>
      </c>
      <c r="Q556" s="143">
        <v>1.2E-2</v>
      </c>
      <c r="R556" s="143">
        <f>Q556*H556</f>
        <v>1.584E-2</v>
      </c>
      <c r="S556" s="143">
        <v>0</v>
      </c>
      <c r="T556" s="144">
        <f>S556*H556</f>
        <v>0</v>
      </c>
      <c r="AR556" s="145" t="s">
        <v>528</v>
      </c>
      <c r="AT556" s="145" t="s">
        <v>634</v>
      </c>
      <c r="AU556" s="145" t="s">
        <v>90</v>
      </c>
      <c r="AY556" s="18" t="s">
        <v>311</v>
      </c>
      <c r="BE556" s="146">
        <f>IF(N556="základní",J556,0)</f>
        <v>0</v>
      </c>
      <c r="BF556" s="146">
        <f>IF(N556="snížená",J556,0)</f>
        <v>0</v>
      </c>
      <c r="BG556" s="146">
        <f>IF(N556="zákl. přenesená",J556,0)</f>
        <v>0</v>
      </c>
      <c r="BH556" s="146">
        <f>IF(N556="sníž. přenesená",J556,0)</f>
        <v>0</v>
      </c>
      <c r="BI556" s="146">
        <f>IF(N556="nulová",J556,0)</f>
        <v>0</v>
      </c>
      <c r="BJ556" s="18" t="s">
        <v>88</v>
      </c>
      <c r="BK556" s="146">
        <f>ROUND(I556*H556,2)</f>
        <v>0</v>
      </c>
      <c r="BL556" s="18" t="s">
        <v>417</v>
      </c>
      <c r="BM556" s="145" t="s">
        <v>4656</v>
      </c>
    </row>
    <row r="557" spans="2:65" s="12" customFormat="1" ht="11.25" x14ac:dyDescent="0.2">
      <c r="B557" s="151"/>
      <c r="D557" s="152" t="s">
        <v>322</v>
      </c>
      <c r="E557" s="153" t="s">
        <v>43</v>
      </c>
      <c r="F557" s="154" t="s">
        <v>4657</v>
      </c>
      <c r="H557" s="155">
        <v>1.2</v>
      </c>
      <c r="I557" s="156"/>
      <c r="L557" s="151"/>
      <c r="M557" s="157"/>
      <c r="T557" s="158"/>
      <c r="AT557" s="153" t="s">
        <v>322</v>
      </c>
      <c r="AU557" s="153" t="s">
        <v>90</v>
      </c>
      <c r="AV557" s="12" t="s">
        <v>90</v>
      </c>
      <c r="AW557" s="12" t="s">
        <v>41</v>
      </c>
      <c r="AX557" s="12" t="s">
        <v>88</v>
      </c>
      <c r="AY557" s="153" t="s">
        <v>311</v>
      </c>
    </row>
    <row r="558" spans="2:65" s="12" customFormat="1" ht="11.25" x14ac:dyDescent="0.2">
      <c r="B558" s="151"/>
      <c r="D558" s="152" t="s">
        <v>322</v>
      </c>
      <c r="F558" s="154" t="s">
        <v>4658</v>
      </c>
      <c r="H558" s="155">
        <v>1.32</v>
      </c>
      <c r="I558" s="156"/>
      <c r="L558" s="151"/>
      <c r="M558" s="157"/>
      <c r="T558" s="158"/>
      <c r="AT558" s="153" t="s">
        <v>322</v>
      </c>
      <c r="AU558" s="153" t="s">
        <v>90</v>
      </c>
      <c r="AV558" s="12" t="s">
        <v>90</v>
      </c>
      <c r="AW558" s="12" t="s">
        <v>4</v>
      </c>
      <c r="AX558" s="12" t="s">
        <v>88</v>
      </c>
      <c r="AY558" s="153" t="s">
        <v>311</v>
      </c>
    </row>
    <row r="559" spans="2:65" s="1" customFormat="1" ht="16.5" customHeight="1" x14ac:dyDescent="0.2">
      <c r="B559" s="34"/>
      <c r="C559" s="134" t="s">
        <v>1236</v>
      </c>
      <c r="D559" s="134" t="s">
        <v>313</v>
      </c>
      <c r="E559" s="135" t="s">
        <v>4659</v>
      </c>
      <c r="F559" s="136" t="s">
        <v>4660</v>
      </c>
      <c r="G559" s="137" t="s">
        <v>340</v>
      </c>
      <c r="H559" s="138">
        <v>1</v>
      </c>
      <c r="I559" s="139"/>
      <c r="J559" s="140">
        <f>ROUND(I559*H559,2)</f>
        <v>0</v>
      </c>
      <c r="K559" s="136" t="s">
        <v>317</v>
      </c>
      <c r="L559" s="34"/>
      <c r="M559" s="141" t="s">
        <v>43</v>
      </c>
      <c r="N559" s="142" t="s">
        <v>52</v>
      </c>
      <c r="P559" s="143">
        <f>O559*H559</f>
        <v>0</v>
      </c>
      <c r="Q559" s="143">
        <v>5.9000000000000003E-4</v>
      </c>
      <c r="R559" s="143">
        <f>Q559*H559</f>
        <v>5.9000000000000003E-4</v>
      </c>
      <c r="S559" s="143">
        <v>0</v>
      </c>
      <c r="T559" s="144">
        <f>S559*H559</f>
        <v>0</v>
      </c>
      <c r="AR559" s="145" t="s">
        <v>417</v>
      </c>
      <c r="AT559" s="145" t="s">
        <v>313</v>
      </c>
      <c r="AU559" s="145" t="s">
        <v>90</v>
      </c>
      <c r="AY559" s="18" t="s">
        <v>311</v>
      </c>
      <c r="BE559" s="146">
        <f>IF(N559="základní",J559,0)</f>
        <v>0</v>
      </c>
      <c r="BF559" s="146">
        <f>IF(N559="snížená",J559,0)</f>
        <v>0</v>
      </c>
      <c r="BG559" s="146">
        <f>IF(N559="zákl. přenesená",J559,0)</f>
        <v>0</v>
      </c>
      <c r="BH559" s="146">
        <f>IF(N559="sníž. přenesená",J559,0)</f>
        <v>0</v>
      </c>
      <c r="BI559" s="146">
        <f>IF(N559="nulová",J559,0)</f>
        <v>0</v>
      </c>
      <c r="BJ559" s="18" t="s">
        <v>88</v>
      </c>
      <c r="BK559" s="146">
        <f>ROUND(I559*H559,2)</f>
        <v>0</v>
      </c>
      <c r="BL559" s="18" t="s">
        <v>417</v>
      </c>
      <c r="BM559" s="145" t="s">
        <v>4661</v>
      </c>
    </row>
    <row r="560" spans="2:65" s="1" customFormat="1" ht="11.25" x14ac:dyDescent="0.2">
      <c r="B560" s="34"/>
      <c r="D560" s="147" t="s">
        <v>320</v>
      </c>
      <c r="F560" s="148" t="s">
        <v>4662</v>
      </c>
      <c r="I560" s="149"/>
      <c r="L560" s="34"/>
      <c r="M560" s="150"/>
      <c r="T560" s="55"/>
      <c r="AT560" s="18" t="s">
        <v>320</v>
      </c>
      <c r="AU560" s="18" t="s">
        <v>90</v>
      </c>
    </row>
    <row r="561" spans="2:65" s="12" customFormat="1" ht="11.25" x14ac:dyDescent="0.2">
      <c r="B561" s="151"/>
      <c r="D561" s="152" t="s">
        <v>322</v>
      </c>
      <c r="E561" s="153" t="s">
        <v>43</v>
      </c>
      <c r="F561" s="154" t="s">
        <v>4663</v>
      </c>
      <c r="H561" s="155">
        <v>1</v>
      </c>
      <c r="I561" s="156"/>
      <c r="L561" s="151"/>
      <c r="M561" s="157"/>
      <c r="T561" s="158"/>
      <c r="AT561" s="153" t="s">
        <v>322</v>
      </c>
      <c r="AU561" s="153" t="s">
        <v>90</v>
      </c>
      <c r="AV561" s="12" t="s">
        <v>90</v>
      </c>
      <c r="AW561" s="12" t="s">
        <v>41</v>
      </c>
      <c r="AX561" s="12" t="s">
        <v>88</v>
      </c>
      <c r="AY561" s="153" t="s">
        <v>311</v>
      </c>
    </row>
    <row r="562" spans="2:65" s="1" customFormat="1" ht="16.5" customHeight="1" x14ac:dyDescent="0.2">
      <c r="B562" s="34"/>
      <c r="C562" s="172" t="s">
        <v>1243</v>
      </c>
      <c r="D562" s="172" t="s">
        <v>634</v>
      </c>
      <c r="E562" s="173" t="s">
        <v>1341</v>
      </c>
      <c r="F562" s="174" t="s">
        <v>4664</v>
      </c>
      <c r="G562" s="175" t="s">
        <v>250</v>
      </c>
      <c r="H562" s="176">
        <v>5.76</v>
      </c>
      <c r="I562" s="177"/>
      <c r="J562" s="178">
        <f>ROUND(I562*H562,2)</f>
        <v>0</v>
      </c>
      <c r="K562" s="174" t="s">
        <v>43</v>
      </c>
      <c r="L562" s="179"/>
      <c r="M562" s="180" t="s">
        <v>43</v>
      </c>
      <c r="N562" s="181" t="s">
        <v>52</v>
      </c>
      <c r="P562" s="143">
        <f>O562*H562</f>
        <v>0</v>
      </c>
      <c r="Q562" s="143">
        <v>4.4999999999999998E-2</v>
      </c>
      <c r="R562" s="143">
        <f>Q562*H562</f>
        <v>0.25919999999999999</v>
      </c>
      <c r="S562" s="143">
        <v>0</v>
      </c>
      <c r="T562" s="144">
        <f>S562*H562</f>
        <v>0</v>
      </c>
      <c r="AR562" s="145" t="s">
        <v>528</v>
      </c>
      <c r="AT562" s="145" t="s">
        <v>634</v>
      </c>
      <c r="AU562" s="145" t="s">
        <v>90</v>
      </c>
      <c r="AY562" s="18" t="s">
        <v>311</v>
      </c>
      <c r="BE562" s="146">
        <f>IF(N562="základní",J562,0)</f>
        <v>0</v>
      </c>
      <c r="BF562" s="146">
        <f>IF(N562="snížená",J562,0)</f>
        <v>0</v>
      </c>
      <c r="BG562" s="146">
        <f>IF(N562="zákl. přenesená",J562,0)</f>
        <v>0</v>
      </c>
      <c r="BH562" s="146">
        <f>IF(N562="sníž. přenesená",J562,0)</f>
        <v>0</v>
      </c>
      <c r="BI562" s="146">
        <f>IF(N562="nulová",J562,0)</f>
        <v>0</v>
      </c>
      <c r="BJ562" s="18" t="s">
        <v>88</v>
      </c>
      <c r="BK562" s="146">
        <f>ROUND(I562*H562,2)</f>
        <v>0</v>
      </c>
      <c r="BL562" s="18" t="s">
        <v>417</v>
      </c>
      <c r="BM562" s="145" t="s">
        <v>4665</v>
      </c>
    </row>
    <row r="563" spans="2:65" s="1" customFormat="1" ht="29.25" x14ac:dyDescent="0.2">
      <c r="B563" s="34"/>
      <c r="D563" s="152" t="s">
        <v>668</v>
      </c>
      <c r="F563" s="182" t="s">
        <v>4666</v>
      </c>
      <c r="I563" s="149"/>
      <c r="L563" s="34"/>
      <c r="M563" s="150"/>
      <c r="T563" s="55"/>
      <c r="AT563" s="18" t="s">
        <v>668</v>
      </c>
      <c r="AU563" s="18" t="s">
        <v>90</v>
      </c>
    </row>
    <row r="564" spans="2:65" s="12" customFormat="1" ht="11.25" x14ac:dyDescent="0.2">
      <c r="B564" s="151"/>
      <c r="D564" s="152" t="s">
        <v>322</v>
      </c>
      <c r="E564" s="153" t="s">
        <v>43</v>
      </c>
      <c r="F564" s="154" t="s">
        <v>4667</v>
      </c>
      <c r="H564" s="155">
        <v>5.76</v>
      </c>
      <c r="I564" s="156"/>
      <c r="L564" s="151"/>
      <c r="M564" s="157"/>
      <c r="T564" s="158"/>
      <c r="AT564" s="153" t="s">
        <v>322</v>
      </c>
      <c r="AU564" s="153" t="s">
        <v>90</v>
      </c>
      <c r="AV564" s="12" t="s">
        <v>90</v>
      </c>
      <c r="AW564" s="12" t="s">
        <v>41</v>
      </c>
      <c r="AX564" s="12" t="s">
        <v>88</v>
      </c>
      <c r="AY564" s="153" t="s">
        <v>311</v>
      </c>
    </row>
    <row r="565" spans="2:65" s="1" customFormat="1" ht="16.5" customHeight="1" x14ac:dyDescent="0.2">
      <c r="B565" s="34"/>
      <c r="C565" s="134" t="s">
        <v>1250</v>
      </c>
      <c r="D565" s="134" t="s">
        <v>313</v>
      </c>
      <c r="E565" s="135" t="s">
        <v>4668</v>
      </c>
      <c r="F565" s="136" t="s">
        <v>4669</v>
      </c>
      <c r="G565" s="137" t="s">
        <v>250</v>
      </c>
      <c r="H565" s="138">
        <v>9.7200000000000006</v>
      </c>
      <c r="I565" s="139"/>
      <c r="J565" s="140">
        <f>ROUND(I565*H565,2)</f>
        <v>0</v>
      </c>
      <c r="K565" s="136" t="s">
        <v>317</v>
      </c>
      <c r="L565" s="34"/>
      <c r="M565" s="141" t="s">
        <v>43</v>
      </c>
      <c r="N565" s="142" t="s">
        <v>52</v>
      </c>
      <c r="P565" s="143">
        <f>O565*H565</f>
        <v>0</v>
      </c>
      <c r="Q565" s="143">
        <v>0</v>
      </c>
      <c r="R565" s="143">
        <f>Q565*H565</f>
        <v>0</v>
      </c>
      <c r="S565" s="143">
        <v>0.02</v>
      </c>
      <c r="T565" s="144">
        <f>S565*H565</f>
        <v>0.19440000000000002</v>
      </c>
      <c r="AR565" s="145" t="s">
        <v>417</v>
      </c>
      <c r="AT565" s="145" t="s">
        <v>313</v>
      </c>
      <c r="AU565" s="145" t="s">
        <v>90</v>
      </c>
      <c r="AY565" s="18" t="s">
        <v>311</v>
      </c>
      <c r="BE565" s="146">
        <f>IF(N565="základní",J565,0)</f>
        <v>0</v>
      </c>
      <c r="BF565" s="146">
        <f>IF(N565="snížená",J565,0)</f>
        <v>0</v>
      </c>
      <c r="BG565" s="146">
        <f>IF(N565="zákl. přenesená",J565,0)</f>
        <v>0</v>
      </c>
      <c r="BH565" s="146">
        <f>IF(N565="sníž. přenesená",J565,0)</f>
        <v>0</v>
      </c>
      <c r="BI565" s="146">
        <f>IF(N565="nulová",J565,0)</f>
        <v>0</v>
      </c>
      <c r="BJ565" s="18" t="s">
        <v>88</v>
      </c>
      <c r="BK565" s="146">
        <f>ROUND(I565*H565,2)</f>
        <v>0</v>
      </c>
      <c r="BL565" s="18" t="s">
        <v>417</v>
      </c>
      <c r="BM565" s="145" t="s">
        <v>4670</v>
      </c>
    </row>
    <row r="566" spans="2:65" s="1" customFormat="1" ht="11.25" x14ac:dyDescent="0.2">
      <c r="B566" s="34"/>
      <c r="D566" s="147" t="s">
        <v>320</v>
      </c>
      <c r="F566" s="148" t="s">
        <v>4671</v>
      </c>
      <c r="I566" s="149"/>
      <c r="L566" s="34"/>
      <c r="M566" s="150"/>
      <c r="T566" s="55"/>
      <c r="AT566" s="18" t="s">
        <v>320</v>
      </c>
      <c r="AU566" s="18" t="s">
        <v>90</v>
      </c>
    </row>
    <row r="567" spans="2:65" s="12" customFormat="1" ht="11.25" x14ac:dyDescent="0.2">
      <c r="B567" s="151"/>
      <c r="D567" s="152" t="s">
        <v>322</v>
      </c>
      <c r="E567" s="153" t="s">
        <v>43</v>
      </c>
      <c r="F567" s="154" t="s">
        <v>4319</v>
      </c>
      <c r="H567" s="155">
        <v>4.8600000000000003</v>
      </c>
      <c r="I567" s="156"/>
      <c r="L567" s="151"/>
      <c r="M567" s="157"/>
      <c r="T567" s="158"/>
      <c r="AT567" s="153" t="s">
        <v>322</v>
      </c>
      <c r="AU567" s="153" t="s">
        <v>90</v>
      </c>
      <c r="AV567" s="12" t="s">
        <v>90</v>
      </c>
      <c r="AW567" s="12" t="s">
        <v>41</v>
      </c>
      <c r="AX567" s="12" t="s">
        <v>81</v>
      </c>
      <c r="AY567" s="153" t="s">
        <v>311</v>
      </c>
    </row>
    <row r="568" spans="2:65" s="12" customFormat="1" ht="11.25" x14ac:dyDescent="0.2">
      <c r="B568" s="151"/>
      <c r="D568" s="152" t="s">
        <v>322</v>
      </c>
      <c r="E568" s="153" t="s">
        <v>43</v>
      </c>
      <c r="F568" s="154" t="s">
        <v>4672</v>
      </c>
      <c r="H568" s="155">
        <v>4.8600000000000003</v>
      </c>
      <c r="I568" s="156"/>
      <c r="L568" s="151"/>
      <c r="M568" s="157"/>
      <c r="T568" s="158"/>
      <c r="AT568" s="153" t="s">
        <v>322</v>
      </c>
      <c r="AU568" s="153" t="s">
        <v>90</v>
      </c>
      <c r="AV568" s="12" t="s">
        <v>90</v>
      </c>
      <c r="AW568" s="12" t="s">
        <v>41</v>
      </c>
      <c r="AX568" s="12" t="s">
        <v>81</v>
      </c>
      <c r="AY568" s="153" t="s">
        <v>311</v>
      </c>
    </row>
    <row r="569" spans="2:65" s="13" customFormat="1" ht="11.25" x14ac:dyDescent="0.2">
      <c r="B569" s="159"/>
      <c r="D569" s="152" t="s">
        <v>322</v>
      </c>
      <c r="E569" s="160" t="s">
        <v>43</v>
      </c>
      <c r="F569" s="161" t="s">
        <v>331</v>
      </c>
      <c r="H569" s="162">
        <v>9.7200000000000006</v>
      </c>
      <c r="I569" s="163"/>
      <c r="L569" s="159"/>
      <c r="M569" s="164"/>
      <c r="T569" s="165"/>
      <c r="AT569" s="160" t="s">
        <v>322</v>
      </c>
      <c r="AU569" s="160" t="s">
        <v>90</v>
      </c>
      <c r="AV569" s="13" t="s">
        <v>318</v>
      </c>
      <c r="AW569" s="13" t="s">
        <v>41</v>
      </c>
      <c r="AX569" s="13" t="s">
        <v>88</v>
      </c>
      <c r="AY569" s="160" t="s">
        <v>311</v>
      </c>
    </row>
    <row r="570" spans="2:65" s="1" customFormat="1" ht="16.5" customHeight="1" x14ac:dyDescent="0.2">
      <c r="B570" s="34"/>
      <c r="C570" s="134" t="s">
        <v>1255</v>
      </c>
      <c r="D570" s="134" t="s">
        <v>313</v>
      </c>
      <c r="E570" s="135" t="s">
        <v>4673</v>
      </c>
      <c r="F570" s="136" t="s">
        <v>4674</v>
      </c>
      <c r="G570" s="137" t="s">
        <v>250</v>
      </c>
      <c r="H570" s="138">
        <v>10.81</v>
      </c>
      <c r="I570" s="139"/>
      <c r="J570" s="140">
        <f>ROUND(I570*H570,2)</f>
        <v>0</v>
      </c>
      <c r="K570" s="136" t="s">
        <v>317</v>
      </c>
      <c r="L570" s="34"/>
      <c r="M570" s="141" t="s">
        <v>43</v>
      </c>
      <c r="N570" s="142" t="s">
        <v>52</v>
      </c>
      <c r="P570" s="143">
        <f>O570*H570</f>
        <v>0</v>
      </c>
      <c r="Q570" s="143">
        <v>3.8000000000000002E-4</v>
      </c>
      <c r="R570" s="143">
        <f>Q570*H570</f>
        <v>4.1078E-3</v>
      </c>
      <c r="S570" s="143">
        <v>0</v>
      </c>
      <c r="T570" s="144">
        <f>S570*H570</f>
        <v>0</v>
      </c>
      <c r="AR570" s="145" t="s">
        <v>417</v>
      </c>
      <c r="AT570" s="145" t="s">
        <v>313</v>
      </c>
      <c r="AU570" s="145" t="s">
        <v>90</v>
      </c>
      <c r="AY570" s="18" t="s">
        <v>311</v>
      </c>
      <c r="BE570" s="146">
        <f>IF(N570="základní",J570,0)</f>
        <v>0</v>
      </c>
      <c r="BF570" s="146">
        <f>IF(N570="snížená",J570,0)</f>
        <v>0</v>
      </c>
      <c r="BG570" s="146">
        <f>IF(N570="zákl. přenesená",J570,0)</f>
        <v>0</v>
      </c>
      <c r="BH570" s="146">
        <f>IF(N570="sníž. přenesená",J570,0)</f>
        <v>0</v>
      </c>
      <c r="BI570" s="146">
        <f>IF(N570="nulová",J570,0)</f>
        <v>0</v>
      </c>
      <c r="BJ570" s="18" t="s">
        <v>88</v>
      </c>
      <c r="BK570" s="146">
        <f>ROUND(I570*H570,2)</f>
        <v>0</v>
      </c>
      <c r="BL570" s="18" t="s">
        <v>417</v>
      </c>
      <c r="BM570" s="145" t="s">
        <v>4675</v>
      </c>
    </row>
    <row r="571" spans="2:65" s="1" customFormat="1" ht="11.25" x14ac:dyDescent="0.2">
      <c r="B571" s="34"/>
      <c r="D571" s="147" t="s">
        <v>320</v>
      </c>
      <c r="F571" s="148" t="s">
        <v>4676</v>
      </c>
      <c r="I571" s="149"/>
      <c r="L571" s="34"/>
      <c r="M571" s="150"/>
      <c r="T571" s="55"/>
      <c r="AT571" s="18" t="s">
        <v>320</v>
      </c>
      <c r="AU571" s="18" t="s">
        <v>90</v>
      </c>
    </row>
    <row r="572" spans="2:65" s="12" customFormat="1" ht="11.25" x14ac:dyDescent="0.2">
      <c r="B572" s="151"/>
      <c r="D572" s="152" t="s">
        <v>322</v>
      </c>
      <c r="E572" s="153" t="s">
        <v>43</v>
      </c>
      <c r="F572" s="154" t="s">
        <v>4677</v>
      </c>
      <c r="H572" s="155">
        <v>4.08</v>
      </c>
      <c r="I572" s="156"/>
      <c r="L572" s="151"/>
      <c r="M572" s="157"/>
      <c r="T572" s="158"/>
      <c r="AT572" s="153" t="s">
        <v>322</v>
      </c>
      <c r="AU572" s="153" t="s">
        <v>90</v>
      </c>
      <c r="AV572" s="12" t="s">
        <v>90</v>
      </c>
      <c r="AW572" s="12" t="s">
        <v>41</v>
      </c>
      <c r="AX572" s="12" t="s">
        <v>81</v>
      </c>
      <c r="AY572" s="153" t="s">
        <v>311</v>
      </c>
    </row>
    <row r="573" spans="2:65" s="12" customFormat="1" ht="11.25" x14ac:dyDescent="0.2">
      <c r="B573" s="151"/>
      <c r="D573" s="152" t="s">
        <v>322</v>
      </c>
      <c r="E573" s="153" t="s">
        <v>43</v>
      </c>
      <c r="F573" s="154" t="s">
        <v>4678</v>
      </c>
      <c r="H573" s="155">
        <v>3.84</v>
      </c>
      <c r="I573" s="156"/>
      <c r="L573" s="151"/>
      <c r="M573" s="157"/>
      <c r="T573" s="158"/>
      <c r="AT573" s="153" t="s">
        <v>322</v>
      </c>
      <c r="AU573" s="153" t="s">
        <v>90</v>
      </c>
      <c r="AV573" s="12" t="s">
        <v>90</v>
      </c>
      <c r="AW573" s="12" t="s">
        <v>41</v>
      </c>
      <c r="AX573" s="12" t="s">
        <v>81</v>
      </c>
      <c r="AY573" s="153" t="s">
        <v>311</v>
      </c>
    </row>
    <row r="574" spans="2:65" s="12" customFormat="1" ht="11.25" x14ac:dyDescent="0.2">
      <c r="B574" s="151"/>
      <c r="D574" s="152" t="s">
        <v>322</v>
      </c>
      <c r="E574" s="153" t="s">
        <v>43</v>
      </c>
      <c r="F574" s="154" t="s">
        <v>4679</v>
      </c>
      <c r="H574" s="155">
        <v>2.89</v>
      </c>
      <c r="I574" s="156"/>
      <c r="L574" s="151"/>
      <c r="M574" s="157"/>
      <c r="T574" s="158"/>
      <c r="AT574" s="153" t="s">
        <v>322</v>
      </c>
      <c r="AU574" s="153" t="s">
        <v>90</v>
      </c>
      <c r="AV574" s="12" t="s">
        <v>90</v>
      </c>
      <c r="AW574" s="12" t="s">
        <v>41</v>
      </c>
      <c r="AX574" s="12" t="s">
        <v>81</v>
      </c>
      <c r="AY574" s="153" t="s">
        <v>311</v>
      </c>
    </row>
    <row r="575" spans="2:65" s="13" customFormat="1" ht="11.25" x14ac:dyDescent="0.2">
      <c r="B575" s="159"/>
      <c r="D575" s="152" t="s">
        <v>322</v>
      </c>
      <c r="E575" s="160" t="s">
        <v>43</v>
      </c>
      <c r="F575" s="161" t="s">
        <v>331</v>
      </c>
      <c r="H575" s="162">
        <v>10.81</v>
      </c>
      <c r="I575" s="163"/>
      <c r="L575" s="159"/>
      <c r="M575" s="164"/>
      <c r="T575" s="165"/>
      <c r="AT575" s="160" t="s">
        <v>322</v>
      </c>
      <c r="AU575" s="160" t="s">
        <v>90</v>
      </c>
      <c r="AV575" s="13" t="s">
        <v>318</v>
      </c>
      <c r="AW575" s="13" t="s">
        <v>41</v>
      </c>
      <c r="AX575" s="13" t="s">
        <v>88</v>
      </c>
      <c r="AY575" s="160" t="s">
        <v>311</v>
      </c>
    </row>
    <row r="576" spans="2:65" s="1" customFormat="1" ht="16.5" customHeight="1" x14ac:dyDescent="0.2">
      <c r="B576" s="34"/>
      <c r="C576" s="172" t="s">
        <v>1262</v>
      </c>
      <c r="D576" s="172" t="s">
        <v>634</v>
      </c>
      <c r="E576" s="173" t="s">
        <v>4680</v>
      </c>
      <c r="F576" s="174" t="s">
        <v>4681</v>
      </c>
      <c r="G576" s="175" t="s">
        <v>250</v>
      </c>
      <c r="H576" s="176">
        <v>10.81</v>
      </c>
      <c r="I576" s="177"/>
      <c r="J576" s="178">
        <f>ROUND(I576*H576,2)</f>
        <v>0</v>
      </c>
      <c r="K576" s="174" t="s">
        <v>317</v>
      </c>
      <c r="L576" s="179"/>
      <c r="M576" s="180" t="s">
        <v>43</v>
      </c>
      <c r="N576" s="181" t="s">
        <v>52</v>
      </c>
      <c r="P576" s="143">
        <f>O576*H576</f>
        <v>0</v>
      </c>
      <c r="Q576" s="143">
        <v>0.01</v>
      </c>
      <c r="R576" s="143">
        <f>Q576*H576</f>
        <v>0.1081</v>
      </c>
      <c r="S576" s="143">
        <v>0</v>
      </c>
      <c r="T576" s="144">
        <f>S576*H576</f>
        <v>0</v>
      </c>
      <c r="AR576" s="145" t="s">
        <v>528</v>
      </c>
      <c r="AT576" s="145" t="s">
        <v>634</v>
      </c>
      <c r="AU576" s="145" t="s">
        <v>90</v>
      </c>
      <c r="AY576" s="18" t="s">
        <v>311</v>
      </c>
      <c r="BE576" s="146">
        <f>IF(N576="základní",J576,0)</f>
        <v>0</v>
      </c>
      <c r="BF576" s="146">
        <f>IF(N576="snížená",J576,0)</f>
        <v>0</v>
      </c>
      <c r="BG576" s="146">
        <f>IF(N576="zákl. přenesená",J576,0)</f>
        <v>0</v>
      </c>
      <c r="BH576" s="146">
        <f>IF(N576="sníž. přenesená",J576,0)</f>
        <v>0</v>
      </c>
      <c r="BI576" s="146">
        <f>IF(N576="nulová",J576,0)</f>
        <v>0</v>
      </c>
      <c r="BJ576" s="18" t="s">
        <v>88</v>
      </c>
      <c r="BK576" s="146">
        <f>ROUND(I576*H576,2)</f>
        <v>0</v>
      </c>
      <c r="BL576" s="18" t="s">
        <v>417</v>
      </c>
      <c r="BM576" s="145" t="s">
        <v>4682</v>
      </c>
    </row>
    <row r="577" spans="2:65" s="1" customFormat="1" ht="16.5" customHeight="1" x14ac:dyDescent="0.2">
      <c r="B577" s="34"/>
      <c r="C577" s="134" t="s">
        <v>1267</v>
      </c>
      <c r="D577" s="134" t="s">
        <v>313</v>
      </c>
      <c r="E577" s="135" t="s">
        <v>4683</v>
      </c>
      <c r="F577" s="136" t="s">
        <v>4684</v>
      </c>
      <c r="G577" s="137" t="s">
        <v>379</v>
      </c>
      <c r="H577" s="138">
        <v>5.3</v>
      </c>
      <c r="I577" s="139"/>
      <c r="J577" s="140">
        <f>ROUND(I577*H577,2)</f>
        <v>0</v>
      </c>
      <c r="K577" s="136" t="s">
        <v>43</v>
      </c>
      <c r="L577" s="34"/>
      <c r="M577" s="141" t="s">
        <v>43</v>
      </c>
      <c r="N577" s="142" t="s">
        <v>52</v>
      </c>
      <c r="P577" s="143">
        <f>O577*H577</f>
        <v>0</v>
      </c>
      <c r="Q577" s="143">
        <v>0</v>
      </c>
      <c r="R577" s="143">
        <f>Q577*H577</f>
        <v>0</v>
      </c>
      <c r="S577" s="143">
        <v>0</v>
      </c>
      <c r="T577" s="144">
        <f>S577*H577</f>
        <v>0</v>
      </c>
      <c r="AR577" s="145" t="s">
        <v>417</v>
      </c>
      <c r="AT577" s="145" t="s">
        <v>313</v>
      </c>
      <c r="AU577" s="145" t="s">
        <v>90</v>
      </c>
      <c r="AY577" s="18" t="s">
        <v>311</v>
      </c>
      <c r="BE577" s="146">
        <f>IF(N577="základní",J577,0)</f>
        <v>0</v>
      </c>
      <c r="BF577" s="146">
        <f>IF(N577="snížená",J577,0)</f>
        <v>0</v>
      </c>
      <c r="BG577" s="146">
        <f>IF(N577="zákl. přenesená",J577,0)</f>
        <v>0</v>
      </c>
      <c r="BH577" s="146">
        <f>IF(N577="sníž. přenesená",J577,0)</f>
        <v>0</v>
      </c>
      <c r="BI577" s="146">
        <f>IF(N577="nulová",J577,0)</f>
        <v>0</v>
      </c>
      <c r="BJ577" s="18" t="s">
        <v>88</v>
      </c>
      <c r="BK577" s="146">
        <f>ROUND(I577*H577,2)</f>
        <v>0</v>
      </c>
      <c r="BL577" s="18" t="s">
        <v>417</v>
      </c>
      <c r="BM577" s="145" t="s">
        <v>4685</v>
      </c>
    </row>
    <row r="578" spans="2:65" s="12" customFormat="1" ht="11.25" x14ac:dyDescent="0.2">
      <c r="B578" s="151"/>
      <c r="D578" s="152" t="s">
        <v>322</v>
      </c>
      <c r="E578" s="153" t="s">
        <v>43</v>
      </c>
      <c r="F578" s="154" t="s">
        <v>4686</v>
      </c>
      <c r="H578" s="155">
        <v>5.3</v>
      </c>
      <c r="I578" s="156"/>
      <c r="L578" s="151"/>
      <c r="M578" s="157"/>
      <c r="T578" s="158"/>
      <c r="AT578" s="153" t="s">
        <v>322</v>
      </c>
      <c r="AU578" s="153" t="s">
        <v>90</v>
      </c>
      <c r="AV578" s="12" t="s">
        <v>90</v>
      </c>
      <c r="AW578" s="12" t="s">
        <v>41</v>
      </c>
      <c r="AX578" s="12" t="s">
        <v>88</v>
      </c>
      <c r="AY578" s="153" t="s">
        <v>311</v>
      </c>
    </row>
    <row r="579" spans="2:65" s="1" customFormat="1" ht="16.5" customHeight="1" x14ac:dyDescent="0.2">
      <c r="B579" s="34"/>
      <c r="C579" s="134" t="s">
        <v>1272</v>
      </c>
      <c r="D579" s="134" t="s">
        <v>313</v>
      </c>
      <c r="E579" s="135" t="s">
        <v>4687</v>
      </c>
      <c r="F579" s="136" t="s">
        <v>4688</v>
      </c>
      <c r="G579" s="137" t="s">
        <v>340</v>
      </c>
      <c r="H579" s="138">
        <v>1</v>
      </c>
      <c r="I579" s="139"/>
      <c r="J579" s="140">
        <f>ROUND(I579*H579,2)</f>
        <v>0</v>
      </c>
      <c r="K579" s="136" t="s">
        <v>43</v>
      </c>
      <c r="L579" s="34"/>
      <c r="M579" s="141" t="s">
        <v>43</v>
      </c>
      <c r="N579" s="142" t="s">
        <v>52</v>
      </c>
      <c r="P579" s="143">
        <f>O579*H579</f>
        <v>0</v>
      </c>
      <c r="Q579" s="143">
        <v>0</v>
      </c>
      <c r="R579" s="143">
        <f>Q579*H579</f>
        <v>0</v>
      </c>
      <c r="S579" s="143">
        <v>0</v>
      </c>
      <c r="T579" s="144">
        <f>S579*H579</f>
        <v>0</v>
      </c>
      <c r="AR579" s="145" t="s">
        <v>417</v>
      </c>
      <c r="AT579" s="145" t="s">
        <v>313</v>
      </c>
      <c r="AU579" s="145" t="s">
        <v>90</v>
      </c>
      <c r="AY579" s="18" t="s">
        <v>311</v>
      </c>
      <c r="BE579" s="146">
        <f>IF(N579="základní",J579,0)</f>
        <v>0</v>
      </c>
      <c r="BF579" s="146">
        <f>IF(N579="snížená",J579,0)</f>
        <v>0</v>
      </c>
      <c r="BG579" s="146">
        <f>IF(N579="zákl. přenesená",J579,0)</f>
        <v>0</v>
      </c>
      <c r="BH579" s="146">
        <f>IF(N579="sníž. přenesená",J579,0)</f>
        <v>0</v>
      </c>
      <c r="BI579" s="146">
        <f>IF(N579="nulová",J579,0)</f>
        <v>0</v>
      </c>
      <c r="BJ579" s="18" t="s">
        <v>88</v>
      </c>
      <c r="BK579" s="146">
        <f>ROUND(I579*H579,2)</f>
        <v>0</v>
      </c>
      <c r="BL579" s="18" t="s">
        <v>417</v>
      </c>
      <c r="BM579" s="145" t="s">
        <v>4689</v>
      </c>
    </row>
    <row r="580" spans="2:65" s="12" customFormat="1" ht="11.25" x14ac:dyDescent="0.2">
      <c r="B580" s="151"/>
      <c r="D580" s="152" t="s">
        <v>322</v>
      </c>
      <c r="E580" s="153" t="s">
        <v>43</v>
      </c>
      <c r="F580" s="154" t="s">
        <v>4690</v>
      </c>
      <c r="H580" s="155">
        <v>1</v>
      </c>
      <c r="I580" s="156"/>
      <c r="L580" s="151"/>
      <c r="M580" s="157"/>
      <c r="T580" s="158"/>
      <c r="AT580" s="153" t="s">
        <v>322</v>
      </c>
      <c r="AU580" s="153" t="s">
        <v>90</v>
      </c>
      <c r="AV580" s="12" t="s">
        <v>90</v>
      </c>
      <c r="AW580" s="12" t="s">
        <v>41</v>
      </c>
      <c r="AX580" s="12" t="s">
        <v>88</v>
      </c>
      <c r="AY580" s="153" t="s">
        <v>311</v>
      </c>
    </row>
    <row r="581" spans="2:65" s="1" customFormat="1" ht="24.2" customHeight="1" x14ac:dyDescent="0.2">
      <c r="B581" s="34"/>
      <c r="C581" s="134" t="s">
        <v>1277</v>
      </c>
      <c r="D581" s="134" t="s">
        <v>313</v>
      </c>
      <c r="E581" s="135" t="s">
        <v>1367</v>
      </c>
      <c r="F581" s="136" t="s">
        <v>1368</v>
      </c>
      <c r="G581" s="137" t="s">
        <v>340</v>
      </c>
      <c r="H581" s="138">
        <v>5</v>
      </c>
      <c r="I581" s="139"/>
      <c r="J581" s="140">
        <f>ROUND(I581*H581,2)</f>
        <v>0</v>
      </c>
      <c r="K581" s="136" t="s">
        <v>317</v>
      </c>
      <c r="L581" s="34"/>
      <c r="M581" s="141" t="s">
        <v>43</v>
      </c>
      <c r="N581" s="142" t="s">
        <v>52</v>
      </c>
      <c r="P581" s="143">
        <f>O581*H581</f>
        <v>0</v>
      </c>
      <c r="Q581" s="143">
        <v>1.7000000000000001E-4</v>
      </c>
      <c r="R581" s="143">
        <f>Q581*H581</f>
        <v>8.5000000000000006E-4</v>
      </c>
      <c r="S581" s="143">
        <v>0</v>
      </c>
      <c r="T581" s="144">
        <f>S581*H581</f>
        <v>0</v>
      </c>
      <c r="AR581" s="145" t="s">
        <v>417</v>
      </c>
      <c r="AT581" s="145" t="s">
        <v>313</v>
      </c>
      <c r="AU581" s="145" t="s">
        <v>90</v>
      </c>
      <c r="AY581" s="18" t="s">
        <v>311</v>
      </c>
      <c r="BE581" s="146">
        <f>IF(N581="základní",J581,0)</f>
        <v>0</v>
      </c>
      <c r="BF581" s="146">
        <f>IF(N581="snížená",J581,0)</f>
        <v>0</v>
      </c>
      <c r="BG581" s="146">
        <f>IF(N581="zákl. přenesená",J581,0)</f>
        <v>0</v>
      </c>
      <c r="BH581" s="146">
        <f>IF(N581="sníž. přenesená",J581,0)</f>
        <v>0</v>
      </c>
      <c r="BI581" s="146">
        <f>IF(N581="nulová",J581,0)</f>
        <v>0</v>
      </c>
      <c r="BJ581" s="18" t="s">
        <v>88</v>
      </c>
      <c r="BK581" s="146">
        <f>ROUND(I581*H581,2)</f>
        <v>0</v>
      </c>
      <c r="BL581" s="18" t="s">
        <v>417</v>
      </c>
      <c r="BM581" s="145" t="s">
        <v>4691</v>
      </c>
    </row>
    <row r="582" spans="2:65" s="1" customFormat="1" ht="11.25" x14ac:dyDescent="0.2">
      <c r="B582" s="34"/>
      <c r="D582" s="147" t="s">
        <v>320</v>
      </c>
      <c r="F582" s="148" t="s">
        <v>1370</v>
      </c>
      <c r="I582" s="149"/>
      <c r="L582" s="34"/>
      <c r="M582" s="150"/>
      <c r="T582" s="55"/>
      <c r="AT582" s="18" t="s">
        <v>320</v>
      </c>
      <c r="AU582" s="18" t="s">
        <v>90</v>
      </c>
    </row>
    <row r="583" spans="2:65" s="1" customFormat="1" ht="16.5" customHeight="1" x14ac:dyDescent="0.2">
      <c r="B583" s="34"/>
      <c r="C583" s="172" t="s">
        <v>1281</v>
      </c>
      <c r="D583" s="172" t="s">
        <v>634</v>
      </c>
      <c r="E583" s="173" t="s">
        <v>1372</v>
      </c>
      <c r="F583" s="174" t="s">
        <v>1373</v>
      </c>
      <c r="G583" s="175" t="s">
        <v>340</v>
      </c>
      <c r="H583" s="176">
        <v>5</v>
      </c>
      <c r="I583" s="177"/>
      <c r="J583" s="178">
        <f>ROUND(I583*H583,2)</f>
        <v>0</v>
      </c>
      <c r="K583" s="174" t="s">
        <v>317</v>
      </c>
      <c r="L583" s="179"/>
      <c r="M583" s="180" t="s">
        <v>43</v>
      </c>
      <c r="N583" s="181" t="s">
        <v>52</v>
      </c>
      <c r="P583" s="143">
        <f>O583*H583</f>
        <v>0</v>
      </c>
      <c r="Q583" s="143">
        <v>3.49E-3</v>
      </c>
      <c r="R583" s="143">
        <f>Q583*H583</f>
        <v>1.745E-2</v>
      </c>
      <c r="S583" s="143">
        <v>0</v>
      </c>
      <c r="T583" s="144">
        <f>S583*H583</f>
        <v>0</v>
      </c>
      <c r="AR583" s="145" t="s">
        <v>528</v>
      </c>
      <c r="AT583" s="145" t="s">
        <v>634</v>
      </c>
      <c r="AU583" s="145" t="s">
        <v>90</v>
      </c>
      <c r="AY583" s="18" t="s">
        <v>311</v>
      </c>
      <c r="BE583" s="146">
        <f>IF(N583="základní",J583,0)</f>
        <v>0</v>
      </c>
      <c r="BF583" s="146">
        <f>IF(N583="snížená",J583,0)</f>
        <v>0</v>
      </c>
      <c r="BG583" s="146">
        <f>IF(N583="zákl. přenesená",J583,0)</f>
        <v>0</v>
      </c>
      <c r="BH583" s="146">
        <f>IF(N583="sníž. přenesená",J583,0)</f>
        <v>0</v>
      </c>
      <c r="BI583" s="146">
        <f>IF(N583="nulová",J583,0)</f>
        <v>0</v>
      </c>
      <c r="BJ583" s="18" t="s">
        <v>88</v>
      </c>
      <c r="BK583" s="146">
        <f>ROUND(I583*H583,2)</f>
        <v>0</v>
      </c>
      <c r="BL583" s="18" t="s">
        <v>417</v>
      </c>
      <c r="BM583" s="145" t="s">
        <v>4692</v>
      </c>
    </row>
    <row r="584" spans="2:65" s="1" customFormat="1" ht="24.2" customHeight="1" x14ac:dyDescent="0.2">
      <c r="B584" s="34"/>
      <c r="C584" s="134" t="s">
        <v>1287</v>
      </c>
      <c r="D584" s="134" t="s">
        <v>313</v>
      </c>
      <c r="E584" s="135" t="s">
        <v>1376</v>
      </c>
      <c r="F584" s="136" t="s">
        <v>1377</v>
      </c>
      <c r="G584" s="137" t="s">
        <v>1378</v>
      </c>
      <c r="H584" s="138">
        <v>1</v>
      </c>
      <c r="I584" s="139"/>
      <c r="J584" s="140">
        <f>ROUND(I584*H584,2)</f>
        <v>0</v>
      </c>
      <c r="K584" s="136" t="s">
        <v>317</v>
      </c>
      <c r="L584" s="34"/>
      <c r="M584" s="141" t="s">
        <v>43</v>
      </c>
      <c r="N584" s="142" t="s">
        <v>52</v>
      </c>
      <c r="P584" s="143">
        <f>O584*H584</f>
        <v>0</v>
      </c>
      <c r="Q584" s="143">
        <v>0</v>
      </c>
      <c r="R584" s="143">
        <f>Q584*H584</f>
        <v>0</v>
      </c>
      <c r="S584" s="143">
        <v>0</v>
      </c>
      <c r="T584" s="144">
        <f>S584*H584</f>
        <v>0</v>
      </c>
      <c r="AR584" s="145" t="s">
        <v>417</v>
      </c>
      <c r="AT584" s="145" t="s">
        <v>313</v>
      </c>
      <c r="AU584" s="145" t="s">
        <v>90</v>
      </c>
      <c r="AY584" s="18" t="s">
        <v>311</v>
      </c>
      <c r="BE584" s="146">
        <f>IF(N584="základní",J584,0)</f>
        <v>0</v>
      </c>
      <c r="BF584" s="146">
        <f>IF(N584="snížená",J584,0)</f>
        <v>0</v>
      </c>
      <c r="BG584" s="146">
        <f>IF(N584="zákl. přenesená",J584,0)</f>
        <v>0</v>
      </c>
      <c r="BH584" s="146">
        <f>IF(N584="sníž. přenesená",J584,0)</f>
        <v>0</v>
      </c>
      <c r="BI584" s="146">
        <f>IF(N584="nulová",J584,0)</f>
        <v>0</v>
      </c>
      <c r="BJ584" s="18" t="s">
        <v>88</v>
      </c>
      <c r="BK584" s="146">
        <f>ROUND(I584*H584,2)</f>
        <v>0</v>
      </c>
      <c r="BL584" s="18" t="s">
        <v>417</v>
      </c>
      <c r="BM584" s="145" t="s">
        <v>4693</v>
      </c>
    </row>
    <row r="585" spans="2:65" s="1" customFormat="1" ht="11.25" x14ac:dyDescent="0.2">
      <c r="B585" s="34"/>
      <c r="D585" s="147" t="s">
        <v>320</v>
      </c>
      <c r="F585" s="148" t="s">
        <v>1380</v>
      </c>
      <c r="I585" s="149"/>
      <c r="L585" s="34"/>
      <c r="M585" s="150"/>
      <c r="T585" s="55"/>
      <c r="AT585" s="18" t="s">
        <v>320</v>
      </c>
      <c r="AU585" s="18" t="s">
        <v>90</v>
      </c>
    </row>
    <row r="586" spans="2:65" s="1" customFormat="1" ht="16.5" customHeight="1" x14ac:dyDescent="0.2">
      <c r="B586" s="34"/>
      <c r="C586" s="172" t="s">
        <v>1291</v>
      </c>
      <c r="D586" s="172" t="s">
        <v>634</v>
      </c>
      <c r="E586" s="173" t="s">
        <v>1386</v>
      </c>
      <c r="F586" s="174" t="s">
        <v>1387</v>
      </c>
      <c r="G586" s="175" t="s">
        <v>340</v>
      </c>
      <c r="H586" s="176">
        <v>2</v>
      </c>
      <c r="I586" s="177"/>
      <c r="J586" s="178">
        <f>ROUND(I586*H586,2)</f>
        <v>0</v>
      </c>
      <c r="K586" s="174" t="s">
        <v>43</v>
      </c>
      <c r="L586" s="179"/>
      <c r="M586" s="180" t="s">
        <v>43</v>
      </c>
      <c r="N586" s="181" t="s">
        <v>52</v>
      </c>
      <c r="P586" s="143">
        <f>O586*H586</f>
        <v>0</v>
      </c>
      <c r="Q586" s="143">
        <v>0</v>
      </c>
      <c r="R586" s="143">
        <f>Q586*H586</f>
        <v>0</v>
      </c>
      <c r="S586" s="143">
        <v>0</v>
      </c>
      <c r="T586" s="144">
        <f>S586*H586</f>
        <v>0</v>
      </c>
      <c r="AR586" s="145" t="s">
        <v>528</v>
      </c>
      <c r="AT586" s="145" t="s">
        <v>634</v>
      </c>
      <c r="AU586" s="145" t="s">
        <v>90</v>
      </c>
      <c r="AY586" s="18" t="s">
        <v>311</v>
      </c>
      <c r="BE586" s="146">
        <f>IF(N586="základní",J586,0)</f>
        <v>0</v>
      </c>
      <c r="BF586" s="146">
        <f>IF(N586="snížená",J586,0)</f>
        <v>0</v>
      </c>
      <c r="BG586" s="146">
        <f>IF(N586="zákl. přenesená",J586,0)</f>
        <v>0</v>
      </c>
      <c r="BH586" s="146">
        <f>IF(N586="sníž. přenesená",J586,0)</f>
        <v>0</v>
      </c>
      <c r="BI586" s="146">
        <f>IF(N586="nulová",J586,0)</f>
        <v>0</v>
      </c>
      <c r="BJ586" s="18" t="s">
        <v>88</v>
      </c>
      <c r="BK586" s="146">
        <f>ROUND(I586*H586,2)</f>
        <v>0</v>
      </c>
      <c r="BL586" s="18" t="s">
        <v>417</v>
      </c>
      <c r="BM586" s="145" t="s">
        <v>4694</v>
      </c>
    </row>
    <row r="587" spans="2:65" s="1" customFormat="1" ht="16.5" customHeight="1" x14ac:dyDescent="0.2">
      <c r="B587" s="34"/>
      <c r="C587" s="172" t="s">
        <v>1296</v>
      </c>
      <c r="D587" s="172" t="s">
        <v>634</v>
      </c>
      <c r="E587" s="173" t="s">
        <v>1390</v>
      </c>
      <c r="F587" s="174" t="s">
        <v>1391</v>
      </c>
      <c r="G587" s="175" t="s">
        <v>340</v>
      </c>
      <c r="H587" s="176">
        <v>3</v>
      </c>
      <c r="I587" s="177"/>
      <c r="J587" s="178">
        <f>ROUND(I587*H587,2)</f>
        <v>0</v>
      </c>
      <c r="K587" s="174" t="s">
        <v>43</v>
      </c>
      <c r="L587" s="179"/>
      <c r="M587" s="180" t="s">
        <v>43</v>
      </c>
      <c r="N587" s="181" t="s">
        <v>52</v>
      </c>
      <c r="P587" s="143">
        <f>O587*H587</f>
        <v>0</v>
      </c>
      <c r="Q587" s="143">
        <v>0</v>
      </c>
      <c r="R587" s="143">
        <f>Q587*H587</f>
        <v>0</v>
      </c>
      <c r="S587" s="143">
        <v>0</v>
      </c>
      <c r="T587" s="144">
        <f>S587*H587</f>
        <v>0</v>
      </c>
      <c r="AR587" s="145" t="s">
        <v>528</v>
      </c>
      <c r="AT587" s="145" t="s">
        <v>634</v>
      </c>
      <c r="AU587" s="145" t="s">
        <v>90</v>
      </c>
      <c r="AY587" s="18" t="s">
        <v>311</v>
      </c>
      <c r="BE587" s="146">
        <f>IF(N587="základní",J587,0)</f>
        <v>0</v>
      </c>
      <c r="BF587" s="146">
        <f>IF(N587="snížená",J587,0)</f>
        <v>0</v>
      </c>
      <c r="BG587" s="146">
        <f>IF(N587="zákl. přenesená",J587,0)</f>
        <v>0</v>
      </c>
      <c r="BH587" s="146">
        <f>IF(N587="sníž. přenesená",J587,0)</f>
        <v>0</v>
      </c>
      <c r="BI587" s="146">
        <f>IF(N587="nulová",J587,0)</f>
        <v>0</v>
      </c>
      <c r="BJ587" s="18" t="s">
        <v>88</v>
      </c>
      <c r="BK587" s="146">
        <f>ROUND(I587*H587,2)</f>
        <v>0</v>
      </c>
      <c r="BL587" s="18" t="s">
        <v>417</v>
      </c>
      <c r="BM587" s="145" t="s">
        <v>4695</v>
      </c>
    </row>
    <row r="588" spans="2:65" s="1" customFormat="1" ht="24.2" customHeight="1" x14ac:dyDescent="0.2">
      <c r="B588" s="34"/>
      <c r="C588" s="134" t="s">
        <v>1303</v>
      </c>
      <c r="D588" s="134" t="s">
        <v>313</v>
      </c>
      <c r="E588" s="135" t="s">
        <v>1394</v>
      </c>
      <c r="F588" s="136" t="s">
        <v>1395</v>
      </c>
      <c r="G588" s="137" t="s">
        <v>340</v>
      </c>
      <c r="H588" s="138">
        <v>5</v>
      </c>
      <c r="I588" s="139"/>
      <c r="J588" s="140">
        <f>ROUND(I588*H588,2)</f>
        <v>0</v>
      </c>
      <c r="K588" s="136" t="s">
        <v>317</v>
      </c>
      <c r="L588" s="34"/>
      <c r="M588" s="141" t="s">
        <v>43</v>
      </c>
      <c r="N588" s="142" t="s">
        <v>52</v>
      </c>
      <c r="P588" s="143">
        <f>O588*H588</f>
        <v>0</v>
      </c>
      <c r="Q588" s="143">
        <v>0</v>
      </c>
      <c r="R588" s="143">
        <f>Q588*H588</f>
        <v>0</v>
      </c>
      <c r="S588" s="143">
        <v>0</v>
      </c>
      <c r="T588" s="144">
        <f>S588*H588</f>
        <v>0</v>
      </c>
      <c r="AR588" s="145" t="s">
        <v>417</v>
      </c>
      <c r="AT588" s="145" t="s">
        <v>313</v>
      </c>
      <c r="AU588" s="145" t="s">
        <v>90</v>
      </c>
      <c r="AY588" s="18" t="s">
        <v>311</v>
      </c>
      <c r="BE588" s="146">
        <f>IF(N588="základní",J588,0)</f>
        <v>0</v>
      </c>
      <c r="BF588" s="146">
        <f>IF(N588="snížená",J588,0)</f>
        <v>0</v>
      </c>
      <c r="BG588" s="146">
        <f>IF(N588="zákl. přenesená",J588,0)</f>
        <v>0</v>
      </c>
      <c r="BH588" s="146">
        <f>IF(N588="sníž. přenesená",J588,0)</f>
        <v>0</v>
      </c>
      <c r="BI588" s="146">
        <f>IF(N588="nulová",J588,0)</f>
        <v>0</v>
      </c>
      <c r="BJ588" s="18" t="s">
        <v>88</v>
      </c>
      <c r="BK588" s="146">
        <f>ROUND(I588*H588,2)</f>
        <v>0</v>
      </c>
      <c r="BL588" s="18" t="s">
        <v>417</v>
      </c>
      <c r="BM588" s="145" t="s">
        <v>4696</v>
      </c>
    </row>
    <row r="589" spans="2:65" s="1" customFormat="1" ht="11.25" x14ac:dyDescent="0.2">
      <c r="B589" s="34"/>
      <c r="D589" s="147" t="s">
        <v>320</v>
      </c>
      <c r="F589" s="148" t="s">
        <v>1397</v>
      </c>
      <c r="I589" s="149"/>
      <c r="L589" s="34"/>
      <c r="M589" s="150"/>
      <c r="T589" s="55"/>
      <c r="AT589" s="18" t="s">
        <v>320</v>
      </c>
      <c r="AU589" s="18" t="s">
        <v>90</v>
      </c>
    </row>
    <row r="590" spans="2:65" s="1" customFormat="1" ht="16.5" customHeight="1" x14ac:dyDescent="0.2">
      <c r="B590" s="34"/>
      <c r="C590" s="172" t="s">
        <v>1308</v>
      </c>
      <c r="D590" s="172" t="s">
        <v>634</v>
      </c>
      <c r="E590" s="173" t="s">
        <v>1399</v>
      </c>
      <c r="F590" s="174" t="s">
        <v>1400</v>
      </c>
      <c r="G590" s="175" t="s">
        <v>379</v>
      </c>
      <c r="H590" s="176">
        <v>36</v>
      </c>
      <c r="I590" s="177"/>
      <c r="J590" s="178">
        <f>ROUND(I590*H590,2)</f>
        <v>0</v>
      </c>
      <c r="K590" s="174" t="s">
        <v>317</v>
      </c>
      <c r="L590" s="179"/>
      <c r="M590" s="180" t="s">
        <v>43</v>
      </c>
      <c r="N590" s="181" t="s">
        <v>52</v>
      </c>
      <c r="P590" s="143">
        <f>O590*H590</f>
        <v>0</v>
      </c>
      <c r="Q590" s="143">
        <v>1.4999999999999999E-4</v>
      </c>
      <c r="R590" s="143">
        <f>Q590*H590</f>
        <v>5.3999999999999994E-3</v>
      </c>
      <c r="S590" s="143">
        <v>0</v>
      </c>
      <c r="T590" s="144">
        <f>S590*H590</f>
        <v>0</v>
      </c>
      <c r="AR590" s="145" t="s">
        <v>528</v>
      </c>
      <c r="AT590" s="145" t="s">
        <v>634</v>
      </c>
      <c r="AU590" s="145" t="s">
        <v>90</v>
      </c>
      <c r="AY590" s="18" t="s">
        <v>311</v>
      </c>
      <c r="BE590" s="146">
        <f>IF(N590="základní",J590,0)</f>
        <v>0</v>
      </c>
      <c r="BF590" s="146">
        <f>IF(N590="snížená",J590,0)</f>
        <v>0</v>
      </c>
      <c r="BG590" s="146">
        <f>IF(N590="zákl. přenesená",J590,0)</f>
        <v>0</v>
      </c>
      <c r="BH590" s="146">
        <f>IF(N590="sníž. přenesená",J590,0)</f>
        <v>0</v>
      </c>
      <c r="BI590" s="146">
        <f>IF(N590="nulová",J590,0)</f>
        <v>0</v>
      </c>
      <c r="BJ590" s="18" t="s">
        <v>88</v>
      </c>
      <c r="BK590" s="146">
        <f>ROUND(I590*H590,2)</f>
        <v>0</v>
      </c>
      <c r="BL590" s="18" t="s">
        <v>417</v>
      </c>
      <c r="BM590" s="145" t="s">
        <v>4697</v>
      </c>
    </row>
    <row r="591" spans="2:65" s="1" customFormat="1" ht="24.2" customHeight="1" x14ac:dyDescent="0.2">
      <c r="B591" s="34"/>
      <c r="C591" s="134" t="s">
        <v>1312</v>
      </c>
      <c r="D591" s="134" t="s">
        <v>313</v>
      </c>
      <c r="E591" s="135" t="s">
        <v>4698</v>
      </c>
      <c r="F591" s="136" t="s">
        <v>4699</v>
      </c>
      <c r="G591" s="137" t="s">
        <v>962</v>
      </c>
      <c r="H591" s="183"/>
      <c r="I591" s="139"/>
      <c r="J591" s="140">
        <f>ROUND(I591*H591,2)</f>
        <v>0</v>
      </c>
      <c r="K591" s="136" t="s">
        <v>317</v>
      </c>
      <c r="L591" s="34"/>
      <c r="M591" s="141" t="s">
        <v>43</v>
      </c>
      <c r="N591" s="142" t="s">
        <v>52</v>
      </c>
      <c r="P591" s="143">
        <f>O591*H591</f>
        <v>0</v>
      </c>
      <c r="Q591" s="143">
        <v>0</v>
      </c>
      <c r="R591" s="143">
        <f>Q591*H591</f>
        <v>0</v>
      </c>
      <c r="S591" s="143">
        <v>0</v>
      </c>
      <c r="T591" s="144">
        <f>S591*H591</f>
        <v>0</v>
      </c>
      <c r="AR591" s="145" t="s">
        <v>417</v>
      </c>
      <c r="AT591" s="145" t="s">
        <v>313</v>
      </c>
      <c r="AU591" s="145" t="s">
        <v>90</v>
      </c>
      <c r="AY591" s="18" t="s">
        <v>311</v>
      </c>
      <c r="BE591" s="146">
        <f>IF(N591="základní",J591,0)</f>
        <v>0</v>
      </c>
      <c r="BF591" s="146">
        <f>IF(N591="snížená",J591,0)</f>
        <v>0</v>
      </c>
      <c r="BG591" s="146">
        <f>IF(N591="zákl. přenesená",J591,0)</f>
        <v>0</v>
      </c>
      <c r="BH591" s="146">
        <f>IF(N591="sníž. přenesená",J591,0)</f>
        <v>0</v>
      </c>
      <c r="BI591" s="146">
        <f>IF(N591="nulová",J591,0)</f>
        <v>0</v>
      </c>
      <c r="BJ591" s="18" t="s">
        <v>88</v>
      </c>
      <c r="BK591" s="146">
        <f>ROUND(I591*H591,2)</f>
        <v>0</v>
      </c>
      <c r="BL591" s="18" t="s">
        <v>417</v>
      </c>
      <c r="BM591" s="145" t="s">
        <v>4700</v>
      </c>
    </row>
    <row r="592" spans="2:65" s="1" customFormat="1" ht="11.25" x14ac:dyDescent="0.2">
      <c r="B592" s="34"/>
      <c r="D592" s="147" t="s">
        <v>320</v>
      </c>
      <c r="F592" s="148" t="s">
        <v>4701</v>
      </c>
      <c r="I592" s="149"/>
      <c r="L592" s="34"/>
      <c r="M592" s="150"/>
      <c r="T592" s="55"/>
      <c r="AT592" s="18" t="s">
        <v>320</v>
      </c>
      <c r="AU592" s="18" t="s">
        <v>90</v>
      </c>
    </row>
    <row r="593" spans="2:65" s="11" customFormat="1" ht="22.9" customHeight="1" x14ac:dyDescent="0.2">
      <c r="B593" s="122"/>
      <c r="D593" s="123" t="s">
        <v>80</v>
      </c>
      <c r="E593" s="132" t="s">
        <v>1432</v>
      </c>
      <c r="F593" s="132" t="s">
        <v>1433</v>
      </c>
      <c r="I593" s="125"/>
      <c r="J593" s="133">
        <f>BK593</f>
        <v>0</v>
      </c>
      <c r="L593" s="122"/>
      <c r="M593" s="127"/>
      <c r="P593" s="128">
        <f>SUM(P594:P617)</f>
        <v>0</v>
      </c>
      <c r="R593" s="128">
        <f>SUM(R594:R617)</f>
        <v>5.4898437999999992</v>
      </c>
      <c r="T593" s="129">
        <f>SUM(T594:T617)</f>
        <v>0</v>
      </c>
      <c r="AR593" s="123" t="s">
        <v>90</v>
      </c>
      <c r="AT593" s="130" t="s">
        <v>80</v>
      </c>
      <c r="AU593" s="130" t="s">
        <v>88</v>
      </c>
      <c r="AY593" s="123" t="s">
        <v>311</v>
      </c>
      <c r="BK593" s="131">
        <f>SUM(BK594:BK617)</f>
        <v>0</v>
      </c>
    </row>
    <row r="594" spans="2:65" s="1" customFormat="1" ht="16.5" customHeight="1" x14ac:dyDescent="0.2">
      <c r="B594" s="34"/>
      <c r="C594" s="134" t="s">
        <v>1317</v>
      </c>
      <c r="D594" s="134" t="s">
        <v>313</v>
      </c>
      <c r="E594" s="135" t="s">
        <v>1435</v>
      </c>
      <c r="F594" s="136" t="s">
        <v>1436</v>
      </c>
      <c r="G594" s="137" t="s">
        <v>250</v>
      </c>
      <c r="H594" s="138">
        <v>111.8</v>
      </c>
      <c r="I594" s="139"/>
      <c r="J594" s="140">
        <f>ROUND(I594*H594,2)</f>
        <v>0</v>
      </c>
      <c r="K594" s="136" t="s">
        <v>317</v>
      </c>
      <c r="L594" s="34"/>
      <c r="M594" s="141" t="s">
        <v>43</v>
      </c>
      <c r="N594" s="142" t="s">
        <v>52</v>
      </c>
      <c r="P594" s="143">
        <f>O594*H594</f>
        <v>0</v>
      </c>
      <c r="Q594" s="143">
        <v>0</v>
      </c>
      <c r="R594" s="143">
        <f>Q594*H594</f>
        <v>0</v>
      </c>
      <c r="S594" s="143">
        <v>0</v>
      </c>
      <c r="T594" s="144">
        <f>S594*H594</f>
        <v>0</v>
      </c>
      <c r="AR594" s="145" t="s">
        <v>417</v>
      </c>
      <c r="AT594" s="145" t="s">
        <v>313</v>
      </c>
      <c r="AU594" s="145" t="s">
        <v>90</v>
      </c>
      <c r="AY594" s="18" t="s">
        <v>311</v>
      </c>
      <c r="BE594" s="146">
        <f>IF(N594="základní",J594,0)</f>
        <v>0</v>
      </c>
      <c r="BF594" s="146">
        <f>IF(N594="snížená",J594,0)</f>
        <v>0</v>
      </c>
      <c r="BG594" s="146">
        <f>IF(N594="zákl. přenesená",J594,0)</f>
        <v>0</v>
      </c>
      <c r="BH594" s="146">
        <f>IF(N594="sníž. přenesená",J594,0)</f>
        <v>0</v>
      </c>
      <c r="BI594" s="146">
        <f>IF(N594="nulová",J594,0)</f>
        <v>0</v>
      </c>
      <c r="BJ594" s="18" t="s">
        <v>88</v>
      </c>
      <c r="BK594" s="146">
        <f>ROUND(I594*H594,2)</f>
        <v>0</v>
      </c>
      <c r="BL594" s="18" t="s">
        <v>417</v>
      </c>
      <c r="BM594" s="145" t="s">
        <v>4702</v>
      </c>
    </row>
    <row r="595" spans="2:65" s="1" customFormat="1" ht="11.25" x14ac:dyDescent="0.2">
      <c r="B595" s="34"/>
      <c r="D595" s="147" t="s">
        <v>320</v>
      </c>
      <c r="F595" s="148" t="s">
        <v>1438</v>
      </c>
      <c r="I595" s="149"/>
      <c r="L595" s="34"/>
      <c r="M595" s="150"/>
      <c r="T595" s="55"/>
      <c r="AT595" s="18" t="s">
        <v>320</v>
      </c>
      <c r="AU595" s="18" t="s">
        <v>90</v>
      </c>
    </row>
    <row r="596" spans="2:65" s="12" customFormat="1" ht="11.25" x14ac:dyDescent="0.2">
      <c r="B596" s="151"/>
      <c r="D596" s="152" t="s">
        <v>322</v>
      </c>
      <c r="E596" s="153" t="s">
        <v>43</v>
      </c>
      <c r="F596" s="154" t="s">
        <v>4299</v>
      </c>
      <c r="H596" s="155">
        <v>111.8</v>
      </c>
      <c r="I596" s="156"/>
      <c r="L596" s="151"/>
      <c r="M596" s="157"/>
      <c r="T596" s="158"/>
      <c r="AT596" s="153" t="s">
        <v>322</v>
      </c>
      <c r="AU596" s="153" t="s">
        <v>90</v>
      </c>
      <c r="AV596" s="12" t="s">
        <v>90</v>
      </c>
      <c r="AW596" s="12" t="s">
        <v>41</v>
      </c>
      <c r="AX596" s="12" t="s">
        <v>88</v>
      </c>
      <c r="AY596" s="153" t="s">
        <v>311</v>
      </c>
    </row>
    <row r="597" spans="2:65" s="1" customFormat="1" ht="16.5" customHeight="1" x14ac:dyDescent="0.2">
      <c r="B597" s="34"/>
      <c r="C597" s="134" t="s">
        <v>1322</v>
      </c>
      <c r="D597" s="134" t="s">
        <v>313</v>
      </c>
      <c r="E597" s="135" t="s">
        <v>1440</v>
      </c>
      <c r="F597" s="136" t="s">
        <v>1441</v>
      </c>
      <c r="G597" s="137" t="s">
        <v>250</v>
      </c>
      <c r="H597" s="138">
        <v>111.8</v>
      </c>
      <c r="I597" s="139"/>
      <c r="J597" s="140">
        <f>ROUND(I597*H597,2)</f>
        <v>0</v>
      </c>
      <c r="K597" s="136" t="s">
        <v>317</v>
      </c>
      <c r="L597" s="34"/>
      <c r="M597" s="141" t="s">
        <v>43</v>
      </c>
      <c r="N597" s="142" t="s">
        <v>52</v>
      </c>
      <c r="P597" s="143">
        <f>O597*H597</f>
        <v>0</v>
      </c>
      <c r="Q597" s="143">
        <v>2.9999999999999997E-4</v>
      </c>
      <c r="R597" s="143">
        <f>Q597*H597</f>
        <v>3.3539999999999993E-2</v>
      </c>
      <c r="S597" s="143">
        <v>0</v>
      </c>
      <c r="T597" s="144">
        <f>S597*H597</f>
        <v>0</v>
      </c>
      <c r="AR597" s="145" t="s">
        <v>417</v>
      </c>
      <c r="AT597" s="145" t="s">
        <v>313</v>
      </c>
      <c r="AU597" s="145" t="s">
        <v>90</v>
      </c>
      <c r="AY597" s="18" t="s">
        <v>311</v>
      </c>
      <c r="BE597" s="146">
        <f>IF(N597="základní",J597,0)</f>
        <v>0</v>
      </c>
      <c r="BF597" s="146">
        <f>IF(N597="snížená",J597,0)</f>
        <v>0</v>
      </c>
      <c r="BG597" s="146">
        <f>IF(N597="zákl. přenesená",J597,0)</f>
        <v>0</v>
      </c>
      <c r="BH597" s="146">
        <f>IF(N597="sníž. přenesená",J597,0)</f>
        <v>0</v>
      </c>
      <c r="BI597" s="146">
        <f>IF(N597="nulová",J597,0)</f>
        <v>0</v>
      </c>
      <c r="BJ597" s="18" t="s">
        <v>88</v>
      </c>
      <c r="BK597" s="146">
        <f>ROUND(I597*H597,2)</f>
        <v>0</v>
      </c>
      <c r="BL597" s="18" t="s">
        <v>417</v>
      </c>
      <c r="BM597" s="145" t="s">
        <v>4703</v>
      </c>
    </row>
    <row r="598" spans="2:65" s="1" customFormat="1" ht="11.25" x14ac:dyDescent="0.2">
      <c r="B598" s="34"/>
      <c r="D598" s="147" t="s">
        <v>320</v>
      </c>
      <c r="F598" s="148" t="s">
        <v>1443</v>
      </c>
      <c r="I598" s="149"/>
      <c r="L598" s="34"/>
      <c r="M598" s="150"/>
      <c r="T598" s="55"/>
      <c r="AT598" s="18" t="s">
        <v>320</v>
      </c>
      <c r="AU598" s="18" t="s">
        <v>90</v>
      </c>
    </row>
    <row r="599" spans="2:65" s="12" customFormat="1" ht="11.25" x14ac:dyDescent="0.2">
      <c r="B599" s="151"/>
      <c r="D599" s="152" t="s">
        <v>322</v>
      </c>
      <c r="E599" s="153" t="s">
        <v>43</v>
      </c>
      <c r="F599" s="154" t="s">
        <v>4299</v>
      </c>
      <c r="H599" s="155">
        <v>111.8</v>
      </c>
      <c r="I599" s="156"/>
      <c r="L599" s="151"/>
      <c r="M599" s="157"/>
      <c r="T599" s="158"/>
      <c r="AT599" s="153" t="s">
        <v>322</v>
      </c>
      <c r="AU599" s="153" t="s">
        <v>90</v>
      </c>
      <c r="AV599" s="12" t="s">
        <v>90</v>
      </c>
      <c r="AW599" s="12" t="s">
        <v>41</v>
      </c>
      <c r="AX599" s="12" t="s">
        <v>88</v>
      </c>
      <c r="AY599" s="153" t="s">
        <v>311</v>
      </c>
    </row>
    <row r="600" spans="2:65" s="1" customFormat="1" ht="24.2" customHeight="1" x14ac:dyDescent="0.2">
      <c r="B600" s="34"/>
      <c r="C600" s="134" t="s">
        <v>1329</v>
      </c>
      <c r="D600" s="134" t="s">
        <v>313</v>
      </c>
      <c r="E600" s="135" t="s">
        <v>4704</v>
      </c>
      <c r="F600" s="136" t="s">
        <v>4705</v>
      </c>
      <c r="G600" s="137" t="s">
        <v>250</v>
      </c>
      <c r="H600" s="138">
        <v>111.8</v>
      </c>
      <c r="I600" s="139"/>
      <c r="J600" s="140">
        <f>ROUND(I600*H600,2)</f>
        <v>0</v>
      </c>
      <c r="K600" s="136" t="s">
        <v>317</v>
      </c>
      <c r="L600" s="34"/>
      <c r="M600" s="141" t="s">
        <v>43</v>
      </c>
      <c r="N600" s="142" t="s">
        <v>52</v>
      </c>
      <c r="P600" s="143">
        <f>O600*H600</f>
        <v>0</v>
      </c>
      <c r="Q600" s="143">
        <v>1.4999999999999999E-2</v>
      </c>
      <c r="R600" s="143">
        <f>Q600*H600</f>
        <v>1.6769999999999998</v>
      </c>
      <c r="S600" s="143">
        <v>0</v>
      </c>
      <c r="T600" s="144">
        <f>S600*H600</f>
        <v>0</v>
      </c>
      <c r="AR600" s="145" t="s">
        <v>417</v>
      </c>
      <c r="AT600" s="145" t="s">
        <v>313</v>
      </c>
      <c r="AU600" s="145" t="s">
        <v>90</v>
      </c>
      <c r="AY600" s="18" t="s">
        <v>311</v>
      </c>
      <c r="BE600" s="146">
        <f>IF(N600="základní",J600,0)</f>
        <v>0</v>
      </c>
      <c r="BF600" s="146">
        <f>IF(N600="snížená",J600,0)</f>
        <v>0</v>
      </c>
      <c r="BG600" s="146">
        <f>IF(N600="zákl. přenesená",J600,0)</f>
        <v>0</v>
      </c>
      <c r="BH600" s="146">
        <f>IF(N600="sníž. přenesená",J600,0)</f>
        <v>0</v>
      </c>
      <c r="BI600" s="146">
        <f>IF(N600="nulová",J600,0)</f>
        <v>0</v>
      </c>
      <c r="BJ600" s="18" t="s">
        <v>88</v>
      </c>
      <c r="BK600" s="146">
        <f>ROUND(I600*H600,2)</f>
        <v>0</v>
      </c>
      <c r="BL600" s="18" t="s">
        <v>417</v>
      </c>
      <c r="BM600" s="145" t="s">
        <v>4706</v>
      </c>
    </row>
    <row r="601" spans="2:65" s="1" customFormat="1" ht="11.25" x14ac:dyDescent="0.2">
      <c r="B601" s="34"/>
      <c r="D601" s="147" t="s">
        <v>320</v>
      </c>
      <c r="F601" s="148" t="s">
        <v>4707</v>
      </c>
      <c r="I601" s="149"/>
      <c r="L601" s="34"/>
      <c r="M601" s="150"/>
      <c r="T601" s="55"/>
      <c r="AT601" s="18" t="s">
        <v>320</v>
      </c>
      <c r="AU601" s="18" t="s">
        <v>90</v>
      </c>
    </row>
    <row r="602" spans="2:65" s="12" customFormat="1" ht="11.25" x14ac:dyDescent="0.2">
      <c r="B602" s="151"/>
      <c r="D602" s="152" t="s">
        <v>322</v>
      </c>
      <c r="E602" s="153" t="s">
        <v>43</v>
      </c>
      <c r="F602" s="154" t="s">
        <v>4299</v>
      </c>
      <c r="H602" s="155">
        <v>111.8</v>
      </c>
      <c r="I602" s="156"/>
      <c r="L602" s="151"/>
      <c r="M602" s="157"/>
      <c r="T602" s="158"/>
      <c r="AT602" s="153" t="s">
        <v>322</v>
      </c>
      <c r="AU602" s="153" t="s">
        <v>90</v>
      </c>
      <c r="AV602" s="12" t="s">
        <v>90</v>
      </c>
      <c r="AW602" s="12" t="s">
        <v>41</v>
      </c>
      <c r="AX602" s="12" t="s">
        <v>88</v>
      </c>
      <c r="AY602" s="153" t="s">
        <v>311</v>
      </c>
    </row>
    <row r="603" spans="2:65" s="1" customFormat="1" ht="24.2" customHeight="1" x14ac:dyDescent="0.2">
      <c r="B603" s="34"/>
      <c r="C603" s="134" t="s">
        <v>1334</v>
      </c>
      <c r="D603" s="134" t="s">
        <v>313</v>
      </c>
      <c r="E603" s="135" t="s">
        <v>1445</v>
      </c>
      <c r="F603" s="136" t="s">
        <v>1446</v>
      </c>
      <c r="G603" s="137" t="s">
        <v>379</v>
      </c>
      <c r="H603" s="138">
        <v>146.1</v>
      </c>
      <c r="I603" s="139"/>
      <c r="J603" s="140">
        <f>ROUND(I603*H603,2)</f>
        <v>0</v>
      </c>
      <c r="K603" s="136" t="s">
        <v>317</v>
      </c>
      <c r="L603" s="34"/>
      <c r="M603" s="141" t="s">
        <v>43</v>
      </c>
      <c r="N603" s="142" t="s">
        <v>52</v>
      </c>
      <c r="P603" s="143">
        <f>O603*H603</f>
        <v>0</v>
      </c>
      <c r="Q603" s="143">
        <v>5.8E-4</v>
      </c>
      <c r="R603" s="143">
        <f>Q603*H603</f>
        <v>8.4737999999999994E-2</v>
      </c>
      <c r="S603" s="143">
        <v>0</v>
      </c>
      <c r="T603" s="144">
        <f>S603*H603</f>
        <v>0</v>
      </c>
      <c r="AR603" s="145" t="s">
        <v>417</v>
      </c>
      <c r="AT603" s="145" t="s">
        <v>313</v>
      </c>
      <c r="AU603" s="145" t="s">
        <v>90</v>
      </c>
      <c r="AY603" s="18" t="s">
        <v>311</v>
      </c>
      <c r="BE603" s="146">
        <f>IF(N603="základní",J603,0)</f>
        <v>0</v>
      </c>
      <c r="BF603" s="146">
        <f>IF(N603="snížená",J603,0)</f>
        <v>0</v>
      </c>
      <c r="BG603" s="146">
        <f>IF(N603="zákl. přenesená",J603,0)</f>
        <v>0</v>
      </c>
      <c r="BH603" s="146">
        <f>IF(N603="sníž. přenesená",J603,0)</f>
        <v>0</v>
      </c>
      <c r="BI603" s="146">
        <f>IF(N603="nulová",J603,0)</f>
        <v>0</v>
      </c>
      <c r="BJ603" s="18" t="s">
        <v>88</v>
      </c>
      <c r="BK603" s="146">
        <f>ROUND(I603*H603,2)</f>
        <v>0</v>
      </c>
      <c r="BL603" s="18" t="s">
        <v>417</v>
      </c>
      <c r="BM603" s="145" t="s">
        <v>4708</v>
      </c>
    </row>
    <row r="604" spans="2:65" s="1" customFormat="1" ht="11.25" x14ac:dyDescent="0.2">
      <c r="B604" s="34"/>
      <c r="D604" s="147" t="s">
        <v>320</v>
      </c>
      <c r="F604" s="148" t="s">
        <v>1448</v>
      </c>
      <c r="I604" s="149"/>
      <c r="L604" s="34"/>
      <c r="M604" s="150"/>
      <c r="T604" s="55"/>
      <c r="AT604" s="18" t="s">
        <v>320</v>
      </c>
      <c r="AU604" s="18" t="s">
        <v>90</v>
      </c>
    </row>
    <row r="605" spans="2:65" s="12" customFormat="1" ht="11.25" x14ac:dyDescent="0.2">
      <c r="B605" s="151"/>
      <c r="D605" s="152" t="s">
        <v>322</v>
      </c>
      <c r="E605" s="153" t="s">
        <v>43</v>
      </c>
      <c r="F605" s="154" t="s">
        <v>4709</v>
      </c>
      <c r="H605" s="155">
        <v>194.5</v>
      </c>
      <c r="I605" s="156"/>
      <c r="L605" s="151"/>
      <c r="M605" s="157"/>
      <c r="T605" s="158"/>
      <c r="AT605" s="153" t="s">
        <v>322</v>
      </c>
      <c r="AU605" s="153" t="s">
        <v>90</v>
      </c>
      <c r="AV605" s="12" t="s">
        <v>90</v>
      </c>
      <c r="AW605" s="12" t="s">
        <v>41</v>
      </c>
      <c r="AX605" s="12" t="s">
        <v>81</v>
      </c>
      <c r="AY605" s="153" t="s">
        <v>311</v>
      </c>
    </row>
    <row r="606" spans="2:65" s="12" customFormat="1" ht="11.25" x14ac:dyDescent="0.2">
      <c r="B606" s="151"/>
      <c r="D606" s="152" t="s">
        <v>322</v>
      </c>
      <c r="E606" s="153" t="s">
        <v>43</v>
      </c>
      <c r="F606" s="154" t="s">
        <v>4710</v>
      </c>
      <c r="H606" s="155">
        <v>-28.9</v>
      </c>
      <c r="I606" s="156"/>
      <c r="L606" s="151"/>
      <c r="M606" s="157"/>
      <c r="T606" s="158"/>
      <c r="AT606" s="153" t="s">
        <v>322</v>
      </c>
      <c r="AU606" s="153" t="s">
        <v>90</v>
      </c>
      <c r="AV606" s="12" t="s">
        <v>90</v>
      </c>
      <c r="AW606" s="12" t="s">
        <v>41</v>
      </c>
      <c r="AX606" s="12" t="s">
        <v>81</v>
      </c>
      <c r="AY606" s="153" t="s">
        <v>311</v>
      </c>
    </row>
    <row r="607" spans="2:65" s="12" customFormat="1" ht="11.25" x14ac:dyDescent="0.2">
      <c r="B607" s="151"/>
      <c r="D607" s="152" t="s">
        <v>322</v>
      </c>
      <c r="E607" s="153" t="s">
        <v>43</v>
      </c>
      <c r="F607" s="154" t="s">
        <v>4711</v>
      </c>
      <c r="H607" s="155">
        <v>-19.5</v>
      </c>
      <c r="I607" s="156"/>
      <c r="L607" s="151"/>
      <c r="M607" s="157"/>
      <c r="T607" s="158"/>
      <c r="AT607" s="153" t="s">
        <v>322</v>
      </c>
      <c r="AU607" s="153" t="s">
        <v>90</v>
      </c>
      <c r="AV607" s="12" t="s">
        <v>90</v>
      </c>
      <c r="AW607" s="12" t="s">
        <v>41</v>
      </c>
      <c r="AX607" s="12" t="s">
        <v>81</v>
      </c>
      <c r="AY607" s="153" t="s">
        <v>311</v>
      </c>
    </row>
    <row r="608" spans="2:65" s="13" customFormat="1" ht="11.25" x14ac:dyDescent="0.2">
      <c r="B608" s="159"/>
      <c r="D608" s="152" t="s">
        <v>322</v>
      </c>
      <c r="E608" s="160" t="s">
        <v>43</v>
      </c>
      <c r="F608" s="161" t="s">
        <v>331</v>
      </c>
      <c r="H608" s="162">
        <v>146.1</v>
      </c>
      <c r="I608" s="163"/>
      <c r="L608" s="159"/>
      <c r="M608" s="164"/>
      <c r="T608" s="165"/>
      <c r="AT608" s="160" t="s">
        <v>322</v>
      </c>
      <c r="AU608" s="160" t="s">
        <v>90</v>
      </c>
      <c r="AV608" s="13" t="s">
        <v>318</v>
      </c>
      <c r="AW608" s="13" t="s">
        <v>41</v>
      </c>
      <c r="AX608" s="13" t="s">
        <v>88</v>
      </c>
      <c r="AY608" s="160" t="s">
        <v>311</v>
      </c>
    </row>
    <row r="609" spans="2:65" s="1" customFormat="1" ht="16.5" customHeight="1" x14ac:dyDescent="0.2">
      <c r="B609" s="34"/>
      <c r="C609" s="172" t="s">
        <v>1340</v>
      </c>
      <c r="D609" s="172" t="s">
        <v>634</v>
      </c>
      <c r="E609" s="173" t="s">
        <v>1452</v>
      </c>
      <c r="F609" s="174" t="s">
        <v>1453</v>
      </c>
      <c r="G609" s="175" t="s">
        <v>379</v>
      </c>
      <c r="H609" s="176">
        <v>160.71</v>
      </c>
      <c r="I609" s="177"/>
      <c r="J609" s="178">
        <f>ROUND(I609*H609,2)</f>
        <v>0</v>
      </c>
      <c r="K609" s="174" t="s">
        <v>317</v>
      </c>
      <c r="L609" s="179"/>
      <c r="M609" s="180" t="s">
        <v>43</v>
      </c>
      <c r="N609" s="181" t="s">
        <v>52</v>
      </c>
      <c r="P609" s="143">
        <f>O609*H609</f>
        <v>0</v>
      </c>
      <c r="Q609" s="143">
        <v>1.98E-3</v>
      </c>
      <c r="R609" s="143">
        <f>Q609*H609</f>
        <v>0.31820580000000004</v>
      </c>
      <c r="S609" s="143">
        <v>0</v>
      </c>
      <c r="T609" s="144">
        <f>S609*H609</f>
        <v>0</v>
      </c>
      <c r="AR609" s="145" t="s">
        <v>528</v>
      </c>
      <c r="AT609" s="145" t="s">
        <v>634</v>
      </c>
      <c r="AU609" s="145" t="s">
        <v>90</v>
      </c>
      <c r="AY609" s="18" t="s">
        <v>311</v>
      </c>
      <c r="BE609" s="146">
        <f>IF(N609="základní",J609,0)</f>
        <v>0</v>
      </c>
      <c r="BF609" s="146">
        <f>IF(N609="snížená",J609,0)</f>
        <v>0</v>
      </c>
      <c r="BG609" s="146">
        <f>IF(N609="zákl. přenesená",J609,0)</f>
        <v>0</v>
      </c>
      <c r="BH609" s="146">
        <f>IF(N609="sníž. přenesená",J609,0)</f>
        <v>0</v>
      </c>
      <c r="BI609" s="146">
        <f>IF(N609="nulová",J609,0)</f>
        <v>0</v>
      </c>
      <c r="BJ609" s="18" t="s">
        <v>88</v>
      </c>
      <c r="BK609" s="146">
        <f>ROUND(I609*H609,2)</f>
        <v>0</v>
      </c>
      <c r="BL609" s="18" t="s">
        <v>417</v>
      </c>
      <c r="BM609" s="145" t="s">
        <v>4712</v>
      </c>
    </row>
    <row r="610" spans="2:65" s="12" customFormat="1" ht="11.25" x14ac:dyDescent="0.2">
      <c r="B610" s="151"/>
      <c r="D610" s="152" t="s">
        <v>322</v>
      </c>
      <c r="F610" s="154" t="s">
        <v>4713</v>
      </c>
      <c r="H610" s="155">
        <v>160.71</v>
      </c>
      <c r="I610" s="156"/>
      <c r="L610" s="151"/>
      <c r="M610" s="157"/>
      <c r="T610" s="158"/>
      <c r="AT610" s="153" t="s">
        <v>322</v>
      </c>
      <c r="AU610" s="153" t="s">
        <v>90</v>
      </c>
      <c r="AV610" s="12" t="s">
        <v>90</v>
      </c>
      <c r="AW610" s="12" t="s">
        <v>4</v>
      </c>
      <c r="AX610" s="12" t="s">
        <v>88</v>
      </c>
      <c r="AY610" s="153" t="s">
        <v>311</v>
      </c>
    </row>
    <row r="611" spans="2:65" s="1" customFormat="1" ht="24.2" customHeight="1" x14ac:dyDescent="0.2">
      <c r="B611" s="34"/>
      <c r="C611" s="134" t="s">
        <v>1346</v>
      </c>
      <c r="D611" s="134" t="s">
        <v>313</v>
      </c>
      <c r="E611" s="135" t="s">
        <v>3635</v>
      </c>
      <c r="F611" s="136" t="s">
        <v>3636</v>
      </c>
      <c r="G611" s="137" t="s">
        <v>250</v>
      </c>
      <c r="H611" s="138">
        <v>111.8</v>
      </c>
      <c r="I611" s="139"/>
      <c r="J611" s="140">
        <f>ROUND(I611*H611,2)</f>
        <v>0</v>
      </c>
      <c r="K611" s="136" t="s">
        <v>317</v>
      </c>
      <c r="L611" s="34"/>
      <c r="M611" s="141" t="s">
        <v>43</v>
      </c>
      <c r="N611" s="142" t="s">
        <v>52</v>
      </c>
      <c r="P611" s="143">
        <f>O611*H611</f>
        <v>0</v>
      </c>
      <c r="Q611" s="143">
        <v>6.0000000000000001E-3</v>
      </c>
      <c r="R611" s="143">
        <f>Q611*H611</f>
        <v>0.67079999999999995</v>
      </c>
      <c r="S611" s="143">
        <v>0</v>
      </c>
      <c r="T611" s="144">
        <f>S611*H611</f>
        <v>0</v>
      </c>
      <c r="AR611" s="145" t="s">
        <v>417</v>
      </c>
      <c r="AT611" s="145" t="s">
        <v>313</v>
      </c>
      <c r="AU611" s="145" t="s">
        <v>90</v>
      </c>
      <c r="AY611" s="18" t="s">
        <v>311</v>
      </c>
      <c r="BE611" s="146">
        <f>IF(N611="základní",J611,0)</f>
        <v>0</v>
      </c>
      <c r="BF611" s="146">
        <f>IF(N611="snížená",J611,0)</f>
        <v>0</v>
      </c>
      <c r="BG611" s="146">
        <f>IF(N611="zákl. přenesená",J611,0)</f>
        <v>0</v>
      </c>
      <c r="BH611" s="146">
        <f>IF(N611="sníž. přenesená",J611,0)</f>
        <v>0</v>
      </c>
      <c r="BI611" s="146">
        <f>IF(N611="nulová",J611,0)</f>
        <v>0</v>
      </c>
      <c r="BJ611" s="18" t="s">
        <v>88</v>
      </c>
      <c r="BK611" s="146">
        <f>ROUND(I611*H611,2)</f>
        <v>0</v>
      </c>
      <c r="BL611" s="18" t="s">
        <v>417</v>
      </c>
      <c r="BM611" s="145" t="s">
        <v>4714</v>
      </c>
    </row>
    <row r="612" spans="2:65" s="1" customFormat="1" ht="11.25" x14ac:dyDescent="0.2">
      <c r="B612" s="34"/>
      <c r="D612" s="147" t="s">
        <v>320</v>
      </c>
      <c r="F612" s="148" t="s">
        <v>3638</v>
      </c>
      <c r="I612" s="149"/>
      <c r="L612" s="34"/>
      <c r="M612" s="150"/>
      <c r="T612" s="55"/>
      <c r="AT612" s="18" t="s">
        <v>320</v>
      </c>
      <c r="AU612" s="18" t="s">
        <v>90</v>
      </c>
    </row>
    <row r="613" spans="2:65" s="12" customFormat="1" ht="11.25" x14ac:dyDescent="0.2">
      <c r="B613" s="151"/>
      <c r="D613" s="152" t="s">
        <v>322</v>
      </c>
      <c r="E613" s="153" t="s">
        <v>43</v>
      </c>
      <c r="F613" s="154" t="s">
        <v>4299</v>
      </c>
      <c r="H613" s="155">
        <v>111.8</v>
      </c>
      <c r="I613" s="156"/>
      <c r="L613" s="151"/>
      <c r="M613" s="157"/>
      <c r="T613" s="158"/>
      <c r="AT613" s="153" t="s">
        <v>322</v>
      </c>
      <c r="AU613" s="153" t="s">
        <v>90</v>
      </c>
      <c r="AV613" s="12" t="s">
        <v>90</v>
      </c>
      <c r="AW613" s="12" t="s">
        <v>41</v>
      </c>
      <c r="AX613" s="12" t="s">
        <v>88</v>
      </c>
      <c r="AY613" s="153" t="s">
        <v>311</v>
      </c>
    </row>
    <row r="614" spans="2:65" s="1" customFormat="1" ht="21.75" customHeight="1" x14ac:dyDescent="0.2">
      <c r="B614" s="34"/>
      <c r="C614" s="172" t="s">
        <v>1353</v>
      </c>
      <c r="D614" s="172" t="s">
        <v>634</v>
      </c>
      <c r="E614" s="173" t="s">
        <v>4715</v>
      </c>
      <c r="F614" s="174" t="s">
        <v>4716</v>
      </c>
      <c r="G614" s="175" t="s">
        <v>250</v>
      </c>
      <c r="H614" s="176">
        <v>122.98</v>
      </c>
      <c r="I614" s="177"/>
      <c r="J614" s="178">
        <f>ROUND(I614*H614,2)</f>
        <v>0</v>
      </c>
      <c r="K614" s="174" t="s">
        <v>317</v>
      </c>
      <c r="L614" s="179"/>
      <c r="M614" s="180" t="s">
        <v>43</v>
      </c>
      <c r="N614" s="181" t="s">
        <v>52</v>
      </c>
      <c r="P614" s="143">
        <f>O614*H614</f>
        <v>0</v>
      </c>
      <c r="Q614" s="143">
        <v>2.1999999999999999E-2</v>
      </c>
      <c r="R614" s="143">
        <f>Q614*H614</f>
        <v>2.7055599999999997</v>
      </c>
      <c r="S614" s="143">
        <v>0</v>
      </c>
      <c r="T614" s="144">
        <f>S614*H614</f>
        <v>0</v>
      </c>
      <c r="AR614" s="145" t="s">
        <v>528</v>
      </c>
      <c r="AT614" s="145" t="s">
        <v>634</v>
      </c>
      <c r="AU614" s="145" t="s">
        <v>90</v>
      </c>
      <c r="AY614" s="18" t="s">
        <v>311</v>
      </c>
      <c r="BE614" s="146">
        <f>IF(N614="základní",J614,0)</f>
        <v>0</v>
      </c>
      <c r="BF614" s="146">
        <f>IF(N614="snížená",J614,0)</f>
        <v>0</v>
      </c>
      <c r="BG614" s="146">
        <f>IF(N614="zákl. přenesená",J614,0)</f>
        <v>0</v>
      </c>
      <c r="BH614" s="146">
        <f>IF(N614="sníž. přenesená",J614,0)</f>
        <v>0</v>
      </c>
      <c r="BI614" s="146">
        <f>IF(N614="nulová",J614,0)</f>
        <v>0</v>
      </c>
      <c r="BJ614" s="18" t="s">
        <v>88</v>
      </c>
      <c r="BK614" s="146">
        <f>ROUND(I614*H614,2)</f>
        <v>0</v>
      </c>
      <c r="BL614" s="18" t="s">
        <v>417</v>
      </c>
      <c r="BM614" s="145" t="s">
        <v>4717</v>
      </c>
    </row>
    <row r="615" spans="2:65" s="12" customFormat="1" ht="11.25" x14ac:dyDescent="0.2">
      <c r="B615" s="151"/>
      <c r="D615" s="152" t="s">
        <v>322</v>
      </c>
      <c r="F615" s="154" t="s">
        <v>4718</v>
      </c>
      <c r="H615" s="155">
        <v>122.98</v>
      </c>
      <c r="I615" s="156"/>
      <c r="L615" s="151"/>
      <c r="M615" s="157"/>
      <c r="T615" s="158"/>
      <c r="AT615" s="153" t="s">
        <v>322</v>
      </c>
      <c r="AU615" s="153" t="s">
        <v>90</v>
      </c>
      <c r="AV615" s="12" t="s">
        <v>90</v>
      </c>
      <c r="AW615" s="12" t="s">
        <v>4</v>
      </c>
      <c r="AX615" s="12" t="s">
        <v>88</v>
      </c>
      <c r="AY615" s="153" t="s">
        <v>311</v>
      </c>
    </row>
    <row r="616" spans="2:65" s="1" customFormat="1" ht="24.2" customHeight="1" x14ac:dyDescent="0.2">
      <c r="B616" s="34"/>
      <c r="C616" s="134" t="s">
        <v>1359</v>
      </c>
      <c r="D616" s="134" t="s">
        <v>313</v>
      </c>
      <c r="E616" s="135" t="s">
        <v>4719</v>
      </c>
      <c r="F616" s="136" t="s">
        <v>4720</v>
      </c>
      <c r="G616" s="137" t="s">
        <v>962</v>
      </c>
      <c r="H616" s="183"/>
      <c r="I616" s="139"/>
      <c r="J616" s="140">
        <f>ROUND(I616*H616,2)</f>
        <v>0</v>
      </c>
      <c r="K616" s="136" t="s">
        <v>317</v>
      </c>
      <c r="L616" s="34"/>
      <c r="M616" s="141" t="s">
        <v>43</v>
      </c>
      <c r="N616" s="142" t="s">
        <v>52</v>
      </c>
      <c r="P616" s="143">
        <f>O616*H616</f>
        <v>0</v>
      </c>
      <c r="Q616" s="143">
        <v>0</v>
      </c>
      <c r="R616" s="143">
        <f>Q616*H616</f>
        <v>0</v>
      </c>
      <c r="S616" s="143">
        <v>0</v>
      </c>
      <c r="T616" s="144">
        <f>S616*H616</f>
        <v>0</v>
      </c>
      <c r="AR616" s="145" t="s">
        <v>417</v>
      </c>
      <c r="AT616" s="145" t="s">
        <v>313</v>
      </c>
      <c r="AU616" s="145" t="s">
        <v>90</v>
      </c>
      <c r="AY616" s="18" t="s">
        <v>311</v>
      </c>
      <c r="BE616" s="146">
        <f>IF(N616="základní",J616,0)</f>
        <v>0</v>
      </c>
      <c r="BF616" s="146">
        <f>IF(N616="snížená",J616,0)</f>
        <v>0</v>
      </c>
      <c r="BG616" s="146">
        <f>IF(N616="zákl. přenesená",J616,0)</f>
        <v>0</v>
      </c>
      <c r="BH616" s="146">
        <f>IF(N616="sníž. přenesená",J616,0)</f>
        <v>0</v>
      </c>
      <c r="BI616" s="146">
        <f>IF(N616="nulová",J616,0)</f>
        <v>0</v>
      </c>
      <c r="BJ616" s="18" t="s">
        <v>88</v>
      </c>
      <c r="BK616" s="146">
        <f>ROUND(I616*H616,2)</f>
        <v>0</v>
      </c>
      <c r="BL616" s="18" t="s">
        <v>417</v>
      </c>
      <c r="BM616" s="145" t="s">
        <v>4721</v>
      </c>
    </row>
    <row r="617" spans="2:65" s="1" customFormat="1" ht="11.25" x14ac:dyDescent="0.2">
      <c r="B617" s="34"/>
      <c r="D617" s="147" t="s">
        <v>320</v>
      </c>
      <c r="F617" s="148" t="s">
        <v>4722</v>
      </c>
      <c r="I617" s="149"/>
      <c r="L617" s="34"/>
      <c r="M617" s="150"/>
      <c r="T617" s="55"/>
      <c r="AT617" s="18" t="s">
        <v>320</v>
      </c>
      <c r="AU617" s="18" t="s">
        <v>90</v>
      </c>
    </row>
    <row r="618" spans="2:65" s="11" customFormat="1" ht="22.9" customHeight="1" x14ac:dyDescent="0.2">
      <c r="B618" s="122"/>
      <c r="D618" s="123" t="s">
        <v>80</v>
      </c>
      <c r="E618" s="132" t="s">
        <v>1507</v>
      </c>
      <c r="F618" s="132" t="s">
        <v>1508</v>
      </c>
      <c r="I618" s="125"/>
      <c r="J618" s="133">
        <f>BK618</f>
        <v>0</v>
      </c>
      <c r="L618" s="122"/>
      <c r="M618" s="127"/>
      <c r="P618" s="128">
        <f>SUM(P619:P636)</f>
        <v>0</v>
      </c>
      <c r="R618" s="128">
        <f>SUM(R619:R636)</f>
        <v>1.5542519999999997</v>
      </c>
      <c r="T618" s="129">
        <f>SUM(T619:T636)</f>
        <v>0</v>
      </c>
      <c r="AR618" s="123" t="s">
        <v>90</v>
      </c>
      <c r="AT618" s="130" t="s">
        <v>80</v>
      </c>
      <c r="AU618" s="130" t="s">
        <v>88</v>
      </c>
      <c r="AY618" s="123" t="s">
        <v>311</v>
      </c>
      <c r="BK618" s="131">
        <f>SUM(BK619:BK636)</f>
        <v>0</v>
      </c>
    </row>
    <row r="619" spans="2:65" s="1" customFormat="1" ht="16.5" customHeight="1" x14ac:dyDescent="0.2">
      <c r="B619" s="34"/>
      <c r="C619" s="134" t="s">
        <v>1366</v>
      </c>
      <c r="D619" s="134" t="s">
        <v>313</v>
      </c>
      <c r="E619" s="135" t="s">
        <v>4723</v>
      </c>
      <c r="F619" s="136" t="s">
        <v>4724</v>
      </c>
      <c r="G619" s="137" t="s">
        <v>250</v>
      </c>
      <c r="H619" s="138">
        <v>42.93</v>
      </c>
      <c r="I619" s="139"/>
      <c r="J619" s="140">
        <f>ROUND(I619*H619,2)</f>
        <v>0</v>
      </c>
      <c r="K619" s="136" t="s">
        <v>317</v>
      </c>
      <c r="L619" s="34"/>
      <c r="M619" s="141" t="s">
        <v>43</v>
      </c>
      <c r="N619" s="142" t="s">
        <v>52</v>
      </c>
      <c r="P619" s="143">
        <f>O619*H619</f>
        <v>0</v>
      </c>
      <c r="Q619" s="143">
        <v>2.9999999999999997E-4</v>
      </c>
      <c r="R619" s="143">
        <f>Q619*H619</f>
        <v>1.2878999999999998E-2</v>
      </c>
      <c r="S619" s="143">
        <v>0</v>
      </c>
      <c r="T619" s="144">
        <f>S619*H619</f>
        <v>0</v>
      </c>
      <c r="AR619" s="145" t="s">
        <v>417</v>
      </c>
      <c r="AT619" s="145" t="s">
        <v>313</v>
      </c>
      <c r="AU619" s="145" t="s">
        <v>90</v>
      </c>
      <c r="AY619" s="18" t="s">
        <v>311</v>
      </c>
      <c r="BE619" s="146">
        <f>IF(N619="základní",J619,0)</f>
        <v>0</v>
      </c>
      <c r="BF619" s="146">
        <f>IF(N619="snížená",J619,0)</f>
        <v>0</v>
      </c>
      <c r="BG619" s="146">
        <f>IF(N619="zákl. přenesená",J619,0)</f>
        <v>0</v>
      </c>
      <c r="BH619" s="146">
        <f>IF(N619="sníž. přenesená",J619,0)</f>
        <v>0</v>
      </c>
      <c r="BI619" s="146">
        <f>IF(N619="nulová",J619,0)</f>
        <v>0</v>
      </c>
      <c r="BJ619" s="18" t="s">
        <v>88</v>
      </c>
      <c r="BK619" s="146">
        <f>ROUND(I619*H619,2)</f>
        <v>0</v>
      </c>
      <c r="BL619" s="18" t="s">
        <v>417</v>
      </c>
      <c r="BM619" s="145" t="s">
        <v>4725</v>
      </c>
    </row>
    <row r="620" spans="2:65" s="1" customFormat="1" ht="11.25" x14ac:dyDescent="0.2">
      <c r="B620" s="34"/>
      <c r="D620" s="147" t="s">
        <v>320</v>
      </c>
      <c r="F620" s="148" t="s">
        <v>4726</v>
      </c>
      <c r="I620" s="149"/>
      <c r="L620" s="34"/>
      <c r="M620" s="150"/>
      <c r="T620" s="55"/>
      <c r="AT620" s="18" t="s">
        <v>320</v>
      </c>
      <c r="AU620" s="18" t="s">
        <v>90</v>
      </c>
    </row>
    <row r="621" spans="2:65" s="12" customFormat="1" ht="11.25" x14ac:dyDescent="0.2">
      <c r="B621" s="151"/>
      <c r="D621" s="152" t="s">
        <v>322</v>
      </c>
      <c r="E621" s="153" t="s">
        <v>43</v>
      </c>
      <c r="F621" s="154" t="s">
        <v>4366</v>
      </c>
      <c r="H621" s="155">
        <v>42.93</v>
      </c>
      <c r="I621" s="156"/>
      <c r="L621" s="151"/>
      <c r="M621" s="157"/>
      <c r="T621" s="158"/>
      <c r="AT621" s="153" t="s">
        <v>322</v>
      </c>
      <c r="AU621" s="153" t="s">
        <v>90</v>
      </c>
      <c r="AV621" s="12" t="s">
        <v>90</v>
      </c>
      <c r="AW621" s="12" t="s">
        <v>41</v>
      </c>
      <c r="AX621" s="12" t="s">
        <v>88</v>
      </c>
      <c r="AY621" s="153" t="s">
        <v>311</v>
      </c>
    </row>
    <row r="622" spans="2:65" s="1" customFormat="1" ht="21.75" customHeight="1" x14ac:dyDescent="0.2">
      <c r="B622" s="34"/>
      <c r="C622" s="134" t="s">
        <v>1371</v>
      </c>
      <c r="D622" s="134" t="s">
        <v>313</v>
      </c>
      <c r="E622" s="135" t="s">
        <v>4727</v>
      </c>
      <c r="F622" s="136" t="s">
        <v>4728</v>
      </c>
      <c r="G622" s="137" t="s">
        <v>250</v>
      </c>
      <c r="H622" s="138">
        <v>42.93</v>
      </c>
      <c r="I622" s="139"/>
      <c r="J622" s="140">
        <f>ROUND(I622*H622,2)</f>
        <v>0</v>
      </c>
      <c r="K622" s="136" t="s">
        <v>317</v>
      </c>
      <c r="L622" s="34"/>
      <c r="M622" s="141" t="s">
        <v>43</v>
      </c>
      <c r="N622" s="142" t="s">
        <v>52</v>
      </c>
      <c r="P622" s="143">
        <f>O622*H622</f>
        <v>0</v>
      </c>
      <c r="Q622" s="143">
        <v>4.4999999999999997E-3</v>
      </c>
      <c r="R622" s="143">
        <f>Q622*H622</f>
        <v>0.193185</v>
      </c>
      <c r="S622" s="143">
        <v>0</v>
      </c>
      <c r="T622" s="144">
        <f>S622*H622</f>
        <v>0</v>
      </c>
      <c r="AR622" s="145" t="s">
        <v>417</v>
      </c>
      <c r="AT622" s="145" t="s">
        <v>313</v>
      </c>
      <c r="AU622" s="145" t="s">
        <v>90</v>
      </c>
      <c r="AY622" s="18" t="s">
        <v>311</v>
      </c>
      <c r="BE622" s="146">
        <f>IF(N622="základní",J622,0)</f>
        <v>0</v>
      </c>
      <c r="BF622" s="146">
        <f>IF(N622="snížená",J622,0)</f>
        <v>0</v>
      </c>
      <c r="BG622" s="146">
        <f>IF(N622="zákl. přenesená",J622,0)</f>
        <v>0</v>
      </c>
      <c r="BH622" s="146">
        <f>IF(N622="sníž. přenesená",J622,0)</f>
        <v>0</v>
      </c>
      <c r="BI622" s="146">
        <f>IF(N622="nulová",J622,0)</f>
        <v>0</v>
      </c>
      <c r="BJ622" s="18" t="s">
        <v>88</v>
      </c>
      <c r="BK622" s="146">
        <f>ROUND(I622*H622,2)</f>
        <v>0</v>
      </c>
      <c r="BL622" s="18" t="s">
        <v>417</v>
      </c>
      <c r="BM622" s="145" t="s">
        <v>4729</v>
      </c>
    </row>
    <row r="623" spans="2:65" s="1" customFormat="1" ht="11.25" x14ac:dyDescent="0.2">
      <c r="B623" s="34"/>
      <c r="D623" s="147" t="s">
        <v>320</v>
      </c>
      <c r="F623" s="148" t="s">
        <v>4730</v>
      </c>
      <c r="I623" s="149"/>
      <c r="L623" s="34"/>
      <c r="M623" s="150"/>
      <c r="T623" s="55"/>
      <c r="AT623" s="18" t="s">
        <v>320</v>
      </c>
      <c r="AU623" s="18" t="s">
        <v>90</v>
      </c>
    </row>
    <row r="624" spans="2:65" s="12" customFormat="1" ht="11.25" x14ac:dyDescent="0.2">
      <c r="B624" s="151"/>
      <c r="D624" s="152" t="s">
        <v>322</v>
      </c>
      <c r="E624" s="153" t="s">
        <v>43</v>
      </c>
      <c r="F624" s="154" t="s">
        <v>4366</v>
      </c>
      <c r="H624" s="155">
        <v>42.93</v>
      </c>
      <c r="I624" s="156"/>
      <c r="L624" s="151"/>
      <c r="M624" s="157"/>
      <c r="T624" s="158"/>
      <c r="AT624" s="153" t="s">
        <v>322</v>
      </c>
      <c r="AU624" s="153" t="s">
        <v>90</v>
      </c>
      <c r="AV624" s="12" t="s">
        <v>90</v>
      </c>
      <c r="AW624" s="12" t="s">
        <v>41</v>
      </c>
      <c r="AX624" s="12" t="s">
        <v>88</v>
      </c>
      <c r="AY624" s="153" t="s">
        <v>311</v>
      </c>
    </row>
    <row r="625" spans="2:65" s="1" customFormat="1" ht="21.75" customHeight="1" x14ac:dyDescent="0.2">
      <c r="B625" s="34"/>
      <c r="C625" s="134" t="s">
        <v>1375</v>
      </c>
      <c r="D625" s="134" t="s">
        <v>313</v>
      </c>
      <c r="E625" s="135" t="s">
        <v>4731</v>
      </c>
      <c r="F625" s="136" t="s">
        <v>4732</v>
      </c>
      <c r="G625" s="137" t="s">
        <v>250</v>
      </c>
      <c r="H625" s="138">
        <v>42.93</v>
      </c>
      <c r="I625" s="139"/>
      <c r="J625" s="140">
        <f>ROUND(I625*H625,2)</f>
        <v>0</v>
      </c>
      <c r="K625" s="136" t="s">
        <v>317</v>
      </c>
      <c r="L625" s="34"/>
      <c r="M625" s="141" t="s">
        <v>43</v>
      </c>
      <c r="N625" s="142" t="s">
        <v>52</v>
      </c>
      <c r="P625" s="143">
        <f>O625*H625</f>
        <v>0</v>
      </c>
      <c r="Q625" s="143">
        <v>6.0000000000000001E-3</v>
      </c>
      <c r="R625" s="143">
        <f>Q625*H625</f>
        <v>0.25758000000000003</v>
      </c>
      <c r="S625" s="143">
        <v>0</v>
      </c>
      <c r="T625" s="144">
        <f>S625*H625</f>
        <v>0</v>
      </c>
      <c r="AR625" s="145" t="s">
        <v>417</v>
      </c>
      <c r="AT625" s="145" t="s">
        <v>313</v>
      </c>
      <c r="AU625" s="145" t="s">
        <v>90</v>
      </c>
      <c r="AY625" s="18" t="s">
        <v>311</v>
      </c>
      <c r="BE625" s="146">
        <f>IF(N625="základní",J625,0)</f>
        <v>0</v>
      </c>
      <c r="BF625" s="146">
        <f>IF(N625="snížená",J625,0)</f>
        <v>0</v>
      </c>
      <c r="BG625" s="146">
        <f>IF(N625="zákl. přenesená",J625,0)</f>
        <v>0</v>
      </c>
      <c r="BH625" s="146">
        <f>IF(N625="sníž. přenesená",J625,0)</f>
        <v>0</v>
      </c>
      <c r="BI625" s="146">
        <f>IF(N625="nulová",J625,0)</f>
        <v>0</v>
      </c>
      <c r="BJ625" s="18" t="s">
        <v>88</v>
      </c>
      <c r="BK625" s="146">
        <f>ROUND(I625*H625,2)</f>
        <v>0</v>
      </c>
      <c r="BL625" s="18" t="s">
        <v>417</v>
      </c>
      <c r="BM625" s="145" t="s">
        <v>4733</v>
      </c>
    </row>
    <row r="626" spans="2:65" s="1" customFormat="1" ht="11.25" x14ac:dyDescent="0.2">
      <c r="B626" s="34"/>
      <c r="D626" s="147" t="s">
        <v>320</v>
      </c>
      <c r="F626" s="148" t="s">
        <v>4734</v>
      </c>
      <c r="I626" s="149"/>
      <c r="L626" s="34"/>
      <c r="M626" s="150"/>
      <c r="T626" s="55"/>
      <c r="AT626" s="18" t="s">
        <v>320</v>
      </c>
      <c r="AU626" s="18" t="s">
        <v>90</v>
      </c>
    </row>
    <row r="627" spans="2:65" s="12" customFormat="1" ht="11.25" x14ac:dyDescent="0.2">
      <c r="B627" s="151"/>
      <c r="D627" s="152" t="s">
        <v>322</v>
      </c>
      <c r="E627" s="153" t="s">
        <v>43</v>
      </c>
      <c r="F627" s="154" t="s">
        <v>4366</v>
      </c>
      <c r="H627" s="155">
        <v>42.93</v>
      </c>
      <c r="I627" s="156"/>
      <c r="L627" s="151"/>
      <c r="M627" s="157"/>
      <c r="T627" s="158"/>
      <c r="AT627" s="153" t="s">
        <v>322</v>
      </c>
      <c r="AU627" s="153" t="s">
        <v>90</v>
      </c>
      <c r="AV627" s="12" t="s">
        <v>90</v>
      </c>
      <c r="AW627" s="12" t="s">
        <v>41</v>
      </c>
      <c r="AX627" s="12" t="s">
        <v>88</v>
      </c>
      <c r="AY627" s="153" t="s">
        <v>311</v>
      </c>
    </row>
    <row r="628" spans="2:65" s="1" customFormat="1" ht="16.5" customHeight="1" x14ac:dyDescent="0.2">
      <c r="B628" s="34"/>
      <c r="C628" s="172" t="s">
        <v>1381</v>
      </c>
      <c r="D628" s="172" t="s">
        <v>634</v>
      </c>
      <c r="E628" s="173" t="s">
        <v>4735</v>
      </c>
      <c r="F628" s="174" t="s">
        <v>4736</v>
      </c>
      <c r="G628" s="175" t="s">
        <v>250</v>
      </c>
      <c r="H628" s="176">
        <v>47.222999999999999</v>
      </c>
      <c r="I628" s="177"/>
      <c r="J628" s="178">
        <f>ROUND(I628*H628,2)</f>
        <v>0</v>
      </c>
      <c r="K628" s="174" t="s">
        <v>317</v>
      </c>
      <c r="L628" s="179"/>
      <c r="M628" s="180" t="s">
        <v>43</v>
      </c>
      <c r="N628" s="181" t="s">
        <v>52</v>
      </c>
      <c r="P628" s="143">
        <f>O628*H628</f>
        <v>0</v>
      </c>
      <c r="Q628" s="143">
        <v>2.1999999999999999E-2</v>
      </c>
      <c r="R628" s="143">
        <f>Q628*H628</f>
        <v>1.0389059999999999</v>
      </c>
      <c r="S628" s="143">
        <v>0</v>
      </c>
      <c r="T628" s="144">
        <f>S628*H628</f>
        <v>0</v>
      </c>
      <c r="AR628" s="145" t="s">
        <v>528</v>
      </c>
      <c r="AT628" s="145" t="s">
        <v>634</v>
      </c>
      <c r="AU628" s="145" t="s">
        <v>90</v>
      </c>
      <c r="AY628" s="18" t="s">
        <v>311</v>
      </c>
      <c r="BE628" s="146">
        <f>IF(N628="základní",J628,0)</f>
        <v>0</v>
      </c>
      <c r="BF628" s="146">
        <f>IF(N628="snížená",J628,0)</f>
        <v>0</v>
      </c>
      <c r="BG628" s="146">
        <f>IF(N628="zákl. přenesená",J628,0)</f>
        <v>0</v>
      </c>
      <c r="BH628" s="146">
        <f>IF(N628="sníž. přenesená",J628,0)</f>
        <v>0</v>
      </c>
      <c r="BI628" s="146">
        <f>IF(N628="nulová",J628,0)</f>
        <v>0</v>
      </c>
      <c r="BJ628" s="18" t="s">
        <v>88</v>
      </c>
      <c r="BK628" s="146">
        <f>ROUND(I628*H628,2)</f>
        <v>0</v>
      </c>
      <c r="BL628" s="18" t="s">
        <v>417</v>
      </c>
      <c r="BM628" s="145" t="s">
        <v>4737</v>
      </c>
    </row>
    <row r="629" spans="2:65" s="12" customFormat="1" ht="11.25" x14ac:dyDescent="0.2">
      <c r="B629" s="151"/>
      <c r="D629" s="152" t="s">
        <v>322</v>
      </c>
      <c r="F629" s="154" t="s">
        <v>4738</v>
      </c>
      <c r="H629" s="155">
        <v>47.222999999999999</v>
      </c>
      <c r="I629" s="156"/>
      <c r="L629" s="151"/>
      <c r="M629" s="157"/>
      <c r="T629" s="158"/>
      <c r="AT629" s="153" t="s">
        <v>322</v>
      </c>
      <c r="AU629" s="153" t="s">
        <v>90</v>
      </c>
      <c r="AV629" s="12" t="s">
        <v>90</v>
      </c>
      <c r="AW629" s="12" t="s">
        <v>4</v>
      </c>
      <c r="AX629" s="12" t="s">
        <v>88</v>
      </c>
      <c r="AY629" s="153" t="s">
        <v>311</v>
      </c>
    </row>
    <row r="630" spans="2:65" s="1" customFormat="1" ht="16.5" customHeight="1" x14ac:dyDescent="0.2">
      <c r="B630" s="34"/>
      <c r="C630" s="134" t="s">
        <v>1385</v>
      </c>
      <c r="D630" s="134" t="s">
        <v>313</v>
      </c>
      <c r="E630" s="135" t="s">
        <v>4739</v>
      </c>
      <c r="F630" s="136" t="s">
        <v>4740</v>
      </c>
      <c r="G630" s="137" t="s">
        <v>250</v>
      </c>
      <c r="H630" s="138">
        <v>4.2</v>
      </c>
      <c r="I630" s="139"/>
      <c r="J630" s="140">
        <f>ROUND(I630*H630,2)</f>
        <v>0</v>
      </c>
      <c r="K630" s="136" t="s">
        <v>317</v>
      </c>
      <c r="L630" s="34"/>
      <c r="M630" s="141" t="s">
        <v>43</v>
      </c>
      <c r="N630" s="142" t="s">
        <v>52</v>
      </c>
      <c r="P630" s="143">
        <f>O630*H630</f>
        <v>0</v>
      </c>
      <c r="Q630" s="143">
        <v>1.31E-3</v>
      </c>
      <c r="R630" s="143">
        <f>Q630*H630</f>
        <v>5.5019999999999999E-3</v>
      </c>
      <c r="S630" s="143">
        <v>0</v>
      </c>
      <c r="T630" s="144">
        <f>S630*H630</f>
        <v>0</v>
      </c>
      <c r="AR630" s="145" t="s">
        <v>417</v>
      </c>
      <c r="AT630" s="145" t="s">
        <v>313</v>
      </c>
      <c r="AU630" s="145" t="s">
        <v>90</v>
      </c>
      <c r="AY630" s="18" t="s">
        <v>311</v>
      </c>
      <c r="BE630" s="146">
        <f>IF(N630="základní",J630,0)</f>
        <v>0</v>
      </c>
      <c r="BF630" s="146">
        <f>IF(N630="snížená",J630,0)</f>
        <v>0</v>
      </c>
      <c r="BG630" s="146">
        <f>IF(N630="zákl. přenesená",J630,0)</f>
        <v>0</v>
      </c>
      <c r="BH630" s="146">
        <f>IF(N630="sníž. přenesená",J630,0)</f>
        <v>0</v>
      </c>
      <c r="BI630" s="146">
        <f>IF(N630="nulová",J630,0)</f>
        <v>0</v>
      </c>
      <c r="BJ630" s="18" t="s">
        <v>88</v>
      </c>
      <c r="BK630" s="146">
        <f>ROUND(I630*H630,2)</f>
        <v>0</v>
      </c>
      <c r="BL630" s="18" t="s">
        <v>417</v>
      </c>
      <c r="BM630" s="145" t="s">
        <v>4741</v>
      </c>
    </row>
    <row r="631" spans="2:65" s="1" customFormat="1" ht="11.25" x14ac:dyDescent="0.2">
      <c r="B631" s="34"/>
      <c r="D631" s="147" t="s">
        <v>320</v>
      </c>
      <c r="F631" s="148" t="s">
        <v>4742</v>
      </c>
      <c r="I631" s="149"/>
      <c r="L631" s="34"/>
      <c r="M631" s="150"/>
      <c r="T631" s="55"/>
      <c r="AT631" s="18" t="s">
        <v>320</v>
      </c>
      <c r="AU631" s="18" t="s">
        <v>90</v>
      </c>
    </row>
    <row r="632" spans="2:65" s="12" customFormat="1" ht="11.25" x14ac:dyDescent="0.2">
      <c r="B632" s="151"/>
      <c r="D632" s="152" t="s">
        <v>322</v>
      </c>
      <c r="E632" s="153" t="s">
        <v>43</v>
      </c>
      <c r="F632" s="154" t="s">
        <v>4743</v>
      </c>
      <c r="H632" s="155">
        <v>4.2</v>
      </c>
      <c r="I632" s="156"/>
      <c r="L632" s="151"/>
      <c r="M632" s="157"/>
      <c r="T632" s="158"/>
      <c r="AT632" s="153" t="s">
        <v>322</v>
      </c>
      <c r="AU632" s="153" t="s">
        <v>90</v>
      </c>
      <c r="AV632" s="12" t="s">
        <v>90</v>
      </c>
      <c r="AW632" s="12" t="s">
        <v>41</v>
      </c>
      <c r="AX632" s="12" t="s">
        <v>88</v>
      </c>
      <c r="AY632" s="153" t="s">
        <v>311</v>
      </c>
    </row>
    <row r="633" spans="2:65" s="1" customFormat="1" ht="16.5" customHeight="1" x14ac:dyDescent="0.2">
      <c r="B633" s="34"/>
      <c r="C633" s="172" t="s">
        <v>1389</v>
      </c>
      <c r="D633" s="172" t="s">
        <v>634</v>
      </c>
      <c r="E633" s="173" t="s">
        <v>4744</v>
      </c>
      <c r="F633" s="174" t="s">
        <v>4745</v>
      </c>
      <c r="G633" s="175" t="s">
        <v>250</v>
      </c>
      <c r="H633" s="176">
        <v>4.62</v>
      </c>
      <c r="I633" s="177"/>
      <c r="J633" s="178">
        <f>ROUND(I633*H633,2)</f>
        <v>0</v>
      </c>
      <c r="K633" s="174" t="s">
        <v>317</v>
      </c>
      <c r="L633" s="179"/>
      <c r="M633" s="180" t="s">
        <v>43</v>
      </c>
      <c r="N633" s="181" t="s">
        <v>52</v>
      </c>
      <c r="P633" s="143">
        <f>O633*H633</f>
        <v>0</v>
      </c>
      <c r="Q633" s="143">
        <v>0.01</v>
      </c>
      <c r="R633" s="143">
        <f>Q633*H633</f>
        <v>4.6200000000000005E-2</v>
      </c>
      <c r="S633" s="143">
        <v>0</v>
      </c>
      <c r="T633" s="144">
        <f>S633*H633</f>
        <v>0</v>
      </c>
      <c r="AR633" s="145" t="s">
        <v>528</v>
      </c>
      <c r="AT633" s="145" t="s">
        <v>634</v>
      </c>
      <c r="AU633" s="145" t="s">
        <v>90</v>
      </c>
      <c r="AY633" s="18" t="s">
        <v>311</v>
      </c>
      <c r="BE633" s="146">
        <f>IF(N633="základní",J633,0)</f>
        <v>0</v>
      </c>
      <c r="BF633" s="146">
        <f>IF(N633="snížená",J633,0)</f>
        <v>0</v>
      </c>
      <c r="BG633" s="146">
        <f>IF(N633="zákl. přenesená",J633,0)</f>
        <v>0</v>
      </c>
      <c r="BH633" s="146">
        <f>IF(N633="sníž. přenesená",J633,0)</f>
        <v>0</v>
      </c>
      <c r="BI633" s="146">
        <f>IF(N633="nulová",J633,0)</f>
        <v>0</v>
      </c>
      <c r="BJ633" s="18" t="s">
        <v>88</v>
      </c>
      <c r="BK633" s="146">
        <f>ROUND(I633*H633,2)</f>
        <v>0</v>
      </c>
      <c r="BL633" s="18" t="s">
        <v>417</v>
      </c>
      <c r="BM633" s="145" t="s">
        <v>4746</v>
      </c>
    </row>
    <row r="634" spans="2:65" s="12" customFormat="1" ht="11.25" x14ac:dyDescent="0.2">
      <c r="B634" s="151"/>
      <c r="D634" s="152" t="s">
        <v>322</v>
      </c>
      <c r="F634" s="154" t="s">
        <v>4747</v>
      </c>
      <c r="H634" s="155">
        <v>4.62</v>
      </c>
      <c r="I634" s="156"/>
      <c r="L634" s="151"/>
      <c r="M634" s="157"/>
      <c r="T634" s="158"/>
      <c r="AT634" s="153" t="s">
        <v>322</v>
      </c>
      <c r="AU634" s="153" t="s">
        <v>90</v>
      </c>
      <c r="AV634" s="12" t="s">
        <v>90</v>
      </c>
      <c r="AW634" s="12" t="s">
        <v>4</v>
      </c>
      <c r="AX634" s="12" t="s">
        <v>88</v>
      </c>
      <c r="AY634" s="153" t="s">
        <v>311</v>
      </c>
    </row>
    <row r="635" spans="2:65" s="1" customFormat="1" ht="24.2" customHeight="1" x14ac:dyDescent="0.2">
      <c r="B635" s="34"/>
      <c r="C635" s="134" t="s">
        <v>1393</v>
      </c>
      <c r="D635" s="134" t="s">
        <v>313</v>
      </c>
      <c r="E635" s="135" t="s">
        <v>4748</v>
      </c>
      <c r="F635" s="136" t="s">
        <v>4749</v>
      </c>
      <c r="G635" s="137" t="s">
        <v>962</v>
      </c>
      <c r="H635" s="183"/>
      <c r="I635" s="139"/>
      <c r="J635" s="140">
        <f>ROUND(I635*H635,2)</f>
        <v>0</v>
      </c>
      <c r="K635" s="136" t="s">
        <v>317</v>
      </c>
      <c r="L635" s="34"/>
      <c r="M635" s="141" t="s">
        <v>43</v>
      </c>
      <c r="N635" s="142" t="s">
        <v>52</v>
      </c>
      <c r="P635" s="143">
        <f>O635*H635</f>
        <v>0</v>
      </c>
      <c r="Q635" s="143">
        <v>0</v>
      </c>
      <c r="R635" s="143">
        <f>Q635*H635</f>
        <v>0</v>
      </c>
      <c r="S635" s="143">
        <v>0</v>
      </c>
      <c r="T635" s="144">
        <f>S635*H635</f>
        <v>0</v>
      </c>
      <c r="AR635" s="145" t="s">
        <v>417</v>
      </c>
      <c r="AT635" s="145" t="s">
        <v>313</v>
      </c>
      <c r="AU635" s="145" t="s">
        <v>90</v>
      </c>
      <c r="AY635" s="18" t="s">
        <v>311</v>
      </c>
      <c r="BE635" s="146">
        <f>IF(N635="základní",J635,0)</f>
        <v>0</v>
      </c>
      <c r="BF635" s="146">
        <f>IF(N635="snížená",J635,0)</f>
        <v>0</v>
      </c>
      <c r="BG635" s="146">
        <f>IF(N635="zákl. přenesená",J635,0)</f>
        <v>0</v>
      </c>
      <c r="BH635" s="146">
        <f>IF(N635="sníž. přenesená",J635,0)</f>
        <v>0</v>
      </c>
      <c r="BI635" s="146">
        <f>IF(N635="nulová",J635,0)</f>
        <v>0</v>
      </c>
      <c r="BJ635" s="18" t="s">
        <v>88</v>
      </c>
      <c r="BK635" s="146">
        <f>ROUND(I635*H635,2)</f>
        <v>0</v>
      </c>
      <c r="BL635" s="18" t="s">
        <v>417</v>
      </c>
      <c r="BM635" s="145" t="s">
        <v>4750</v>
      </c>
    </row>
    <row r="636" spans="2:65" s="1" customFormat="1" ht="11.25" x14ac:dyDescent="0.2">
      <c r="B636" s="34"/>
      <c r="D636" s="147" t="s">
        <v>320</v>
      </c>
      <c r="F636" s="148" t="s">
        <v>4751</v>
      </c>
      <c r="I636" s="149"/>
      <c r="L636" s="34"/>
      <c r="M636" s="150"/>
      <c r="T636" s="55"/>
      <c r="AT636" s="18" t="s">
        <v>320</v>
      </c>
      <c r="AU636" s="18" t="s">
        <v>90</v>
      </c>
    </row>
    <row r="637" spans="2:65" s="11" customFormat="1" ht="22.9" customHeight="1" x14ac:dyDescent="0.2">
      <c r="B637" s="122"/>
      <c r="D637" s="123" t="s">
        <v>80</v>
      </c>
      <c r="E637" s="132" t="s">
        <v>1560</v>
      </c>
      <c r="F637" s="132" t="s">
        <v>1561</v>
      </c>
      <c r="I637" s="125"/>
      <c r="J637" s="133">
        <f>BK637</f>
        <v>0</v>
      </c>
      <c r="L637" s="122"/>
      <c r="M637" s="127"/>
      <c r="P637" s="128">
        <f>SUM(P638:P659)</f>
        <v>0</v>
      </c>
      <c r="R637" s="128">
        <f>SUM(R638:R659)</f>
        <v>9.9297300000000005E-2</v>
      </c>
      <c r="T637" s="129">
        <f>SUM(T638:T659)</f>
        <v>0</v>
      </c>
      <c r="AR637" s="123" t="s">
        <v>90</v>
      </c>
      <c r="AT637" s="130" t="s">
        <v>80</v>
      </c>
      <c r="AU637" s="130" t="s">
        <v>88</v>
      </c>
      <c r="AY637" s="123" t="s">
        <v>311</v>
      </c>
      <c r="BK637" s="131">
        <f>SUM(BK638:BK659)</f>
        <v>0</v>
      </c>
    </row>
    <row r="638" spans="2:65" s="1" customFormat="1" ht="16.5" customHeight="1" x14ac:dyDescent="0.2">
      <c r="B638" s="34"/>
      <c r="C638" s="134" t="s">
        <v>1398</v>
      </c>
      <c r="D638" s="134" t="s">
        <v>313</v>
      </c>
      <c r="E638" s="135" t="s">
        <v>1563</v>
      </c>
      <c r="F638" s="136" t="s">
        <v>1564</v>
      </c>
      <c r="G638" s="137" t="s">
        <v>250</v>
      </c>
      <c r="H638" s="138">
        <v>6.68</v>
      </c>
      <c r="I638" s="139"/>
      <c r="J638" s="140">
        <f>ROUND(I638*H638,2)</f>
        <v>0</v>
      </c>
      <c r="K638" s="136" t="s">
        <v>317</v>
      </c>
      <c r="L638" s="34"/>
      <c r="M638" s="141" t="s">
        <v>43</v>
      </c>
      <c r="N638" s="142" t="s">
        <v>52</v>
      </c>
      <c r="P638" s="143">
        <f>O638*H638</f>
        <v>0</v>
      </c>
      <c r="Q638" s="143">
        <v>1.7000000000000001E-4</v>
      </c>
      <c r="R638" s="143">
        <f>Q638*H638</f>
        <v>1.1356000000000001E-3</v>
      </c>
      <c r="S638" s="143">
        <v>0</v>
      </c>
      <c r="T638" s="144">
        <f>S638*H638</f>
        <v>0</v>
      </c>
      <c r="AR638" s="145" t="s">
        <v>417</v>
      </c>
      <c r="AT638" s="145" t="s">
        <v>313</v>
      </c>
      <c r="AU638" s="145" t="s">
        <v>90</v>
      </c>
      <c r="AY638" s="18" t="s">
        <v>311</v>
      </c>
      <c r="BE638" s="146">
        <f>IF(N638="základní",J638,0)</f>
        <v>0</v>
      </c>
      <c r="BF638" s="146">
        <f>IF(N638="snížená",J638,0)</f>
        <v>0</v>
      </c>
      <c r="BG638" s="146">
        <f>IF(N638="zákl. přenesená",J638,0)</f>
        <v>0</v>
      </c>
      <c r="BH638" s="146">
        <f>IF(N638="sníž. přenesená",J638,0)</f>
        <v>0</v>
      </c>
      <c r="BI638" s="146">
        <f>IF(N638="nulová",J638,0)</f>
        <v>0</v>
      </c>
      <c r="BJ638" s="18" t="s">
        <v>88</v>
      </c>
      <c r="BK638" s="146">
        <f>ROUND(I638*H638,2)</f>
        <v>0</v>
      </c>
      <c r="BL638" s="18" t="s">
        <v>417</v>
      </c>
      <c r="BM638" s="145" t="s">
        <v>4752</v>
      </c>
    </row>
    <row r="639" spans="2:65" s="1" customFormat="1" ht="11.25" x14ac:dyDescent="0.2">
      <c r="B639" s="34"/>
      <c r="D639" s="147" t="s">
        <v>320</v>
      </c>
      <c r="F639" s="148" t="s">
        <v>1566</v>
      </c>
      <c r="I639" s="149"/>
      <c r="L639" s="34"/>
      <c r="M639" s="150"/>
      <c r="T639" s="55"/>
      <c r="AT639" s="18" t="s">
        <v>320</v>
      </c>
      <c r="AU639" s="18" t="s">
        <v>90</v>
      </c>
    </row>
    <row r="640" spans="2:65" s="12" customFormat="1" ht="11.25" x14ac:dyDescent="0.2">
      <c r="B640" s="151"/>
      <c r="D640" s="152" t="s">
        <v>322</v>
      </c>
      <c r="E640" s="153" t="s">
        <v>43</v>
      </c>
      <c r="F640" s="154" t="s">
        <v>4753</v>
      </c>
      <c r="H640" s="155">
        <v>3.34</v>
      </c>
      <c r="I640" s="156"/>
      <c r="L640" s="151"/>
      <c r="M640" s="157"/>
      <c r="T640" s="158"/>
      <c r="AT640" s="153" t="s">
        <v>322</v>
      </c>
      <c r="AU640" s="153" t="s">
        <v>90</v>
      </c>
      <c r="AV640" s="12" t="s">
        <v>90</v>
      </c>
      <c r="AW640" s="12" t="s">
        <v>41</v>
      </c>
      <c r="AX640" s="12" t="s">
        <v>88</v>
      </c>
      <c r="AY640" s="153" t="s">
        <v>311</v>
      </c>
    </row>
    <row r="641" spans="2:65" s="12" customFormat="1" ht="11.25" x14ac:dyDescent="0.2">
      <c r="B641" s="151"/>
      <c r="D641" s="152" t="s">
        <v>322</v>
      </c>
      <c r="F641" s="154" t="s">
        <v>4754</v>
      </c>
      <c r="H641" s="155">
        <v>6.68</v>
      </c>
      <c r="I641" s="156"/>
      <c r="L641" s="151"/>
      <c r="M641" s="157"/>
      <c r="T641" s="158"/>
      <c r="AT641" s="153" t="s">
        <v>322</v>
      </c>
      <c r="AU641" s="153" t="s">
        <v>90</v>
      </c>
      <c r="AV641" s="12" t="s">
        <v>90</v>
      </c>
      <c r="AW641" s="12" t="s">
        <v>4</v>
      </c>
      <c r="AX641" s="12" t="s">
        <v>88</v>
      </c>
      <c r="AY641" s="153" t="s">
        <v>311</v>
      </c>
    </row>
    <row r="642" spans="2:65" s="1" customFormat="1" ht="24.2" customHeight="1" x14ac:dyDescent="0.2">
      <c r="B642" s="34"/>
      <c r="C642" s="134" t="s">
        <v>1402</v>
      </c>
      <c r="D642" s="134" t="s">
        <v>313</v>
      </c>
      <c r="E642" s="135" t="s">
        <v>1579</v>
      </c>
      <c r="F642" s="136" t="s">
        <v>1580</v>
      </c>
      <c r="G642" s="137" t="s">
        <v>250</v>
      </c>
      <c r="H642" s="138">
        <v>208.21</v>
      </c>
      <c r="I642" s="139"/>
      <c r="J642" s="140">
        <f>ROUND(I642*H642,2)</f>
        <v>0</v>
      </c>
      <c r="K642" s="136" t="s">
        <v>317</v>
      </c>
      <c r="L642" s="34"/>
      <c r="M642" s="141" t="s">
        <v>43</v>
      </c>
      <c r="N642" s="142" t="s">
        <v>52</v>
      </c>
      <c r="P642" s="143">
        <f>O642*H642</f>
        <v>0</v>
      </c>
      <c r="Q642" s="143">
        <v>1.1E-4</v>
      </c>
      <c r="R642" s="143">
        <f>Q642*H642</f>
        <v>2.2903100000000003E-2</v>
      </c>
      <c r="S642" s="143">
        <v>0</v>
      </c>
      <c r="T642" s="144">
        <f>S642*H642</f>
        <v>0</v>
      </c>
      <c r="AR642" s="145" t="s">
        <v>417</v>
      </c>
      <c r="AT642" s="145" t="s">
        <v>313</v>
      </c>
      <c r="AU642" s="145" t="s">
        <v>90</v>
      </c>
      <c r="AY642" s="18" t="s">
        <v>311</v>
      </c>
      <c r="BE642" s="146">
        <f>IF(N642="základní",J642,0)</f>
        <v>0</v>
      </c>
      <c r="BF642" s="146">
        <f>IF(N642="snížená",J642,0)</f>
        <v>0</v>
      </c>
      <c r="BG642" s="146">
        <f>IF(N642="zákl. přenesená",J642,0)</f>
        <v>0</v>
      </c>
      <c r="BH642" s="146">
        <f>IF(N642="sníž. přenesená",J642,0)</f>
        <v>0</v>
      </c>
      <c r="BI642" s="146">
        <f>IF(N642="nulová",J642,0)</f>
        <v>0</v>
      </c>
      <c r="BJ642" s="18" t="s">
        <v>88</v>
      </c>
      <c r="BK642" s="146">
        <f>ROUND(I642*H642,2)</f>
        <v>0</v>
      </c>
      <c r="BL642" s="18" t="s">
        <v>417</v>
      </c>
      <c r="BM642" s="145" t="s">
        <v>4755</v>
      </c>
    </row>
    <row r="643" spans="2:65" s="1" customFormat="1" ht="11.25" x14ac:dyDescent="0.2">
      <c r="B643" s="34"/>
      <c r="D643" s="147" t="s">
        <v>320</v>
      </c>
      <c r="F643" s="148" t="s">
        <v>1582</v>
      </c>
      <c r="I643" s="149"/>
      <c r="L643" s="34"/>
      <c r="M643" s="150"/>
      <c r="T643" s="55"/>
      <c r="AT643" s="18" t="s">
        <v>320</v>
      </c>
      <c r="AU643" s="18" t="s">
        <v>90</v>
      </c>
    </row>
    <row r="644" spans="2:65" s="12" customFormat="1" ht="11.25" x14ac:dyDescent="0.2">
      <c r="B644" s="151"/>
      <c r="D644" s="152" t="s">
        <v>322</v>
      </c>
      <c r="E644" s="153" t="s">
        <v>43</v>
      </c>
      <c r="F644" s="154" t="s">
        <v>4185</v>
      </c>
      <c r="H644" s="155">
        <v>221.76</v>
      </c>
      <c r="I644" s="156"/>
      <c r="L644" s="151"/>
      <c r="M644" s="157"/>
      <c r="T644" s="158"/>
      <c r="AT644" s="153" t="s">
        <v>322</v>
      </c>
      <c r="AU644" s="153" t="s">
        <v>90</v>
      </c>
      <c r="AV644" s="12" t="s">
        <v>90</v>
      </c>
      <c r="AW644" s="12" t="s">
        <v>41</v>
      </c>
      <c r="AX644" s="12" t="s">
        <v>81</v>
      </c>
      <c r="AY644" s="153" t="s">
        <v>311</v>
      </c>
    </row>
    <row r="645" spans="2:65" s="12" customFormat="1" ht="11.25" x14ac:dyDescent="0.2">
      <c r="B645" s="151"/>
      <c r="D645" s="152" t="s">
        <v>322</v>
      </c>
      <c r="E645" s="153" t="s">
        <v>43</v>
      </c>
      <c r="F645" s="154" t="s">
        <v>4186</v>
      </c>
      <c r="H645" s="155">
        <v>-25.19</v>
      </c>
      <c r="I645" s="156"/>
      <c r="L645" s="151"/>
      <c r="M645" s="157"/>
      <c r="T645" s="158"/>
      <c r="AT645" s="153" t="s">
        <v>322</v>
      </c>
      <c r="AU645" s="153" t="s">
        <v>90</v>
      </c>
      <c r="AV645" s="12" t="s">
        <v>90</v>
      </c>
      <c r="AW645" s="12" t="s">
        <v>41</v>
      </c>
      <c r="AX645" s="12" t="s">
        <v>81</v>
      </c>
      <c r="AY645" s="153" t="s">
        <v>311</v>
      </c>
    </row>
    <row r="646" spans="2:65" s="12" customFormat="1" ht="11.25" x14ac:dyDescent="0.2">
      <c r="B646" s="151"/>
      <c r="D646" s="152" t="s">
        <v>322</v>
      </c>
      <c r="E646" s="153" t="s">
        <v>43</v>
      </c>
      <c r="F646" s="154" t="s">
        <v>4756</v>
      </c>
      <c r="H646" s="155">
        <v>11.64</v>
      </c>
      <c r="I646" s="156"/>
      <c r="L646" s="151"/>
      <c r="M646" s="157"/>
      <c r="T646" s="158"/>
      <c r="AT646" s="153" t="s">
        <v>322</v>
      </c>
      <c r="AU646" s="153" t="s">
        <v>90</v>
      </c>
      <c r="AV646" s="12" t="s">
        <v>90</v>
      </c>
      <c r="AW646" s="12" t="s">
        <v>41</v>
      </c>
      <c r="AX646" s="12" t="s">
        <v>81</v>
      </c>
      <c r="AY646" s="153" t="s">
        <v>311</v>
      </c>
    </row>
    <row r="647" spans="2:65" s="13" customFormat="1" ht="11.25" x14ac:dyDescent="0.2">
      <c r="B647" s="159"/>
      <c r="D647" s="152" t="s">
        <v>322</v>
      </c>
      <c r="E647" s="160" t="s">
        <v>43</v>
      </c>
      <c r="F647" s="161" t="s">
        <v>331</v>
      </c>
      <c r="H647" s="162">
        <v>208.21</v>
      </c>
      <c r="I647" s="163"/>
      <c r="L647" s="159"/>
      <c r="M647" s="164"/>
      <c r="T647" s="165"/>
      <c r="AT647" s="160" t="s">
        <v>322</v>
      </c>
      <c r="AU647" s="160" t="s">
        <v>90</v>
      </c>
      <c r="AV647" s="13" t="s">
        <v>318</v>
      </c>
      <c r="AW647" s="13" t="s">
        <v>41</v>
      </c>
      <c r="AX647" s="13" t="s">
        <v>88</v>
      </c>
      <c r="AY647" s="160" t="s">
        <v>311</v>
      </c>
    </row>
    <row r="648" spans="2:65" s="1" customFormat="1" ht="24.2" customHeight="1" x14ac:dyDescent="0.2">
      <c r="B648" s="34"/>
      <c r="C648" s="134" t="s">
        <v>1409</v>
      </c>
      <c r="D648" s="134" t="s">
        <v>313</v>
      </c>
      <c r="E648" s="135" t="s">
        <v>1590</v>
      </c>
      <c r="F648" s="136" t="s">
        <v>1591</v>
      </c>
      <c r="G648" s="137" t="s">
        <v>250</v>
      </c>
      <c r="H648" s="138">
        <v>208.21</v>
      </c>
      <c r="I648" s="139"/>
      <c r="J648" s="140">
        <f>ROUND(I648*H648,2)</f>
        <v>0</v>
      </c>
      <c r="K648" s="136" t="s">
        <v>317</v>
      </c>
      <c r="L648" s="34"/>
      <c r="M648" s="141" t="s">
        <v>43</v>
      </c>
      <c r="N648" s="142" t="s">
        <v>52</v>
      </c>
      <c r="P648" s="143">
        <f>O648*H648</f>
        <v>0</v>
      </c>
      <c r="Q648" s="143">
        <v>3.6000000000000002E-4</v>
      </c>
      <c r="R648" s="143">
        <f>Q648*H648</f>
        <v>7.4955600000000011E-2</v>
      </c>
      <c r="S648" s="143">
        <v>0</v>
      </c>
      <c r="T648" s="144">
        <f>S648*H648</f>
        <v>0</v>
      </c>
      <c r="AR648" s="145" t="s">
        <v>417</v>
      </c>
      <c r="AT648" s="145" t="s">
        <v>313</v>
      </c>
      <c r="AU648" s="145" t="s">
        <v>90</v>
      </c>
      <c r="AY648" s="18" t="s">
        <v>311</v>
      </c>
      <c r="BE648" s="146">
        <f>IF(N648="základní",J648,0)</f>
        <v>0</v>
      </c>
      <c r="BF648" s="146">
        <f>IF(N648="snížená",J648,0)</f>
        <v>0</v>
      </c>
      <c r="BG648" s="146">
        <f>IF(N648="zákl. přenesená",J648,0)</f>
        <v>0</v>
      </c>
      <c r="BH648" s="146">
        <f>IF(N648="sníž. přenesená",J648,0)</f>
        <v>0</v>
      </c>
      <c r="BI648" s="146">
        <f>IF(N648="nulová",J648,0)</f>
        <v>0</v>
      </c>
      <c r="BJ648" s="18" t="s">
        <v>88</v>
      </c>
      <c r="BK648" s="146">
        <f>ROUND(I648*H648,2)</f>
        <v>0</v>
      </c>
      <c r="BL648" s="18" t="s">
        <v>417</v>
      </c>
      <c r="BM648" s="145" t="s">
        <v>4757</v>
      </c>
    </row>
    <row r="649" spans="2:65" s="1" customFormat="1" ht="11.25" x14ac:dyDescent="0.2">
      <c r="B649" s="34"/>
      <c r="D649" s="147" t="s">
        <v>320</v>
      </c>
      <c r="F649" s="148" t="s">
        <v>1593</v>
      </c>
      <c r="I649" s="149"/>
      <c r="L649" s="34"/>
      <c r="M649" s="150"/>
      <c r="T649" s="55"/>
      <c r="AT649" s="18" t="s">
        <v>320</v>
      </c>
      <c r="AU649" s="18" t="s">
        <v>90</v>
      </c>
    </row>
    <row r="650" spans="2:65" s="12" customFormat="1" ht="11.25" x14ac:dyDescent="0.2">
      <c r="B650" s="151"/>
      <c r="D650" s="152" t="s">
        <v>322</v>
      </c>
      <c r="E650" s="153" t="s">
        <v>43</v>
      </c>
      <c r="F650" s="154" t="s">
        <v>4185</v>
      </c>
      <c r="H650" s="155">
        <v>221.76</v>
      </c>
      <c r="I650" s="156"/>
      <c r="L650" s="151"/>
      <c r="M650" s="157"/>
      <c r="T650" s="158"/>
      <c r="AT650" s="153" t="s">
        <v>322</v>
      </c>
      <c r="AU650" s="153" t="s">
        <v>90</v>
      </c>
      <c r="AV650" s="12" t="s">
        <v>90</v>
      </c>
      <c r="AW650" s="12" t="s">
        <v>41</v>
      </c>
      <c r="AX650" s="12" t="s">
        <v>81</v>
      </c>
      <c r="AY650" s="153" t="s">
        <v>311</v>
      </c>
    </row>
    <row r="651" spans="2:65" s="12" customFormat="1" ht="11.25" x14ac:dyDescent="0.2">
      <c r="B651" s="151"/>
      <c r="D651" s="152" t="s">
        <v>322</v>
      </c>
      <c r="E651" s="153" t="s">
        <v>43</v>
      </c>
      <c r="F651" s="154" t="s">
        <v>4186</v>
      </c>
      <c r="H651" s="155">
        <v>-25.19</v>
      </c>
      <c r="I651" s="156"/>
      <c r="L651" s="151"/>
      <c r="M651" s="157"/>
      <c r="T651" s="158"/>
      <c r="AT651" s="153" t="s">
        <v>322</v>
      </c>
      <c r="AU651" s="153" t="s">
        <v>90</v>
      </c>
      <c r="AV651" s="12" t="s">
        <v>90</v>
      </c>
      <c r="AW651" s="12" t="s">
        <v>41</v>
      </c>
      <c r="AX651" s="12" t="s">
        <v>81</v>
      </c>
      <c r="AY651" s="153" t="s">
        <v>311</v>
      </c>
    </row>
    <row r="652" spans="2:65" s="12" customFormat="1" ht="11.25" x14ac:dyDescent="0.2">
      <c r="B652" s="151"/>
      <c r="D652" s="152" t="s">
        <v>322</v>
      </c>
      <c r="E652" s="153" t="s">
        <v>43</v>
      </c>
      <c r="F652" s="154" t="s">
        <v>4756</v>
      </c>
      <c r="H652" s="155">
        <v>11.64</v>
      </c>
      <c r="I652" s="156"/>
      <c r="L652" s="151"/>
      <c r="M652" s="157"/>
      <c r="T652" s="158"/>
      <c r="AT652" s="153" t="s">
        <v>322</v>
      </c>
      <c r="AU652" s="153" t="s">
        <v>90</v>
      </c>
      <c r="AV652" s="12" t="s">
        <v>90</v>
      </c>
      <c r="AW652" s="12" t="s">
        <v>41</v>
      </c>
      <c r="AX652" s="12" t="s">
        <v>81</v>
      </c>
      <c r="AY652" s="153" t="s">
        <v>311</v>
      </c>
    </row>
    <row r="653" spans="2:65" s="13" customFormat="1" ht="11.25" x14ac:dyDescent="0.2">
      <c r="B653" s="159"/>
      <c r="D653" s="152" t="s">
        <v>322</v>
      </c>
      <c r="E653" s="160" t="s">
        <v>43</v>
      </c>
      <c r="F653" s="161" t="s">
        <v>331</v>
      </c>
      <c r="H653" s="162">
        <v>208.21</v>
      </c>
      <c r="I653" s="163"/>
      <c r="L653" s="159"/>
      <c r="M653" s="164"/>
      <c r="T653" s="165"/>
      <c r="AT653" s="160" t="s">
        <v>322</v>
      </c>
      <c r="AU653" s="160" t="s">
        <v>90</v>
      </c>
      <c r="AV653" s="13" t="s">
        <v>318</v>
      </c>
      <c r="AW653" s="13" t="s">
        <v>41</v>
      </c>
      <c r="AX653" s="13" t="s">
        <v>88</v>
      </c>
      <c r="AY653" s="160" t="s">
        <v>311</v>
      </c>
    </row>
    <row r="654" spans="2:65" s="1" customFormat="1" ht="24.2" customHeight="1" x14ac:dyDescent="0.2">
      <c r="B654" s="34"/>
      <c r="C654" s="134" t="s">
        <v>1419</v>
      </c>
      <c r="D654" s="134" t="s">
        <v>313</v>
      </c>
      <c r="E654" s="135" t="s">
        <v>4758</v>
      </c>
      <c r="F654" s="136" t="s">
        <v>4759</v>
      </c>
      <c r="G654" s="137" t="s">
        <v>379</v>
      </c>
      <c r="H654" s="138">
        <v>73.2</v>
      </c>
      <c r="I654" s="139"/>
      <c r="J654" s="140">
        <f>ROUND(I654*H654,2)</f>
        <v>0</v>
      </c>
      <c r="K654" s="136" t="s">
        <v>317</v>
      </c>
      <c r="L654" s="34"/>
      <c r="M654" s="141" t="s">
        <v>43</v>
      </c>
      <c r="N654" s="142" t="s">
        <v>52</v>
      </c>
      <c r="P654" s="143">
        <f>O654*H654</f>
        <v>0</v>
      </c>
      <c r="Q654" s="143">
        <v>0</v>
      </c>
      <c r="R654" s="143">
        <f>Q654*H654</f>
        <v>0</v>
      </c>
      <c r="S654" s="143">
        <v>0</v>
      </c>
      <c r="T654" s="144">
        <f>S654*H654</f>
        <v>0</v>
      </c>
      <c r="AR654" s="145" t="s">
        <v>417</v>
      </c>
      <c r="AT654" s="145" t="s">
        <v>313</v>
      </c>
      <c r="AU654" s="145" t="s">
        <v>90</v>
      </c>
      <c r="AY654" s="18" t="s">
        <v>311</v>
      </c>
      <c r="BE654" s="146">
        <f>IF(N654="základní",J654,0)</f>
        <v>0</v>
      </c>
      <c r="BF654" s="146">
        <f>IF(N654="snížená",J654,0)</f>
        <v>0</v>
      </c>
      <c r="BG654" s="146">
        <f>IF(N654="zákl. přenesená",J654,0)</f>
        <v>0</v>
      </c>
      <c r="BH654" s="146">
        <f>IF(N654="sníž. přenesená",J654,0)</f>
        <v>0</v>
      </c>
      <c r="BI654" s="146">
        <f>IF(N654="nulová",J654,0)</f>
        <v>0</v>
      </c>
      <c r="BJ654" s="18" t="s">
        <v>88</v>
      </c>
      <c r="BK654" s="146">
        <f>ROUND(I654*H654,2)</f>
        <v>0</v>
      </c>
      <c r="BL654" s="18" t="s">
        <v>417</v>
      </c>
      <c r="BM654" s="145" t="s">
        <v>4760</v>
      </c>
    </row>
    <row r="655" spans="2:65" s="1" customFormat="1" ht="11.25" x14ac:dyDescent="0.2">
      <c r="B655" s="34"/>
      <c r="D655" s="147" t="s">
        <v>320</v>
      </c>
      <c r="F655" s="148" t="s">
        <v>4761</v>
      </c>
      <c r="I655" s="149"/>
      <c r="L655" s="34"/>
      <c r="M655" s="150"/>
      <c r="T655" s="55"/>
      <c r="AT655" s="18" t="s">
        <v>320</v>
      </c>
      <c r="AU655" s="18" t="s">
        <v>90</v>
      </c>
    </row>
    <row r="656" spans="2:65" s="12" customFormat="1" ht="11.25" x14ac:dyDescent="0.2">
      <c r="B656" s="151"/>
      <c r="D656" s="152" t="s">
        <v>322</v>
      </c>
      <c r="E656" s="153" t="s">
        <v>43</v>
      </c>
      <c r="F656" s="154" t="s">
        <v>4762</v>
      </c>
      <c r="H656" s="155">
        <v>73.2</v>
      </c>
      <c r="I656" s="156"/>
      <c r="L656" s="151"/>
      <c r="M656" s="157"/>
      <c r="T656" s="158"/>
      <c r="AT656" s="153" t="s">
        <v>322</v>
      </c>
      <c r="AU656" s="153" t="s">
        <v>90</v>
      </c>
      <c r="AV656" s="12" t="s">
        <v>90</v>
      </c>
      <c r="AW656" s="12" t="s">
        <v>41</v>
      </c>
      <c r="AX656" s="12" t="s">
        <v>88</v>
      </c>
      <c r="AY656" s="153" t="s">
        <v>311</v>
      </c>
    </row>
    <row r="657" spans="2:65" s="1" customFormat="1" ht="24.2" customHeight="1" x14ac:dyDescent="0.2">
      <c r="B657" s="34"/>
      <c r="C657" s="134" t="s">
        <v>1427</v>
      </c>
      <c r="D657" s="134" t="s">
        <v>313</v>
      </c>
      <c r="E657" s="135" t="s">
        <v>4763</v>
      </c>
      <c r="F657" s="136" t="s">
        <v>4764</v>
      </c>
      <c r="G657" s="137" t="s">
        <v>250</v>
      </c>
      <c r="H657" s="138">
        <v>30.3</v>
      </c>
      <c r="I657" s="139"/>
      <c r="J657" s="140">
        <f>ROUND(I657*H657,2)</f>
        <v>0</v>
      </c>
      <c r="K657" s="136" t="s">
        <v>317</v>
      </c>
      <c r="L657" s="34"/>
      <c r="M657" s="141" t="s">
        <v>43</v>
      </c>
      <c r="N657" s="142" t="s">
        <v>52</v>
      </c>
      <c r="P657" s="143">
        <f>O657*H657</f>
        <v>0</v>
      </c>
      <c r="Q657" s="143">
        <v>1.0000000000000001E-5</v>
      </c>
      <c r="R657" s="143">
        <f>Q657*H657</f>
        <v>3.0300000000000005E-4</v>
      </c>
      <c r="S657" s="143">
        <v>0</v>
      </c>
      <c r="T657" s="144">
        <f>S657*H657</f>
        <v>0</v>
      </c>
      <c r="AR657" s="145" t="s">
        <v>417</v>
      </c>
      <c r="AT657" s="145" t="s">
        <v>313</v>
      </c>
      <c r="AU657" s="145" t="s">
        <v>90</v>
      </c>
      <c r="AY657" s="18" t="s">
        <v>311</v>
      </c>
      <c r="BE657" s="146">
        <f>IF(N657="základní",J657,0)</f>
        <v>0</v>
      </c>
      <c r="BF657" s="146">
        <f>IF(N657="snížená",J657,0)</f>
        <v>0</v>
      </c>
      <c r="BG657" s="146">
        <f>IF(N657="zákl. přenesená",J657,0)</f>
        <v>0</v>
      </c>
      <c r="BH657" s="146">
        <f>IF(N657="sníž. přenesená",J657,0)</f>
        <v>0</v>
      </c>
      <c r="BI657" s="146">
        <f>IF(N657="nulová",J657,0)</f>
        <v>0</v>
      </c>
      <c r="BJ657" s="18" t="s">
        <v>88</v>
      </c>
      <c r="BK657" s="146">
        <f>ROUND(I657*H657,2)</f>
        <v>0</v>
      </c>
      <c r="BL657" s="18" t="s">
        <v>417</v>
      </c>
      <c r="BM657" s="145" t="s">
        <v>4765</v>
      </c>
    </row>
    <row r="658" spans="2:65" s="1" customFormat="1" ht="11.25" x14ac:dyDescent="0.2">
      <c r="B658" s="34"/>
      <c r="D658" s="147" t="s">
        <v>320</v>
      </c>
      <c r="F658" s="148" t="s">
        <v>4766</v>
      </c>
      <c r="I658" s="149"/>
      <c r="L658" s="34"/>
      <c r="M658" s="150"/>
      <c r="T658" s="55"/>
      <c r="AT658" s="18" t="s">
        <v>320</v>
      </c>
      <c r="AU658" s="18" t="s">
        <v>90</v>
      </c>
    </row>
    <row r="659" spans="2:65" s="12" customFormat="1" ht="11.25" x14ac:dyDescent="0.2">
      <c r="B659" s="151"/>
      <c r="D659" s="152" t="s">
        <v>322</v>
      </c>
      <c r="E659" s="153" t="s">
        <v>43</v>
      </c>
      <c r="F659" s="154" t="s">
        <v>4767</v>
      </c>
      <c r="H659" s="155">
        <v>30.3</v>
      </c>
      <c r="I659" s="156"/>
      <c r="L659" s="151"/>
      <c r="M659" s="157"/>
      <c r="T659" s="158"/>
      <c r="AT659" s="153" t="s">
        <v>322</v>
      </c>
      <c r="AU659" s="153" t="s">
        <v>90</v>
      </c>
      <c r="AV659" s="12" t="s">
        <v>90</v>
      </c>
      <c r="AW659" s="12" t="s">
        <v>41</v>
      </c>
      <c r="AX659" s="12" t="s">
        <v>88</v>
      </c>
      <c r="AY659" s="153" t="s">
        <v>311</v>
      </c>
    </row>
    <row r="660" spans="2:65" s="11" customFormat="1" ht="22.9" customHeight="1" x14ac:dyDescent="0.2">
      <c r="B660" s="122"/>
      <c r="D660" s="123" t="s">
        <v>80</v>
      </c>
      <c r="E660" s="132" t="s">
        <v>1604</v>
      </c>
      <c r="F660" s="132" t="s">
        <v>1605</v>
      </c>
      <c r="I660" s="125"/>
      <c r="J660" s="133">
        <f>BK660</f>
        <v>0</v>
      </c>
      <c r="L660" s="122"/>
      <c r="M660" s="127"/>
      <c r="P660" s="128">
        <f>SUM(P661:P675)</f>
        <v>0</v>
      </c>
      <c r="R660" s="128">
        <f>SUM(R661:R675)</f>
        <v>0.33801840000000005</v>
      </c>
      <c r="T660" s="129">
        <f>SUM(T661:T675)</f>
        <v>0</v>
      </c>
      <c r="AR660" s="123" t="s">
        <v>90</v>
      </c>
      <c r="AT660" s="130" t="s">
        <v>80</v>
      </c>
      <c r="AU660" s="130" t="s">
        <v>88</v>
      </c>
      <c r="AY660" s="123" t="s">
        <v>311</v>
      </c>
      <c r="BK660" s="131">
        <f>SUM(BK661:BK675)</f>
        <v>0</v>
      </c>
    </row>
    <row r="661" spans="2:65" s="1" customFormat="1" ht="16.5" customHeight="1" x14ac:dyDescent="0.2">
      <c r="B661" s="34"/>
      <c r="C661" s="134" t="s">
        <v>1434</v>
      </c>
      <c r="D661" s="134" t="s">
        <v>313</v>
      </c>
      <c r="E661" s="135" t="s">
        <v>1607</v>
      </c>
      <c r="F661" s="136" t="s">
        <v>1608</v>
      </c>
      <c r="G661" s="137" t="s">
        <v>250</v>
      </c>
      <c r="H661" s="138">
        <v>537.96</v>
      </c>
      <c r="I661" s="139"/>
      <c r="J661" s="140">
        <f>ROUND(I661*H661,2)</f>
        <v>0</v>
      </c>
      <c r="K661" s="136" t="s">
        <v>317</v>
      </c>
      <c r="L661" s="34"/>
      <c r="M661" s="141" t="s">
        <v>43</v>
      </c>
      <c r="N661" s="142" t="s">
        <v>52</v>
      </c>
      <c r="P661" s="143">
        <f>O661*H661</f>
        <v>0</v>
      </c>
      <c r="Q661" s="143">
        <v>2.1000000000000001E-4</v>
      </c>
      <c r="R661" s="143">
        <f>Q661*H661</f>
        <v>0.11297160000000002</v>
      </c>
      <c r="S661" s="143">
        <v>0</v>
      </c>
      <c r="T661" s="144">
        <f>S661*H661</f>
        <v>0</v>
      </c>
      <c r="AR661" s="145" t="s">
        <v>417</v>
      </c>
      <c r="AT661" s="145" t="s">
        <v>313</v>
      </c>
      <c r="AU661" s="145" t="s">
        <v>90</v>
      </c>
      <c r="AY661" s="18" t="s">
        <v>311</v>
      </c>
      <c r="BE661" s="146">
        <f>IF(N661="základní",J661,0)</f>
        <v>0</v>
      </c>
      <c r="BF661" s="146">
        <f>IF(N661="snížená",J661,0)</f>
        <v>0</v>
      </c>
      <c r="BG661" s="146">
        <f>IF(N661="zákl. přenesená",J661,0)</f>
        <v>0</v>
      </c>
      <c r="BH661" s="146">
        <f>IF(N661="sníž. přenesená",J661,0)</f>
        <v>0</v>
      </c>
      <c r="BI661" s="146">
        <f>IF(N661="nulová",J661,0)</f>
        <v>0</v>
      </c>
      <c r="BJ661" s="18" t="s">
        <v>88</v>
      </c>
      <c r="BK661" s="146">
        <f>ROUND(I661*H661,2)</f>
        <v>0</v>
      </c>
      <c r="BL661" s="18" t="s">
        <v>417</v>
      </c>
      <c r="BM661" s="145" t="s">
        <v>4768</v>
      </c>
    </row>
    <row r="662" spans="2:65" s="1" customFormat="1" ht="11.25" x14ac:dyDescent="0.2">
      <c r="B662" s="34"/>
      <c r="D662" s="147" t="s">
        <v>320</v>
      </c>
      <c r="F662" s="148" t="s">
        <v>1610</v>
      </c>
      <c r="I662" s="149"/>
      <c r="L662" s="34"/>
      <c r="M662" s="150"/>
      <c r="T662" s="55"/>
      <c r="AT662" s="18" t="s">
        <v>320</v>
      </c>
      <c r="AU662" s="18" t="s">
        <v>90</v>
      </c>
    </row>
    <row r="663" spans="2:65" s="12" customFormat="1" ht="11.25" x14ac:dyDescent="0.2">
      <c r="B663" s="151"/>
      <c r="D663" s="152" t="s">
        <v>322</v>
      </c>
      <c r="E663" s="153" t="s">
        <v>43</v>
      </c>
      <c r="F663" s="154" t="s">
        <v>4164</v>
      </c>
      <c r="H663" s="155">
        <v>641.85</v>
      </c>
      <c r="I663" s="156"/>
      <c r="L663" s="151"/>
      <c r="M663" s="157"/>
      <c r="T663" s="158"/>
      <c r="AT663" s="153" t="s">
        <v>322</v>
      </c>
      <c r="AU663" s="153" t="s">
        <v>90</v>
      </c>
      <c r="AV663" s="12" t="s">
        <v>90</v>
      </c>
      <c r="AW663" s="12" t="s">
        <v>41</v>
      </c>
      <c r="AX663" s="12" t="s">
        <v>81</v>
      </c>
      <c r="AY663" s="153" t="s">
        <v>311</v>
      </c>
    </row>
    <row r="664" spans="2:65" s="12" customFormat="1" ht="11.25" x14ac:dyDescent="0.2">
      <c r="B664" s="151"/>
      <c r="D664" s="152" t="s">
        <v>322</v>
      </c>
      <c r="E664" s="153" t="s">
        <v>43</v>
      </c>
      <c r="F664" s="154" t="s">
        <v>4165</v>
      </c>
      <c r="H664" s="155">
        <v>-73.59</v>
      </c>
      <c r="I664" s="156"/>
      <c r="L664" s="151"/>
      <c r="M664" s="157"/>
      <c r="T664" s="158"/>
      <c r="AT664" s="153" t="s">
        <v>322</v>
      </c>
      <c r="AU664" s="153" t="s">
        <v>90</v>
      </c>
      <c r="AV664" s="12" t="s">
        <v>90</v>
      </c>
      <c r="AW664" s="12" t="s">
        <v>41</v>
      </c>
      <c r="AX664" s="12" t="s">
        <v>81</v>
      </c>
      <c r="AY664" s="153" t="s">
        <v>311</v>
      </c>
    </row>
    <row r="665" spans="2:65" s="12" customFormat="1" ht="11.25" x14ac:dyDescent="0.2">
      <c r="B665" s="151"/>
      <c r="D665" s="152" t="s">
        <v>322</v>
      </c>
      <c r="E665" s="153" t="s">
        <v>43</v>
      </c>
      <c r="F665" s="154" t="s">
        <v>4176</v>
      </c>
      <c r="H665" s="155">
        <v>-42.93</v>
      </c>
      <c r="I665" s="156"/>
      <c r="L665" s="151"/>
      <c r="M665" s="157"/>
      <c r="T665" s="158"/>
      <c r="AT665" s="153" t="s">
        <v>322</v>
      </c>
      <c r="AU665" s="153" t="s">
        <v>90</v>
      </c>
      <c r="AV665" s="12" t="s">
        <v>90</v>
      </c>
      <c r="AW665" s="12" t="s">
        <v>41</v>
      </c>
      <c r="AX665" s="12" t="s">
        <v>81</v>
      </c>
      <c r="AY665" s="153" t="s">
        <v>311</v>
      </c>
    </row>
    <row r="666" spans="2:65" s="12" customFormat="1" ht="11.25" x14ac:dyDescent="0.2">
      <c r="B666" s="151"/>
      <c r="D666" s="152" t="s">
        <v>322</v>
      </c>
      <c r="E666" s="153" t="s">
        <v>43</v>
      </c>
      <c r="F666" s="154" t="s">
        <v>4166</v>
      </c>
      <c r="H666" s="155">
        <v>12.63</v>
      </c>
      <c r="I666" s="156"/>
      <c r="L666" s="151"/>
      <c r="M666" s="157"/>
      <c r="T666" s="158"/>
      <c r="AT666" s="153" t="s">
        <v>322</v>
      </c>
      <c r="AU666" s="153" t="s">
        <v>90</v>
      </c>
      <c r="AV666" s="12" t="s">
        <v>90</v>
      </c>
      <c r="AW666" s="12" t="s">
        <v>41</v>
      </c>
      <c r="AX666" s="12" t="s">
        <v>81</v>
      </c>
      <c r="AY666" s="153" t="s">
        <v>311</v>
      </c>
    </row>
    <row r="667" spans="2:65" s="13" customFormat="1" ht="11.25" x14ac:dyDescent="0.2">
      <c r="B667" s="159"/>
      <c r="D667" s="152" t="s">
        <v>322</v>
      </c>
      <c r="E667" s="160" t="s">
        <v>43</v>
      </c>
      <c r="F667" s="161" t="s">
        <v>331</v>
      </c>
      <c r="H667" s="162">
        <v>537.96</v>
      </c>
      <c r="I667" s="163"/>
      <c r="L667" s="159"/>
      <c r="M667" s="164"/>
      <c r="T667" s="165"/>
      <c r="AT667" s="160" t="s">
        <v>322</v>
      </c>
      <c r="AU667" s="160" t="s">
        <v>90</v>
      </c>
      <c r="AV667" s="13" t="s">
        <v>318</v>
      </c>
      <c r="AW667" s="13" t="s">
        <v>41</v>
      </c>
      <c r="AX667" s="13" t="s">
        <v>88</v>
      </c>
      <c r="AY667" s="160" t="s">
        <v>311</v>
      </c>
    </row>
    <row r="668" spans="2:65" s="1" customFormat="1" ht="16.5" customHeight="1" x14ac:dyDescent="0.2">
      <c r="B668" s="34"/>
      <c r="C668" s="134" t="s">
        <v>1439</v>
      </c>
      <c r="D668" s="134" t="s">
        <v>313</v>
      </c>
      <c r="E668" s="135" t="s">
        <v>1613</v>
      </c>
      <c r="F668" s="136" t="s">
        <v>1614</v>
      </c>
      <c r="G668" s="137" t="s">
        <v>250</v>
      </c>
      <c r="H668" s="138">
        <v>681.96</v>
      </c>
      <c r="I668" s="139"/>
      <c r="J668" s="140">
        <f>ROUND(I668*H668,2)</f>
        <v>0</v>
      </c>
      <c r="K668" s="136" t="s">
        <v>317</v>
      </c>
      <c r="L668" s="34"/>
      <c r="M668" s="141" t="s">
        <v>43</v>
      </c>
      <c r="N668" s="142" t="s">
        <v>52</v>
      </c>
      <c r="P668" s="143">
        <f>O668*H668</f>
        <v>0</v>
      </c>
      <c r="Q668" s="143">
        <v>3.3E-4</v>
      </c>
      <c r="R668" s="143">
        <f>Q668*H668</f>
        <v>0.22504680000000002</v>
      </c>
      <c r="S668" s="143">
        <v>0</v>
      </c>
      <c r="T668" s="144">
        <f>S668*H668</f>
        <v>0</v>
      </c>
      <c r="AR668" s="145" t="s">
        <v>417</v>
      </c>
      <c r="AT668" s="145" t="s">
        <v>313</v>
      </c>
      <c r="AU668" s="145" t="s">
        <v>90</v>
      </c>
      <c r="AY668" s="18" t="s">
        <v>311</v>
      </c>
      <c r="BE668" s="146">
        <f>IF(N668="základní",J668,0)</f>
        <v>0</v>
      </c>
      <c r="BF668" s="146">
        <f>IF(N668="snížená",J668,0)</f>
        <v>0</v>
      </c>
      <c r="BG668" s="146">
        <f>IF(N668="zákl. přenesená",J668,0)</f>
        <v>0</v>
      </c>
      <c r="BH668" s="146">
        <f>IF(N668="sníž. přenesená",J668,0)</f>
        <v>0</v>
      </c>
      <c r="BI668" s="146">
        <f>IF(N668="nulová",J668,0)</f>
        <v>0</v>
      </c>
      <c r="BJ668" s="18" t="s">
        <v>88</v>
      </c>
      <c r="BK668" s="146">
        <f>ROUND(I668*H668,2)</f>
        <v>0</v>
      </c>
      <c r="BL668" s="18" t="s">
        <v>417</v>
      </c>
      <c r="BM668" s="145" t="s">
        <v>4769</v>
      </c>
    </row>
    <row r="669" spans="2:65" s="1" customFormat="1" ht="11.25" x14ac:dyDescent="0.2">
      <c r="B669" s="34"/>
      <c r="D669" s="147" t="s">
        <v>320</v>
      </c>
      <c r="F669" s="148" t="s">
        <v>1616</v>
      </c>
      <c r="I669" s="149"/>
      <c r="L669" s="34"/>
      <c r="M669" s="150"/>
      <c r="T669" s="55"/>
      <c r="AT669" s="18" t="s">
        <v>320</v>
      </c>
      <c r="AU669" s="18" t="s">
        <v>90</v>
      </c>
    </row>
    <row r="670" spans="2:65" s="12" customFormat="1" ht="11.25" x14ac:dyDescent="0.2">
      <c r="B670" s="151"/>
      <c r="D670" s="152" t="s">
        <v>322</v>
      </c>
      <c r="E670" s="153" t="s">
        <v>43</v>
      </c>
      <c r="F670" s="154" t="s">
        <v>4164</v>
      </c>
      <c r="H670" s="155">
        <v>641.85</v>
      </c>
      <c r="I670" s="156"/>
      <c r="L670" s="151"/>
      <c r="M670" s="157"/>
      <c r="T670" s="158"/>
      <c r="AT670" s="153" t="s">
        <v>322</v>
      </c>
      <c r="AU670" s="153" t="s">
        <v>90</v>
      </c>
      <c r="AV670" s="12" t="s">
        <v>90</v>
      </c>
      <c r="AW670" s="12" t="s">
        <v>41</v>
      </c>
      <c r="AX670" s="12" t="s">
        <v>81</v>
      </c>
      <c r="AY670" s="153" t="s">
        <v>311</v>
      </c>
    </row>
    <row r="671" spans="2:65" s="12" customFormat="1" ht="11.25" x14ac:dyDescent="0.2">
      <c r="B671" s="151"/>
      <c r="D671" s="152" t="s">
        <v>322</v>
      </c>
      <c r="E671" s="153" t="s">
        <v>43</v>
      </c>
      <c r="F671" s="154" t="s">
        <v>4165</v>
      </c>
      <c r="H671" s="155">
        <v>-73.59</v>
      </c>
      <c r="I671" s="156"/>
      <c r="L671" s="151"/>
      <c r="M671" s="157"/>
      <c r="T671" s="158"/>
      <c r="AT671" s="153" t="s">
        <v>322</v>
      </c>
      <c r="AU671" s="153" t="s">
        <v>90</v>
      </c>
      <c r="AV671" s="12" t="s">
        <v>90</v>
      </c>
      <c r="AW671" s="12" t="s">
        <v>41</v>
      </c>
      <c r="AX671" s="12" t="s">
        <v>81</v>
      </c>
      <c r="AY671" s="153" t="s">
        <v>311</v>
      </c>
    </row>
    <row r="672" spans="2:65" s="12" customFormat="1" ht="11.25" x14ac:dyDescent="0.2">
      <c r="B672" s="151"/>
      <c r="D672" s="152" t="s">
        <v>322</v>
      </c>
      <c r="E672" s="153" t="s">
        <v>43</v>
      </c>
      <c r="F672" s="154" t="s">
        <v>4176</v>
      </c>
      <c r="H672" s="155">
        <v>-42.93</v>
      </c>
      <c r="I672" s="156"/>
      <c r="L672" s="151"/>
      <c r="M672" s="157"/>
      <c r="T672" s="158"/>
      <c r="AT672" s="153" t="s">
        <v>322</v>
      </c>
      <c r="AU672" s="153" t="s">
        <v>90</v>
      </c>
      <c r="AV672" s="12" t="s">
        <v>90</v>
      </c>
      <c r="AW672" s="12" t="s">
        <v>41</v>
      </c>
      <c r="AX672" s="12" t="s">
        <v>81</v>
      </c>
      <c r="AY672" s="153" t="s">
        <v>311</v>
      </c>
    </row>
    <row r="673" spans="2:51" s="12" customFormat="1" ht="11.25" x14ac:dyDescent="0.2">
      <c r="B673" s="151"/>
      <c r="D673" s="152" t="s">
        <v>322</v>
      </c>
      <c r="E673" s="153" t="s">
        <v>43</v>
      </c>
      <c r="F673" s="154" t="s">
        <v>4166</v>
      </c>
      <c r="H673" s="155">
        <v>12.63</v>
      </c>
      <c r="I673" s="156"/>
      <c r="L673" s="151"/>
      <c r="M673" s="157"/>
      <c r="T673" s="158"/>
      <c r="AT673" s="153" t="s">
        <v>322</v>
      </c>
      <c r="AU673" s="153" t="s">
        <v>90</v>
      </c>
      <c r="AV673" s="12" t="s">
        <v>90</v>
      </c>
      <c r="AW673" s="12" t="s">
        <v>41</v>
      </c>
      <c r="AX673" s="12" t="s">
        <v>81</v>
      </c>
      <c r="AY673" s="153" t="s">
        <v>311</v>
      </c>
    </row>
    <row r="674" spans="2:51" s="12" customFormat="1" ht="11.25" x14ac:dyDescent="0.2">
      <c r="B674" s="151"/>
      <c r="D674" s="152" t="s">
        <v>322</v>
      </c>
      <c r="E674" s="153" t="s">
        <v>43</v>
      </c>
      <c r="F674" s="154" t="s">
        <v>4770</v>
      </c>
      <c r="H674" s="155">
        <v>144</v>
      </c>
      <c r="I674" s="156"/>
      <c r="L674" s="151"/>
      <c r="M674" s="157"/>
      <c r="T674" s="158"/>
      <c r="AT674" s="153" t="s">
        <v>322</v>
      </c>
      <c r="AU674" s="153" t="s">
        <v>90</v>
      </c>
      <c r="AV674" s="12" t="s">
        <v>90</v>
      </c>
      <c r="AW674" s="12" t="s">
        <v>41</v>
      </c>
      <c r="AX674" s="12" t="s">
        <v>81</v>
      </c>
      <c r="AY674" s="153" t="s">
        <v>311</v>
      </c>
    </row>
    <row r="675" spans="2:51" s="13" customFormat="1" ht="11.25" x14ac:dyDescent="0.2">
      <c r="B675" s="159"/>
      <c r="D675" s="152" t="s">
        <v>322</v>
      </c>
      <c r="E675" s="160" t="s">
        <v>43</v>
      </c>
      <c r="F675" s="161" t="s">
        <v>331</v>
      </c>
      <c r="H675" s="162">
        <v>681.96</v>
      </c>
      <c r="I675" s="163"/>
      <c r="L675" s="159"/>
      <c r="M675" s="191"/>
      <c r="N675" s="192"/>
      <c r="O675" s="192"/>
      <c r="P675" s="192"/>
      <c r="Q675" s="192"/>
      <c r="R675" s="192"/>
      <c r="S675" s="192"/>
      <c r="T675" s="193"/>
      <c r="AT675" s="160" t="s">
        <v>322</v>
      </c>
      <c r="AU675" s="160" t="s">
        <v>90</v>
      </c>
      <c r="AV675" s="13" t="s">
        <v>318</v>
      </c>
      <c r="AW675" s="13" t="s">
        <v>41</v>
      </c>
      <c r="AX675" s="13" t="s">
        <v>88</v>
      </c>
      <c r="AY675" s="160" t="s">
        <v>311</v>
      </c>
    </row>
    <row r="676" spans="2:51" s="1" customFormat="1" ht="6.95" customHeight="1" x14ac:dyDescent="0.2">
      <c r="B676" s="43"/>
      <c r="C676" s="44"/>
      <c r="D676" s="44"/>
      <c r="E676" s="44"/>
      <c r="F676" s="44"/>
      <c r="G676" s="44"/>
      <c r="H676" s="44"/>
      <c r="I676" s="44"/>
      <c r="J676" s="44"/>
      <c r="K676" s="44"/>
      <c r="L676" s="34"/>
    </row>
  </sheetData>
  <sheetProtection algorithmName="SHA-512" hashValue="0goXEUH1U0Gxzd5+vEuYqYGuBOoF8pJL60Fy4JtdTCa3nOpIHhgcThckO1Zk7cn4HnM/XljTurP9IAN7hWEb9A==" saltValue="QktjnhZUN2WeLitLWxHFSg4d83/icduAc8nO2tJ7RuwaZyP4tKF7CYUCsHEVf/3ZVzMfsPe7dSyUZ9awKk9k6Q==" spinCount="100000" sheet="1" objects="1" scenarios="1" formatColumns="0" formatRows="0" autoFilter="0"/>
  <autoFilter ref="C106:K675" xr:uid="{00000000-0009-0000-0000-000010000000}"/>
  <mergeCells count="12">
    <mergeCell ref="E99:H99"/>
    <mergeCell ref="L2:V2"/>
    <mergeCell ref="E50:H50"/>
    <mergeCell ref="E52:H52"/>
    <mergeCell ref="E54:H54"/>
    <mergeCell ref="E95:H95"/>
    <mergeCell ref="E97:H97"/>
    <mergeCell ref="E7:H7"/>
    <mergeCell ref="E9:H9"/>
    <mergeCell ref="E11:H11"/>
    <mergeCell ref="E20:H20"/>
    <mergeCell ref="E29:H29"/>
  </mergeCells>
  <hyperlinks>
    <hyperlink ref="F111" r:id="rId1" xr:uid="{00000000-0004-0000-1000-000000000000}"/>
    <hyperlink ref="F114" r:id="rId2" xr:uid="{00000000-0004-0000-1000-000001000000}"/>
    <hyperlink ref="F117" r:id="rId3" xr:uid="{00000000-0004-0000-1000-000002000000}"/>
    <hyperlink ref="F120" r:id="rId4" xr:uid="{00000000-0004-0000-1000-000003000000}"/>
    <hyperlink ref="F124" r:id="rId5" xr:uid="{00000000-0004-0000-1000-000004000000}"/>
    <hyperlink ref="F127" r:id="rId6" xr:uid="{00000000-0004-0000-1000-000005000000}"/>
    <hyperlink ref="F130" r:id="rId7" xr:uid="{00000000-0004-0000-1000-000006000000}"/>
    <hyperlink ref="F134" r:id="rId8" xr:uid="{00000000-0004-0000-1000-000007000000}"/>
    <hyperlink ref="F138" r:id="rId9" xr:uid="{00000000-0004-0000-1000-000008000000}"/>
    <hyperlink ref="F144" r:id="rId10" xr:uid="{00000000-0004-0000-1000-000009000000}"/>
    <hyperlink ref="F147" r:id="rId11" xr:uid="{00000000-0004-0000-1000-00000A000000}"/>
    <hyperlink ref="F153" r:id="rId12" xr:uid="{00000000-0004-0000-1000-00000B000000}"/>
    <hyperlink ref="F156" r:id="rId13" xr:uid="{00000000-0004-0000-1000-00000C000000}"/>
    <hyperlink ref="F163" r:id="rId14" xr:uid="{00000000-0004-0000-1000-00000D000000}"/>
    <hyperlink ref="F165" r:id="rId15" xr:uid="{00000000-0004-0000-1000-00000E000000}"/>
    <hyperlink ref="F172" r:id="rId16" xr:uid="{00000000-0004-0000-1000-00000F000000}"/>
    <hyperlink ref="F177" r:id="rId17" xr:uid="{00000000-0004-0000-1000-000010000000}"/>
    <hyperlink ref="F184" r:id="rId18" xr:uid="{00000000-0004-0000-1000-000011000000}"/>
    <hyperlink ref="F200" r:id="rId19" xr:uid="{00000000-0004-0000-1000-000012000000}"/>
    <hyperlink ref="F202" r:id="rId20" xr:uid="{00000000-0004-0000-1000-000013000000}"/>
    <hyperlink ref="F205" r:id="rId21" xr:uid="{00000000-0004-0000-1000-000014000000}"/>
    <hyperlink ref="F208" r:id="rId22" xr:uid="{00000000-0004-0000-1000-000015000000}"/>
    <hyperlink ref="F214" r:id="rId23" xr:uid="{00000000-0004-0000-1000-000016000000}"/>
    <hyperlink ref="F219" r:id="rId24" xr:uid="{00000000-0004-0000-1000-000017000000}"/>
    <hyperlink ref="F222" r:id="rId25" xr:uid="{00000000-0004-0000-1000-000018000000}"/>
    <hyperlink ref="F225" r:id="rId26" xr:uid="{00000000-0004-0000-1000-000019000000}"/>
    <hyperlink ref="F227" r:id="rId27" xr:uid="{00000000-0004-0000-1000-00001A000000}"/>
    <hyperlink ref="F230" r:id="rId28" xr:uid="{00000000-0004-0000-1000-00001B000000}"/>
    <hyperlink ref="F234" r:id="rId29" xr:uid="{00000000-0004-0000-1000-00001C000000}"/>
    <hyperlink ref="F240" r:id="rId30" xr:uid="{00000000-0004-0000-1000-00001D000000}"/>
    <hyperlink ref="F246" r:id="rId31" xr:uid="{00000000-0004-0000-1000-00001E000000}"/>
    <hyperlink ref="F249" r:id="rId32" xr:uid="{00000000-0004-0000-1000-00001F000000}"/>
    <hyperlink ref="F252" r:id="rId33" xr:uid="{00000000-0004-0000-1000-000020000000}"/>
    <hyperlink ref="F255" r:id="rId34" xr:uid="{00000000-0004-0000-1000-000021000000}"/>
    <hyperlink ref="F258" r:id="rId35" xr:uid="{00000000-0004-0000-1000-000022000000}"/>
    <hyperlink ref="F261" r:id="rId36" xr:uid="{00000000-0004-0000-1000-000023000000}"/>
    <hyperlink ref="F264" r:id="rId37" xr:uid="{00000000-0004-0000-1000-000024000000}"/>
    <hyperlink ref="F267" r:id="rId38" xr:uid="{00000000-0004-0000-1000-000025000000}"/>
    <hyperlink ref="F270" r:id="rId39" xr:uid="{00000000-0004-0000-1000-000026000000}"/>
    <hyperlink ref="F273" r:id="rId40" xr:uid="{00000000-0004-0000-1000-000027000000}"/>
    <hyperlink ref="F276" r:id="rId41" xr:uid="{00000000-0004-0000-1000-000028000000}"/>
    <hyperlink ref="F279" r:id="rId42" xr:uid="{00000000-0004-0000-1000-000029000000}"/>
    <hyperlink ref="F282" r:id="rId43" xr:uid="{00000000-0004-0000-1000-00002A000000}"/>
    <hyperlink ref="F285" r:id="rId44" xr:uid="{00000000-0004-0000-1000-00002B000000}"/>
    <hyperlink ref="F288" r:id="rId45" xr:uid="{00000000-0004-0000-1000-00002C000000}"/>
    <hyperlink ref="F291" r:id="rId46" xr:uid="{00000000-0004-0000-1000-00002D000000}"/>
    <hyperlink ref="F299" r:id="rId47" xr:uid="{00000000-0004-0000-1000-00002E000000}"/>
    <hyperlink ref="F302" r:id="rId48" xr:uid="{00000000-0004-0000-1000-00002F000000}"/>
    <hyperlink ref="F305" r:id="rId49" xr:uid="{00000000-0004-0000-1000-000030000000}"/>
    <hyperlink ref="F308" r:id="rId50" xr:uid="{00000000-0004-0000-1000-000031000000}"/>
    <hyperlink ref="F311" r:id="rId51" xr:uid="{00000000-0004-0000-1000-000032000000}"/>
    <hyperlink ref="F317" r:id="rId52" xr:uid="{00000000-0004-0000-1000-000033000000}"/>
    <hyperlink ref="F320" r:id="rId53" xr:uid="{00000000-0004-0000-1000-000034000000}"/>
    <hyperlink ref="F322" r:id="rId54" xr:uid="{00000000-0004-0000-1000-000035000000}"/>
    <hyperlink ref="F324" r:id="rId55" xr:uid="{00000000-0004-0000-1000-000036000000}"/>
    <hyperlink ref="F328" r:id="rId56" xr:uid="{00000000-0004-0000-1000-000037000000}"/>
    <hyperlink ref="F330" r:id="rId57" xr:uid="{00000000-0004-0000-1000-000038000000}"/>
    <hyperlink ref="F332" r:id="rId58" xr:uid="{00000000-0004-0000-1000-000039000000}"/>
    <hyperlink ref="F335" r:id="rId59" xr:uid="{00000000-0004-0000-1000-00003A000000}"/>
    <hyperlink ref="F339" r:id="rId60" xr:uid="{00000000-0004-0000-1000-00003B000000}"/>
    <hyperlink ref="F345" r:id="rId61" xr:uid="{00000000-0004-0000-1000-00003C000000}"/>
    <hyperlink ref="F350" r:id="rId62" xr:uid="{00000000-0004-0000-1000-00003D000000}"/>
    <hyperlink ref="F355" r:id="rId63" xr:uid="{00000000-0004-0000-1000-00003E000000}"/>
    <hyperlink ref="F360" r:id="rId64" xr:uid="{00000000-0004-0000-1000-00003F000000}"/>
    <hyperlink ref="F363" r:id="rId65" xr:uid="{00000000-0004-0000-1000-000040000000}"/>
    <hyperlink ref="F368" r:id="rId66" xr:uid="{00000000-0004-0000-1000-000041000000}"/>
    <hyperlink ref="F373" r:id="rId67" xr:uid="{00000000-0004-0000-1000-000042000000}"/>
    <hyperlink ref="F380" r:id="rId68" xr:uid="{00000000-0004-0000-1000-000043000000}"/>
    <hyperlink ref="F385" r:id="rId69" xr:uid="{00000000-0004-0000-1000-000044000000}"/>
    <hyperlink ref="F393" r:id="rId70" xr:uid="{00000000-0004-0000-1000-000045000000}"/>
    <hyperlink ref="F398" r:id="rId71" xr:uid="{00000000-0004-0000-1000-000046000000}"/>
    <hyperlink ref="F402" r:id="rId72" xr:uid="{00000000-0004-0000-1000-000047000000}"/>
    <hyperlink ref="F405" r:id="rId73" xr:uid="{00000000-0004-0000-1000-000048000000}"/>
    <hyperlink ref="F408" r:id="rId74" xr:uid="{00000000-0004-0000-1000-000049000000}"/>
    <hyperlink ref="F413" r:id="rId75" xr:uid="{00000000-0004-0000-1000-00004A000000}"/>
    <hyperlink ref="F420" r:id="rId76" xr:uid="{00000000-0004-0000-1000-00004B000000}"/>
    <hyperlink ref="F425" r:id="rId77" xr:uid="{00000000-0004-0000-1000-00004C000000}"/>
    <hyperlink ref="F428" r:id="rId78" xr:uid="{00000000-0004-0000-1000-00004D000000}"/>
    <hyperlink ref="F430" r:id="rId79" xr:uid="{00000000-0004-0000-1000-00004E000000}"/>
    <hyperlink ref="F432" r:id="rId80" xr:uid="{00000000-0004-0000-1000-00004F000000}"/>
    <hyperlink ref="F434" r:id="rId81" xr:uid="{00000000-0004-0000-1000-000050000000}"/>
    <hyperlink ref="F438" r:id="rId82" xr:uid="{00000000-0004-0000-1000-000051000000}"/>
    <hyperlink ref="F442" r:id="rId83" xr:uid="{00000000-0004-0000-1000-000052000000}"/>
    <hyperlink ref="F446" r:id="rId84" xr:uid="{00000000-0004-0000-1000-000053000000}"/>
    <hyperlink ref="F450" r:id="rId85" xr:uid="{00000000-0004-0000-1000-000054000000}"/>
    <hyperlink ref="F452" r:id="rId86" xr:uid="{00000000-0004-0000-1000-000055000000}"/>
    <hyperlink ref="F454" r:id="rId87" xr:uid="{00000000-0004-0000-1000-000056000000}"/>
    <hyperlink ref="F460" r:id="rId88" xr:uid="{00000000-0004-0000-1000-000057000000}"/>
    <hyperlink ref="F463" r:id="rId89" xr:uid="{00000000-0004-0000-1000-000058000000}"/>
    <hyperlink ref="F466" r:id="rId90" xr:uid="{00000000-0004-0000-1000-000059000000}"/>
    <hyperlink ref="F469" r:id="rId91" xr:uid="{00000000-0004-0000-1000-00005A000000}"/>
    <hyperlink ref="F471" r:id="rId92" xr:uid="{00000000-0004-0000-1000-00005B000000}"/>
    <hyperlink ref="F474" r:id="rId93" xr:uid="{00000000-0004-0000-1000-00005C000000}"/>
    <hyperlink ref="F477" r:id="rId94" xr:uid="{00000000-0004-0000-1000-00005D000000}"/>
    <hyperlink ref="F482" r:id="rId95" xr:uid="{00000000-0004-0000-1000-00005E000000}"/>
    <hyperlink ref="F485" r:id="rId96" xr:uid="{00000000-0004-0000-1000-00005F000000}"/>
    <hyperlink ref="F491" r:id="rId97" xr:uid="{00000000-0004-0000-1000-000060000000}"/>
    <hyperlink ref="F495" r:id="rId98" xr:uid="{00000000-0004-0000-1000-000061000000}"/>
    <hyperlink ref="F502" r:id="rId99" xr:uid="{00000000-0004-0000-1000-000062000000}"/>
    <hyperlink ref="F505" r:id="rId100" xr:uid="{00000000-0004-0000-1000-000063000000}"/>
    <hyperlink ref="F512" r:id="rId101" xr:uid="{00000000-0004-0000-1000-000064000000}"/>
    <hyperlink ref="F522" r:id="rId102" xr:uid="{00000000-0004-0000-1000-000065000000}"/>
    <hyperlink ref="F529" r:id="rId103" xr:uid="{00000000-0004-0000-1000-000066000000}"/>
    <hyperlink ref="F535" r:id="rId104" xr:uid="{00000000-0004-0000-1000-000067000000}"/>
    <hyperlink ref="F541" r:id="rId105" xr:uid="{00000000-0004-0000-1000-000068000000}"/>
    <hyperlink ref="F546" r:id="rId106" xr:uid="{00000000-0004-0000-1000-000069000000}"/>
    <hyperlink ref="F549" r:id="rId107" xr:uid="{00000000-0004-0000-1000-00006A000000}"/>
    <hyperlink ref="F554" r:id="rId108" xr:uid="{00000000-0004-0000-1000-00006B000000}"/>
    <hyperlink ref="F560" r:id="rId109" xr:uid="{00000000-0004-0000-1000-00006C000000}"/>
    <hyperlink ref="F566" r:id="rId110" xr:uid="{00000000-0004-0000-1000-00006D000000}"/>
    <hyperlink ref="F571" r:id="rId111" xr:uid="{00000000-0004-0000-1000-00006E000000}"/>
    <hyperlink ref="F582" r:id="rId112" xr:uid="{00000000-0004-0000-1000-00006F000000}"/>
    <hyperlink ref="F585" r:id="rId113" xr:uid="{00000000-0004-0000-1000-000070000000}"/>
    <hyperlink ref="F589" r:id="rId114" xr:uid="{00000000-0004-0000-1000-000071000000}"/>
    <hyperlink ref="F592" r:id="rId115" xr:uid="{00000000-0004-0000-1000-000072000000}"/>
    <hyperlink ref="F595" r:id="rId116" xr:uid="{00000000-0004-0000-1000-000073000000}"/>
    <hyperlink ref="F598" r:id="rId117" xr:uid="{00000000-0004-0000-1000-000074000000}"/>
    <hyperlink ref="F601" r:id="rId118" xr:uid="{00000000-0004-0000-1000-000075000000}"/>
    <hyperlink ref="F604" r:id="rId119" xr:uid="{00000000-0004-0000-1000-000076000000}"/>
    <hyperlink ref="F612" r:id="rId120" xr:uid="{00000000-0004-0000-1000-000077000000}"/>
    <hyperlink ref="F617" r:id="rId121" xr:uid="{00000000-0004-0000-1000-000078000000}"/>
    <hyperlink ref="F620" r:id="rId122" xr:uid="{00000000-0004-0000-1000-000079000000}"/>
    <hyperlink ref="F623" r:id="rId123" xr:uid="{00000000-0004-0000-1000-00007A000000}"/>
    <hyperlink ref="F626" r:id="rId124" xr:uid="{00000000-0004-0000-1000-00007B000000}"/>
    <hyperlink ref="F631" r:id="rId125" xr:uid="{00000000-0004-0000-1000-00007C000000}"/>
    <hyperlink ref="F636" r:id="rId126" xr:uid="{00000000-0004-0000-1000-00007D000000}"/>
    <hyperlink ref="F639" r:id="rId127" xr:uid="{00000000-0004-0000-1000-00007E000000}"/>
    <hyperlink ref="F643" r:id="rId128" xr:uid="{00000000-0004-0000-1000-00007F000000}"/>
    <hyperlink ref="F649" r:id="rId129" xr:uid="{00000000-0004-0000-1000-000080000000}"/>
    <hyperlink ref="F655" r:id="rId130" xr:uid="{00000000-0004-0000-1000-000081000000}"/>
    <hyperlink ref="F658" r:id="rId131" xr:uid="{00000000-0004-0000-1000-000082000000}"/>
    <hyperlink ref="F662" r:id="rId132" xr:uid="{00000000-0004-0000-1000-000083000000}"/>
    <hyperlink ref="F669" r:id="rId133" xr:uid="{00000000-0004-0000-1000-00008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3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153</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4126</v>
      </c>
      <c r="F9" s="341"/>
      <c r="G9" s="341"/>
      <c r="H9" s="341"/>
      <c r="L9" s="34"/>
    </row>
    <row r="10" spans="2:46" s="1" customFormat="1" ht="12" customHeight="1" x14ac:dyDescent="0.2">
      <c r="B10" s="34"/>
      <c r="D10" s="28" t="s">
        <v>267</v>
      </c>
      <c r="L10" s="34"/>
    </row>
    <row r="11" spans="2:46" s="1" customFormat="1" ht="16.5" customHeight="1" x14ac:dyDescent="0.2">
      <c r="B11" s="34"/>
      <c r="E11" s="322" t="s">
        <v>4771</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
        <v>43</v>
      </c>
      <c r="L25" s="34"/>
    </row>
    <row r="26" spans="2:12" s="1" customFormat="1" ht="18" customHeight="1" x14ac:dyDescent="0.2">
      <c r="B26" s="34"/>
      <c r="E26" s="26" t="s">
        <v>44</v>
      </c>
      <c r="I26" s="28" t="s">
        <v>33</v>
      </c>
      <c r="J26" s="26" t="s">
        <v>43</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ROUND(J89,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ROUND((SUM(BE89:BE134)),  2)</f>
        <v>0</v>
      </c>
      <c r="I35" s="96">
        <v>0.21</v>
      </c>
      <c r="J35" s="84">
        <f>ROUND(((SUM(BE89:BE134))*I35),  2)</f>
        <v>0</v>
      </c>
      <c r="L35" s="34"/>
    </row>
    <row r="36" spans="2:12" s="1" customFormat="1" ht="14.45" customHeight="1" x14ac:dyDescent="0.2">
      <c r="B36" s="34"/>
      <c r="E36" s="28" t="s">
        <v>53</v>
      </c>
      <c r="F36" s="84">
        <f>ROUND((SUM(BF89:BF134)),  2)</f>
        <v>0</v>
      </c>
      <c r="I36" s="96">
        <v>0.12</v>
      </c>
      <c r="J36" s="84">
        <f>ROUND(((SUM(BF89:BF134))*I36),  2)</f>
        <v>0</v>
      </c>
      <c r="L36" s="34"/>
    </row>
    <row r="37" spans="2:12" s="1" customFormat="1" ht="14.45" hidden="1" customHeight="1" x14ac:dyDescent="0.2">
      <c r="B37" s="34"/>
      <c r="E37" s="28" t="s">
        <v>54</v>
      </c>
      <c r="F37" s="84">
        <f>ROUND((SUM(BG89:BG134)),  2)</f>
        <v>0</v>
      </c>
      <c r="I37" s="96">
        <v>0.21</v>
      </c>
      <c r="J37" s="84">
        <f>0</f>
        <v>0</v>
      </c>
      <c r="L37" s="34"/>
    </row>
    <row r="38" spans="2:12" s="1" customFormat="1" ht="14.45" hidden="1" customHeight="1" x14ac:dyDescent="0.2">
      <c r="B38" s="34"/>
      <c r="E38" s="28" t="s">
        <v>55</v>
      </c>
      <c r="F38" s="84">
        <f>ROUND((SUM(BH89:BH134)),  2)</f>
        <v>0</v>
      </c>
      <c r="I38" s="96">
        <v>0.12</v>
      </c>
      <c r="J38" s="84">
        <f>0</f>
        <v>0</v>
      </c>
      <c r="L38" s="34"/>
    </row>
    <row r="39" spans="2:12" s="1" customFormat="1" ht="14.45" hidden="1" customHeight="1" x14ac:dyDescent="0.2">
      <c r="B39" s="34"/>
      <c r="E39" s="28" t="s">
        <v>56</v>
      </c>
      <c r="F39" s="84">
        <f>ROUND((SUM(BI89:BI134)),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4126</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06.4.1 - SO06 ZTI</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J89</f>
        <v>0</v>
      </c>
      <c r="L63" s="34"/>
      <c r="AU63" s="18" t="s">
        <v>272</v>
      </c>
    </row>
    <row r="64" spans="2:47" s="8" customFormat="1" ht="24.95" customHeight="1" x14ac:dyDescent="0.2">
      <c r="B64" s="106"/>
      <c r="D64" s="107" t="s">
        <v>282</v>
      </c>
      <c r="E64" s="108"/>
      <c r="F64" s="108"/>
      <c r="G64" s="108"/>
      <c r="H64" s="108"/>
      <c r="I64" s="108"/>
      <c r="J64" s="109">
        <f>J90</f>
        <v>0</v>
      </c>
      <c r="L64" s="106"/>
    </row>
    <row r="65" spans="2:12" s="9" customFormat="1" ht="19.899999999999999" customHeight="1" x14ac:dyDescent="0.2">
      <c r="B65" s="110"/>
      <c r="D65" s="111" t="s">
        <v>1889</v>
      </c>
      <c r="E65" s="112"/>
      <c r="F65" s="112"/>
      <c r="G65" s="112"/>
      <c r="H65" s="112"/>
      <c r="I65" s="112"/>
      <c r="J65" s="113">
        <f>J91</f>
        <v>0</v>
      </c>
      <c r="L65" s="110"/>
    </row>
    <row r="66" spans="2:12" s="9" customFormat="1" ht="19.899999999999999" customHeight="1" x14ac:dyDescent="0.2">
      <c r="B66" s="110"/>
      <c r="D66" s="111" t="s">
        <v>1890</v>
      </c>
      <c r="E66" s="112"/>
      <c r="F66" s="112"/>
      <c r="G66" s="112"/>
      <c r="H66" s="112"/>
      <c r="I66" s="112"/>
      <c r="J66" s="113">
        <f>J109</f>
        <v>0</v>
      </c>
      <c r="L66" s="110"/>
    </row>
    <row r="67" spans="2:12" s="9" customFormat="1" ht="19.899999999999999" customHeight="1" x14ac:dyDescent="0.2">
      <c r="B67" s="110"/>
      <c r="D67" s="111" t="s">
        <v>287</v>
      </c>
      <c r="E67" s="112"/>
      <c r="F67" s="112"/>
      <c r="G67" s="112"/>
      <c r="H67" s="112"/>
      <c r="I67" s="112"/>
      <c r="J67" s="113">
        <f>J116</f>
        <v>0</v>
      </c>
      <c r="L67" s="110"/>
    </row>
    <row r="68" spans="2:12" s="1" customFormat="1" ht="21.75" customHeight="1" x14ac:dyDescent="0.2">
      <c r="B68" s="34"/>
      <c r="L68" s="34"/>
    </row>
    <row r="69" spans="2:12" s="1" customFormat="1" ht="6.95" customHeight="1" x14ac:dyDescent="0.2">
      <c r="B69" s="43"/>
      <c r="C69" s="44"/>
      <c r="D69" s="44"/>
      <c r="E69" s="44"/>
      <c r="F69" s="44"/>
      <c r="G69" s="44"/>
      <c r="H69" s="44"/>
      <c r="I69" s="44"/>
      <c r="J69" s="44"/>
      <c r="K69" s="44"/>
      <c r="L69" s="34"/>
    </row>
    <row r="73" spans="2:12" s="1" customFormat="1" ht="6.95" customHeight="1" x14ac:dyDescent="0.2">
      <c r="B73" s="45"/>
      <c r="C73" s="46"/>
      <c r="D73" s="46"/>
      <c r="E73" s="46"/>
      <c r="F73" s="46"/>
      <c r="G73" s="46"/>
      <c r="H73" s="46"/>
      <c r="I73" s="46"/>
      <c r="J73" s="46"/>
      <c r="K73" s="46"/>
      <c r="L73" s="34"/>
    </row>
    <row r="74" spans="2:12" s="1" customFormat="1" ht="24.95" customHeight="1" x14ac:dyDescent="0.2">
      <c r="B74" s="34"/>
      <c r="C74" s="22" t="s">
        <v>296</v>
      </c>
      <c r="L74" s="34"/>
    </row>
    <row r="75" spans="2:12" s="1" customFormat="1" ht="6.95" customHeight="1" x14ac:dyDescent="0.2">
      <c r="B75" s="34"/>
      <c r="L75" s="34"/>
    </row>
    <row r="76" spans="2:12" s="1" customFormat="1" ht="12" customHeight="1" x14ac:dyDescent="0.2">
      <c r="B76" s="34"/>
      <c r="C76" s="28" t="s">
        <v>16</v>
      </c>
      <c r="L76" s="34"/>
    </row>
    <row r="77" spans="2:12" s="1" customFormat="1" ht="16.5" customHeight="1" x14ac:dyDescent="0.2">
      <c r="B77" s="34"/>
      <c r="E77" s="339" t="str">
        <f>E7</f>
        <v>Stavba č. 3145 TV Vinoř, etapa 0012 – ČOV Vinoř</v>
      </c>
      <c r="F77" s="340"/>
      <c r="G77" s="340"/>
      <c r="H77" s="340"/>
      <c r="L77" s="34"/>
    </row>
    <row r="78" spans="2:12" ht="12" customHeight="1" x14ac:dyDescent="0.2">
      <c r="B78" s="21"/>
      <c r="C78" s="28" t="s">
        <v>265</v>
      </c>
      <c r="L78" s="21"/>
    </row>
    <row r="79" spans="2:12" s="1" customFormat="1" ht="16.5" customHeight="1" x14ac:dyDescent="0.2">
      <c r="B79" s="34"/>
      <c r="E79" s="339" t="s">
        <v>4126</v>
      </c>
      <c r="F79" s="341"/>
      <c r="G79" s="341"/>
      <c r="H79" s="341"/>
      <c r="L79" s="34"/>
    </row>
    <row r="80" spans="2:12" s="1" customFormat="1" ht="12" customHeight="1" x14ac:dyDescent="0.2">
      <c r="B80" s="34"/>
      <c r="C80" s="28" t="s">
        <v>267</v>
      </c>
      <c r="L80" s="34"/>
    </row>
    <row r="81" spans="2:65" s="1" customFormat="1" ht="16.5" customHeight="1" x14ac:dyDescent="0.2">
      <c r="B81" s="34"/>
      <c r="E81" s="322" t="str">
        <f>E11</f>
        <v>06.4.1 - SO06 ZTI</v>
      </c>
      <c r="F81" s="341"/>
      <c r="G81" s="341"/>
      <c r="H81" s="341"/>
      <c r="L81" s="34"/>
    </row>
    <row r="82" spans="2:65" s="1" customFormat="1" ht="6.95" customHeight="1" x14ac:dyDescent="0.2">
      <c r="B82" s="34"/>
      <c r="L82" s="34"/>
    </row>
    <row r="83" spans="2:65" s="1" customFormat="1" ht="12" customHeight="1" x14ac:dyDescent="0.2">
      <c r="B83" s="34"/>
      <c r="C83" s="28" t="s">
        <v>22</v>
      </c>
      <c r="F83" s="26" t="str">
        <f>F14</f>
        <v>Praha</v>
      </c>
      <c r="I83" s="28" t="s">
        <v>24</v>
      </c>
      <c r="J83" s="51" t="str">
        <f>IF(J14="","",J14)</f>
        <v>5.8.2025 - revize</v>
      </c>
      <c r="L83" s="34"/>
    </row>
    <row r="84" spans="2:65" s="1" customFormat="1" ht="6.95" customHeight="1" x14ac:dyDescent="0.2">
      <c r="B84" s="34"/>
      <c r="L84" s="34"/>
    </row>
    <row r="85" spans="2:65" s="1" customFormat="1" ht="25.7" customHeight="1" x14ac:dyDescent="0.2">
      <c r="B85" s="34"/>
      <c r="C85" s="28" t="s">
        <v>29</v>
      </c>
      <c r="F85" s="26" t="str">
        <f>E17</f>
        <v>PVS, a.s, Evropská 866/67, Praha 6, 160 00</v>
      </c>
      <c r="I85" s="28" t="s">
        <v>37</v>
      </c>
      <c r="J85" s="32" t="str">
        <f>E23</f>
        <v>d plus projektová a inženýrská a.s.</v>
      </c>
      <c r="L85" s="34"/>
    </row>
    <row r="86" spans="2:65" s="1" customFormat="1" ht="15.2" customHeight="1" x14ac:dyDescent="0.2">
      <c r="B86" s="34"/>
      <c r="C86" s="28" t="s">
        <v>35</v>
      </c>
      <c r="F86" s="26" t="str">
        <f>IF(E20="","",E20)</f>
        <v>Vyplň údaj</v>
      </c>
      <c r="I86" s="28" t="s">
        <v>42</v>
      </c>
      <c r="J86" s="32" t="str">
        <f>E26</f>
        <v xml:space="preserve"> </v>
      </c>
      <c r="L86" s="34"/>
    </row>
    <row r="87" spans="2:65" s="1" customFormat="1" ht="10.35" customHeight="1" x14ac:dyDescent="0.2">
      <c r="B87" s="34"/>
      <c r="L87" s="34"/>
    </row>
    <row r="88" spans="2:65" s="10" customFormat="1" ht="29.25" customHeight="1" x14ac:dyDescent="0.2">
      <c r="B88" s="114"/>
      <c r="C88" s="115" t="s">
        <v>297</v>
      </c>
      <c r="D88" s="116" t="s">
        <v>66</v>
      </c>
      <c r="E88" s="116" t="s">
        <v>62</v>
      </c>
      <c r="F88" s="116" t="s">
        <v>63</v>
      </c>
      <c r="G88" s="116" t="s">
        <v>298</v>
      </c>
      <c r="H88" s="116" t="s">
        <v>299</v>
      </c>
      <c r="I88" s="116" t="s">
        <v>300</v>
      </c>
      <c r="J88" s="116" t="s">
        <v>271</v>
      </c>
      <c r="K88" s="117" t="s">
        <v>301</v>
      </c>
      <c r="L88" s="114"/>
      <c r="M88" s="58" t="s">
        <v>43</v>
      </c>
      <c r="N88" s="59" t="s">
        <v>51</v>
      </c>
      <c r="O88" s="59" t="s">
        <v>302</v>
      </c>
      <c r="P88" s="59" t="s">
        <v>303</v>
      </c>
      <c r="Q88" s="59" t="s">
        <v>304</v>
      </c>
      <c r="R88" s="59" t="s">
        <v>305</v>
      </c>
      <c r="S88" s="59" t="s">
        <v>306</v>
      </c>
      <c r="T88" s="60" t="s">
        <v>307</v>
      </c>
    </row>
    <row r="89" spans="2:65" s="1" customFormat="1" ht="22.9" customHeight="1" x14ac:dyDescent="0.25">
      <c r="B89" s="34"/>
      <c r="C89" s="63" t="s">
        <v>308</v>
      </c>
      <c r="J89" s="118">
        <f>BK89</f>
        <v>0</v>
      </c>
      <c r="L89" s="34"/>
      <c r="M89" s="61"/>
      <c r="N89" s="52"/>
      <c r="O89" s="52"/>
      <c r="P89" s="119">
        <f>P90</f>
        <v>0</v>
      </c>
      <c r="Q89" s="52"/>
      <c r="R89" s="119">
        <f>R90</f>
        <v>1.2189999999999998E-2</v>
      </c>
      <c r="S89" s="52"/>
      <c r="T89" s="120">
        <f>T90</f>
        <v>0</v>
      </c>
      <c r="AT89" s="18" t="s">
        <v>80</v>
      </c>
      <c r="AU89" s="18" t="s">
        <v>272</v>
      </c>
      <c r="BK89" s="121">
        <f>BK90</f>
        <v>0</v>
      </c>
    </row>
    <row r="90" spans="2:65" s="11" customFormat="1" ht="25.9" customHeight="1" x14ac:dyDescent="0.2">
      <c r="B90" s="122"/>
      <c r="D90" s="123" t="s">
        <v>80</v>
      </c>
      <c r="E90" s="124" t="s">
        <v>905</v>
      </c>
      <c r="F90" s="124" t="s">
        <v>906</v>
      </c>
      <c r="I90" s="125"/>
      <c r="J90" s="126">
        <f>BK90</f>
        <v>0</v>
      </c>
      <c r="L90" s="122"/>
      <c r="M90" s="127"/>
      <c r="P90" s="128">
        <f>P91+P109+P116</f>
        <v>0</v>
      </c>
      <c r="R90" s="128">
        <f>R91+R109+R116</f>
        <v>1.2189999999999998E-2</v>
      </c>
      <c r="T90" s="129">
        <f>T91+T109+T116</f>
        <v>0</v>
      </c>
      <c r="AR90" s="123" t="s">
        <v>90</v>
      </c>
      <c r="AT90" s="130" t="s">
        <v>80</v>
      </c>
      <c r="AU90" s="130" t="s">
        <v>81</v>
      </c>
      <c r="AY90" s="123" t="s">
        <v>311</v>
      </c>
      <c r="BK90" s="131">
        <f>BK91+BK109+BK116</f>
        <v>0</v>
      </c>
    </row>
    <row r="91" spans="2:65" s="11" customFormat="1" ht="22.9" customHeight="1" x14ac:dyDescent="0.2">
      <c r="B91" s="122"/>
      <c r="D91" s="123" t="s">
        <v>80</v>
      </c>
      <c r="E91" s="132" t="s">
        <v>2020</v>
      </c>
      <c r="F91" s="132" t="s">
        <v>2021</v>
      </c>
      <c r="I91" s="125"/>
      <c r="J91" s="133">
        <f>BK91</f>
        <v>0</v>
      </c>
      <c r="L91" s="122"/>
      <c r="M91" s="127"/>
      <c r="P91" s="128">
        <f>SUM(P92:P108)</f>
        <v>0</v>
      </c>
      <c r="R91" s="128">
        <f>SUM(R92:R108)</f>
        <v>1.98E-3</v>
      </c>
      <c r="T91" s="129">
        <f>SUM(T92:T108)</f>
        <v>0</v>
      </c>
      <c r="AR91" s="123" t="s">
        <v>90</v>
      </c>
      <c r="AT91" s="130" t="s">
        <v>80</v>
      </c>
      <c r="AU91" s="130" t="s">
        <v>88</v>
      </c>
      <c r="AY91" s="123" t="s">
        <v>311</v>
      </c>
      <c r="BK91" s="131">
        <f>SUM(BK92:BK108)</f>
        <v>0</v>
      </c>
    </row>
    <row r="92" spans="2:65" s="1" customFormat="1" ht="16.5" customHeight="1" x14ac:dyDescent="0.2">
      <c r="B92" s="34"/>
      <c r="C92" s="134" t="s">
        <v>88</v>
      </c>
      <c r="D92" s="134" t="s">
        <v>313</v>
      </c>
      <c r="E92" s="135" t="s">
        <v>4772</v>
      </c>
      <c r="F92" s="136" t="s">
        <v>4773</v>
      </c>
      <c r="G92" s="137" t="s">
        <v>379</v>
      </c>
      <c r="H92" s="138">
        <v>1</v>
      </c>
      <c r="I92" s="139"/>
      <c r="J92" s="140">
        <f>ROUND(I92*H92,2)</f>
        <v>0</v>
      </c>
      <c r="K92" s="136" t="s">
        <v>317</v>
      </c>
      <c r="L92" s="34"/>
      <c r="M92" s="141" t="s">
        <v>43</v>
      </c>
      <c r="N92" s="142" t="s">
        <v>52</v>
      </c>
      <c r="P92" s="143">
        <f>O92*H92</f>
        <v>0</v>
      </c>
      <c r="Q92" s="143">
        <v>1.42E-3</v>
      </c>
      <c r="R92" s="143">
        <f>Q92*H92</f>
        <v>1.42E-3</v>
      </c>
      <c r="S92" s="143">
        <v>0</v>
      </c>
      <c r="T92" s="144">
        <f>S92*H92</f>
        <v>0</v>
      </c>
      <c r="AR92" s="145" t="s">
        <v>417</v>
      </c>
      <c r="AT92" s="145" t="s">
        <v>313</v>
      </c>
      <c r="AU92" s="145" t="s">
        <v>90</v>
      </c>
      <c r="AY92" s="18" t="s">
        <v>311</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417</v>
      </c>
      <c r="BM92" s="145" t="s">
        <v>4774</v>
      </c>
    </row>
    <row r="93" spans="2:65" s="1" customFormat="1" ht="11.25" x14ac:dyDescent="0.2">
      <c r="B93" s="34"/>
      <c r="D93" s="147" t="s">
        <v>320</v>
      </c>
      <c r="F93" s="148" t="s">
        <v>4775</v>
      </c>
      <c r="I93" s="149"/>
      <c r="L93" s="34"/>
      <c r="M93" s="150"/>
      <c r="T93" s="55"/>
      <c r="AT93" s="18" t="s">
        <v>320</v>
      </c>
      <c r="AU93" s="18" t="s">
        <v>90</v>
      </c>
    </row>
    <row r="94" spans="2:65" s="12" customFormat="1" ht="11.25" x14ac:dyDescent="0.2">
      <c r="B94" s="151"/>
      <c r="D94" s="152" t="s">
        <v>322</v>
      </c>
      <c r="E94" s="153" t="s">
        <v>43</v>
      </c>
      <c r="F94" s="154" t="s">
        <v>4776</v>
      </c>
      <c r="H94" s="155">
        <v>1</v>
      </c>
      <c r="I94" s="156"/>
      <c r="L94" s="151"/>
      <c r="M94" s="157"/>
      <c r="T94" s="158"/>
      <c r="AT94" s="153" t="s">
        <v>322</v>
      </c>
      <c r="AU94" s="153" t="s">
        <v>90</v>
      </c>
      <c r="AV94" s="12" t="s">
        <v>90</v>
      </c>
      <c r="AW94" s="12" t="s">
        <v>41</v>
      </c>
      <c r="AX94" s="12" t="s">
        <v>81</v>
      </c>
      <c r="AY94" s="153" t="s">
        <v>311</v>
      </c>
    </row>
    <row r="95" spans="2:65" s="13" customFormat="1" ht="11.25" x14ac:dyDescent="0.2">
      <c r="B95" s="159"/>
      <c r="D95" s="152" t="s">
        <v>322</v>
      </c>
      <c r="E95" s="160" t="s">
        <v>43</v>
      </c>
      <c r="F95" s="161" t="s">
        <v>331</v>
      </c>
      <c r="H95" s="162">
        <v>1</v>
      </c>
      <c r="I95" s="163"/>
      <c r="L95" s="159"/>
      <c r="M95" s="164"/>
      <c r="T95" s="165"/>
      <c r="AT95" s="160" t="s">
        <v>322</v>
      </c>
      <c r="AU95" s="160" t="s">
        <v>90</v>
      </c>
      <c r="AV95" s="13" t="s">
        <v>318</v>
      </c>
      <c r="AW95" s="13" t="s">
        <v>41</v>
      </c>
      <c r="AX95" s="13" t="s">
        <v>88</v>
      </c>
      <c r="AY95" s="160" t="s">
        <v>311</v>
      </c>
    </row>
    <row r="96" spans="2:65" s="1" customFormat="1" ht="16.5" customHeight="1" x14ac:dyDescent="0.2">
      <c r="B96" s="34"/>
      <c r="C96" s="172" t="s">
        <v>90</v>
      </c>
      <c r="D96" s="172" t="s">
        <v>634</v>
      </c>
      <c r="E96" s="173" t="s">
        <v>4777</v>
      </c>
      <c r="F96" s="174" t="s">
        <v>4778</v>
      </c>
      <c r="G96" s="175" t="s">
        <v>340</v>
      </c>
      <c r="H96" s="176">
        <v>2</v>
      </c>
      <c r="I96" s="177"/>
      <c r="J96" s="178">
        <f>ROUND(I96*H96,2)</f>
        <v>0</v>
      </c>
      <c r="K96" s="174" t="s">
        <v>317</v>
      </c>
      <c r="L96" s="179"/>
      <c r="M96" s="180" t="s">
        <v>43</v>
      </c>
      <c r="N96" s="181" t="s">
        <v>52</v>
      </c>
      <c r="P96" s="143">
        <f>O96*H96</f>
        <v>0</v>
      </c>
      <c r="Q96" s="143">
        <v>2.7999999999999998E-4</v>
      </c>
      <c r="R96" s="143">
        <f>Q96*H96</f>
        <v>5.5999999999999995E-4</v>
      </c>
      <c r="S96" s="143">
        <v>0</v>
      </c>
      <c r="T96" s="144">
        <f>S96*H96</f>
        <v>0</v>
      </c>
      <c r="AR96" s="145" t="s">
        <v>528</v>
      </c>
      <c r="AT96" s="145" t="s">
        <v>634</v>
      </c>
      <c r="AU96" s="145" t="s">
        <v>90</v>
      </c>
      <c r="AY96" s="18" t="s">
        <v>311</v>
      </c>
      <c r="BE96" s="146">
        <f>IF(N96="základní",J96,0)</f>
        <v>0</v>
      </c>
      <c r="BF96" s="146">
        <f>IF(N96="snížená",J96,0)</f>
        <v>0</v>
      </c>
      <c r="BG96" s="146">
        <f>IF(N96="zákl. přenesená",J96,0)</f>
        <v>0</v>
      </c>
      <c r="BH96" s="146">
        <f>IF(N96="sníž. přenesená",J96,0)</f>
        <v>0</v>
      </c>
      <c r="BI96" s="146">
        <f>IF(N96="nulová",J96,0)</f>
        <v>0</v>
      </c>
      <c r="BJ96" s="18" t="s">
        <v>88</v>
      </c>
      <c r="BK96" s="146">
        <f>ROUND(I96*H96,2)</f>
        <v>0</v>
      </c>
      <c r="BL96" s="18" t="s">
        <v>417</v>
      </c>
      <c r="BM96" s="145" t="s">
        <v>4779</v>
      </c>
    </row>
    <row r="97" spans="2:65" s="1" customFormat="1" ht="16.5" customHeight="1" x14ac:dyDescent="0.2">
      <c r="B97" s="34"/>
      <c r="C97" s="134" t="s">
        <v>96</v>
      </c>
      <c r="D97" s="134" t="s">
        <v>313</v>
      </c>
      <c r="E97" s="135" t="s">
        <v>4780</v>
      </c>
      <c r="F97" s="136" t="s">
        <v>4781</v>
      </c>
      <c r="G97" s="137" t="s">
        <v>340</v>
      </c>
      <c r="H97" s="138">
        <v>1</v>
      </c>
      <c r="I97" s="139"/>
      <c r="J97" s="140">
        <f>ROUND(I97*H97,2)</f>
        <v>0</v>
      </c>
      <c r="K97" s="136" t="s">
        <v>43</v>
      </c>
      <c r="L97" s="34"/>
      <c r="M97" s="141" t="s">
        <v>43</v>
      </c>
      <c r="N97" s="142" t="s">
        <v>52</v>
      </c>
      <c r="P97" s="143">
        <f>O97*H97</f>
        <v>0</v>
      </c>
      <c r="Q97" s="143">
        <v>0</v>
      </c>
      <c r="R97" s="143">
        <f>Q97*H97</f>
        <v>0</v>
      </c>
      <c r="S97" s="143">
        <v>0</v>
      </c>
      <c r="T97" s="144">
        <f>S97*H97</f>
        <v>0</v>
      </c>
      <c r="AR97" s="145" t="s">
        <v>417</v>
      </c>
      <c r="AT97" s="145" t="s">
        <v>313</v>
      </c>
      <c r="AU97" s="145" t="s">
        <v>90</v>
      </c>
      <c r="AY97" s="18" t="s">
        <v>311</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417</v>
      </c>
      <c r="BM97" s="145" t="s">
        <v>4782</v>
      </c>
    </row>
    <row r="98" spans="2:65" s="12" customFormat="1" ht="11.25" x14ac:dyDescent="0.2">
      <c r="B98" s="151"/>
      <c r="D98" s="152" t="s">
        <v>322</v>
      </c>
      <c r="E98" s="153" t="s">
        <v>43</v>
      </c>
      <c r="F98" s="154" t="s">
        <v>4776</v>
      </c>
      <c r="H98" s="155">
        <v>1</v>
      </c>
      <c r="I98" s="156"/>
      <c r="L98" s="151"/>
      <c r="M98" s="157"/>
      <c r="T98" s="158"/>
      <c r="AT98" s="153" t="s">
        <v>322</v>
      </c>
      <c r="AU98" s="153" t="s">
        <v>90</v>
      </c>
      <c r="AV98" s="12" t="s">
        <v>90</v>
      </c>
      <c r="AW98" s="12" t="s">
        <v>41</v>
      </c>
      <c r="AX98" s="12" t="s">
        <v>81</v>
      </c>
      <c r="AY98" s="153" t="s">
        <v>311</v>
      </c>
    </row>
    <row r="99" spans="2:65" s="13" customFormat="1" ht="11.25" x14ac:dyDescent="0.2">
      <c r="B99" s="159"/>
      <c r="D99" s="152" t="s">
        <v>322</v>
      </c>
      <c r="E99" s="160" t="s">
        <v>43</v>
      </c>
      <c r="F99" s="161" t="s">
        <v>331</v>
      </c>
      <c r="H99" s="162">
        <v>1</v>
      </c>
      <c r="I99" s="163"/>
      <c r="L99" s="159"/>
      <c r="M99" s="164"/>
      <c r="T99" s="165"/>
      <c r="AT99" s="160" t="s">
        <v>322</v>
      </c>
      <c r="AU99" s="160" t="s">
        <v>90</v>
      </c>
      <c r="AV99" s="13" t="s">
        <v>318</v>
      </c>
      <c r="AW99" s="13" t="s">
        <v>41</v>
      </c>
      <c r="AX99" s="13" t="s">
        <v>88</v>
      </c>
      <c r="AY99" s="160" t="s">
        <v>311</v>
      </c>
    </row>
    <row r="100" spans="2:65" s="1" customFormat="1" ht="16.5" customHeight="1" x14ac:dyDescent="0.2">
      <c r="B100" s="34"/>
      <c r="C100" s="134" t="s">
        <v>318</v>
      </c>
      <c r="D100" s="134" t="s">
        <v>313</v>
      </c>
      <c r="E100" s="135" t="s">
        <v>2031</v>
      </c>
      <c r="F100" s="136" t="s">
        <v>2032</v>
      </c>
      <c r="G100" s="137" t="s">
        <v>2033</v>
      </c>
      <c r="H100" s="138">
        <v>1</v>
      </c>
      <c r="I100" s="139"/>
      <c r="J100" s="140">
        <f>ROUND(I100*H100,2)</f>
        <v>0</v>
      </c>
      <c r="K100" s="136" t="s">
        <v>43</v>
      </c>
      <c r="L100" s="34"/>
      <c r="M100" s="141" t="s">
        <v>43</v>
      </c>
      <c r="N100" s="142" t="s">
        <v>52</v>
      </c>
      <c r="P100" s="143">
        <f>O100*H100</f>
        <v>0</v>
      </c>
      <c r="Q100" s="143">
        <v>0</v>
      </c>
      <c r="R100" s="143">
        <f>Q100*H100</f>
        <v>0</v>
      </c>
      <c r="S100" s="143">
        <v>0</v>
      </c>
      <c r="T100" s="144">
        <f>S100*H100</f>
        <v>0</v>
      </c>
      <c r="AR100" s="145" t="s">
        <v>417</v>
      </c>
      <c r="AT100" s="145" t="s">
        <v>313</v>
      </c>
      <c r="AU100" s="145" t="s">
        <v>90</v>
      </c>
      <c r="AY100" s="18" t="s">
        <v>311</v>
      </c>
      <c r="BE100" s="146">
        <f>IF(N100="základní",J100,0)</f>
        <v>0</v>
      </c>
      <c r="BF100" s="146">
        <f>IF(N100="snížená",J100,0)</f>
        <v>0</v>
      </c>
      <c r="BG100" s="146">
        <f>IF(N100="zákl. přenesená",J100,0)</f>
        <v>0</v>
      </c>
      <c r="BH100" s="146">
        <f>IF(N100="sníž. přenesená",J100,0)</f>
        <v>0</v>
      </c>
      <c r="BI100" s="146">
        <f>IF(N100="nulová",J100,0)</f>
        <v>0</v>
      </c>
      <c r="BJ100" s="18" t="s">
        <v>88</v>
      </c>
      <c r="BK100" s="146">
        <f>ROUND(I100*H100,2)</f>
        <v>0</v>
      </c>
      <c r="BL100" s="18" t="s">
        <v>417</v>
      </c>
      <c r="BM100" s="145" t="s">
        <v>4783</v>
      </c>
    </row>
    <row r="101" spans="2:65" s="1" customFormat="1" ht="16.5" customHeight="1" x14ac:dyDescent="0.2">
      <c r="B101" s="34"/>
      <c r="C101" s="134" t="s">
        <v>344</v>
      </c>
      <c r="D101" s="134" t="s">
        <v>313</v>
      </c>
      <c r="E101" s="135" t="s">
        <v>4784</v>
      </c>
      <c r="F101" s="136" t="s">
        <v>4785</v>
      </c>
      <c r="G101" s="137" t="s">
        <v>340</v>
      </c>
      <c r="H101" s="138">
        <v>1</v>
      </c>
      <c r="I101" s="139"/>
      <c r="J101" s="140">
        <f>ROUND(I101*H101,2)</f>
        <v>0</v>
      </c>
      <c r="K101" s="136" t="s">
        <v>43</v>
      </c>
      <c r="L101" s="34"/>
      <c r="M101" s="141" t="s">
        <v>43</v>
      </c>
      <c r="N101" s="142" t="s">
        <v>52</v>
      </c>
      <c r="P101" s="143">
        <f>O101*H101</f>
        <v>0</v>
      </c>
      <c r="Q101" s="143">
        <v>0</v>
      </c>
      <c r="R101" s="143">
        <f>Q101*H101</f>
        <v>0</v>
      </c>
      <c r="S101" s="143">
        <v>0</v>
      </c>
      <c r="T101" s="144">
        <f>S101*H101</f>
        <v>0</v>
      </c>
      <c r="AR101" s="145" t="s">
        <v>417</v>
      </c>
      <c r="AT101" s="145" t="s">
        <v>313</v>
      </c>
      <c r="AU101" s="145" t="s">
        <v>90</v>
      </c>
      <c r="AY101" s="18" t="s">
        <v>311</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417</v>
      </c>
      <c r="BM101" s="145" t="s">
        <v>4786</v>
      </c>
    </row>
    <row r="102" spans="2:65" s="12" customFormat="1" ht="11.25" x14ac:dyDescent="0.2">
      <c r="B102" s="151"/>
      <c r="D102" s="152" t="s">
        <v>322</v>
      </c>
      <c r="E102" s="153" t="s">
        <v>43</v>
      </c>
      <c r="F102" s="154" t="s">
        <v>4776</v>
      </c>
      <c r="H102" s="155">
        <v>1</v>
      </c>
      <c r="I102" s="156"/>
      <c r="L102" s="151"/>
      <c r="M102" s="157"/>
      <c r="T102" s="158"/>
      <c r="AT102" s="153" t="s">
        <v>322</v>
      </c>
      <c r="AU102" s="153" t="s">
        <v>90</v>
      </c>
      <c r="AV102" s="12" t="s">
        <v>90</v>
      </c>
      <c r="AW102" s="12" t="s">
        <v>41</v>
      </c>
      <c r="AX102" s="12" t="s">
        <v>81</v>
      </c>
      <c r="AY102" s="153" t="s">
        <v>311</v>
      </c>
    </row>
    <row r="103" spans="2:65" s="13" customFormat="1" ht="11.25" x14ac:dyDescent="0.2">
      <c r="B103" s="159"/>
      <c r="D103" s="152" t="s">
        <v>322</v>
      </c>
      <c r="E103" s="160" t="s">
        <v>43</v>
      </c>
      <c r="F103" s="161" t="s">
        <v>331</v>
      </c>
      <c r="H103" s="162">
        <v>1</v>
      </c>
      <c r="I103" s="163"/>
      <c r="L103" s="159"/>
      <c r="M103" s="164"/>
      <c r="T103" s="165"/>
      <c r="AT103" s="160" t="s">
        <v>322</v>
      </c>
      <c r="AU103" s="160" t="s">
        <v>90</v>
      </c>
      <c r="AV103" s="13" t="s">
        <v>318</v>
      </c>
      <c r="AW103" s="13" t="s">
        <v>41</v>
      </c>
      <c r="AX103" s="13" t="s">
        <v>88</v>
      </c>
      <c r="AY103" s="160" t="s">
        <v>311</v>
      </c>
    </row>
    <row r="104" spans="2:65" s="1" customFormat="1" ht="16.5" customHeight="1" x14ac:dyDescent="0.2">
      <c r="B104" s="34"/>
      <c r="C104" s="134" t="s">
        <v>350</v>
      </c>
      <c r="D104" s="134" t="s">
        <v>313</v>
      </c>
      <c r="E104" s="135" t="s">
        <v>4787</v>
      </c>
      <c r="F104" s="136" t="s">
        <v>4788</v>
      </c>
      <c r="G104" s="137" t="s">
        <v>340</v>
      </c>
      <c r="H104" s="138">
        <v>1</v>
      </c>
      <c r="I104" s="139"/>
      <c r="J104" s="140">
        <f>ROUND(I104*H104,2)</f>
        <v>0</v>
      </c>
      <c r="K104" s="136" t="s">
        <v>43</v>
      </c>
      <c r="L104" s="34"/>
      <c r="M104" s="141" t="s">
        <v>43</v>
      </c>
      <c r="N104" s="142" t="s">
        <v>52</v>
      </c>
      <c r="P104" s="143">
        <f>O104*H104</f>
        <v>0</v>
      </c>
      <c r="Q104" s="143">
        <v>0</v>
      </c>
      <c r="R104" s="143">
        <f>Q104*H104</f>
        <v>0</v>
      </c>
      <c r="S104" s="143">
        <v>0</v>
      </c>
      <c r="T104" s="144">
        <f>S104*H104</f>
        <v>0</v>
      </c>
      <c r="AR104" s="145" t="s">
        <v>417</v>
      </c>
      <c r="AT104" s="145" t="s">
        <v>313</v>
      </c>
      <c r="AU104" s="145" t="s">
        <v>90</v>
      </c>
      <c r="AY104" s="18" t="s">
        <v>311</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417</v>
      </c>
      <c r="BM104" s="145" t="s">
        <v>4789</v>
      </c>
    </row>
    <row r="105" spans="2:65" s="12" customFormat="1" ht="11.25" x14ac:dyDescent="0.2">
      <c r="B105" s="151"/>
      <c r="D105" s="152" t="s">
        <v>322</v>
      </c>
      <c r="E105" s="153" t="s">
        <v>43</v>
      </c>
      <c r="F105" s="154" t="s">
        <v>4776</v>
      </c>
      <c r="H105" s="155">
        <v>1</v>
      </c>
      <c r="I105" s="156"/>
      <c r="L105" s="151"/>
      <c r="M105" s="157"/>
      <c r="T105" s="158"/>
      <c r="AT105" s="153" t="s">
        <v>322</v>
      </c>
      <c r="AU105" s="153" t="s">
        <v>90</v>
      </c>
      <c r="AV105" s="12" t="s">
        <v>90</v>
      </c>
      <c r="AW105" s="12" t="s">
        <v>41</v>
      </c>
      <c r="AX105" s="12" t="s">
        <v>81</v>
      </c>
      <c r="AY105" s="153" t="s">
        <v>311</v>
      </c>
    </row>
    <row r="106" spans="2:65" s="13" customFormat="1" ht="11.25" x14ac:dyDescent="0.2">
      <c r="B106" s="159"/>
      <c r="D106" s="152" t="s">
        <v>322</v>
      </c>
      <c r="E106" s="160" t="s">
        <v>43</v>
      </c>
      <c r="F106" s="161" t="s">
        <v>331</v>
      </c>
      <c r="H106" s="162">
        <v>1</v>
      </c>
      <c r="I106" s="163"/>
      <c r="L106" s="159"/>
      <c r="M106" s="164"/>
      <c r="T106" s="165"/>
      <c r="AT106" s="160" t="s">
        <v>322</v>
      </c>
      <c r="AU106" s="160" t="s">
        <v>90</v>
      </c>
      <c r="AV106" s="13" t="s">
        <v>318</v>
      </c>
      <c r="AW106" s="13" t="s">
        <v>41</v>
      </c>
      <c r="AX106" s="13" t="s">
        <v>88</v>
      </c>
      <c r="AY106" s="160" t="s">
        <v>311</v>
      </c>
    </row>
    <row r="107" spans="2:65" s="1" customFormat="1" ht="24.2" customHeight="1" x14ac:dyDescent="0.2">
      <c r="B107" s="34"/>
      <c r="C107" s="134" t="s">
        <v>356</v>
      </c>
      <c r="D107" s="134" t="s">
        <v>313</v>
      </c>
      <c r="E107" s="135" t="s">
        <v>2040</v>
      </c>
      <c r="F107" s="136" t="s">
        <v>2041</v>
      </c>
      <c r="G107" s="137" t="s">
        <v>962</v>
      </c>
      <c r="H107" s="183"/>
      <c r="I107" s="139"/>
      <c r="J107" s="140">
        <f>ROUND(I107*H107,2)</f>
        <v>0</v>
      </c>
      <c r="K107" s="136" t="s">
        <v>317</v>
      </c>
      <c r="L107" s="34"/>
      <c r="M107" s="141" t="s">
        <v>43</v>
      </c>
      <c r="N107" s="142" t="s">
        <v>52</v>
      </c>
      <c r="P107" s="143">
        <f>O107*H107</f>
        <v>0</v>
      </c>
      <c r="Q107" s="143">
        <v>0</v>
      </c>
      <c r="R107" s="143">
        <f>Q107*H107</f>
        <v>0</v>
      </c>
      <c r="S107" s="143">
        <v>0</v>
      </c>
      <c r="T107" s="144">
        <f>S107*H107</f>
        <v>0</v>
      </c>
      <c r="AR107" s="145" t="s">
        <v>417</v>
      </c>
      <c r="AT107" s="145" t="s">
        <v>313</v>
      </c>
      <c r="AU107" s="145" t="s">
        <v>90</v>
      </c>
      <c r="AY107" s="18" t="s">
        <v>311</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417</v>
      </c>
      <c r="BM107" s="145" t="s">
        <v>4790</v>
      </c>
    </row>
    <row r="108" spans="2:65" s="1" customFormat="1" ht="11.25" x14ac:dyDescent="0.2">
      <c r="B108" s="34"/>
      <c r="D108" s="147" t="s">
        <v>320</v>
      </c>
      <c r="F108" s="148" t="s">
        <v>2043</v>
      </c>
      <c r="I108" s="149"/>
      <c r="L108" s="34"/>
      <c r="M108" s="150"/>
      <c r="T108" s="55"/>
      <c r="AT108" s="18" t="s">
        <v>320</v>
      </c>
      <c r="AU108" s="18" t="s">
        <v>90</v>
      </c>
    </row>
    <row r="109" spans="2:65" s="11" customFormat="1" ht="22.9" customHeight="1" x14ac:dyDescent="0.2">
      <c r="B109" s="122"/>
      <c r="D109" s="123" t="s">
        <v>80</v>
      </c>
      <c r="E109" s="132" t="s">
        <v>2044</v>
      </c>
      <c r="F109" s="132" t="s">
        <v>2045</v>
      </c>
      <c r="I109" s="125"/>
      <c r="J109" s="133">
        <f>BK109</f>
        <v>0</v>
      </c>
      <c r="L109" s="122"/>
      <c r="M109" s="127"/>
      <c r="P109" s="128">
        <f>SUM(P110:P115)</f>
        <v>0</v>
      </c>
      <c r="R109" s="128">
        <f>SUM(R110:R115)</f>
        <v>2.9E-4</v>
      </c>
      <c r="T109" s="129">
        <f>SUM(T110:T115)</f>
        <v>0</v>
      </c>
      <c r="AR109" s="123" t="s">
        <v>90</v>
      </c>
      <c r="AT109" s="130" t="s">
        <v>80</v>
      </c>
      <c r="AU109" s="130" t="s">
        <v>88</v>
      </c>
      <c r="AY109" s="123" t="s">
        <v>311</v>
      </c>
      <c r="BK109" s="131">
        <f>SUM(BK110:BK115)</f>
        <v>0</v>
      </c>
    </row>
    <row r="110" spans="2:65" s="1" customFormat="1" ht="16.5" customHeight="1" x14ac:dyDescent="0.2">
      <c r="B110" s="34"/>
      <c r="C110" s="134" t="s">
        <v>362</v>
      </c>
      <c r="D110" s="134" t="s">
        <v>313</v>
      </c>
      <c r="E110" s="135" t="s">
        <v>4791</v>
      </c>
      <c r="F110" s="136" t="s">
        <v>4792</v>
      </c>
      <c r="G110" s="137" t="s">
        <v>340</v>
      </c>
      <c r="H110" s="138">
        <v>1</v>
      </c>
      <c r="I110" s="139"/>
      <c r="J110" s="140">
        <f>ROUND(I110*H110,2)</f>
        <v>0</v>
      </c>
      <c r="K110" s="136" t="s">
        <v>317</v>
      </c>
      <c r="L110" s="34"/>
      <c r="M110" s="141" t="s">
        <v>43</v>
      </c>
      <c r="N110" s="142" t="s">
        <v>52</v>
      </c>
      <c r="P110" s="143">
        <f>O110*H110</f>
        <v>0</v>
      </c>
      <c r="Q110" s="143">
        <v>2.9E-4</v>
      </c>
      <c r="R110" s="143">
        <f>Q110*H110</f>
        <v>2.9E-4</v>
      </c>
      <c r="S110" s="143">
        <v>0</v>
      </c>
      <c r="T110" s="144">
        <f>S110*H110</f>
        <v>0</v>
      </c>
      <c r="AR110" s="145" t="s">
        <v>417</v>
      </c>
      <c r="AT110" s="145" t="s">
        <v>313</v>
      </c>
      <c r="AU110" s="145" t="s">
        <v>90</v>
      </c>
      <c r="AY110" s="18" t="s">
        <v>311</v>
      </c>
      <c r="BE110" s="146">
        <f>IF(N110="základní",J110,0)</f>
        <v>0</v>
      </c>
      <c r="BF110" s="146">
        <f>IF(N110="snížená",J110,0)</f>
        <v>0</v>
      </c>
      <c r="BG110" s="146">
        <f>IF(N110="zákl. přenesená",J110,0)</f>
        <v>0</v>
      </c>
      <c r="BH110" s="146">
        <f>IF(N110="sníž. přenesená",J110,0)</f>
        <v>0</v>
      </c>
      <c r="BI110" s="146">
        <f>IF(N110="nulová",J110,0)</f>
        <v>0</v>
      </c>
      <c r="BJ110" s="18" t="s">
        <v>88</v>
      </c>
      <c r="BK110" s="146">
        <f>ROUND(I110*H110,2)</f>
        <v>0</v>
      </c>
      <c r="BL110" s="18" t="s">
        <v>417</v>
      </c>
      <c r="BM110" s="145" t="s">
        <v>4793</v>
      </c>
    </row>
    <row r="111" spans="2:65" s="1" customFormat="1" ht="11.25" x14ac:dyDescent="0.2">
      <c r="B111" s="34"/>
      <c r="D111" s="147" t="s">
        <v>320</v>
      </c>
      <c r="F111" s="148" t="s">
        <v>4794</v>
      </c>
      <c r="I111" s="149"/>
      <c r="L111" s="34"/>
      <c r="M111" s="150"/>
      <c r="T111" s="55"/>
      <c r="AT111" s="18" t="s">
        <v>320</v>
      </c>
      <c r="AU111" s="18" t="s">
        <v>90</v>
      </c>
    </row>
    <row r="112" spans="2:65" s="1" customFormat="1" ht="16.5" customHeight="1" x14ac:dyDescent="0.2">
      <c r="B112" s="34"/>
      <c r="C112" s="134" t="s">
        <v>368</v>
      </c>
      <c r="D112" s="134" t="s">
        <v>313</v>
      </c>
      <c r="E112" s="135" t="s">
        <v>2064</v>
      </c>
      <c r="F112" s="136" t="s">
        <v>2065</v>
      </c>
      <c r="G112" s="137" t="s">
        <v>2033</v>
      </c>
      <c r="H112" s="138">
        <v>1</v>
      </c>
      <c r="I112" s="139"/>
      <c r="J112" s="140">
        <f>ROUND(I112*H112,2)</f>
        <v>0</v>
      </c>
      <c r="K112" s="136" t="s">
        <v>43</v>
      </c>
      <c r="L112" s="34"/>
      <c r="M112" s="141" t="s">
        <v>43</v>
      </c>
      <c r="N112" s="142" t="s">
        <v>52</v>
      </c>
      <c r="P112" s="143">
        <f>O112*H112</f>
        <v>0</v>
      </c>
      <c r="Q112" s="143">
        <v>0</v>
      </c>
      <c r="R112" s="143">
        <f>Q112*H112</f>
        <v>0</v>
      </c>
      <c r="S112" s="143">
        <v>0</v>
      </c>
      <c r="T112" s="144">
        <f>S112*H112</f>
        <v>0</v>
      </c>
      <c r="AR112" s="145" t="s">
        <v>417</v>
      </c>
      <c r="AT112" s="145" t="s">
        <v>313</v>
      </c>
      <c r="AU112" s="145" t="s">
        <v>90</v>
      </c>
      <c r="AY112" s="18" t="s">
        <v>311</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417</v>
      </c>
      <c r="BM112" s="145" t="s">
        <v>4795</v>
      </c>
    </row>
    <row r="113" spans="2:65" s="1" customFormat="1" ht="16.5" customHeight="1" x14ac:dyDescent="0.2">
      <c r="B113" s="34"/>
      <c r="C113" s="134" t="s">
        <v>376</v>
      </c>
      <c r="D113" s="134" t="s">
        <v>313</v>
      </c>
      <c r="E113" s="135" t="s">
        <v>2067</v>
      </c>
      <c r="F113" s="136" t="s">
        <v>2068</v>
      </c>
      <c r="G113" s="137" t="s">
        <v>2033</v>
      </c>
      <c r="H113" s="138">
        <v>1</v>
      </c>
      <c r="I113" s="139"/>
      <c r="J113" s="140">
        <f>ROUND(I113*H113,2)</f>
        <v>0</v>
      </c>
      <c r="K113" s="136" t="s">
        <v>43</v>
      </c>
      <c r="L113" s="34"/>
      <c r="M113" s="141" t="s">
        <v>43</v>
      </c>
      <c r="N113" s="142" t="s">
        <v>52</v>
      </c>
      <c r="P113" s="143">
        <f>O113*H113</f>
        <v>0</v>
      </c>
      <c r="Q113" s="143">
        <v>0</v>
      </c>
      <c r="R113" s="143">
        <f>Q113*H113</f>
        <v>0</v>
      </c>
      <c r="S113" s="143">
        <v>0</v>
      </c>
      <c r="T113" s="144">
        <f>S113*H113</f>
        <v>0</v>
      </c>
      <c r="AR113" s="145" t="s">
        <v>417</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417</v>
      </c>
      <c r="BM113" s="145" t="s">
        <v>4796</v>
      </c>
    </row>
    <row r="114" spans="2:65" s="1" customFormat="1" ht="24.2" customHeight="1" x14ac:dyDescent="0.2">
      <c r="B114" s="34"/>
      <c r="C114" s="134" t="s">
        <v>384</v>
      </c>
      <c r="D114" s="134" t="s">
        <v>313</v>
      </c>
      <c r="E114" s="135" t="s">
        <v>2078</v>
      </c>
      <c r="F114" s="136" t="s">
        <v>2079</v>
      </c>
      <c r="G114" s="137" t="s">
        <v>962</v>
      </c>
      <c r="H114" s="183"/>
      <c r="I114" s="139"/>
      <c r="J114" s="140">
        <f>ROUND(I114*H114,2)</f>
        <v>0</v>
      </c>
      <c r="K114" s="136" t="s">
        <v>317</v>
      </c>
      <c r="L114" s="34"/>
      <c r="M114" s="141" t="s">
        <v>43</v>
      </c>
      <c r="N114" s="142" t="s">
        <v>52</v>
      </c>
      <c r="P114" s="143">
        <f>O114*H114</f>
        <v>0</v>
      </c>
      <c r="Q114" s="143">
        <v>0</v>
      </c>
      <c r="R114" s="143">
        <f>Q114*H114</f>
        <v>0</v>
      </c>
      <c r="S114" s="143">
        <v>0</v>
      </c>
      <c r="T114" s="144">
        <f>S114*H114</f>
        <v>0</v>
      </c>
      <c r="AR114" s="145" t="s">
        <v>417</v>
      </c>
      <c r="AT114" s="145" t="s">
        <v>313</v>
      </c>
      <c r="AU114" s="145" t="s">
        <v>90</v>
      </c>
      <c r="AY114" s="18" t="s">
        <v>311</v>
      </c>
      <c r="BE114" s="146">
        <f>IF(N114="základní",J114,0)</f>
        <v>0</v>
      </c>
      <c r="BF114" s="146">
        <f>IF(N114="snížená",J114,0)</f>
        <v>0</v>
      </c>
      <c r="BG114" s="146">
        <f>IF(N114="zákl. přenesená",J114,0)</f>
        <v>0</v>
      </c>
      <c r="BH114" s="146">
        <f>IF(N114="sníž. přenesená",J114,0)</f>
        <v>0</v>
      </c>
      <c r="BI114" s="146">
        <f>IF(N114="nulová",J114,0)</f>
        <v>0</v>
      </c>
      <c r="BJ114" s="18" t="s">
        <v>88</v>
      </c>
      <c r="BK114" s="146">
        <f>ROUND(I114*H114,2)</f>
        <v>0</v>
      </c>
      <c r="BL114" s="18" t="s">
        <v>417</v>
      </c>
      <c r="BM114" s="145" t="s">
        <v>4797</v>
      </c>
    </row>
    <row r="115" spans="2:65" s="1" customFormat="1" ht="11.25" x14ac:dyDescent="0.2">
      <c r="B115" s="34"/>
      <c r="D115" s="147" t="s">
        <v>320</v>
      </c>
      <c r="F115" s="148" t="s">
        <v>2081</v>
      </c>
      <c r="I115" s="149"/>
      <c r="L115" s="34"/>
      <c r="M115" s="150"/>
      <c r="T115" s="55"/>
      <c r="AT115" s="18" t="s">
        <v>320</v>
      </c>
      <c r="AU115" s="18" t="s">
        <v>90</v>
      </c>
    </row>
    <row r="116" spans="2:65" s="11" customFormat="1" ht="22.9" customHeight="1" x14ac:dyDescent="0.2">
      <c r="B116" s="122"/>
      <c r="D116" s="123" t="s">
        <v>80</v>
      </c>
      <c r="E116" s="132" t="s">
        <v>1160</v>
      </c>
      <c r="F116" s="132" t="s">
        <v>1161</v>
      </c>
      <c r="I116" s="125"/>
      <c r="J116" s="133">
        <f>BK116</f>
        <v>0</v>
      </c>
      <c r="L116" s="122"/>
      <c r="M116" s="127"/>
      <c r="P116" s="128">
        <f>SUM(P117:P134)</f>
        <v>0</v>
      </c>
      <c r="R116" s="128">
        <f>SUM(R117:R134)</f>
        <v>9.9199999999999983E-3</v>
      </c>
      <c r="T116" s="129">
        <f>SUM(T117:T134)</f>
        <v>0</v>
      </c>
      <c r="AR116" s="123" t="s">
        <v>90</v>
      </c>
      <c r="AT116" s="130" t="s">
        <v>80</v>
      </c>
      <c r="AU116" s="130" t="s">
        <v>88</v>
      </c>
      <c r="AY116" s="123" t="s">
        <v>311</v>
      </c>
      <c r="BK116" s="131">
        <f>SUM(BK117:BK134)</f>
        <v>0</v>
      </c>
    </row>
    <row r="117" spans="2:65" s="1" customFormat="1" ht="16.5" customHeight="1" x14ac:dyDescent="0.2">
      <c r="B117" s="34"/>
      <c r="C117" s="134" t="s">
        <v>8</v>
      </c>
      <c r="D117" s="134" t="s">
        <v>313</v>
      </c>
      <c r="E117" s="135" t="s">
        <v>4798</v>
      </c>
      <c r="F117" s="136" t="s">
        <v>4799</v>
      </c>
      <c r="G117" s="137" t="s">
        <v>1378</v>
      </c>
      <c r="H117" s="138">
        <v>1</v>
      </c>
      <c r="I117" s="139"/>
      <c r="J117" s="140">
        <f>ROUND(I117*H117,2)</f>
        <v>0</v>
      </c>
      <c r="K117" s="136" t="s">
        <v>43</v>
      </c>
      <c r="L117" s="34"/>
      <c r="M117" s="141" t="s">
        <v>43</v>
      </c>
      <c r="N117" s="142" t="s">
        <v>52</v>
      </c>
      <c r="P117" s="143">
        <f>O117*H117</f>
        <v>0</v>
      </c>
      <c r="Q117" s="143">
        <v>0</v>
      </c>
      <c r="R117" s="143">
        <f>Q117*H117</f>
        <v>0</v>
      </c>
      <c r="S117" s="143">
        <v>0</v>
      </c>
      <c r="T117" s="144">
        <f>S117*H117</f>
        <v>0</v>
      </c>
      <c r="AR117" s="145" t="s">
        <v>417</v>
      </c>
      <c r="AT117" s="145" t="s">
        <v>313</v>
      </c>
      <c r="AU117" s="145" t="s">
        <v>90</v>
      </c>
      <c r="AY117" s="18" t="s">
        <v>311</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417</v>
      </c>
      <c r="BM117" s="145" t="s">
        <v>4800</v>
      </c>
    </row>
    <row r="118" spans="2:65" s="1" customFormat="1" ht="16.5" customHeight="1" x14ac:dyDescent="0.2">
      <c r="B118" s="34"/>
      <c r="C118" s="134" t="s">
        <v>399</v>
      </c>
      <c r="D118" s="134" t="s">
        <v>313</v>
      </c>
      <c r="E118" s="135" t="s">
        <v>2082</v>
      </c>
      <c r="F118" s="136" t="s">
        <v>2083</v>
      </c>
      <c r="G118" s="137" t="s">
        <v>1378</v>
      </c>
      <c r="H118" s="138">
        <v>3</v>
      </c>
      <c r="I118" s="139"/>
      <c r="J118" s="140">
        <f>ROUND(I118*H118,2)</f>
        <v>0</v>
      </c>
      <c r="K118" s="136" t="s">
        <v>43</v>
      </c>
      <c r="L118" s="34"/>
      <c r="M118" s="141" t="s">
        <v>43</v>
      </c>
      <c r="N118" s="142" t="s">
        <v>52</v>
      </c>
      <c r="P118" s="143">
        <f>O118*H118</f>
        <v>0</v>
      </c>
      <c r="Q118" s="143">
        <v>0</v>
      </c>
      <c r="R118" s="143">
        <f>Q118*H118</f>
        <v>0</v>
      </c>
      <c r="S118" s="143">
        <v>0</v>
      </c>
      <c r="T118" s="144">
        <f>S118*H118</f>
        <v>0</v>
      </c>
      <c r="AR118" s="145" t="s">
        <v>417</v>
      </c>
      <c r="AT118" s="145" t="s">
        <v>313</v>
      </c>
      <c r="AU118" s="145" t="s">
        <v>90</v>
      </c>
      <c r="AY118" s="18" t="s">
        <v>311</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417</v>
      </c>
      <c r="BM118" s="145" t="s">
        <v>4801</v>
      </c>
    </row>
    <row r="119" spans="2:65" s="1" customFormat="1" ht="16.5" customHeight="1" x14ac:dyDescent="0.2">
      <c r="B119" s="34"/>
      <c r="C119" s="134" t="s">
        <v>404</v>
      </c>
      <c r="D119" s="134" t="s">
        <v>313</v>
      </c>
      <c r="E119" s="135" t="s">
        <v>4802</v>
      </c>
      <c r="F119" s="136" t="s">
        <v>4803</v>
      </c>
      <c r="G119" s="137" t="s">
        <v>1378</v>
      </c>
      <c r="H119" s="138">
        <v>2</v>
      </c>
      <c r="I119" s="139"/>
      <c r="J119" s="140">
        <f>ROUND(I119*H119,2)</f>
        <v>0</v>
      </c>
      <c r="K119" s="136" t="s">
        <v>43</v>
      </c>
      <c r="L119" s="34"/>
      <c r="M119" s="141" t="s">
        <v>43</v>
      </c>
      <c r="N119" s="142" t="s">
        <v>52</v>
      </c>
      <c r="P119" s="143">
        <f>O119*H119</f>
        <v>0</v>
      </c>
      <c r="Q119" s="143">
        <v>0</v>
      </c>
      <c r="R119" s="143">
        <f>Q119*H119</f>
        <v>0</v>
      </c>
      <c r="S119" s="143">
        <v>0</v>
      </c>
      <c r="T119" s="144">
        <f>S119*H119</f>
        <v>0</v>
      </c>
      <c r="AR119" s="145" t="s">
        <v>417</v>
      </c>
      <c r="AT119" s="145" t="s">
        <v>313</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417</v>
      </c>
      <c r="BM119" s="145" t="s">
        <v>4804</v>
      </c>
    </row>
    <row r="120" spans="2:65" s="1" customFormat="1" ht="16.5" customHeight="1" x14ac:dyDescent="0.2">
      <c r="B120" s="34"/>
      <c r="C120" s="134" t="s">
        <v>411</v>
      </c>
      <c r="D120" s="134" t="s">
        <v>313</v>
      </c>
      <c r="E120" s="135" t="s">
        <v>4805</v>
      </c>
      <c r="F120" s="136" t="s">
        <v>4806</v>
      </c>
      <c r="G120" s="137" t="s">
        <v>1378</v>
      </c>
      <c r="H120" s="138">
        <v>1</v>
      </c>
      <c r="I120" s="139"/>
      <c r="J120" s="140">
        <f>ROUND(I120*H120,2)</f>
        <v>0</v>
      </c>
      <c r="K120" s="136" t="s">
        <v>43</v>
      </c>
      <c r="L120" s="34"/>
      <c r="M120" s="141" t="s">
        <v>43</v>
      </c>
      <c r="N120" s="142" t="s">
        <v>52</v>
      </c>
      <c r="P120" s="143">
        <f>O120*H120</f>
        <v>0</v>
      </c>
      <c r="Q120" s="143">
        <v>0</v>
      </c>
      <c r="R120" s="143">
        <f>Q120*H120</f>
        <v>0</v>
      </c>
      <c r="S120" s="143">
        <v>0</v>
      </c>
      <c r="T120" s="144">
        <f>S120*H120</f>
        <v>0</v>
      </c>
      <c r="AR120" s="145" t="s">
        <v>417</v>
      </c>
      <c r="AT120" s="145" t="s">
        <v>313</v>
      </c>
      <c r="AU120" s="145" t="s">
        <v>90</v>
      </c>
      <c r="AY120" s="18" t="s">
        <v>311</v>
      </c>
      <c r="BE120" s="146">
        <f>IF(N120="základní",J120,0)</f>
        <v>0</v>
      </c>
      <c r="BF120" s="146">
        <f>IF(N120="snížená",J120,0)</f>
        <v>0</v>
      </c>
      <c r="BG120" s="146">
        <f>IF(N120="zákl. přenesená",J120,0)</f>
        <v>0</v>
      </c>
      <c r="BH120" s="146">
        <f>IF(N120="sníž. přenesená",J120,0)</f>
        <v>0</v>
      </c>
      <c r="BI120" s="146">
        <f>IF(N120="nulová",J120,0)</f>
        <v>0</v>
      </c>
      <c r="BJ120" s="18" t="s">
        <v>88</v>
      </c>
      <c r="BK120" s="146">
        <f>ROUND(I120*H120,2)</f>
        <v>0</v>
      </c>
      <c r="BL120" s="18" t="s">
        <v>417</v>
      </c>
      <c r="BM120" s="145" t="s">
        <v>4807</v>
      </c>
    </row>
    <row r="121" spans="2:65" s="1" customFormat="1" ht="16.5" customHeight="1" x14ac:dyDescent="0.2">
      <c r="B121" s="34"/>
      <c r="C121" s="134" t="s">
        <v>417</v>
      </c>
      <c r="D121" s="134" t="s">
        <v>313</v>
      </c>
      <c r="E121" s="135" t="s">
        <v>4808</v>
      </c>
      <c r="F121" s="136" t="s">
        <v>4809</v>
      </c>
      <c r="G121" s="137" t="s">
        <v>1378</v>
      </c>
      <c r="H121" s="138">
        <v>3</v>
      </c>
      <c r="I121" s="139"/>
      <c r="J121" s="140">
        <f>ROUND(I121*H121,2)</f>
        <v>0</v>
      </c>
      <c r="K121" s="136" t="s">
        <v>317</v>
      </c>
      <c r="L121" s="34"/>
      <c r="M121" s="141" t="s">
        <v>43</v>
      </c>
      <c r="N121" s="142" t="s">
        <v>52</v>
      </c>
      <c r="P121" s="143">
        <f>O121*H121</f>
        <v>0</v>
      </c>
      <c r="Q121" s="143">
        <v>2.0799999999999998E-3</v>
      </c>
      <c r="R121" s="143">
        <f>Q121*H121</f>
        <v>6.239999999999999E-3</v>
      </c>
      <c r="S121" s="143">
        <v>0</v>
      </c>
      <c r="T121" s="144">
        <f>S121*H121</f>
        <v>0</v>
      </c>
      <c r="AR121" s="145" t="s">
        <v>417</v>
      </c>
      <c r="AT121" s="145" t="s">
        <v>313</v>
      </c>
      <c r="AU121" s="145" t="s">
        <v>90</v>
      </c>
      <c r="AY121" s="18" t="s">
        <v>311</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417</v>
      </c>
      <c r="BM121" s="145" t="s">
        <v>4810</v>
      </c>
    </row>
    <row r="122" spans="2:65" s="1" customFormat="1" ht="11.25" x14ac:dyDescent="0.2">
      <c r="B122" s="34"/>
      <c r="D122" s="147" t="s">
        <v>320</v>
      </c>
      <c r="F122" s="148" t="s">
        <v>4811</v>
      </c>
      <c r="I122" s="149"/>
      <c r="L122" s="34"/>
      <c r="M122" s="150"/>
      <c r="T122" s="55"/>
      <c r="AT122" s="18" t="s">
        <v>320</v>
      </c>
      <c r="AU122" s="18" t="s">
        <v>90</v>
      </c>
    </row>
    <row r="123" spans="2:65" s="1" customFormat="1" ht="16.5" customHeight="1" x14ac:dyDescent="0.2">
      <c r="B123" s="34"/>
      <c r="C123" s="134" t="s">
        <v>202</v>
      </c>
      <c r="D123" s="134" t="s">
        <v>313</v>
      </c>
      <c r="E123" s="135" t="s">
        <v>4812</v>
      </c>
      <c r="F123" s="136" t="s">
        <v>4813</v>
      </c>
      <c r="G123" s="137" t="s">
        <v>1378</v>
      </c>
      <c r="H123" s="138">
        <v>1</v>
      </c>
      <c r="I123" s="139"/>
      <c r="J123" s="140">
        <f>ROUND(I123*H123,2)</f>
        <v>0</v>
      </c>
      <c r="K123" s="136" t="s">
        <v>317</v>
      </c>
      <c r="L123" s="34"/>
      <c r="M123" s="141" t="s">
        <v>43</v>
      </c>
      <c r="N123" s="142" t="s">
        <v>52</v>
      </c>
      <c r="P123" s="143">
        <f>O123*H123</f>
        <v>0</v>
      </c>
      <c r="Q123" s="143">
        <v>1.8400000000000001E-3</v>
      </c>
      <c r="R123" s="143">
        <f>Q123*H123</f>
        <v>1.8400000000000001E-3</v>
      </c>
      <c r="S123" s="143">
        <v>0</v>
      </c>
      <c r="T123" s="144">
        <f>S123*H123</f>
        <v>0</v>
      </c>
      <c r="AR123" s="145" t="s">
        <v>417</v>
      </c>
      <c r="AT123" s="145" t="s">
        <v>313</v>
      </c>
      <c r="AU123" s="145" t="s">
        <v>90</v>
      </c>
      <c r="AY123" s="18" t="s">
        <v>311</v>
      </c>
      <c r="BE123" s="146">
        <f>IF(N123="základní",J123,0)</f>
        <v>0</v>
      </c>
      <c r="BF123" s="146">
        <f>IF(N123="snížená",J123,0)</f>
        <v>0</v>
      </c>
      <c r="BG123" s="146">
        <f>IF(N123="zákl. přenesená",J123,0)</f>
        <v>0</v>
      </c>
      <c r="BH123" s="146">
        <f>IF(N123="sníž. přenesená",J123,0)</f>
        <v>0</v>
      </c>
      <c r="BI123" s="146">
        <f>IF(N123="nulová",J123,0)</f>
        <v>0</v>
      </c>
      <c r="BJ123" s="18" t="s">
        <v>88</v>
      </c>
      <c r="BK123" s="146">
        <f>ROUND(I123*H123,2)</f>
        <v>0</v>
      </c>
      <c r="BL123" s="18" t="s">
        <v>417</v>
      </c>
      <c r="BM123" s="145" t="s">
        <v>4814</v>
      </c>
    </row>
    <row r="124" spans="2:65" s="1" customFormat="1" ht="11.25" x14ac:dyDescent="0.2">
      <c r="B124" s="34"/>
      <c r="D124" s="147" t="s">
        <v>320</v>
      </c>
      <c r="F124" s="148" t="s">
        <v>4815</v>
      </c>
      <c r="I124" s="149"/>
      <c r="L124" s="34"/>
      <c r="M124" s="150"/>
      <c r="T124" s="55"/>
      <c r="AT124" s="18" t="s">
        <v>320</v>
      </c>
      <c r="AU124" s="18" t="s">
        <v>90</v>
      </c>
    </row>
    <row r="125" spans="2:65" s="1" customFormat="1" ht="16.5" customHeight="1" x14ac:dyDescent="0.2">
      <c r="B125" s="34"/>
      <c r="C125" s="134" t="s">
        <v>427</v>
      </c>
      <c r="D125" s="134" t="s">
        <v>313</v>
      </c>
      <c r="E125" s="135" t="s">
        <v>4816</v>
      </c>
      <c r="F125" s="136" t="s">
        <v>4817</v>
      </c>
      <c r="G125" s="137" t="s">
        <v>1378</v>
      </c>
      <c r="H125" s="138">
        <v>1</v>
      </c>
      <c r="I125" s="139"/>
      <c r="J125" s="140">
        <f>ROUND(I125*H125,2)</f>
        <v>0</v>
      </c>
      <c r="K125" s="136" t="s">
        <v>317</v>
      </c>
      <c r="L125" s="34"/>
      <c r="M125" s="141" t="s">
        <v>43</v>
      </c>
      <c r="N125" s="142" t="s">
        <v>52</v>
      </c>
      <c r="P125" s="143">
        <f>O125*H125</f>
        <v>0</v>
      </c>
      <c r="Q125" s="143">
        <v>1.8400000000000001E-3</v>
      </c>
      <c r="R125" s="143">
        <f>Q125*H125</f>
        <v>1.8400000000000001E-3</v>
      </c>
      <c r="S125" s="143">
        <v>0</v>
      </c>
      <c r="T125" s="144">
        <f>S125*H125</f>
        <v>0</v>
      </c>
      <c r="AR125" s="145" t="s">
        <v>417</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417</v>
      </c>
      <c r="BM125" s="145" t="s">
        <v>4818</v>
      </c>
    </row>
    <row r="126" spans="2:65" s="1" customFormat="1" ht="11.25" x14ac:dyDescent="0.2">
      <c r="B126" s="34"/>
      <c r="D126" s="147" t="s">
        <v>320</v>
      </c>
      <c r="F126" s="148" t="s">
        <v>4819</v>
      </c>
      <c r="I126" s="149"/>
      <c r="L126" s="34"/>
      <c r="M126" s="150"/>
      <c r="T126" s="55"/>
      <c r="AT126" s="18" t="s">
        <v>320</v>
      </c>
      <c r="AU126" s="18" t="s">
        <v>90</v>
      </c>
    </row>
    <row r="127" spans="2:65" s="1" customFormat="1" ht="16.5" customHeight="1" x14ac:dyDescent="0.2">
      <c r="B127" s="34"/>
      <c r="C127" s="134" t="s">
        <v>208</v>
      </c>
      <c r="D127" s="134" t="s">
        <v>313</v>
      </c>
      <c r="E127" s="135" t="s">
        <v>4820</v>
      </c>
      <c r="F127" s="136" t="s">
        <v>4821</v>
      </c>
      <c r="G127" s="137" t="s">
        <v>1378</v>
      </c>
      <c r="H127" s="138">
        <v>1</v>
      </c>
      <c r="I127" s="139"/>
      <c r="J127" s="140">
        <f t="shared" ref="J127:J133" si="0">ROUND(I127*H127,2)</f>
        <v>0</v>
      </c>
      <c r="K127" s="136" t="s">
        <v>43</v>
      </c>
      <c r="L127" s="34"/>
      <c r="M127" s="141" t="s">
        <v>43</v>
      </c>
      <c r="N127" s="142" t="s">
        <v>52</v>
      </c>
      <c r="P127" s="143">
        <f t="shared" ref="P127:P133" si="1">O127*H127</f>
        <v>0</v>
      </c>
      <c r="Q127" s="143">
        <v>0</v>
      </c>
      <c r="R127" s="143">
        <f t="shared" ref="R127:R133" si="2">Q127*H127</f>
        <v>0</v>
      </c>
      <c r="S127" s="143">
        <v>0</v>
      </c>
      <c r="T127" s="144">
        <f t="shared" ref="T127:T133" si="3">S127*H127</f>
        <v>0</v>
      </c>
      <c r="AR127" s="145" t="s">
        <v>417</v>
      </c>
      <c r="AT127" s="145" t="s">
        <v>313</v>
      </c>
      <c r="AU127" s="145" t="s">
        <v>90</v>
      </c>
      <c r="AY127" s="18" t="s">
        <v>311</v>
      </c>
      <c r="BE127" s="146">
        <f t="shared" ref="BE127:BE133" si="4">IF(N127="základní",J127,0)</f>
        <v>0</v>
      </c>
      <c r="BF127" s="146">
        <f t="shared" ref="BF127:BF133" si="5">IF(N127="snížená",J127,0)</f>
        <v>0</v>
      </c>
      <c r="BG127" s="146">
        <f t="shared" ref="BG127:BG133" si="6">IF(N127="zákl. přenesená",J127,0)</f>
        <v>0</v>
      </c>
      <c r="BH127" s="146">
        <f t="shared" ref="BH127:BH133" si="7">IF(N127="sníž. přenesená",J127,0)</f>
        <v>0</v>
      </c>
      <c r="BI127" s="146">
        <f t="shared" ref="BI127:BI133" si="8">IF(N127="nulová",J127,0)</f>
        <v>0</v>
      </c>
      <c r="BJ127" s="18" t="s">
        <v>88</v>
      </c>
      <c r="BK127" s="146">
        <f t="shared" ref="BK127:BK133" si="9">ROUND(I127*H127,2)</f>
        <v>0</v>
      </c>
      <c r="BL127" s="18" t="s">
        <v>417</v>
      </c>
      <c r="BM127" s="145" t="s">
        <v>4822</v>
      </c>
    </row>
    <row r="128" spans="2:65" s="1" customFormat="1" ht="16.5" customHeight="1" x14ac:dyDescent="0.2">
      <c r="B128" s="34"/>
      <c r="C128" s="134" t="s">
        <v>438</v>
      </c>
      <c r="D128" s="134" t="s">
        <v>313</v>
      </c>
      <c r="E128" s="135" t="s">
        <v>2088</v>
      </c>
      <c r="F128" s="136" t="s">
        <v>2089</v>
      </c>
      <c r="G128" s="137" t="s">
        <v>340</v>
      </c>
      <c r="H128" s="138">
        <v>3</v>
      </c>
      <c r="I128" s="139"/>
      <c r="J128" s="140">
        <f t="shared" si="0"/>
        <v>0</v>
      </c>
      <c r="K128" s="136" t="s">
        <v>43</v>
      </c>
      <c r="L128" s="34"/>
      <c r="M128" s="141" t="s">
        <v>43</v>
      </c>
      <c r="N128" s="142" t="s">
        <v>52</v>
      </c>
      <c r="P128" s="143">
        <f t="shared" si="1"/>
        <v>0</v>
      </c>
      <c r="Q128" s="143">
        <v>0</v>
      </c>
      <c r="R128" s="143">
        <f t="shared" si="2"/>
        <v>0</v>
      </c>
      <c r="S128" s="143">
        <v>0</v>
      </c>
      <c r="T128" s="144">
        <f t="shared" si="3"/>
        <v>0</v>
      </c>
      <c r="AR128" s="145" t="s">
        <v>417</v>
      </c>
      <c r="AT128" s="145" t="s">
        <v>313</v>
      </c>
      <c r="AU128" s="145" t="s">
        <v>90</v>
      </c>
      <c r="AY128" s="18" t="s">
        <v>311</v>
      </c>
      <c r="BE128" s="146">
        <f t="shared" si="4"/>
        <v>0</v>
      </c>
      <c r="BF128" s="146">
        <f t="shared" si="5"/>
        <v>0</v>
      </c>
      <c r="BG128" s="146">
        <f t="shared" si="6"/>
        <v>0</v>
      </c>
      <c r="BH128" s="146">
        <f t="shared" si="7"/>
        <v>0</v>
      </c>
      <c r="BI128" s="146">
        <f t="shared" si="8"/>
        <v>0</v>
      </c>
      <c r="BJ128" s="18" t="s">
        <v>88</v>
      </c>
      <c r="BK128" s="146">
        <f t="shared" si="9"/>
        <v>0</v>
      </c>
      <c r="BL128" s="18" t="s">
        <v>417</v>
      </c>
      <c r="BM128" s="145" t="s">
        <v>4823</v>
      </c>
    </row>
    <row r="129" spans="2:65" s="1" customFormat="1" ht="16.5" customHeight="1" x14ac:dyDescent="0.2">
      <c r="B129" s="34"/>
      <c r="C129" s="134" t="s">
        <v>7</v>
      </c>
      <c r="D129" s="134" t="s">
        <v>313</v>
      </c>
      <c r="E129" s="135" t="s">
        <v>4824</v>
      </c>
      <c r="F129" s="136" t="s">
        <v>4825</v>
      </c>
      <c r="G129" s="137" t="s">
        <v>340</v>
      </c>
      <c r="H129" s="138">
        <v>1</v>
      </c>
      <c r="I129" s="139"/>
      <c r="J129" s="140">
        <f t="shared" si="0"/>
        <v>0</v>
      </c>
      <c r="K129" s="136" t="s">
        <v>43</v>
      </c>
      <c r="L129" s="34"/>
      <c r="M129" s="141" t="s">
        <v>43</v>
      </c>
      <c r="N129" s="142" t="s">
        <v>52</v>
      </c>
      <c r="P129" s="143">
        <f t="shared" si="1"/>
        <v>0</v>
      </c>
      <c r="Q129" s="143">
        <v>0</v>
      </c>
      <c r="R129" s="143">
        <f t="shared" si="2"/>
        <v>0</v>
      </c>
      <c r="S129" s="143">
        <v>0</v>
      </c>
      <c r="T129" s="144">
        <f t="shared" si="3"/>
        <v>0</v>
      </c>
      <c r="AR129" s="145" t="s">
        <v>417</v>
      </c>
      <c r="AT129" s="145" t="s">
        <v>313</v>
      </c>
      <c r="AU129" s="145" t="s">
        <v>90</v>
      </c>
      <c r="AY129" s="18" t="s">
        <v>311</v>
      </c>
      <c r="BE129" s="146">
        <f t="shared" si="4"/>
        <v>0</v>
      </c>
      <c r="BF129" s="146">
        <f t="shared" si="5"/>
        <v>0</v>
      </c>
      <c r="BG129" s="146">
        <f t="shared" si="6"/>
        <v>0</v>
      </c>
      <c r="BH129" s="146">
        <f t="shared" si="7"/>
        <v>0</v>
      </c>
      <c r="BI129" s="146">
        <f t="shared" si="8"/>
        <v>0</v>
      </c>
      <c r="BJ129" s="18" t="s">
        <v>88</v>
      </c>
      <c r="BK129" s="146">
        <f t="shared" si="9"/>
        <v>0</v>
      </c>
      <c r="BL129" s="18" t="s">
        <v>417</v>
      </c>
      <c r="BM129" s="145" t="s">
        <v>4826</v>
      </c>
    </row>
    <row r="130" spans="2:65" s="1" customFormat="1" ht="16.5" customHeight="1" x14ac:dyDescent="0.2">
      <c r="B130" s="34"/>
      <c r="C130" s="134" t="s">
        <v>455</v>
      </c>
      <c r="D130" s="134" t="s">
        <v>313</v>
      </c>
      <c r="E130" s="135" t="s">
        <v>4827</v>
      </c>
      <c r="F130" s="136" t="s">
        <v>4828</v>
      </c>
      <c r="G130" s="137" t="s">
        <v>340</v>
      </c>
      <c r="H130" s="138">
        <v>1</v>
      </c>
      <c r="I130" s="139"/>
      <c r="J130" s="140">
        <f t="shared" si="0"/>
        <v>0</v>
      </c>
      <c r="K130" s="136" t="s">
        <v>43</v>
      </c>
      <c r="L130" s="34"/>
      <c r="M130" s="141" t="s">
        <v>43</v>
      </c>
      <c r="N130" s="142" t="s">
        <v>52</v>
      </c>
      <c r="P130" s="143">
        <f t="shared" si="1"/>
        <v>0</v>
      </c>
      <c r="Q130" s="143">
        <v>0</v>
      </c>
      <c r="R130" s="143">
        <f t="shared" si="2"/>
        <v>0</v>
      </c>
      <c r="S130" s="143">
        <v>0</v>
      </c>
      <c r="T130" s="144">
        <f t="shared" si="3"/>
        <v>0</v>
      </c>
      <c r="AR130" s="145" t="s">
        <v>417</v>
      </c>
      <c r="AT130" s="145" t="s">
        <v>313</v>
      </c>
      <c r="AU130" s="145" t="s">
        <v>90</v>
      </c>
      <c r="AY130" s="18" t="s">
        <v>311</v>
      </c>
      <c r="BE130" s="146">
        <f t="shared" si="4"/>
        <v>0</v>
      </c>
      <c r="BF130" s="146">
        <f t="shared" si="5"/>
        <v>0</v>
      </c>
      <c r="BG130" s="146">
        <f t="shared" si="6"/>
        <v>0</v>
      </c>
      <c r="BH130" s="146">
        <f t="shared" si="7"/>
        <v>0</v>
      </c>
      <c r="BI130" s="146">
        <f t="shared" si="8"/>
        <v>0</v>
      </c>
      <c r="BJ130" s="18" t="s">
        <v>88</v>
      </c>
      <c r="BK130" s="146">
        <f t="shared" si="9"/>
        <v>0</v>
      </c>
      <c r="BL130" s="18" t="s">
        <v>417</v>
      </c>
      <c r="BM130" s="145" t="s">
        <v>4829</v>
      </c>
    </row>
    <row r="131" spans="2:65" s="1" customFormat="1" ht="16.5" customHeight="1" x14ac:dyDescent="0.2">
      <c r="B131" s="34"/>
      <c r="C131" s="134" t="s">
        <v>462</v>
      </c>
      <c r="D131" s="134" t="s">
        <v>313</v>
      </c>
      <c r="E131" s="135" t="s">
        <v>4830</v>
      </c>
      <c r="F131" s="136" t="s">
        <v>4831</v>
      </c>
      <c r="G131" s="137" t="s">
        <v>340</v>
      </c>
      <c r="H131" s="138">
        <v>1</v>
      </c>
      <c r="I131" s="139"/>
      <c r="J131" s="140">
        <f t="shared" si="0"/>
        <v>0</v>
      </c>
      <c r="K131" s="136" t="s">
        <v>43</v>
      </c>
      <c r="L131" s="34"/>
      <c r="M131" s="141" t="s">
        <v>43</v>
      </c>
      <c r="N131" s="142" t="s">
        <v>52</v>
      </c>
      <c r="P131" s="143">
        <f t="shared" si="1"/>
        <v>0</v>
      </c>
      <c r="Q131" s="143">
        <v>0</v>
      </c>
      <c r="R131" s="143">
        <f t="shared" si="2"/>
        <v>0</v>
      </c>
      <c r="S131" s="143">
        <v>0</v>
      </c>
      <c r="T131" s="144">
        <f t="shared" si="3"/>
        <v>0</v>
      </c>
      <c r="AR131" s="145" t="s">
        <v>417</v>
      </c>
      <c r="AT131" s="145" t="s">
        <v>313</v>
      </c>
      <c r="AU131" s="145" t="s">
        <v>90</v>
      </c>
      <c r="AY131" s="18" t="s">
        <v>311</v>
      </c>
      <c r="BE131" s="146">
        <f t="shared" si="4"/>
        <v>0</v>
      </c>
      <c r="BF131" s="146">
        <f t="shared" si="5"/>
        <v>0</v>
      </c>
      <c r="BG131" s="146">
        <f t="shared" si="6"/>
        <v>0</v>
      </c>
      <c r="BH131" s="146">
        <f t="shared" si="7"/>
        <v>0</v>
      </c>
      <c r="BI131" s="146">
        <f t="shared" si="8"/>
        <v>0</v>
      </c>
      <c r="BJ131" s="18" t="s">
        <v>88</v>
      </c>
      <c r="BK131" s="146">
        <f t="shared" si="9"/>
        <v>0</v>
      </c>
      <c r="BL131" s="18" t="s">
        <v>417</v>
      </c>
      <c r="BM131" s="145" t="s">
        <v>4832</v>
      </c>
    </row>
    <row r="132" spans="2:65" s="1" customFormat="1" ht="16.5" customHeight="1" x14ac:dyDescent="0.2">
      <c r="B132" s="34"/>
      <c r="C132" s="134" t="s">
        <v>476</v>
      </c>
      <c r="D132" s="134" t="s">
        <v>313</v>
      </c>
      <c r="E132" s="135" t="s">
        <v>4833</v>
      </c>
      <c r="F132" s="136" t="s">
        <v>4834</v>
      </c>
      <c r="G132" s="137" t="s">
        <v>340</v>
      </c>
      <c r="H132" s="138">
        <v>1</v>
      </c>
      <c r="I132" s="139"/>
      <c r="J132" s="140">
        <f t="shared" si="0"/>
        <v>0</v>
      </c>
      <c r="K132" s="136" t="s">
        <v>43</v>
      </c>
      <c r="L132" s="34"/>
      <c r="M132" s="141" t="s">
        <v>43</v>
      </c>
      <c r="N132" s="142" t="s">
        <v>52</v>
      </c>
      <c r="P132" s="143">
        <f t="shared" si="1"/>
        <v>0</v>
      </c>
      <c r="Q132" s="143">
        <v>0</v>
      </c>
      <c r="R132" s="143">
        <f t="shared" si="2"/>
        <v>0</v>
      </c>
      <c r="S132" s="143">
        <v>0</v>
      </c>
      <c r="T132" s="144">
        <f t="shared" si="3"/>
        <v>0</v>
      </c>
      <c r="AR132" s="145" t="s">
        <v>417</v>
      </c>
      <c r="AT132" s="145" t="s">
        <v>313</v>
      </c>
      <c r="AU132" s="145" t="s">
        <v>90</v>
      </c>
      <c r="AY132" s="18" t="s">
        <v>311</v>
      </c>
      <c r="BE132" s="146">
        <f t="shared" si="4"/>
        <v>0</v>
      </c>
      <c r="BF132" s="146">
        <f t="shared" si="5"/>
        <v>0</v>
      </c>
      <c r="BG132" s="146">
        <f t="shared" si="6"/>
        <v>0</v>
      </c>
      <c r="BH132" s="146">
        <f t="shared" si="7"/>
        <v>0</v>
      </c>
      <c r="BI132" s="146">
        <f t="shared" si="8"/>
        <v>0</v>
      </c>
      <c r="BJ132" s="18" t="s">
        <v>88</v>
      </c>
      <c r="BK132" s="146">
        <f t="shared" si="9"/>
        <v>0</v>
      </c>
      <c r="BL132" s="18" t="s">
        <v>417</v>
      </c>
      <c r="BM132" s="145" t="s">
        <v>4835</v>
      </c>
    </row>
    <row r="133" spans="2:65" s="1" customFormat="1" ht="24.2" customHeight="1" x14ac:dyDescent="0.2">
      <c r="B133" s="34"/>
      <c r="C133" s="134" t="s">
        <v>481</v>
      </c>
      <c r="D133" s="134" t="s">
        <v>313</v>
      </c>
      <c r="E133" s="135" t="s">
        <v>2091</v>
      </c>
      <c r="F133" s="136" t="s">
        <v>2092</v>
      </c>
      <c r="G133" s="137" t="s">
        <v>962</v>
      </c>
      <c r="H133" s="183"/>
      <c r="I133" s="139"/>
      <c r="J133" s="140">
        <f t="shared" si="0"/>
        <v>0</v>
      </c>
      <c r="K133" s="136" t="s">
        <v>317</v>
      </c>
      <c r="L133" s="34"/>
      <c r="M133" s="141" t="s">
        <v>43</v>
      </c>
      <c r="N133" s="142" t="s">
        <v>52</v>
      </c>
      <c r="P133" s="143">
        <f t="shared" si="1"/>
        <v>0</v>
      </c>
      <c r="Q133" s="143">
        <v>0</v>
      </c>
      <c r="R133" s="143">
        <f t="shared" si="2"/>
        <v>0</v>
      </c>
      <c r="S133" s="143">
        <v>0</v>
      </c>
      <c r="T133" s="144">
        <f t="shared" si="3"/>
        <v>0</v>
      </c>
      <c r="AR133" s="145" t="s">
        <v>417</v>
      </c>
      <c r="AT133" s="145" t="s">
        <v>313</v>
      </c>
      <c r="AU133" s="145" t="s">
        <v>90</v>
      </c>
      <c r="AY133" s="18" t="s">
        <v>311</v>
      </c>
      <c r="BE133" s="146">
        <f t="shared" si="4"/>
        <v>0</v>
      </c>
      <c r="BF133" s="146">
        <f t="shared" si="5"/>
        <v>0</v>
      </c>
      <c r="BG133" s="146">
        <f t="shared" si="6"/>
        <v>0</v>
      </c>
      <c r="BH133" s="146">
        <f t="shared" si="7"/>
        <v>0</v>
      </c>
      <c r="BI133" s="146">
        <f t="shared" si="8"/>
        <v>0</v>
      </c>
      <c r="BJ133" s="18" t="s">
        <v>88</v>
      </c>
      <c r="BK133" s="146">
        <f t="shared" si="9"/>
        <v>0</v>
      </c>
      <c r="BL133" s="18" t="s">
        <v>417</v>
      </c>
      <c r="BM133" s="145" t="s">
        <v>4836</v>
      </c>
    </row>
    <row r="134" spans="2:65" s="1" customFormat="1" ht="11.25" x14ac:dyDescent="0.2">
      <c r="B134" s="34"/>
      <c r="D134" s="147" t="s">
        <v>320</v>
      </c>
      <c r="F134" s="148" t="s">
        <v>2094</v>
      </c>
      <c r="I134" s="149"/>
      <c r="L134" s="34"/>
      <c r="M134" s="194"/>
      <c r="N134" s="195"/>
      <c r="O134" s="195"/>
      <c r="P134" s="195"/>
      <c r="Q134" s="195"/>
      <c r="R134" s="195"/>
      <c r="S134" s="195"/>
      <c r="T134" s="196"/>
      <c r="AT134" s="18" t="s">
        <v>320</v>
      </c>
      <c r="AU134" s="18" t="s">
        <v>90</v>
      </c>
    </row>
    <row r="135" spans="2:65" s="1" customFormat="1" ht="6.95" customHeight="1" x14ac:dyDescent="0.2">
      <c r="B135" s="43"/>
      <c r="C135" s="44"/>
      <c r="D135" s="44"/>
      <c r="E135" s="44"/>
      <c r="F135" s="44"/>
      <c r="G135" s="44"/>
      <c r="H135" s="44"/>
      <c r="I135" s="44"/>
      <c r="J135" s="44"/>
      <c r="K135" s="44"/>
      <c r="L135" s="34"/>
    </row>
  </sheetData>
  <sheetProtection algorithmName="SHA-512" hashValue="yV+zS/gMqg81ZhJFU1D/W35/cKOZnKgb1bv1FEQLzUzuUWLNB8NA0pxHrknhGLWet02NgDfMSJuYgNhyTK8bXg==" saltValue="3XUhA4ZorPqBeX8cYb52AvN5KyifHGAaXXJhvTWrTKv1qe7fkmN/fz0qu1bCq15x319WILro5blTnUC2hGHrMQ==" spinCount="100000" sheet="1" objects="1" scenarios="1" formatColumns="0" formatRows="0" autoFilter="0"/>
  <autoFilter ref="C88:K134" xr:uid="{00000000-0009-0000-0000-000011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1100-000000000000}"/>
    <hyperlink ref="F108" r:id="rId2" xr:uid="{00000000-0004-0000-1100-000001000000}"/>
    <hyperlink ref="F111" r:id="rId3" xr:uid="{00000000-0004-0000-1100-000002000000}"/>
    <hyperlink ref="F115" r:id="rId4" xr:uid="{00000000-0004-0000-1100-000003000000}"/>
    <hyperlink ref="F122" r:id="rId5" xr:uid="{00000000-0004-0000-1100-000004000000}"/>
    <hyperlink ref="F124" r:id="rId6" xr:uid="{00000000-0004-0000-1100-000005000000}"/>
    <hyperlink ref="F126" r:id="rId7" xr:uid="{00000000-0004-0000-1100-000006000000}"/>
    <hyperlink ref="F134" r:id="rId8" xr:uid="{00000000-0004-0000-11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9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156</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4126</v>
      </c>
      <c r="F9" s="341"/>
      <c r="G9" s="341"/>
      <c r="H9" s="341"/>
      <c r="L9" s="34"/>
    </row>
    <row r="10" spans="2:46" s="1" customFormat="1" ht="12" customHeight="1" x14ac:dyDescent="0.2">
      <c r="B10" s="34"/>
      <c r="D10" s="28" t="s">
        <v>267</v>
      </c>
      <c r="L10" s="34"/>
    </row>
    <row r="11" spans="2:46" s="1" customFormat="1" ht="16.5" customHeight="1" x14ac:dyDescent="0.2">
      <c r="B11" s="34"/>
      <c r="E11" s="322" t="s">
        <v>4837</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ROUND(J86,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ROUND((SUM(BE86:BE97)),  2)</f>
        <v>0</v>
      </c>
      <c r="I35" s="96">
        <v>0.21</v>
      </c>
      <c r="J35" s="84">
        <f>ROUND(((SUM(BE86:BE97))*I35),  2)</f>
        <v>0</v>
      </c>
      <c r="L35" s="34"/>
    </row>
    <row r="36" spans="2:12" s="1" customFormat="1" ht="14.45" customHeight="1" x14ac:dyDescent="0.2">
      <c r="B36" s="34"/>
      <c r="E36" s="28" t="s">
        <v>53</v>
      </c>
      <c r="F36" s="84">
        <f>ROUND((SUM(BF86:BF97)),  2)</f>
        <v>0</v>
      </c>
      <c r="I36" s="96">
        <v>0.12</v>
      </c>
      <c r="J36" s="84">
        <f>ROUND(((SUM(BF86:BF97))*I36),  2)</f>
        <v>0</v>
      </c>
      <c r="L36" s="34"/>
    </row>
    <row r="37" spans="2:12" s="1" customFormat="1" ht="14.45" hidden="1" customHeight="1" x14ac:dyDescent="0.2">
      <c r="B37" s="34"/>
      <c r="E37" s="28" t="s">
        <v>54</v>
      </c>
      <c r="F37" s="84">
        <f>ROUND((SUM(BG86:BG97)),  2)</f>
        <v>0</v>
      </c>
      <c r="I37" s="96">
        <v>0.21</v>
      </c>
      <c r="J37" s="84">
        <f>0</f>
        <v>0</v>
      </c>
      <c r="L37" s="34"/>
    </row>
    <row r="38" spans="2:12" s="1" customFormat="1" ht="14.45" hidden="1" customHeight="1" x14ac:dyDescent="0.2">
      <c r="B38" s="34"/>
      <c r="E38" s="28" t="s">
        <v>55</v>
      </c>
      <c r="F38" s="84">
        <f>ROUND((SUM(BH86:BH97)),  2)</f>
        <v>0</v>
      </c>
      <c r="I38" s="96">
        <v>0.12</v>
      </c>
      <c r="J38" s="84">
        <f>0</f>
        <v>0</v>
      </c>
      <c r="L38" s="34"/>
    </row>
    <row r="39" spans="2:12" s="1" customFormat="1" ht="14.45" hidden="1" customHeight="1" x14ac:dyDescent="0.2">
      <c r="B39" s="34"/>
      <c r="E39" s="28" t="s">
        <v>56</v>
      </c>
      <c r="F39" s="84">
        <f>ROUND((SUM(BI86:BI97)),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4126</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06.4.3 - SO06 Vytápění</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J86</f>
        <v>0</v>
      </c>
      <c r="L63" s="34"/>
      <c r="AU63" s="18" t="s">
        <v>272</v>
      </c>
    </row>
    <row r="64" spans="2:47" s="8" customFormat="1" ht="24.95" customHeight="1" x14ac:dyDescent="0.2">
      <c r="B64" s="106"/>
      <c r="D64" s="107" t="s">
        <v>4838</v>
      </c>
      <c r="E64" s="108"/>
      <c r="F64" s="108"/>
      <c r="G64" s="108"/>
      <c r="H64" s="108"/>
      <c r="I64" s="108"/>
      <c r="J64" s="109">
        <f>J87</f>
        <v>0</v>
      </c>
      <c r="L64" s="106"/>
    </row>
    <row r="65" spans="2:12" s="1" customFormat="1" ht="21.75" customHeight="1" x14ac:dyDescent="0.2">
      <c r="B65" s="34"/>
      <c r="L65" s="34"/>
    </row>
    <row r="66" spans="2:12" s="1" customFormat="1" ht="6.95" customHeight="1" x14ac:dyDescent="0.2">
      <c r="B66" s="43"/>
      <c r="C66" s="44"/>
      <c r="D66" s="44"/>
      <c r="E66" s="44"/>
      <c r="F66" s="44"/>
      <c r="G66" s="44"/>
      <c r="H66" s="44"/>
      <c r="I66" s="44"/>
      <c r="J66" s="44"/>
      <c r="K66" s="44"/>
      <c r="L66" s="34"/>
    </row>
    <row r="70" spans="2:12" s="1" customFormat="1" ht="6.95" customHeight="1" x14ac:dyDescent="0.2">
      <c r="B70" s="45"/>
      <c r="C70" s="46"/>
      <c r="D70" s="46"/>
      <c r="E70" s="46"/>
      <c r="F70" s="46"/>
      <c r="G70" s="46"/>
      <c r="H70" s="46"/>
      <c r="I70" s="46"/>
      <c r="J70" s="46"/>
      <c r="K70" s="46"/>
      <c r="L70" s="34"/>
    </row>
    <row r="71" spans="2:12" s="1" customFormat="1" ht="24.95" customHeight="1" x14ac:dyDescent="0.2">
      <c r="B71" s="34"/>
      <c r="C71" s="22" t="s">
        <v>296</v>
      </c>
      <c r="L71" s="34"/>
    </row>
    <row r="72" spans="2:12" s="1" customFormat="1" ht="6.95" customHeight="1" x14ac:dyDescent="0.2">
      <c r="B72" s="34"/>
      <c r="L72" s="34"/>
    </row>
    <row r="73" spans="2:12" s="1" customFormat="1" ht="12" customHeight="1" x14ac:dyDescent="0.2">
      <c r="B73" s="34"/>
      <c r="C73" s="28" t="s">
        <v>16</v>
      </c>
      <c r="L73" s="34"/>
    </row>
    <row r="74" spans="2:12" s="1" customFormat="1" ht="16.5" customHeight="1" x14ac:dyDescent="0.2">
      <c r="B74" s="34"/>
      <c r="E74" s="339" t="str">
        <f>E7</f>
        <v>Stavba č. 3145 TV Vinoř, etapa 0012 – ČOV Vinoř</v>
      </c>
      <c r="F74" s="340"/>
      <c r="G74" s="340"/>
      <c r="H74" s="340"/>
      <c r="L74" s="34"/>
    </row>
    <row r="75" spans="2:12" ht="12" customHeight="1" x14ac:dyDescent="0.2">
      <c r="B75" s="21"/>
      <c r="C75" s="28" t="s">
        <v>265</v>
      </c>
      <c r="L75" s="21"/>
    </row>
    <row r="76" spans="2:12" s="1" customFormat="1" ht="16.5" customHeight="1" x14ac:dyDescent="0.2">
      <c r="B76" s="34"/>
      <c r="E76" s="339" t="s">
        <v>4126</v>
      </c>
      <c r="F76" s="341"/>
      <c r="G76" s="341"/>
      <c r="H76" s="341"/>
      <c r="L76" s="34"/>
    </row>
    <row r="77" spans="2:12" s="1" customFormat="1" ht="12" customHeight="1" x14ac:dyDescent="0.2">
      <c r="B77" s="34"/>
      <c r="C77" s="28" t="s">
        <v>267</v>
      </c>
      <c r="L77" s="34"/>
    </row>
    <row r="78" spans="2:12" s="1" customFormat="1" ht="16.5" customHeight="1" x14ac:dyDescent="0.2">
      <c r="B78" s="34"/>
      <c r="E78" s="322" t="str">
        <f>E11</f>
        <v>06.4.3 - SO06 Vytápění</v>
      </c>
      <c r="F78" s="341"/>
      <c r="G78" s="341"/>
      <c r="H78" s="341"/>
      <c r="L78" s="34"/>
    </row>
    <row r="79" spans="2:12" s="1" customFormat="1" ht="6.95" customHeight="1" x14ac:dyDescent="0.2">
      <c r="B79" s="34"/>
      <c r="L79" s="34"/>
    </row>
    <row r="80" spans="2:12" s="1" customFormat="1" ht="12" customHeight="1" x14ac:dyDescent="0.2">
      <c r="B80" s="34"/>
      <c r="C80" s="28" t="s">
        <v>22</v>
      </c>
      <c r="F80" s="26" t="str">
        <f>F14</f>
        <v>Praha</v>
      </c>
      <c r="I80" s="28" t="s">
        <v>24</v>
      </c>
      <c r="J80" s="51" t="str">
        <f>IF(J14="","",J14)</f>
        <v>5.8.2025 - revize</v>
      </c>
      <c r="L80" s="34"/>
    </row>
    <row r="81" spans="2:65" s="1" customFormat="1" ht="6.95" customHeight="1" x14ac:dyDescent="0.2">
      <c r="B81" s="34"/>
      <c r="L81" s="34"/>
    </row>
    <row r="82" spans="2:65" s="1" customFormat="1" ht="25.7" customHeight="1" x14ac:dyDescent="0.2">
      <c r="B82" s="34"/>
      <c r="C82" s="28" t="s">
        <v>29</v>
      </c>
      <c r="F82" s="26" t="str">
        <f>E17</f>
        <v>PVS, a.s, Evropská 866/67, Praha 6, 160 00</v>
      </c>
      <c r="I82" s="28" t="s">
        <v>37</v>
      </c>
      <c r="J82" s="32" t="str">
        <f>E23</f>
        <v>d plus projektová a inženýrská a.s.</v>
      </c>
      <c r="L82" s="34"/>
    </row>
    <row r="83" spans="2:65" s="1" customFormat="1" ht="15.2" customHeight="1" x14ac:dyDescent="0.2">
      <c r="B83" s="34"/>
      <c r="C83" s="28" t="s">
        <v>35</v>
      </c>
      <c r="F83" s="26" t="str">
        <f>IF(E20="","",E20)</f>
        <v>Vyplň údaj</v>
      </c>
      <c r="I83" s="28" t="s">
        <v>42</v>
      </c>
      <c r="J83" s="32" t="str">
        <f>E26</f>
        <v xml:space="preserve"> </v>
      </c>
      <c r="L83" s="34"/>
    </row>
    <row r="84" spans="2:65" s="1" customFormat="1" ht="10.35" customHeight="1" x14ac:dyDescent="0.2">
      <c r="B84" s="34"/>
      <c r="L84" s="34"/>
    </row>
    <row r="85" spans="2:65" s="10" customFormat="1" ht="29.25" customHeight="1" x14ac:dyDescent="0.2">
      <c r="B85" s="114"/>
      <c r="C85" s="115" t="s">
        <v>297</v>
      </c>
      <c r="D85" s="116" t="s">
        <v>66</v>
      </c>
      <c r="E85" s="116" t="s">
        <v>62</v>
      </c>
      <c r="F85" s="116" t="s">
        <v>63</v>
      </c>
      <c r="G85" s="116" t="s">
        <v>298</v>
      </c>
      <c r="H85" s="116" t="s">
        <v>299</v>
      </c>
      <c r="I85" s="116" t="s">
        <v>300</v>
      </c>
      <c r="J85" s="116" t="s">
        <v>271</v>
      </c>
      <c r="K85" s="117" t="s">
        <v>301</v>
      </c>
      <c r="L85" s="114"/>
      <c r="M85" s="58" t="s">
        <v>43</v>
      </c>
      <c r="N85" s="59" t="s">
        <v>51</v>
      </c>
      <c r="O85" s="59" t="s">
        <v>302</v>
      </c>
      <c r="P85" s="59" t="s">
        <v>303</v>
      </c>
      <c r="Q85" s="59" t="s">
        <v>304</v>
      </c>
      <c r="R85" s="59" t="s">
        <v>305</v>
      </c>
      <c r="S85" s="59" t="s">
        <v>306</v>
      </c>
      <c r="T85" s="60" t="s">
        <v>307</v>
      </c>
    </row>
    <row r="86" spans="2:65" s="1" customFormat="1" ht="22.9" customHeight="1" x14ac:dyDescent="0.25">
      <c r="B86" s="34"/>
      <c r="C86" s="63" t="s">
        <v>308</v>
      </c>
      <c r="J86" s="118">
        <f>BK86</f>
        <v>0</v>
      </c>
      <c r="L86" s="34"/>
      <c r="M86" s="61"/>
      <c r="N86" s="52"/>
      <c r="O86" s="52"/>
      <c r="P86" s="119">
        <f>P87</f>
        <v>0</v>
      </c>
      <c r="Q86" s="52"/>
      <c r="R86" s="119">
        <f>R87</f>
        <v>0</v>
      </c>
      <c r="S86" s="52"/>
      <c r="T86" s="120">
        <f>T87</f>
        <v>0</v>
      </c>
      <c r="AT86" s="18" t="s">
        <v>80</v>
      </c>
      <c r="AU86" s="18" t="s">
        <v>272</v>
      </c>
      <c r="BK86" s="121">
        <f>BK87</f>
        <v>0</v>
      </c>
    </row>
    <row r="87" spans="2:65" s="11" customFormat="1" ht="25.9" customHeight="1" x14ac:dyDescent="0.2">
      <c r="B87" s="122"/>
      <c r="D87" s="123" t="s">
        <v>80</v>
      </c>
      <c r="E87" s="124" t="s">
        <v>4839</v>
      </c>
      <c r="F87" s="124" t="s">
        <v>4840</v>
      </c>
      <c r="I87" s="125"/>
      <c r="J87" s="126">
        <f>BK87</f>
        <v>0</v>
      </c>
      <c r="L87" s="122"/>
      <c r="M87" s="127"/>
      <c r="P87" s="128">
        <f>SUM(P88:P97)</f>
        <v>0</v>
      </c>
      <c r="R87" s="128">
        <f>SUM(R88:R97)</f>
        <v>0</v>
      </c>
      <c r="T87" s="129">
        <f>SUM(T88:T97)</f>
        <v>0</v>
      </c>
      <c r="AR87" s="123" t="s">
        <v>88</v>
      </c>
      <c r="AT87" s="130" t="s">
        <v>80</v>
      </c>
      <c r="AU87" s="130" t="s">
        <v>81</v>
      </c>
      <c r="AY87" s="123" t="s">
        <v>311</v>
      </c>
      <c r="BK87" s="131">
        <f>SUM(BK88:BK97)</f>
        <v>0</v>
      </c>
    </row>
    <row r="88" spans="2:65" s="1" customFormat="1" ht="21.75" customHeight="1" x14ac:dyDescent="0.2">
      <c r="B88" s="34"/>
      <c r="C88" s="134" t="s">
        <v>88</v>
      </c>
      <c r="D88" s="134" t="s">
        <v>313</v>
      </c>
      <c r="E88" s="135" t="s">
        <v>4841</v>
      </c>
      <c r="F88" s="136" t="s">
        <v>4842</v>
      </c>
      <c r="G88" s="137" t="s">
        <v>4843</v>
      </c>
      <c r="H88" s="138">
        <v>1</v>
      </c>
      <c r="I88" s="139"/>
      <c r="J88" s="140">
        <f>ROUND(I88*H88,2)</f>
        <v>0</v>
      </c>
      <c r="K88" s="136" t="s">
        <v>43</v>
      </c>
      <c r="L88" s="34"/>
      <c r="M88" s="141" t="s">
        <v>43</v>
      </c>
      <c r="N88" s="142" t="s">
        <v>52</v>
      </c>
      <c r="P88" s="143">
        <f>O88*H88</f>
        <v>0</v>
      </c>
      <c r="Q88" s="143">
        <v>0</v>
      </c>
      <c r="R88" s="143">
        <f>Q88*H88</f>
        <v>0</v>
      </c>
      <c r="S88" s="143">
        <v>0</v>
      </c>
      <c r="T88" s="144">
        <f>S88*H88</f>
        <v>0</v>
      </c>
      <c r="AR88" s="145" t="s">
        <v>318</v>
      </c>
      <c r="AT88" s="145" t="s">
        <v>313</v>
      </c>
      <c r="AU88" s="145" t="s">
        <v>88</v>
      </c>
      <c r="AY88" s="18" t="s">
        <v>311</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318</v>
      </c>
      <c r="BM88" s="145" t="s">
        <v>90</v>
      </c>
    </row>
    <row r="89" spans="2:65" s="1" customFormat="1" ht="19.5" x14ac:dyDescent="0.2">
      <c r="B89" s="34"/>
      <c r="D89" s="152" t="s">
        <v>668</v>
      </c>
      <c r="F89" s="182" t="s">
        <v>4844</v>
      </c>
      <c r="I89" s="149"/>
      <c r="L89" s="34"/>
      <c r="M89" s="150"/>
      <c r="T89" s="55"/>
      <c r="AT89" s="18" t="s">
        <v>668</v>
      </c>
      <c r="AU89" s="18" t="s">
        <v>88</v>
      </c>
    </row>
    <row r="90" spans="2:65" s="1" customFormat="1" ht="16.5" customHeight="1" x14ac:dyDescent="0.2">
      <c r="B90" s="34"/>
      <c r="C90" s="134" t="s">
        <v>90</v>
      </c>
      <c r="D90" s="134" t="s">
        <v>313</v>
      </c>
      <c r="E90" s="135" t="s">
        <v>4845</v>
      </c>
      <c r="F90" s="136" t="s">
        <v>4846</v>
      </c>
      <c r="G90" s="137" t="s">
        <v>4843</v>
      </c>
      <c r="H90" s="138">
        <v>1</v>
      </c>
      <c r="I90" s="139"/>
      <c r="J90" s="140">
        <f t="shared" ref="J90:J97" si="0">ROUND(I90*H90,2)</f>
        <v>0</v>
      </c>
      <c r="K90" s="136" t="s">
        <v>43</v>
      </c>
      <c r="L90" s="34"/>
      <c r="M90" s="141" t="s">
        <v>43</v>
      </c>
      <c r="N90" s="142" t="s">
        <v>52</v>
      </c>
      <c r="P90" s="143">
        <f t="shared" ref="P90:P97" si="1">O90*H90</f>
        <v>0</v>
      </c>
      <c r="Q90" s="143">
        <v>0</v>
      </c>
      <c r="R90" s="143">
        <f t="shared" ref="R90:R97" si="2">Q90*H90</f>
        <v>0</v>
      </c>
      <c r="S90" s="143">
        <v>0</v>
      </c>
      <c r="T90" s="144">
        <f t="shared" ref="T90:T97" si="3">S90*H90</f>
        <v>0</v>
      </c>
      <c r="AR90" s="145" t="s">
        <v>318</v>
      </c>
      <c r="AT90" s="145" t="s">
        <v>313</v>
      </c>
      <c r="AU90" s="145" t="s">
        <v>88</v>
      </c>
      <c r="AY90" s="18" t="s">
        <v>311</v>
      </c>
      <c r="BE90" s="146">
        <f t="shared" ref="BE90:BE97" si="4">IF(N90="základní",J90,0)</f>
        <v>0</v>
      </c>
      <c r="BF90" s="146">
        <f t="shared" ref="BF90:BF97" si="5">IF(N90="snížená",J90,0)</f>
        <v>0</v>
      </c>
      <c r="BG90" s="146">
        <f t="shared" ref="BG90:BG97" si="6">IF(N90="zákl. přenesená",J90,0)</f>
        <v>0</v>
      </c>
      <c r="BH90" s="146">
        <f t="shared" ref="BH90:BH97" si="7">IF(N90="sníž. přenesená",J90,0)</f>
        <v>0</v>
      </c>
      <c r="BI90" s="146">
        <f t="shared" ref="BI90:BI97" si="8">IF(N90="nulová",J90,0)</f>
        <v>0</v>
      </c>
      <c r="BJ90" s="18" t="s">
        <v>88</v>
      </c>
      <c r="BK90" s="146">
        <f t="shared" ref="BK90:BK97" si="9">ROUND(I90*H90,2)</f>
        <v>0</v>
      </c>
      <c r="BL90" s="18" t="s">
        <v>318</v>
      </c>
      <c r="BM90" s="145" t="s">
        <v>318</v>
      </c>
    </row>
    <row r="91" spans="2:65" s="1" customFormat="1" ht="21.75" customHeight="1" x14ac:dyDescent="0.2">
      <c r="B91" s="34"/>
      <c r="C91" s="134" t="s">
        <v>96</v>
      </c>
      <c r="D91" s="134" t="s">
        <v>313</v>
      </c>
      <c r="E91" s="135" t="s">
        <v>4847</v>
      </c>
      <c r="F91" s="136" t="s">
        <v>4848</v>
      </c>
      <c r="G91" s="137" t="s">
        <v>4843</v>
      </c>
      <c r="H91" s="138">
        <v>1</v>
      </c>
      <c r="I91" s="139"/>
      <c r="J91" s="140">
        <f t="shared" si="0"/>
        <v>0</v>
      </c>
      <c r="K91" s="136" t="s">
        <v>43</v>
      </c>
      <c r="L91" s="34"/>
      <c r="M91" s="141" t="s">
        <v>43</v>
      </c>
      <c r="N91" s="142" t="s">
        <v>52</v>
      </c>
      <c r="P91" s="143">
        <f t="shared" si="1"/>
        <v>0</v>
      </c>
      <c r="Q91" s="143">
        <v>0</v>
      </c>
      <c r="R91" s="143">
        <f t="shared" si="2"/>
        <v>0</v>
      </c>
      <c r="S91" s="143">
        <v>0</v>
      </c>
      <c r="T91" s="144">
        <f t="shared" si="3"/>
        <v>0</v>
      </c>
      <c r="AR91" s="145" t="s">
        <v>318</v>
      </c>
      <c r="AT91" s="145" t="s">
        <v>313</v>
      </c>
      <c r="AU91" s="145" t="s">
        <v>88</v>
      </c>
      <c r="AY91" s="18" t="s">
        <v>311</v>
      </c>
      <c r="BE91" s="146">
        <f t="shared" si="4"/>
        <v>0</v>
      </c>
      <c r="BF91" s="146">
        <f t="shared" si="5"/>
        <v>0</v>
      </c>
      <c r="BG91" s="146">
        <f t="shared" si="6"/>
        <v>0</v>
      </c>
      <c r="BH91" s="146">
        <f t="shared" si="7"/>
        <v>0</v>
      </c>
      <c r="BI91" s="146">
        <f t="shared" si="8"/>
        <v>0</v>
      </c>
      <c r="BJ91" s="18" t="s">
        <v>88</v>
      </c>
      <c r="BK91" s="146">
        <f t="shared" si="9"/>
        <v>0</v>
      </c>
      <c r="BL91" s="18" t="s">
        <v>318</v>
      </c>
      <c r="BM91" s="145" t="s">
        <v>350</v>
      </c>
    </row>
    <row r="92" spans="2:65" s="1" customFormat="1" ht="16.5" customHeight="1" x14ac:dyDescent="0.2">
      <c r="B92" s="34"/>
      <c r="C92" s="134" t="s">
        <v>318</v>
      </c>
      <c r="D92" s="134" t="s">
        <v>313</v>
      </c>
      <c r="E92" s="135" t="s">
        <v>4849</v>
      </c>
      <c r="F92" s="136" t="s">
        <v>4850</v>
      </c>
      <c r="G92" s="137" t="s">
        <v>2199</v>
      </c>
      <c r="H92" s="138">
        <v>12</v>
      </c>
      <c r="I92" s="139"/>
      <c r="J92" s="140">
        <f t="shared" si="0"/>
        <v>0</v>
      </c>
      <c r="K92" s="136" t="s">
        <v>43</v>
      </c>
      <c r="L92" s="34"/>
      <c r="M92" s="141" t="s">
        <v>43</v>
      </c>
      <c r="N92" s="142" t="s">
        <v>52</v>
      </c>
      <c r="P92" s="143">
        <f t="shared" si="1"/>
        <v>0</v>
      </c>
      <c r="Q92" s="143">
        <v>0</v>
      </c>
      <c r="R92" s="143">
        <f t="shared" si="2"/>
        <v>0</v>
      </c>
      <c r="S92" s="143">
        <v>0</v>
      </c>
      <c r="T92" s="144">
        <f t="shared" si="3"/>
        <v>0</v>
      </c>
      <c r="AR92" s="145" t="s">
        <v>318</v>
      </c>
      <c r="AT92" s="145" t="s">
        <v>313</v>
      </c>
      <c r="AU92" s="145" t="s">
        <v>88</v>
      </c>
      <c r="AY92" s="18" t="s">
        <v>311</v>
      </c>
      <c r="BE92" s="146">
        <f t="shared" si="4"/>
        <v>0</v>
      </c>
      <c r="BF92" s="146">
        <f t="shared" si="5"/>
        <v>0</v>
      </c>
      <c r="BG92" s="146">
        <f t="shared" si="6"/>
        <v>0</v>
      </c>
      <c r="BH92" s="146">
        <f t="shared" si="7"/>
        <v>0</v>
      </c>
      <c r="BI92" s="146">
        <f t="shared" si="8"/>
        <v>0</v>
      </c>
      <c r="BJ92" s="18" t="s">
        <v>88</v>
      </c>
      <c r="BK92" s="146">
        <f t="shared" si="9"/>
        <v>0</v>
      </c>
      <c r="BL92" s="18" t="s">
        <v>318</v>
      </c>
      <c r="BM92" s="145" t="s">
        <v>362</v>
      </c>
    </row>
    <row r="93" spans="2:65" s="1" customFormat="1" ht="16.5" customHeight="1" x14ac:dyDescent="0.2">
      <c r="B93" s="34"/>
      <c r="C93" s="134" t="s">
        <v>344</v>
      </c>
      <c r="D93" s="134" t="s">
        <v>313</v>
      </c>
      <c r="E93" s="135" t="s">
        <v>4851</v>
      </c>
      <c r="F93" s="136" t="s">
        <v>4852</v>
      </c>
      <c r="G93" s="137" t="s">
        <v>2199</v>
      </c>
      <c r="H93" s="138">
        <v>10</v>
      </c>
      <c r="I93" s="139"/>
      <c r="J93" s="140">
        <f t="shared" si="0"/>
        <v>0</v>
      </c>
      <c r="K93" s="136" t="s">
        <v>43</v>
      </c>
      <c r="L93" s="34"/>
      <c r="M93" s="141" t="s">
        <v>43</v>
      </c>
      <c r="N93" s="142" t="s">
        <v>52</v>
      </c>
      <c r="P93" s="143">
        <f t="shared" si="1"/>
        <v>0</v>
      </c>
      <c r="Q93" s="143">
        <v>0</v>
      </c>
      <c r="R93" s="143">
        <f t="shared" si="2"/>
        <v>0</v>
      </c>
      <c r="S93" s="143">
        <v>0</v>
      </c>
      <c r="T93" s="144">
        <f t="shared" si="3"/>
        <v>0</v>
      </c>
      <c r="AR93" s="145" t="s">
        <v>318</v>
      </c>
      <c r="AT93" s="145" t="s">
        <v>313</v>
      </c>
      <c r="AU93" s="145" t="s">
        <v>88</v>
      </c>
      <c r="AY93" s="18" t="s">
        <v>311</v>
      </c>
      <c r="BE93" s="146">
        <f t="shared" si="4"/>
        <v>0</v>
      </c>
      <c r="BF93" s="146">
        <f t="shared" si="5"/>
        <v>0</v>
      </c>
      <c r="BG93" s="146">
        <f t="shared" si="6"/>
        <v>0</v>
      </c>
      <c r="BH93" s="146">
        <f t="shared" si="7"/>
        <v>0</v>
      </c>
      <c r="BI93" s="146">
        <f t="shared" si="8"/>
        <v>0</v>
      </c>
      <c r="BJ93" s="18" t="s">
        <v>88</v>
      </c>
      <c r="BK93" s="146">
        <f t="shared" si="9"/>
        <v>0</v>
      </c>
      <c r="BL93" s="18" t="s">
        <v>318</v>
      </c>
      <c r="BM93" s="145" t="s">
        <v>376</v>
      </c>
    </row>
    <row r="94" spans="2:65" s="1" customFormat="1" ht="16.5" customHeight="1" x14ac:dyDescent="0.2">
      <c r="B94" s="34"/>
      <c r="C94" s="134" t="s">
        <v>350</v>
      </c>
      <c r="D94" s="134" t="s">
        <v>313</v>
      </c>
      <c r="E94" s="135" t="s">
        <v>4853</v>
      </c>
      <c r="F94" s="136" t="s">
        <v>4854</v>
      </c>
      <c r="G94" s="137" t="s">
        <v>2199</v>
      </c>
      <c r="H94" s="138">
        <v>5</v>
      </c>
      <c r="I94" s="139"/>
      <c r="J94" s="140">
        <f t="shared" si="0"/>
        <v>0</v>
      </c>
      <c r="K94" s="136" t="s">
        <v>43</v>
      </c>
      <c r="L94" s="34"/>
      <c r="M94" s="141" t="s">
        <v>43</v>
      </c>
      <c r="N94" s="142" t="s">
        <v>52</v>
      </c>
      <c r="P94" s="143">
        <f t="shared" si="1"/>
        <v>0</v>
      </c>
      <c r="Q94" s="143">
        <v>0</v>
      </c>
      <c r="R94" s="143">
        <f t="shared" si="2"/>
        <v>0</v>
      </c>
      <c r="S94" s="143">
        <v>0</v>
      </c>
      <c r="T94" s="144">
        <f t="shared" si="3"/>
        <v>0</v>
      </c>
      <c r="AR94" s="145" t="s">
        <v>318</v>
      </c>
      <c r="AT94" s="145" t="s">
        <v>313</v>
      </c>
      <c r="AU94" s="145" t="s">
        <v>88</v>
      </c>
      <c r="AY94" s="18" t="s">
        <v>311</v>
      </c>
      <c r="BE94" s="146">
        <f t="shared" si="4"/>
        <v>0</v>
      </c>
      <c r="BF94" s="146">
        <f t="shared" si="5"/>
        <v>0</v>
      </c>
      <c r="BG94" s="146">
        <f t="shared" si="6"/>
        <v>0</v>
      </c>
      <c r="BH94" s="146">
        <f t="shared" si="7"/>
        <v>0</v>
      </c>
      <c r="BI94" s="146">
        <f t="shared" si="8"/>
        <v>0</v>
      </c>
      <c r="BJ94" s="18" t="s">
        <v>88</v>
      </c>
      <c r="BK94" s="146">
        <f t="shared" si="9"/>
        <v>0</v>
      </c>
      <c r="BL94" s="18" t="s">
        <v>318</v>
      </c>
      <c r="BM94" s="145" t="s">
        <v>8</v>
      </c>
    </row>
    <row r="95" spans="2:65" s="1" customFormat="1" ht="16.5" customHeight="1" x14ac:dyDescent="0.2">
      <c r="B95" s="34"/>
      <c r="C95" s="134" t="s">
        <v>356</v>
      </c>
      <c r="D95" s="134" t="s">
        <v>313</v>
      </c>
      <c r="E95" s="135" t="s">
        <v>4855</v>
      </c>
      <c r="F95" s="136" t="s">
        <v>4856</v>
      </c>
      <c r="G95" s="137" t="s">
        <v>4857</v>
      </c>
      <c r="H95" s="138">
        <v>1</v>
      </c>
      <c r="I95" s="139"/>
      <c r="J95" s="140">
        <f t="shared" si="0"/>
        <v>0</v>
      </c>
      <c r="K95" s="136" t="s">
        <v>43</v>
      </c>
      <c r="L95" s="34"/>
      <c r="M95" s="141" t="s">
        <v>43</v>
      </c>
      <c r="N95" s="142" t="s">
        <v>52</v>
      </c>
      <c r="P95" s="143">
        <f t="shared" si="1"/>
        <v>0</v>
      </c>
      <c r="Q95" s="143">
        <v>0</v>
      </c>
      <c r="R95" s="143">
        <f t="shared" si="2"/>
        <v>0</v>
      </c>
      <c r="S95" s="143">
        <v>0</v>
      </c>
      <c r="T95" s="144">
        <f t="shared" si="3"/>
        <v>0</v>
      </c>
      <c r="AR95" s="145" t="s">
        <v>318</v>
      </c>
      <c r="AT95" s="145" t="s">
        <v>313</v>
      </c>
      <c r="AU95" s="145" t="s">
        <v>88</v>
      </c>
      <c r="AY95" s="18" t="s">
        <v>311</v>
      </c>
      <c r="BE95" s="146">
        <f t="shared" si="4"/>
        <v>0</v>
      </c>
      <c r="BF95" s="146">
        <f t="shared" si="5"/>
        <v>0</v>
      </c>
      <c r="BG95" s="146">
        <f t="shared" si="6"/>
        <v>0</v>
      </c>
      <c r="BH95" s="146">
        <f t="shared" si="7"/>
        <v>0</v>
      </c>
      <c r="BI95" s="146">
        <f t="shared" si="8"/>
        <v>0</v>
      </c>
      <c r="BJ95" s="18" t="s">
        <v>88</v>
      </c>
      <c r="BK95" s="146">
        <f t="shared" si="9"/>
        <v>0</v>
      </c>
      <c r="BL95" s="18" t="s">
        <v>318</v>
      </c>
      <c r="BM95" s="145" t="s">
        <v>404</v>
      </c>
    </row>
    <row r="96" spans="2:65" s="1" customFormat="1" ht="16.5" customHeight="1" x14ac:dyDescent="0.2">
      <c r="B96" s="34"/>
      <c r="C96" s="134" t="s">
        <v>362</v>
      </c>
      <c r="D96" s="134" t="s">
        <v>313</v>
      </c>
      <c r="E96" s="135" t="s">
        <v>4858</v>
      </c>
      <c r="F96" s="136" t="s">
        <v>4859</v>
      </c>
      <c r="G96" s="137" t="s">
        <v>4857</v>
      </c>
      <c r="H96" s="138">
        <v>1</v>
      </c>
      <c r="I96" s="139"/>
      <c r="J96" s="140">
        <f t="shared" si="0"/>
        <v>0</v>
      </c>
      <c r="K96" s="136" t="s">
        <v>43</v>
      </c>
      <c r="L96" s="34"/>
      <c r="M96" s="141" t="s">
        <v>43</v>
      </c>
      <c r="N96" s="142" t="s">
        <v>52</v>
      </c>
      <c r="P96" s="143">
        <f t="shared" si="1"/>
        <v>0</v>
      </c>
      <c r="Q96" s="143">
        <v>0</v>
      </c>
      <c r="R96" s="143">
        <f t="shared" si="2"/>
        <v>0</v>
      </c>
      <c r="S96" s="143">
        <v>0</v>
      </c>
      <c r="T96" s="144">
        <f t="shared" si="3"/>
        <v>0</v>
      </c>
      <c r="AR96" s="145" t="s">
        <v>318</v>
      </c>
      <c r="AT96" s="145" t="s">
        <v>313</v>
      </c>
      <c r="AU96" s="145" t="s">
        <v>88</v>
      </c>
      <c r="AY96" s="18" t="s">
        <v>311</v>
      </c>
      <c r="BE96" s="146">
        <f t="shared" si="4"/>
        <v>0</v>
      </c>
      <c r="BF96" s="146">
        <f t="shared" si="5"/>
        <v>0</v>
      </c>
      <c r="BG96" s="146">
        <f t="shared" si="6"/>
        <v>0</v>
      </c>
      <c r="BH96" s="146">
        <f t="shared" si="7"/>
        <v>0</v>
      </c>
      <c r="BI96" s="146">
        <f t="shared" si="8"/>
        <v>0</v>
      </c>
      <c r="BJ96" s="18" t="s">
        <v>88</v>
      </c>
      <c r="BK96" s="146">
        <f t="shared" si="9"/>
        <v>0</v>
      </c>
      <c r="BL96" s="18" t="s">
        <v>318</v>
      </c>
      <c r="BM96" s="145" t="s">
        <v>417</v>
      </c>
    </row>
    <row r="97" spans="2:65" s="1" customFormat="1" ht="16.5" customHeight="1" x14ac:dyDescent="0.2">
      <c r="B97" s="34"/>
      <c r="C97" s="134" t="s">
        <v>368</v>
      </c>
      <c r="D97" s="134" t="s">
        <v>313</v>
      </c>
      <c r="E97" s="135" t="s">
        <v>4860</v>
      </c>
      <c r="F97" s="136" t="s">
        <v>4861</v>
      </c>
      <c r="G97" s="137" t="s">
        <v>4857</v>
      </c>
      <c r="H97" s="138">
        <v>1</v>
      </c>
      <c r="I97" s="139"/>
      <c r="J97" s="140">
        <f t="shared" si="0"/>
        <v>0</v>
      </c>
      <c r="K97" s="136" t="s">
        <v>43</v>
      </c>
      <c r="L97" s="34"/>
      <c r="M97" s="200" t="s">
        <v>43</v>
      </c>
      <c r="N97" s="201" t="s">
        <v>52</v>
      </c>
      <c r="O97" s="195"/>
      <c r="P97" s="202">
        <f t="shared" si="1"/>
        <v>0</v>
      </c>
      <c r="Q97" s="202">
        <v>0</v>
      </c>
      <c r="R97" s="202">
        <f t="shared" si="2"/>
        <v>0</v>
      </c>
      <c r="S97" s="202">
        <v>0</v>
      </c>
      <c r="T97" s="203">
        <f t="shared" si="3"/>
        <v>0</v>
      </c>
      <c r="AR97" s="145" t="s">
        <v>318</v>
      </c>
      <c r="AT97" s="145" t="s">
        <v>313</v>
      </c>
      <c r="AU97" s="145" t="s">
        <v>88</v>
      </c>
      <c r="AY97" s="18" t="s">
        <v>311</v>
      </c>
      <c r="BE97" s="146">
        <f t="shared" si="4"/>
        <v>0</v>
      </c>
      <c r="BF97" s="146">
        <f t="shared" si="5"/>
        <v>0</v>
      </c>
      <c r="BG97" s="146">
        <f t="shared" si="6"/>
        <v>0</v>
      </c>
      <c r="BH97" s="146">
        <f t="shared" si="7"/>
        <v>0</v>
      </c>
      <c r="BI97" s="146">
        <f t="shared" si="8"/>
        <v>0</v>
      </c>
      <c r="BJ97" s="18" t="s">
        <v>88</v>
      </c>
      <c r="BK97" s="146">
        <f t="shared" si="9"/>
        <v>0</v>
      </c>
      <c r="BL97" s="18" t="s">
        <v>318</v>
      </c>
      <c r="BM97" s="145" t="s">
        <v>427</v>
      </c>
    </row>
    <row r="98" spans="2:65" s="1" customFormat="1" ht="6.95" customHeight="1" x14ac:dyDescent="0.2">
      <c r="B98" s="43"/>
      <c r="C98" s="44"/>
      <c r="D98" s="44"/>
      <c r="E98" s="44"/>
      <c r="F98" s="44"/>
      <c r="G98" s="44"/>
      <c r="H98" s="44"/>
      <c r="I98" s="44"/>
      <c r="J98" s="44"/>
      <c r="K98" s="44"/>
      <c r="L98" s="34"/>
    </row>
  </sheetData>
  <sheetProtection algorithmName="SHA-512" hashValue="nFjC0xzdOx8B5nCSt4gG97vRpXuC48OLnfD+PRLiF9y4ocRa5/BJ2AkucmWLwl0+yyiSJHnh3dfzBJW7Bw7ZMw==" saltValue="bU4/O46CmVBK8DVwHYJS0pHgU5tRh+FEK1aLoYZz2DKhkJ4fC/1kIJ/MqM/hUx8YZ8NPiY6rt2T2OCh1hGnMSw==" spinCount="100000" sheet="1" objects="1" scenarios="1" formatColumns="0" formatRows="0" autoFilter="0"/>
  <autoFilter ref="C85:K97" xr:uid="{00000000-0009-0000-0000-000012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3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162</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4862</v>
      </c>
      <c r="F9" s="341"/>
      <c r="G9" s="341"/>
      <c r="H9" s="341"/>
      <c r="L9" s="34"/>
    </row>
    <row r="10" spans="2:46" s="1" customFormat="1" ht="12" customHeight="1" x14ac:dyDescent="0.2">
      <c r="B10" s="34"/>
      <c r="D10" s="28" t="s">
        <v>267</v>
      </c>
      <c r="L10" s="34"/>
    </row>
    <row r="11" spans="2:46" s="1" customFormat="1" ht="16.5" customHeight="1" x14ac:dyDescent="0.2">
      <c r="B11" s="34"/>
      <c r="E11" s="322" t="s">
        <v>4863</v>
      </c>
      <c r="F11" s="341"/>
      <c r="G11" s="341"/>
      <c r="H11" s="341"/>
      <c r="L11" s="34"/>
    </row>
    <row r="12" spans="2:46" s="1" customFormat="1" ht="11.25" x14ac:dyDescent="0.2">
      <c r="B12" s="34"/>
      <c r="L12" s="34"/>
    </row>
    <row r="13" spans="2:46" s="1" customFormat="1" ht="12" customHeight="1" x14ac:dyDescent="0.2">
      <c r="B13" s="34"/>
      <c r="D13" s="28" t="s">
        <v>18</v>
      </c>
      <c r="F13" s="26" t="s">
        <v>19</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ROUND(J90,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ROUND((SUM(BE90:BE137)),  2)</f>
        <v>0</v>
      </c>
      <c r="I35" s="96">
        <v>0.21</v>
      </c>
      <c r="J35" s="84">
        <f>ROUND(((SUM(BE90:BE137))*I35),  2)</f>
        <v>0</v>
      </c>
      <c r="L35" s="34"/>
    </row>
    <row r="36" spans="2:12" s="1" customFormat="1" ht="14.45" customHeight="1" x14ac:dyDescent="0.2">
      <c r="B36" s="34"/>
      <c r="E36" s="28" t="s">
        <v>53</v>
      </c>
      <c r="F36" s="84">
        <f>ROUND((SUM(BF90:BF137)),  2)</f>
        <v>0</v>
      </c>
      <c r="I36" s="96">
        <v>0.12</v>
      </c>
      <c r="J36" s="84">
        <f>ROUND(((SUM(BF90:BF137))*I36),  2)</f>
        <v>0</v>
      </c>
      <c r="L36" s="34"/>
    </row>
    <row r="37" spans="2:12" s="1" customFormat="1" ht="14.45" hidden="1" customHeight="1" x14ac:dyDescent="0.2">
      <c r="B37" s="34"/>
      <c r="E37" s="28" t="s">
        <v>54</v>
      </c>
      <c r="F37" s="84">
        <f>ROUND((SUM(BG90:BG137)),  2)</f>
        <v>0</v>
      </c>
      <c r="I37" s="96">
        <v>0.21</v>
      </c>
      <c r="J37" s="84">
        <f>0</f>
        <v>0</v>
      </c>
      <c r="L37" s="34"/>
    </row>
    <row r="38" spans="2:12" s="1" customFormat="1" ht="14.45" hidden="1" customHeight="1" x14ac:dyDescent="0.2">
      <c r="B38" s="34"/>
      <c r="E38" s="28" t="s">
        <v>55</v>
      </c>
      <c r="F38" s="84">
        <f>ROUND((SUM(BH90:BH137)),  2)</f>
        <v>0</v>
      </c>
      <c r="I38" s="96">
        <v>0.12</v>
      </c>
      <c r="J38" s="84">
        <f>0</f>
        <v>0</v>
      </c>
      <c r="L38" s="34"/>
    </row>
    <row r="39" spans="2:12" s="1" customFormat="1" ht="14.45" hidden="1" customHeight="1" x14ac:dyDescent="0.2">
      <c r="B39" s="34"/>
      <c r="E39" s="28" t="s">
        <v>56</v>
      </c>
      <c r="F39" s="84">
        <f>ROUND((SUM(BI90:BI137)),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4862</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07.1 - SO07 AST</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J90</f>
        <v>0</v>
      </c>
      <c r="L63" s="34"/>
      <c r="AU63" s="18" t="s">
        <v>272</v>
      </c>
    </row>
    <row r="64" spans="2:47" s="8" customFormat="1" ht="24.95" customHeight="1" x14ac:dyDescent="0.2">
      <c r="B64" s="106"/>
      <c r="D64" s="107" t="s">
        <v>273</v>
      </c>
      <c r="E64" s="108"/>
      <c r="F64" s="108"/>
      <c r="G64" s="108"/>
      <c r="H64" s="108"/>
      <c r="I64" s="108"/>
      <c r="J64" s="109">
        <f>J91</f>
        <v>0</v>
      </c>
      <c r="L64" s="106"/>
    </row>
    <row r="65" spans="2:12" s="9" customFormat="1" ht="19.899999999999999" customHeight="1" x14ac:dyDescent="0.2">
      <c r="B65" s="110"/>
      <c r="D65" s="111" t="s">
        <v>1627</v>
      </c>
      <c r="E65" s="112"/>
      <c r="F65" s="112"/>
      <c r="G65" s="112"/>
      <c r="H65" s="112"/>
      <c r="I65" s="112"/>
      <c r="J65" s="113">
        <f>J92</f>
        <v>0</v>
      </c>
      <c r="L65" s="110"/>
    </row>
    <row r="66" spans="2:12" s="9" customFormat="1" ht="19.899999999999999" customHeight="1" x14ac:dyDescent="0.2">
      <c r="B66" s="110"/>
      <c r="D66" s="111" t="s">
        <v>278</v>
      </c>
      <c r="E66" s="112"/>
      <c r="F66" s="112"/>
      <c r="G66" s="112"/>
      <c r="H66" s="112"/>
      <c r="I66" s="112"/>
      <c r="J66" s="113">
        <f>J99</f>
        <v>0</v>
      </c>
      <c r="L66" s="110"/>
    </row>
    <row r="67" spans="2:12" s="9" customFormat="1" ht="19.899999999999999" customHeight="1" x14ac:dyDescent="0.2">
      <c r="B67" s="110"/>
      <c r="D67" s="111" t="s">
        <v>1858</v>
      </c>
      <c r="E67" s="112"/>
      <c r="F67" s="112"/>
      <c r="G67" s="112"/>
      <c r="H67" s="112"/>
      <c r="I67" s="112"/>
      <c r="J67" s="113">
        <f>J106</f>
        <v>0</v>
      </c>
      <c r="L67" s="110"/>
    </row>
    <row r="68" spans="2:12" s="9" customFormat="1" ht="19.899999999999999" customHeight="1" x14ac:dyDescent="0.2">
      <c r="B68" s="110"/>
      <c r="D68" s="111" t="s">
        <v>280</v>
      </c>
      <c r="E68" s="112"/>
      <c r="F68" s="112"/>
      <c r="G68" s="112"/>
      <c r="H68" s="112"/>
      <c r="I68" s="112"/>
      <c r="J68" s="113">
        <f>J120</f>
        <v>0</v>
      </c>
      <c r="L68" s="110"/>
    </row>
    <row r="69" spans="2:12" s="1" customFormat="1" ht="21.75" customHeight="1" x14ac:dyDescent="0.2">
      <c r="B69" s="34"/>
      <c r="L69" s="34"/>
    </row>
    <row r="70" spans="2:12" s="1" customFormat="1" ht="6.95" customHeight="1" x14ac:dyDescent="0.2">
      <c r="B70" s="43"/>
      <c r="C70" s="44"/>
      <c r="D70" s="44"/>
      <c r="E70" s="44"/>
      <c r="F70" s="44"/>
      <c r="G70" s="44"/>
      <c r="H70" s="44"/>
      <c r="I70" s="44"/>
      <c r="J70" s="44"/>
      <c r="K70" s="44"/>
      <c r="L70" s="34"/>
    </row>
    <row r="74" spans="2:12" s="1" customFormat="1" ht="6.95" customHeight="1" x14ac:dyDescent="0.2">
      <c r="B74" s="45"/>
      <c r="C74" s="46"/>
      <c r="D74" s="46"/>
      <c r="E74" s="46"/>
      <c r="F74" s="46"/>
      <c r="G74" s="46"/>
      <c r="H74" s="46"/>
      <c r="I74" s="46"/>
      <c r="J74" s="46"/>
      <c r="K74" s="46"/>
      <c r="L74" s="34"/>
    </row>
    <row r="75" spans="2:12" s="1" customFormat="1" ht="24.95" customHeight="1" x14ac:dyDescent="0.2">
      <c r="B75" s="34"/>
      <c r="C75" s="22" t="s">
        <v>296</v>
      </c>
      <c r="L75" s="34"/>
    </row>
    <row r="76" spans="2:12" s="1" customFormat="1" ht="6.95" customHeight="1" x14ac:dyDescent="0.2">
      <c r="B76" s="34"/>
      <c r="L76" s="34"/>
    </row>
    <row r="77" spans="2:12" s="1" customFormat="1" ht="12" customHeight="1" x14ac:dyDescent="0.2">
      <c r="B77" s="34"/>
      <c r="C77" s="28" t="s">
        <v>16</v>
      </c>
      <c r="L77" s="34"/>
    </row>
    <row r="78" spans="2:12" s="1" customFormat="1" ht="16.5" customHeight="1" x14ac:dyDescent="0.2">
      <c r="B78" s="34"/>
      <c r="E78" s="339" t="str">
        <f>E7</f>
        <v>Stavba č. 3145 TV Vinoř, etapa 0012 – ČOV Vinoř</v>
      </c>
      <c r="F78" s="340"/>
      <c r="G78" s="340"/>
      <c r="H78" s="340"/>
      <c r="L78" s="34"/>
    </row>
    <row r="79" spans="2:12" ht="12" customHeight="1" x14ac:dyDescent="0.2">
      <c r="B79" s="21"/>
      <c r="C79" s="28" t="s">
        <v>265</v>
      </c>
      <c r="L79" s="21"/>
    </row>
    <row r="80" spans="2:12" s="1" customFormat="1" ht="16.5" customHeight="1" x14ac:dyDescent="0.2">
      <c r="B80" s="34"/>
      <c r="E80" s="339" t="s">
        <v>4862</v>
      </c>
      <c r="F80" s="341"/>
      <c r="G80" s="341"/>
      <c r="H80" s="341"/>
      <c r="L80" s="34"/>
    </row>
    <row r="81" spans="2:65" s="1" customFormat="1" ht="12" customHeight="1" x14ac:dyDescent="0.2">
      <c r="B81" s="34"/>
      <c r="C81" s="28" t="s">
        <v>267</v>
      </c>
      <c r="L81" s="34"/>
    </row>
    <row r="82" spans="2:65" s="1" customFormat="1" ht="16.5" customHeight="1" x14ac:dyDescent="0.2">
      <c r="B82" s="34"/>
      <c r="E82" s="322" t="str">
        <f>E11</f>
        <v>07.1 - SO07 AST</v>
      </c>
      <c r="F82" s="341"/>
      <c r="G82" s="341"/>
      <c r="H82" s="341"/>
      <c r="L82" s="34"/>
    </row>
    <row r="83" spans="2:65" s="1" customFormat="1" ht="6.95" customHeight="1" x14ac:dyDescent="0.2">
      <c r="B83" s="34"/>
      <c r="L83" s="34"/>
    </row>
    <row r="84" spans="2:65" s="1" customFormat="1" ht="12" customHeight="1" x14ac:dyDescent="0.2">
      <c r="B84" s="34"/>
      <c r="C84" s="28" t="s">
        <v>22</v>
      </c>
      <c r="F84" s="26" t="str">
        <f>F14</f>
        <v>Praha</v>
      </c>
      <c r="I84" s="28" t="s">
        <v>24</v>
      </c>
      <c r="J84" s="51" t="str">
        <f>IF(J14="","",J14)</f>
        <v>5.8.2025 - revize</v>
      </c>
      <c r="L84" s="34"/>
    </row>
    <row r="85" spans="2:65" s="1" customFormat="1" ht="6.95" customHeight="1" x14ac:dyDescent="0.2">
      <c r="B85" s="34"/>
      <c r="L85" s="34"/>
    </row>
    <row r="86" spans="2:65" s="1" customFormat="1" ht="25.7" customHeight="1" x14ac:dyDescent="0.2">
      <c r="B86" s="34"/>
      <c r="C86" s="28" t="s">
        <v>29</v>
      </c>
      <c r="F86" s="26" t="str">
        <f>E17</f>
        <v>PVS, a.s, Evropská 866/67, Praha 6, 160 00</v>
      </c>
      <c r="I86" s="28" t="s">
        <v>37</v>
      </c>
      <c r="J86" s="32" t="str">
        <f>E23</f>
        <v>d plus projektová a inženýrská a.s.</v>
      </c>
      <c r="L86" s="34"/>
    </row>
    <row r="87" spans="2:65" s="1" customFormat="1" ht="15.2" customHeight="1" x14ac:dyDescent="0.2">
      <c r="B87" s="34"/>
      <c r="C87" s="28" t="s">
        <v>35</v>
      </c>
      <c r="F87" s="26" t="str">
        <f>IF(E20="","",E20)</f>
        <v>Vyplň údaj</v>
      </c>
      <c r="I87" s="28" t="s">
        <v>42</v>
      </c>
      <c r="J87" s="32" t="str">
        <f>E26</f>
        <v xml:space="preserve"> </v>
      </c>
      <c r="L87" s="34"/>
    </row>
    <row r="88" spans="2:65" s="1" customFormat="1" ht="10.35" customHeight="1" x14ac:dyDescent="0.2">
      <c r="B88" s="34"/>
      <c r="L88" s="34"/>
    </row>
    <row r="89" spans="2:65" s="10" customFormat="1" ht="29.25" customHeight="1" x14ac:dyDescent="0.2">
      <c r="B89" s="114"/>
      <c r="C89" s="115" t="s">
        <v>297</v>
      </c>
      <c r="D89" s="116" t="s">
        <v>66</v>
      </c>
      <c r="E89" s="116" t="s">
        <v>62</v>
      </c>
      <c r="F89" s="116" t="s">
        <v>63</v>
      </c>
      <c r="G89" s="116" t="s">
        <v>298</v>
      </c>
      <c r="H89" s="116" t="s">
        <v>299</v>
      </c>
      <c r="I89" s="116" t="s">
        <v>300</v>
      </c>
      <c r="J89" s="116" t="s">
        <v>271</v>
      </c>
      <c r="K89" s="117" t="s">
        <v>301</v>
      </c>
      <c r="L89" s="114"/>
      <c r="M89" s="58" t="s">
        <v>43</v>
      </c>
      <c r="N89" s="59" t="s">
        <v>51</v>
      </c>
      <c r="O89" s="59" t="s">
        <v>302</v>
      </c>
      <c r="P89" s="59" t="s">
        <v>303</v>
      </c>
      <c r="Q89" s="59" t="s">
        <v>304</v>
      </c>
      <c r="R89" s="59" t="s">
        <v>305</v>
      </c>
      <c r="S89" s="59" t="s">
        <v>306</v>
      </c>
      <c r="T89" s="60" t="s">
        <v>307</v>
      </c>
    </row>
    <row r="90" spans="2:65" s="1" customFormat="1" ht="22.9" customHeight="1" x14ac:dyDescent="0.25">
      <c r="B90" s="34"/>
      <c r="C90" s="63" t="s">
        <v>308</v>
      </c>
      <c r="J90" s="118">
        <f>BK90</f>
        <v>0</v>
      </c>
      <c r="L90" s="34"/>
      <c r="M90" s="61"/>
      <c r="N90" s="52"/>
      <c r="O90" s="52"/>
      <c r="P90" s="119">
        <f>P91</f>
        <v>0</v>
      </c>
      <c r="Q90" s="52"/>
      <c r="R90" s="119">
        <f>R91</f>
        <v>0</v>
      </c>
      <c r="S90" s="52"/>
      <c r="T90" s="120">
        <f>T91</f>
        <v>185.52072000000001</v>
      </c>
      <c r="AT90" s="18" t="s">
        <v>80</v>
      </c>
      <c r="AU90" s="18" t="s">
        <v>272</v>
      </c>
      <c r="BK90" s="121">
        <f>BK91</f>
        <v>0</v>
      </c>
    </row>
    <row r="91" spans="2:65" s="11" customFormat="1" ht="25.9" customHeight="1" x14ac:dyDescent="0.2">
      <c r="B91" s="122"/>
      <c r="D91" s="123" t="s">
        <v>80</v>
      </c>
      <c r="E91" s="124" t="s">
        <v>309</v>
      </c>
      <c r="F91" s="124" t="s">
        <v>310</v>
      </c>
      <c r="I91" s="125"/>
      <c r="J91" s="126">
        <f>BK91</f>
        <v>0</v>
      </c>
      <c r="L91" s="122"/>
      <c r="M91" s="127"/>
      <c r="P91" s="128">
        <f>P92+P99+P106+P120</f>
        <v>0</v>
      </c>
      <c r="R91" s="128">
        <f>R92+R99+R106+R120</f>
        <v>0</v>
      </c>
      <c r="T91" s="129">
        <f>T92+T99+T106+T120</f>
        <v>185.52072000000001</v>
      </c>
      <c r="AR91" s="123" t="s">
        <v>88</v>
      </c>
      <c r="AT91" s="130" t="s">
        <v>80</v>
      </c>
      <c r="AU91" s="130" t="s">
        <v>81</v>
      </c>
      <c r="AY91" s="123" t="s">
        <v>311</v>
      </c>
      <c r="BK91" s="131">
        <f>BK92+BK99+BK106+BK120</f>
        <v>0</v>
      </c>
    </row>
    <row r="92" spans="2:65" s="11" customFormat="1" ht="22.9" customHeight="1" x14ac:dyDescent="0.2">
      <c r="B92" s="122"/>
      <c r="D92" s="123" t="s">
        <v>80</v>
      </c>
      <c r="E92" s="132" t="s">
        <v>88</v>
      </c>
      <c r="F92" s="132" t="s">
        <v>102</v>
      </c>
      <c r="I92" s="125"/>
      <c r="J92" s="133">
        <f>BK92</f>
        <v>0</v>
      </c>
      <c r="L92" s="122"/>
      <c r="M92" s="127"/>
      <c r="P92" s="128">
        <f>SUM(P93:P98)</f>
        <v>0</v>
      </c>
      <c r="R92" s="128">
        <f>SUM(R93:R98)</f>
        <v>0</v>
      </c>
      <c r="T92" s="129">
        <f>SUM(T93:T98)</f>
        <v>0</v>
      </c>
      <c r="AR92" s="123" t="s">
        <v>88</v>
      </c>
      <c r="AT92" s="130" t="s">
        <v>80</v>
      </c>
      <c r="AU92" s="130" t="s">
        <v>88</v>
      </c>
      <c r="AY92" s="123" t="s">
        <v>311</v>
      </c>
      <c r="BK92" s="131">
        <f>SUM(BK93:BK98)</f>
        <v>0</v>
      </c>
    </row>
    <row r="93" spans="2:65" s="1" customFormat="1" ht="24.2" customHeight="1" x14ac:dyDescent="0.2">
      <c r="B93" s="34"/>
      <c r="C93" s="134" t="s">
        <v>88</v>
      </c>
      <c r="D93" s="134" t="s">
        <v>313</v>
      </c>
      <c r="E93" s="135" t="s">
        <v>3770</v>
      </c>
      <c r="F93" s="136" t="s">
        <v>3771</v>
      </c>
      <c r="G93" s="137" t="s">
        <v>316</v>
      </c>
      <c r="H93" s="138">
        <v>15.552</v>
      </c>
      <c r="I93" s="139"/>
      <c r="J93" s="140">
        <f>ROUND(I93*H93,2)</f>
        <v>0</v>
      </c>
      <c r="K93" s="136" t="s">
        <v>317</v>
      </c>
      <c r="L93" s="34"/>
      <c r="M93" s="141" t="s">
        <v>43</v>
      </c>
      <c r="N93" s="142" t="s">
        <v>52</v>
      </c>
      <c r="P93" s="143">
        <f>O93*H93</f>
        <v>0</v>
      </c>
      <c r="Q93" s="143">
        <v>0</v>
      </c>
      <c r="R93" s="143">
        <f>Q93*H93</f>
        <v>0</v>
      </c>
      <c r="S93" s="143">
        <v>0</v>
      </c>
      <c r="T93" s="144">
        <f>S93*H93</f>
        <v>0</v>
      </c>
      <c r="AR93" s="145" t="s">
        <v>318</v>
      </c>
      <c r="AT93" s="145" t="s">
        <v>313</v>
      </c>
      <c r="AU93" s="145" t="s">
        <v>90</v>
      </c>
      <c r="AY93" s="18" t="s">
        <v>311</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318</v>
      </c>
      <c r="BM93" s="145" t="s">
        <v>4864</v>
      </c>
    </row>
    <row r="94" spans="2:65" s="1" customFormat="1" ht="11.25" x14ac:dyDescent="0.2">
      <c r="B94" s="34"/>
      <c r="D94" s="147" t="s">
        <v>320</v>
      </c>
      <c r="F94" s="148" t="s">
        <v>3773</v>
      </c>
      <c r="I94" s="149"/>
      <c r="L94" s="34"/>
      <c r="M94" s="150"/>
      <c r="T94" s="55"/>
      <c r="AT94" s="18" t="s">
        <v>320</v>
      </c>
      <c r="AU94" s="18" t="s">
        <v>90</v>
      </c>
    </row>
    <row r="95" spans="2:65" s="1" customFormat="1" ht="19.5" x14ac:dyDescent="0.2">
      <c r="B95" s="34"/>
      <c r="D95" s="152" t="s">
        <v>668</v>
      </c>
      <c r="F95" s="182" t="s">
        <v>3774</v>
      </c>
      <c r="I95" s="149"/>
      <c r="L95" s="34"/>
      <c r="M95" s="150"/>
      <c r="T95" s="55"/>
      <c r="AT95" s="18" t="s">
        <v>668</v>
      </c>
      <c r="AU95" s="18" t="s">
        <v>90</v>
      </c>
    </row>
    <row r="96" spans="2:65" s="12" customFormat="1" ht="11.25" x14ac:dyDescent="0.2">
      <c r="B96" s="151"/>
      <c r="D96" s="152" t="s">
        <v>322</v>
      </c>
      <c r="E96" s="153" t="s">
        <v>43</v>
      </c>
      <c r="F96" s="154" t="s">
        <v>4865</v>
      </c>
      <c r="H96" s="155">
        <v>15.552</v>
      </c>
      <c r="I96" s="156"/>
      <c r="L96" s="151"/>
      <c r="M96" s="157"/>
      <c r="T96" s="158"/>
      <c r="AT96" s="153" t="s">
        <v>322</v>
      </c>
      <c r="AU96" s="153" t="s">
        <v>90</v>
      </c>
      <c r="AV96" s="12" t="s">
        <v>90</v>
      </c>
      <c r="AW96" s="12" t="s">
        <v>41</v>
      </c>
      <c r="AX96" s="12" t="s">
        <v>88</v>
      </c>
      <c r="AY96" s="153" t="s">
        <v>311</v>
      </c>
    </row>
    <row r="97" spans="2:65" s="1" customFormat="1" ht="24.2" customHeight="1" x14ac:dyDescent="0.2">
      <c r="B97" s="34"/>
      <c r="C97" s="134" t="s">
        <v>90</v>
      </c>
      <c r="D97" s="134" t="s">
        <v>313</v>
      </c>
      <c r="E97" s="135" t="s">
        <v>1802</v>
      </c>
      <c r="F97" s="136" t="s">
        <v>1803</v>
      </c>
      <c r="G97" s="137" t="s">
        <v>316</v>
      </c>
      <c r="H97" s="138">
        <v>15.552</v>
      </c>
      <c r="I97" s="139"/>
      <c r="J97" s="140">
        <f>ROUND(I97*H97,2)</f>
        <v>0</v>
      </c>
      <c r="K97" s="136" t="s">
        <v>317</v>
      </c>
      <c r="L97" s="34"/>
      <c r="M97" s="141" t="s">
        <v>43</v>
      </c>
      <c r="N97" s="142" t="s">
        <v>52</v>
      </c>
      <c r="P97" s="143">
        <f>O97*H97</f>
        <v>0</v>
      </c>
      <c r="Q97" s="143">
        <v>0</v>
      </c>
      <c r="R97" s="143">
        <f>Q97*H97</f>
        <v>0</v>
      </c>
      <c r="S97" s="143">
        <v>0</v>
      </c>
      <c r="T97" s="144">
        <f>S97*H97</f>
        <v>0</v>
      </c>
      <c r="AR97" s="145" t="s">
        <v>318</v>
      </c>
      <c r="AT97" s="145" t="s">
        <v>313</v>
      </c>
      <c r="AU97" s="145" t="s">
        <v>90</v>
      </c>
      <c r="AY97" s="18" t="s">
        <v>311</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318</v>
      </c>
      <c r="BM97" s="145" t="s">
        <v>4866</v>
      </c>
    </row>
    <row r="98" spans="2:65" s="1" customFormat="1" ht="11.25" x14ac:dyDescent="0.2">
      <c r="B98" s="34"/>
      <c r="D98" s="147" t="s">
        <v>320</v>
      </c>
      <c r="F98" s="148" t="s">
        <v>1805</v>
      </c>
      <c r="I98" s="149"/>
      <c r="L98" s="34"/>
      <c r="M98" s="150"/>
      <c r="T98" s="55"/>
      <c r="AT98" s="18" t="s">
        <v>320</v>
      </c>
      <c r="AU98" s="18" t="s">
        <v>90</v>
      </c>
    </row>
    <row r="99" spans="2:65" s="11" customFormat="1" ht="22.9" customHeight="1" x14ac:dyDescent="0.2">
      <c r="B99" s="122"/>
      <c r="D99" s="123" t="s">
        <v>80</v>
      </c>
      <c r="E99" s="132" t="s">
        <v>368</v>
      </c>
      <c r="F99" s="132" t="s">
        <v>708</v>
      </c>
      <c r="I99" s="125"/>
      <c r="J99" s="133">
        <f>BK99</f>
        <v>0</v>
      </c>
      <c r="L99" s="122"/>
      <c r="M99" s="127"/>
      <c r="P99" s="128">
        <f>SUM(P100:P105)</f>
        <v>0</v>
      </c>
      <c r="R99" s="128">
        <f>SUM(R100:R105)</f>
        <v>0</v>
      </c>
      <c r="T99" s="129">
        <f>SUM(T100:T105)</f>
        <v>180.96672000000001</v>
      </c>
      <c r="AR99" s="123" t="s">
        <v>88</v>
      </c>
      <c r="AT99" s="130" t="s">
        <v>80</v>
      </c>
      <c r="AU99" s="130" t="s">
        <v>88</v>
      </c>
      <c r="AY99" s="123" t="s">
        <v>311</v>
      </c>
      <c r="BK99" s="131">
        <f>SUM(BK100:BK105)</f>
        <v>0</v>
      </c>
    </row>
    <row r="100" spans="2:65" s="1" customFormat="1" ht="24.2" customHeight="1" x14ac:dyDescent="0.2">
      <c r="B100" s="34"/>
      <c r="C100" s="134" t="s">
        <v>96</v>
      </c>
      <c r="D100" s="134" t="s">
        <v>313</v>
      </c>
      <c r="E100" s="135" t="s">
        <v>4867</v>
      </c>
      <c r="F100" s="136" t="s">
        <v>4868</v>
      </c>
      <c r="G100" s="137" t="s">
        <v>316</v>
      </c>
      <c r="H100" s="138">
        <v>144.14400000000001</v>
      </c>
      <c r="I100" s="139"/>
      <c r="J100" s="140">
        <f>ROUND(I100*H100,2)</f>
        <v>0</v>
      </c>
      <c r="K100" s="136" t="s">
        <v>317</v>
      </c>
      <c r="L100" s="34"/>
      <c r="M100" s="141" t="s">
        <v>43</v>
      </c>
      <c r="N100" s="142" t="s">
        <v>52</v>
      </c>
      <c r="P100" s="143">
        <f>O100*H100</f>
        <v>0</v>
      </c>
      <c r="Q100" s="143">
        <v>0</v>
      </c>
      <c r="R100" s="143">
        <f>Q100*H100</f>
        <v>0</v>
      </c>
      <c r="S100" s="143">
        <v>0.78</v>
      </c>
      <c r="T100" s="144">
        <f>S100*H100</f>
        <v>112.43232</v>
      </c>
      <c r="AR100" s="145" t="s">
        <v>318</v>
      </c>
      <c r="AT100" s="145" t="s">
        <v>313</v>
      </c>
      <c r="AU100" s="145" t="s">
        <v>90</v>
      </c>
      <c r="AY100" s="18" t="s">
        <v>311</v>
      </c>
      <c r="BE100" s="146">
        <f>IF(N100="základní",J100,0)</f>
        <v>0</v>
      </c>
      <c r="BF100" s="146">
        <f>IF(N100="snížená",J100,0)</f>
        <v>0</v>
      </c>
      <c r="BG100" s="146">
        <f>IF(N100="zákl. přenesená",J100,0)</f>
        <v>0</v>
      </c>
      <c r="BH100" s="146">
        <f>IF(N100="sníž. přenesená",J100,0)</f>
        <v>0</v>
      </c>
      <c r="BI100" s="146">
        <f>IF(N100="nulová",J100,0)</f>
        <v>0</v>
      </c>
      <c r="BJ100" s="18" t="s">
        <v>88</v>
      </c>
      <c r="BK100" s="146">
        <f>ROUND(I100*H100,2)</f>
        <v>0</v>
      </c>
      <c r="BL100" s="18" t="s">
        <v>318</v>
      </c>
      <c r="BM100" s="145" t="s">
        <v>4869</v>
      </c>
    </row>
    <row r="101" spans="2:65" s="1" customFormat="1" ht="11.25" x14ac:dyDescent="0.2">
      <c r="B101" s="34"/>
      <c r="D101" s="147" t="s">
        <v>320</v>
      </c>
      <c r="F101" s="148" t="s">
        <v>4870</v>
      </c>
      <c r="I101" s="149"/>
      <c r="L101" s="34"/>
      <c r="M101" s="150"/>
      <c r="T101" s="55"/>
      <c r="AT101" s="18" t="s">
        <v>320</v>
      </c>
      <c r="AU101" s="18" t="s">
        <v>90</v>
      </c>
    </row>
    <row r="102" spans="2:65" s="12" customFormat="1" ht="11.25" x14ac:dyDescent="0.2">
      <c r="B102" s="151"/>
      <c r="D102" s="152" t="s">
        <v>322</v>
      </c>
      <c r="E102" s="153" t="s">
        <v>43</v>
      </c>
      <c r="F102" s="154" t="s">
        <v>4871</v>
      </c>
      <c r="H102" s="155">
        <v>144.14400000000001</v>
      </c>
      <c r="I102" s="156"/>
      <c r="L102" s="151"/>
      <c r="M102" s="157"/>
      <c r="T102" s="158"/>
      <c r="AT102" s="153" t="s">
        <v>322</v>
      </c>
      <c r="AU102" s="153" t="s">
        <v>90</v>
      </c>
      <c r="AV102" s="12" t="s">
        <v>90</v>
      </c>
      <c r="AW102" s="12" t="s">
        <v>41</v>
      </c>
      <c r="AX102" s="12" t="s">
        <v>88</v>
      </c>
      <c r="AY102" s="153" t="s">
        <v>311</v>
      </c>
    </row>
    <row r="103" spans="2:65" s="1" customFormat="1" ht="16.5" customHeight="1" x14ac:dyDescent="0.2">
      <c r="B103" s="34"/>
      <c r="C103" s="134" t="s">
        <v>318</v>
      </c>
      <c r="D103" s="134" t="s">
        <v>313</v>
      </c>
      <c r="E103" s="135" t="s">
        <v>4872</v>
      </c>
      <c r="F103" s="136" t="s">
        <v>4873</v>
      </c>
      <c r="G103" s="137" t="s">
        <v>316</v>
      </c>
      <c r="H103" s="138">
        <v>31.152000000000001</v>
      </c>
      <c r="I103" s="139"/>
      <c r="J103" s="140">
        <f>ROUND(I103*H103,2)</f>
        <v>0</v>
      </c>
      <c r="K103" s="136" t="s">
        <v>317</v>
      </c>
      <c r="L103" s="34"/>
      <c r="M103" s="141" t="s">
        <v>43</v>
      </c>
      <c r="N103" s="142" t="s">
        <v>52</v>
      </c>
      <c r="P103" s="143">
        <f>O103*H103</f>
        <v>0</v>
      </c>
      <c r="Q103" s="143">
        <v>0</v>
      </c>
      <c r="R103" s="143">
        <f>Q103*H103</f>
        <v>0</v>
      </c>
      <c r="S103" s="143">
        <v>2.2000000000000002</v>
      </c>
      <c r="T103" s="144">
        <f>S103*H103</f>
        <v>68.534400000000005</v>
      </c>
      <c r="AR103" s="145" t="s">
        <v>318</v>
      </c>
      <c r="AT103" s="145" t="s">
        <v>313</v>
      </c>
      <c r="AU103" s="145" t="s">
        <v>90</v>
      </c>
      <c r="AY103" s="18" t="s">
        <v>311</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318</v>
      </c>
      <c r="BM103" s="145" t="s">
        <v>4874</v>
      </c>
    </row>
    <row r="104" spans="2:65" s="1" customFormat="1" ht="11.25" x14ac:dyDescent="0.2">
      <c r="B104" s="34"/>
      <c r="D104" s="147" t="s">
        <v>320</v>
      </c>
      <c r="F104" s="148" t="s">
        <v>4875</v>
      </c>
      <c r="I104" s="149"/>
      <c r="L104" s="34"/>
      <c r="M104" s="150"/>
      <c r="T104" s="55"/>
      <c r="AT104" s="18" t="s">
        <v>320</v>
      </c>
      <c r="AU104" s="18" t="s">
        <v>90</v>
      </c>
    </row>
    <row r="105" spans="2:65" s="12" customFormat="1" ht="11.25" x14ac:dyDescent="0.2">
      <c r="B105" s="151"/>
      <c r="D105" s="152" t="s">
        <v>322</v>
      </c>
      <c r="E105" s="153" t="s">
        <v>43</v>
      </c>
      <c r="F105" s="154" t="s">
        <v>4876</v>
      </c>
      <c r="H105" s="155">
        <v>31.152000000000001</v>
      </c>
      <c r="I105" s="156"/>
      <c r="L105" s="151"/>
      <c r="M105" s="157"/>
      <c r="T105" s="158"/>
      <c r="AT105" s="153" t="s">
        <v>322</v>
      </c>
      <c r="AU105" s="153" t="s">
        <v>90</v>
      </c>
      <c r="AV105" s="12" t="s">
        <v>90</v>
      </c>
      <c r="AW105" s="12" t="s">
        <v>41</v>
      </c>
      <c r="AX105" s="12" t="s">
        <v>88</v>
      </c>
      <c r="AY105" s="153" t="s">
        <v>311</v>
      </c>
    </row>
    <row r="106" spans="2:65" s="11" customFormat="1" ht="22.9" customHeight="1" x14ac:dyDescent="0.2">
      <c r="B106" s="122"/>
      <c r="D106" s="123" t="s">
        <v>80</v>
      </c>
      <c r="E106" s="132" t="s">
        <v>868</v>
      </c>
      <c r="F106" s="132" t="s">
        <v>1865</v>
      </c>
      <c r="I106" s="125"/>
      <c r="J106" s="133">
        <f>BK106</f>
        <v>0</v>
      </c>
      <c r="L106" s="122"/>
      <c r="M106" s="127"/>
      <c r="P106" s="128">
        <f>SUM(P107:P119)</f>
        <v>0</v>
      </c>
      <c r="R106" s="128">
        <f>SUM(R107:R119)</f>
        <v>0</v>
      </c>
      <c r="T106" s="129">
        <f>SUM(T107:T119)</f>
        <v>4.5540000000000003</v>
      </c>
      <c r="AR106" s="123" t="s">
        <v>88</v>
      </c>
      <c r="AT106" s="130" t="s">
        <v>80</v>
      </c>
      <c r="AU106" s="130" t="s">
        <v>88</v>
      </c>
      <c r="AY106" s="123" t="s">
        <v>311</v>
      </c>
      <c r="BK106" s="131">
        <f>SUM(BK107:BK119)</f>
        <v>0</v>
      </c>
    </row>
    <row r="107" spans="2:65" s="1" customFormat="1" ht="16.5" customHeight="1" x14ac:dyDescent="0.2">
      <c r="B107" s="34"/>
      <c r="C107" s="134" t="s">
        <v>344</v>
      </c>
      <c r="D107" s="134" t="s">
        <v>313</v>
      </c>
      <c r="E107" s="135" t="s">
        <v>1866</v>
      </c>
      <c r="F107" s="136" t="s">
        <v>1867</v>
      </c>
      <c r="G107" s="137" t="s">
        <v>371</v>
      </c>
      <c r="H107" s="138">
        <v>185.52099999999999</v>
      </c>
      <c r="I107" s="139"/>
      <c r="J107" s="140">
        <f>ROUND(I107*H107,2)</f>
        <v>0</v>
      </c>
      <c r="K107" s="136" t="s">
        <v>317</v>
      </c>
      <c r="L107" s="34"/>
      <c r="M107" s="141" t="s">
        <v>43</v>
      </c>
      <c r="N107" s="142" t="s">
        <v>52</v>
      </c>
      <c r="P107" s="143">
        <f>O107*H107</f>
        <v>0</v>
      </c>
      <c r="Q107" s="143">
        <v>0</v>
      </c>
      <c r="R107" s="143">
        <f>Q107*H107</f>
        <v>0</v>
      </c>
      <c r="S107" s="143">
        <v>0</v>
      </c>
      <c r="T107" s="144">
        <f>S107*H107</f>
        <v>0</v>
      </c>
      <c r="AR107" s="145" t="s">
        <v>318</v>
      </c>
      <c r="AT107" s="145" t="s">
        <v>313</v>
      </c>
      <c r="AU107" s="145" t="s">
        <v>90</v>
      </c>
      <c r="AY107" s="18" t="s">
        <v>311</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318</v>
      </c>
      <c r="BM107" s="145" t="s">
        <v>4877</v>
      </c>
    </row>
    <row r="108" spans="2:65" s="1" customFormat="1" ht="11.25" x14ac:dyDescent="0.2">
      <c r="B108" s="34"/>
      <c r="D108" s="147" t="s">
        <v>320</v>
      </c>
      <c r="F108" s="148" t="s">
        <v>1869</v>
      </c>
      <c r="I108" s="149"/>
      <c r="L108" s="34"/>
      <c r="M108" s="150"/>
      <c r="T108" s="55"/>
      <c r="AT108" s="18" t="s">
        <v>320</v>
      </c>
      <c r="AU108" s="18" t="s">
        <v>90</v>
      </c>
    </row>
    <row r="109" spans="2:65" s="1" customFormat="1" ht="24.2" customHeight="1" x14ac:dyDescent="0.2">
      <c r="B109" s="34"/>
      <c r="C109" s="134" t="s">
        <v>350</v>
      </c>
      <c r="D109" s="134" t="s">
        <v>313</v>
      </c>
      <c r="E109" s="135" t="s">
        <v>4878</v>
      </c>
      <c r="F109" s="136" t="s">
        <v>4879</v>
      </c>
      <c r="G109" s="137" t="s">
        <v>316</v>
      </c>
      <c r="H109" s="138">
        <v>3.036</v>
      </c>
      <c r="I109" s="139"/>
      <c r="J109" s="140">
        <f>ROUND(I109*H109,2)</f>
        <v>0</v>
      </c>
      <c r="K109" s="136" t="s">
        <v>317</v>
      </c>
      <c r="L109" s="34"/>
      <c r="M109" s="141" t="s">
        <v>43</v>
      </c>
      <c r="N109" s="142" t="s">
        <v>52</v>
      </c>
      <c r="P109" s="143">
        <f>O109*H109</f>
        <v>0</v>
      </c>
      <c r="Q109" s="143">
        <v>0</v>
      </c>
      <c r="R109" s="143">
        <f>Q109*H109</f>
        <v>0</v>
      </c>
      <c r="S109" s="143">
        <v>1.5</v>
      </c>
      <c r="T109" s="144">
        <f>S109*H109</f>
        <v>4.5540000000000003</v>
      </c>
      <c r="AR109" s="145" t="s">
        <v>318</v>
      </c>
      <c r="AT109" s="145" t="s">
        <v>313</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4880</v>
      </c>
    </row>
    <row r="110" spans="2:65" s="1" customFormat="1" ht="11.25" x14ac:dyDescent="0.2">
      <c r="B110" s="34"/>
      <c r="D110" s="147" t="s">
        <v>320</v>
      </c>
      <c r="F110" s="148" t="s">
        <v>4881</v>
      </c>
      <c r="I110" s="149"/>
      <c r="L110" s="34"/>
      <c r="M110" s="150"/>
      <c r="T110" s="55"/>
      <c r="AT110" s="18" t="s">
        <v>320</v>
      </c>
      <c r="AU110" s="18" t="s">
        <v>90</v>
      </c>
    </row>
    <row r="111" spans="2:65" s="1" customFormat="1" ht="19.5" x14ac:dyDescent="0.2">
      <c r="B111" s="34"/>
      <c r="D111" s="152" t="s">
        <v>668</v>
      </c>
      <c r="F111" s="182" t="s">
        <v>4882</v>
      </c>
      <c r="I111" s="149"/>
      <c r="L111" s="34"/>
      <c r="M111" s="150"/>
      <c r="T111" s="55"/>
      <c r="AT111" s="18" t="s">
        <v>668</v>
      </c>
      <c r="AU111" s="18" t="s">
        <v>90</v>
      </c>
    </row>
    <row r="112" spans="2:65" s="12" customFormat="1" ht="11.25" x14ac:dyDescent="0.2">
      <c r="B112" s="151"/>
      <c r="D112" s="152" t="s">
        <v>322</v>
      </c>
      <c r="E112" s="153" t="s">
        <v>43</v>
      </c>
      <c r="F112" s="154" t="s">
        <v>4883</v>
      </c>
      <c r="H112" s="155">
        <v>3.036</v>
      </c>
      <c r="I112" s="156"/>
      <c r="L112" s="151"/>
      <c r="M112" s="157"/>
      <c r="T112" s="158"/>
      <c r="AT112" s="153" t="s">
        <v>322</v>
      </c>
      <c r="AU112" s="153" t="s">
        <v>90</v>
      </c>
      <c r="AV112" s="12" t="s">
        <v>90</v>
      </c>
      <c r="AW112" s="12" t="s">
        <v>41</v>
      </c>
      <c r="AX112" s="12" t="s">
        <v>88</v>
      </c>
      <c r="AY112" s="153" t="s">
        <v>311</v>
      </c>
    </row>
    <row r="113" spans="2:65" s="1" customFormat="1" ht="24.2" customHeight="1" x14ac:dyDescent="0.2">
      <c r="B113" s="34"/>
      <c r="C113" s="134" t="s">
        <v>356</v>
      </c>
      <c r="D113" s="134" t="s">
        <v>313</v>
      </c>
      <c r="E113" s="135" t="s">
        <v>1870</v>
      </c>
      <c r="F113" s="136" t="s">
        <v>1871</v>
      </c>
      <c r="G113" s="137" t="s">
        <v>371</v>
      </c>
      <c r="H113" s="138">
        <v>185.52099999999999</v>
      </c>
      <c r="I113" s="139"/>
      <c r="J113" s="140">
        <f>ROUND(I113*H113,2)</f>
        <v>0</v>
      </c>
      <c r="K113" s="136" t="s">
        <v>317</v>
      </c>
      <c r="L113" s="34"/>
      <c r="M113" s="141" t="s">
        <v>43</v>
      </c>
      <c r="N113" s="142" t="s">
        <v>52</v>
      </c>
      <c r="P113" s="143">
        <f>O113*H113</f>
        <v>0</v>
      </c>
      <c r="Q113" s="143">
        <v>0</v>
      </c>
      <c r="R113" s="143">
        <f>Q113*H113</f>
        <v>0</v>
      </c>
      <c r="S113" s="143">
        <v>0</v>
      </c>
      <c r="T113" s="144">
        <f>S113*H113</f>
        <v>0</v>
      </c>
      <c r="AR113" s="145" t="s">
        <v>318</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318</v>
      </c>
      <c r="BM113" s="145" t="s">
        <v>4884</v>
      </c>
    </row>
    <row r="114" spans="2:65" s="1" customFormat="1" ht="11.25" x14ac:dyDescent="0.2">
      <c r="B114" s="34"/>
      <c r="D114" s="147" t="s">
        <v>320</v>
      </c>
      <c r="F114" s="148" t="s">
        <v>1873</v>
      </c>
      <c r="I114" s="149"/>
      <c r="L114" s="34"/>
      <c r="M114" s="150"/>
      <c r="T114" s="55"/>
      <c r="AT114" s="18" t="s">
        <v>320</v>
      </c>
      <c r="AU114" s="18" t="s">
        <v>90</v>
      </c>
    </row>
    <row r="115" spans="2:65" s="1" customFormat="1" ht="21.75" customHeight="1" x14ac:dyDescent="0.2">
      <c r="B115" s="34"/>
      <c r="C115" s="134" t="s">
        <v>362</v>
      </c>
      <c r="D115" s="134" t="s">
        <v>313</v>
      </c>
      <c r="E115" s="135" t="s">
        <v>876</v>
      </c>
      <c r="F115" s="136" t="s">
        <v>877</v>
      </c>
      <c r="G115" s="137" t="s">
        <v>371</v>
      </c>
      <c r="H115" s="138">
        <v>185.52099999999999</v>
      </c>
      <c r="I115" s="139"/>
      <c r="J115" s="140">
        <f>ROUND(I115*H115,2)</f>
        <v>0</v>
      </c>
      <c r="K115" s="136" t="s">
        <v>317</v>
      </c>
      <c r="L115" s="34"/>
      <c r="M115" s="141" t="s">
        <v>43</v>
      </c>
      <c r="N115" s="142" t="s">
        <v>52</v>
      </c>
      <c r="P115" s="143">
        <f>O115*H115</f>
        <v>0</v>
      </c>
      <c r="Q115" s="143">
        <v>0</v>
      </c>
      <c r="R115" s="143">
        <f>Q115*H115</f>
        <v>0</v>
      </c>
      <c r="S115" s="143">
        <v>0</v>
      </c>
      <c r="T115" s="144">
        <f>S115*H115</f>
        <v>0</v>
      </c>
      <c r="AR115" s="145" t="s">
        <v>318</v>
      </c>
      <c r="AT115" s="145" t="s">
        <v>313</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4885</v>
      </c>
    </row>
    <row r="116" spans="2:65" s="1" customFormat="1" ht="11.25" x14ac:dyDescent="0.2">
      <c r="B116" s="34"/>
      <c r="D116" s="147" t="s">
        <v>320</v>
      </c>
      <c r="F116" s="148" t="s">
        <v>879</v>
      </c>
      <c r="I116" s="149"/>
      <c r="L116" s="34"/>
      <c r="M116" s="150"/>
      <c r="T116" s="55"/>
      <c r="AT116" s="18" t="s">
        <v>320</v>
      </c>
      <c r="AU116" s="18" t="s">
        <v>90</v>
      </c>
    </row>
    <row r="117" spans="2:65" s="1" customFormat="1" ht="24.2" customHeight="1" x14ac:dyDescent="0.2">
      <c r="B117" s="34"/>
      <c r="C117" s="134" t="s">
        <v>368</v>
      </c>
      <c r="D117" s="134" t="s">
        <v>313</v>
      </c>
      <c r="E117" s="135" t="s">
        <v>881</v>
      </c>
      <c r="F117" s="136" t="s">
        <v>882</v>
      </c>
      <c r="G117" s="137" t="s">
        <v>371</v>
      </c>
      <c r="H117" s="138">
        <v>1669.6890000000001</v>
      </c>
      <c r="I117" s="139"/>
      <c r="J117" s="140">
        <f>ROUND(I117*H117,2)</f>
        <v>0</v>
      </c>
      <c r="K117" s="136" t="s">
        <v>317</v>
      </c>
      <c r="L117" s="34"/>
      <c r="M117" s="141" t="s">
        <v>43</v>
      </c>
      <c r="N117" s="142" t="s">
        <v>52</v>
      </c>
      <c r="P117" s="143">
        <f>O117*H117</f>
        <v>0</v>
      </c>
      <c r="Q117" s="143">
        <v>0</v>
      </c>
      <c r="R117" s="143">
        <f>Q117*H117</f>
        <v>0</v>
      </c>
      <c r="S117" s="143">
        <v>0</v>
      </c>
      <c r="T117" s="144">
        <f>S117*H117</f>
        <v>0</v>
      </c>
      <c r="AR117" s="145" t="s">
        <v>318</v>
      </c>
      <c r="AT117" s="145" t="s">
        <v>313</v>
      </c>
      <c r="AU117" s="145" t="s">
        <v>90</v>
      </c>
      <c r="AY117" s="18" t="s">
        <v>311</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318</v>
      </c>
      <c r="BM117" s="145" t="s">
        <v>4886</v>
      </c>
    </row>
    <row r="118" spans="2:65" s="1" customFormat="1" ht="11.25" x14ac:dyDescent="0.2">
      <c r="B118" s="34"/>
      <c r="D118" s="147" t="s">
        <v>320</v>
      </c>
      <c r="F118" s="148" t="s">
        <v>884</v>
      </c>
      <c r="I118" s="149"/>
      <c r="L118" s="34"/>
      <c r="M118" s="150"/>
      <c r="T118" s="55"/>
      <c r="AT118" s="18" t="s">
        <v>320</v>
      </c>
      <c r="AU118" s="18" t="s">
        <v>90</v>
      </c>
    </row>
    <row r="119" spans="2:65" s="12" customFormat="1" ht="11.25" x14ac:dyDescent="0.2">
      <c r="B119" s="151"/>
      <c r="D119" s="152" t="s">
        <v>322</v>
      </c>
      <c r="F119" s="154" t="s">
        <v>4887</v>
      </c>
      <c r="H119" s="155">
        <v>1669.6890000000001</v>
      </c>
      <c r="I119" s="156"/>
      <c r="L119" s="151"/>
      <c r="M119" s="157"/>
      <c r="T119" s="158"/>
      <c r="AT119" s="153" t="s">
        <v>322</v>
      </c>
      <c r="AU119" s="153" t="s">
        <v>90</v>
      </c>
      <c r="AV119" s="12" t="s">
        <v>90</v>
      </c>
      <c r="AW119" s="12" t="s">
        <v>4</v>
      </c>
      <c r="AX119" s="12" t="s">
        <v>88</v>
      </c>
      <c r="AY119" s="153" t="s">
        <v>311</v>
      </c>
    </row>
    <row r="120" spans="2:65" s="11" customFormat="1" ht="22.9" customHeight="1" x14ac:dyDescent="0.2">
      <c r="B120" s="122"/>
      <c r="D120" s="123" t="s">
        <v>80</v>
      </c>
      <c r="E120" s="132" t="s">
        <v>886</v>
      </c>
      <c r="F120" s="132" t="s">
        <v>887</v>
      </c>
      <c r="I120" s="125"/>
      <c r="J120" s="133">
        <f>BK120</f>
        <v>0</v>
      </c>
      <c r="L120" s="122"/>
      <c r="M120" s="127"/>
      <c r="P120" s="128">
        <f>SUM(P121:P137)</f>
        <v>0</v>
      </c>
      <c r="R120" s="128">
        <f>SUM(R121:R137)</f>
        <v>0</v>
      </c>
      <c r="T120" s="129">
        <f>SUM(T121:T137)</f>
        <v>0</v>
      </c>
      <c r="AR120" s="123" t="s">
        <v>88</v>
      </c>
      <c r="AT120" s="130" t="s">
        <v>80</v>
      </c>
      <c r="AU120" s="130" t="s">
        <v>88</v>
      </c>
      <c r="AY120" s="123" t="s">
        <v>311</v>
      </c>
      <c r="BK120" s="131">
        <f>SUM(BK121:BK137)</f>
        <v>0</v>
      </c>
    </row>
    <row r="121" spans="2:65" s="1" customFormat="1" ht="24.2" customHeight="1" x14ac:dyDescent="0.2">
      <c r="B121" s="34"/>
      <c r="C121" s="134" t="s">
        <v>376</v>
      </c>
      <c r="D121" s="134" t="s">
        <v>313</v>
      </c>
      <c r="E121" s="135" t="s">
        <v>4097</v>
      </c>
      <c r="F121" s="136" t="s">
        <v>4098</v>
      </c>
      <c r="G121" s="137" t="s">
        <v>371</v>
      </c>
      <c r="H121" s="138">
        <v>72.387</v>
      </c>
      <c r="I121" s="139"/>
      <c r="J121" s="140">
        <f>ROUND(I121*H121,2)</f>
        <v>0</v>
      </c>
      <c r="K121" s="136" t="s">
        <v>317</v>
      </c>
      <c r="L121" s="34"/>
      <c r="M121" s="141" t="s">
        <v>43</v>
      </c>
      <c r="N121" s="142" t="s">
        <v>52</v>
      </c>
      <c r="P121" s="143">
        <f>O121*H121</f>
        <v>0</v>
      </c>
      <c r="Q121" s="143">
        <v>0</v>
      </c>
      <c r="R121" s="143">
        <f>Q121*H121</f>
        <v>0</v>
      </c>
      <c r="S121" s="143">
        <v>0</v>
      </c>
      <c r="T121" s="144">
        <f>S121*H121</f>
        <v>0</v>
      </c>
      <c r="AR121" s="145" t="s">
        <v>318</v>
      </c>
      <c r="AT121" s="145" t="s">
        <v>313</v>
      </c>
      <c r="AU121" s="145" t="s">
        <v>90</v>
      </c>
      <c r="AY121" s="18" t="s">
        <v>311</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318</v>
      </c>
      <c r="BM121" s="145" t="s">
        <v>4888</v>
      </c>
    </row>
    <row r="122" spans="2:65" s="1" customFormat="1" ht="11.25" x14ac:dyDescent="0.2">
      <c r="B122" s="34"/>
      <c r="D122" s="147" t="s">
        <v>320</v>
      </c>
      <c r="F122" s="148" t="s">
        <v>4100</v>
      </c>
      <c r="I122" s="149"/>
      <c r="L122" s="34"/>
      <c r="M122" s="150"/>
      <c r="T122" s="55"/>
      <c r="AT122" s="18" t="s">
        <v>320</v>
      </c>
      <c r="AU122" s="18" t="s">
        <v>90</v>
      </c>
    </row>
    <row r="123" spans="2:65" s="12" customFormat="1" ht="11.25" x14ac:dyDescent="0.2">
      <c r="B123" s="151"/>
      <c r="D123" s="152" t="s">
        <v>322</v>
      </c>
      <c r="F123" s="154" t="s">
        <v>4889</v>
      </c>
      <c r="H123" s="155">
        <v>72.387</v>
      </c>
      <c r="I123" s="156"/>
      <c r="L123" s="151"/>
      <c r="M123" s="157"/>
      <c r="T123" s="158"/>
      <c r="AT123" s="153" t="s">
        <v>322</v>
      </c>
      <c r="AU123" s="153" t="s">
        <v>90</v>
      </c>
      <c r="AV123" s="12" t="s">
        <v>90</v>
      </c>
      <c r="AW123" s="12" t="s">
        <v>4</v>
      </c>
      <c r="AX123" s="12" t="s">
        <v>88</v>
      </c>
      <c r="AY123" s="153" t="s">
        <v>311</v>
      </c>
    </row>
    <row r="124" spans="2:65" s="1" customFormat="1" ht="24.2" customHeight="1" x14ac:dyDescent="0.2">
      <c r="B124" s="34"/>
      <c r="C124" s="134" t="s">
        <v>384</v>
      </c>
      <c r="D124" s="134" t="s">
        <v>313</v>
      </c>
      <c r="E124" s="135" t="s">
        <v>894</v>
      </c>
      <c r="F124" s="136" t="s">
        <v>895</v>
      </c>
      <c r="G124" s="137" t="s">
        <v>371</v>
      </c>
      <c r="H124" s="138">
        <v>87.769000000000005</v>
      </c>
      <c r="I124" s="139"/>
      <c r="J124" s="140">
        <f>ROUND(I124*H124,2)</f>
        <v>0</v>
      </c>
      <c r="K124" s="136" t="s">
        <v>317</v>
      </c>
      <c r="L124" s="34"/>
      <c r="M124" s="141" t="s">
        <v>43</v>
      </c>
      <c r="N124" s="142" t="s">
        <v>52</v>
      </c>
      <c r="P124" s="143">
        <f>O124*H124</f>
        <v>0</v>
      </c>
      <c r="Q124" s="143">
        <v>0</v>
      </c>
      <c r="R124" s="143">
        <f>Q124*H124</f>
        <v>0</v>
      </c>
      <c r="S124" s="143">
        <v>0</v>
      </c>
      <c r="T124" s="144">
        <f>S124*H124</f>
        <v>0</v>
      </c>
      <c r="AR124" s="145" t="s">
        <v>318</v>
      </c>
      <c r="AT124" s="145" t="s">
        <v>313</v>
      </c>
      <c r="AU124" s="145" t="s">
        <v>90</v>
      </c>
      <c r="AY124" s="18" t="s">
        <v>311</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318</v>
      </c>
      <c r="BM124" s="145" t="s">
        <v>4890</v>
      </c>
    </row>
    <row r="125" spans="2:65" s="1" customFormat="1" ht="11.25" x14ac:dyDescent="0.2">
      <c r="B125" s="34"/>
      <c r="D125" s="147" t="s">
        <v>320</v>
      </c>
      <c r="F125" s="148" t="s">
        <v>897</v>
      </c>
      <c r="I125" s="149"/>
      <c r="L125" s="34"/>
      <c r="M125" s="150"/>
      <c r="T125" s="55"/>
      <c r="AT125" s="18" t="s">
        <v>320</v>
      </c>
      <c r="AU125" s="18" t="s">
        <v>90</v>
      </c>
    </row>
    <row r="126" spans="2:65" s="12" customFormat="1" ht="11.25" x14ac:dyDescent="0.2">
      <c r="B126" s="151"/>
      <c r="D126" s="152" t="s">
        <v>322</v>
      </c>
      <c r="F126" s="154" t="s">
        <v>4891</v>
      </c>
      <c r="H126" s="155">
        <v>87.769000000000005</v>
      </c>
      <c r="I126" s="156"/>
      <c r="L126" s="151"/>
      <c r="M126" s="157"/>
      <c r="T126" s="158"/>
      <c r="AT126" s="153" t="s">
        <v>322</v>
      </c>
      <c r="AU126" s="153" t="s">
        <v>90</v>
      </c>
      <c r="AV126" s="12" t="s">
        <v>90</v>
      </c>
      <c r="AW126" s="12" t="s">
        <v>4</v>
      </c>
      <c r="AX126" s="12" t="s">
        <v>88</v>
      </c>
      <c r="AY126" s="153" t="s">
        <v>311</v>
      </c>
    </row>
    <row r="127" spans="2:65" s="1" customFormat="1" ht="24.2" customHeight="1" x14ac:dyDescent="0.2">
      <c r="B127" s="34"/>
      <c r="C127" s="134" t="s">
        <v>8</v>
      </c>
      <c r="D127" s="134" t="s">
        <v>313</v>
      </c>
      <c r="E127" s="135" t="s">
        <v>889</v>
      </c>
      <c r="F127" s="136" t="s">
        <v>890</v>
      </c>
      <c r="G127" s="137" t="s">
        <v>371</v>
      </c>
      <c r="H127" s="138">
        <v>18.097000000000001</v>
      </c>
      <c r="I127" s="139"/>
      <c r="J127" s="140">
        <f>ROUND(I127*H127,2)</f>
        <v>0</v>
      </c>
      <c r="K127" s="136" t="s">
        <v>317</v>
      </c>
      <c r="L127" s="34"/>
      <c r="M127" s="141" t="s">
        <v>43</v>
      </c>
      <c r="N127" s="142" t="s">
        <v>52</v>
      </c>
      <c r="P127" s="143">
        <f>O127*H127</f>
        <v>0</v>
      </c>
      <c r="Q127" s="143">
        <v>0</v>
      </c>
      <c r="R127" s="143">
        <f>Q127*H127</f>
        <v>0</v>
      </c>
      <c r="S127" s="143">
        <v>0</v>
      </c>
      <c r="T127" s="144">
        <f>S127*H127</f>
        <v>0</v>
      </c>
      <c r="AR127" s="145" t="s">
        <v>318</v>
      </c>
      <c r="AT127" s="145" t="s">
        <v>313</v>
      </c>
      <c r="AU127" s="145" t="s">
        <v>90</v>
      </c>
      <c r="AY127" s="18" t="s">
        <v>311</v>
      </c>
      <c r="BE127" s="146">
        <f>IF(N127="základní",J127,0)</f>
        <v>0</v>
      </c>
      <c r="BF127" s="146">
        <f>IF(N127="snížená",J127,0)</f>
        <v>0</v>
      </c>
      <c r="BG127" s="146">
        <f>IF(N127="zákl. přenesená",J127,0)</f>
        <v>0</v>
      </c>
      <c r="BH127" s="146">
        <f>IF(N127="sníž. přenesená",J127,0)</f>
        <v>0</v>
      </c>
      <c r="BI127" s="146">
        <f>IF(N127="nulová",J127,0)</f>
        <v>0</v>
      </c>
      <c r="BJ127" s="18" t="s">
        <v>88</v>
      </c>
      <c r="BK127" s="146">
        <f>ROUND(I127*H127,2)</f>
        <v>0</v>
      </c>
      <c r="BL127" s="18" t="s">
        <v>318</v>
      </c>
      <c r="BM127" s="145" t="s">
        <v>4892</v>
      </c>
    </row>
    <row r="128" spans="2:65" s="1" customFormat="1" ht="11.25" x14ac:dyDescent="0.2">
      <c r="B128" s="34"/>
      <c r="D128" s="147" t="s">
        <v>320</v>
      </c>
      <c r="F128" s="148" t="s">
        <v>892</v>
      </c>
      <c r="I128" s="149"/>
      <c r="L128" s="34"/>
      <c r="M128" s="150"/>
      <c r="T128" s="55"/>
      <c r="AT128" s="18" t="s">
        <v>320</v>
      </c>
      <c r="AU128" s="18" t="s">
        <v>90</v>
      </c>
    </row>
    <row r="129" spans="2:65" s="12" customFormat="1" ht="11.25" x14ac:dyDescent="0.2">
      <c r="B129" s="151"/>
      <c r="D129" s="152" t="s">
        <v>322</v>
      </c>
      <c r="F129" s="154" t="s">
        <v>4893</v>
      </c>
      <c r="H129" s="155">
        <v>18.097000000000001</v>
      </c>
      <c r="I129" s="156"/>
      <c r="L129" s="151"/>
      <c r="M129" s="157"/>
      <c r="T129" s="158"/>
      <c r="AT129" s="153" t="s">
        <v>322</v>
      </c>
      <c r="AU129" s="153" t="s">
        <v>90</v>
      </c>
      <c r="AV129" s="12" t="s">
        <v>90</v>
      </c>
      <c r="AW129" s="12" t="s">
        <v>4</v>
      </c>
      <c r="AX129" s="12" t="s">
        <v>88</v>
      </c>
      <c r="AY129" s="153" t="s">
        <v>311</v>
      </c>
    </row>
    <row r="130" spans="2:65" s="1" customFormat="1" ht="24.2" customHeight="1" x14ac:dyDescent="0.2">
      <c r="B130" s="34"/>
      <c r="C130" s="134" t="s">
        <v>399</v>
      </c>
      <c r="D130" s="134" t="s">
        <v>313</v>
      </c>
      <c r="E130" s="135" t="s">
        <v>1877</v>
      </c>
      <c r="F130" s="136" t="s">
        <v>1878</v>
      </c>
      <c r="G130" s="137" t="s">
        <v>371</v>
      </c>
      <c r="H130" s="138">
        <v>1.81</v>
      </c>
      <c r="I130" s="139"/>
      <c r="J130" s="140">
        <f>ROUND(I130*H130,2)</f>
        <v>0</v>
      </c>
      <c r="K130" s="136" t="s">
        <v>317</v>
      </c>
      <c r="L130" s="34"/>
      <c r="M130" s="141" t="s">
        <v>43</v>
      </c>
      <c r="N130" s="142" t="s">
        <v>52</v>
      </c>
      <c r="P130" s="143">
        <f>O130*H130</f>
        <v>0</v>
      </c>
      <c r="Q130" s="143">
        <v>0</v>
      </c>
      <c r="R130" s="143">
        <f>Q130*H130</f>
        <v>0</v>
      </c>
      <c r="S130" s="143">
        <v>0</v>
      </c>
      <c r="T130" s="144">
        <f>S130*H130</f>
        <v>0</v>
      </c>
      <c r="AR130" s="145" t="s">
        <v>318</v>
      </c>
      <c r="AT130" s="145" t="s">
        <v>313</v>
      </c>
      <c r="AU130" s="145" t="s">
        <v>90</v>
      </c>
      <c r="AY130" s="18" t="s">
        <v>311</v>
      </c>
      <c r="BE130" s="146">
        <f>IF(N130="základní",J130,0)</f>
        <v>0</v>
      </c>
      <c r="BF130" s="146">
        <f>IF(N130="snížená",J130,0)</f>
        <v>0</v>
      </c>
      <c r="BG130" s="146">
        <f>IF(N130="zákl. přenesená",J130,0)</f>
        <v>0</v>
      </c>
      <c r="BH130" s="146">
        <f>IF(N130="sníž. přenesená",J130,0)</f>
        <v>0</v>
      </c>
      <c r="BI130" s="146">
        <f>IF(N130="nulová",J130,0)</f>
        <v>0</v>
      </c>
      <c r="BJ130" s="18" t="s">
        <v>88</v>
      </c>
      <c r="BK130" s="146">
        <f>ROUND(I130*H130,2)</f>
        <v>0</v>
      </c>
      <c r="BL130" s="18" t="s">
        <v>318</v>
      </c>
      <c r="BM130" s="145" t="s">
        <v>4894</v>
      </c>
    </row>
    <row r="131" spans="2:65" s="1" customFormat="1" ht="11.25" x14ac:dyDescent="0.2">
      <c r="B131" s="34"/>
      <c r="D131" s="147" t="s">
        <v>320</v>
      </c>
      <c r="F131" s="148" t="s">
        <v>1880</v>
      </c>
      <c r="I131" s="149"/>
      <c r="L131" s="34"/>
      <c r="M131" s="150"/>
      <c r="T131" s="55"/>
      <c r="AT131" s="18" t="s">
        <v>320</v>
      </c>
      <c r="AU131" s="18" t="s">
        <v>90</v>
      </c>
    </row>
    <row r="132" spans="2:65" s="12" customFormat="1" ht="11.25" x14ac:dyDescent="0.2">
      <c r="B132" s="151"/>
      <c r="D132" s="152" t="s">
        <v>322</v>
      </c>
      <c r="F132" s="154" t="s">
        <v>4895</v>
      </c>
      <c r="H132" s="155">
        <v>1.81</v>
      </c>
      <c r="I132" s="156"/>
      <c r="L132" s="151"/>
      <c r="M132" s="157"/>
      <c r="T132" s="158"/>
      <c r="AT132" s="153" t="s">
        <v>322</v>
      </c>
      <c r="AU132" s="153" t="s">
        <v>90</v>
      </c>
      <c r="AV132" s="12" t="s">
        <v>90</v>
      </c>
      <c r="AW132" s="12" t="s">
        <v>4</v>
      </c>
      <c r="AX132" s="12" t="s">
        <v>88</v>
      </c>
      <c r="AY132" s="153" t="s">
        <v>311</v>
      </c>
    </row>
    <row r="133" spans="2:65" s="1" customFormat="1" ht="24.2" customHeight="1" x14ac:dyDescent="0.2">
      <c r="B133" s="34"/>
      <c r="C133" s="134" t="s">
        <v>404</v>
      </c>
      <c r="D133" s="134" t="s">
        <v>313</v>
      </c>
      <c r="E133" s="135" t="s">
        <v>4896</v>
      </c>
      <c r="F133" s="136" t="s">
        <v>4897</v>
      </c>
      <c r="G133" s="137" t="s">
        <v>371</v>
      </c>
      <c r="H133" s="138">
        <v>4.5540000000000003</v>
      </c>
      <c r="I133" s="139"/>
      <c r="J133" s="140">
        <f>ROUND(I133*H133,2)</f>
        <v>0</v>
      </c>
      <c r="K133" s="136" t="s">
        <v>317</v>
      </c>
      <c r="L133" s="34"/>
      <c r="M133" s="141" t="s">
        <v>43</v>
      </c>
      <c r="N133" s="142" t="s">
        <v>52</v>
      </c>
      <c r="P133" s="143">
        <f>O133*H133</f>
        <v>0</v>
      </c>
      <c r="Q133" s="143">
        <v>0</v>
      </c>
      <c r="R133" s="143">
        <f>Q133*H133</f>
        <v>0</v>
      </c>
      <c r="S133" s="143">
        <v>0</v>
      </c>
      <c r="T133" s="144">
        <f>S133*H133</f>
        <v>0</v>
      </c>
      <c r="AR133" s="145" t="s">
        <v>318</v>
      </c>
      <c r="AT133" s="145" t="s">
        <v>313</v>
      </c>
      <c r="AU133" s="145" t="s">
        <v>90</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318</v>
      </c>
      <c r="BM133" s="145" t="s">
        <v>4898</v>
      </c>
    </row>
    <row r="134" spans="2:65" s="1" customFormat="1" ht="11.25" x14ac:dyDescent="0.2">
      <c r="B134" s="34"/>
      <c r="D134" s="147" t="s">
        <v>320</v>
      </c>
      <c r="F134" s="148" t="s">
        <v>4899</v>
      </c>
      <c r="I134" s="149"/>
      <c r="L134" s="34"/>
      <c r="M134" s="150"/>
      <c r="T134" s="55"/>
      <c r="AT134" s="18" t="s">
        <v>320</v>
      </c>
      <c r="AU134" s="18" t="s">
        <v>90</v>
      </c>
    </row>
    <row r="135" spans="2:65" s="1" customFormat="1" ht="24.2" customHeight="1" x14ac:dyDescent="0.2">
      <c r="B135" s="34"/>
      <c r="C135" s="134" t="s">
        <v>411</v>
      </c>
      <c r="D135" s="134" t="s">
        <v>313</v>
      </c>
      <c r="E135" s="135" t="s">
        <v>3794</v>
      </c>
      <c r="F135" s="136" t="s">
        <v>3795</v>
      </c>
      <c r="G135" s="137" t="s">
        <v>371</v>
      </c>
      <c r="H135" s="138">
        <v>0.90500000000000003</v>
      </c>
      <c r="I135" s="139"/>
      <c r="J135" s="140">
        <f>ROUND(I135*H135,2)</f>
        <v>0</v>
      </c>
      <c r="K135" s="136" t="s">
        <v>317</v>
      </c>
      <c r="L135" s="34"/>
      <c r="M135" s="141" t="s">
        <v>43</v>
      </c>
      <c r="N135" s="142" t="s">
        <v>52</v>
      </c>
      <c r="P135" s="143">
        <f>O135*H135</f>
        <v>0</v>
      </c>
      <c r="Q135" s="143">
        <v>0</v>
      </c>
      <c r="R135" s="143">
        <f>Q135*H135</f>
        <v>0</v>
      </c>
      <c r="S135" s="143">
        <v>0</v>
      </c>
      <c r="T135" s="144">
        <f>S135*H135</f>
        <v>0</v>
      </c>
      <c r="AR135" s="145" t="s">
        <v>318</v>
      </c>
      <c r="AT135" s="145" t="s">
        <v>313</v>
      </c>
      <c r="AU135" s="145" t="s">
        <v>90</v>
      </c>
      <c r="AY135" s="18" t="s">
        <v>311</v>
      </c>
      <c r="BE135" s="146">
        <f>IF(N135="základní",J135,0)</f>
        <v>0</v>
      </c>
      <c r="BF135" s="146">
        <f>IF(N135="snížená",J135,0)</f>
        <v>0</v>
      </c>
      <c r="BG135" s="146">
        <f>IF(N135="zákl. přenesená",J135,0)</f>
        <v>0</v>
      </c>
      <c r="BH135" s="146">
        <f>IF(N135="sníž. přenesená",J135,0)</f>
        <v>0</v>
      </c>
      <c r="BI135" s="146">
        <f>IF(N135="nulová",J135,0)</f>
        <v>0</v>
      </c>
      <c r="BJ135" s="18" t="s">
        <v>88</v>
      </c>
      <c r="BK135" s="146">
        <f>ROUND(I135*H135,2)</f>
        <v>0</v>
      </c>
      <c r="BL135" s="18" t="s">
        <v>318</v>
      </c>
      <c r="BM135" s="145" t="s">
        <v>4900</v>
      </c>
    </row>
    <row r="136" spans="2:65" s="1" customFormat="1" ht="11.25" x14ac:dyDescent="0.2">
      <c r="B136" s="34"/>
      <c r="D136" s="147" t="s">
        <v>320</v>
      </c>
      <c r="F136" s="148" t="s">
        <v>3797</v>
      </c>
      <c r="I136" s="149"/>
      <c r="L136" s="34"/>
      <c r="M136" s="150"/>
      <c r="T136" s="55"/>
      <c r="AT136" s="18" t="s">
        <v>320</v>
      </c>
      <c r="AU136" s="18" t="s">
        <v>90</v>
      </c>
    </row>
    <row r="137" spans="2:65" s="12" customFormat="1" ht="11.25" x14ac:dyDescent="0.2">
      <c r="B137" s="151"/>
      <c r="D137" s="152" t="s">
        <v>322</v>
      </c>
      <c r="F137" s="154" t="s">
        <v>4901</v>
      </c>
      <c r="H137" s="155">
        <v>0.90500000000000003</v>
      </c>
      <c r="I137" s="156"/>
      <c r="L137" s="151"/>
      <c r="M137" s="197"/>
      <c r="N137" s="198"/>
      <c r="O137" s="198"/>
      <c r="P137" s="198"/>
      <c r="Q137" s="198"/>
      <c r="R137" s="198"/>
      <c r="S137" s="198"/>
      <c r="T137" s="199"/>
      <c r="AT137" s="153" t="s">
        <v>322</v>
      </c>
      <c r="AU137" s="153" t="s">
        <v>90</v>
      </c>
      <c r="AV137" s="12" t="s">
        <v>90</v>
      </c>
      <c r="AW137" s="12" t="s">
        <v>4</v>
      </c>
      <c r="AX137" s="12" t="s">
        <v>88</v>
      </c>
      <c r="AY137" s="153" t="s">
        <v>311</v>
      </c>
    </row>
    <row r="138" spans="2:65" s="1" customFormat="1" ht="6.95" customHeight="1" x14ac:dyDescent="0.2">
      <c r="B138" s="43"/>
      <c r="C138" s="44"/>
      <c r="D138" s="44"/>
      <c r="E138" s="44"/>
      <c r="F138" s="44"/>
      <c r="G138" s="44"/>
      <c r="H138" s="44"/>
      <c r="I138" s="44"/>
      <c r="J138" s="44"/>
      <c r="K138" s="44"/>
      <c r="L138" s="34"/>
    </row>
  </sheetData>
  <sheetProtection algorithmName="SHA-512" hashValue="hc5FwEBdpJoT15GZGnA8s0qVPJxuOC9jzi6QJdQ0KR4RYMU6vDQxBMKaO7KwlJP+TTW9PTKYK7A4hBMhkGT7cw==" saltValue="6OUPUU9QIHFYmMPOSeGFnjBnQVAI9Xd66bQrtb7cRkF8aRsVxwz2O7EFnOEk5dmpKnl6bT4u7FxC4wShZ/syZw==" spinCount="100000" sheet="1" objects="1" scenarios="1" formatColumns="0" formatRows="0" autoFilter="0"/>
  <autoFilter ref="C89:K137" xr:uid="{00000000-0009-0000-0000-000013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1300-000000000000}"/>
    <hyperlink ref="F98" r:id="rId2" xr:uid="{00000000-0004-0000-1300-000001000000}"/>
    <hyperlink ref="F101" r:id="rId3" xr:uid="{00000000-0004-0000-1300-000002000000}"/>
    <hyperlink ref="F104" r:id="rId4" xr:uid="{00000000-0004-0000-1300-000003000000}"/>
    <hyperlink ref="F108" r:id="rId5" xr:uid="{00000000-0004-0000-1300-000004000000}"/>
    <hyperlink ref="F110" r:id="rId6" xr:uid="{00000000-0004-0000-1300-000005000000}"/>
    <hyperlink ref="F114" r:id="rId7" xr:uid="{00000000-0004-0000-1300-000006000000}"/>
    <hyperlink ref="F116" r:id="rId8" xr:uid="{00000000-0004-0000-1300-000007000000}"/>
    <hyperlink ref="F118" r:id="rId9" xr:uid="{00000000-0004-0000-1300-000008000000}"/>
    <hyperlink ref="F122" r:id="rId10" xr:uid="{00000000-0004-0000-1300-000009000000}"/>
    <hyperlink ref="F125" r:id="rId11" xr:uid="{00000000-0004-0000-1300-00000A000000}"/>
    <hyperlink ref="F128" r:id="rId12" xr:uid="{00000000-0004-0000-1300-00000B000000}"/>
    <hyperlink ref="F131" r:id="rId13" xr:uid="{00000000-0004-0000-1300-00000C000000}"/>
    <hyperlink ref="F134" r:id="rId14" xr:uid="{00000000-0004-0000-1300-00000D000000}"/>
    <hyperlink ref="F136" r:id="rId15" xr:uid="{00000000-0004-0000-13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50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168</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4902</v>
      </c>
      <c r="F9" s="341"/>
      <c r="G9" s="341"/>
      <c r="H9" s="341"/>
      <c r="L9" s="34"/>
    </row>
    <row r="10" spans="2:46" s="1" customFormat="1" ht="12" customHeight="1" x14ac:dyDescent="0.2">
      <c r="B10" s="34"/>
      <c r="D10" s="28" t="s">
        <v>267</v>
      </c>
      <c r="L10" s="34"/>
    </row>
    <row r="11" spans="2:46" s="1" customFormat="1" ht="16.5" customHeight="1" x14ac:dyDescent="0.2">
      <c r="B11" s="34"/>
      <c r="E11" s="322" t="s">
        <v>4903</v>
      </c>
      <c r="F11" s="341"/>
      <c r="G11" s="341"/>
      <c r="H11" s="341"/>
      <c r="L11" s="34"/>
    </row>
    <row r="12" spans="2:46" s="1" customFormat="1" ht="11.25" x14ac:dyDescent="0.2">
      <c r="B12" s="34"/>
      <c r="L12" s="34"/>
    </row>
    <row r="13" spans="2:46" s="1" customFormat="1" ht="12" customHeight="1" x14ac:dyDescent="0.2">
      <c r="B13" s="34"/>
      <c r="D13" s="28" t="s">
        <v>18</v>
      </c>
      <c r="F13" s="26" t="s">
        <v>19</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ROUND(J106,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ROUND((SUM(BE106:BE505)),  2)</f>
        <v>0</v>
      </c>
      <c r="I35" s="96">
        <v>0.21</v>
      </c>
      <c r="J35" s="84">
        <f>ROUND(((SUM(BE106:BE505))*I35),  2)</f>
        <v>0</v>
      </c>
      <c r="L35" s="34"/>
    </row>
    <row r="36" spans="2:12" s="1" customFormat="1" ht="14.45" customHeight="1" x14ac:dyDescent="0.2">
      <c r="B36" s="34"/>
      <c r="E36" s="28" t="s">
        <v>53</v>
      </c>
      <c r="F36" s="84">
        <f>ROUND((SUM(BF106:BF505)),  2)</f>
        <v>0</v>
      </c>
      <c r="I36" s="96">
        <v>0.12</v>
      </c>
      <c r="J36" s="84">
        <f>ROUND(((SUM(BF106:BF505))*I36),  2)</f>
        <v>0</v>
      </c>
      <c r="L36" s="34"/>
    </row>
    <row r="37" spans="2:12" s="1" customFormat="1" ht="14.45" hidden="1" customHeight="1" x14ac:dyDescent="0.2">
      <c r="B37" s="34"/>
      <c r="E37" s="28" t="s">
        <v>54</v>
      </c>
      <c r="F37" s="84">
        <f>ROUND((SUM(BG106:BG505)),  2)</f>
        <v>0</v>
      </c>
      <c r="I37" s="96">
        <v>0.21</v>
      </c>
      <c r="J37" s="84">
        <f>0</f>
        <v>0</v>
      </c>
      <c r="L37" s="34"/>
    </row>
    <row r="38" spans="2:12" s="1" customFormat="1" ht="14.45" hidden="1" customHeight="1" x14ac:dyDescent="0.2">
      <c r="B38" s="34"/>
      <c r="E38" s="28" t="s">
        <v>55</v>
      </c>
      <c r="F38" s="84">
        <f>ROUND((SUM(BH106:BH505)),  2)</f>
        <v>0</v>
      </c>
      <c r="I38" s="96">
        <v>0.12</v>
      </c>
      <c r="J38" s="84">
        <f>0</f>
        <v>0</v>
      </c>
      <c r="L38" s="34"/>
    </row>
    <row r="39" spans="2:12" s="1" customFormat="1" ht="14.45" hidden="1" customHeight="1" x14ac:dyDescent="0.2">
      <c r="B39" s="34"/>
      <c r="E39" s="28" t="s">
        <v>56</v>
      </c>
      <c r="F39" s="84">
        <f>ROUND((SUM(BI106:BI505)),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4902</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08.1 - SO08 AST</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J106</f>
        <v>0</v>
      </c>
      <c r="L63" s="34"/>
      <c r="AU63" s="18" t="s">
        <v>272</v>
      </c>
    </row>
    <row r="64" spans="2:47" s="8" customFormat="1" ht="24.95" customHeight="1" x14ac:dyDescent="0.2">
      <c r="B64" s="106"/>
      <c r="D64" s="107" t="s">
        <v>273</v>
      </c>
      <c r="E64" s="108"/>
      <c r="F64" s="108"/>
      <c r="G64" s="108"/>
      <c r="H64" s="108"/>
      <c r="I64" s="108"/>
      <c r="J64" s="109">
        <f>J107</f>
        <v>0</v>
      </c>
      <c r="L64" s="106"/>
    </row>
    <row r="65" spans="2:12" s="9" customFormat="1" ht="19.899999999999999" customHeight="1" x14ac:dyDescent="0.2">
      <c r="B65" s="110"/>
      <c r="D65" s="111" t="s">
        <v>275</v>
      </c>
      <c r="E65" s="112"/>
      <c r="F65" s="112"/>
      <c r="G65" s="112"/>
      <c r="H65" s="112"/>
      <c r="I65" s="112"/>
      <c r="J65" s="113">
        <f>J108</f>
        <v>0</v>
      </c>
      <c r="L65" s="110"/>
    </row>
    <row r="66" spans="2:12" s="9" customFormat="1" ht="19.899999999999999" customHeight="1" x14ac:dyDescent="0.2">
      <c r="B66" s="110"/>
      <c r="D66" s="111" t="s">
        <v>277</v>
      </c>
      <c r="E66" s="112"/>
      <c r="F66" s="112"/>
      <c r="G66" s="112"/>
      <c r="H66" s="112"/>
      <c r="I66" s="112"/>
      <c r="J66" s="113">
        <f>J112</f>
        <v>0</v>
      </c>
      <c r="L66" s="110"/>
    </row>
    <row r="67" spans="2:12" s="9" customFormat="1" ht="19.899999999999999" customHeight="1" x14ac:dyDescent="0.2">
      <c r="B67" s="110"/>
      <c r="D67" s="111" t="s">
        <v>278</v>
      </c>
      <c r="E67" s="112"/>
      <c r="F67" s="112"/>
      <c r="G67" s="112"/>
      <c r="H67" s="112"/>
      <c r="I67" s="112"/>
      <c r="J67" s="113">
        <f>J162</f>
        <v>0</v>
      </c>
      <c r="L67" s="110"/>
    </row>
    <row r="68" spans="2:12" s="9" customFormat="1" ht="19.899999999999999" customHeight="1" x14ac:dyDescent="0.2">
      <c r="B68" s="110"/>
      <c r="D68" s="111" t="s">
        <v>279</v>
      </c>
      <c r="E68" s="112"/>
      <c r="F68" s="112"/>
      <c r="G68" s="112"/>
      <c r="H68" s="112"/>
      <c r="I68" s="112"/>
      <c r="J68" s="113">
        <f>J223</f>
        <v>0</v>
      </c>
      <c r="L68" s="110"/>
    </row>
    <row r="69" spans="2:12" s="9" customFormat="1" ht="19.899999999999999" customHeight="1" x14ac:dyDescent="0.2">
      <c r="B69" s="110"/>
      <c r="D69" s="111" t="s">
        <v>280</v>
      </c>
      <c r="E69" s="112"/>
      <c r="F69" s="112"/>
      <c r="G69" s="112"/>
      <c r="H69" s="112"/>
      <c r="I69" s="112"/>
      <c r="J69" s="113">
        <f>J231</f>
        <v>0</v>
      </c>
      <c r="L69" s="110"/>
    </row>
    <row r="70" spans="2:12" s="9" customFormat="1" ht="19.899999999999999" customHeight="1" x14ac:dyDescent="0.2">
      <c r="B70" s="110"/>
      <c r="D70" s="111" t="s">
        <v>281</v>
      </c>
      <c r="E70" s="112"/>
      <c r="F70" s="112"/>
      <c r="G70" s="112"/>
      <c r="H70" s="112"/>
      <c r="I70" s="112"/>
      <c r="J70" s="113">
        <f>J240</f>
        <v>0</v>
      </c>
      <c r="L70" s="110"/>
    </row>
    <row r="71" spans="2:12" s="8" customFormat="1" ht="24.95" customHeight="1" x14ac:dyDescent="0.2">
      <c r="B71" s="106"/>
      <c r="D71" s="107" t="s">
        <v>282</v>
      </c>
      <c r="E71" s="108"/>
      <c r="F71" s="108"/>
      <c r="G71" s="108"/>
      <c r="H71" s="108"/>
      <c r="I71" s="108"/>
      <c r="J71" s="109">
        <f>J243</f>
        <v>0</v>
      </c>
      <c r="L71" s="106"/>
    </row>
    <row r="72" spans="2:12" s="9" customFormat="1" ht="19.899999999999999" customHeight="1" x14ac:dyDescent="0.2">
      <c r="B72" s="110"/>
      <c r="D72" s="111" t="s">
        <v>283</v>
      </c>
      <c r="E72" s="112"/>
      <c r="F72" s="112"/>
      <c r="G72" s="112"/>
      <c r="H72" s="112"/>
      <c r="I72" s="112"/>
      <c r="J72" s="113">
        <f>J244</f>
        <v>0</v>
      </c>
      <c r="L72" s="110"/>
    </row>
    <row r="73" spans="2:12" s="9" customFormat="1" ht="19.899999999999999" customHeight="1" x14ac:dyDescent="0.2">
      <c r="B73" s="110"/>
      <c r="D73" s="111" t="s">
        <v>285</v>
      </c>
      <c r="E73" s="112"/>
      <c r="F73" s="112"/>
      <c r="G73" s="112"/>
      <c r="H73" s="112"/>
      <c r="I73" s="112"/>
      <c r="J73" s="113">
        <f>J257</f>
        <v>0</v>
      </c>
      <c r="L73" s="110"/>
    </row>
    <row r="74" spans="2:12" s="9" customFormat="1" ht="19.899999999999999" customHeight="1" x14ac:dyDescent="0.2">
      <c r="B74" s="110"/>
      <c r="D74" s="111" t="s">
        <v>4904</v>
      </c>
      <c r="E74" s="112"/>
      <c r="F74" s="112"/>
      <c r="G74" s="112"/>
      <c r="H74" s="112"/>
      <c r="I74" s="112"/>
      <c r="J74" s="113">
        <f>J268</f>
        <v>0</v>
      </c>
      <c r="L74" s="110"/>
    </row>
    <row r="75" spans="2:12" s="9" customFormat="1" ht="19.899999999999999" customHeight="1" x14ac:dyDescent="0.2">
      <c r="B75" s="110"/>
      <c r="D75" s="111" t="s">
        <v>2486</v>
      </c>
      <c r="E75" s="112"/>
      <c r="F75" s="112"/>
      <c r="G75" s="112"/>
      <c r="H75" s="112"/>
      <c r="I75" s="112"/>
      <c r="J75" s="113">
        <f>J271</f>
        <v>0</v>
      </c>
      <c r="L75" s="110"/>
    </row>
    <row r="76" spans="2:12" s="9" customFormat="1" ht="19.899999999999999" customHeight="1" x14ac:dyDescent="0.2">
      <c r="B76" s="110"/>
      <c r="D76" s="111" t="s">
        <v>4130</v>
      </c>
      <c r="E76" s="112"/>
      <c r="F76" s="112"/>
      <c r="G76" s="112"/>
      <c r="H76" s="112"/>
      <c r="I76" s="112"/>
      <c r="J76" s="113">
        <f>J299</f>
        <v>0</v>
      </c>
      <c r="L76" s="110"/>
    </row>
    <row r="77" spans="2:12" s="9" customFormat="1" ht="19.899999999999999" customHeight="1" x14ac:dyDescent="0.2">
      <c r="B77" s="110"/>
      <c r="D77" s="111" t="s">
        <v>288</v>
      </c>
      <c r="E77" s="112"/>
      <c r="F77" s="112"/>
      <c r="G77" s="112"/>
      <c r="H77" s="112"/>
      <c r="I77" s="112"/>
      <c r="J77" s="113">
        <f>J316</f>
        <v>0</v>
      </c>
      <c r="L77" s="110"/>
    </row>
    <row r="78" spans="2:12" s="9" customFormat="1" ht="19.899999999999999" customHeight="1" x14ac:dyDescent="0.2">
      <c r="B78" s="110"/>
      <c r="D78" s="111" t="s">
        <v>2487</v>
      </c>
      <c r="E78" s="112"/>
      <c r="F78" s="112"/>
      <c r="G78" s="112"/>
      <c r="H78" s="112"/>
      <c r="I78" s="112"/>
      <c r="J78" s="113">
        <f>J350</f>
        <v>0</v>
      </c>
      <c r="L78" s="110"/>
    </row>
    <row r="79" spans="2:12" s="9" customFormat="1" ht="19.899999999999999" customHeight="1" x14ac:dyDescent="0.2">
      <c r="B79" s="110"/>
      <c r="D79" s="111" t="s">
        <v>289</v>
      </c>
      <c r="E79" s="112"/>
      <c r="F79" s="112"/>
      <c r="G79" s="112"/>
      <c r="H79" s="112"/>
      <c r="I79" s="112"/>
      <c r="J79" s="113">
        <f>J379</f>
        <v>0</v>
      </c>
      <c r="L79" s="110"/>
    </row>
    <row r="80" spans="2:12" s="9" customFormat="1" ht="19.899999999999999" customHeight="1" x14ac:dyDescent="0.2">
      <c r="B80" s="110"/>
      <c r="D80" s="111" t="s">
        <v>290</v>
      </c>
      <c r="E80" s="112"/>
      <c r="F80" s="112"/>
      <c r="G80" s="112"/>
      <c r="H80" s="112"/>
      <c r="I80" s="112"/>
      <c r="J80" s="113">
        <f>J400</f>
        <v>0</v>
      </c>
      <c r="L80" s="110"/>
    </row>
    <row r="81" spans="2:12" s="9" customFormat="1" ht="19.899999999999999" customHeight="1" x14ac:dyDescent="0.2">
      <c r="B81" s="110"/>
      <c r="D81" s="111" t="s">
        <v>291</v>
      </c>
      <c r="E81" s="112"/>
      <c r="F81" s="112"/>
      <c r="G81" s="112"/>
      <c r="H81" s="112"/>
      <c r="I81" s="112"/>
      <c r="J81" s="113">
        <f>J422</f>
        <v>0</v>
      </c>
      <c r="L81" s="110"/>
    </row>
    <row r="82" spans="2:12" s="9" customFormat="1" ht="19.899999999999999" customHeight="1" x14ac:dyDescent="0.2">
      <c r="B82" s="110"/>
      <c r="D82" s="111" t="s">
        <v>293</v>
      </c>
      <c r="E82" s="112"/>
      <c r="F82" s="112"/>
      <c r="G82" s="112"/>
      <c r="H82" s="112"/>
      <c r="I82" s="112"/>
      <c r="J82" s="113">
        <f>J445</f>
        <v>0</v>
      </c>
      <c r="L82" s="110"/>
    </row>
    <row r="83" spans="2:12" s="9" customFormat="1" ht="19.899999999999999" customHeight="1" x14ac:dyDescent="0.2">
      <c r="B83" s="110"/>
      <c r="D83" s="111" t="s">
        <v>294</v>
      </c>
      <c r="E83" s="112"/>
      <c r="F83" s="112"/>
      <c r="G83" s="112"/>
      <c r="H83" s="112"/>
      <c r="I83" s="112"/>
      <c r="J83" s="113">
        <f>J459</f>
        <v>0</v>
      </c>
      <c r="L83" s="110"/>
    </row>
    <row r="84" spans="2:12" s="9" customFormat="1" ht="19.899999999999999" customHeight="1" x14ac:dyDescent="0.2">
      <c r="B84" s="110"/>
      <c r="D84" s="111" t="s">
        <v>295</v>
      </c>
      <c r="E84" s="112"/>
      <c r="F84" s="112"/>
      <c r="G84" s="112"/>
      <c r="H84" s="112"/>
      <c r="I84" s="112"/>
      <c r="J84" s="113">
        <f>J494</f>
        <v>0</v>
      </c>
      <c r="L84" s="110"/>
    </row>
    <row r="85" spans="2:12" s="1" customFormat="1" ht="21.75" customHeight="1" x14ac:dyDescent="0.2">
      <c r="B85" s="34"/>
      <c r="L85" s="34"/>
    </row>
    <row r="86" spans="2:12" s="1" customFormat="1" ht="6.95" customHeight="1" x14ac:dyDescent="0.2">
      <c r="B86" s="43"/>
      <c r="C86" s="44"/>
      <c r="D86" s="44"/>
      <c r="E86" s="44"/>
      <c r="F86" s="44"/>
      <c r="G86" s="44"/>
      <c r="H86" s="44"/>
      <c r="I86" s="44"/>
      <c r="J86" s="44"/>
      <c r="K86" s="44"/>
      <c r="L86" s="34"/>
    </row>
    <row r="90" spans="2:12" s="1" customFormat="1" ht="6.95" customHeight="1" x14ac:dyDescent="0.2">
      <c r="B90" s="45"/>
      <c r="C90" s="46"/>
      <c r="D90" s="46"/>
      <c r="E90" s="46"/>
      <c r="F90" s="46"/>
      <c r="G90" s="46"/>
      <c r="H90" s="46"/>
      <c r="I90" s="46"/>
      <c r="J90" s="46"/>
      <c r="K90" s="46"/>
      <c r="L90" s="34"/>
    </row>
    <row r="91" spans="2:12" s="1" customFormat="1" ht="24.95" customHeight="1" x14ac:dyDescent="0.2">
      <c r="B91" s="34"/>
      <c r="C91" s="22" t="s">
        <v>296</v>
      </c>
      <c r="L91" s="34"/>
    </row>
    <row r="92" spans="2:12" s="1" customFormat="1" ht="6.95" customHeight="1" x14ac:dyDescent="0.2">
      <c r="B92" s="34"/>
      <c r="L92" s="34"/>
    </row>
    <row r="93" spans="2:12" s="1" customFormat="1" ht="12" customHeight="1" x14ac:dyDescent="0.2">
      <c r="B93" s="34"/>
      <c r="C93" s="28" t="s">
        <v>16</v>
      </c>
      <c r="L93" s="34"/>
    </row>
    <row r="94" spans="2:12" s="1" customFormat="1" ht="16.5" customHeight="1" x14ac:dyDescent="0.2">
      <c r="B94" s="34"/>
      <c r="E94" s="339" t="str">
        <f>E7</f>
        <v>Stavba č. 3145 TV Vinoř, etapa 0012 – ČOV Vinoř</v>
      </c>
      <c r="F94" s="340"/>
      <c r="G94" s="340"/>
      <c r="H94" s="340"/>
      <c r="L94" s="34"/>
    </row>
    <row r="95" spans="2:12" ht="12" customHeight="1" x14ac:dyDescent="0.2">
      <c r="B95" s="21"/>
      <c r="C95" s="28" t="s">
        <v>265</v>
      </c>
      <c r="L95" s="21"/>
    </row>
    <row r="96" spans="2:12" s="1" customFormat="1" ht="16.5" customHeight="1" x14ac:dyDescent="0.2">
      <c r="B96" s="34"/>
      <c r="E96" s="339" t="s">
        <v>4902</v>
      </c>
      <c r="F96" s="341"/>
      <c r="G96" s="341"/>
      <c r="H96" s="341"/>
      <c r="L96" s="34"/>
    </row>
    <row r="97" spans="2:65" s="1" customFormat="1" ht="12" customHeight="1" x14ac:dyDescent="0.2">
      <c r="B97" s="34"/>
      <c r="C97" s="28" t="s">
        <v>267</v>
      </c>
      <c r="L97" s="34"/>
    </row>
    <row r="98" spans="2:65" s="1" customFormat="1" ht="16.5" customHeight="1" x14ac:dyDescent="0.2">
      <c r="B98" s="34"/>
      <c r="E98" s="322" t="str">
        <f>E11</f>
        <v>08.1 - SO08 AST</v>
      </c>
      <c r="F98" s="341"/>
      <c r="G98" s="341"/>
      <c r="H98" s="341"/>
      <c r="L98" s="34"/>
    </row>
    <row r="99" spans="2:65" s="1" customFormat="1" ht="6.95" customHeight="1" x14ac:dyDescent="0.2">
      <c r="B99" s="34"/>
      <c r="L99" s="34"/>
    </row>
    <row r="100" spans="2:65" s="1" customFormat="1" ht="12" customHeight="1" x14ac:dyDescent="0.2">
      <c r="B100" s="34"/>
      <c r="C100" s="28" t="s">
        <v>22</v>
      </c>
      <c r="F100" s="26" t="str">
        <f>F14</f>
        <v>Praha</v>
      </c>
      <c r="I100" s="28" t="s">
        <v>24</v>
      </c>
      <c r="J100" s="51" t="str">
        <f>IF(J14="","",J14)</f>
        <v>5.8.2025 - revize</v>
      </c>
      <c r="L100" s="34"/>
    </row>
    <row r="101" spans="2:65" s="1" customFormat="1" ht="6.95" customHeight="1" x14ac:dyDescent="0.2">
      <c r="B101" s="34"/>
      <c r="L101" s="34"/>
    </row>
    <row r="102" spans="2:65" s="1" customFormat="1" ht="25.7" customHeight="1" x14ac:dyDescent="0.2">
      <c r="B102" s="34"/>
      <c r="C102" s="28" t="s">
        <v>29</v>
      </c>
      <c r="F102" s="26" t="str">
        <f>E17</f>
        <v>PVS, a.s, Evropská 866/67, Praha 6, 160 00</v>
      </c>
      <c r="I102" s="28" t="s">
        <v>37</v>
      </c>
      <c r="J102" s="32" t="str">
        <f>E23</f>
        <v>d plus projektová a inženýrská a.s.</v>
      </c>
      <c r="L102" s="34"/>
    </row>
    <row r="103" spans="2:65" s="1" customFormat="1" ht="15.2" customHeight="1" x14ac:dyDescent="0.2">
      <c r="B103" s="34"/>
      <c r="C103" s="28" t="s">
        <v>35</v>
      </c>
      <c r="F103" s="26" t="str">
        <f>IF(E20="","",E20)</f>
        <v>Vyplň údaj</v>
      </c>
      <c r="I103" s="28" t="s">
        <v>42</v>
      </c>
      <c r="J103" s="32" t="str">
        <f>E26</f>
        <v xml:space="preserve"> </v>
      </c>
      <c r="L103" s="34"/>
    </row>
    <row r="104" spans="2:65" s="1" customFormat="1" ht="10.35" customHeight="1" x14ac:dyDescent="0.2">
      <c r="B104" s="34"/>
      <c r="L104" s="34"/>
    </row>
    <row r="105" spans="2:65" s="10" customFormat="1" ht="29.25" customHeight="1" x14ac:dyDescent="0.2">
      <c r="B105" s="114"/>
      <c r="C105" s="115" t="s">
        <v>297</v>
      </c>
      <c r="D105" s="116" t="s">
        <v>66</v>
      </c>
      <c r="E105" s="116" t="s">
        <v>62</v>
      </c>
      <c r="F105" s="116" t="s">
        <v>63</v>
      </c>
      <c r="G105" s="116" t="s">
        <v>298</v>
      </c>
      <c r="H105" s="116" t="s">
        <v>299</v>
      </c>
      <c r="I105" s="116" t="s">
        <v>300</v>
      </c>
      <c r="J105" s="116" t="s">
        <v>271</v>
      </c>
      <c r="K105" s="117" t="s">
        <v>301</v>
      </c>
      <c r="L105" s="114"/>
      <c r="M105" s="58" t="s">
        <v>43</v>
      </c>
      <c r="N105" s="59" t="s">
        <v>51</v>
      </c>
      <c r="O105" s="59" t="s">
        <v>302</v>
      </c>
      <c r="P105" s="59" t="s">
        <v>303</v>
      </c>
      <c r="Q105" s="59" t="s">
        <v>304</v>
      </c>
      <c r="R105" s="59" t="s">
        <v>305</v>
      </c>
      <c r="S105" s="59" t="s">
        <v>306</v>
      </c>
      <c r="T105" s="60" t="s">
        <v>307</v>
      </c>
    </row>
    <row r="106" spans="2:65" s="1" customFormat="1" ht="22.9" customHeight="1" x14ac:dyDescent="0.25">
      <c r="B106" s="34"/>
      <c r="C106" s="63" t="s">
        <v>308</v>
      </c>
      <c r="J106" s="118">
        <f>BK106</f>
        <v>0</v>
      </c>
      <c r="L106" s="34"/>
      <c r="M106" s="61"/>
      <c r="N106" s="52"/>
      <c r="O106" s="52"/>
      <c r="P106" s="119">
        <f>P107+P243</f>
        <v>0</v>
      </c>
      <c r="Q106" s="52"/>
      <c r="R106" s="119">
        <f>R107+R243</f>
        <v>51.720309159999999</v>
      </c>
      <c r="S106" s="52"/>
      <c r="T106" s="120">
        <f>T107+T243</f>
        <v>42.128825000000006</v>
      </c>
      <c r="AT106" s="18" t="s">
        <v>80</v>
      </c>
      <c r="AU106" s="18" t="s">
        <v>272</v>
      </c>
      <c r="BK106" s="121">
        <f>BK107+BK243</f>
        <v>0</v>
      </c>
    </row>
    <row r="107" spans="2:65" s="11" customFormat="1" ht="25.9" customHeight="1" x14ac:dyDescent="0.2">
      <c r="B107" s="122"/>
      <c r="D107" s="123" t="s">
        <v>80</v>
      </c>
      <c r="E107" s="124" t="s">
        <v>309</v>
      </c>
      <c r="F107" s="124" t="s">
        <v>310</v>
      </c>
      <c r="I107" s="125"/>
      <c r="J107" s="126">
        <f>BK107</f>
        <v>0</v>
      </c>
      <c r="L107" s="122"/>
      <c r="M107" s="127"/>
      <c r="P107" s="128">
        <f>P108+P112+P162+P223+P231+P240</f>
        <v>0</v>
      </c>
      <c r="R107" s="128">
        <f>R108+R112+R162+R223+R231+R240</f>
        <v>38.866093749999997</v>
      </c>
      <c r="T107" s="129">
        <f>T108+T112+T162+T223+T231+T240</f>
        <v>29.201580000000003</v>
      </c>
      <c r="AR107" s="123" t="s">
        <v>88</v>
      </c>
      <c r="AT107" s="130" t="s">
        <v>80</v>
      </c>
      <c r="AU107" s="130" t="s">
        <v>81</v>
      </c>
      <c r="AY107" s="123" t="s">
        <v>311</v>
      </c>
      <c r="BK107" s="131">
        <f>BK108+BK112+BK162+BK223+BK231+BK240</f>
        <v>0</v>
      </c>
    </row>
    <row r="108" spans="2:65" s="11" customFormat="1" ht="22.9" customHeight="1" x14ac:dyDescent="0.2">
      <c r="B108" s="122"/>
      <c r="D108" s="123" t="s">
        <v>80</v>
      </c>
      <c r="E108" s="132" t="s">
        <v>96</v>
      </c>
      <c r="F108" s="132" t="s">
        <v>324</v>
      </c>
      <c r="I108" s="125"/>
      <c r="J108" s="133">
        <f>BK108</f>
        <v>0</v>
      </c>
      <c r="L108" s="122"/>
      <c r="M108" s="127"/>
      <c r="P108" s="128">
        <f>SUM(P109:P111)</f>
        <v>0</v>
      </c>
      <c r="R108" s="128">
        <f>SUM(R109:R111)</f>
        <v>0.53133249999999999</v>
      </c>
      <c r="T108" s="129">
        <f>SUM(T109:T111)</f>
        <v>0</v>
      </c>
      <c r="AR108" s="123" t="s">
        <v>88</v>
      </c>
      <c r="AT108" s="130" t="s">
        <v>80</v>
      </c>
      <c r="AU108" s="130" t="s">
        <v>88</v>
      </c>
      <c r="AY108" s="123" t="s">
        <v>311</v>
      </c>
      <c r="BK108" s="131">
        <f>SUM(BK109:BK111)</f>
        <v>0</v>
      </c>
    </row>
    <row r="109" spans="2:65" s="1" customFormat="1" ht="24.2" customHeight="1" x14ac:dyDescent="0.2">
      <c r="B109" s="34"/>
      <c r="C109" s="134" t="s">
        <v>88</v>
      </c>
      <c r="D109" s="134" t="s">
        <v>313</v>
      </c>
      <c r="E109" s="135" t="s">
        <v>4905</v>
      </c>
      <c r="F109" s="136" t="s">
        <v>4906</v>
      </c>
      <c r="G109" s="137" t="s">
        <v>316</v>
      </c>
      <c r="H109" s="138">
        <v>0.28299999999999997</v>
      </c>
      <c r="I109" s="139"/>
      <c r="J109" s="140">
        <f>ROUND(I109*H109,2)</f>
        <v>0</v>
      </c>
      <c r="K109" s="136" t="s">
        <v>317</v>
      </c>
      <c r="L109" s="34"/>
      <c r="M109" s="141" t="s">
        <v>43</v>
      </c>
      <c r="N109" s="142" t="s">
        <v>52</v>
      </c>
      <c r="P109" s="143">
        <f>O109*H109</f>
        <v>0</v>
      </c>
      <c r="Q109" s="143">
        <v>1.8774999999999999</v>
      </c>
      <c r="R109" s="143">
        <f>Q109*H109</f>
        <v>0.53133249999999999</v>
      </c>
      <c r="S109" s="143">
        <v>0</v>
      </c>
      <c r="T109" s="144">
        <f>S109*H109</f>
        <v>0</v>
      </c>
      <c r="AR109" s="145" t="s">
        <v>318</v>
      </c>
      <c r="AT109" s="145" t="s">
        <v>313</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4907</v>
      </c>
    </row>
    <row r="110" spans="2:65" s="1" customFormat="1" ht="11.25" x14ac:dyDescent="0.2">
      <c r="B110" s="34"/>
      <c r="D110" s="147" t="s">
        <v>320</v>
      </c>
      <c r="F110" s="148" t="s">
        <v>4908</v>
      </c>
      <c r="I110" s="149"/>
      <c r="L110" s="34"/>
      <c r="M110" s="150"/>
      <c r="T110" s="55"/>
      <c r="AT110" s="18" t="s">
        <v>320</v>
      </c>
      <c r="AU110" s="18" t="s">
        <v>90</v>
      </c>
    </row>
    <row r="111" spans="2:65" s="12" customFormat="1" ht="11.25" x14ac:dyDescent="0.2">
      <c r="B111" s="151"/>
      <c r="D111" s="152" t="s">
        <v>322</v>
      </c>
      <c r="E111" s="153" t="s">
        <v>43</v>
      </c>
      <c r="F111" s="154" t="s">
        <v>4909</v>
      </c>
      <c r="H111" s="155">
        <v>0.28299999999999997</v>
      </c>
      <c r="I111" s="156"/>
      <c r="L111" s="151"/>
      <c r="M111" s="157"/>
      <c r="T111" s="158"/>
      <c r="AT111" s="153" t="s">
        <v>322</v>
      </c>
      <c r="AU111" s="153" t="s">
        <v>90</v>
      </c>
      <c r="AV111" s="12" t="s">
        <v>90</v>
      </c>
      <c r="AW111" s="12" t="s">
        <v>41</v>
      </c>
      <c r="AX111" s="12" t="s">
        <v>88</v>
      </c>
      <c r="AY111" s="153" t="s">
        <v>311</v>
      </c>
    </row>
    <row r="112" spans="2:65" s="11" customFormat="1" ht="22.9" customHeight="1" x14ac:dyDescent="0.2">
      <c r="B112" s="122"/>
      <c r="D112" s="123" t="s">
        <v>80</v>
      </c>
      <c r="E112" s="132" t="s">
        <v>350</v>
      </c>
      <c r="F112" s="132" t="s">
        <v>568</v>
      </c>
      <c r="I112" s="125"/>
      <c r="J112" s="133">
        <f>BK112</f>
        <v>0</v>
      </c>
      <c r="L112" s="122"/>
      <c r="M112" s="127"/>
      <c r="P112" s="128">
        <f>SUM(P113:P161)</f>
        <v>0</v>
      </c>
      <c r="R112" s="128">
        <f>SUM(R113:R161)</f>
        <v>38.305221250000002</v>
      </c>
      <c r="T112" s="129">
        <f>SUM(T113:T161)</f>
        <v>0</v>
      </c>
      <c r="AR112" s="123" t="s">
        <v>88</v>
      </c>
      <c r="AT112" s="130" t="s">
        <v>80</v>
      </c>
      <c r="AU112" s="130" t="s">
        <v>88</v>
      </c>
      <c r="AY112" s="123" t="s">
        <v>311</v>
      </c>
      <c r="BK112" s="131">
        <f>SUM(BK113:BK161)</f>
        <v>0</v>
      </c>
    </row>
    <row r="113" spans="2:65" s="1" customFormat="1" ht="21.75" customHeight="1" x14ac:dyDescent="0.2">
      <c r="B113" s="34"/>
      <c r="C113" s="134" t="s">
        <v>90</v>
      </c>
      <c r="D113" s="134" t="s">
        <v>313</v>
      </c>
      <c r="E113" s="135" t="s">
        <v>581</v>
      </c>
      <c r="F113" s="136" t="s">
        <v>582</v>
      </c>
      <c r="G113" s="137" t="s">
        <v>250</v>
      </c>
      <c r="H113" s="138">
        <v>108.86</v>
      </c>
      <c r="I113" s="139"/>
      <c r="J113" s="140">
        <f>ROUND(I113*H113,2)</f>
        <v>0</v>
      </c>
      <c r="K113" s="136" t="s">
        <v>317</v>
      </c>
      <c r="L113" s="34"/>
      <c r="M113" s="141" t="s">
        <v>43</v>
      </c>
      <c r="N113" s="142" t="s">
        <v>52</v>
      </c>
      <c r="P113" s="143">
        <f>O113*H113</f>
        <v>0</v>
      </c>
      <c r="Q113" s="143">
        <v>7.3499999999999998E-3</v>
      </c>
      <c r="R113" s="143">
        <f>Q113*H113</f>
        <v>0.80012099999999997</v>
      </c>
      <c r="S113" s="143">
        <v>0</v>
      </c>
      <c r="T113" s="144">
        <f>S113*H113</f>
        <v>0</v>
      </c>
      <c r="AR113" s="145" t="s">
        <v>318</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318</v>
      </c>
      <c r="BM113" s="145" t="s">
        <v>4910</v>
      </c>
    </row>
    <row r="114" spans="2:65" s="1" customFormat="1" ht="11.25" x14ac:dyDescent="0.2">
      <c r="B114" s="34"/>
      <c r="D114" s="147" t="s">
        <v>320</v>
      </c>
      <c r="F114" s="148" t="s">
        <v>584</v>
      </c>
      <c r="I114" s="149"/>
      <c r="L114" s="34"/>
      <c r="M114" s="150"/>
      <c r="T114" s="55"/>
      <c r="AT114" s="18" t="s">
        <v>320</v>
      </c>
      <c r="AU114" s="18" t="s">
        <v>90</v>
      </c>
    </row>
    <row r="115" spans="2:65" s="12" customFormat="1" ht="11.25" x14ac:dyDescent="0.2">
      <c r="B115" s="151"/>
      <c r="D115" s="152" t="s">
        <v>322</v>
      </c>
      <c r="E115" s="153" t="s">
        <v>43</v>
      </c>
      <c r="F115" s="154" t="s">
        <v>4911</v>
      </c>
      <c r="H115" s="155">
        <v>102.31</v>
      </c>
      <c r="I115" s="156"/>
      <c r="L115" s="151"/>
      <c r="M115" s="157"/>
      <c r="T115" s="158"/>
      <c r="AT115" s="153" t="s">
        <v>322</v>
      </c>
      <c r="AU115" s="153" t="s">
        <v>90</v>
      </c>
      <c r="AV115" s="12" t="s">
        <v>90</v>
      </c>
      <c r="AW115" s="12" t="s">
        <v>41</v>
      </c>
      <c r="AX115" s="12" t="s">
        <v>81</v>
      </c>
      <c r="AY115" s="153" t="s">
        <v>311</v>
      </c>
    </row>
    <row r="116" spans="2:65" s="12" customFormat="1" ht="11.25" x14ac:dyDescent="0.2">
      <c r="B116" s="151"/>
      <c r="D116" s="152" t="s">
        <v>322</v>
      </c>
      <c r="E116" s="153" t="s">
        <v>43</v>
      </c>
      <c r="F116" s="154" t="s">
        <v>4912</v>
      </c>
      <c r="H116" s="155">
        <v>6.55</v>
      </c>
      <c r="I116" s="156"/>
      <c r="L116" s="151"/>
      <c r="M116" s="157"/>
      <c r="T116" s="158"/>
      <c r="AT116" s="153" t="s">
        <v>322</v>
      </c>
      <c r="AU116" s="153" t="s">
        <v>90</v>
      </c>
      <c r="AV116" s="12" t="s">
        <v>90</v>
      </c>
      <c r="AW116" s="12" t="s">
        <v>41</v>
      </c>
      <c r="AX116" s="12" t="s">
        <v>81</v>
      </c>
      <c r="AY116" s="153" t="s">
        <v>311</v>
      </c>
    </row>
    <row r="117" spans="2:65" s="13" customFormat="1" ht="11.25" x14ac:dyDescent="0.2">
      <c r="B117" s="159"/>
      <c r="D117" s="152" t="s">
        <v>322</v>
      </c>
      <c r="E117" s="160" t="s">
        <v>43</v>
      </c>
      <c r="F117" s="161" t="s">
        <v>331</v>
      </c>
      <c r="H117" s="162">
        <v>108.86</v>
      </c>
      <c r="I117" s="163"/>
      <c r="L117" s="159"/>
      <c r="M117" s="164"/>
      <c r="T117" s="165"/>
      <c r="AT117" s="160" t="s">
        <v>322</v>
      </c>
      <c r="AU117" s="160" t="s">
        <v>90</v>
      </c>
      <c r="AV117" s="13" t="s">
        <v>318</v>
      </c>
      <c r="AW117" s="13" t="s">
        <v>41</v>
      </c>
      <c r="AX117" s="13" t="s">
        <v>88</v>
      </c>
      <c r="AY117" s="160" t="s">
        <v>311</v>
      </c>
    </row>
    <row r="118" spans="2:65" s="1" customFormat="1" ht="16.5" customHeight="1" x14ac:dyDescent="0.2">
      <c r="B118" s="34"/>
      <c r="C118" s="134" t="s">
        <v>96</v>
      </c>
      <c r="D118" s="134" t="s">
        <v>313</v>
      </c>
      <c r="E118" s="135" t="s">
        <v>589</v>
      </c>
      <c r="F118" s="136" t="s">
        <v>590</v>
      </c>
      <c r="G118" s="137" t="s">
        <v>250</v>
      </c>
      <c r="H118" s="138">
        <v>15.4</v>
      </c>
      <c r="I118" s="139"/>
      <c r="J118" s="140">
        <f>ROUND(I118*H118,2)</f>
        <v>0</v>
      </c>
      <c r="K118" s="136" t="s">
        <v>317</v>
      </c>
      <c r="L118" s="34"/>
      <c r="M118" s="141" t="s">
        <v>43</v>
      </c>
      <c r="N118" s="142" t="s">
        <v>52</v>
      </c>
      <c r="P118" s="143">
        <f>O118*H118</f>
        <v>0</v>
      </c>
      <c r="Q118" s="143">
        <v>5.6000000000000001E-2</v>
      </c>
      <c r="R118" s="143">
        <f>Q118*H118</f>
        <v>0.86240000000000006</v>
      </c>
      <c r="S118" s="143">
        <v>0</v>
      </c>
      <c r="T118" s="144">
        <f>S118*H118</f>
        <v>0</v>
      </c>
      <c r="AR118" s="145" t="s">
        <v>318</v>
      </c>
      <c r="AT118" s="145" t="s">
        <v>313</v>
      </c>
      <c r="AU118" s="145" t="s">
        <v>90</v>
      </c>
      <c r="AY118" s="18" t="s">
        <v>311</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318</v>
      </c>
      <c r="BM118" s="145" t="s">
        <v>4913</v>
      </c>
    </row>
    <row r="119" spans="2:65" s="1" customFormat="1" ht="11.25" x14ac:dyDescent="0.2">
      <c r="B119" s="34"/>
      <c r="D119" s="147" t="s">
        <v>320</v>
      </c>
      <c r="F119" s="148" t="s">
        <v>592</v>
      </c>
      <c r="I119" s="149"/>
      <c r="L119" s="34"/>
      <c r="M119" s="150"/>
      <c r="T119" s="55"/>
      <c r="AT119" s="18" t="s">
        <v>320</v>
      </c>
      <c r="AU119" s="18" t="s">
        <v>90</v>
      </c>
    </row>
    <row r="120" spans="2:65" s="12" customFormat="1" ht="11.25" x14ac:dyDescent="0.2">
      <c r="B120" s="151"/>
      <c r="D120" s="152" t="s">
        <v>322</v>
      </c>
      <c r="E120" s="153" t="s">
        <v>43</v>
      </c>
      <c r="F120" s="154" t="s">
        <v>4914</v>
      </c>
      <c r="H120" s="155">
        <v>15.4</v>
      </c>
      <c r="I120" s="156"/>
      <c r="L120" s="151"/>
      <c r="M120" s="157"/>
      <c r="T120" s="158"/>
      <c r="AT120" s="153" t="s">
        <v>322</v>
      </c>
      <c r="AU120" s="153" t="s">
        <v>90</v>
      </c>
      <c r="AV120" s="12" t="s">
        <v>90</v>
      </c>
      <c r="AW120" s="12" t="s">
        <v>41</v>
      </c>
      <c r="AX120" s="12" t="s">
        <v>88</v>
      </c>
      <c r="AY120" s="153" t="s">
        <v>311</v>
      </c>
    </row>
    <row r="121" spans="2:65" s="1" customFormat="1" ht="24.2" customHeight="1" x14ac:dyDescent="0.2">
      <c r="B121" s="34"/>
      <c r="C121" s="134" t="s">
        <v>318</v>
      </c>
      <c r="D121" s="134" t="s">
        <v>313</v>
      </c>
      <c r="E121" s="135" t="s">
        <v>595</v>
      </c>
      <c r="F121" s="136" t="s">
        <v>596</v>
      </c>
      <c r="G121" s="137" t="s">
        <v>250</v>
      </c>
      <c r="H121" s="138">
        <v>108.86</v>
      </c>
      <c r="I121" s="139"/>
      <c r="J121" s="140">
        <f>ROUND(I121*H121,2)</f>
        <v>0</v>
      </c>
      <c r="K121" s="136" t="s">
        <v>317</v>
      </c>
      <c r="L121" s="34"/>
      <c r="M121" s="141" t="s">
        <v>43</v>
      </c>
      <c r="N121" s="142" t="s">
        <v>52</v>
      </c>
      <c r="P121" s="143">
        <f>O121*H121</f>
        <v>0</v>
      </c>
      <c r="Q121" s="143">
        <v>4.3800000000000002E-3</v>
      </c>
      <c r="R121" s="143">
        <f>Q121*H121</f>
        <v>0.47680680000000003</v>
      </c>
      <c r="S121" s="143">
        <v>0</v>
      </c>
      <c r="T121" s="144">
        <f>S121*H121</f>
        <v>0</v>
      </c>
      <c r="AR121" s="145" t="s">
        <v>318</v>
      </c>
      <c r="AT121" s="145" t="s">
        <v>313</v>
      </c>
      <c r="AU121" s="145" t="s">
        <v>90</v>
      </c>
      <c r="AY121" s="18" t="s">
        <v>311</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318</v>
      </c>
      <c r="BM121" s="145" t="s">
        <v>4915</v>
      </c>
    </row>
    <row r="122" spans="2:65" s="1" customFormat="1" ht="11.25" x14ac:dyDescent="0.2">
      <c r="B122" s="34"/>
      <c r="D122" s="147" t="s">
        <v>320</v>
      </c>
      <c r="F122" s="148" t="s">
        <v>598</v>
      </c>
      <c r="I122" s="149"/>
      <c r="L122" s="34"/>
      <c r="M122" s="150"/>
      <c r="T122" s="55"/>
      <c r="AT122" s="18" t="s">
        <v>320</v>
      </c>
      <c r="AU122" s="18" t="s">
        <v>90</v>
      </c>
    </row>
    <row r="123" spans="2:65" s="12" customFormat="1" ht="11.25" x14ac:dyDescent="0.2">
      <c r="B123" s="151"/>
      <c r="D123" s="152" t="s">
        <v>322</v>
      </c>
      <c r="E123" s="153" t="s">
        <v>43</v>
      </c>
      <c r="F123" s="154" t="s">
        <v>4911</v>
      </c>
      <c r="H123" s="155">
        <v>102.31</v>
      </c>
      <c r="I123" s="156"/>
      <c r="L123" s="151"/>
      <c r="M123" s="157"/>
      <c r="T123" s="158"/>
      <c r="AT123" s="153" t="s">
        <v>322</v>
      </c>
      <c r="AU123" s="153" t="s">
        <v>90</v>
      </c>
      <c r="AV123" s="12" t="s">
        <v>90</v>
      </c>
      <c r="AW123" s="12" t="s">
        <v>41</v>
      </c>
      <c r="AX123" s="12" t="s">
        <v>81</v>
      </c>
      <c r="AY123" s="153" t="s">
        <v>311</v>
      </c>
    </row>
    <row r="124" spans="2:65" s="12" customFormat="1" ht="11.25" x14ac:dyDescent="0.2">
      <c r="B124" s="151"/>
      <c r="D124" s="152" t="s">
        <v>322</v>
      </c>
      <c r="E124" s="153" t="s">
        <v>43</v>
      </c>
      <c r="F124" s="154" t="s">
        <v>4912</v>
      </c>
      <c r="H124" s="155">
        <v>6.55</v>
      </c>
      <c r="I124" s="156"/>
      <c r="L124" s="151"/>
      <c r="M124" s="157"/>
      <c r="T124" s="158"/>
      <c r="AT124" s="153" t="s">
        <v>322</v>
      </c>
      <c r="AU124" s="153" t="s">
        <v>90</v>
      </c>
      <c r="AV124" s="12" t="s">
        <v>90</v>
      </c>
      <c r="AW124" s="12" t="s">
        <v>41</v>
      </c>
      <c r="AX124" s="12" t="s">
        <v>81</v>
      </c>
      <c r="AY124" s="153" t="s">
        <v>311</v>
      </c>
    </row>
    <row r="125" spans="2:65" s="13" customFormat="1" ht="11.25" x14ac:dyDescent="0.2">
      <c r="B125" s="159"/>
      <c r="D125" s="152" t="s">
        <v>322</v>
      </c>
      <c r="E125" s="160" t="s">
        <v>43</v>
      </c>
      <c r="F125" s="161" t="s">
        <v>331</v>
      </c>
      <c r="H125" s="162">
        <v>108.86</v>
      </c>
      <c r="I125" s="163"/>
      <c r="L125" s="159"/>
      <c r="M125" s="164"/>
      <c r="T125" s="165"/>
      <c r="AT125" s="160" t="s">
        <v>322</v>
      </c>
      <c r="AU125" s="160" t="s">
        <v>90</v>
      </c>
      <c r="AV125" s="13" t="s">
        <v>318</v>
      </c>
      <c r="AW125" s="13" t="s">
        <v>41</v>
      </c>
      <c r="AX125" s="13" t="s">
        <v>88</v>
      </c>
      <c r="AY125" s="160" t="s">
        <v>311</v>
      </c>
    </row>
    <row r="126" spans="2:65" s="1" customFormat="1" ht="24.2" customHeight="1" x14ac:dyDescent="0.2">
      <c r="B126" s="34"/>
      <c r="C126" s="134" t="s">
        <v>344</v>
      </c>
      <c r="D126" s="134" t="s">
        <v>313</v>
      </c>
      <c r="E126" s="135" t="s">
        <v>2853</v>
      </c>
      <c r="F126" s="136" t="s">
        <v>2854</v>
      </c>
      <c r="G126" s="137" t="s">
        <v>250</v>
      </c>
      <c r="H126" s="138">
        <v>108.86</v>
      </c>
      <c r="I126" s="139"/>
      <c r="J126" s="140">
        <f>ROUND(I126*H126,2)</f>
        <v>0</v>
      </c>
      <c r="K126" s="136" t="s">
        <v>317</v>
      </c>
      <c r="L126" s="34"/>
      <c r="M126" s="141" t="s">
        <v>43</v>
      </c>
      <c r="N126" s="142" t="s">
        <v>52</v>
      </c>
      <c r="P126" s="143">
        <f>O126*H126</f>
        <v>0</v>
      </c>
      <c r="Q126" s="143">
        <v>1.6279999999999999E-2</v>
      </c>
      <c r="R126" s="143">
        <f>Q126*H126</f>
        <v>1.7722407999999998</v>
      </c>
      <c r="S126" s="143">
        <v>0</v>
      </c>
      <c r="T126" s="144">
        <f>S126*H126</f>
        <v>0</v>
      </c>
      <c r="AR126" s="145" t="s">
        <v>318</v>
      </c>
      <c r="AT126" s="145" t="s">
        <v>313</v>
      </c>
      <c r="AU126" s="145" t="s">
        <v>90</v>
      </c>
      <c r="AY126" s="18" t="s">
        <v>311</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318</v>
      </c>
      <c r="BM126" s="145" t="s">
        <v>4916</v>
      </c>
    </row>
    <row r="127" spans="2:65" s="1" customFormat="1" ht="11.25" x14ac:dyDescent="0.2">
      <c r="B127" s="34"/>
      <c r="D127" s="147" t="s">
        <v>320</v>
      </c>
      <c r="F127" s="148" t="s">
        <v>2856</v>
      </c>
      <c r="I127" s="149"/>
      <c r="L127" s="34"/>
      <c r="M127" s="150"/>
      <c r="T127" s="55"/>
      <c r="AT127" s="18" t="s">
        <v>320</v>
      </c>
      <c r="AU127" s="18" t="s">
        <v>90</v>
      </c>
    </row>
    <row r="128" spans="2:65" s="12" customFormat="1" ht="11.25" x14ac:dyDescent="0.2">
      <c r="B128" s="151"/>
      <c r="D128" s="152" t="s">
        <v>322</v>
      </c>
      <c r="E128" s="153" t="s">
        <v>43</v>
      </c>
      <c r="F128" s="154" t="s">
        <v>4911</v>
      </c>
      <c r="H128" s="155">
        <v>102.31</v>
      </c>
      <c r="I128" s="156"/>
      <c r="L128" s="151"/>
      <c r="M128" s="157"/>
      <c r="T128" s="158"/>
      <c r="AT128" s="153" t="s">
        <v>322</v>
      </c>
      <c r="AU128" s="153" t="s">
        <v>90</v>
      </c>
      <c r="AV128" s="12" t="s">
        <v>90</v>
      </c>
      <c r="AW128" s="12" t="s">
        <v>41</v>
      </c>
      <c r="AX128" s="12" t="s">
        <v>81</v>
      </c>
      <c r="AY128" s="153" t="s">
        <v>311</v>
      </c>
    </row>
    <row r="129" spans="2:65" s="12" customFormat="1" ht="11.25" x14ac:dyDescent="0.2">
      <c r="B129" s="151"/>
      <c r="D129" s="152" t="s">
        <v>322</v>
      </c>
      <c r="E129" s="153" t="s">
        <v>43</v>
      </c>
      <c r="F129" s="154" t="s">
        <v>4912</v>
      </c>
      <c r="H129" s="155">
        <v>6.55</v>
      </c>
      <c r="I129" s="156"/>
      <c r="L129" s="151"/>
      <c r="M129" s="157"/>
      <c r="T129" s="158"/>
      <c r="AT129" s="153" t="s">
        <v>322</v>
      </c>
      <c r="AU129" s="153" t="s">
        <v>90</v>
      </c>
      <c r="AV129" s="12" t="s">
        <v>90</v>
      </c>
      <c r="AW129" s="12" t="s">
        <v>41</v>
      </c>
      <c r="AX129" s="12" t="s">
        <v>81</v>
      </c>
      <c r="AY129" s="153" t="s">
        <v>311</v>
      </c>
    </row>
    <row r="130" spans="2:65" s="13" customFormat="1" ht="11.25" x14ac:dyDescent="0.2">
      <c r="B130" s="159"/>
      <c r="D130" s="152" t="s">
        <v>322</v>
      </c>
      <c r="E130" s="160" t="s">
        <v>43</v>
      </c>
      <c r="F130" s="161" t="s">
        <v>331</v>
      </c>
      <c r="H130" s="162">
        <v>108.86</v>
      </c>
      <c r="I130" s="163"/>
      <c r="L130" s="159"/>
      <c r="M130" s="164"/>
      <c r="T130" s="165"/>
      <c r="AT130" s="160" t="s">
        <v>322</v>
      </c>
      <c r="AU130" s="160" t="s">
        <v>90</v>
      </c>
      <c r="AV130" s="13" t="s">
        <v>318</v>
      </c>
      <c r="AW130" s="13" t="s">
        <v>41</v>
      </c>
      <c r="AX130" s="13" t="s">
        <v>88</v>
      </c>
      <c r="AY130" s="160" t="s">
        <v>311</v>
      </c>
    </row>
    <row r="131" spans="2:65" s="1" customFormat="1" ht="21.75" customHeight="1" x14ac:dyDescent="0.2">
      <c r="B131" s="34"/>
      <c r="C131" s="134" t="s">
        <v>350</v>
      </c>
      <c r="D131" s="134" t="s">
        <v>313</v>
      </c>
      <c r="E131" s="135" t="s">
        <v>623</v>
      </c>
      <c r="F131" s="136" t="s">
        <v>624</v>
      </c>
      <c r="G131" s="137" t="s">
        <v>250</v>
      </c>
      <c r="H131" s="138">
        <v>144.5</v>
      </c>
      <c r="I131" s="139"/>
      <c r="J131" s="140">
        <f>ROUND(I131*H131,2)</f>
        <v>0</v>
      </c>
      <c r="K131" s="136" t="s">
        <v>317</v>
      </c>
      <c r="L131" s="34"/>
      <c r="M131" s="141" t="s">
        <v>43</v>
      </c>
      <c r="N131" s="142" t="s">
        <v>52</v>
      </c>
      <c r="P131" s="143">
        <f>O131*H131</f>
        <v>0</v>
      </c>
      <c r="Q131" s="143">
        <v>7.3499999999999998E-3</v>
      </c>
      <c r="R131" s="143">
        <f>Q131*H131</f>
        <v>1.0620749999999999</v>
      </c>
      <c r="S131" s="143">
        <v>0</v>
      </c>
      <c r="T131" s="144">
        <f>S131*H131</f>
        <v>0</v>
      </c>
      <c r="AR131" s="145" t="s">
        <v>318</v>
      </c>
      <c r="AT131" s="145" t="s">
        <v>313</v>
      </c>
      <c r="AU131" s="145" t="s">
        <v>90</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318</v>
      </c>
      <c r="BM131" s="145" t="s">
        <v>4917</v>
      </c>
    </row>
    <row r="132" spans="2:65" s="1" customFormat="1" ht="11.25" x14ac:dyDescent="0.2">
      <c r="B132" s="34"/>
      <c r="D132" s="147" t="s">
        <v>320</v>
      </c>
      <c r="F132" s="148" t="s">
        <v>626</v>
      </c>
      <c r="I132" s="149"/>
      <c r="L132" s="34"/>
      <c r="M132" s="150"/>
      <c r="T132" s="55"/>
      <c r="AT132" s="18" t="s">
        <v>320</v>
      </c>
      <c r="AU132" s="18" t="s">
        <v>90</v>
      </c>
    </row>
    <row r="133" spans="2:65" s="12" customFormat="1" ht="11.25" x14ac:dyDescent="0.2">
      <c r="B133" s="151"/>
      <c r="D133" s="152" t="s">
        <v>322</v>
      </c>
      <c r="E133" s="153" t="s">
        <v>43</v>
      </c>
      <c r="F133" s="154" t="s">
        <v>4918</v>
      </c>
      <c r="H133" s="155">
        <v>141.19999999999999</v>
      </c>
      <c r="I133" s="156"/>
      <c r="L133" s="151"/>
      <c r="M133" s="157"/>
      <c r="T133" s="158"/>
      <c r="AT133" s="153" t="s">
        <v>322</v>
      </c>
      <c r="AU133" s="153" t="s">
        <v>90</v>
      </c>
      <c r="AV133" s="12" t="s">
        <v>90</v>
      </c>
      <c r="AW133" s="12" t="s">
        <v>41</v>
      </c>
      <c r="AX133" s="12" t="s">
        <v>81</v>
      </c>
      <c r="AY133" s="153" t="s">
        <v>311</v>
      </c>
    </row>
    <row r="134" spans="2:65" s="12" customFormat="1" ht="11.25" x14ac:dyDescent="0.2">
      <c r="B134" s="151"/>
      <c r="D134" s="152" t="s">
        <v>322</v>
      </c>
      <c r="E134" s="153" t="s">
        <v>43</v>
      </c>
      <c r="F134" s="154" t="s">
        <v>4919</v>
      </c>
      <c r="H134" s="155">
        <v>3.3</v>
      </c>
      <c r="I134" s="156"/>
      <c r="L134" s="151"/>
      <c r="M134" s="157"/>
      <c r="T134" s="158"/>
      <c r="AT134" s="153" t="s">
        <v>322</v>
      </c>
      <c r="AU134" s="153" t="s">
        <v>90</v>
      </c>
      <c r="AV134" s="12" t="s">
        <v>90</v>
      </c>
      <c r="AW134" s="12" t="s">
        <v>41</v>
      </c>
      <c r="AX134" s="12" t="s">
        <v>81</v>
      </c>
      <c r="AY134" s="153" t="s">
        <v>311</v>
      </c>
    </row>
    <row r="135" spans="2:65" s="13" customFormat="1" ht="11.25" x14ac:dyDescent="0.2">
      <c r="B135" s="159"/>
      <c r="D135" s="152" t="s">
        <v>322</v>
      </c>
      <c r="E135" s="160" t="s">
        <v>43</v>
      </c>
      <c r="F135" s="161" t="s">
        <v>331</v>
      </c>
      <c r="H135" s="162">
        <v>144.5</v>
      </c>
      <c r="I135" s="163"/>
      <c r="L135" s="159"/>
      <c r="M135" s="164"/>
      <c r="T135" s="165"/>
      <c r="AT135" s="160" t="s">
        <v>322</v>
      </c>
      <c r="AU135" s="160" t="s">
        <v>90</v>
      </c>
      <c r="AV135" s="13" t="s">
        <v>318</v>
      </c>
      <c r="AW135" s="13" t="s">
        <v>41</v>
      </c>
      <c r="AX135" s="13" t="s">
        <v>88</v>
      </c>
      <c r="AY135" s="160" t="s">
        <v>311</v>
      </c>
    </row>
    <row r="136" spans="2:65" s="1" customFormat="1" ht="16.5" customHeight="1" x14ac:dyDescent="0.2">
      <c r="B136" s="34"/>
      <c r="C136" s="134" t="s">
        <v>356</v>
      </c>
      <c r="D136" s="134" t="s">
        <v>313</v>
      </c>
      <c r="E136" s="135" t="s">
        <v>4177</v>
      </c>
      <c r="F136" s="136" t="s">
        <v>4178</v>
      </c>
      <c r="G136" s="137" t="s">
        <v>250</v>
      </c>
      <c r="H136" s="138">
        <v>11.25</v>
      </c>
      <c r="I136" s="139"/>
      <c r="J136" s="140">
        <f>ROUND(I136*H136,2)</f>
        <v>0</v>
      </c>
      <c r="K136" s="136" t="s">
        <v>317</v>
      </c>
      <c r="L136" s="34"/>
      <c r="M136" s="141" t="s">
        <v>43</v>
      </c>
      <c r="N136" s="142" t="s">
        <v>52</v>
      </c>
      <c r="P136" s="143">
        <f>O136*H136</f>
        <v>0</v>
      </c>
      <c r="Q136" s="143">
        <v>1.8000000000000001E-4</v>
      </c>
      <c r="R136" s="143">
        <f>Q136*H136</f>
        <v>2.0250000000000003E-3</v>
      </c>
      <c r="S136" s="143">
        <v>0</v>
      </c>
      <c r="T136" s="144">
        <f>S136*H136</f>
        <v>0</v>
      </c>
      <c r="AR136" s="145" t="s">
        <v>318</v>
      </c>
      <c r="AT136" s="145" t="s">
        <v>313</v>
      </c>
      <c r="AU136" s="145" t="s">
        <v>90</v>
      </c>
      <c r="AY136" s="18" t="s">
        <v>311</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318</v>
      </c>
      <c r="BM136" s="145" t="s">
        <v>4920</v>
      </c>
    </row>
    <row r="137" spans="2:65" s="1" customFormat="1" ht="11.25" x14ac:dyDescent="0.2">
      <c r="B137" s="34"/>
      <c r="D137" s="147" t="s">
        <v>320</v>
      </c>
      <c r="F137" s="148" t="s">
        <v>4180</v>
      </c>
      <c r="I137" s="149"/>
      <c r="L137" s="34"/>
      <c r="M137" s="150"/>
      <c r="T137" s="55"/>
      <c r="AT137" s="18" t="s">
        <v>320</v>
      </c>
      <c r="AU137" s="18" t="s">
        <v>90</v>
      </c>
    </row>
    <row r="138" spans="2:65" s="12" customFormat="1" ht="11.25" x14ac:dyDescent="0.2">
      <c r="B138" s="151"/>
      <c r="D138" s="152" t="s">
        <v>322</v>
      </c>
      <c r="E138" s="153" t="s">
        <v>43</v>
      </c>
      <c r="F138" s="154" t="s">
        <v>4921</v>
      </c>
      <c r="H138" s="155">
        <v>11.25</v>
      </c>
      <c r="I138" s="156"/>
      <c r="L138" s="151"/>
      <c r="M138" s="157"/>
      <c r="T138" s="158"/>
      <c r="AT138" s="153" t="s">
        <v>322</v>
      </c>
      <c r="AU138" s="153" t="s">
        <v>90</v>
      </c>
      <c r="AV138" s="12" t="s">
        <v>90</v>
      </c>
      <c r="AW138" s="12" t="s">
        <v>41</v>
      </c>
      <c r="AX138" s="12" t="s">
        <v>88</v>
      </c>
      <c r="AY138" s="153" t="s">
        <v>311</v>
      </c>
    </row>
    <row r="139" spans="2:65" s="1" customFormat="1" ht="24.2" customHeight="1" x14ac:dyDescent="0.2">
      <c r="B139" s="34"/>
      <c r="C139" s="134" t="s">
        <v>362</v>
      </c>
      <c r="D139" s="134" t="s">
        <v>313</v>
      </c>
      <c r="E139" s="135" t="s">
        <v>640</v>
      </c>
      <c r="F139" s="136" t="s">
        <v>641</v>
      </c>
      <c r="G139" s="137" t="s">
        <v>250</v>
      </c>
      <c r="H139" s="138">
        <v>133.25</v>
      </c>
      <c r="I139" s="139"/>
      <c r="J139" s="140">
        <f>ROUND(I139*H139,2)</f>
        <v>0</v>
      </c>
      <c r="K139" s="136" t="s">
        <v>317</v>
      </c>
      <c r="L139" s="34"/>
      <c r="M139" s="141" t="s">
        <v>43</v>
      </c>
      <c r="N139" s="142" t="s">
        <v>52</v>
      </c>
      <c r="P139" s="143">
        <f>O139*H139</f>
        <v>0</v>
      </c>
      <c r="Q139" s="143">
        <v>2.3230000000000001E-2</v>
      </c>
      <c r="R139" s="143">
        <f>Q139*H139</f>
        <v>3.0953975000000002</v>
      </c>
      <c r="S139" s="143">
        <v>0</v>
      </c>
      <c r="T139" s="144">
        <f>S139*H139</f>
        <v>0</v>
      </c>
      <c r="AR139" s="145" t="s">
        <v>318</v>
      </c>
      <c r="AT139" s="145" t="s">
        <v>313</v>
      </c>
      <c r="AU139" s="145" t="s">
        <v>90</v>
      </c>
      <c r="AY139" s="18" t="s">
        <v>311</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318</v>
      </c>
      <c r="BM139" s="145" t="s">
        <v>4922</v>
      </c>
    </row>
    <row r="140" spans="2:65" s="1" customFormat="1" ht="11.25" x14ac:dyDescent="0.2">
      <c r="B140" s="34"/>
      <c r="D140" s="147" t="s">
        <v>320</v>
      </c>
      <c r="F140" s="148" t="s">
        <v>643</v>
      </c>
      <c r="I140" s="149"/>
      <c r="L140" s="34"/>
      <c r="M140" s="150"/>
      <c r="T140" s="55"/>
      <c r="AT140" s="18" t="s">
        <v>320</v>
      </c>
      <c r="AU140" s="18" t="s">
        <v>90</v>
      </c>
    </row>
    <row r="141" spans="2:65" s="12" customFormat="1" ht="11.25" x14ac:dyDescent="0.2">
      <c r="B141" s="151"/>
      <c r="D141" s="152" t="s">
        <v>322</v>
      </c>
      <c r="E141" s="153" t="s">
        <v>43</v>
      </c>
      <c r="F141" s="154" t="s">
        <v>4923</v>
      </c>
      <c r="H141" s="155">
        <v>129.94999999999999</v>
      </c>
      <c r="I141" s="156"/>
      <c r="L141" s="151"/>
      <c r="M141" s="157"/>
      <c r="T141" s="158"/>
      <c r="AT141" s="153" t="s">
        <v>322</v>
      </c>
      <c r="AU141" s="153" t="s">
        <v>90</v>
      </c>
      <c r="AV141" s="12" t="s">
        <v>90</v>
      </c>
      <c r="AW141" s="12" t="s">
        <v>41</v>
      </c>
      <c r="AX141" s="12" t="s">
        <v>81</v>
      </c>
      <c r="AY141" s="153" t="s">
        <v>311</v>
      </c>
    </row>
    <row r="142" spans="2:65" s="12" customFormat="1" ht="11.25" x14ac:dyDescent="0.2">
      <c r="B142" s="151"/>
      <c r="D142" s="152" t="s">
        <v>322</v>
      </c>
      <c r="E142" s="153" t="s">
        <v>43</v>
      </c>
      <c r="F142" s="154" t="s">
        <v>4919</v>
      </c>
      <c r="H142" s="155">
        <v>3.3</v>
      </c>
      <c r="I142" s="156"/>
      <c r="L142" s="151"/>
      <c r="M142" s="157"/>
      <c r="T142" s="158"/>
      <c r="AT142" s="153" t="s">
        <v>322</v>
      </c>
      <c r="AU142" s="153" t="s">
        <v>90</v>
      </c>
      <c r="AV142" s="12" t="s">
        <v>90</v>
      </c>
      <c r="AW142" s="12" t="s">
        <v>41</v>
      </c>
      <c r="AX142" s="12" t="s">
        <v>81</v>
      </c>
      <c r="AY142" s="153" t="s">
        <v>311</v>
      </c>
    </row>
    <row r="143" spans="2:65" s="13" customFormat="1" ht="11.25" x14ac:dyDescent="0.2">
      <c r="B143" s="159"/>
      <c r="D143" s="152" t="s">
        <v>322</v>
      </c>
      <c r="E143" s="160" t="s">
        <v>43</v>
      </c>
      <c r="F143" s="161" t="s">
        <v>331</v>
      </c>
      <c r="H143" s="162">
        <v>133.25</v>
      </c>
      <c r="I143" s="163"/>
      <c r="L143" s="159"/>
      <c r="M143" s="164"/>
      <c r="T143" s="165"/>
      <c r="AT143" s="160" t="s">
        <v>322</v>
      </c>
      <c r="AU143" s="160" t="s">
        <v>90</v>
      </c>
      <c r="AV143" s="13" t="s">
        <v>318</v>
      </c>
      <c r="AW143" s="13" t="s">
        <v>41</v>
      </c>
      <c r="AX143" s="13" t="s">
        <v>88</v>
      </c>
      <c r="AY143" s="160" t="s">
        <v>311</v>
      </c>
    </row>
    <row r="144" spans="2:65" s="1" customFormat="1" ht="21.75" customHeight="1" x14ac:dyDescent="0.2">
      <c r="B144" s="34"/>
      <c r="C144" s="134" t="s">
        <v>368</v>
      </c>
      <c r="D144" s="134" t="s">
        <v>313</v>
      </c>
      <c r="E144" s="135" t="s">
        <v>4234</v>
      </c>
      <c r="F144" s="136" t="s">
        <v>4235</v>
      </c>
      <c r="G144" s="137" t="s">
        <v>250</v>
      </c>
      <c r="H144" s="138">
        <v>11.25</v>
      </c>
      <c r="I144" s="139"/>
      <c r="J144" s="140">
        <f>ROUND(I144*H144,2)</f>
        <v>0</v>
      </c>
      <c r="K144" s="136" t="s">
        <v>317</v>
      </c>
      <c r="L144" s="34"/>
      <c r="M144" s="141" t="s">
        <v>43</v>
      </c>
      <c r="N144" s="142" t="s">
        <v>52</v>
      </c>
      <c r="P144" s="143">
        <f>O144*H144</f>
        <v>0</v>
      </c>
      <c r="Q144" s="143">
        <v>5.7000000000000002E-3</v>
      </c>
      <c r="R144" s="143">
        <f>Q144*H144</f>
        <v>6.4125000000000001E-2</v>
      </c>
      <c r="S144" s="143">
        <v>0</v>
      </c>
      <c r="T144" s="144">
        <f>S144*H144</f>
        <v>0</v>
      </c>
      <c r="AR144" s="145" t="s">
        <v>318</v>
      </c>
      <c r="AT144" s="145" t="s">
        <v>313</v>
      </c>
      <c r="AU144" s="145" t="s">
        <v>90</v>
      </c>
      <c r="AY144" s="18" t="s">
        <v>311</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318</v>
      </c>
      <c r="BM144" s="145" t="s">
        <v>4924</v>
      </c>
    </row>
    <row r="145" spans="2:65" s="1" customFormat="1" ht="11.25" x14ac:dyDescent="0.2">
      <c r="B145" s="34"/>
      <c r="D145" s="147" t="s">
        <v>320</v>
      </c>
      <c r="F145" s="148" t="s">
        <v>4237</v>
      </c>
      <c r="I145" s="149"/>
      <c r="L145" s="34"/>
      <c r="M145" s="150"/>
      <c r="T145" s="55"/>
      <c r="AT145" s="18" t="s">
        <v>320</v>
      </c>
      <c r="AU145" s="18" t="s">
        <v>90</v>
      </c>
    </row>
    <row r="146" spans="2:65" s="12" customFormat="1" ht="11.25" x14ac:dyDescent="0.2">
      <c r="B146" s="151"/>
      <c r="D146" s="152" t="s">
        <v>322</v>
      </c>
      <c r="E146" s="153" t="s">
        <v>43</v>
      </c>
      <c r="F146" s="154" t="s">
        <v>4921</v>
      </c>
      <c r="H146" s="155">
        <v>11.25</v>
      </c>
      <c r="I146" s="156"/>
      <c r="L146" s="151"/>
      <c r="M146" s="157"/>
      <c r="T146" s="158"/>
      <c r="AT146" s="153" t="s">
        <v>322</v>
      </c>
      <c r="AU146" s="153" t="s">
        <v>90</v>
      </c>
      <c r="AV146" s="12" t="s">
        <v>90</v>
      </c>
      <c r="AW146" s="12" t="s">
        <v>41</v>
      </c>
      <c r="AX146" s="12" t="s">
        <v>88</v>
      </c>
      <c r="AY146" s="153" t="s">
        <v>311</v>
      </c>
    </row>
    <row r="147" spans="2:65" s="1" customFormat="1" ht="21.75" customHeight="1" x14ac:dyDescent="0.2">
      <c r="B147" s="34"/>
      <c r="C147" s="134" t="s">
        <v>376</v>
      </c>
      <c r="D147" s="134" t="s">
        <v>313</v>
      </c>
      <c r="E147" s="135" t="s">
        <v>646</v>
      </c>
      <c r="F147" s="136" t="s">
        <v>647</v>
      </c>
      <c r="G147" s="137" t="s">
        <v>316</v>
      </c>
      <c r="H147" s="138">
        <v>1.74</v>
      </c>
      <c r="I147" s="139"/>
      <c r="J147" s="140">
        <f>ROUND(I147*H147,2)</f>
        <v>0</v>
      </c>
      <c r="K147" s="136" t="s">
        <v>317</v>
      </c>
      <c r="L147" s="34"/>
      <c r="M147" s="141" t="s">
        <v>43</v>
      </c>
      <c r="N147" s="142" t="s">
        <v>52</v>
      </c>
      <c r="P147" s="143">
        <f>O147*H147</f>
        <v>0</v>
      </c>
      <c r="Q147" s="143">
        <v>2.3010199999999998</v>
      </c>
      <c r="R147" s="143">
        <f>Q147*H147</f>
        <v>4.0037747999999995</v>
      </c>
      <c r="S147" s="143">
        <v>0</v>
      </c>
      <c r="T147" s="144">
        <f>S147*H147</f>
        <v>0</v>
      </c>
      <c r="AR147" s="145" t="s">
        <v>318</v>
      </c>
      <c r="AT147" s="145" t="s">
        <v>313</v>
      </c>
      <c r="AU147" s="145" t="s">
        <v>90</v>
      </c>
      <c r="AY147" s="18" t="s">
        <v>311</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318</v>
      </c>
      <c r="BM147" s="145" t="s">
        <v>4925</v>
      </c>
    </row>
    <row r="148" spans="2:65" s="1" customFormat="1" ht="11.25" x14ac:dyDescent="0.2">
      <c r="B148" s="34"/>
      <c r="D148" s="147" t="s">
        <v>320</v>
      </c>
      <c r="F148" s="148" t="s">
        <v>649</v>
      </c>
      <c r="I148" s="149"/>
      <c r="L148" s="34"/>
      <c r="M148" s="150"/>
      <c r="T148" s="55"/>
      <c r="AT148" s="18" t="s">
        <v>320</v>
      </c>
      <c r="AU148" s="18" t="s">
        <v>90</v>
      </c>
    </row>
    <row r="149" spans="2:65" s="12" customFormat="1" ht="11.25" x14ac:dyDescent="0.2">
      <c r="B149" s="151"/>
      <c r="D149" s="152" t="s">
        <v>322</v>
      </c>
      <c r="E149" s="153" t="s">
        <v>43</v>
      </c>
      <c r="F149" s="154" t="s">
        <v>4926</v>
      </c>
      <c r="H149" s="155">
        <v>1.74</v>
      </c>
      <c r="I149" s="156"/>
      <c r="L149" s="151"/>
      <c r="M149" s="157"/>
      <c r="T149" s="158"/>
      <c r="AT149" s="153" t="s">
        <v>322</v>
      </c>
      <c r="AU149" s="153" t="s">
        <v>90</v>
      </c>
      <c r="AV149" s="12" t="s">
        <v>90</v>
      </c>
      <c r="AW149" s="12" t="s">
        <v>41</v>
      </c>
      <c r="AX149" s="12" t="s">
        <v>88</v>
      </c>
      <c r="AY149" s="153" t="s">
        <v>311</v>
      </c>
    </row>
    <row r="150" spans="2:65" s="1" customFormat="1" ht="21.75" customHeight="1" x14ac:dyDescent="0.2">
      <c r="B150" s="34"/>
      <c r="C150" s="134" t="s">
        <v>384</v>
      </c>
      <c r="D150" s="134" t="s">
        <v>313</v>
      </c>
      <c r="E150" s="135" t="s">
        <v>658</v>
      </c>
      <c r="F150" s="136" t="s">
        <v>659</v>
      </c>
      <c r="G150" s="137" t="s">
        <v>316</v>
      </c>
      <c r="H150" s="138">
        <v>11.3</v>
      </c>
      <c r="I150" s="139"/>
      <c r="J150" s="140">
        <f>ROUND(I150*H150,2)</f>
        <v>0</v>
      </c>
      <c r="K150" s="136" t="s">
        <v>317</v>
      </c>
      <c r="L150" s="34"/>
      <c r="M150" s="141" t="s">
        <v>43</v>
      </c>
      <c r="N150" s="142" t="s">
        <v>52</v>
      </c>
      <c r="P150" s="143">
        <f>O150*H150</f>
        <v>0</v>
      </c>
      <c r="Q150" s="143">
        <v>2.3010199999999998</v>
      </c>
      <c r="R150" s="143">
        <f>Q150*H150</f>
        <v>26.001525999999998</v>
      </c>
      <c r="S150" s="143">
        <v>0</v>
      </c>
      <c r="T150" s="144">
        <f>S150*H150</f>
        <v>0</v>
      </c>
      <c r="AR150" s="145" t="s">
        <v>318</v>
      </c>
      <c r="AT150" s="145" t="s">
        <v>313</v>
      </c>
      <c r="AU150" s="145" t="s">
        <v>90</v>
      </c>
      <c r="AY150" s="18" t="s">
        <v>311</v>
      </c>
      <c r="BE150" s="146">
        <f>IF(N150="základní",J150,0)</f>
        <v>0</v>
      </c>
      <c r="BF150" s="146">
        <f>IF(N150="snížená",J150,0)</f>
        <v>0</v>
      </c>
      <c r="BG150" s="146">
        <f>IF(N150="zákl. přenesená",J150,0)</f>
        <v>0</v>
      </c>
      <c r="BH150" s="146">
        <f>IF(N150="sníž. přenesená",J150,0)</f>
        <v>0</v>
      </c>
      <c r="BI150" s="146">
        <f>IF(N150="nulová",J150,0)</f>
        <v>0</v>
      </c>
      <c r="BJ150" s="18" t="s">
        <v>88</v>
      </c>
      <c r="BK150" s="146">
        <f>ROUND(I150*H150,2)</f>
        <v>0</v>
      </c>
      <c r="BL150" s="18" t="s">
        <v>318</v>
      </c>
      <c r="BM150" s="145" t="s">
        <v>4927</v>
      </c>
    </row>
    <row r="151" spans="2:65" s="1" customFormat="1" ht="11.25" x14ac:dyDescent="0.2">
      <c r="B151" s="34"/>
      <c r="D151" s="147" t="s">
        <v>320</v>
      </c>
      <c r="F151" s="148" t="s">
        <v>661</v>
      </c>
      <c r="I151" s="149"/>
      <c r="L151" s="34"/>
      <c r="M151" s="150"/>
      <c r="T151" s="55"/>
      <c r="AT151" s="18" t="s">
        <v>320</v>
      </c>
      <c r="AU151" s="18" t="s">
        <v>90</v>
      </c>
    </row>
    <row r="152" spans="2:65" s="12" customFormat="1" ht="11.25" x14ac:dyDescent="0.2">
      <c r="B152" s="151"/>
      <c r="D152" s="152" t="s">
        <v>322</v>
      </c>
      <c r="E152" s="153" t="s">
        <v>43</v>
      </c>
      <c r="F152" s="154" t="s">
        <v>4928</v>
      </c>
      <c r="H152" s="155">
        <v>6.08</v>
      </c>
      <c r="I152" s="156"/>
      <c r="L152" s="151"/>
      <c r="M152" s="157"/>
      <c r="T152" s="158"/>
      <c r="AT152" s="153" t="s">
        <v>322</v>
      </c>
      <c r="AU152" s="153" t="s">
        <v>90</v>
      </c>
      <c r="AV152" s="12" t="s">
        <v>90</v>
      </c>
      <c r="AW152" s="12" t="s">
        <v>41</v>
      </c>
      <c r="AX152" s="12" t="s">
        <v>81</v>
      </c>
      <c r="AY152" s="153" t="s">
        <v>311</v>
      </c>
    </row>
    <row r="153" spans="2:65" s="12" customFormat="1" ht="11.25" x14ac:dyDescent="0.2">
      <c r="B153" s="151"/>
      <c r="D153" s="152" t="s">
        <v>322</v>
      </c>
      <c r="E153" s="153" t="s">
        <v>43</v>
      </c>
      <c r="F153" s="154" t="s">
        <v>4929</v>
      </c>
      <c r="H153" s="155">
        <v>5.22</v>
      </c>
      <c r="I153" s="156"/>
      <c r="L153" s="151"/>
      <c r="M153" s="157"/>
      <c r="T153" s="158"/>
      <c r="AT153" s="153" t="s">
        <v>322</v>
      </c>
      <c r="AU153" s="153" t="s">
        <v>90</v>
      </c>
      <c r="AV153" s="12" t="s">
        <v>90</v>
      </c>
      <c r="AW153" s="12" t="s">
        <v>41</v>
      </c>
      <c r="AX153" s="12" t="s">
        <v>81</v>
      </c>
      <c r="AY153" s="153" t="s">
        <v>311</v>
      </c>
    </row>
    <row r="154" spans="2:65" s="13" customFormat="1" ht="11.25" x14ac:dyDescent="0.2">
      <c r="B154" s="159"/>
      <c r="D154" s="152" t="s">
        <v>322</v>
      </c>
      <c r="E154" s="160" t="s">
        <v>43</v>
      </c>
      <c r="F154" s="161" t="s">
        <v>331</v>
      </c>
      <c r="H154" s="162">
        <v>11.3</v>
      </c>
      <c r="I154" s="163"/>
      <c r="L154" s="159"/>
      <c r="M154" s="164"/>
      <c r="T154" s="165"/>
      <c r="AT154" s="160" t="s">
        <v>322</v>
      </c>
      <c r="AU154" s="160" t="s">
        <v>90</v>
      </c>
      <c r="AV154" s="13" t="s">
        <v>318</v>
      </c>
      <c r="AW154" s="13" t="s">
        <v>41</v>
      </c>
      <c r="AX154" s="13" t="s">
        <v>88</v>
      </c>
      <c r="AY154" s="160" t="s">
        <v>311</v>
      </c>
    </row>
    <row r="155" spans="2:65" s="1" customFormat="1" ht="24.2" customHeight="1" x14ac:dyDescent="0.2">
      <c r="B155" s="34"/>
      <c r="C155" s="134" t="s">
        <v>8</v>
      </c>
      <c r="D155" s="134" t="s">
        <v>313</v>
      </c>
      <c r="E155" s="135" t="s">
        <v>2900</v>
      </c>
      <c r="F155" s="136" t="s">
        <v>2901</v>
      </c>
      <c r="G155" s="137" t="s">
        <v>316</v>
      </c>
      <c r="H155" s="138">
        <v>5.22</v>
      </c>
      <c r="I155" s="139"/>
      <c r="J155" s="140">
        <f>ROUND(I155*H155,2)</f>
        <v>0</v>
      </c>
      <c r="K155" s="136" t="s">
        <v>317</v>
      </c>
      <c r="L155" s="34"/>
      <c r="M155" s="141" t="s">
        <v>43</v>
      </c>
      <c r="N155" s="142" t="s">
        <v>52</v>
      </c>
      <c r="P155" s="143">
        <f>O155*H155</f>
        <v>0</v>
      </c>
      <c r="Q155" s="143">
        <v>0</v>
      </c>
      <c r="R155" s="143">
        <f>Q155*H155</f>
        <v>0</v>
      </c>
      <c r="S155" s="143">
        <v>0</v>
      </c>
      <c r="T155" s="144">
        <f>S155*H155</f>
        <v>0</v>
      </c>
      <c r="AR155" s="145" t="s">
        <v>318</v>
      </c>
      <c r="AT155" s="145" t="s">
        <v>313</v>
      </c>
      <c r="AU155" s="145" t="s">
        <v>90</v>
      </c>
      <c r="AY155" s="18" t="s">
        <v>311</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318</v>
      </c>
      <c r="BM155" s="145" t="s">
        <v>4930</v>
      </c>
    </row>
    <row r="156" spans="2:65" s="1" customFormat="1" ht="11.25" x14ac:dyDescent="0.2">
      <c r="B156" s="34"/>
      <c r="D156" s="147" t="s">
        <v>320</v>
      </c>
      <c r="F156" s="148" t="s">
        <v>2903</v>
      </c>
      <c r="I156" s="149"/>
      <c r="L156" s="34"/>
      <c r="M156" s="150"/>
      <c r="T156" s="55"/>
      <c r="AT156" s="18" t="s">
        <v>320</v>
      </c>
      <c r="AU156" s="18" t="s">
        <v>90</v>
      </c>
    </row>
    <row r="157" spans="2:65" s="12" customFormat="1" ht="11.25" x14ac:dyDescent="0.2">
      <c r="B157" s="151"/>
      <c r="D157" s="152" t="s">
        <v>322</v>
      </c>
      <c r="E157" s="153" t="s">
        <v>43</v>
      </c>
      <c r="F157" s="154" t="s">
        <v>4929</v>
      </c>
      <c r="H157" s="155">
        <v>5.22</v>
      </c>
      <c r="I157" s="156"/>
      <c r="L157" s="151"/>
      <c r="M157" s="157"/>
      <c r="T157" s="158"/>
      <c r="AT157" s="153" t="s">
        <v>322</v>
      </c>
      <c r="AU157" s="153" t="s">
        <v>90</v>
      </c>
      <c r="AV157" s="12" t="s">
        <v>90</v>
      </c>
      <c r="AW157" s="12" t="s">
        <v>41</v>
      </c>
      <c r="AX157" s="12" t="s">
        <v>88</v>
      </c>
      <c r="AY157" s="153" t="s">
        <v>311</v>
      </c>
    </row>
    <row r="158" spans="2:65" s="1" customFormat="1" ht="16.5" customHeight="1" x14ac:dyDescent="0.2">
      <c r="B158" s="34"/>
      <c r="C158" s="134" t="s">
        <v>399</v>
      </c>
      <c r="D158" s="134" t="s">
        <v>313</v>
      </c>
      <c r="E158" s="135" t="s">
        <v>664</v>
      </c>
      <c r="F158" s="136" t="s">
        <v>665</v>
      </c>
      <c r="G158" s="137" t="s">
        <v>371</v>
      </c>
      <c r="H158" s="138">
        <v>0.155</v>
      </c>
      <c r="I158" s="139"/>
      <c r="J158" s="140">
        <f>ROUND(I158*H158,2)</f>
        <v>0</v>
      </c>
      <c r="K158" s="136" t="s">
        <v>317</v>
      </c>
      <c r="L158" s="34"/>
      <c r="M158" s="141" t="s">
        <v>43</v>
      </c>
      <c r="N158" s="142" t="s">
        <v>52</v>
      </c>
      <c r="P158" s="143">
        <f>O158*H158</f>
        <v>0</v>
      </c>
      <c r="Q158" s="143">
        <v>1.06277</v>
      </c>
      <c r="R158" s="143">
        <f>Q158*H158</f>
        <v>0.16472935</v>
      </c>
      <c r="S158" s="143">
        <v>0</v>
      </c>
      <c r="T158" s="144">
        <f>S158*H158</f>
        <v>0</v>
      </c>
      <c r="AR158" s="145" t="s">
        <v>318</v>
      </c>
      <c r="AT158" s="145" t="s">
        <v>313</v>
      </c>
      <c r="AU158" s="145" t="s">
        <v>90</v>
      </c>
      <c r="AY158" s="18" t="s">
        <v>311</v>
      </c>
      <c r="BE158" s="146">
        <f>IF(N158="základní",J158,0)</f>
        <v>0</v>
      </c>
      <c r="BF158" s="146">
        <f>IF(N158="snížená",J158,0)</f>
        <v>0</v>
      </c>
      <c r="BG158" s="146">
        <f>IF(N158="zákl. přenesená",J158,0)</f>
        <v>0</v>
      </c>
      <c r="BH158" s="146">
        <f>IF(N158="sníž. přenesená",J158,0)</f>
        <v>0</v>
      </c>
      <c r="BI158" s="146">
        <f>IF(N158="nulová",J158,0)</f>
        <v>0</v>
      </c>
      <c r="BJ158" s="18" t="s">
        <v>88</v>
      </c>
      <c r="BK158" s="146">
        <f>ROUND(I158*H158,2)</f>
        <v>0</v>
      </c>
      <c r="BL158" s="18" t="s">
        <v>318</v>
      </c>
      <c r="BM158" s="145" t="s">
        <v>4931</v>
      </c>
    </row>
    <row r="159" spans="2:65" s="1" customFormat="1" ht="11.25" x14ac:dyDescent="0.2">
      <c r="B159" s="34"/>
      <c r="D159" s="147" t="s">
        <v>320</v>
      </c>
      <c r="F159" s="148" t="s">
        <v>667</v>
      </c>
      <c r="I159" s="149"/>
      <c r="L159" s="34"/>
      <c r="M159" s="150"/>
      <c r="T159" s="55"/>
      <c r="AT159" s="18" t="s">
        <v>320</v>
      </c>
      <c r="AU159" s="18" t="s">
        <v>90</v>
      </c>
    </row>
    <row r="160" spans="2:65" s="14" customFormat="1" ht="11.25" x14ac:dyDescent="0.2">
      <c r="B160" s="166"/>
      <c r="D160" s="152" t="s">
        <v>322</v>
      </c>
      <c r="E160" s="167" t="s">
        <v>43</v>
      </c>
      <c r="F160" s="168" t="s">
        <v>4932</v>
      </c>
      <c r="H160" s="167" t="s">
        <v>43</v>
      </c>
      <c r="I160" s="169"/>
      <c r="L160" s="166"/>
      <c r="M160" s="170"/>
      <c r="T160" s="171"/>
      <c r="AT160" s="167" t="s">
        <v>322</v>
      </c>
      <c r="AU160" s="167" t="s">
        <v>90</v>
      </c>
      <c r="AV160" s="14" t="s">
        <v>88</v>
      </c>
      <c r="AW160" s="14" t="s">
        <v>41</v>
      </c>
      <c r="AX160" s="14" t="s">
        <v>81</v>
      </c>
      <c r="AY160" s="167" t="s">
        <v>311</v>
      </c>
    </row>
    <row r="161" spans="2:65" s="12" customFormat="1" ht="11.25" x14ac:dyDescent="0.2">
      <c r="B161" s="151"/>
      <c r="D161" s="152" t="s">
        <v>322</v>
      </c>
      <c r="E161" s="153" t="s">
        <v>43</v>
      </c>
      <c r="F161" s="154" t="s">
        <v>4933</v>
      </c>
      <c r="H161" s="155">
        <v>0.155</v>
      </c>
      <c r="I161" s="156"/>
      <c r="L161" s="151"/>
      <c r="M161" s="157"/>
      <c r="T161" s="158"/>
      <c r="AT161" s="153" t="s">
        <v>322</v>
      </c>
      <c r="AU161" s="153" t="s">
        <v>90</v>
      </c>
      <c r="AV161" s="12" t="s">
        <v>90</v>
      </c>
      <c r="AW161" s="12" t="s">
        <v>41</v>
      </c>
      <c r="AX161" s="12" t="s">
        <v>88</v>
      </c>
      <c r="AY161" s="153" t="s">
        <v>311</v>
      </c>
    </row>
    <row r="162" spans="2:65" s="11" customFormat="1" ht="22.9" customHeight="1" x14ac:dyDescent="0.2">
      <c r="B162" s="122"/>
      <c r="D162" s="123" t="s">
        <v>80</v>
      </c>
      <c r="E162" s="132" t="s">
        <v>368</v>
      </c>
      <c r="F162" s="132" t="s">
        <v>708</v>
      </c>
      <c r="I162" s="125"/>
      <c r="J162" s="133">
        <f>BK162</f>
        <v>0</v>
      </c>
      <c r="L162" s="122"/>
      <c r="M162" s="127"/>
      <c r="P162" s="128">
        <f>SUM(P163:P222)</f>
        <v>0</v>
      </c>
      <c r="R162" s="128">
        <f>SUM(R163:R222)</f>
        <v>2.9539999999999997E-2</v>
      </c>
      <c r="T162" s="129">
        <f>SUM(T163:T222)</f>
        <v>29.201580000000003</v>
      </c>
      <c r="AR162" s="123" t="s">
        <v>88</v>
      </c>
      <c r="AT162" s="130" t="s">
        <v>80</v>
      </c>
      <c r="AU162" s="130" t="s">
        <v>88</v>
      </c>
      <c r="AY162" s="123" t="s">
        <v>311</v>
      </c>
      <c r="BK162" s="131">
        <f>SUM(BK163:BK222)</f>
        <v>0</v>
      </c>
    </row>
    <row r="163" spans="2:65" s="1" customFormat="1" ht="24.2" customHeight="1" x14ac:dyDescent="0.2">
      <c r="B163" s="34"/>
      <c r="C163" s="134" t="s">
        <v>404</v>
      </c>
      <c r="D163" s="134" t="s">
        <v>313</v>
      </c>
      <c r="E163" s="135" t="s">
        <v>721</v>
      </c>
      <c r="F163" s="136" t="s">
        <v>722</v>
      </c>
      <c r="G163" s="137" t="s">
        <v>250</v>
      </c>
      <c r="H163" s="138">
        <v>152.54</v>
      </c>
      <c r="I163" s="139"/>
      <c r="J163" s="140">
        <f>ROUND(I163*H163,2)</f>
        <v>0</v>
      </c>
      <c r="K163" s="136" t="s">
        <v>317</v>
      </c>
      <c r="L163" s="34"/>
      <c r="M163" s="141" t="s">
        <v>43</v>
      </c>
      <c r="N163" s="142" t="s">
        <v>52</v>
      </c>
      <c r="P163" s="143">
        <f>O163*H163</f>
        <v>0</v>
      </c>
      <c r="Q163" s="143">
        <v>0</v>
      </c>
      <c r="R163" s="143">
        <f>Q163*H163</f>
        <v>0</v>
      </c>
      <c r="S163" s="143">
        <v>0</v>
      </c>
      <c r="T163" s="144">
        <f>S163*H163</f>
        <v>0</v>
      </c>
      <c r="AR163" s="145" t="s">
        <v>318</v>
      </c>
      <c r="AT163" s="145" t="s">
        <v>313</v>
      </c>
      <c r="AU163" s="145" t="s">
        <v>90</v>
      </c>
      <c r="AY163" s="18" t="s">
        <v>311</v>
      </c>
      <c r="BE163" s="146">
        <f>IF(N163="základní",J163,0)</f>
        <v>0</v>
      </c>
      <c r="BF163" s="146">
        <f>IF(N163="snížená",J163,0)</f>
        <v>0</v>
      </c>
      <c r="BG163" s="146">
        <f>IF(N163="zákl. přenesená",J163,0)</f>
        <v>0</v>
      </c>
      <c r="BH163" s="146">
        <f>IF(N163="sníž. přenesená",J163,0)</f>
        <v>0</v>
      </c>
      <c r="BI163" s="146">
        <f>IF(N163="nulová",J163,0)</f>
        <v>0</v>
      </c>
      <c r="BJ163" s="18" t="s">
        <v>88</v>
      </c>
      <c r="BK163" s="146">
        <f>ROUND(I163*H163,2)</f>
        <v>0</v>
      </c>
      <c r="BL163" s="18" t="s">
        <v>318</v>
      </c>
      <c r="BM163" s="145" t="s">
        <v>4934</v>
      </c>
    </row>
    <row r="164" spans="2:65" s="1" customFormat="1" ht="11.25" x14ac:dyDescent="0.2">
      <c r="B164" s="34"/>
      <c r="D164" s="147" t="s">
        <v>320</v>
      </c>
      <c r="F164" s="148" t="s">
        <v>724</v>
      </c>
      <c r="I164" s="149"/>
      <c r="L164" s="34"/>
      <c r="M164" s="150"/>
      <c r="T164" s="55"/>
      <c r="AT164" s="18" t="s">
        <v>320</v>
      </c>
      <c r="AU164" s="18" t="s">
        <v>90</v>
      </c>
    </row>
    <row r="165" spans="2:65" s="12" customFormat="1" ht="11.25" x14ac:dyDescent="0.2">
      <c r="B165" s="151"/>
      <c r="D165" s="152" t="s">
        <v>322</v>
      </c>
      <c r="E165" s="153" t="s">
        <v>43</v>
      </c>
      <c r="F165" s="154" t="s">
        <v>4935</v>
      </c>
      <c r="H165" s="155">
        <v>152.54</v>
      </c>
      <c r="I165" s="156"/>
      <c r="L165" s="151"/>
      <c r="M165" s="157"/>
      <c r="T165" s="158"/>
      <c r="AT165" s="153" t="s">
        <v>322</v>
      </c>
      <c r="AU165" s="153" t="s">
        <v>90</v>
      </c>
      <c r="AV165" s="12" t="s">
        <v>90</v>
      </c>
      <c r="AW165" s="12" t="s">
        <v>41</v>
      </c>
      <c r="AX165" s="12" t="s">
        <v>88</v>
      </c>
      <c r="AY165" s="153" t="s">
        <v>311</v>
      </c>
    </row>
    <row r="166" spans="2:65" s="1" customFormat="1" ht="24.2" customHeight="1" x14ac:dyDescent="0.2">
      <c r="B166" s="34"/>
      <c r="C166" s="134" t="s">
        <v>411</v>
      </c>
      <c r="D166" s="134" t="s">
        <v>313</v>
      </c>
      <c r="E166" s="135" t="s">
        <v>727</v>
      </c>
      <c r="F166" s="136" t="s">
        <v>728</v>
      </c>
      <c r="G166" s="137" t="s">
        <v>250</v>
      </c>
      <c r="H166" s="138">
        <v>4576.2</v>
      </c>
      <c r="I166" s="139"/>
      <c r="J166" s="140">
        <f>ROUND(I166*H166,2)</f>
        <v>0</v>
      </c>
      <c r="K166" s="136" t="s">
        <v>317</v>
      </c>
      <c r="L166" s="34"/>
      <c r="M166" s="141" t="s">
        <v>43</v>
      </c>
      <c r="N166" s="142" t="s">
        <v>52</v>
      </c>
      <c r="P166" s="143">
        <f>O166*H166</f>
        <v>0</v>
      </c>
      <c r="Q166" s="143">
        <v>0</v>
      </c>
      <c r="R166" s="143">
        <f>Q166*H166</f>
        <v>0</v>
      </c>
      <c r="S166" s="143">
        <v>0</v>
      </c>
      <c r="T166" s="144">
        <f>S166*H166</f>
        <v>0</v>
      </c>
      <c r="AR166" s="145" t="s">
        <v>318</v>
      </c>
      <c r="AT166" s="145" t="s">
        <v>313</v>
      </c>
      <c r="AU166" s="145" t="s">
        <v>90</v>
      </c>
      <c r="AY166" s="18" t="s">
        <v>311</v>
      </c>
      <c r="BE166" s="146">
        <f>IF(N166="základní",J166,0)</f>
        <v>0</v>
      </c>
      <c r="BF166" s="146">
        <f>IF(N166="snížená",J166,0)</f>
        <v>0</v>
      </c>
      <c r="BG166" s="146">
        <f>IF(N166="zákl. přenesená",J166,0)</f>
        <v>0</v>
      </c>
      <c r="BH166" s="146">
        <f>IF(N166="sníž. přenesená",J166,0)</f>
        <v>0</v>
      </c>
      <c r="BI166" s="146">
        <f>IF(N166="nulová",J166,0)</f>
        <v>0</v>
      </c>
      <c r="BJ166" s="18" t="s">
        <v>88</v>
      </c>
      <c r="BK166" s="146">
        <f>ROUND(I166*H166,2)</f>
        <v>0</v>
      </c>
      <c r="BL166" s="18" t="s">
        <v>318</v>
      </c>
      <c r="BM166" s="145" t="s">
        <v>4936</v>
      </c>
    </row>
    <row r="167" spans="2:65" s="1" customFormat="1" ht="11.25" x14ac:dyDescent="0.2">
      <c r="B167" s="34"/>
      <c r="D167" s="147" t="s">
        <v>320</v>
      </c>
      <c r="F167" s="148" t="s">
        <v>730</v>
      </c>
      <c r="I167" s="149"/>
      <c r="L167" s="34"/>
      <c r="M167" s="150"/>
      <c r="T167" s="55"/>
      <c r="AT167" s="18" t="s">
        <v>320</v>
      </c>
      <c r="AU167" s="18" t="s">
        <v>90</v>
      </c>
    </row>
    <row r="168" spans="2:65" s="12" customFormat="1" ht="11.25" x14ac:dyDescent="0.2">
      <c r="B168" s="151"/>
      <c r="D168" s="152" t="s">
        <v>322</v>
      </c>
      <c r="F168" s="154" t="s">
        <v>4937</v>
      </c>
      <c r="H168" s="155">
        <v>4576.2</v>
      </c>
      <c r="I168" s="156"/>
      <c r="L168" s="151"/>
      <c r="M168" s="157"/>
      <c r="T168" s="158"/>
      <c r="AT168" s="153" t="s">
        <v>322</v>
      </c>
      <c r="AU168" s="153" t="s">
        <v>90</v>
      </c>
      <c r="AV168" s="12" t="s">
        <v>90</v>
      </c>
      <c r="AW168" s="12" t="s">
        <v>4</v>
      </c>
      <c r="AX168" s="12" t="s">
        <v>88</v>
      </c>
      <c r="AY168" s="153" t="s">
        <v>311</v>
      </c>
    </row>
    <row r="169" spans="2:65" s="1" customFormat="1" ht="24.2" customHeight="1" x14ac:dyDescent="0.2">
      <c r="B169" s="34"/>
      <c r="C169" s="134" t="s">
        <v>417</v>
      </c>
      <c r="D169" s="134" t="s">
        <v>313</v>
      </c>
      <c r="E169" s="135" t="s">
        <v>733</v>
      </c>
      <c r="F169" s="136" t="s">
        <v>734</v>
      </c>
      <c r="G169" s="137" t="s">
        <v>250</v>
      </c>
      <c r="H169" s="138">
        <v>152.54</v>
      </c>
      <c r="I169" s="139"/>
      <c r="J169" s="140">
        <f>ROUND(I169*H169,2)</f>
        <v>0</v>
      </c>
      <c r="K169" s="136" t="s">
        <v>317</v>
      </c>
      <c r="L169" s="34"/>
      <c r="M169" s="141" t="s">
        <v>43</v>
      </c>
      <c r="N169" s="142" t="s">
        <v>52</v>
      </c>
      <c r="P169" s="143">
        <f>O169*H169</f>
        <v>0</v>
      </c>
      <c r="Q169" s="143">
        <v>0</v>
      </c>
      <c r="R169" s="143">
        <f>Q169*H169</f>
        <v>0</v>
      </c>
      <c r="S169" s="143">
        <v>0</v>
      </c>
      <c r="T169" s="144">
        <f>S169*H169</f>
        <v>0</v>
      </c>
      <c r="AR169" s="145" t="s">
        <v>318</v>
      </c>
      <c r="AT169" s="145" t="s">
        <v>313</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318</v>
      </c>
      <c r="BM169" s="145" t="s">
        <v>4938</v>
      </c>
    </row>
    <row r="170" spans="2:65" s="1" customFormat="1" ht="11.25" x14ac:dyDescent="0.2">
      <c r="B170" s="34"/>
      <c r="D170" s="147" t="s">
        <v>320</v>
      </c>
      <c r="F170" s="148" t="s">
        <v>736</v>
      </c>
      <c r="I170" s="149"/>
      <c r="L170" s="34"/>
      <c r="M170" s="150"/>
      <c r="T170" s="55"/>
      <c r="AT170" s="18" t="s">
        <v>320</v>
      </c>
      <c r="AU170" s="18" t="s">
        <v>90</v>
      </c>
    </row>
    <row r="171" spans="2:65" s="1" customFormat="1" ht="24.2" customHeight="1" x14ac:dyDescent="0.2">
      <c r="B171" s="34"/>
      <c r="C171" s="134" t="s">
        <v>202</v>
      </c>
      <c r="D171" s="134" t="s">
        <v>313</v>
      </c>
      <c r="E171" s="135" t="s">
        <v>738</v>
      </c>
      <c r="F171" s="136" t="s">
        <v>739</v>
      </c>
      <c r="G171" s="137" t="s">
        <v>250</v>
      </c>
      <c r="H171" s="138">
        <v>74.400000000000006</v>
      </c>
      <c r="I171" s="139"/>
      <c r="J171" s="140">
        <f>ROUND(I171*H171,2)</f>
        <v>0</v>
      </c>
      <c r="K171" s="136" t="s">
        <v>317</v>
      </c>
      <c r="L171" s="34"/>
      <c r="M171" s="141" t="s">
        <v>43</v>
      </c>
      <c r="N171" s="142" t="s">
        <v>52</v>
      </c>
      <c r="P171" s="143">
        <f>O171*H171</f>
        <v>0</v>
      </c>
      <c r="Q171" s="143">
        <v>0</v>
      </c>
      <c r="R171" s="143">
        <f>Q171*H171</f>
        <v>0</v>
      </c>
      <c r="S171" s="143">
        <v>0</v>
      </c>
      <c r="T171" s="144">
        <f>S171*H171</f>
        <v>0</v>
      </c>
      <c r="AR171" s="145" t="s">
        <v>318</v>
      </c>
      <c r="AT171" s="145" t="s">
        <v>313</v>
      </c>
      <c r="AU171" s="145" t="s">
        <v>90</v>
      </c>
      <c r="AY171" s="18" t="s">
        <v>311</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318</v>
      </c>
      <c r="BM171" s="145" t="s">
        <v>4939</v>
      </c>
    </row>
    <row r="172" spans="2:65" s="1" customFormat="1" ht="11.25" x14ac:dyDescent="0.2">
      <c r="B172" s="34"/>
      <c r="D172" s="147" t="s">
        <v>320</v>
      </c>
      <c r="F172" s="148" t="s">
        <v>741</v>
      </c>
      <c r="I172" s="149"/>
      <c r="L172" s="34"/>
      <c r="M172" s="150"/>
      <c r="T172" s="55"/>
      <c r="AT172" s="18" t="s">
        <v>320</v>
      </c>
      <c r="AU172" s="18" t="s">
        <v>90</v>
      </c>
    </row>
    <row r="173" spans="2:65" s="12" customFormat="1" ht="11.25" x14ac:dyDescent="0.2">
      <c r="B173" s="151"/>
      <c r="D173" s="152" t="s">
        <v>322</v>
      </c>
      <c r="E173" s="153" t="s">
        <v>43</v>
      </c>
      <c r="F173" s="154" t="s">
        <v>4940</v>
      </c>
      <c r="H173" s="155">
        <v>74.400000000000006</v>
      </c>
      <c r="I173" s="156"/>
      <c r="L173" s="151"/>
      <c r="M173" s="157"/>
      <c r="T173" s="158"/>
      <c r="AT173" s="153" t="s">
        <v>322</v>
      </c>
      <c r="AU173" s="153" t="s">
        <v>90</v>
      </c>
      <c r="AV173" s="12" t="s">
        <v>90</v>
      </c>
      <c r="AW173" s="12" t="s">
        <v>41</v>
      </c>
      <c r="AX173" s="12" t="s">
        <v>88</v>
      </c>
      <c r="AY173" s="153" t="s">
        <v>311</v>
      </c>
    </row>
    <row r="174" spans="2:65" s="1" customFormat="1" ht="16.5" customHeight="1" x14ac:dyDescent="0.2">
      <c r="B174" s="34"/>
      <c r="C174" s="134" t="s">
        <v>427</v>
      </c>
      <c r="D174" s="134" t="s">
        <v>313</v>
      </c>
      <c r="E174" s="135" t="s">
        <v>2997</v>
      </c>
      <c r="F174" s="136" t="s">
        <v>2998</v>
      </c>
      <c r="G174" s="137" t="s">
        <v>340</v>
      </c>
      <c r="H174" s="138">
        <v>2</v>
      </c>
      <c r="I174" s="139"/>
      <c r="J174" s="140">
        <f>ROUND(I174*H174,2)</f>
        <v>0</v>
      </c>
      <c r="K174" s="136" t="s">
        <v>317</v>
      </c>
      <c r="L174" s="34"/>
      <c r="M174" s="141" t="s">
        <v>43</v>
      </c>
      <c r="N174" s="142" t="s">
        <v>52</v>
      </c>
      <c r="P174" s="143">
        <f>O174*H174</f>
        <v>0</v>
      </c>
      <c r="Q174" s="143">
        <v>1.1E-4</v>
      </c>
      <c r="R174" s="143">
        <f>Q174*H174</f>
        <v>2.2000000000000001E-4</v>
      </c>
      <c r="S174" s="143">
        <v>0</v>
      </c>
      <c r="T174" s="144">
        <f>S174*H174</f>
        <v>0</v>
      </c>
      <c r="AR174" s="145" t="s">
        <v>318</v>
      </c>
      <c r="AT174" s="145" t="s">
        <v>313</v>
      </c>
      <c r="AU174" s="145" t="s">
        <v>90</v>
      </c>
      <c r="AY174" s="18" t="s">
        <v>311</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318</v>
      </c>
      <c r="BM174" s="145" t="s">
        <v>4941</v>
      </c>
    </row>
    <row r="175" spans="2:65" s="1" customFormat="1" ht="11.25" x14ac:dyDescent="0.2">
      <c r="B175" s="34"/>
      <c r="D175" s="147" t="s">
        <v>320</v>
      </c>
      <c r="F175" s="148" t="s">
        <v>3000</v>
      </c>
      <c r="I175" s="149"/>
      <c r="L175" s="34"/>
      <c r="M175" s="150"/>
      <c r="T175" s="55"/>
      <c r="AT175" s="18" t="s">
        <v>320</v>
      </c>
      <c r="AU175" s="18" t="s">
        <v>90</v>
      </c>
    </row>
    <row r="176" spans="2:65" s="1" customFormat="1" ht="16.5" customHeight="1" x14ac:dyDescent="0.2">
      <c r="B176" s="34"/>
      <c r="C176" s="172" t="s">
        <v>208</v>
      </c>
      <c r="D176" s="172" t="s">
        <v>634</v>
      </c>
      <c r="E176" s="173" t="s">
        <v>805</v>
      </c>
      <c r="F176" s="174" t="s">
        <v>806</v>
      </c>
      <c r="G176" s="175" t="s">
        <v>340</v>
      </c>
      <c r="H176" s="176">
        <v>1</v>
      </c>
      <c r="I176" s="177"/>
      <c r="J176" s="178">
        <f>ROUND(I176*H176,2)</f>
        <v>0</v>
      </c>
      <c r="K176" s="174" t="s">
        <v>317</v>
      </c>
      <c r="L176" s="179"/>
      <c r="M176" s="180" t="s">
        <v>43</v>
      </c>
      <c r="N176" s="181" t="s">
        <v>52</v>
      </c>
      <c r="P176" s="143">
        <f>O176*H176</f>
        <v>0</v>
      </c>
      <c r="Q176" s="143">
        <v>1.2E-2</v>
      </c>
      <c r="R176" s="143">
        <f>Q176*H176</f>
        <v>1.2E-2</v>
      </c>
      <c r="S176" s="143">
        <v>0</v>
      </c>
      <c r="T176" s="144">
        <f>S176*H176</f>
        <v>0</v>
      </c>
      <c r="AR176" s="145" t="s">
        <v>362</v>
      </c>
      <c r="AT176" s="145" t="s">
        <v>634</v>
      </c>
      <c r="AU176" s="145" t="s">
        <v>90</v>
      </c>
      <c r="AY176" s="18" t="s">
        <v>311</v>
      </c>
      <c r="BE176" s="146">
        <f>IF(N176="základní",J176,0)</f>
        <v>0</v>
      </c>
      <c r="BF176" s="146">
        <f>IF(N176="snížená",J176,0)</f>
        <v>0</v>
      </c>
      <c r="BG176" s="146">
        <f>IF(N176="zákl. přenesená",J176,0)</f>
        <v>0</v>
      </c>
      <c r="BH176" s="146">
        <f>IF(N176="sníž. přenesená",J176,0)</f>
        <v>0</v>
      </c>
      <c r="BI176" s="146">
        <f>IF(N176="nulová",J176,0)</f>
        <v>0</v>
      </c>
      <c r="BJ176" s="18" t="s">
        <v>88</v>
      </c>
      <c r="BK176" s="146">
        <f>ROUND(I176*H176,2)</f>
        <v>0</v>
      </c>
      <c r="BL176" s="18" t="s">
        <v>318</v>
      </c>
      <c r="BM176" s="145" t="s">
        <v>4942</v>
      </c>
    </row>
    <row r="177" spans="2:65" s="12" customFormat="1" ht="11.25" x14ac:dyDescent="0.2">
      <c r="B177" s="151"/>
      <c r="D177" s="152" t="s">
        <v>322</v>
      </c>
      <c r="E177" s="153" t="s">
        <v>43</v>
      </c>
      <c r="F177" s="154" t="s">
        <v>4943</v>
      </c>
      <c r="H177" s="155">
        <v>1</v>
      </c>
      <c r="I177" s="156"/>
      <c r="L177" s="151"/>
      <c r="M177" s="157"/>
      <c r="T177" s="158"/>
      <c r="AT177" s="153" t="s">
        <v>322</v>
      </c>
      <c r="AU177" s="153" t="s">
        <v>90</v>
      </c>
      <c r="AV177" s="12" t="s">
        <v>90</v>
      </c>
      <c r="AW177" s="12" t="s">
        <v>41</v>
      </c>
      <c r="AX177" s="12" t="s">
        <v>88</v>
      </c>
      <c r="AY177" s="153" t="s">
        <v>311</v>
      </c>
    </row>
    <row r="178" spans="2:65" s="1" customFormat="1" ht="16.5" customHeight="1" x14ac:dyDescent="0.2">
      <c r="B178" s="34"/>
      <c r="C178" s="172" t="s">
        <v>438</v>
      </c>
      <c r="D178" s="172" t="s">
        <v>634</v>
      </c>
      <c r="E178" s="173" t="s">
        <v>810</v>
      </c>
      <c r="F178" s="174" t="s">
        <v>811</v>
      </c>
      <c r="G178" s="175" t="s">
        <v>340</v>
      </c>
      <c r="H178" s="176">
        <v>1</v>
      </c>
      <c r="I178" s="177"/>
      <c r="J178" s="178">
        <f>ROUND(I178*H178,2)</f>
        <v>0</v>
      </c>
      <c r="K178" s="174" t="s">
        <v>317</v>
      </c>
      <c r="L178" s="179"/>
      <c r="M178" s="180" t="s">
        <v>43</v>
      </c>
      <c r="N178" s="181" t="s">
        <v>52</v>
      </c>
      <c r="P178" s="143">
        <f>O178*H178</f>
        <v>0</v>
      </c>
      <c r="Q178" s="143">
        <v>1.4E-2</v>
      </c>
      <c r="R178" s="143">
        <f>Q178*H178</f>
        <v>1.4E-2</v>
      </c>
      <c r="S178" s="143">
        <v>0</v>
      </c>
      <c r="T178" s="144">
        <f>S178*H178</f>
        <v>0</v>
      </c>
      <c r="AR178" s="145" t="s">
        <v>362</v>
      </c>
      <c r="AT178" s="145" t="s">
        <v>634</v>
      </c>
      <c r="AU178" s="145" t="s">
        <v>90</v>
      </c>
      <c r="AY178" s="18" t="s">
        <v>311</v>
      </c>
      <c r="BE178" s="146">
        <f>IF(N178="základní",J178,0)</f>
        <v>0</v>
      </c>
      <c r="BF178" s="146">
        <f>IF(N178="snížená",J178,0)</f>
        <v>0</v>
      </c>
      <c r="BG178" s="146">
        <f>IF(N178="zákl. přenesená",J178,0)</f>
        <v>0</v>
      </c>
      <c r="BH178" s="146">
        <f>IF(N178="sníž. přenesená",J178,0)</f>
        <v>0</v>
      </c>
      <c r="BI178" s="146">
        <f>IF(N178="nulová",J178,0)</f>
        <v>0</v>
      </c>
      <c r="BJ178" s="18" t="s">
        <v>88</v>
      </c>
      <c r="BK178" s="146">
        <f>ROUND(I178*H178,2)</f>
        <v>0</v>
      </c>
      <c r="BL178" s="18" t="s">
        <v>318</v>
      </c>
      <c r="BM178" s="145" t="s">
        <v>4944</v>
      </c>
    </row>
    <row r="179" spans="2:65" s="12" customFormat="1" ht="11.25" x14ac:dyDescent="0.2">
      <c r="B179" s="151"/>
      <c r="D179" s="152" t="s">
        <v>322</v>
      </c>
      <c r="E179" s="153" t="s">
        <v>43</v>
      </c>
      <c r="F179" s="154" t="s">
        <v>4945</v>
      </c>
      <c r="H179" s="155">
        <v>1</v>
      </c>
      <c r="I179" s="156"/>
      <c r="L179" s="151"/>
      <c r="M179" s="157"/>
      <c r="T179" s="158"/>
      <c r="AT179" s="153" t="s">
        <v>322</v>
      </c>
      <c r="AU179" s="153" t="s">
        <v>90</v>
      </c>
      <c r="AV179" s="12" t="s">
        <v>90</v>
      </c>
      <c r="AW179" s="12" t="s">
        <v>41</v>
      </c>
      <c r="AX179" s="12" t="s">
        <v>88</v>
      </c>
      <c r="AY179" s="153" t="s">
        <v>311</v>
      </c>
    </row>
    <row r="180" spans="2:65" s="1" customFormat="1" ht="16.5" customHeight="1" x14ac:dyDescent="0.2">
      <c r="B180" s="34"/>
      <c r="C180" s="134" t="s">
        <v>7</v>
      </c>
      <c r="D180" s="134" t="s">
        <v>313</v>
      </c>
      <c r="E180" s="135" t="s">
        <v>815</v>
      </c>
      <c r="F180" s="136" t="s">
        <v>816</v>
      </c>
      <c r="G180" s="137" t="s">
        <v>340</v>
      </c>
      <c r="H180" s="138">
        <v>2</v>
      </c>
      <c r="I180" s="139"/>
      <c r="J180" s="140">
        <f>ROUND(I180*H180,2)</f>
        <v>0</v>
      </c>
      <c r="K180" s="136" t="s">
        <v>317</v>
      </c>
      <c r="L180" s="34"/>
      <c r="M180" s="141" t="s">
        <v>43</v>
      </c>
      <c r="N180" s="142" t="s">
        <v>52</v>
      </c>
      <c r="P180" s="143">
        <f>O180*H180</f>
        <v>0</v>
      </c>
      <c r="Q180" s="143">
        <v>0</v>
      </c>
      <c r="R180" s="143">
        <f>Q180*H180</f>
        <v>0</v>
      </c>
      <c r="S180" s="143">
        <v>0</v>
      </c>
      <c r="T180" s="144">
        <f>S180*H180</f>
        <v>0</v>
      </c>
      <c r="AR180" s="145" t="s">
        <v>318</v>
      </c>
      <c r="AT180" s="145" t="s">
        <v>313</v>
      </c>
      <c r="AU180" s="145" t="s">
        <v>90</v>
      </c>
      <c r="AY180" s="18" t="s">
        <v>311</v>
      </c>
      <c r="BE180" s="146">
        <f>IF(N180="základní",J180,0)</f>
        <v>0</v>
      </c>
      <c r="BF180" s="146">
        <f>IF(N180="snížená",J180,0)</f>
        <v>0</v>
      </c>
      <c r="BG180" s="146">
        <f>IF(N180="zákl. přenesená",J180,0)</f>
        <v>0</v>
      </c>
      <c r="BH180" s="146">
        <f>IF(N180="sníž. přenesená",J180,0)</f>
        <v>0</v>
      </c>
      <c r="BI180" s="146">
        <f>IF(N180="nulová",J180,0)</f>
        <v>0</v>
      </c>
      <c r="BJ180" s="18" t="s">
        <v>88</v>
      </c>
      <c r="BK180" s="146">
        <f>ROUND(I180*H180,2)</f>
        <v>0</v>
      </c>
      <c r="BL180" s="18" t="s">
        <v>318</v>
      </c>
      <c r="BM180" s="145" t="s">
        <v>4946</v>
      </c>
    </row>
    <row r="181" spans="2:65" s="1" customFormat="1" ht="11.25" x14ac:dyDescent="0.2">
      <c r="B181" s="34"/>
      <c r="D181" s="147" t="s">
        <v>320</v>
      </c>
      <c r="F181" s="148" t="s">
        <v>818</v>
      </c>
      <c r="I181" s="149"/>
      <c r="L181" s="34"/>
      <c r="M181" s="150"/>
      <c r="T181" s="55"/>
      <c r="AT181" s="18" t="s">
        <v>320</v>
      </c>
      <c r="AU181" s="18" t="s">
        <v>90</v>
      </c>
    </row>
    <row r="182" spans="2:65" s="12" customFormat="1" ht="11.25" x14ac:dyDescent="0.2">
      <c r="B182" s="151"/>
      <c r="D182" s="152" t="s">
        <v>322</v>
      </c>
      <c r="E182" s="153" t="s">
        <v>43</v>
      </c>
      <c r="F182" s="154" t="s">
        <v>1167</v>
      </c>
      <c r="H182" s="155">
        <v>2</v>
      </c>
      <c r="I182" s="156"/>
      <c r="L182" s="151"/>
      <c r="M182" s="157"/>
      <c r="T182" s="158"/>
      <c r="AT182" s="153" t="s">
        <v>322</v>
      </c>
      <c r="AU182" s="153" t="s">
        <v>90</v>
      </c>
      <c r="AV182" s="12" t="s">
        <v>90</v>
      </c>
      <c r="AW182" s="12" t="s">
        <v>41</v>
      </c>
      <c r="AX182" s="12" t="s">
        <v>88</v>
      </c>
      <c r="AY182" s="153" t="s">
        <v>311</v>
      </c>
    </row>
    <row r="183" spans="2:65" s="1" customFormat="1" ht="16.5" customHeight="1" x14ac:dyDescent="0.2">
      <c r="B183" s="34"/>
      <c r="C183" s="172" t="s">
        <v>455</v>
      </c>
      <c r="D183" s="172" t="s">
        <v>634</v>
      </c>
      <c r="E183" s="173" t="s">
        <v>821</v>
      </c>
      <c r="F183" s="174" t="s">
        <v>822</v>
      </c>
      <c r="G183" s="175" t="s">
        <v>340</v>
      </c>
      <c r="H183" s="176">
        <v>2</v>
      </c>
      <c r="I183" s="177"/>
      <c r="J183" s="178">
        <f>ROUND(I183*H183,2)</f>
        <v>0</v>
      </c>
      <c r="K183" s="174" t="s">
        <v>317</v>
      </c>
      <c r="L183" s="179"/>
      <c r="M183" s="180" t="s">
        <v>43</v>
      </c>
      <c r="N183" s="181" t="s">
        <v>52</v>
      </c>
      <c r="P183" s="143">
        <f>O183*H183</f>
        <v>0</v>
      </c>
      <c r="Q183" s="143">
        <v>6.0000000000000002E-5</v>
      </c>
      <c r="R183" s="143">
        <f>Q183*H183</f>
        <v>1.2E-4</v>
      </c>
      <c r="S183" s="143">
        <v>0</v>
      </c>
      <c r="T183" s="144">
        <f>S183*H183</f>
        <v>0</v>
      </c>
      <c r="AR183" s="145" t="s">
        <v>362</v>
      </c>
      <c r="AT183" s="145" t="s">
        <v>634</v>
      </c>
      <c r="AU183" s="145" t="s">
        <v>90</v>
      </c>
      <c r="AY183" s="18" t="s">
        <v>311</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318</v>
      </c>
      <c r="BM183" s="145" t="s">
        <v>4947</v>
      </c>
    </row>
    <row r="184" spans="2:65" s="1" customFormat="1" ht="16.5" customHeight="1" x14ac:dyDescent="0.2">
      <c r="B184" s="34"/>
      <c r="C184" s="172" t="s">
        <v>462</v>
      </c>
      <c r="D184" s="172" t="s">
        <v>634</v>
      </c>
      <c r="E184" s="173" t="s">
        <v>4281</v>
      </c>
      <c r="F184" s="174" t="s">
        <v>4282</v>
      </c>
      <c r="G184" s="175" t="s">
        <v>340</v>
      </c>
      <c r="H184" s="176">
        <v>1</v>
      </c>
      <c r="I184" s="177"/>
      <c r="J184" s="178">
        <f>ROUND(I184*H184,2)</f>
        <v>0</v>
      </c>
      <c r="K184" s="174" t="s">
        <v>43</v>
      </c>
      <c r="L184" s="179"/>
      <c r="M184" s="180" t="s">
        <v>43</v>
      </c>
      <c r="N184" s="181" t="s">
        <v>52</v>
      </c>
      <c r="P184" s="143">
        <f>O184*H184</f>
        <v>0</v>
      </c>
      <c r="Q184" s="143">
        <v>8.0000000000000004E-4</v>
      </c>
      <c r="R184" s="143">
        <f>Q184*H184</f>
        <v>8.0000000000000004E-4</v>
      </c>
      <c r="S184" s="143">
        <v>0</v>
      </c>
      <c r="T184" s="144">
        <f>S184*H184</f>
        <v>0</v>
      </c>
      <c r="AR184" s="145" t="s">
        <v>362</v>
      </c>
      <c r="AT184" s="145" t="s">
        <v>634</v>
      </c>
      <c r="AU184" s="145" t="s">
        <v>90</v>
      </c>
      <c r="AY184" s="18" t="s">
        <v>311</v>
      </c>
      <c r="BE184" s="146">
        <f>IF(N184="základní",J184,0)</f>
        <v>0</v>
      </c>
      <c r="BF184" s="146">
        <f>IF(N184="snížená",J184,0)</f>
        <v>0</v>
      </c>
      <c r="BG184" s="146">
        <f>IF(N184="zákl. přenesená",J184,0)</f>
        <v>0</v>
      </c>
      <c r="BH184" s="146">
        <f>IF(N184="sníž. přenesená",J184,0)</f>
        <v>0</v>
      </c>
      <c r="BI184" s="146">
        <f>IF(N184="nulová",J184,0)</f>
        <v>0</v>
      </c>
      <c r="BJ184" s="18" t="s">
        <v>88</v>
      </c>
      <c r="BK184" s="146">
        <f>ROUND(I184*H184,2)</f>
        <v>0</v>
      </c>
      <c r="BL184" s="18" t="s">
        <v>318</v>
      </c>
      <c r="BM184" s="145" t="s">
        <v>4948</v>
      </c>
    </row>
    <row r="185" spans="2:65" s="12" customFormat="1" ht="11.25" x14ac:dyDescent="0.2">
      <c r="B185" s="151"/>
      <c r="D185" s="152" t="s">
        <v>322</v>
      </c>
      <c r="E185" s="153" t="s">
        <v>43</v>
      </c>
      <c r="F185" s="154" t="s">
        <v>4949</v>
      </c>
      <c r="H185" s="155">
        <v>1</v>
      </c>
      <c r="I185" s="156"/>
      <c r="L185" s="151"/>
      <c r="M185" s="157"/>
      <c r="T185" s="158"/>
      <c r="AT185" s="153" t="s">
        <v>322</v>
      </c>
      <c r="AU185" s="153" t="s">
        <v>90</v>
      </c>
      <c r="AV185" s="12" t="s">
        <v>90</v>
      </c>
      <c r="AW185" s="12" t="s">
        <v>41</v>
      </c>
      <c r="AX185" s="12" t="s">
        <v>88</v>
      </c>
      <c r="AY185" s="153" t="s">
        <v>311</v>
      </c>
    </row>
    <row r="186" spans="2:65" s="1" customFormat="1" ht="16.5" customHeight="1" x14ac:dyDescent="0.2">
      <c r="B186" s="34"/>
      <c r="C186" s="134" t="s">
        <v>476</v>
      </c>
      <c r="D186" s="134" t="s">
        <v>313</v>
      </c>
      <c r="E186" s="135" t="s">
        <v>3015</v>
      </c>
      <c r="F186" s="136" t="s">
        <v>3016</v>
      </c>
      <c r="G186" s="137" t="s">
        <v>316</v>
      </c>
      <c r="H186" s="138">
        <v>4.12</v>
      </c>
      <c r="I186" s="139"/>
      <c r="J186" s="140">
        <f>ROUND(I186*H186,2)</f>
        <v>0</v>
      </c>
      <c r="K186" s="136" t="s">
        <v>317</v>
      </c>
      <c r="L186" s="34"/>
      <c r="M186" s="141" t="s">
        <v>43</v>
      </c>
      <c r="N186" s="142" t="s">
        <v>52</v>
      </c>
      <c r="P186" s="143">
        <f>O186*H186</f>
        <v>0</v>
      </c>
      <c r="Q186" s="143">
        <v>0</v>
      </c>
      <c r="R186" s="143">
        <f>Q186*H186</f>
        <v>0</v>
      </c>
      <c r="S186" s="143">
        <v>2.2000000000000002</v>
      </c>
      <c r="T186" s="144">
        <f>S186*H186</f>
        <v>9.0640000000000018</v>
      </c>
      <c r="AR186" s="145" t="s">
        <v>318</v>
      </c>
      <c r="AT186" s="145" t="s">
        <v>313</v>
      </c>
      <c r="AU186" s="145" t="s">
        <v>90</v>
      </c>
      <c r="AY186" s="18" t="s">
        <v>311</v>
      </c>
      <c r="BE186" s="146">
        <f>IF(N186="základní",J186,0)</f>
        <v>0</v>
      </c>
      <c r="BF186" s="146">
        <f>IF(N186="snížená",J186,0)</f>
        <v>0</v>
      </c>
      <c r="BG186" s="146">
        <f>IF(N186="zákl. přenesená",J186,0)</f>
        <v>0</v>
      </c>
      <c r="BH186" s="146">
        <f>IF(N186="sníž. přenesená",J186,0)</f>
        <v>0</v>
      </c>
      <c r="BI186" s="146">
        <f>IF(N186="nulová",J186,0)</f>
        <v>0</v>
      </c>
      <c r="BJ186" s="18" t="s">
        <v>88</v>
      </c>
      <c r="BK186" s="146">
        <f>ROUND(I186*H186,2)</f>
        <v>0</v>
      </c>
      <c r="BL186" s="18" t="s">
        <v>318</v>
      </c>
      <c r="BM186" s="145" t="s">
        <v>4950</v>
      </c>
    </row>
    <row r="187" spans="2:65" s="1" customFormat="1" ht="11.25" x14ac:dyDescent="0.2">
      <c r="B187" s="34"/>
      <c r="D187" s="147" t="s">
        <v>320</v>
      </c>
      <c r="F187" s="148" t="s">
        <v>3018</v>
      </c>
      <c r="I187" s="149"/>
      <c r="L187" s="34"/>
      <c r="M187" s="150"/>
      <c r="T187" s="55"/>
      <c r="AT187" s="18" t="s">
        <v>320</v>
      </c>
      <c r="AU187" s="18" t="s">
        <v>90</v>
      </c>
    </row>
    <row r="188" spans="2:65" s="12" customFormat="1" ht="11.25" x14ac:dyDescent="0.2">
      <c r="B188" s="151"/>
      <c r="D188" s="152" t="s">
        <v>322</v>
      </c>
      <c r="E188" s="153" t="s">
        <v>43</v>
      </c>
      <c r="F188" s="154" t="s">
        <v>4951</v>
      </c>
      <c r="H188" s="155">
        <v>4.12</v>
      </c>
      <c r="I188" s="156"/>
      <c r="L188" s="151"/>
      <c r="M188" s="157"/>
      <c r="T188" s="158"/>
      <c r="AT188" s="153" t="s">
        <v>322</v>
      </c>
      <c r="AU188" s="153" t="s">
        <v>90</v>
      </c>
      <c r="AV188" s="12" t="s">
        <v>90</v>
      </c>
      <c r="AW188" s="12" t="s">
        <v>41</v>
      </c>
      <c r="AX188" s="12" t="s">
        <v>88</v>
      </c>
      <c r="AY188" s="153" t="s">
        <v>311</v>
      </c>
    </row>
    <row r="189" spans="2:65" s="1" customFormat="1" ht="21.75" customHeight="1" x14ac:dyDescent="0.2">
      <c r="B189" s="34"/>
      <c r="C189" s="134" t="s">
        <v>481</v>
      </c>
      <c r="D189" s="134" t="s">
        <v>313</v>
      </c>
      <c r="E189" s="135" t="s">
        <v>4952</v>
      </c>
      <c r="F189" s="136" t="s">
        <v>4953</v>
      </c>
      <c r="G189" s="137" t="s">
        <v>316</v>
      </c>
      <c r="H189" s="138">
        <v>4.12</v>
      </c>
      <c r="I189" s="139"/>
      <c r="J189" s="140">
        <f>ROUND(I189*H189,2)</f>
        <v>0</v>
      </c>
      <c r="K189" s="136" t="s">
        <v>317</v>
      </c>
      <c r="L189" s="34"/>
      <c r="M189" s="141" t="s">
        <v>43</v>
      </c>
      <c r="N189" s="142" t="s">
        <v>52</v>
      </c>
      <c r="P189" s="143">
        <f>O189*H189</f>
        <v>0</v>
      </c>
      <c r="Q189" s="143">
        <v>0</v>
      </c>
      <c r="R189" s="143">
        <f>Q189*H189</f>
        <v>0</v>
      </c>
      <c r="S189" s="143">
        <v>2.9000000000000001E-2</v>
      </c>
      <c r="T189" s="144">
        <f>S189*H189</f>
        <v>0.11948</v>
      </c>
      <c r="AR189" s="145" t="s">
        <v>318</v>
      </c>
      <c r="AT189" s="145" t="s">
        <v>313</v>
      </c>
      <c r="AU189" s="145" t="s">
        <v>90</v>
      </c>
      <c r="AY189" s="18" t="s">
        <v>311</v>
      </c>
      <c r="BE189" s="146">
        <f>IF(N189="základní",J189,0)</f>
        <v>0</v>
      </c>
      <c r="BF189" s="146">
        <f>IF(N189="snížená",J189,0)</f>
        <v>0</v>
      </c>
      <c r="BG189" s="146">
        <f>IF(N189="zákl. přenesená",J189,0)</f>
        <v>0</v>
      </c>
      <c r="BH189" s="146">
        <f>IF(N189="sníž. přenesená",J189,0)</f>
        <v>0</v>
      </c>
      <c r="BI189" s="146">
        <f>IF(N189="nulová",J189,0)</f>
        <v>0</v>
      </c>
      <c r="BJ189" s="18" t="s">
        <v>88</v>
      </c>
      <c r="BK189" s="146">
        <f>ROUND(I189*H189,2)</f>
        <v>0</v>
      </c>
      <c r="BL189" s="18" t="s">
        <v>318</v>
      </c>
      <c r="BM189" s="145" t="s">
        <v>4954</v>
      </c>
    </row>
    <row r="190" spans="2:65" s="1" customFormat="1" ht="11.25" x14ac:dyDescent="0.2">
      <c r="B190" s="34"/>
      <c r="D190" s="147" t="s">
        <v>320</v>
      </c>
      <c r="F190" s="148" t="s">
        <v>4955</v>
      </c>
      <c r="I190" s="149"/>
      <c r="L190" s="34"/>
      <c r="M190" s="150"/>
      <c r="T190" s="55"/>
      <c r="AT190" s="18" t="s">
        <v>320</v>
      </c>
      <c r="AU190" s="18" t="s">
        <v>90</v>
      </c>
    </row>
    <row r="191" spans="2:65" s="1" customFormat="1" ht="24.2" customHeight="1" x14ac:dyDescent="0.2">
      <c r="B191" s="34"/>
      <c r="C191" s="134" t="s">
        <v>490</v>
      </c>
      <c r="D191" s="134" t="s">
        <v>313</v>
      </c>
      <c r="E191" s="135" t="s">
        <v>4295</v>
      </c>
      <c r="F191" s="136" t="s">
        <v>4296</v>
      </c>
      <c r="G191" s="137" t="s">
        <v>250</v>
      </c>
      <c r="H191" s="138">
        <v>60.2</v>
      </c>
      <c r="I191" s="139"/>
      <c r="J191" s="140">
        <f>ROUND(I191*H191,2)</f>
        <v>0</v>
      </c>
      <c r="K191" s="136" t="s">
        <v>317</v>
      </c>
      <c r="L191" s="34"/>
      <c r="M191" s="141" t="s">
        <v>43</v>
      </c>
      <c r="N191" s="142" t="s">
        <v>52</v>
      </c>
      <c r="P191" s="143">
        <f>O191*H191</f>
        <v>0</v>
      </c>
      <c r="Q191" s="143">
        <v>0</v>
      </c>
      <c r="R191" s="143">
        <f>Q191*H191</f>
        <v>0</v>
      </c>
      <c r="S191" s="143">
        <v>5.7000000000000002E-2</v>
      </c>
      <c r="T191" s="144">
        <f>S191*H191</f>
        <v>3.4314000000000004</v>
      </c>
      <c r="AR191" s="145" t="s">
        <v>318</v>
      </c>
      <c r="AT191" s="145" t="s">
        <v>313</v>
      </c>
      <c r="AU191" s="145" t="s">
        <v>90</v>
      </c>
      <c r="AY191" s="18" t="s">
        <v>311</v>
      </c>
      <c r="BE191" s="146">
        <f>IF(N191="základní",J191,0)</f>
        <v>0</v>
      </c>
      <c r="BF191" s="146">
        <f>IF(N191="snížená",J191,0)</f>
        <v>0</v>
      </c>
      <c r="BG191" s="146">
        <f>IF(N191="zákl. přenesená",J191,0)</f>
        <v>0</v>
      </c>
      <c r="BH191" s="146">
        <f>IF(N191="sníž. přenesená",J191,0)</f>
        <v>0</v>
      </c>
      <c r="BI191" s="146">
        <f>IF(N191="nulová",J191,0)</f>
        <v>0</v>
      </c>
      <c r="BJ191" s="18" t="s">
        <v>88</v>
      </c>
      <c r="BK191" s="146">
        <f>ROUND(I191*H191,2)</f>
        <v>0</v>
      </c>
      <c r="BL191" s="18" t="s">
        <v>318</v>
      </c>
      <c r="BM191" s="145" t="s">
        <v>4956</v>
      </c>
    </row>
    <row r="192" spans="2:65" s="1" customFormat="1" ht="11.25" x14ac:dyDescent="0.2">
      <c r="B192" s="34"/>
      <c r="D192" s="147" t="s">
        <v>320</v>
      </c>
      <c r="F192" s="148" t="s">
        <v>4298</v>
      </c>
      <c r="I192" s="149"/>
      <c r="L192" s="34"/>
      <c r="M192" s="150"/>
      <c r="T192" s="55"/>
      <c r="AT192" s="18" t="s">
        <v>320</v>
      </c>
      <c r="AU192" s="18" t="s">
        <v>90</v>
      </c>
    </row>
    <row r="193" spans="2:65" s="12" customFormat="1" ht="11.25" x14ac:dyDescent="0.2">
      <c r="B193" s="151"/>
      <c r="D193" s="152" t="s">
        <v>322</v>
      </c>
      <c r="E193" s="153" t="s">
        <v>43</v>
      </c>
      <c r="F193" s="154" t="s">
        <v>4957</v>
      </c>
      <c r="H193" s="155">
        <v>60.2</v>
      </c>
      <c r="I193" s="156"/>
      <c r="L193" s="151"/>
      <c r="M193" s="157"/>
      <c r="T193" s="158"/>
      <c r="AT193" s="153" t="s">
        <v>322</v>
      </c>
      <c r="AU193" s="153" t="s">
        <v>90</v>
      </c>
      <c r="AV193" s="12" t="s">
        <v>90</v>
      </c>
      <c r="AW193" s="12" t="s">
        <v>41</v>
      </c>
      <c r="AX193" s="12" t="s">
        <v>88</v>
      </c>
      <c r="AY193" s="153" t="s">
        <v>311</v>
      </c>
    </row>
    <row r="194" spans="2:65" s="1" customFormat="1" ht="24.2" customHeight="1" x14ac:dyDescent="0.2">
      <c r="B194" s="34"/>
      <c r="C194" s="134" t="s">
        <v>495</v>
      </c>
      <c r="D194" s="134" t="s">
        <v>313</v>
      </c>
      <c r="E194" s="135" t="s">
        <v>4305</v>
      </c>
      <c r="F194" s="136" t="s">
        <v>4306</v>
      </c>
      <c r="G194" s="137" t="s">
        <v>250</v>
      </c>
      <c r="H194" s="138">
        <v>5.94</v>
      </c>
      <c r="I194" s="139"/>
      <c r="J194" s="140">
        <f>ROUND(I194*H194,2)</f>
        <v>0</v>
      </c>
      <c r="K194" s="136" t="s">
        <v>317</v>
      </c>
      <c r="L194" s="34"/>
      <c r="M194" s="141" t="s">
        <v>43</v>
      </c>
      <c r="N194" s="142" t="s">
        <v>52</v>
      </c>
      <c r="P194" s="143">
        <f>O194*H194</f>
        <v>0</v>
      </c>
      <c r="Q194" s="143">
        <v>0</v>
      </c>
      <c r="R194" s="143">
        <f>Q194*H194</f>
        <v>0</v>
      </c>
      <c r="S194" s="143">
        <v>6.6000000000000003E-2</v>
      </c>
      <c r="T194" s="144">
        <f>S194*H194</f>
        <v>0.39204000000000006</v>
      </c>
      <c r="AR194" s="145" t="s">
        <v>318</v>
      </c>
      <c r="AT194" s="145" t="s">
        <v>313</v>
      </c>
      <c r="AU194" s="145" t="s">
        <v>90</v>
      </c>
      <c r="AY194" s="18" t="s">
        <v>311</v>
      </c>
      <c r="BE194" s="146">
        <f>IF(N194="základní",J194,0)</f>
        <v>0</v>
      </c>
      <c r="BF194" s="146">
        <f>IF(N194="snížená",J194,0)</f>
        <v>0</v>
      </c>
      <c r="BG194" s="146">
        <f>IF(N194="zákl. přenesená",J194,0)</f>
        <v>0</v>
      </c>
      <c r="BH194" s="146">
        <f>IF(N194="sníž. přenesená",J194,0)</f>
        <v>0</v>
      </c>
      <c r="BI194" s="146">
        <f>IF(N194="nulová",J194,0)</f>
        <v>0</v>
      </c>
      <c r="BJ194" s="18" t="s">
        <v>88</v>
      </c>
      <c r="BK194" s="146">
        <f>ROUND(I194*H194,2)</f>
        <v>0</v>
      </c>
      <c r="BL194" s="18" t="s">
        <v>318</v>
      </c>
      <c r="BM194" s="145" t="s">
        <v>4958</v>
      </c>
    </row>
    <row r="195" spans="2:65" s="1" customFormat="1" ht="11.25" x14ac:dyDescent="0.2">
      <c r="B195" s="34"/>
      <c r="D195" s="147" t="s">
        <v>320</v>
      </c>
      <c r="F195" s="148" t="s">
        <v>4308</v>
      </c>
      <c r="I195" s="149"/>
      <c r="L195" s="34"/>
      <c r="M195" s="150"/>
      <c r="T195" s="55"/>
      <c r="AT195" s="18" t="s">
        <v>320</v>
      </c>
      <c r="AU195" s="18" t="s">
        <v>90</v>
      </c>
    </row>
    <row r="196" spans="2:65" s="12" customFormat="1" ht="11.25" x14ac:dyDescent="0.2">
      <c r="B196" s="151"/>
      <c r="D196" s="152" t="s">
        <v>322</v>
      </c>
      <c r="E196" s="153" t="s">
        <v>43</v>
      </c>
      <c r="F196" s="154" t="s">
        <v>4959</v>
      </c>
      <c r="H196" s="155">
        <v>5.94</v>
      </c>
      <c r="I196" s="156"/>
      <c r="L196" s="151"/>
      <c r="M196" s="157"/>
      <c r="T196" s="158"/>
      <c r="AT196" s="153" t="s">
        <v>322</v>
      </c>
      <c r="AU196" s="153" t="s">
        <v>90</v>
      </c>
      <c r="AV196" s="12" t="s">
        <v>90</v>
      </c>
      <c r="AW196" s="12" t="s">
        <v>41</v>
      </c>
      <c r="AX196" s="12" t="s">
        <v>88</v>
      </c>
      <c r="AY196" s="153" t="s">
        <v>311</v>
      </c>
    </row>
    <row r="197" spans="2:65" s="1" customFormat="1" ht="21.75" customHeight="1" x14ac:dyDescent="0.2">
      <c r="B197" s="34"/>
      <c r="C197" s="134" t="s">
        <v>502</v>
      </c>
      <c r="D197" s="134" t="s">
        <v>313</v>
      </c>
      <c r="E197" s="135" t="s">
        <v>4315</v>
      </c>
      <c r="F197" s="136" t="s">
        <v>4316</v>
      </c>
      <c r="G197" s="137" t="s">
        <v>250</v>
      </c>
      <c r="H197" s="138">
        <v>5.4</v>
      </c>
      <c r="I197" s="139"/>
      <c r="J197" s="140">
        <f>ROUND(I197*H197,2)</f>
        <v>0</v>
      </c>
      <c r="K197" s="136" t="s">
        <v>317</v>
      </c>
      <c r="L197" s="34"/>
      <c r="M197" s="141" t="s">
        <v>43</v>
      </c>
      <c r="N197" s="142" t="s">
        <v>52</v>
      </c>
      <c r="P197" s="143">
        <f>O197*H197</f>
        <v>0</v>
      </c>
      <c r="Q197" s="143">
        <v>0</v>
      </c>
      <c r="R197" s="143">
        <f>Q197*H197</f>
        <v>0</v>
      </c>
      <c r="S197" s="143">
        <v>5.8999999999999997E-2</v>
      </c>
      <c r="T197" s="144">
        <f>S197*H197</f>
        <v>0.31859999999999999</v>
      </c>
      <c r="AR197" s="145" t="s">
        <v>318</v>
      </c>
      <c r="AT197" s="145" t="s">
        <v>313</v>
      </c>
      <c r="AU197" s="145" t="s">
        <v>90</v>
      </c>
      <c r="AY197" s="18" t="s">
        <v>311</v>
      </c>
      <c r="BE197" s="146">
        <f>IF(N197="základní",J197,0)</f>
        <v>0</v>
      </c>
      <c r="BF197" s="146">
        <f>IF(N197="snížená",J197,0)</f>
        <v>0</v>
      </c>
      <c r="BG197" s="146">
        <f>IF(N197="zákl. přenesená",J197,0)</f>
        <v>0</v>
      </c>
      <c r="BH197" s="146">
        <f>IF(N197="sníž. přenesená",J197,0)</f>
        <v>0</v>
      </c>
      <c r="BI197" s="146">
        <f>IF(N197="nulová",J197,0)</f>
        <v>0</v>
      </c>
      <c r="BJ197" s="18" t="s">
        <v>88</v>
      </c>
      <c r="BK197" s="146">
        <f>ROUND(I197*H197,2)</f>
        <v>0</v>
      </c>
      <c r="BL197" s="18" t="s">
        <v>318</v>
      </c>
      <c r="BM197" s="145" t="s">
        <v>4960</v>
      </c>
    </row>
    <row r="198" spans="2:65" s="1" customFormat="1" ht="11.25" x14ac:dyDescent="0.2">
      <c r="B198" s="34"/>
      <c r="D198" s="147" t="s">
        <v>320</v>
      </c>
      <c r="F198" s="148" t="s">
        <v>4318</v>
      </c>
      <c r="I198" s="149"/>
      <c r="L198" s="34"/>
      <c r="M198" s="150"/>
      <c r="T198" s="55"/>
      <c r="AT198" s="18" t="s">
        <v>320</v>
      </c>
      <c r="AU198" s="18" t="s">
        <v>90</v>
      </c>
    </row>
    <row r="199" spans="2:65" s="12" customFormat="1" ht="11.25" x14ac:dyDescent="0.2">
      <c r="B199" s="151"/>
      <c r="D199" s="152" t="s">
        <v>322</v>
      </c>
      <c r="E199" s="153" t="s">
        <v>43</v>
      </c>
      <c r="F199" s="154" t="s">
        <v>4961</v>
      </c>
      <c r="H199" s="155">
        <v>5.4</v>
      </c>
      <c r="I199" s="156"/>
      <c r="L199" s="151"/>
      <c r="M199" s="157"/>
      <c r="T199" s="158"/>
      <c r="AT199" s="153" t="s">
        <v>322</v>
      </c>
      <c r="AU199" s="153" t="s">
        <v>90</v>
      </c>
      <c r="AV199" s="12" t="s">
        <v>90</v>
      </c>
      <c r="AW199" s="12" t="s">
        <v>41</v>
      </c>
      <c r="AX199" s="12" t="s">
        <v>88</v>
      </c>
      <c r="AY199" s="153" t="s">
        <v>311</v>
      </c>
    </row>
    <row r="200" spans="2:65" s="1" customFormat="1" ht="24.2" customHeight="1" x14ac:dyDescent="0.2">
      <c r="B200" s="34"/>
      <c r="C200" s="134" t="s">
        <v>510</v>
      </c>
      <c r="D200" s="134" t="s">
        <v>313</v>
      </c>
      <c r="E200" s="135" t="s">
        <v>825</v>
      </c>
      <c r="F200" s="136" t="s">
        <v>826</v>
      </c>
      <c r="G200" s="137" t="s">
        <v>379</v>
      </c>
      <c r="H200" s="138">
        <v>90</v>
      </c>
      <c r="I200" s="139"/>
      <c r="J200" s="140">
        <f>ROUND(I200*H200,2)</f>
        <v>0</v>
      </c>
      <c r="K200" s="136" t="s">
        <v>317</v>
      </c>
      <c r="L200" s="34"/>
      <c r="M200" s="141" t="s">
        <v>43</v>
      </c>
      <c r="N200" s="142" t="s">
        <v>52</v>
      </c>
      <c r="P200" s="143">
        <f>O200*H200</f>
        <v>0</v>
      </c>
      <c r="Q200" s="143">
        <v>0</v>
      </c>
      <c r="R200" s="143">
        <f>Q200*H200</f>
        <v>0</v>
      </c>
      <c r="S200" s="143">
        <v>1.7999999999999999E-2</v>
      </c>
      <c r="T200" s="144">
        <f>S200*H200</f>
        <v>1.6199999999999999</v>
      </c>
      <c r="AR200" s="145" t="s">
        <v>318</v>
      </c>
      <c r="AT200" s="145" t="s">
        <v>313</v>
      </c>
      <c r="AU200" s="145" t="s">
        <v>90</v>
      </c>
      <c r="AY200" s="18" t="s">
        <v>311</v>
      </c>
      <c r="BE200" s="146">
        <f>IF(N200="základní",J200,0)</f>
        <v>0</v>
      </c>
      <c r="BF200" s="146">
        <f>IF(N200="snížená",J200,0)</f>
        <v>0</v>
      </c>
      <c r="BG200" s="146">
        <f>IF(N200="zákl. přenesená",J200,0)</f>
        <v>0</v>
      </c>
      <c r="BH200" s="146">
        <f>IF(N200="sníž. přenesená",J200,0)</f>
        <v>0</v>
      </c>
      <c r="BI200" s="146">
        <f>IF(N200="nulová",J200,0)</f>
        <v>0</v>
      </c>
      <c r="BJ200" s="18" t="s">
        <v>88</v>
      </c>
      <c r="BK200" s="146">
        <f>ROUND(I200*H200,2)</f>
        <v>0</v>
      </c>
      <c r="BL200" s="18" t="s">
        <v>318</v>
      </c>
      <c r="BM200" s="145" t="s">
        <v>4962</v>
      </c>
    </row>
    <row r="201" spans="2:65" s="1" customFormat="1" ht="11.25" x14ac:dyDescent="0.2">
      <c r="B201" s="34"/>
      <c r="D201" s="147" t="s">
        <v>320</v>
      </c>
      <c r="F201" s="148" t="s">
        <v>828</v>
      </c>
      <c r="I201" s="149"/>
      <c r="L201" s="34"/>
      <c r="M201" s="150"/>
      <c r="T201" s="55"/>
      <c r="AT201" s="18" t="s">
        <v>320</v>
      </c>
      <c r="AU201" s="18" t="s">
        <v>90</v>
      </c>
    </row>
    <row r="202" spans="2:65" s="12" customFormat="1" ht="11.25" x14ac:dyDescent="0.2">
      <c r="B202" s="151"/>
      <c r="D202" s="152" t="s">
        <v>322</v>
      </c>
      <c r="E202" s="153" t="s">
        <v>43</v>
      </c>
      <c r="F202" s="154" t="s">
        <v>4963</v>
      </c>
      <c r="H202" s="155">
        <v>90</v>
      </c>
      <c r="I202" s="156"/>
      <c r="L202" s="151"/>
      <c r="M202" s="157"/>
      <c r="T202" s="158"/>
      <c r="AT202" s="153" t="s">
        <v>322</v>
      </c>
      <c r="AU202" s="153" t="s">
        <v>90</v>
      </c>
      <c r="AV202" s="12" t="s">
        <v>90</v>
      </c>
      <c r="AW202" s="12" t="s">
        <v>41</v>
      </c>
      <c r="AX202" s="12" t="s">
        <v>88</v>
      </c>
      <c r="AY202" s="153" t="s">
        <v>311</v>
      </c>
    </row>
    <row r="203" spans="2:65" s="1" customFormat="1" ht="16.5" customHeight="1" x14ac:dyDescent="0.2">
      <c r="B203" s="34"/>
      <c r="C203" s="134" t="s">
        <v>518</v>
      </c>
      <c r="D203" s="134" t="s">
        <v>313</v>
      </c>
      <c r="E203" s="135" t="s">
        <v>837</v>
      </c>
      <c r="F203" s="136" t="s">
        <v>838</v>
      </c>
      <c r="G203" s="137" t="s">
        <v>379</v>
      </c>
      <c r="H203" s="138">
        <v>80</v>
      </c>
      <c r="I203" s="139"/>
      <c r="J203" s="140">
        <f>ROUND(I203*H203,2)</f>
        <v>0</v>
      </c>
      <c r="K203" s="136" t="s">
        <v>317</v>
      </c>
      <c r="L203" s="34"/>
      <c r="M203" s="141" t="s">
        <v>43</v>
      </c>
      <c r="N203" s="142" t="s">
        <v>52</v>
      </c>
      <c r="P203" s="143">
        <f>O203*H203</f>
        <v>0</v>
      </c>
      <c r="Q203" s="143">
        <v>2.0000000000000002E-5</v>
      </c>
      <c r="R203" s="143">
        <f>Q203*H203</f>
        <v>1.6000000000000001E-3</v>
      </c>
      <c r="S203" s="143">
        <v>2E-3</v>
      </c>
      <c r="T203" s="144">
        <f>S203*H203</f>
        <v>0.16</v>
      </c>
      <c r="AR203" s="145" t="s">
        <v>318</v>
      </c>
      <c r="AT203" s="145" t="s">
        <v>313</v>
      </c>
      <c r="AU203" s="145" t="s">
        <v>90</v>
      </c>
      <c r="AY203" s="18" t="s">
        <v>311</v>
      </c>
      <c r="BE203" s="146">
        <f>IF(N203="základní",J203,0)</f>
        <v>0</v>
      </c>
      <c r="BF203" s="146">
        <f>IF(N203="snížená",J203,0)</f>
        <v>0</v>
      </c>
      <c r="BG203" s="146">
        <f>IF(N203="zákl. přenesená",J203,0)</f>
        <v>0</v>
      </c>
      <c r="BH203" s="146">
        <f>IF(N203="sníž. přenesená",J203,0)</f>
        <v>0</v>
      </c>
      <c r="BI203" s="146">
        <f>IF(N203="nulová",J203,0)</f>
        <v>0</v>
      </c>
      <c r="BJ203" s="18" t="s">
        <v>88</v>
      </c>
      <c r="BK203" s="146">
        <f>ROUND(I203*H203,2)</f>
        <v>0</v>
      </c>
      <c r="BL203" s="18" t="s">
        <v>318</v>
      </c>
      <c r="BM203" s="145" t="s">
        <v>4964</v>
      </c>
    </row>
    <row r="204" spans="2:65" s="1" customFormat="1" ht="11.25" x14ac:dyDescent="0.2">
      <c r="B204" s="34"/>
      <c r="D204" s="147" t="s">
        <v>320</v>
      </c>
      <c r="F204" s="148" t="s">
        <v>840</v>
      </c>
      <c r="I204" s="149"/>
      <c r="L204" s="34"/>
      <c r="M204" s="150"/>
      <c r="T204" s="55"/>
      <c r="AT204" s="18" t="s">
        <v>320</v>
      </c>
      <c r="AU204" s="18" t="s">
        <v>90</v>
      </c>
    </row>
    <row r="205" spans="2:65" s="12" customFormat="1" ht="11.25" x14ac:dyDescent="0.2">
      <c r="B205" s="151"/>
      <c r="D205" s="152" t="s">
        <v>322</v>
      </c>
      <c r="E205" s="153" t="s">
        <v>43</v>
      </c>
      <c r="F205" s="154" t="s">
        <v>4965</v>
      </c>
      <c r="H205" s="155">
        <v>80</v>
      </c>
      <c r="I205" s="156"/>
      <c r="L205" s="151"/>
      <c r="M205" s="157"/>
      <c r="T205" s="158"/>
      <c r="AT205" s="153" t="s">
        <v>322</v>
      </c>
      <c r="AU205" s="153" t="s">
        <v>90</v>
      </c>
      <c r="AV205" s="12" t="s">
        <v>90</v>
      </c>
      <c r="AW205" s="12" t="s">
        <v>41</v>
      </c>
      <c r="AX205" s="12" t="s">
        <v>88</v>
      </c>
      <c r="AY205" s="153" t="s">
        <v>311</v>
      </c>
    </row>
    <row r="206" spans="2:65" s="1" customFormat="1" ht="16.5" customHeight="1" x14ac:dyDescent="0.2">
      <c r="B206" s="34"/>
      <c r="C206" s="134" t="s">
        <v>523</v>
      </c>
      <c r="D206" s="134" t="s">
        <v>313</v>
      </c>
      <c r="E206" s="135" t="s">
        <v>4348</v>
      </c>
      <c r="F206" s="136" t="s">
        <v>4349</v>
      </c>
      <c r="G206" s="137" t="s">
        <v>379</v>
      </c>
      <c r="H206" s="138">
        <v>80</v>
      </c>
      <c r="I206" s="139"/>
      <c r="J206" s="140">
        <f>ROUND(I206*H206,2)</f>
        <v>0</v>
      </c>
      <c r="K206" s="136" t="s">
        <v>317</v>
      </c>
      <c r="L206" s="34"/>
      <c r="M206" s="141" t="s">
        <v>43</v>
      </c>
      <c r="N206" s="142" t="s">
        <v>52</v>
      </c>
      <c r="P206" s="143">
        <f>O206*H206</f>
        <v>0</v>
      </c>
      <c r="Q206" s="143">
        <v>1.0000000000000001E-5</v>
      </c>
      <c r="R206" s="143">
        <f>Q206*H206</f>
        <v>8.0000000000000004E-4</v>
      </c>
      <c r="S206" s="143">
        <v>2E-3</v>
      </c>
      <c r="T206" s="144">
        <f>S206*H206</f>
        <v>0.16</v>
      </c>
      <c r="AR206" s="145" t="s">
        <v>318</v>
      </c>
      <c r="AT206" s="145" t="s">
        <v>313</v>
      </c>
      <c r="AU206" s="145" t="s">
        <v>90</v>
      </c>
      <c r="AY206" s="18" t="s">
        <v>311</v>
      </c>
      <c r="BE206" s="146">
        <f>IF(N206="základní",J206,0)</f>
        <v>0</v>
      </c>
      <c r="BF206" s="146">
        <f>IF(N206="snížená",J206,0)</f>
        <v>0</v>
      </c>
      <c r="BG206" s="146">
        <f>IF(N206="zákl. přenesená",J206,0)</f>
        <v>0</v>
      </c>
      <c r="BH206" s="146">
        <f>IF(N206="sníž. přenesená",J206,0)</f>
        <v>0</v>
      </c>
      <c r="BI206" s="146">
        <f>IF(N206="nulová",J206,0)</f>
        <v>0</v>
      </c>
      <c r="BJ206" s="18" t="s">
        <v>88</v>
      </c>
      <c r="BK206" s="146">
        <f>ROUND(I206*H206,2)</f>
        <v>0</v>
      </c>
      <c r="BL206" s="18" t="s">
        <v>318</v>
      </c>
      <c r="BM206" s="145" t="s">
        <v>4966</v>
      </c>
    </row>
    <row r="207" spans="2:65" s="1" customFormat="1" ht="11.25" x14ac:dyDescent="0.2">
      <c r="B207" s="34"/>
      <c r="D207" s="147" t="s">
        <v>320</v>
      </c>
      <c r="F207" s="148" t="s">
        <v>4351</v>
      </c>
      <c r="I207" s="149"/>
      <c r="L207" s="34"/>
      <c r="M207" s="150"/>
      <c r="T207" s="55"/>
      <c r="AT207" s="18" t="s">
        <v>320</v>
      </c>
      <c r="AU207" s="18" t="s">
        <v>90</v>
      </c>
    </row>
    <row r="208" spans="2:65" s="12" customFormat="1" ht="11.25" x14ac:dyDescent="0.2">
      <c r="B208" s="151"/>
      <c r="D208" s="152" t="s">
        <v>322</v>
      </c>
      <c r="E208" s="153" t="s">
        <v>43</v>
      </c>
      <c r="F208" s="154" t="s">
        <v>4965</v>
      </c>
      <c r="H208" s="155">
        <v>80</v>
      </c>
      <c r="I208" s="156"/>
      <c r="L208" s="151"/>
      <c r="M208" s="157"/>
      <c r="T208" s="158"/>
      <c r="AT208" s="153" t="s">
        <v>322</v>
      </c>
      <c r="AU208" s="153" t="s">
        <v>90</v>
      </c>
      <c r="AV208" s="12" t="s">
        <v>90</v>
      </c>
      <c r="AW208" s="12" t="s">
        <v>41</v>
      </c>
      <c r="AX208" s="12" t="s">
        <v>88</v>
      </c>
      <c r="AY208" s="153" t="s">
        <v>311</v>
      </c>
    </row>
    <row r="209" spans="2:65" s="1" customFormat="1" ht="24.2" customHeight="1" x14ac:dyDescent="0.2">
      <c r="B209" s="34"/>
      <c r="C209" s="134" t="s">
        <v>528</v>
      </c>
      <c r="D209" s="134" t="s">
        <v>313</v>
      </c>
      <c r="E209" s="135" t="s">
        <v>3033</v>
      </c>
      <c r="F209" s="136" t="s">
        <v>3034</v>
      </c>
      <c r="G209" s="137" t="s">
        <v>250</v>
      </c>
      <c r="H209" s="138">
        <v>42.33</v>
      </c>
      <c r="I209" s="139"/>
      <c r="J209" s="140">
        <f>ROUND(I209*H209,2)</f>
        <v>0</v>
      </c>
      <c r="K209" s="136" t="s">
        <v>317</v>
      </c>
      <c r="L209" s="34"/>
      <c r="M209" s="141" t="s">
        <v>43</v>
      </c>
      <c r="N209" s="142" t="s">
        <v>52</v>
      </c>
      <c r="P209" s="143">
        <f>O209*H209</f>
        <v>0</v>
      </c>
      <c r="Q209" s="143">
        <v>0</v>
      </c>
      <c r="R209" s="143">
        <f>Q209*H209</f>
        <v>0</v>
      </c>
      <c r="S209" s="143">
        <v>4.5999999999999999E-2</v>
      </c>
      <c r="T209" s="144">
        <f>S209*H209</f>
        <v>1.9471799999999999</v>
      </c>
      <c r="AR209" s="145" t="s">
        <v>318</v>
      </c>
      <c r="AT209" s="145" t="s">
        <v>313</v>
      </c>
      <c r="AU209" s="145" t="s">
        <v>90</v>
      </c>
      <c r="AY209" s="18" t="s">
        <v>311</v>
      </c>
      <c r="BE209" s="146">
        <f>IF(N209="základní",J209,0)</f>
        <v>0</v>
      </c>
      <c r="BF209" s="146">
        <f>IF(N209="snížená",J209,0)</f>
        <v>0</v>
      </c>
      <c r="BG209" s="146">
        <f>IF(N209="zákl. přenesená",J209,0)</f>
        <v>0</v>
      </c>
      <c r="BH209" s="146">
        <f>IF(N209="sníž. přenesená",J209,0)</f>
        <v>0</v>
      </c>
      <c r="BI209" s="146">
        <f>IF(N209="nulová",J209,0)</f>
        <v>0</v>
      </c>
      <c r="BJ209" s="18" t="s">
        <v>88</v>
      </c>
      <c r="BK209" s="146">
        <f>ROUND(I209*H209,2)</f>
        <v>0</v>
      </c>
      <c r="BL209" s="18" t="s">
        <v>318</v>
      </c>
      <c r="BM209" s="145" t="s">
        <v>4967</v>
      </c>
    </row>
    <row r="210" spans="2:65" s="1" customFormat="1" ht="11.25" x14ac:dyDescent="0.2">
      <c r="B210" s="34"/>
      <c r="D210" s="147" t="s">
        <v>320</v>
      </c>
      <c r="F210" s="148" t="s">
        <v>3036</v>
      </c>
      <c r="I210" s="149"/>
      <c r="L210" s="34"/>
      <c r="M210" s="150"/>
      <c r="T210" s="55"/>
      <c r="AT210" s="18" t="s">
        <v>320</v>
      </c>
      <c r="AU210" s="18" t="s">
        <v>90</v>
      </c>
    </row>
    <row r="211" spans="2:65" s="12" customFormat="1" ht="11.25" x14ac:dyDescent="0.2">
      <c r="B211" s="151"/>
      <c r="D211" s="152" t="s">
        <v>322</v>
      </c>
      <c r="E211" s="153" t="s">
        <v>43</v>
      </c>
      <c r="F211" s="154" t="s">
        <v>4968</v>
      </c>
      <c r="H211" s="155">
        <v>42.33</v>
      </c>
      <c r="I211" s="156"/>
      <c r="L211" s="151"/>
      <c r="M211" s="157"/>
      <c r="T211" s="158"/>
      <c r="AT211" s="153" t="s">
        <v>322</v>
      </c>
      <c r="AU211" s="153" t="s">
        <v>90</v>
      </c>
      <c r="AV211" s="12" t="s">
        <v>90</v>
      </c>
      <c r="AW211" s="12" t="s">
        <v>41</v>
      </c>
      <c r="AX211" s="12" t="s">
        <v>88</v>
      </c>
      <c r="AY211" s="153" t="s">
        <v>311</v>
      </c>
    </row>
    <row r="212" spans="2:65" s="1" customFormat="1" ht="24.2" customHeight="1" x14ac:dyDescent="0.2">
      <c r="B212" s="34"/>
      <c r="C212" s="134" t="s">
        <v>533</v>
      </c>
      <c r="D212" s="134" t="s">
        <v>313</v>
      </c>
      <c r="E212" s="135" t="s">
        <v>3039</v>
      </c>
      <c r="F212" s="136" t="s">
        <v>3040</v>
      </c>
      <c r="G212" s="137" t="s">
        <v>250</v>
      </c>
      <c r="H212" s="138">
        <v>88.66</v>
      </c>
      <c r="I212" s="139"/>
      <c r="J212" s="140">
        <f>ROUND(I212*H212,2)</f>
        <v>0</v>
      </c>
      <c r="K212" s="136" t="s">
        <v>317</v>
      </c>
      <c r="L212" s="34"/>
      <c r="M212" s="141" t="s">
        <v>43</v>
      </c>
      <c r="N212" s="142" t="s">
        <v>52</v>
      </c>
      <c r="P212" s="143">
        <f>O212*H212</f>
        <v>0</v>
      </c>
      <c r="Q212" s="143">
        <v>0</v>
      </c>
      <c r="R212" s="143">
        <f>Q212*H212</f>
        <v>0</v>
      </c>
      <c r="S212" s="143">
        <v>5.8999999999999997E-2</v>
      </c>
      <c r="T212" s="144">
        <f>S212*H212</f>
        <v>5.2309399999999995</v>
      </c>
      <c r="AR212" s="145" t="s">
        <v>318</v>
      </c>
      <c r="AT212" s="145" t="s">
        <v>313</v>
      </c>
      <c r="AU212" s="145" t="s">
        <v>90</v>
      </c>
      <c r="AY212" s="18" t="s">
        <v>311</v>
      </c>
      <c r="BE212" s="146">
        <f>IF(N212="základní",J212,0)</f>
        <v>0</v>
      </c>
      <c r="BF212" s="146">
        <f>IF(N212="snížená",J212,0)</f>
        <v>0</v>
      </c>
      <c r="BG212" s="146">
        <f>IF(N212="zákl. přenesená",J212,0)</f>
        <v>0</v>
      </c>
      <c r="BH212" s="146">
        <f>IF(N212="sníž. přenesená",J212,0)</f>
        <v>0</v>
      </c>
      <c r="BI212" s="146">
        <f>IF(N212="nulová",J212,0)</f>
        <v>0</v>
      </c>
      <c r="BJ212" s="18" t="s">
        <v>88</v>
      </c>
      <c r="BK212" s="146">
        <f>ROUND(I212*H212,2)</f>
        <v>0</v>
      </c>
      <c r="BL212" s="18" t="s">
        <v>318</v>
      </c>
      <c r="BM212" s="145" t="s">
        <v>4969</v>
      </c>
    </row>
    <row r="213" spans="2:65" s="1" customFormat="1" ht="11.25" x14ac:dyDescent="0.2">
      <c r="B213" s="34"/>
      <c r="D213" s="147" t="s">
        <v>320</v>
      </c>
      <c r="F213" s="148" t="s">
        <v>3042</v>
      </c>
      <c r="I213" s="149"/>
      <c r="L213" s="34"/>
      <c r="M213" s="150"/>
      <c r="T213" s="55"/>
      <c r="AT213" s="18" t="s">
        <v>320</v>
      </c>
      <c r="AU213" s="18" t="s">
        <v>90</v>
      </c>
    </row>
    <row r="214" spans="2:65" s="12" customFormat="1" ht="11.25" x14ac:dyDescent="0.2">
      <c r="B214" s="151"/>
      <c r="D214" s="152" t="s">
        <v>322</v>
      </c>
      <c r="E214" s="153" t="s">
        <v>43</v>
      </c>
      <c r="F214" s="154" t="s">
        <v>4970</v>
      </c>
      <c r="H214" s="155">
        <v>88.66</v>
      </c>
      <c r="I214" s="156"/>
      <c r="L214" s="151"/>
      <c r="M214" s="157"/>
      <c r="T214" s="158"/>
      <c r="AT214" s="153" t="s">
        <v>322</v>
      </c>
      <c r="AU214" s="153" t="s">
        <v>90</v>
      </c>
      <c r="AV214" s="12" t="s">
        <v>90</v>
      </c>
      <c r="AW214" s="12" t="s">
        <v>41</v>
      </c>
      <c r="AX214" s="12" t="s">
        <v>88</v>
      </c>
      <c r="AY214" s="153" t="s">
        <v>311</v>
      </c>
    </row>
    <row r="215" spans="2:65" s="1" customFormat="1" ht="24.2" customHeight="1" x14ac:dyDescent="0.2">
      <c r="B215" s="34"/>
      <c r="C215" s="134" t="s">
        <v>539</v>
      </c>
      <c r="D215" s="134" t="s">
        <v>313</v>
      </c>
      <c r="E215" s="135" t="s">
        <v>4362</v>
      </c>
      <c r="F215" s="136" t="s">
        <v>4363</v>
      </c>
      <c r="G215" s="137" t="s">
        <v>250</v>
      </c>
      <c r="H215" s="138">
        <v>70.09</v>
      </c>
      <c r="I215" s="139"/>
      <c r="J215" s="140">
        <f>ROUND(I215*H215,2)</f>
        <v>0</v>
      </c>
      <c r="K215" s="136" t="s">
        <v>317</v>
      </c>
      <c r="L215" s="34"/>
      <c r="M215" s="141" t="s">
        <v>43</v>
      </c>
      <c r="N215" s="142" t="s">
        <v>52</v>
      </c>
      <c r="P215" s="143">
        <f>O215*H215</f>
        <v>0</v>
      </c>
      <c r="Q215" s="143">
        <v>0</v>
      </c>
      <c r="R215" s="143">
        <f>Q215*H215</f>
        <v>0</v>
      </c>
      <c r="S215" s="143">
        <v>6.8000000000000005E-2</v>
      </c>
      <c r="T215" s="144">
        <f>S215*H215</f>
        <v>4.7661200000000008</v>
      </c>
      <c r="AR215" s="145" t="s">
        <v>318</v>
      </c>
      <c r="AT215" s="145" t="s">
        <v>313</v>
      </c>
      <c r="AU215" s="145" t="s">
        <v>90</v>
      </c>
      <c r="AY215" s="18" t="s">
        <v>311</v>
      </c>
      <c r="BE215" s="146">
        <f>IF(N215="základní",J215,0)</f>
        <v>0</v>
      </c>
      <c r="BF215" s="146">
        <f>IF(N215="snížená",J215,0)</f>
        <v>0</v>
      </c>
      <c r="BG215" s="146">
        <f>IF(N215="zákl. přenesená",J215,0)</f>
        <v>0</v>
      </c>
      <c r="BH215" s="146">
        <f>IF(N215="sníž. přenesená",J215,0)</f>
        <v>0</v>
      </c>
      <c r="BI215" s="146">
        <f>IF(N215="nulová",J215,0)</f>
        <v>0</v>
      </c>
      <c r="BJ215" s="18" t="s">
        <v>88</v>
      </c>
      <c r="BK215" s="146">
        <f>ROUND(I215*H215,2)</f>
        <v>0</v>
      </c>
      <c r="BL215" s="18" t="s">
        <v>318</v>
      </c>
      <c r="BM215" s="145" t="s">
        <v>4971</v>
      </c>
    </row>
    <row r="216" spans="2:65" s="1" customFormat="1" ht="11.25" x14ac:dyDescent="0.2">
      <c r="B216" s="34"/>
      <c r="D216" s="147" t="s">
        <v>320</v>
      </c>
      <c r="F216" s="148" t="s">
        <v>4365</v>
      </c>
      <c r="I216" s="149"/>
      <c r="L216" s="34"/>
      <c r="M216" s="150"/>
      <c r="T216" s="55"/>
      <c r="AT216" s="18" t="s">
        <v>320</v>
      </c>
      <c r="AU216" s="18" t="s">
        <v>90</v>
      </c>
    </row>
    <row r="217" spans="2:65" s="12" customFormat="1" ht="11.25" x14ac:dyDescent="0.2">
      <c r="B217" s="151"/>
      <c r="D217" s="152" t="s">
        <v>322</v>
      </c>
      <c r="E217" s="153" t="s">
        <v>43</v>
      </c>
      <c r="F217" s="154" t="s">
        <v>4972</v>
      </c>
      <c r="H217" s="155">
        <v>70.09</v>
      </c>
      <c r="I217" s="156"/>
      <c r="L217" s="151"/>
      <c r="M217" s="157"/>
      <c r="T217" s="158"/>
      <c r="AT217" s="153" t="s">
        <v>322</v>
      </c>
      <c r="AU217" s="153" t="s">
        <v>90</v>
      </c>
      <c r="AV217" s="12" t="s">
        <v>90</v>
      </c>
      <c r="AW217" s="12" t="s">
        <v>41</v>
      </c>
      <c r="AX217" s="12" t="s">
        <v>88</v>
      </c>
      <c r="AY217" s="153" t="s">
        <v>311</v>
      </c>
    </row>
    <row r="218" spans="2:65" s="1" customFormat="1" ht="24.2" customHeight="1" x14ac:dyDescent="0.2">
      <c r="B218" s="34"/>
      <c r="C218" s="134" t="s">
        <v>545</v>
      </c>
      <c r="D218" s="134" t="s">
        <v>313</v>
      </c>
      <c r="E218" s="135" t="s">
        <v>3045</v>
      </c>
      <c r="F218" s="136" t="s">
        <v>3046</v>
      </c>
      <c r="G218" s="137" t="s">
        <v>250</v>
      </c>
      <c r="H218" s="138">
        <v>22.38</v>
      </c>
      <c r="I218" s="139"/>
      <c r="J218" s="140">
        <f>ROUND(I218*H218,2)</f>
        <v>0</v>
      </c>
      <c r="K218" s="136" t="s">
        <v>317</v>
      </c>
      <c r="L218" s="34"/>
      <c r="M218" s="141" t="s">
        <v>43</v>
      </c>
      <c r="N218" s="142" t="s">
        <v>52</v>
      </c>
      <c r="P218" s="143">
        <f>O218*H218</f>
        <v>0</v>
      </c>
      <c r="Q218" s="143">
        <v>0</v>
      </c>
      <c r="R218" s="143">
        <f>Q218*H218</f>
        <v>0</v>
      </c>
      <c r="S218" s="143">
        <v>8.8999999999999996E-2</v>
      </c>
      <c r="T218" s="144">
        <f>S218*H218</f>
        <v>1.9918199999999999</v>
      </c>
      <c r="AR218" s="145" t="s">
        <v>318</v>
      </c>
      <c r="AT218" s="145" t="s">
        <v>313</v>
      </c>
      <c r="AU218" s="145" t="s">
        <v>90</v>
      </c>
      <c r="AY218" s="18" t="s">
        <v>311</v>
      </c>
      <c r="BE218" s="146">
        <f>IF(N218="základní",J218,0)</f>
        <v>0</v>
      </c>
      <c r="BF218" s="146">
        <f>IF(N218="snížená",J218,0)</f>
        <v>0</v>
      </c>
      <c r="BG218" s="146">
        <f>IF(N218="zákl. přenesená",J218,0)</f>
        <v>0</v>
      </c>
      <c r="BH218" s="146">
        <f>IF(N218="sníž. přenesená",J218,0)</f>
        <v>0</v>
      </c>
      <c r="BI218" s="146">
        <f>IF(N218="nulová",J218,0)</f>
        <v>0</v>
      </c>
      <c r="BJ218" s="18" t="s">
        <v>88</v>
      </c>
      <c r="BK218" s="146">
        <f>ROUND(I218*H218,2)</f>
        <v>0</v>
      </c>
      <c r="BL218" s="18" t="s">
        <v>318</v>
      </c>
      <c r="BM218" s="145" t="s">
        <v>4973</v>
      </c>
    </row>
    <row r="219" spans="2:65" s="1" customFormat="1" ht="11.25" x14ac:dyDescent="0.2">
      <c r="B219" s="34"/>
      <c r="D219" s="147" t="s">
        <v>320</v>
      </c>
      <c r="F219" s="148" t="s">
        <v>3048</v>
      </c>
      <c r="I219" s="149"/>
      <c r="L219" s="34"/>
      <c r="M219" s="150"/>
      <c r="T219" s="55"/>
      <c r="AT219" s="18" t="s">
        <v>320</v>
      </c>
      <c r="AU219" s="18" t="s">
        <v>90</v>
      </c>
    </row>
    <row r="220" spans="2:65" s="12" customFormat="1" ht="11.25" x14ac:dyDescent="0.2">
      <c r="B220" s="151"/>
      <c r="D220" s="152" t="s">
        <v>322</v>
      </c>
      <c r="E220" s="153" t="s">
        <v>43</v>
      </c>
      <c r="F220" s="154" t="s">
        <v>4974</v>
      </c>
      <c r="H220" s="155">
        <v>22.38</v>
      </c>
      <c r="I220" s="156"/>
      <c r="L220" s="151"/>
      <c r="M220" s="157"/>
      <c r="T220" s="158"/>
      <c r="AT220" s="153" t="s">
        <v>322</v>
      </c>
      <c r="AU220" s="153" t="s">
        <v>90</v>
      </c>
      <c r="AV220" s="12" t="s">
        <v>90</v>
      </c>
      <c r="AW220" s="12" t="s">
        <v>41</v>
      </c>
      <c r="AX220" s="12" t="s">
        <v>88</v>
      </c>
      <c r="AY220" s="153" t="s">
        <v>311</v>
      </c>
    </row>
    <row r="221" spans="2:65" s="1" customFormat="1" ht="16.5" customHeight="1" x14ac:dyDescent="0.2">
      <c r="B221" s="34"/>
      <c r="C221" s="134" t="s">
        <v>551</v>
      </c>
      <c r="D221" s="134" t="s">
        <v>313</v>
      </c>
      <c r="E221" s="135" t="s">
        <v>4379</v>
      </c>
      <c r="F221" s="136" t="s">
        <v>4380</v>
      </c>
      <c r="G221" s="137" t="s">
        <v>250</v>
      </c>
      <c r="H221" s="138">
        <v>152.54</v>
      </c>
      <c r="I221" s="139"/>
      <c r="J221" s="140">
        <f>ROUND(I221*H221,2)</f>
        <v>0</v>
      </c>
      <c r="K221" s="136" t="s">
        <v>317</v>
      </c>
      <c r="L221" s="34"/>
      <c r="M221" s="141" t="s">
        <v>43</v>
      </c>
      <c r="N221" s="142" t="s">
        <v>52</v>
      </c>
      <c r="P221" s="143">
        <f>O221*H221</f>
        <v>0</v>
      </c>
      <c r="Q221" s="143">
        <v>0</v>
      </c>
      <c r="R221" s="143">
        <f>Q221*H221</f>
        <v>0</v>
      </c>
      <c r="S221" s="143">
        <v>0</v>
      </c>
      <c r="T221" s="144">
        <f>S221*H221</f>
        <v>0</v>
      </c>
      <c r="AR221" s="145" t="s">
        <v>318</v>
      </c>
      <c r="AT221" s="145" t="s">
        <v>313</v>
      </c>
      <c r="AU221" s="145" t="s">
        <v>90</v>
      </c>
      <c r="AY221" s="18" t="s">
        <v>311</v>
      </c>
      <c r="BE221" s="146">
        <f>IF(N221="základní",J221,0)</f>
        <v>0</v>
      </c>
      <c r="BF221" s="146">
        <f>IF(N221="snížená",J221,0)</f>
        <v>0</v>
      </c>
      <c r="BG221" s="146">
        <f>IF(N221="zákl. přenesená",J221,0)</f>
        <v>0</v>
      </c>
      <c r="BH221" s="146">
        <f>IF(N221="sníž. přenesená",J221,0)</f>
        <v>0</v>
      </c>
      <c r="BI221" s="146">
        <f>IF(N221="nulová",J221,0)</f>
        <v>0</v>
      </c>
      <c r="BJ221" s="18" t="s">
        <v>88</v>
      </c>
      <c r="BK221" s="146">
        <f>ROUND(I221*H221,2)</f>
        <v>0</v>
      </c>
      <c r="BL221" s="18" t="s">
        <v>318</v>
      </c>
      <c r="BM221" s="145" t="s">
        <v>4975</v>
      </c>
    </row>
    <row r="222" spans="2:65" s="1" customFormat="1" ht="11.25" x14ac:dyDescent="0.2">
      <c r="B222" s="34"/>
      <c r="D222" s="147" t="s">
        <v>320</v>
      </c>
      <c r="F222" s="148" t="s">
        <v>4382</v>
      </c>
      <c r="I222" s="149"/>
      <c r="L222" s="34"/>
      <c r="M222" s="150"/>
      <c r="T222" s="55"/>
      <c r="AT222" s="18" t="s">
        <v>320</v>
      </c>
      <c r="AU222" s="18" t="s">
        <v>90</v>
      </c>
    </row>
    <row r="223" spans="2:65" s="11" customFormat="1" ht="22.9" customHeight="1" x14ac:dyDescent="0.2">
      <c r="B223" s="122"/>
      <c r="D223" s="123" t="s">
        <v>80</v>
      </c>
      <c r="E223" s="132" t="s">
        <v>868</v>
      </c>
      <c r="F223" s="132" t="s">
        <v>869</v>
      </c>
      <c r="I223" s="125"/>
      <c r="J223" s="133">
        <f>BK223</f>
        <v>0</v>
      </c>
      <c r="L223" s="122"/>
      <c r="M223" s="127"/>
      <c r="P223" s="128">
        <f>SUM(P224:P230)</f>
        <v>0</v>
      </c>
      <c r="R223" s="128">
        <f>SUM(R224:R230)</f>
        <v>0</v>
      </c>
      <c r="T223" s="129">
        <f>SUM(T224:T230)</f>
        <v>0</v>
      </c>
      <c r="AR223" s="123" t="s">
        <v>88</v>
      </c>
      <c r="AT223" s="130" t="s">
        <v>80</v>
      </c>
      <c r="AU223" s="130" t="s">
        <v>88</v>
      </c>
      <c r="AY223" s="123" t="s">
        <v>311</v>
      </c>
      <c r="BK223" s="131">
        <f>SUM(BK224:BK230)</f>
        <v>0</v>
      </c>
    </row>
    <row r="224" spans="2:65" s="1" customFormat="1" ht="24.2" customHeight="1" x14ac:dyDescent="0.2">
      <c r="B224" s="34"/>
      <c r="C224" s="134" t="s">
        <v>557</v>
      </c>
      <c r="D224" s="134" t="s">
        <v>313</v>
      </c>
      <c r="E224" s="135" t="s">
        <v>871</v>
      </c>
      <c r="F224" s="136" t="s">
        <v>872</v>
      </c>
      <c r="G224" s="137" t="s">
        <v>371</v>
      </c>
      <c r="H224" s="138">
        <v>42.128999999999998</v>
      </c>
      <c r="I224" s="139"/>
      <c r="J224" s="140">
        <f>ROUND(I224*H224,2)</f>
        <v>0</v>
      </c>
      <c r="K224" s="136" t="s">
        <v>317</v>
      </c>
      <c r="L224" s="34"/>
      <c r="M224" s="141" t="s">
        <v>43</v>
      </c>
      <c r="N224" s="142" t="s">
        <v>52</v>
      </c>
      <c r="P224" s="143">
        <f>O224*H224</f>
        <v>0</v>
      </c>
      <c r="Q224" s="143">
        <v>0</v>
      </c>
      <c r="R224" s="143">
        <f>Q224*H224</f>
        <v>0</v>
      </c>
      <c r="S224" s="143">
        <v>0</v>
      </c>
      <c r="T224" s="144">
        <f>S224*H224</f>
        <v>0</v>
      </c>
      <c r="AR224" s="145" t="s">
        <v>318</v>
      </c>
      <c r="AT224" s="145" t="s">
        <v>313</v>
      </c>
      <c r="AU224" s="145" t="s">
        <v>90</v>
      </c>
      <c r="AY224" s="18" t="s">
        <v>311</v>
      </c>
      <c r="BE224" s="146">
        <f>IF(N224="základní",J224,0)</f>
        <v>0</v>
      </c>
      <c r="BF224" s="146">
        <f>IF(N224="snížená",J224,0)</f>
        <v>0</v>
      </c>
      <c r="BG224" s="146">
        <f>IF(N224="zákl. přenesená",J224,0)</f>
        <v>0</v>
      </c>
      <c r="BH224" s="146">
        <f>IF(N224="sníž. přenesená",J224,0)</f>
        <v>0</v>
      </c>
      <c r="BI224" s="146">
        <f>IF(N224="nulová",J224,0)</f>
        <v>0</v>
      </c>
      <c r="BJ224" s="18" t="s">
        <v>88</v>
      </c>
      <c r="BK224" s="146">
        <f>ROUND(I224*H224,2)</f>
        <v>0</v>
      </c>
      <c r="BL224" s="18" t="s">
        <v>318</v>
      </c>
      <c r="BM224" s="145" t="s">
        <v>4976</v>
      </c>
    </row>
    <row r="225" spans="2:65" s="1" customFormat="1" ht="11.25" x14ac:dyDescent="0.2">
      <c r="B225" s="34"/>
      <c r="D225" s="147" t="s">
        <v>320</v>
      </c>
      <c r="F225" s="148" t="s">
        <v>874</v>
      </c>
      <c r="I225" s="149"/>
      <c r="L225" s="34"/>
      <c r="M225" s="150"/>
      <c r="T225" s="55"/>
      <c r="AT225" s="18" t="s">
        <v>320</v>
      </c>
      <c r="AU225" s="18" t="s">
        <v>90</v>
      </c>
    </row>
    <row r="226" spans="2:65" s="1" customFormat="1" ht="21.75" customHeight="1" x14ac:dyDescent="0.2">
      <c r="B226" s="34"/>
      <c r="C226" s="134" t="s">
        <v>562</v>
      </c>
      <c r="D226" s="134" t="s">
        <v>313</v>
      </c>
      <c r="E226" s="135" t="s">
        <v>876</v>
      </c>
      <c r="F226" s="136" t="s">
        <v>877</v>
      </c>
      <c r="G226" s="137" t="s">
        <v>371</v>
      </c>
      <c r="H226" s="138">
        <v>42.128999999999998</v>
      </c>
      <c r="I226" s="139"/>
      <c r="J226" s="140">
        <f>ROUND(I226*H226,2)</f>
        <v>0</v>
      </c>
      <c r="K226" s="136" t="s">
        <v>317</v>
      </c>
      <c r="L226" s="34"/>
      <c r="M226" s="141" t="s">
        <v>43</v>
      </c>
      <c r="N226" s="142" t="s">
        <v>52</v>
      </c>
      <c r="P226" s="143">
        <f>O226*H226</f>
        <v>0</v>
      </c>
      <c r="Q226" s="143">
        <v>0</v>
      </c>
      <c r="R226" s="143">
        <f>Q226*H226</f>
        <v>0</v>
      </c>
      <c r="S226" s="143">
        <v>0</v>
      </c>
      <c r="T226" s="144">
        <f>S226*H226</f>
        <v>0</v>
      </c>
      <c r="AR226" s="145" t="s">
        <v>318</v>
      </c>
      <c r="AT226" s="145" t="s">
        <v>313</v>
      </c>
      <c r="AU226" s="145" t="s">
        <v>90</v>
      </c>
      <c r="AY226" s="18" t="s">
        <v>311</v>
      </c>
      <c r="BE226" s="146">
        <f>IF(N226="základní",J226,0)</f>
        <v>0</v>
      </c>
      <c r="BF226" s="146">
        <f>IF(N226="snížená",J226,0)</f>
        <v>0</v>
      </c>
      <c r="BG226" s="146">
        <f>IF(N226="zákl. přenesená",J226,0)</f>
        <v>0</v>
      </c>
      <c r="BH226" s="146">
        <f>IF(N226="sníž. přenesená",J226,0)</f>
        <v>0</v>
      </c>
      <c r="BI226" s="146">
        <f>IF(N226="nulová",J226,0)</f>
        <v>0</v>
      </c>
      <c r="BJ226" s="18" t="s">
        <v>88</v>
      </c>
      <c r="BK226" s="146">
        <f>ROUND(I226*H226,2)</f>
        <v>0</v>
      </c>
      <c r="BL226" s="18" t="s">
        <v>318</v>
      </c>
      <c r="BM226" s="145" t="s">
        <v>4977</v>
      </c>
    </row>
    <row r="227" spans="2:65" s="1" customFormat="1" ht="11.25" x14ac:dyDescent="0.2">
      <c r="B227" s="34"/>
      <c r="D227" s="147" t="s">
        <v>320</v>
      </c>
      <c r="F227" s="148" t="s">
        <v>879</v>
      </c>
      <c r="I227" s="149"/>
      <c r="L227" s="34"/>
      <c r="M227" s="150"/>
      <c r="T227" s="55"/>
      <c r="AT227" s="18" t="s">
        <v>320</v>
      </c>
      <c r="AU227" s="18" t="s">
        <v>90</v>
      </c>
    </row>
    <row r="228" spans="2:65" s="1" customFormat="1" ht="24.2" customHeight="1" x14ac:dyDescent="0.2">
      <c r="B228" s="34"/>
      <c r="C228" s="134" t="s">
        <v>569</v>
      </c>
      <c r="D228" s="134" t="s">
        <v>313</v>
      </c>
      <c r="E228" s="135" t="s">
        <v>881</v>
      </c>
      <c r="F228" s="136" t="s">
        <v>882</v>
      </c>
      <c r="G228" s="137" t="s">
        <v>371</v>
      </c>
      <c r="H228" s="138">
        <v>379.161</v>
      </c>
      <c r="I228" s="139"/>
      <c r="J228" s="140">
        <f>ROUND(I228*H228,2)</f>
        <v>0</v>
      </c>
      <c r="K228" s="136" t="s">
        <v>317</v>
      </c>
      <c r="L228" s="34"/>
      <c r="M228" s="141" t="s">
        <v>43</v>
      </c>
      <c r="N228" s="142" t="s">
        <v>52</v>
      </c>
      <c r="P228" s="143">
        <f>O228*H228</f>
        <v>0</v>
      </c>
      <c r="Q228" s="143">
        <v>0</v>
      </c>
      <c r="R228" s="143">
        <f>Q228*H228</f>
        <v>0</v>
      </c>
      <c r="S228" s="143">
        <v>0</v>
      </c>
      <c r="T228" s="144">
        <f>S228*H228</f>
        <v>0</v>
      </c>
      <c r="AR228" s="145" t="s">
        <v>318</v>
      </c>
      <c r="AT228" s="145" t="s">
        <v>313</v>
      </c>
      <c r="AU228" s="145" t="s">
        <v>90</v>
      </c>
      <c r="AY228" s="18" t="s">
        <v>311</v>
      </c>
      <c r="BE228" s="146">
        <f>IF(N228="základní",J228,0)</f>
        <v>0</v>
      </c>
      <c r="BF228" s="146">
        <f>IF(N228="snížená",J228,0)</f>
        <v>0</v>
      </c>
      <c r="BG228" s="146">
        <f>IF(N228="zákl. přenesená",J228,0)</f>
        <v>0</v>
      </c>
      <c r="BH228" s="146">
        <f>IF(N228="sníž. přenesená",J228,0)</f>
        <v>0</v>
      </c>
      <c r="BI228" s="146">
        <f>IF(N228="nulová",J228,0)</f>
        <v>0</v>
      </c>
      <c r="BJ228" s="18" t="s">
        <v>88</v>
      </c>
      <c r="BK228" s="146">
        <f>ROUND(I228*H228,2)</f>
        <v>0</v>
      </c>
      <c r="BL228" s="18" t="s">
        <v>318</v>
      </c>
      <c r="BM228" s="145" t="s">
        <v>4978</v>
      </c>
    </row>
    <row r="229" spans="2:65" s="1" customFormat="1" ht="11.25" x14ac:dyDescent="0.2">
      <c r="B229" s="34"/>
      <c r="D229" s="147" t="s">
        <v>320</v>
      </c>
      <c r="F229" s="148" t="s">
        <v>884</v>
      </c>
      <c r="I229" s="149"/>
      <c r="L229" s="34"/>
      <c r="M229" s="150"/>
      <c r="T229" s="55"/>
      <c r="AT229" s="18" t="s">
        <v>320</v>
      </c>
      <c r="AU229" s="18" t="s">
        <v>90</v>
      </c>
    </row>
    <row r="230" spans="2:65" s="12" customFormat="1" ht="11.25" x14ac:dyDescent="0.2">
      <c r="B230" s="151"/>
      <c r="D230" s="152" t="s">
        <v>322</v>
      </c>
      <c r="F230" s="154" t="s">
        <v>4979</v>
      </c>
      <c r="H230" s="155">
        <v>379.161</v>
      </c>
      <c r="I230" s="156"/>
      <c r="L230" s="151"/>
      <c r="M230" s="157"/>
      <c r="T230" s="158"/>
      <c r="AT230" s="153" t="s">
        <v>322</v>
      </c>
      <c r="AU230" s="153" t="s">
        <v>90</v>
      </c>
      <c r="AV230" s="12" t="s">
        <v>90</v>
      </c>
      <c r="AW230" s="12" t="s">
        <v>4</v>
      </c>
      <c r="AX230" s="12" t="s">
        <v>88</v>
      </c>
      <c r="AY230" s="153" t="s">
        <v>311</v>
      </c>
    </row>
    <row r="231" spans="2:65" s="11" customFormat="1" ht="22.9" customHeight="1" x14ac:dyDescent="0.2">
      <c r="B231" s="122"/>
      <c r="D231" s="123" t="s">
        <v>80</v>
      </c>
      <c r="E231" s="132" t="s">
        <v>886</v>
      </c>
      <c r="F231" s="132" t="s">
        <v>887</v>
      </c>
      <c r="I231" s="125"/>
      <c r="J231" s="133">
        <f>BK231</f>
        <v>0</v>
      </c>
      <c r="L231" s="122"/>
      <c r="M231" s="127"/>
      <c r="P231" s="128">
        <f>SUM(P232:P239)</f>
        <v>0</v>
      </c>
      <c r="R231" s="128">
        <f>SUM(R232:R239)</f>
        <v>0</v>
      </c>
      <c r="T231" s="129">
        <f>SUM(T232:T239)</f>
        <v>0</v>
      </c>
      <c r="AR231" s="123" t="s">
        <v>88</v>
      </c>
      <c r="AT231" s="130" t="s">
        <v>80</v>
      </c>
      <c r="AU231" s="130" t="s">
        <v>88</v>
      </c>
      <c r="AY231" s="123" t="s">
        <v>311</v>
      </c>
      <c r="BK231" s="131">
        <f>SUM(BK232:BK239)</f>
        <v>0</v>
      </c>
    </row>
    <row r="232" spans="2:65" s="1" customFormat="1" ht="24.2" customHeight="1" x14ac:dyDescent="0.2">
      <c r="B232" s="34"/>
      <c r="C232" s="134" t="s">
        <v>575</v>
      </c>
      <c r="D232" s="134" t="s">
        <v>313</v>
      </c>
      <c r="E232" s="135" t="s">
        <v>894</v>
      </c>
      <c r="F232" s="136" t="s">
        <v>895</v>
      </c>
      <c r="G232" s="137" t="s">
        <v>371</v>
      </c>
      <c r="H232" s="138">
        <v>90.183000000000007</v>
      </c>
      <c r="I232" s="139"/>
      <c r="J232" s="140">
        <f>ROUND(I232*H232,2)</f>
        <v>0</v>
      </c>
      <c r="K232" s="136" t="s">
        <v>317</v>
      </c>
      <c r="L232" s="34"/>
      <c r="M232" s="141" t="s">
        <v>43</v>
      </c>
      <c r="N232" s="142" t="s">
        <v>52</v>
      </c>
      <c r="P232" s="143">
        <f>O232*H232</f>
        <v>0</v>
      </c>
      <c r="Q232" s="143">
        <v>0</v>
      </c>
      <c r="R232" s="143">
        <f>Q232*H232</f>
        <v>0</v>
      </c>
      <c r="S232" s="143">
        <v>0</v>
      </c>
      <c r="T232" s="144">
        <f>S232*H232</f>
        <v>0</v>
      </c>
      <c r="AR232" s="145" t="s">
        <v>318</v>
      </c>
      <c r="AT232" s="145" t="s">
        <v>313</v>
      </c>
      <c r="AU232" s="145" t="s">
        <v>90</v>
      </c>
      <c r="AY232" s="18" t="s">
        <v>311</v>
      </c>
      <c r="BE232" s="146">
        <f>IF(N232="základní",J232,0)</f>
        <v>0</v>
      </c>
      <c r="BF232" s="146">
        <f>IF(N232="snížená",J232,0)</f>
        <v>0</v>
      </c>
      <c r="BG232" s="146">
        <f>IF(N232="zákl. přenesená",J232,0)</f>
        <v>0</v>
      </c>
      <c r="BH232" s="146">
        <f>IF(N232="sníž. přenesená",J232,0)</f>
        <v>0</v>
      </c>
      <c r="BI232" s="146">
        <f>IF(N232="nulová",J232,0)</f>
        <v>0</v>
      </c>
      <c r="BJ232" s="18" t="s">
        <v>88</v>
      </c>
      <c r="BK232" s="146">
        <f>ROUND(I232*H232,2)</f>
        <v>0</v>
      </c>
      <c r="BL232" s="18" t="s">
        <v>318</v>
      </c>
      <c r="BM232" s="145" t="s">
        <v>4980</v>
      </c>
    </row>
    <row r="233" spans="2:65" s="1" customFormat="1" ht="11.25" x14ac:dyDescent="0.2">
      <c r="B233" s="34"/>
      <c r="D233" s="147" t="s">
        <v>320</v>
      </c>
      <c r="F233" s="148" t="s">
        <v>897</v>
      </c>
      <c r="I233" s="149"/>
      <c r="L233" s="34"/>
      <c r="M233" s="150"/>
      <c r="T233" s="55"/>
      <c r="AT233" s="18" t="s">
        <v>320</v>
      </c>
      <c r="AU233" s="18" t="s">
        <v>90</v>
      </c>
    </row>
    <row r="234" spans="2:65" s="1" customFormat="1" ht="24.2" customHeight="1" x14ac:dyDescent="0.2">
      <c r="B234" s="34"/>
      <c r="C234" s="134" t="s">
        <v>580</v>
      </c>
      <c r="D234" s="134" t="s">
        <v>313</v>
      </c>
      <c r="E234" s="135" t="s">
        <v>889</v>
      </c>
      <c r="F234" s="136" t="s">
        <v>890</v>
      </c>
      <c r="G234" s="137" t="s">
        <v>371</v>
      </c>
      <c r="H234" s="138">
        <v>1.94</v>
      </c>
      <c r="I234" s="139"/>
      <c r="J234" s="140">
        <f>ROUND(I234*H234,2)</f>
        <v>0</v>
      </c>
      <c r="K234" s="136" t="s">
        <v>317</v>
      </c>
      <c r="L234" s="34"/>
      <c r="M234" s="141" t="s">
        <v>43</v>
      </c>
      <c r="N234" s="142" t="s">
        <v>52</v>
      </c>
      <c r="P234" s="143">
        <f>O234*H234</f>
        <v>0</v>
      </c>
      <c r="Q234" s="143">
        <v>0</v>
      </c>
      <c r="R234" s="143">
        <f>Q234*H234</f>
        <v>0</v>
      </c>
      <c r="S234" s="143">
        <v>0</v>
      </c>
      <c r="T234" s="144">
        <f>S234*H234</f>
        <v>0</v>
      </c>
      <c r="AR234" s="145" t="s">
        <v>318</v>
      </c>
      <c r="AT234" s="145" t="s">
        <v>313</v>
      </c>
      <c r="AU234" s="145" t="s">
        <v>90</v>
      </c>
      <c r="AY234" s="18" t="s">
        <v>311</v>
      </c>
      <c r="BE234" s="146">
        <f>IF(N234="základní",J234,0)</f>
        <v>0</v>
      </c>
      <c r="BF234" s="146">
        <f>IF(N234="snížená",J234,0)</f>
        <v>0</v>
      </c>
      <c r="BG234" s="146">
        <f>IF(N234="zákl. přenesená",J234,0)</f>
        <v>0</v>
      </c>
      <c r="BH234" s="146">
        <f>IF(N234="sníž. přenesená",J234,0)</f>
        <v>0</v>
      </c>
      <c r="BI234" s="146">
        <f>IF(N234="nulová",J234,0)</f>
        <v>0</v>
      </c>
      <c r="BJ234" s="18" t="s">
        <v>88</v>
      </c>
      <c r="BK234" s="146">
        <f>ROUND(I234*H234,2)</f>
        <v>0</v>
      </c>
      <c r="BL234" s="18" t="s">
        <v>318</v>
      </c>
      <c r="BM234" s="145" t="s">
        <v>4981</v>
      </c>
    </row>
    <row r="235" spans="2:65" s="1" customFormat="1" ht="11.25" x14ac:dyDescent="0.2">
      <c r="B235" s="34"/>
      <c r="D235" s="147" t="s">
        <v>320</v>
      </c>
      <c r="F235" s="148" t="s">
        <v>892</v>
      </c>
      <c r="I235" s="149"/>
      <c r="L235" s="34"/>
      <c r="M235" s="150"/>
      <c r="T235" s="55"/>
      <c r="AT235" s="18" t="s">
        <v>320</v>
      </c>
      <c r="AU235" s="18" t="s">
        <v>90</v>
      </c>
    </row>
    <row r="236" spans="2:65" s="1" customFormat="1" ht="24.2" customHeight="1" x14ac:dyDescent="0.2">
      <c r="B236" s="34"/>
      <c r="C236" s="134" t="s">
        <v>588</v>
      </c>
      <c r="D236" s="134" t="s">
        <v>313</v>
      </c>
      <c r="E236" s="135" t="s">
        <v>4982</v>
      </c>
      <c r="F236" s="136" t="s">
        <v>4983</v>
      </c>
      <c r="G236" s="137" t="s">
        <v>371</v>
      </c>
      <c r="H236" s="138">
        <v>5.4379999999999997</v>
      </c>
      <c r="I236" s="139"/>
      <c r="J236" s="140">
        <f>ROUND(I236*H236,2)</f>
        <v>0</v>
      </c>
      <c r="K236" s="136" t="s">
        <v>317</v>
      </c>
      <c r="L236" s="34"/>
      <c r="M236" s="141" t="s">
        <v>43</v>
      </c>
      <c r="N236" s="142" t="s">
        <v>52</v>
      </c>
      <c r="P236" s="143">
        <f>O236*H236</f>
        <v>0</v>
      </c>
      <c r="Q236" s="143">
        <v>0</v>
      </c>
      <c r="R236" s="143">
        <f>Q236*H236</f>
        <v>0</v>
      </c>
      <c r="S236" s="143">
        <v>0</v>
      </c>
      <c r="T236" s="144">
        <f>S236*H236</f>
        <v>0</v>
      </c>
      <c r="AR236" s="145" t="s">
        <v>318</v>
      </c>
      <c r="AT236" s="145" t="s">
        <v>313</v>
      </c>
      <c r="AU236" s="145" t="s">
        <v>90</v>
      </c>
      <c r="AY236" s="18" t="s">
        <v>311</v>
      </c>
      <c r="BE236" s="146">
        <f>IF(N236="základní",J236,0)</f>
        <v>0</v>
      </c>
      <c r="BF236" s="146">
        <f>IF(N236="snížená",J236,0)</f>
        <v>0</v>
      </c>
      <c r="BG236" s="146">
        <f>IF(N236="zákl. přenesená",J236,0)</f>
        <v>0</v>
      </c>
      <c r="BH236" s="146">
        <f>IF(N236="sníž. přenesená",J236,0)</f>
        <v>0</v>
      </c>
      <c r="BI236" s="146">
        <f>IF(N236="nulová",J236,0)</f>
        <v>0</v>
      </c>
      <c r="BJ236" s="18" t="s">
        <v>88</v>
      </c>
      <c r="BK236" s="146">
        <f>ROUND(I236*H236,2)</f>
        <v>0</v>
      </c>
      <c r="BL236" s="18" t="s">
        <v>318</v>
      </c>
      <c r="BM236" s="145" t="s">
        <v>4984</v>
      </c>
    </row>
    <row r="237" spans="2:65" s="1" customFormat="1" ht="11.25" x14ac:dyDescent="0.2">
      <c r="B237" s="34"/>
      <c r="D237" s="147" t="s">
        <v>320</v>
      </c>
      <c r="F237" s="148" t="s">
        <v>4985</v>
      </c>
      <c r="I237" s="149"/>
      <c r="L237" s="34"/>
      <c r="M237" s="150"/>
      <c r="T237" s="55"/>
      <c r="AT237" s="18" t="s">
        <v>320</v>
      </c>
      <c r="AU237" s="18" t="s">
        <v>90</v>
      </c>
    </row>
    <row r="238" spans="2:65" s="1" customFormat="1" ht="24.2" customHeight="1" x14ac:dyDescent="0.2">
      <c r="B238" s="34"/>
      <c r="C238" s="134" t="s">
        <v>594</v>
      </c>
      <c r="D238" s="134" t="s">
        <v>313</v>
      </c>
      <c r="E238" s="135" t="s">
        <v>4102</v>
      </c>
      <c r="F238" s="136" t="s">
        <v>4103</v>
      </c>
      <c r="G238" s="137" t="s">
        <v>371</v>
      </c>
      <c r="H238" s="138">
        <v>25.567</v>
      </c>
      <c r="I238" s="139"/>
      <c r="J238" s="140">
        <f>ROUND(I238*H238,2)</f>
        <v>0</v>
      </c>
      <c r="K238" s="136" t="s">
        <v>317</v>
      </c>
      <c r="L238" s="34"/>
      <c r="M238" s="141" t="s">
        <v>43</v>
      </c>
      <c r="N238" s="142" t="s">
        <v>52</v>
      </c>
      <c r="P238" s="143">
        <f>O238*H238</f>
        <v>0</v>
      </c>
      <c r="Q238" s="143">
        <v>0</v>
      </c>
      <c r="R238" s="143">
        <f>Q238*H238</f>
        <v>0</v>
      </c>
      <c r="S238" s="143">
        <v>0</v>
      </c>
      <c r="T238" s="144">
        <f>S238*H238</f>
        <v>0</v>
      </c>
      <c r="AR238" s="145" t="s">
        <v>318</v>
      </c>
      <c r="AT238" s="145" t="s">
        <v>313</v>
      </c>
      <c r="AU238" s="145" t="s">
        <v>90</v>
      </c>
      <c r="AY238" s="18" t="s">
        <v>311</v>
      </c>
      <c r="BE238" s="146">
        <f>IF(N238="základní",J238,0)</f>
        <v>0</v>
      </c>
      <c r="BF238" s="146">
        <f>IF(N238="snížená",J238,0)</f>
        <v>0</v>
      </c>
      <c r="BG238" s="146">
        <f>IF(N238="zákl. přenesená",J238,0)</f>
        <v>0</v>
      </c>
      <c r="BH238" s="146">
        <f>IF(N238="sníž. přenesená",J238,0)</f>
        <v>0</v>
      </c>
      <c r="BI238" s="146">
        <f>IF(N238="nulová",J238,0)</f>
        <v>0</v>
      </c>
      <c r="BJ238" s="18" t="s">
        <v>88</v>
      </c>
      <c r="BK238" s="146">
        <f>ROUND(I238*H238,2)</f>
        <v>0</v>
      </c>
      <c r="BL238" s="18" t="s">
        <v>318</v>
      </c>
      <c r="BM238" s="145" t="s">
        <v>4986</v>
      </c>
    </row>
    <row r="239" spans="2:65" s="1" customFormat="1" ht="11.25" x14ac:dyDescent="0.2">
      <c r="B239" s="34"/>
      <c r="D239" s="147" t="s">
        <v>320</v>
      </c>
      <c r="F239" s="148" t="s">
        <v>4105</v>
      </c>
      <c r="I239" s="149"/>
      <c r="L239" s="34"/>
      <c r="M239" s="150"/>
      <c r="T239" s="55"/>
      <c r="AT239" s="18" t="s">
        <v>320</v>
      </c>
      <c r="AU239" s="18" t="s">
        <v>90</v>
      </c>
    </row>
    <row r="240" spans="2:65" s="11" customFormat="1" ht="22.9" customHeight="1" x14ac:dyDescent="0.2">
      <c r="B240" s="122"/>
      <c r="D240" s="123" t="s">
        <v>80</v>
      </c>
      <c r="E240" s="132" t="s">
        <v>898</v>
      </c>
      <c r="F240" s="132" t="s">
        <v>899</v>
      </c>
      <c r="I240" s="125"/>
      <c r="J240" s="133">
        <f>BK240</f>
        <v>0</v>
      </c>
      <c r="L240" s="122"/>
      <c r="M240" s="127"/>
      <c r="P240" s="128">
        <f>SUM(P241:P242)</f>
        <v>0</v>
      </c>
      <c r="R240" s="128">
        <f>SUM(R241:R242)</f>
        <v>0</v>
      </c>
      <c r="T240" s="129">
        <f>SUM(T241:T242)</f>
        <v>0</v>
      </c>
      <c r="AR240" s="123" t="s">
        <v>88</v>
      </c>
      <c r="AT240" s="130" t="s">
        <v>80</v>
      </c>
      <c r="AU240" s="130" t="s">
        <v>88</v>
      </c>
      <c r="AY240" s="123" t="s">
        <v>311</v>
      </c>
      <c r="BK240" s="131">
        <f>SUM(BK241:BK242)</f>
        <v>0</v>
      </c>
    </row>
    <row r="241" spans="2:65" s="1" customFormat="1" ht="33" customHeight="1" x14ac:dyDescent="0.2">
      <c r="B241" s="34"/>
      <c r="C241" s="134" t="s">
        <v>599</v>
      </c>
      <c r="D241" s="134" t="s">
        <v>313</v>
      </c>
      <c r="E241" s="135" t="s">
        <v>4390</v>
      </c>
      <c r="F241" s="136" t="s">
        <v>4391</v>
      </c>
      <c r="G241" s="137" t="s">
        <v>371</v>
      </c>
      <c r="H241" s="138">
        <v>38.866</v>
      </c>
      <c r="I241" s="139"/>
      <c r="J241" s="140">
        <f>ROUND(I241*H241,2)</f>
        <v>0</v>
      </c>
      <c r="K241" s="136" t="s">
        <v>317</v>
      </c>
      <c r="L241" s="34"/>
      <c r="M241" s="141" t="s">
        <v>43</v>
      </c>
      <c r="N241" s="142" t="s">
        <v>52</v>
      </c>
      <c r="P241" s="143">
        <f>O241*H241</f>
        <v>0</v>
      </c>
      <c r="Q241" s="143">
        <v>0</v>
      </c>
      <c r="R241" s="143">
        <f>Q241*H241</f>
        <v>0</v>
      </c>
      <c r="S241" s="143">
        <v>0</v>
      </c>
      <c r="T241" s="144">
        <f>S241*H241</f>
        <v>0</v>
      </c>
      <c r="AR241" s="145" t="s">
        <v>318</v>
      </c>
      <c r="AT241" s="145" t="s">
        <v>313</v>
      </c>
      <c r="AU241" s="145" t="s">
        <v>90</v>
      </c>
      <c r="AY241" s="18" t="s">
        <v>311</v>
      </c>
      <c r="BE241" s="146">
        <f>IF(N241="základní",J241,0)</f>
        <v>0</v>
      </c>
      <c r="BF241" s="146">
        <f>IF(N241="snížená",J241,0)</f>
        <v>0</v>
      </c>
      <c r="BG241" s="146">
        <f>IF(N241="zákl. přenesená",J241,0)</f>
        <v>0</v>
      </c>
      <c r="BH241" s="146">
        <f>IF(N241="sníž. přenesená",J241,0)</f>
        <v>0</v>
      </c>
      <c r="BI241" s="146">
        <f>IF(N241="nulová",J241,0)</f>
        <v>0</v>
      </c>
      <c r="BJ241" s="18" t="s">
        <v>88</v>
      </c>
      <c r="BK241" s="146">
        <f>ROUND(I241*H241,2)</f>
        <v>0</v>
      </c>
      <c r="BL241" s="18" t="s">
        <v>318</v>
      </c>
      <c r="BM241" s="145" t="s">
        <v>4987</v>
      </c>
    </row>
    <row r="242" spans="2:65" s="1" customFormat="1" ht="11.25" x14ac:dyDescent="0.2">
      <c r="B242" s="34"/>
      <c r="D242" s="147" t="s">
        <v>320</v>
      </c>
      <c r="F242" s="148" t="s">
        <v>4393</v>
      </c>
      <c r="I242" s="149"/>
      <c r="L242" s="34"/>
      <c r="M242" s="150"/>
      <c r="T242" s="55"/>
      <c r="AT242" s="18" t="s">
        <v>320</v>
      </c>
      <c r="AU242" s="18" t="s">
        <v>90</v>
      </c>
    </row>
    <row r="243" spans="2:65" s="11" customFormat="1" ht="25.9" customHeight="1" x14ac:dyDescent="0.2">
      <c r="B243" s="122"/>
      <c r="D243" s="123" t="s">
        <v>80</v>
      </c>
      <c r="E243" s="124" t="s">
        <v>905</v>
      </c>
      <c r="F243" s="124" t="s">
        <v>906</v>
      </c>
      <c r="I243" s="125"/>
      <c r="J243" s="126">
        <f>BK243</f>
        <v>0</v>
      </c>
      <c r="L243" s="122"/>
      <c r="M243" s="127"/>
      <c r="P243" s="128">
        <f>P244+P257+P268+P271+P299+P316+P350+P379+P400+P422+P445+P459+P494</f>
        <v>0</v>
      </c>
      <c r="R243" s="128">
        <f>R244+R257+R268+R271+R299+R316+R350+R379+R400+R422+R445+R459+R494</f>
        <v>12.85421541</v>
      </c>
      <c r="T243" s="129">
        <f>T244+T257+T268+T271+T299+T316+T350+T379+T400+T422+T445+T459+T494</f>
        <v>12.927245000000001</v>
      </c>
      <c r="AR243" s="123" t="s">
        <v>90</v>
      </c>
      <c r="AT243" s="130" t="s">
        <v>80</v>
      </c>
      <c r="AU243" s="130" t="s">
        <v>81</v>
      </c>
      <c r="AY243" s="123" t="s">
        <v>311</v>
      </c>
      <c r="BK243" s="131">
        <f>BK244+BK257+BK268+BK271+BK299+BK316+BK350+BK379+BK400+BK422+BK445+BK459+BK494</f>
        <v>0</v>
      </c>
    </row>
    <row r="244" spans="2:65" s="11" customFormat="1" ht="22.9" customHeight="1" x14ac:dyDescent="0.2">
      <c r="B244" s="122"/>
      <c r="D244" s="123" t="s">
        <v>80</v>
      </c>
      <c r="E244" s="132" t="s">
        <v>907</v>
      </c>
      <c r="F244" s="132" t="s">
        <v>908</v>
      </c>
      <c r="I244" s="125"/>
      <c r="J244" s="133">
        <f>BK244</f>
        <v>0</v>
      </c>
      <c r="L244" s="122"/>
      <c r="M244" s="127"/>
      <c r="P244" s="128">
        <f>SUM(P245:P256)</f>
        <v>0</v>
      </c>
      <c r="R244" s="128">
        <f>SUM(R245:R256)</f>
        <v>0.23888269999999998</v>
      </c>
      <c r="T244" s="129">
        <f>SUM(T245:T256)</f>
        <v>0</v>
      </c>
      <c r="AR244" s="123" t="s">
        <v>90</v>
      </c>
      <c r="AT244" s="130" t="s">
        <v>80</v>
      </c>
      <c r="AU244" s="130" t="s">
        <v>88</v>
      </c>
      <c r="AY244" s="123" t="s">
        <v>311</v>
      </c>
      <c r="BK244" s="131">
        <f>SUM(BK245:BK256)</f>
        <v>0</v>
      </c>
    </row>
    <row r="245" spans="2:65" s="1" customFormat="1" ht="21.75" customHeight="1" x14ac:dyDescent="0.2">
      <c r="B245" s="34"/>
      <c r="C245" s="134" t="s">
        <v>605</v>
      </c>
      <c r="D245" s="134" t="s">
        <v>313</v>
      </c>
      <c r="E245" s="135" t="s">
        <v>910</v>
      </c>
      <c r="F245" s="136" t="s">
        <v>911</v>
      </c>
      <c r="G245" s="137" t="s">
        <v>250</v>
      </c>
      <c r="H245" s="138">
        <v>34.799999999999997</v>
      </c>
      <c r="I245" s="139"/>
      <c r="J245" s="140">
        <f>ROUND(I245*H245,2)</f>
        <v>0</v>
      </c>
      <c r="K245" s="136" t="s">
        <v>317</v>
      </c>
      <c r="L245" s="34"/>
      <c r="M245" s="141" t="s">
        <v>43</v>
      </c>
      <c r="N245" s="142" t="s">
        <v>52</v>
      </c>
      <c r="P245" s="143">
        <f>O245*H245</f>
        <v>0</v>
      </c>
      <c r="Q245" s="143">
        <v>0</v>
      </c>
      <c r="R245" s="143">
        <f>Q245*H245</f>
        <v>0</v>
      </c>
      <c r="S245" s="143">
        <v>0</v>
      </c>
      <c r="T245" s="144">
        <f>S245*H245</f>
        <v>0</v>
      </c>
      <c r="AR245" s="145" t="s">
        <v>417</v>
      </c>
      <c r="AT245" s="145" t="s">
        <v>313</v>
      </c>
      <c r="AU245" s="145" t="s">
        <v>90</v>
      </c>
      <c r="AY245" s="18" t="s">
        <v>311</v>
      </c>
      <c r="BE245" s="146">
        <f>IF(N245="základní",J245,0)</f>
        <v>0</v>
      </c>
      <c r="BF245" s="146">
        <f>IF(N245="snížená",J245,0)</f>
        <v>0</v>
      </c>
      <c r="BG245" s="146">
        <f>IF(N245="zákl. přenesená",J245,0)</f>
        <v>0</v>
      </c>
      <c r="BH245" s="146">
        <f>IF(N245="sníž. přenesená",J245,0)</f>
        <v>0</v>
      </c>
      <c r="BI245" s="146">
        <f>IF(N245="nulová",J245,0)</f>
        <v>0</v>
      </c>
      <c r="BJ245" s="18" t="s">
        <v>88</v>
      </c>
      <c r="BK245" s="146">
        <f>ROUND(I245*H245,2)</f>
        <v>0</v>
      </c>
      <c r="BL245" s="18" t="s">
        <v>417</v>
      </c>
      <c r="BM245" s="145" t="s">
        <v>4988</v>
      </c>
    </row>
    <row r="246" spans="2:65" s="1" customFormat="1" ht="11.25" x14ac:dyDescent="0.2">
      <c r="B246" s="34"/>
      <c r="D246" s="147" t="s">
        <v>320</v>
      </c>
      <c r="F246" s="148" t="s">
        <v>913</v>
      </c>
      <c r="I246" s="149"/>
      <c r="L246" s="34"/>
      <c r="M246" s="150"/>
      <c r="T246" s="55"/>
      <c r="AT246" s="18" t="s">
        <v>320</v>
      </c>
      <c r="AU246" s="18" t="s">
        <v>90</v>
      </c>
    </row>
    <row r="247" spans="2:65" s="12" customFormat="1" ht="11.25" x14ac:dyDescent="0.2">
      <c r="B247" s="151"/>
      <c r="D247" s="152" t="s">
        <v>322</v>
      </c>
      <c r="E247" s="153" t="s">
        <v>43</v>
      </c>
      <c r="F247" s="154" t="s">
        <v>4989</v>
      </c>
      <c r="H247" s="155">
        <v>34.799999999999997</v>
      </c>
      <c r="I247" s="156"/>
      <c r="L247" s="151"/>
      <c r="M247" s="157"/>
      <c r="T247" s="158"/>
      <c r="AT247" s="153" t="s">
        <v>322</v>
      </c>
      <c r="AU247" s="153" t="s">
        <v>90</v>
      </c>
      <c r="AV247" s="12" t="s">
        <v>90</v>
      </c>
      <c r="AW247" s="12" t="s">
        <v>41</v>
      </c>
      <c r="AX247" s="12" t="s">
        <v>88</v>
      </c>
      <c r="AY247" s="153" t="s">
        <v>311</v>
      </c>
    </row>
    <row r="248" spans="2:65" s="1" customFormat="1" ht="16.5" customHeight="1" x14ac:dyDescent="0.2">
      <c r="B248" s="34"/>
      <c r="C248" s="172" t="s">
        <v>611</v>
      </c>
      <c r="D248" s="172" t="s">
        <v>634</v>
      </c>
      <c r="E248" s="173" t="s">
        <v>916</v>
      </c>
      <c r="F248" s="174" t="s">
        <v>917</v>
      </c>
      <c r="G248" s="175" t="s">
        <v>371</v>
      </c>
      <c r="H248" s="176">
        <v>0.01</v>
      </c>
      <c r="I248" s="177"/>
      <c r="J248" s="178">
        <f>ROUND(I248*H248,2)</f>
        <v>0</v>
      </c>
      <c r="K248" s="174" t="s">
        <v>317</v>
      </c>
      <c r="L248" s="179"/>
      <c r="M248" s="180" t="s">
        <v>43</v>
      </c>
      <c r="N248" s="181" t="s">
        <v>52</v>
      </c>
      <c r="P248" s="143">
        <f>O248*H248</f>
        <v>0</v>
      </c>
      <c r="Q248" s="143">
        <v>1</v>
      </c>
      <c r="R248" s="143">
        <f>Q248*H248</f>
        <v>0.01</v>
      </c>
      <c r="S248" s="143">
        <v>0</v>
      </c>
      <c r="T248" s="144">
        <f>S248*H248</f>
        <v>0</v>
      </c>
      <c r="AR248" s="145" t="s">
        <v>528</v>
      </c>
      <c r="AT248" s="145" t="s">
        <v>634</v>
      </c>
      <c r="AU248" s="145" t="s">
        <v>90</v>
      </c>
      <c r="AY248" s="18" t="s">
        <v>311</v>
      </c>
      <c r="BE248" s="146">
        <f>IF(N248="základní",J248,0)</f>
        <v>0</v>
      </c>
      <c r="BF248" s="146">
        <f>IF(N248="snížená",J248,0)</f>
        <v>0</v>
      </c>
      <c r="BG248" s="146">
        <f>IF(N248="zákl. přenesená",J248,0)</f>
        <v>0</v>
      </c>
      <c r="BH248" s="146">
        <f>IF(N248="sníž. přenesená",J248,0)</f>
        <v>0</v>
      </c>
      <c r="BI248" s="146">
        <f>IF(N248="nulová",J248,0)</f>
        <v>0</v>
      </c>
      <c r="BJ248" s="18" t="s">
        <v>88</v>
      </c>
      <c r="BK248" s="146">
        <f>ROUND(I248*H248,2)</f>
        <v>0</v>
      </c>
      <c r="BL248" s="18" t="s">
        <v>417</v>
      </c>
      <c r="BM248" s="145" t="s">
        <v>4990</v>
      </c>
    </row>
    <row r="249" spans="2:65" s="12" customFormat="1" ht="11.25" x14ac:dyDescent="0.2">
      <c r="B249" s="151"/>
      <c r="D249" s="152" t="s">
        <v>322</v>
      </c>
      <c r="F249" s="154" t="s">
        <v>4991</v>
      </c>
      <c r="H249" s="155">
        <v>0.01</v>
      </c>
      <c r="I249" s="156"/>
      <c r="L249" s="151"/>
      <c r="M249" s="157"/>
      <c r="T249" s="158"/>
      <c r="AT249" s="153" t="s">
        <v>322</v>
      </c>
      <c r="AU249" s="153" t="s">
        <v>90</v>
      </c>
      <c r="AV249" s="12" t="s">
        <v>90</v>
      </c>
      <c r="AW249" s="12" t="s">
        <v>4</v>
      </c>
      <c r="AX249" s="12" t="s">
        <v>88</v>
      </c>
      <c r="AY249" s="153" t="s">
        <v>311</v>
      </c>
    </row>
    <row r="250" spans="2:65" s="1" customFormat="1" ht="16.5" customHeight="1" x14ac:dyDescent="0.2">
      <c r="B250" s="34"/>
      <c r="C250" s="134" t="s">
        <v>617</v>
      </c>
      <c r="D250" s="134" t="s">
        <v>313</v>
      </c>
      <c r="E250" s="135" t="s">
        <v>930</v>
      </c>
      <c r="F250" s="136" t="s">
        <v>931</v>
      </c>
      <c r="G250" s="137" t="s">
        <v>250</v>
      </c>
      <c r="H250" s="138">
        <v>34.799999999999997</v>
      </c>
      <c r="I250" s="139"/>
      <c r="J250" s="140">
        <f>ROUND(I250*H250,2)</f>
        <v>0</v>
      </c>
      <c r="K250" s="136" t="s">
        <v>317</v>
      </c>
      <c r="L250" s="34"/>
      <c r="M250" s="141" t="s">
        <v>43</v>
      </c>
      <c r="N250" s="142" t="s">
        <v>52</v>
      </c>
      <c r="P250" s="143">
        <f>O250*H250</f>
        <v>0</v>
      </c>
      <c r="Q250" s="143">
        <v>4.0000000000000002E-4</v>
      </c>
      <c r="R250" s="143">
        <f>Q250*H250</f>
        <v>1.392E-2</v>
      </c>
      <c r="S250" s="143">
        <v>0</v>
      </c>
      <c r="T250" s="144">
        <f>S250*H250</f>
        <v>0</v>
      </c>
      <c r="AR250" s="145" t="s">
        <v>417</v>
      </c>
      <c r="AT250" s="145" t="s">
        <v>313</v>
      </c>
      <c r="AU250" s="145" t="s">
        <v>90</v>
      </c>
      <c r="AY250" s="18" t="s">
        <v>311</v>
      </c>
      <c r="BE250" s="146">
        <f>IF(N250="základní",J250,0)</f>
        <v>0</v>
      </c>
      <c r="BF250" s="146">
        <f>IF(N250="snížená",J250,0)</f>
        <v>0</v>
      </c>
      <c r="BG250" s="146">
        <f>IF(N250="zákl. přenesená",J250,0)</f>
        <v>0</v>
      </c>
      <c r="BH250" s="146">
        <f>IF(N250="sníž. přenesená",J250,0)</f>
        <v>0</v>
      </c>
      <c r="BI250" s="146">
        <f>IF(N250="nulová",J250,0)</f>
        <v>0</v>
      </c>
      <c r="BJ250" s="18" t="s">
        <v>88</v>
      </c>
      <c r="BK250" s="146">
        <f>ROUND(I250*H250,2)</f>
        <v>0</v>
      </c>
      <c r="BL250" s="18" t="s">
        <v>417</v>
      </c>
      <c r="BM250" s="145" t="s">
        <v>4992</v>
      </c>
    </row>
    <row r="251" spans="2:65" s="1" customFormat="1" ht="11.25" x14ac:dyDescent="0.2">
      <c r="B251" s="34"/>
      <c r="D251" s="147" t="s">
        <v>320</v>
      </c>
      <c r="F251" s="148" t="s">
        <v>933</v>
      </c>
      <c r="I251" s="149"/>
      <c r="L251" s="34"/>
      <c r="M251" s="150"/>
      <c r="T251" s="55"/>
      <c r="AT251" s="18" t="s">
        <v>320</v>
      </c>
      <c r="AU251" s="18" t="s">
        <v>90</v>
      </c>
    </row>
    <row r="252" spans="2:65" s="12" customFormat="1" ht="11.25" x14ac:dyDescent="0.2">
      <c r="B252" s="151"/>
      <c r="D252" s="152" t="s">
        <v>322</v>
      </c>
      <c r="E252" s="153" t="s">
        <v>43</v>
      </c>
      <c r="F252" s="154" t="s">
        <v>4989</v>
      </c>
      <c r="H252" s="155">
        <v>34.799999999999997</v>
      </c>
      <c r="I252" s="156"/>
      <c r="L252" s="151"/>
      <c r="M252" s="157"/>
      <c r="T252" s="158"/>
      <c r="AT252" s="153" t="s">
        <v>322</v>
      </c>
      <c r="AU252" s="153" t="s">
        <v>90</v>
      </c>
      <c r="AV252" s="12" t="s">
        <v>90</v>
      </c>
      <c r="AW252" s="12" t="s">
        <v>41</v>
      </c>
      <c r="AX252" s="12" t="s">
        <v>88</v>
      </c>
      <c r="AY252" s="153" t="s">
        <v>311</v>
      </c>
    </row>
    <row r="253" spans="2:65" s="1" customFormat="1" ht="24.2" customHeight="1" x14ac:dyDescent="0.2">
      <c r="B253" s="34"/>
      <c r="C253" s="172" t="s">
        <v>622</v>
      </c>
      <c r="D253" s="172" t="s">
        <v>634</v>
      </c>
      <c r="E253" s="173" t="s">
        <v>935</v>
      </c>
      <c r="F253" s="174" t="s">
        <v>936</v>
      </c>
      <c r="G253" s="175" t="s">
        <v>250</v>
      </c>
      <c r="H253" s="176">
        <v>40.558999999999997</v>
      </c>
      <c r="I253" s="177"/>
      <c r="J253" s="178">
        <f>ROUND(I253*H253,2)</f>
        <v>0</v>
      </c>
      <c r="K253" s="174" t="s">
        <v>317</v>
      </c>
      <c r="L253" s="179"/>
      <c r="M253" s="180" t="s">
        <v>43</v>
      </c>
      <c r="N253" s="181" t="s">
        <v>52</v>
      </c>
      <c r="P253" s="143">
        <f>O253*H253</f>
        <v>0</v>
      </c>
      <c r="Q253" s="143">
        <v>5.3E-3</v>
      </c>
      <c r="R253" s="143">
        <f>Q253*H253</f>
        <v>0.21496269999999998</v>
      </c>
      <c r="S253" s="143">
        <v>0</v>
      </c>
      <c r="T253" s="144">
        <f>S253*H253</f>
        <v>0</v>
      </c>
      <c r="AR253" s="145" t="s">
        <v>528</v>
      </c>
      <c r="AT253" s="145" t="s">
        <v>634</v>
      </c>
      <c r="AU253" s="145" t="s">
        <v>90</v>
      </c>
      <c r="AY253" s="18" t="s">
        <v>311</v>
      </c>
      <c r="BE253" s="146">
        <f>IF(N253="základní",J253,0)</f>
        <v>0</v>
      </c>
      <c r="BF253" s="146">
        <f>IF(N253="snížená",J253,0)</f>
        <v>0</v>
      </c>
      <c r="BG253" s="146">
        <f>IF(N253="zákl. přenesená",J253,0)</f>
        <v>0</v>
      </c>
      <c r="BH253" s="146">
        <f>IF(N253="sníž. přenesená",J253,0)</f>
        <v>0</v>
      </c>
      <c r="BI253" s="146">
        <f>IF(N253="nulová",J253,0)</f>
        <v>0</v>
      </c>
      <c r="BJ253" s="18" t="s">
        <v>88</v>
      </c>
      <c r="BK253" s="146">
        <f>ROUND(I253*H253,2)</f>
        <v>0</v>
      </c>
      <c r="BL253" s="18" t="s">
        <v>417</v>
      </c>
      <c r="BM253" s="145" t="s">
        <v>4993</v>
      </c>
    </row>
    <row r="254" spans="2:65" s="12" customFormat="1" ht="11.25" x14ac:dyDescent="0.2">
      <c r="B254" s="151"/>
      <c r="D254" s="152" t="s">
        <v>322</v>
      </c>
      <c r="F254" s="154" t="s">
        <v>4994</v>
      </c>
      <c r="H254" s="155">
        <v>40.558999999999997</v>
      </c>
      <c r="I254" s="156"/>
      <c r="L254" s="151"/>
      <c r="M254" s="157"/>
      <c r="T254" s="158"/>
      <c r="AT254" s="153" t="s">
        <v>322</v>
      </c>
      <c r="AU254" s="153" t="s">
        <v>90</v>
      </c>
      <c r="AV254" s="12" t="s">
        <v>90</v>
      </c>
      <c r="AW254" s="12" t="s">
        <v>4</v>
      </c>
      <c r="AX254" s="12" t="s">
        <v>88</v>
      </c>
      <c r="AY254" s="153" t="s">
        <v>311</v>
      </c>
    </row>
    <row r="255" spans="2:65" s="1" customFormat="1" ht="24.2" customHeight="1" x14ac:dyDescent="0.2">
      <c r="B255" s="34"/>
      <c r="C255" s="134" t="s">
        <v>627</v>
      </c>
      <c r="D255" s="134" t="s">
        <v>313</v>
      </c>
      <c r="E255" s="135" t="s">
        <v>4995</v>
      </c>
      <c r="F255" s="136" t="s">
        <v>4996</v>
      </c>
      <c r="G255" s="137" t="s">
        <v>962</v>
      </c>
      <c r="H255" s="183"/>
      <c r="I255" s="139"/>
      <c r="J255" s="140">
        <f>ROUND(I255*H255,2)</f>
        <v>0</v>
      </c>
      <c r="K255" s="136" t="s">
        <v>317</v>
      </c>
      <c r="L255" s="34"/>
      <c r="M255" s="141" t="s">
        <v>43</v>
      </c>
      <c r="N255" s="142" t="s">
        <v>52</v>
      </c>
      <c r="P255" s="143">
        <f>O255*H255</f>
        <v>0</v>
      </c>
      <c r="Q255" s="143">
        <v>0</v>
      </c>
      <c r="R255" s="143">
        <f>Q255*H255</f>
        <v>0</v>
      </c>
      <c r="S255" s="143">
        <v>0</v>
      </c>
      <c r="T255" s="144">
        <f>S255*H255</f>
        <v>0</v>
      </c>
      <c r="AR255" s="145" t="s">
        <v>417</v>
      </c>
      <c r="AT255" s="145" t="s">
        <v>313</v>
      </c>
      <c r="AU255" s="145" t="s">
        <v>90</v>
      </c>
      <c r="AY255" s="18" t="s">
        <v>311</v>
      </c>
      <c r="BE255" s="146">
        <f>IF(N255="základní",J255,0)</f>
        <v>0</v>
      </c>
      <c r="BF255" s="146">
        <f>IF(N255="snížená",J255,0)</f>
        <v>0</v>
      </c>
      <c r="BG255" s="146">
        <f>IF(N255="zákl. přenesená",J255,0)</f>
        <v>0</v>
      </c>
      <c r="BH255" s="146">
        <f>IF(N255="sníž. přenesená",J255,0)</f>
        <v>0</v>
      </c>
      <c r="BI255" s="146">
        <f>IF(N255="nulová",J255,0)</f>
        <v>0</v>
      </c>
      <c r="BJ255" s="18" t="s">
        <v>88</v>
      </c>
      <c r="BK255" s="146">
        <f>ROUND(I255*H255,2)</f>
        <v>0</v>
      </c>
      <c r="BL255" s="18" t="s">
        <v>417</v>
      </c>
      <c r="BM255" s="145" t="s">
        <v>4997</v>
      </c>
    </row>
    <row r="256" spans="2:65" s="1" customFormat="1" ht="11.25" x14ac:dyDescent="0.2">
      <c r="B256" s="34"/>
      <c r="D256" s="147" t="s">
        <v>320</v>
      </c>
      <c r="F256" s="148" t="s">
        <v>4998</v>
      </c>
      <c r="I256" s="149"/>
      <c r="L256" s="34"/>
      <c r="M256" s="150"/>
      <c r="T256" s="55"/>
      <c r="AT256" s="18" t="s">
        <v>320</v>
      </c>
      <c r="AU256" s="18" t="s">
        <v>90</v>
      </c>
    </row>
    <row r="257" spans="2:65" s="11" customFormat="1" ht="22.9" customHeight="1" x14ac:dyDescent="0.2">
      <c r="B257" s="122"/>
      <c r="D257" s="123" t="s">
        <v>80</v>
      </c>
      <c r="E257" s="132" t="s">
        <v>1087</v>
      </c>
      <c r="F257" s="132" t="s">
        <v>1088</v>
      </c>
      <c r="I257" s="125"/>
      <c r="J257" s="133">
        <f>BK257</f>
        <v>0</v>
      </c>
      <c r="L257" s="122"/>
      <c r="M257" s="127"/>
      <c r="P257" s="128">
        <f>SUM(P258:P267)</f>
        <v>0</v>
      </c>
      <c r="R257" s="128">
        <f>SUM(R258:R267)</f>
        <v>0.54949599999999998</v>
      </c>
      <c r="T257" s="129">
        <f>SUM(T258:T267)</f>
        <v>5.8922499999999998</v>
      </c>
      <c r="AR257" s="123" t="s">
        <v>90</v>
      </c>
      <c r="AT257" s="130" t="s">
        <v>80</v>
      </c>
      <c r="AU257" s="130" t="s">
        <v>88</v>
      </c>
      <c r="AY257" s="123" t="s">
        <v>311</v>
      </c>
      <c r="BK257" s="131">
        <f>SUM(BK258:BK267)</f>
        <v>0</v>
      </c>
    </row>
    <row r="258" spans="2:65" s="1" customFormat="1" ht="24.2" customHeight="1" x14ac:dyDescent="0.2">
      <c r="B258" s="34"/>
      <c r="C258" s="134" t="s">
        <v>633</v>
      </c>
      <c r="D258" s="134" t="s">
        <v>313</v>
      </c>
      <c r="E258" s="135" t="s">
        <v>3231</v>
      </c>
      <c r="F258" s="136" t="s">
        <v>3232</v>
      </c>
      <c r="G258" s="137" t="s">
        <v>250</v>
      </c>
      <c r="H258" s="138">
        <v>67.34</v>
      </c>
      <c r="I258" s="139"/>
      <c r="J258" s="140">
        <f>ROUND(I258*H258,2)</f>
        <v>0</v>
      </c>
      <c r="K258" s="136" t="s">
        <v>317</v>
      </c>
      <c r="L258" s="34"/>
      <c r="M258" s="141" t="s">
        <v>43</v>
      </c>
      <c r="N258" s="142" t="s">
        <v>52</v>
      </c>
      <c r="P258" s="143">
        <f>O258*H258</f>
        <v>0</v>
      </c>
      <c r="Q258" s="143">
        <v>0</v>
      </c>
      <c r="R258" s="143">
        <f>Q258*H258</f>
        <v>0</v>
      </c>
      <c r="S258" s="143">
        <v>0</v>
      </c>
      <c r="T258" s="144">
        <f>S258*H258</f>
        <v>0</v>
      </c>
      <c r="AR258" s="145" t="s">
        <v>417</v>
      </c>
      <c r="AT258" s="145" t="s">
        <v>313</v>
      </c>
      <c r="AU258" s="145" t="s">
        <v>90</v>
      </c>
      <c r="AY258" s="18" t="s">
        <v>311</v>
      </c>
      <c r="BE258" s="146">
        <f>IF(N258="základní",J258,0)</f>
        <v>0</v>
      </c>
      <c r="BF258" s="146">
        <f>IF(N258="snížená",J258,0)</f>
        <v>0</v>
      </c>
      <c r="BG258" s="146">
        <f>IF(N258="zákl. přenesená",J258,0)</f>
        <v>0</v>
      </c>
      <c r="BH258" s="146">
        <f>IF(N258="sníž. přenesená",J258,0)</f>
        <v>0</v>
      </c>
      <c r="BI258" s="146">
        <f>IF(N258="nulová",J258,0)</f>
        <v>0</v>
      </c>
      <c r="BJ258" s="18" t="s">
        <v>88</v>
      </c>
      <c r="BK258" s="146">
        <f>ROUND(I258*H258,2)</f>
        <v>0</v>
      </c>
      <c r="BL258" s="18" t="s">
        <v>417</v>
      </c>
      <c r="BM258" s="145" t="s">
        <v>4999</v>
      </c>
    </row>
    <row r="259" spans="2:65" s="1" customFormat="1" ht="11.25" x14ac:dyDescent="0.2">
      <c r="B259" s="34"/>
      <c r="D259" s="147" t="s">
        <v>320</v>
      </c>
      <c r="F259" s="148" t="s">
        <v>3234</v>
      </c>
      <c r="I259" s="149"/>
      <c r="L259" s="34"/>
      <c r="M259" s="150"/>
      <c r="T259" s="55"/>
      <c r="AT259" s="18" t="s">
        <v>320</v>
      </c>
      <c r="AU259" s="18" t="s">
        <v>90</v>
      </c>
    </row>
    <row r="260" spans="2:65" s="12" customFormat="1" ht="11.25" x14ac:dyDescent="0.2">
      <c r="B260" s="151"/>
      <c r="D260" s="152" t="s">
        <v>322</v>
      </c>
      <c r="E260" s="153" t="s">
        <v>43</v>
      </c>
      <c r="F260" s="154" t="s">
        <v>5000</v>
      </c>
      <c r="H260" s="155">
        <v>67.34</v>
      </c>
      <c r="I260" s="156"/>
      <c r="L260" s="151"/>
      <c r="M260" s="157"/>
      <c r="T260" s="158"/>
      <c r="AT260" s="153" t="s">
        <v>322</v>
      </c>
      <c r="AU260" s="153" t="s">
        <v>90</v>
      </c>
      <c r="AV260" s="12" t="s">
        <v>90</v>
      </c>
      <c r="AW260" s="12" t="s">
        <v>41</v>
      </c>
      <c r="AX260" s="12" t="s">
        <v>88</v>
      </c>
      <c r="AY260" s="153" t="s">
        <v>311</v>
      </c>
    </row>
    <row r="261" spans="2:65" s="1" customFormat="1" ht="16.5" customHeight="1" x14ac:dyDescent="0.2">
      <c r="B261" s="34"/>
      <c r="C261" s="172" t="s">
        <v>639</v>
      </c>
      <c r="D261" s="172" t="s">
        <v>634</v>
      </c>
      <c r="E261" s="173" t="s">
        <v>5001</v>
      </c>
      <c r="F261" s="174" t="s">
        <v>5002</v>
      </c>
      <c r="G261" s="175" t="s">
        <v>250</v>
      </c>
      <c r="H261" s="176">
        <v>68.686999999999998</v>
      </c>
      <c r="I261" s="177"/>
      <c r="J261" s="178">
        <f>ROUND(I261*H261,2)</f>
        <v>0</v>
      </c>
      <c r="K261" s="174" t="s">
        <v>317</v>
      </c>
      <c r="L261" s="179"/>
      <c r="M261" s="180" t="s">
        <v>43</v>
      </c>
      <c r="N261" s="181" t="s">
        <v>52</v>
      </c>
      <c r="P261" s="143">
        <f>O261*H261</f>
        <v>0</v>
      </c>
      <c r="Q261" s="143">
        <v>8.0000000000000002E-3</v>
      </c>
      <c r="R261" s="143">
        <f>Q261*H261</f>
        <v>0.54949599999999998</v>
      </c>
      <c r="S261" s="143">
        <v>0</v>
      </c>
      <c r="T261" s="144">
        <f>S261*H261</f>
        <v>0</v>
      </c>
      <c r="AR261" s="145" t="s">
        <v>528</v>
      </c>
      <c r="AT261" s="145" t="s">
        <v>634</v>
      </c>
      <c r="AU261" s="145" t="s">
        <v>90</v>
      </c>
      <c r="AY261" s="18" t="s">
        <v>311</v>
      </c>
      <c r="BE261" s="146">
        <f>IF(N261="základní",J261,0)</f>
        <v>0</v>
      </c>
      <c r="BF261" s="146">
        <f>IF(N261="snížená",J261,0)</f>
        <v>0</v>
      </c>
      <c r="BG261" s="146">
        <f>IF(N261="zákl. přenesená",J261,0)</f>
        <v>0</v>
      </c>
      <c r="BH261" s="146">
        <f>IF(N261="sníž. přenesená",J261,0)</f>
        <v>0</v>
      </c>
      <c r="BI261" s="146">
        <f>IF(N261="nulová",J261,0)</f>
        <v>0</v>
      </c>
      <c r="BJ261" s="18" t="s">
        <v>88</v>
      </c>
      <c r="BK261" s="146">
        <f>ROUND(I261*H261,2)</f>
        <v>0</v>
      </c>
      <c r="BL261" s="18" t="s">
        <v>417</v>
      </c>
      <c r="BM261" s="145" t="s">
        <v>5003</v>
      </c>
    </row>
    <row r="262" spans="2:65" s="12" customFormat="1" ht="11.25" x14ac:dyDescent="0.2">
      <c r="B262" s="151"/>
      <c r="D262" s="152" t="s">
        <v>322</v>
      </c>
      <c r="F262" s="154" t="s">
        <v>5004</v>
      </c>
      <c r="H262" s="155">
        <v>68.686999999999998</v>
      </c>
      <c r="I262" s="156"/>
      <c r="L262" s="151"/>
      <c r="M262" s="157"/>
      <c r="T262" s="158"/>
      <c r="AT262" s="153" t="s">
        <v>322</v>
      </c>
      <c r="AU262" s="153" t="s">
        <v>90</v>
      </c>
      <c r="AV262" s="12" t="s">
        <v>90</v>
      </c>
      <c r="AW262" s="12" t="s">
        <v>4</v>
      </c>
      <c r="AX262" s="12" t="s">
        <v>88</v>
      </c>
      <c r="AY262" s="153" t="s">
        <v>311</v>
      </c>
    </row>
    <row r="263" spans="2:65" s="1" customFormat="1" ht="37.9" customHeight="1" x14ac:dyDescent="0.2">
      <c r="B263" s="34"/>
      <c r="C263" s="134" t="s">
        <v>645</v>
      </c>
      <c r="D263" s="134" t="s">
        <v>313</v>
      </c>
      <c r="E263" s="135" t="s">
        <v>5005</v>
      </c>
      <c r="F263" s="136" t="s">
        <v>5006</v>
      </c>
      <c r="G263" s="137" t="s">
        <v>250</v>
      </c>
      <c r="H263" s="138">
        <v>67.34</v>
      </c>
      <c r="I263" s="139"/>
      <c r="J263" s="140">
        <f>ROUND(I263*H263,2)</f>
        <v>0</v>
      </c>
      <c r="K263" s="136" t="s">
        <v>317</v>
      </c>
      <c r="L263" s="34"/>
      <c r="M263" s="141" t="s">
        <v>43</v>
      </c>
      <c r="N263" s="142" t="s">
        <v>52</v>
      </c>
      <c r="P263" s="143">
        <f>O263*H263</f>
        <v>0</v>
      </c>
      <c r="Q263" s="143">
        <v>0</v>
      </c>
      <c r="R263" s="143">
        <f>Q263*H263</f>
        <v>0</v>
      </c>
      <c r="S263" s="143">
        <v>8.7499999999999994E-2</v>
      </c>
      <c r="T263" s="144">
        <f>S263*H263</f>
        <v>5.8922499999999998</v>
      </c>
      <c r="AR263" s="145" t="s">
        <v>417</v>
      </c>
      <c r="AT263" s="145" t="s">
        <v>313</v>
      </c>
      <c r="AU263" s="145" t="s">
        <v>90</v>
      </c>
      <c r="AY263" s="18" t="s">
        <v>311</v>
      </c>
      <c r="BE263" s="146">
        <f>IF(N263="základní",J263,0)</f>
        <v>0</v>
      </c>
      <c r="BF263" s="146">
        <f>IF(N263="snížená",J263,0)</f>
        <v>0</v>
      </c>
      <c r="BG263" s="146">
        <f>IF(N263="zákl. přenesená",J263,0)</f>
        <v>0</v>
      </c>
      <c r="BH263" s="146">
        <f>IF(N263="sníž. přenesená",J263,0)</f>
        <v>0</v>
      </c>
      <c r="BI263" s="146">
        <f>IF(N263="nulová",J263,0)</f>
        <v>0</v>
      </c>
      <c r="BJ263" s="18" t="s">
        <v>88</v>
      </c>
      <c r="BK263" s="146">
        <f>ROUND(I263*H263,2)</f>
        <v>0</v>
      </c>
      <c r="BL263" s="18" t="s">
        <v>417</v>
      </c>
      <c r="BM263" s="145" t="s">
        <v>5007</v>
      </c>
    </row>
    <row r="264" spans="2:65" s="1" customFormat="1" ht="11.25" x14ac:dyDescent="0.2">
      <c r="B264" s="34"/>
      <c r="D264" s="147" t="s">
        <v>320</v>
      </c>
      <c r="F264" s="148" t="s">
        <v>5008</v>
      </c>
      <c r="I264" s="149"/>
      <c r="L264" s="34"/>
      <c r="M264" s="150"/>
      <c r="T264" s="55"/>
      <c r="AT264" s="18" t="s">
        <v>320</v>
      </c>
      <c r="AU264" s="18" t="s">
        <v>90</v>
      </c>
    </row>
    <row r="265" spans="2:65" s="12" customFormat="1" ht="11.25" x14ac:dyDescent="0.2">
      <c r="B265" s="151"/>
      <c r="D265" s="152" t="s">
        <v>322</v>
      </c>
      <c r="E265" s="153" t="s">
        <v>43</v>
      </c>
      <c r="F265" s="154" t="s">
        <v>5000</v>
      </c>
      <c r="H265" s="155">
        <v>67.34</v>
      </c>
      <c r="I265" s="156"/>
      <c r="L265" s="151"/>
      <c r="M265" s="157"/>
      <c r="T265" s="158"/>
      <c r="AT265" s="153" t="s">
        <v>322</v>
      </c>
      <c r="AU265" s="153" t="s">
        <v>90</v>
      </c>
      <c r="AV265" s="12" t="s">
        <v>90</v>
      </c>
      <c r="AW265" s="12" t="s">
        <v>41</v>
      </c>
      <c r="AX265" s="12" t="s">
        <v>88</v>
      </c>
      <c r="AY265" s="153" t="s">
        <v>311</v>
      </c>
    </row>
    <row r="266" spans="2:65" s="1" customFormat="1" ht="24.2" customHeight="1" x14ac:dyDescent="0.2">
      <c r="B266" s="34"/>
      <c r="C266" s="134" t="s">
        <v>651</v>
      </c>
      <c r="D266" s="134" t="s">
        <v>313</v>
      </c>
      <c r="E266" s="135" t="s">
        <v>4460</v>
      </c>
      <c r="F266" s="136" t="s">
        <v>4461</v>
      </c>
      <c r="G266" s="137" t="s">
        <v>962</v>
      </c>
      <c r="H266" s="183"/>
      <c r="I266" s="139"/>
      <c r="J266" s="140">
        <f>ROUND(I266*H266,2)</f>
        <v>0</v>
      </c>
      <c r="K266" s="136" t="s">
        <v>317</v>
      </c>
      <c r="L266" s="34"/>
      <c r="M266" s="141" t="s">
        <v>43</v>
      </c>
      <c r="N266" s="142" t="s">
        <v>52</v>
      </c>
      <c r="P266" s="143">
        <f>O266*H266</f>
        <v>0</v>
      </c>
      <c r="Q266" s="143">
        <v>0</v>
      </c>
      <c r="R266" s="143">
        <f>Q266*H266</f>
        <v>0</v>
      </c>
      <c r="S266" s="143">
        <v>0</v>
      </c>
      <c r="T266" s="144">
        <f>S266*H266</f>
        <v>0</v>
      </c>
      <c r="AR266" s="145" t="s">
        <v>417</v>
      </c>
      <c r="AT266" s="145" t="s">
        <v>313</v>
      </c>
      <c r="AU266" s="145" t="s">
        <v>90</v>
      </c>
      <c r="AY266" s="18" t="s">
        <v>311</v>
      </c>
      <c r="BE266" s="146">
        <f>IF(N266="základní",J266,0)</f>
        <v>0</v>
      </c>
      <c r="BF266" s="146">
        <f>IF(N266="snížená",J266,0)</f>
        <v>0</v>
      </c>
      <c r="BG266" s="146">
        <f>IF(N266="zákl. přenesená",J266,0)</f>
        <v>0</v>
      </c>
      <c r="BH266" s="146">
        <f>IF(N266="sníž. přenesená",J266,0)</f>
        <v>0</v>
      </c>
      <c r="BI266" s="146">
        <f>IF(N266="nulová",J266,0)</f>
        <v>0</v>
      </c>
      <c r="BJ266" s="18" t="s">
        <v>88</v>
      </c>
      <c r="BK266" s="146">
        <f>ROUND(I266*H266,2)</f>
        <v>0</v>
      </c>
      <c r="BL266" s="18" t="s">
        <v>417</v>
      </c>
      <c r="BM266" s="145" t="s">
        <v>5009</v>
      </c>
    </row>
    <row r="267" spans="2:65" s="1" customFormat="1" ht="11.25" x14ac:dyDescent="0.2">
      <c r="B267" s="34"/>
      <c r="D267" s="147" t="s">
        <v>320</v>
      </c>
      <c r="F267" s="148" t="s">
        <v>4463</v>
      </c>
      <c r="I267" s="149"/>
      <c r="L267" s="34"/>
      <c r="M267" s="150"/>
      <c r="T267" s="55"/>
      <c r="AT267" s="18" t="s">
        <v>320</v>
      </c>
      <c r="AU267" s="18" t="s">
        <v>90</v>
      </c>
    </row>
    <row r="268" spans="2:65" s="11" customFormat="1" ht="22.9" customHeight="1" x14ac:dyDescent="0.2">
      <c r="B268" s="122"/>
      <c r="D268" s="123" t="s">
        <v>80</v>
      </c>
      <c r="E268" s="132" t="s">
        <v>5010</v>
      </c>
      <c r="F268" s="132" t="s">
        <v>5011</v>
      </c>
      <c r="I268" s="125"/>
      <c r="J268" s="133">
        <f>BK268</f>
        <v>0</v>
      </c>
      <c r="L268" s="122"/>
      <c r="M268" s="127"/>
      <c r="P268" s="128">
        <f>SUM(P269:P270)</f>
        <v>0</v>
      </c>
      <c r="R268" s="128">
        <f>SUM(R269:R270)</f>
        <v>0</v>
      </c>
      <c r="T268" s="129">
        <f>SUM(T269:T270)</f>
        <v>3.4000000000000002E-2</v>
      </c>
      <c r="AR268" s="123" t="s">
        <v>90</v>
      </c>
      <c r="AT268" s="130" t="s">
        <v>80</v>
      </c>
      <c r="AU268" s="130" t="s">
        <v>88</v>
      </c>
      <c r="AY268" s="123" t="s">
        <v>311</v>
      </c>
      <c r="BK268" s="131">
        <f>SUM(BK269:BK270)</f>
        <v>0</v>
      </c>
    </row>
    <row r="269" spans="2:65" s="1" customFormat="1" ht="16.5" customHeight="1" x14ac:dyDescent="0.2">
      <c r="B269" s="34"/>
      <c r="C269" s="134" t="s">
        <v>657</v>
      </c>
      <c r="D269" s="134" t="s">
        <v>313</v>
      </c>
      <c r="E269" s="135" t="s">
        <v>5012</v>
      </c>
      <c r="F269" s="136" t="s">
        <v>5013</v>
      </c>
      <c r="G269" s="137" t="s">
        <v>340</v>
      </c>
      <c r="H269" s="138">
        <v>2</v>
      </c>
      <c r="I269" s="139"/>
      <c r="J269" s="140">
        <f>ROUND(I269*H269,2)</f>
        <v>0</v>
      </c>
      <c r="K269" s="136" t="s">
        <v>317</v>
      </c>
      <c r="L269" s="34"/>
      <c r="M269" s="141" t="s">
        <v>43</v>
      </c>
      <c r="N269" s="142" t="s">
        <v>52</v>
      </c>
      <c r="P269" s="143">
        <f>O269*H269</f>
        <v>0</v>
      </c>
      <c r="Q269" s="143">
        <v>0</v>
      </c>
      <c r="R269" s="143">
        <f>Q269*H269</f>
        <v>0</v>
      </c>
      <c r="S269" s="143">
        <v>1.7000000000000001E-2</v>
      </c>
      <c r="T269" s="144">
        <f>S269*H269</f>
        <v>3.4000000000000002E-2</v>
      </c>
      <c r="AR269" s="145" t="s">
        <v>417</v>
      </c>
      <c r="AT269" s="145" t="s">
        <v>313</v>
      </c>
      <c r="AU269" s="145" t="s">
        <v>90</v>
      </c>
      <c r="AY269" s="18" t="s">
        <v>311</v>
      </c>
      <c r="BE269" s="146">
        <f>IF(N269="základní",J269,0)</f>
        <v>0</v>
      </c>
      <c r="BF269" s="146">
        <f>IF(N269="snížená",J269,0)</f>
        <v>0</v>
      </c>
      <c r="BG269" s="146">
        <f>IF(N269="zákl. přenesená",J269,0)</f>
        <v>0</v>
      </c>
      <c r="BH269" s="146">
        <f>IF(N269="sníž. přenesená",J269,0)</f>
        <v>0</v>
      </c>
      <c r="BI269" s="146">
        <f>IF(N269="nulová",J269,0)</f>
        <v>0</v>
      </c>
      <c r="BJ269" s="18" t="s">
        <v>88</v>
      </c>
      <c r="BK269" s="146">
        <f>ROUND(I269*H269,2)</f>
        <v>0</v>
      </c>
      <c r="BL269" s="18" t="s">
        <v>417</v>
      </c>
      <c r="BM269" s="145" t="s">
        <v>5014</v>
      </c>
    </row>
    <row r="270" spans="2:65" s="1" customFormat="1" ht="11.25" x14ac:dyDescent="0.2">
      <c r="B270" s="34"/>
      <c r="D270" s="147" t="s">
        <v>320</v>
      </c>
      <c r="F270" s="148" t="s">
        <v>5015</v>
      </c>
      <c r="I270" s="149"/>
      <c r="L270" s="34"/>
      <c r="M270" s="150"/>
      <c r="T270" s="55"/>
      <c r="AT270" s="18" t="s">
        <v>320</v>
      </c>
      <c r="AU270" s="18" t="s">
        <v>90</v>
      </c>
    </row>
    <row r="271" spans="2:65" s="11" customFormat="1" ht="22.9" customHeight="1" x14ac:dyDescent="0.2">
      <c r="B271" s="122"/>
      <c r="D271" s="123" t="s">
        <v>80</v>
      </c>
      <c r="E271" s="132" t="s">
        <v>3263</v>
      </c>
      <c r="F271" s="132" t="s">
        <v>3264</v>
      </c>
      <c r="I271" s="125"/>
      <c r="J271" s="133">
        <f>BK271</f>
        <v>0</v>
      </c>
      <c r="L271" s="122"/>
      <c r="M271" s="127"/>
      <c r="P271" s="128">
        <f>SUM(P272:P298)</f>
        <v>0</v>
      </c>
      <c r="R271" s="128">
        <f>SUM(R272:R298)</f>
        <v>1.1668171200000002</v>
      </c>
      <c r="T271" s="129">
        <f>SUM(T272:T298)</f>
        <v>0.63671999999999995</v>
      </c>
      <c r="AR271" s="123" t="s">
        <v>90</v>
      </c>
      <c r="AT271" s="130" t="s">
        <v>80</v>
      </c>
      <c r="AU271" s="130" t="s">
        <v>88</v>
      </c>
      <c r="AY271" s="123" t="s">
        <v>311</v>
      </c>
      <c r="BK271" s="131">
        <f>SUM(BK272:BK298)</f>
        <v>0</v>
      </c>
    </row>
    <row r="272" spans="2:65" s="1" customFormat="1" ht="24.2" customHeight="1" x14ac:dyDescent="0.2">
      <c r="B272" s="34"/>
      <c r="C272" s="134" t="s">
        <v>663</v>
      </c>
      <c r="D272" s="134" t="s">
        <v>313</v>
      </c>
      <c r="E272" s="135" t="s">
        <v>5016</v>
      </c>
      <c r="F272" s="136" t="s">
        <v>5017</v>
      </c>
      <c r="G272" s="137" t="s">
        <v>379</v>
      </c>
      <c r="H272" s="138">
        <v>21</v>
      </c>
      <c r="I272" s="139"/>
      <c r="J272" s="140">
        <f>ROUND(I272*H272,2)</f>
        <v>0</v>
      </c>
      <c r="K272" s="136" t="s">
        <v>317</v>
      </c>
      <c r="L272" s="34"/>
      <c r="M272" s="141" t="s">
        <v>43</v>
      </c>
      <c r="N272" s="142" t="s">
        <v>52</v>
      </c>
      <c r="P272" s="143">
        <f>O272*H272</f>
        <v>0</v>
      </c>
      <c r="Q272" s="143">
        <v>0</v>
      </c>
      <c r="R272" s="143">
        <f>Q272*H272</f>
        <v>0</v>
      </c>
      <c r="S272" s="143">
        <v>1.2319999999999999E-2</v>
      </c>
      <c r="T272" s="144">
        <f>S272*H272</f>
        <v>0.25872000000000001</v>
      </c>
      <c r="AR272" s="145" t="s">
        <v>417</v>
      </c>
      <c r="AT272" s="145" t="s">
        <v>313</v>
      </c>
      <c r="AU272" s="145" t="s">
        <v>90</v>
      </c>
      <c r="AY272" s="18" t="s">
        <v>311</v>
      </c>
      <c r="BE272" s="146">
        <f>IF(N272="základní",J272,0)</f>
        <v>0</v>
      </c>
      <c r="BF272" s="146">
        <f>IF(N272="snížená",J272,0)</f>
        <v>0</v>
      </c>
      <c r="BG272" s="146">
        <f>IF(N272="zákl. přenesená",J272,0)</f>
        <v>0</v>
      </c>
      <c r="BH272" s="146">
        <f>IF(N272="sníž. přenesená",J272,0)</f>
        <v>0</v>
      </c>
      <c r="BI272" s="146">
        <f>IF(N272="nulová",J272,0)</f>
        <v>0</v>
      </c>
      <c r="BJ272" s="18" t="s">
        <v>88</v>
      </c>
      <c r="BK272" s="146">
        <f>ROUND(I272*H272,2)</f>
        <v>0</v>
      </c>
      <c r="BL272" s="18" t="s">
        <v>417</v>
      </c>
      <c r="BM272" s="145" t="s">
        <v>5018</v>
      </c>
    </row>
    <row r="273" spans="2:65" s="1" customFormat="1" ht="11.25" x14ac:dyDescent="0.2">
      <c r="B273" s="34"/>
      <c r="D273" s="147" t="s">
        <v>320</v>
      </c>
      <c r="F273" s="148" t="s">
        <v>5019</v>
      </c>
      <c r="I273" s="149"/>
      <c r="L273" s="34"/>
      <c r="M273" s="150"/>
      <c r="T273" s="55"/>
      <c r="AT273" s="18" t="s">
        <v>320</v>
      </c>
      <c r="AU273" s="18" t="s">
        <v>90</v>
      </c>
    </row>
    <row r="274" spans="2:65" s="12" customFormat="1" ht="11.25" x14ac:dyDescent="0.2">
      <c r="B274" s="151"/>
      <c r="D274" s="152" t="s">
        <v>322</v>
      </c>
      <c r="E274" s="153" t="s">
        <v>43</v>
      </c>
      <c r="F274" s="154" t="s">
        <v>5020</v>
      </c>
      <c r="H274" s="155">
        <v>21</v>
      </c>
      <c r="I274" s="156"/>
      <c r="L274" s="151"/>
      <c r="M274" s="157"/>
      <c r="T274" s="158"/>
      <c r="AT274" s="153" t="s">
        <v>322</v>
      </c>
      <c r="AU274" s="153" t="s">
        <v>90</v>
      </c>
      <c r="AV274" s="12" t="s">
        <v>90</v>
      </c>
      <c r="AW274" s="12" t="s">
        <v>41</v>
      </c>
      <c r="AX274" s="12" t="s">
        <v>88</v>
      </c>
      <c r="AY274" s="153" t="s">
        <v>311</v>
      </c>
    </row>
    <row r="275" spans="2:65" s="1" customFormat="1" ht="16.5" customHeight="1" x14ac:dyDescent="0.2">
      <c r="B275" s="34"/>
      <c r="C275" s="134" t="s">
        <v>672</v>
      </c>
      <c r="D275" s="134" t="s">
        <v>313</v>
      </c>
      <c r="E275" s="135" t="s">
        <v>5021</v>
      </c>
      <c r="F275" s="136" t="s">
        <v>5022</v>
      </c>
      <c r="G275" s="137" t="s">
        <v>379</v>
      </c>
      <c r="H275" s="138">
        <v>21</v>
      </c>
      <c r="I275" s="139"/>
      <c r="J275" s="140">
        <f>ROUND(I275*H275,2)</f>
        <v>0</v>
      </c>
      <c r="K275" s="136" t="s">
        <v>317</v>
      </c>
      <c r="L275" s="34"/>
      <c r="M275" s="141" t="s">
        <v>43</v>
      </c>
      <c r="N275" s="142" t="s">
        <v>52</v>
      </c>
      <c r="P275" s="143">
        <f>O275*H275</f>
        <v>0</v>
      </c>
      <c r="Q275" s="143">
        <v>1.363E-2</v>
      </c>
      <c r="R275" s="143">
        <f>Q275*H275</f>
        <v>0.28622999999999998</v>
      </c>
      <c r="S275" s="143">
        <v>0</v>
      </c>
      <c r="T275" s="144">
        <f>S275*H275</f>
        <v>0</v>
      </c>
      <c r="AR275" s="145" t="s">
        <v>417</v>
      </c>
      <c r="AT275" s="145" t="s">
        <v>313</v>
      </c>
      <c r="AU275" s="145" t="s">
        <v>90</v>
      </c>
      <c r="AY275" s="18" t="s">
        <v>311</v>
      </c>
      <c r="BE275" s="146">
        <f>IF(N275="základní",J275,0)</f>
        <v>0</v>
      </c>
      <c r="BF275" s="146">
        <f>IF(N275="snížená",J275,0)</f>
        <v>0</v>
      </c>
      <c r="BG275" s="146">
        <f>IF(N275="zákl. přenesená",J275,0)</f>
        <v>0</v>
      </c>
      <c r="BH275" s="146">
        <f>IF(N275="sníž. přenesená",J275,0)</f>
        <v>0</v>
      </c>
      <c r="BI275" s="146">
        <f>IF(N275="nulová",J275,0)</f>
        <v>0</v>
      </c>
      <c r="BJ275" s="18" t="s">
        <v>88</v>
      </c>
      <c r="BK275" s="146">
        <f>ROUND(I275*H275,2)</f>
        <v>0</v>
      </c>
      <c r="BL275" s="18" t="s">
        <v>417</v>
      </c>
      <c r="BM275" s="145" t="s">
        <v>5023</v>
      </c>
    </row>
    <row r="276" spans="2:65" s="1" customFormat="1" ht="11.25" x14ac:dyDescent="0.2">
      <c r="B276" s="34"/>
      <c r="D276" s="147" t="s">
        <v>320</v>
      </c>
      <c r="F276" s="148" t="s">
        <v>5024</v>
      </c>
      <c r="I276" s="149"/>
      <c r="L276" s="34"/>
      <c r="M276" s="150"/>
      <c r="T276" s="55"/>
      <c r="AT276" s="18" t="s">
        <v>320</v>
      </c>
      <c r="AU276" s="18" t="s">
        <v>90</v>
      </c>
    </row>
    <row r="277" spans="2:65" s="12" customFormat="1" ht="11.25" x14ac:dyDescent="0.2">
      <c r="B277" s="151"/>
      <c r="D277" s="152" t="s">
        <v>322</v>
      </c>
      <c r="E277" s="153" t="s">
        <v>43</v>
      </c>
      <c r="F277" s="154" t="s">
        <v>5020</v>
      </c>
      <c r="H277" s="155">
        <v>21</v>
      </c>
      <c r="I277" s="156"/>
      <c r="L277" s="151"/>
      <c r="M277" s="157"/>
      <c r="T277" s="158"/>
      <c r="AT277" s="153" t="s">
        <v>322</v>
      </c>
      <c r="AU277" s="153" t="s">
        <v>90</v>
      </c>
      <c r="AV277" s="12" t="s">
        <v>90</v>
      </c>
      <c r="AW277" s="12" t="s">
        <v>41</v>
      </c>
      <c r="AX277" s="12" t="s">
        <v>88</v>
      </c>
      <c r="AY277" s="153" t="s">
        <v>311</v>
      </c>
    </row>
    <row r="278" spans="2:65" s="1" customFormat="1" ht="21.75" customHeight="1" x14ac:dyDescent="0.2">
      <c r="B278" s="34"/>
      <c r="C278" s="134" t="s">
        <v>680</v>
      </c>
      <c r="D278" s="134" t="s">
        <v>313</v>
      </c>
      <c r="E278" s="135" t="s">
        <v>5025</v>
      </c>
      <c r="F278" s="136" t="s">
        <v>5026</v>
      </c>
      <c r="G278" s="137" t="s">
        <v>250</v>
      </c>
      <c r="H278" s="138">
        <v>54</v>
      </c>
      <c r="I278" s="139"/>
      <c r="J278" s="140">
        <f>ROUND(I278*H278,2)</f>
        <v>0</v>
      </c>
      <c r="K278" s="136" t="s">
        <v>317</v>
      </c>
      <c r="L278" s="34"/>
      <c r="M278" s="141" t="s">
        <v>43</v>
      </c>
      <c r="N278" s="142" t="s">
        <v>52</v>
      </c>
      <c r="P278" s="143">
        <f>O278*H278</f>
        <v>0</v>
      </c>
      <c r="Q278" s="143">
        <v>0</v>
      </c>
      <c r="R278" s="143">
        <f>Q278*H278</f>
        <v>0</v>
      </c>
      <c r="S278" s="143">
        <v>0</v>
      </c>
      <c r="T278" s="144">
        <f>S278*H278</f>
        <v>0</v>
      </c>
      <c r="AR278" s="145" t="s">
        <v>417</v>
      </c>
      <c r="AT278" s="145" t="s">
        <v>313</v>
      </c>
      <c r="AU278" s="145" t="s">
        <v>90</v>
      </c>
      <c r="AY278" s="18" t="s">
        <v>311</v>
      </c>
      <c r="BE278" s="146">
        <f>IF(N278="základní",J278,0)</f>
        <v>0</v>
      </c>
      <c r="BF278" s="146">
        <f>IF(N278="snížená",J278,0)</f>
        <v>0</v>
      </c>
      <c r="BG278" s="146">
        <f>IF(N278="zákl. přenesená",J278,0)</f>
        <v>0</v>
      </c>
      <c r="BH278" s="146">
        <f>IF(N278="sníž. přenesená",J278,0)</f>
        <v>0</v>
      </c>
      <c r="BI278" s="146">
        <f>IF(N278="nulová",J278,0)</f>
        <v>0</v>
      </c>
      <c r="BJ278" s="18" t="s">
        <v>88</v>
      </c>
      <c r="BK278" s="146">
        <f>ROUND(I278*H278,2)</f>
        <v>0</v>
      </c>
      <c r="BL278" s="18" t="s">
        <v>417</v>
      </c>
      <c r="BM278" s="145" t="s">
        <v>5027</v>
      </c>
    </row>
    <row r="279" spans="2:65" s="1" customFormat="1" ht="11.25" x14ac:dyDescent="0.2">
      <c r="B279" s="34"/>
      <c r="D279" s="147" t="s">
        <v>320</v>
      </c>
      <c r="F279" s="148" t="s">
        <v>5028</v>
      </c>
      <c r="I279" s="149"/>
      <c r="L279" s="34"/>
      <c r="M279" s="150"/>
      <c r="T279" s="55"/>
      <c r="AT279" s="18" t="s">
        <v>320</v>
      </c>
      <c r="AU279" s="18" t="s">
        <v>90</v>
      </c>
    </row>
    <row r="280" spans="2:65" s="12" customFormat="1" ht="11.25" x14ac:dyDescent="0.2">
      <c r="B280" s="151"/>
      <c r="D280" s="152" t="s">
        <v>322</v>
      </c>
      <c r="E280" s="153" t="s">
        <v>43</v>
      </c>
      <c r="F280" s="154" t="s">
        <v>5029</v>
      </c>
      <c r="H280" s="155">
        <v>54</v>
      </c>
      <c r="I280" s="156"/>
      <c r="L280" s="151"/>
      <c r="M280" s="157"/>
      <c r="T280" s="158"/>
      <c r="AT280" s="153" t="s">
        <v>322</v>
      </c>
      <c r="AU280" s="153" t="s">
        <v>90</v>
      </c>
      <c r="AV280" s="12" t="s">
        <v>90</v>
      </c>
      <c r="AW280" s="12" t="s">
        <v>41</v>
      </c>
      <c r="AX280" s="12" t="s">
        <v>88</v>
      </c>
      <c r="AY280" s="153" t="s">
        <v>311</v>
      </c>
    </row>
    <row r="281" spans="2:65" s="1" customFormat="1" ht="16.5" customHeight="1" x14ac:dyDescent="0.2">
      <c r="B281" s="34"/>
      <c r="C281" s="172" t="s">
        <v>686</v>
      </c>
      <c r="D281" s="172" t="s">
        <v>634</v>
      </c>
      <c r="E281" s="173" t="s">
        <v>3298</v>
      </c>
      <c r="F281" s="174" t="s">
        <v>3299</v>
      </c>
      <c r="G281" s="175" t="s">
        <v>316</v>
      </c>
      <c r="H281" s="176">
        <v>0.56200000000000006</v>
      </c>
      <c r="I281" s="177"/>
      <c r="J281" s="178">
        <f>ROUND(I281*H281,2)</f>
        <v>0</v>
      </c>
      <c r="K281" s="174" t="s">
        <v>317</v>
      </c>
      <c r="L281" s="179"/>
      <c r="M281" s="180" t="s">
        <v>43</v>
      </c>
      <c r="N281" s="181" t="s">
        <v>52</v>
      </c>
      <c r="P281" s="143">
        <f>O281*H281</f>
        <v>0</v>
      </c>
      <c r="Q281" s="143">
        <v>0.55000000000000004</v>
      </c>
      <c r="R281" s="143">
        <f>Q281*H281</f>
        <v>0.30910000000000004</v>
      </c>
      <c r="S281" s="143">
        <v>0</v>
      </c>
      <c r="T281" s="144">
        <f>S281*H281</f>
        <v>0</v>
      </c>
      <c r="AR281" s="145" t="s">
        <v>528</v>
      </c>
      <c r="AT281" s="145" t="s">
        <v>634</v>
      </c>
      <c r="AU281" s="145" t="s">
        <v>90</v>
      </c>
      <c r="AY281" s="18" t="s">
        <v>311</v>
      </c>
      <c r="BE281" s="146">
        <f>IF(N281="základní",J281,0)</f>
        <v>0</v>
      </c>
      <c r="BF281" s="146">
        <f>IF(N281="snížená",J281,0)</f>
        <v>0</v>
      </c>
      <c r="BG281" s="146">
        <f>IF(N281="zákl. přenesená",J281,0)</f>
        <v>0</v>
      </c>
      <c r="BH281" s="146">
        <f>IF(N281="sníž. přenesená",J281,0)</f>
        <v>0</v>
      </c>
      <c r="BI281" s="146">
        <f>IF(N281="nulová",J281,0)</f>
        <v>0</v>
      </c>
      <c r="BJ281" s="18" t="s">
        <v>88</v>
      </c>
      <c r="BK281" s="146">
        <f>ROUND(I281*H281,2)</f>
        <v>0</v>
      </c>
      <c r="BL281" s="18" t="s">
        <v>417</v>
      </c>
      <c r="BM281" s="145" t="s">
        <v>5030</v>
      </c>
    </row>
    <row r="282" spans="2:65" s="12" customFormat="1" ht="11.25" x14ac:dyDescent="0.2">
      <c r="B282" s="151"/>
      <c r="D282" s="152" t="s">
        <v>322</v>
      </c>
      <c r="E282" s="153" t="s">
        <v>43</v>
      </c>
      <c r="F282" s="154" t="s">
        <v>5031</v>
      </c>
      <c r="H282" s="155">
        <v>0.56200000000000006</v>
      </c>
      <c r="I282" s="156"/>
      <c r="L282" s="151"/>
      <c r="M282" s="157"/>
      <c r="T282" s="158"/>
      <c r="AT282" s="153" t="s">
        <v>322</v>
      </c>
      <c r="AU282" s="153" t="s">
        <v>90</v>
      </c>
      <c r="AV282" s="12" t="s">
        <v>90</v>
      </c>
      <c r="AW282" s="12" t="s">
        <v>41</v>
      </c>
      <c r="AX282" s="12" t="s">
        <v>88</v>
      </c>
      <c r="AY282" s="153" t="s">
        <v>311</v>
      </c>
    </row>
    <row r="283" spans="2:65" s="1" customFormat="1" ht="24.2" customHeight="1" x14ac:dyDescent="0.2">
      <c r="B283" s="34"/>
      <c r="C283" s="134" t="s">
        <v>693</v>
      </c>
      <c r="D283" s="134" t="s">
        <v>313</v>
      </c>
      <c r="E283" s="135" t="s">
        <v>5032</v>
      </c>
      <c r="F283" s="136" t="s">
        <v>5033</v>
      </c>
      <c r="G283" s="137" t="s">
        <v>250</v>
      </c>
      <c r="H283" s="138">
        <v>54</v>
      </c>
      <c r="I283" s="139"/>
      <c r="J283" s="140">
        <f>ROUND(I283*H283,2)</f>
        <v>0</v>
      </c>
      <c r="K283" s="136" t="s">
        <v>317</v>
      </c>
      <c r="L283" s="34"/>
      <c r="M283" s="141" t="s">
        <v>43</v>
      </c>
      <c r="N283" s="142" t="s">
        <v>52</v>
      </c>
      <c r="P283" s="143">
        <f>O283*H283</f>
        <v>0</v>
      </c>
      <c r="Q283" s="143">
        <v>0</v>
      </c>
      <c r="R283" s="143">
        <f>Q283*H283</f>
        <v>0</v>
      </c>
      <c r="S283" s="143">
        <v>7.0000000000000001E-3</v>
      </c>
      <c r="T283" s="144">
        <f>S283*H283</f>
        <v>0.378</v>
      </c>
      <c r="AR283" s="145" t="s">
        <v>417</v>
      </c>
      <c r="AT283" s="145" t="s">
        <v>313</v>
      </c>
      <c r="AU283" s="145" t="s">
        <v>90</v>
      </c>
      <c r="AY283" s="18" t="s">
        <v>311</v>
      </c>
      <c r="BE283" s="146">
        <f>IF(N283="základní",J283,0)</f>
        <v>0</v>
      </c>
      <c r="BF283" s="146">
        <f>IF(N283="snížená",J283,0)</f>
        <v>0</v>
      </c>
      <c r="BG283" s="146">
        <f>IF(N283="zákl. přenesená",J283,0)</f>
        <v>0</v>
      </c>
      <c r="BH283" s="146">
        <f>IF(N283="sníž. přenesená",J283,0)</f>
        <v>0</v>
      </c>
      <c r="BI283" s="146">
        <f>IF(N283="nulová",J283,0)</f>
        <v>0</v>
      </c>
      <c r="BJ283" s="18" t="s">
        <v>88</v>
      </c>
      <c r="BK283" s="146">
        <f>ROUND(I283*H283,2)</f>
        <v>0</v>
      </c>
      <c r="BL283" s="18" t="s">
        <v>417</v>
      </c>
      <c r="BM283" s="145" t="s">
        <v>5034</v>
      </c>
    </row>
    <row r="284" spans="2:65" s="1" customFormat="1" ht="11.25" x14ac:dyDescent="0.2">
      <c r="B284" s="34"/>
      <c r="D284" s="147" t="s">
        <v>320</v>
      </c>
      <c r="F284" s="148" t="s">
        <v>5035</v>
      </c>
      <c r="I284" s="149"/>
      <c r="L284" s="34"/>
      <c r="M284" s="150"/>
      <c r="T284" s="55"/>
      <c r="AT284" s="18" t="s">
        <v>320</v>
      </c>
      <c r="AU284" s="18" t="s">
        <v>90</v>
      </c>
    </row>
    <row r="285" spans="2:65" s="12" customFormat="1" ht="11.25" x14ac:dyDescent="0.2">
      <c r="B285" s="151"/>
      <c r="D285" s="152" t="s">
        <v>322</v>
      </c>
      <c r="E285" s="153" t="s">
        <v>43</v>
      </c>
      <c r="F285" s="154" t="s">
        <v>5029</v>
      </c>
      <c r="H285" s="155">
        <v>54</v>
      </c>
      <c r="I285" s="156"/>
      <c r="L285" s="151"/>
      <c r="M285" s="157"/>
      <c r="T285" s="158"/>
      <c r="AT285" s="153" t="s">
        <v>322</v>
      </c>
      <c r="AU285" s="153" t="s">
        <v>90</v>
      </c>
      <c r="AV285" s="12" t="s">
        <v>90</v>
      </c>
      <c r="AW285" s="12" t="s">
        <v>41</v>
      </c>
      <c r="AX285" s="12" t="s">
        <v>88</v>
      </c>
      <c r="AY285" s="153" t="s">
        <v>311</v>
      </c>
    </row>
    <row r="286" spans="2:65" s="1" customFormat="1" ht="16.5" customHeight="1" x14ac:dyDescent="0.2">
      <c r="B286" s="34"/>
      <c r="C286" s="134" t="s">
        <v>698</v>
      </c>
      <c r="D286" s="134" t="s">
        <v>313</v>
      </c>
      <c r="E286" s="135" t="s">
        <v>5036</v>
      </c>
      <c r="F286" s="136" t="s">
        <v>5037</v>
      </c>
      <c r="G286" s="137" t="s">
        <v>340</v>
      </c>
      <c r="H286" s="138">
        <v>1</v>
      </c>
      <c r="I286" s="139"/>
      <c r="J286" s="140">
        <f>ROUND(I286*H286,2)</f>
        <v>0</v>
      </c>
      <c r="K286" s="136" t="s">
        <v>317</v>
      </c>
      <c r="L286" s="34"/>
      <c r="M286" s="141" t="s">
        <v>43</v>
      </c>
      <c r="N286" s="142" t="s">
        <v>52</v>
      </c>
      <c r="P286" s="143">
        <f>O286*H286</f>
        <v>0</v>
      </c>
      <c r="Q286" s="143">
        <v>0.10174999999999999</v>
      </c>
      <c r="R286" s="143">
        <f>Q286*H286</f>
        <v>0.10174999999999999</v>
      </c>
      <c r="S286" s="143">
        <v>0</v>
      </c>
      <c r="T286" s="144">
        <f>S286*H286</f>
        <v>0</v>
      </c>
      <c r="AR286" s="145" t="s">
        <v>417</v>
      </c>
      <c r="AT286" s="145" t="s">
        <v>313</v>
      </c>
      <c r="AU286" s="145" t="s">
        <v>90</v>
      </c>
      <c r="AY286" s="18" t="s">
        <v>311</v>
      </c>
      <c r="BE286" s="146">
        <f>IF(N286="základní",J286,0)</f>
        <v>0</v>
      </c>
      <c r="BF286" s="146">
        <f>IF(N286="snížená",J286,0)</f>
        <v>0</v>
      </c>
      <c r="BG286" s="146">
        <f>IF(N286="zákl. přenesená",J286,0)</f>
        <v>0</v>
      </c>
      <c r="BH286" s="146">
        <f>IF(N286="sníž. přenesená",J286,0)</f>
        <v>0</v>
      </c>
      <c r="BI286" s="146">
        <f>IF(N286="nulová",J286,0)</f>
        <v>0</v>
      </c>
      <c r="BJ286" s="18" t="s">
        <v>88</v>
      </c>
      <c r="BK286" s="146">
        <f>ROUND(I286*H286,2)</f>
        <v>0</v>
      </c>
      <c r="BL286" s="18" t="s">
        <v>417</v>
      </c>
      <c r="BM286" s="145" t="s">
        <v>5038</v>
      </c>
    </row>
    <row r="287" spans="2:65" s="1" customFormat="1" ht="11.25" x14ac:dyDescent="0.2">
      <c r="B287" s="34"/>
      <c r="D287" s="147" t="s">
        <v>320</v>
      </c>
      <c r="F287" s="148" t="s">
        <v>5039</v>
      </c>
      <c r="I287" s="149"/>
      <c r="L287" s="34"/>
      <c r="M287" s="150"/>
      <c r="T287" s="55"/>
      <c r="AT287" s="18" t="s">
        <v>320</v>
      </c>
      <c r="AU287" s="18" t="s">
        <v>90</v>
      </c>
    </row>
    <row r="288" spans="2:65" s="12" customFormat="1" ht="11.25" x14ac:dyDescent="0.2">
      <c r="B288" s="151"/>
      <c r="D288" s="152" t="s">
        <v>322</v>
      </c>
      <c r="E288" s="153" t="s">
        <v>43</v>
      </c>
      <c r="F288" s="154" t="s">
        <v>5040</v>
      </c>
      <c r="H288" s="155">
        <v>1</v>
      </c>
      <c r="I288" s="156"/>
      <c r="L288" s="151"/>
      <c r="M288" s="157"/>
      <c r="T288" s="158"/>
      <c r="AT288" s="153" t="s">
        <v>322</v>
      </c>
      <c r="AU288" s="153" t="s">
        <v>90</v>
      </c>
      <c r="AV288" s="12" t="s">
        <v>90</v>
      </c>
      <c r="AW288" s="12" t="s">
        <v>41</v>
      </c>
      <c r="AX288" s="12" t="s">
        <v>88</v>
      </c>
      <c r="AY288" s="153" t="s">
        <v>311</v>
      </c>
    </row>
    <row r="289" spans="2:65" s="1" customFormat="1" ht="16.5" customHeight="1" x14ac:dyDescent="0.2">
      <c r="B289" s="34"/>
      <c r="C289" s="134" t="s">
        <v>703</v>
      </c>
      <c r="D289" s="134" t="s">
        <v>313</v>
      </c>
      <c r="E289" s="135" t="s">
        <v>5041</v>
      </c>
      <c r="F289" s="136" t="s">
        <v>5042</v>
      </c>
      <c r="G289" s="137" t="s">
        <v>340</v>
      </c>
      <c r="H289" s="138">
        <v>4</v>
      </c>
      <c r="I289" s="139"/>
      <c r="J289" s="140">
        <f>ROUND(I289*H289,2)</f>
        <v>0</v>
      </c>
      <c r="K289" s="136" t="s">
        <v>317</v>
      </c>
      <c r="L289" s="34"/>
      <c r="M289" s="141" t="s">
        <v>43</v>
      </c>
      <c r="N289" s="142" t="s">
        <v>52</v>
      </c>
      <c r="P289" s="143">
        <f>O289*H289</f>
        <v>0</v>
      </c>
      <c r="Q289" s="143">
        <v>5.6099999999999997E-2</v>
      </c>
      <c r="R289" s="143">
        <f>Q289*H289</f>
        <v>0.22439999999999999</v>
      </c>
      <c r="S289" s="143">
        <v>0</v>
      </c>
      <c r="T289" s="144">
        <f>S289*H289</f>
        <v>0</v>
      </c>
      <c r="AR289" s="145" t="s">
        <v>417</v>
      </c>
      <c r="AT289" s="145" t="s">
        <v>313</v>
      </c>
      <c r="AU289" s="145" t="s">
        <v>90</v>
      </c>
      <c r="AY289" s="18" t="s">
        <v>311</v>
      </c>
      <c r="BE289" s="146">
        <f>IF(N289="základní",J289,0)</f>
        <v>0</v>
      </c>
      <c r="BF289" s="146">
        <f>IF(N289="snížená",J289,0)</f>
        <v>0</v>
      </c>
      <c r="BG289" s="146">
        <f>IF(N289="zákl. přenesená",J289,0)</f>
        <v>0</v>
      </c>
      <c r="BH289" s="146">
        <f>IF(N289="sníž. přenesená",J289,0)</f>
        <v>0</v>
      </c>
      <c r="BI289" s="146">
        <f>IF(N289="nulová",J289,0)</f>
        <v>0</v>
      </c>
      <c r="BJ289" s="18" t="s">
        <v>88</v>
      </c>
      <c r="BK289" s="146">
        <f>ROUND(I289*H289,2)</f>
        <v>0</v>
      </c>
      <c r="BL289" s="18" t="s">
        <v>417</v>
      </c>
      <c r="BM289" s="145" t="s">
        <v>5043</v>
      </c>
    </row>
    <row r="290" spans="2:65" s="1" customFormat="1" ht="11.25" x14ac:dyDescent="0.2">
      <c r="B290" s="34"/>
      <c r="D290" s="147" t="s">
        <v>320</v>
      </c>
      <c r="F290" s="148" t="s">
        <v>5044</v>
      </c>
      <c r="I290" s="149"/>
      <c r="L290" s="34"/>
      <c r="M290" s="150"/>
      <c r="T290" s="55"/>
      <c r="AT290" s="18" t="s">
        <v>320</v>
      </c>
      <c r="AU290" s="18" t="s">
        <v>90</v>
      </c>
    </row>
    <row r="291" spans="2:65" s="12" customFormat="1" ht="11.25" x14ac:dyDescent="0.2">
      <c r="B291" s="151"/>
      <c r="D291" s="152" t="s">
        <v>322</v>
      </c>
      <c r="E291" s="153" t="s">
        <v>43</v>
      </c>
      <c r="F291" s="154" t="s">
        <v>5045</v>
      </c>
      <c r="H291" s="155">
        <v>4</v>
      </c>
      <c r="I291" s="156"/>
      <c r="L291" s="151"/>
      <c r="M291" s="157"/>
      <c r="T291" s="158"/>
      <c r="AT291" s="153" t="s">
        <v>322</v>
      </c>
      <c r="AU291" s="153" t="s">
        <v>90</v>
      </c>
      <c r="AV291" s="12" t="s">
        <v>90</v>
      </c>
      <c r="AW291" s="12" t="s">
        <v>41</v>
      </c>
      <c r="AX291" s="12" t="s">
        <v>88</v>
      </c>
      <c r="AY291" s="153" t="s">
        <v>311</v>
      </c>
    </row>
    <row r="292" spans="2:65" s="1" customFormat="1" ht="16.5" customHeight="1" x14ac:dyDescent="0.2">
      <c r="B292" s="34"/>
      <c r="C292" s="134" t="s">
        <v>709</v>
      </c>
      <c r="D292" s="134" t="s">
        <v>313</v>
      </c>
      <c r="E292" s="135" t="s">
        <v>5046</v>
      </c>
      <c r="F292" s="136" t="s">
        <v>5047</v>
      </c>
      <c r="G292" s="137" t="s">
        <v>250</v>
      </c>
      <c r="H292" s="138">
        <v>24.4</v>
      </c>
      <c r="I292" s="139"/>
      <c r="J292" s="140">
        <f>ROUND(I292*H292,2)</f>
        <v>0</v>
      </c>
      <c r="K292" s="136" t="s">
        <v>317</v>
      </c>
      <c r="L292" s="34"/>
      <c r="M292" s="141" t="s">
        <v>43</v>
      </c>
      <c r="N292" s="142" t="s">
        <v>52</v>
      </c>
      <c r="P292" s="143">
        <f>O292*H292</f>
        <v>0</v>
      </c>
      <c r="Q292" s="143">
        <v>0</v>
      </c>
      <c r="R292" s="143">
        <f>Q292*H292</f>
        <v>0</v>
      </c>
      <c r="S292" s="143">
        <v>0</v>
      </c>
      <c r="T292" s="144">
        <f>S292*H292</f>
        <v>0</v>
      </c>
      <c r="AR292" s="145" t="s">
        <v>417</v>
      </c>
      <c r="AT292" s="145" t="s">
        <v>313</v>
      </c>
      <c r="AU292" s="145" t="s">
        <v>90</v>
      </c>
      <c r="AY292" s="18" t="s">
        <v>311</v>
      </c>
      <c r="BE292" s="146">
        <f>IF(N292="základní",J292,0)</f>
        <v>0</v>
      </c>
      <c r="BF292" s="146">
        <f>IF(N292="snížená",J292,0)</f>
        <v>0</v>
      </c>
      <c r="BG292" s="146">
        <f>IF(N292="zákl. přenesená",J292,0)</f>
        <v>0</v>
      </c>
      <c r="BH292" s="146">
        <f>IF(N292="sníž. přenesená",J292,0)</f>
        <v>0</v>
      </c>
      <c r="BI292" s="146">
        <f>IF(N292="nulová",J292,0)</f>
        <v>0</v>
      </c>
      <c r="BJ292" s="18" t="s">
        <v>88</v>
      </c>
      <c r="BK292" s="146">
        <f>ROUND(I292*H292,2)</f>
        <v>0</v>
      </c>
      <c r="BL292" s="18" t="s">
        <v>417</v>
      </c>
      <c r="BM292" s="145" t="s">
        <v>5048</v>
      </c>
    </row>
    <row r="293" spans="2:65" s="1" customFormat="1" ht="11.25" x14ac:dyDescent="0.2">
      <c r="B293" s="34"/>
      <c r="D293" s="147" t="s">
        <v>320</v>
      </c>
      <c r="F293" s="148" t="s">
        <v>5049</v>
      </c>
      <c r="I293" s="149"/>
      <c r="L293" s="34"/>
      <c r="M293" s="150"/>
      <c r="T293" s="55"/>
      <c r="AT293" s="18" t="s">
        <v>320</v>
      </c>
      <c r="AU293" s="18" t="s">
        <v>90</v>
      </c>
    </row>
    <row r="294" spans="2:65" s="12" customFormat="1" ht="11.25" x14ac:dyDescent="0.2">
      <c r="B294" s="151"/>
      <c r="D294" s="152" t="s">
        <v>322</v>
      </c>
      <c r="E294" s="153" t="s">
        <v>43</v>
      </c>
      <c r="F294" s="154" t="s">
        <v>5050</v>
      </c>
      <c r="H294" s="155">
        <v>24.4</v>
      </c>
      <c r="I294" s="156"/>
      <c r="L294" s="151"/>
      <c r="M294" s="157"/>
      <c r="T294" s="158"/>
      <c r="AT294" s="153" t="s">
        <v>322</v>
      </c>
      <c r="AU294" s="153" t="s">
        <v>90</v>
      </c>
      <c r="AV294" s="12" t="s">
        <v>90</v>
      </c>
      <c r="AW294" s="12" t="s">
        <v>41</v>
      </c>
      <c r="AX294" s="12" t="s">
        <v>88</v>
      </c>
      <c r="AY294" s="153" t="s">
        <v>311</v>
      </c>
    </row>
    <row r="295" spans="2:65" s="1" customFormat="1" ht="16.5" customHeight="1" x14ac:dyDescent="0.2">
      <c r="B295" s="34"/>
      <c r="C295" s="172" t="s">
        <v>716</v>
      </c>
      <c r="D295" s="172" t="s">
        <v>634</v>
      </c>
      <c r="E295" s="173" t="s">
        <v>5051</v>
      </c>
      <c r="F295" s="174" t="s">
        <v>5052</v>
      </c>
      <c r="G295" s="175" t="s">
        <v>250</v>
      </c>
      <c r="H295" s="176">
        <v>26.352</v>
      </c>
      <c r="I295" s="177"/>
      <c r="J295" s="178">
        <f>ROUND(I295*H295,2)</f>
        <v>0</v>
      </c>
      <c r="K295" s="174" t="s">
        <v>317</v>
      </c>
      <c r="L295" s="179"/>
      <c r="M295" s="180" t="s">
        <v>43</v>
      </c>
      <c r="N295" s="181" t="s">
        <v>52</v>
      </c>
      <c r="P295" s="143">
        <f>O295*H295</f>
        <v>0</v>
      </c>
      <c r="Q295" s="143">
        <v>9.3100000000000006E-3</v>
      </c>
      <c r="R295" s="143">
        <f>Q295*H295</f>
        <v>0.24533712000000002</v>
      </c>
      <c r="S295" s="143">
        <v>0</v>
      </c>
      <c r="T295" s="144">
        <f>S295*H295</f>
        <v>0</v>
      </c>
      <c r="AR295" s="145" t="s">
        <v>528</v>
      </c>
      <c r="AT295" s="145" t="s">
        <v>634</v>
      </c>
      <c r="AU295" s="145" t="s">
        <v>90</v>
      </c>
      <c r="AY295" s="18" t="s">
        <v>311</v>
      </c>
      <c r="BE295" s="146">
        <f>IF(N295="základní",J295,0)</f>
        <v>0</v>
      </c>
      <c r="BF295" s="146">
        <f>IF(N295="snížená",J295,0)</f>
        <v>0</v>
      </c>
      <c r="BG295" s="146">
        <f>IF(N295="zákl. přenesená",J295,0)</f>
        <v>0</v>
      </c>
      <c r="BH295" s="146">
        <f>IF(N295="sníž. přenesená",J295,0)</f>
        <v>0</v>
      </c>
      <c r="BI295" s="146">
        <f>IF(N295="nulová",J295,0)</f>
        <v>0</v>
      </c>
      <c r="BJ295" s="18" t="s">
        <v>88</v>
      </c>
      <c r="BK295" s="146">
        <f>ROUND(I295*H295,2)</f>
        <v>0</v>
      </c>
      <c r="BL295" s="18" t="s">
        <v>417</v>
      </c>
      <c r="BM295" s="145" t="s">
        <v>5053</v>
      </c>
    </row>
    <row r="296" spans="2:65" s="12" customFormat="1" ht="11.25" x14ac:dyDescent="0.2">
      <c r="B296" s="151"/>
      <c r="D296" s="152" t="s">
        <v>322</v>
      </c>
      <c r="F296" s="154" t="s">
        <v>5054</v>
      </c>
      <c r="H296" s="155">
        <v>26.352</v>
      </c>
      <c r="I296" s="156"/>
      <c r="L296" s="151"/>
      <c r="M296" s="157"/>
      <c r="T296" s="158"/>
      <c r="AT296" s="153" t="s">
        <v>322</v>
      </c>
      <c r="AU296" s="153" t="s">
        <v>90</v>
      </c>
      <c r="AV296" s="12" t="s">
        <v>90</v>
      </c>
      <c r="AW296" s="12" t="s">
        <v>4</v>
      </c>
      <c r="AX296" s="12" t="s">
        <v>88</v>
      </c>
      <c r="AY296" s="153" t="s">
        <v>311</v>
      </c>
    </row>
    <row r="297" spans="2:65" s="1" customFormat="1" ht="24.2" customHeight="1" x14ac:dyDescent="0.2">
      <c r="B297" s="34"/>
      <c r="C297" s="134" t="s">
        <v>720</v>
      </c>
      <c r="D297" s="134" t="s">
        <v>313</v>
      </c>
      <c r="E297" s="135" t="s">
        <v>5055</v>
      </c>
      <c r="F297" s="136" t="s">
        <v>5056</v>
      </c>
      <c r="G297" s="137" t="s">
        <v>962</v>
      </c>
      <c r="H297" s="183"/>
      <c r="I297" s="139"/>
      <c r="J297" s="140">
        <f>ROUND(I297*H297,2)</f>
        <v>0</v>
      </c>
      <c r="K297" s="136" t="s">
        <v>317</v>
      </c>
      <c r="L297" s="34"/>
      <c r="M297" s="141" t="s">
        <v>43</v>
      </c>
      <c r="N297" s="142" t="s">
        <v>52</v>
      </c>
      <c r="P297" s="143">
        <f>O297*H297</f>
        <v>0</v>
      </c>
      <c r="Q297" s="143">
        <v>0</v>
      </c>
      <c r="R297" s="143">
        <f>Q297*H297</f>
        <v>0</v>
      </c>
      <c r="S297" s="143">
        <v>0</v>
      </c>
      <c r="T297" s="144">
        <f>S297*H297</f>
        <v>0</v>
      </c>
      <c r="AR297" s="145" t="s">
        <v>417</v>
      </c>
      <c r="AT297" s="145" t="s">
        <v>313</v>
      </c>
      <c r="AU297" s="145" t="s">
        <v>90</v>
      </c>
      <c r="AY297" s="18" t="s">
        <v>311</v>
      </c>
      <c r="BE297" s="146">
        <f>IF(N297="základní",J297,0)</f>
        <v>0</v>
      </c>
      <c r="BF297" s="146">
        <f>IF(N297="snížená",J297,0)</f>
        <v>0</v>
      </c>
      <c r="BG297" s="146">
        <f>IF(N297="zákl. přenesená",J297,0)</f>
        <v>0</v>
      </c>
      <c r="BH297" s="146">
        <f>IF(N297="sníž. přenesená",J297,0)</f>
        <v>0</v>
      </c>
      <c r="BI297" s="146">
        <f>IF(N297="nulová",J297,0)</f>
        <v>0</v>
      </c>
      <c r="BJ297" s="18" t="s">
        <v>88</v>
      </c>
      <c r="BK297" s="146">
        <f>ROUND(I297*H297,2)</f>
        <v>0</v>
      </c>
      <c r="BL297" s="18" t="s">
        <v>417</v>
      </c>
      <c r="BM297" s="145" t="s">
        <v>5057</v>
      </c>
    </row>
    <row r="298" spans="2:65" s="1" customFormat="1" ht="11.25" x14ac:dyDescent="0.2">
      <c r="B298" s="34"/>
      <c r="D298" s="147" t="s">
        <v>320</v>
      </c>
      <c r="F298" s="148" t="s">
        <v>5058</v>
      </c>
      <c r="I298" s="149"/>
      <c r="L298" s="34"/>
      <c r="M298" s="150"/>
      <c r="T298" s="55"/>
      <c r="AT298" s="18" t="s">
        <v>320</v>
      </c>
      <c r="AU298" s="18" t="s">
        <v>90</v>
      </c>
    </row>
    <row r="299" spans="2:65" s="11" customFormat="1" ht="22.9" customHeight="1" x14ac:dyDescent="0.2">
      <c r="B299" s="122"/>
      <c r="D299" s="123" t="s">
        <v>80</v>
      </c>
      <c r="E299" s="132" t="s">
        <v>4529</v>
      </c>
      <c r="F299" s="132" t="s">
        <v>4530</v>
      </c>
      <c r="I299" s="125"/>
      <c r="J299" s="133">
        <f>BK299</f>
        <v>0</v>
      </c>
      <c r="L299" s="122"/>
      <c r="M299" s="127"/>
      <c r="P299" s="128">
        <f>SUM(P300:P315)</f>
        <v>0</v>
      </c>
      <c r="R299" s="128">
        <f>SUM(R300:R315)</f>
        <v>1.3922630399999998</v>
      </c>
      <c r="T299" s="129">
        <f>SUM(T300:T315)</f>
        <v>0</v>
      </c>
      <c r="AR299" s="123" t="s">
        <v>90</v>
      </c>
      <c r="AT299" s="130" t="s">
        <v>80</v>
      </c>
      <c r="AU299" s="130" t="s">
        <v>88</v>
      </c>
      <c r="AY299" s="123" t="s">
        <v>311</v>
      </c>
      <c r="BK299" s="131">
        <f>SUM(BK300:BK315)</f>
        <v>0</v>
      </c>
    </row>
    <row r="300" spans="2:65" s="1" customFormat="1" ht="24.2" customHeight="1" x14ac:dyDescent="0.2">
      <c r="B300" s="34"/>
      <c r="C300" s="134" t="s">
        <v>726</v>
      </c>
      <c r="D300" s="134" t="s">
        <v>313</v>
      </c>
      <c r="E300" s="135" t="s">
        <v>4535</v>
      </c>
      <c r="F300" s="136" t="s">
        <v>4536</v>
      </c>
      <c r="G300" s="137" t="s">
        <v>250</v>
      </c>
      <c r="H300" s="138">
        <v>84</v>
      </c>
      <c r="I300" s="139"/>
      <c r="J300" s="140">
        <f>ROUND(I300*H300,2)</f>
        <v>0</v>
      </c>
      <c r="K300" s="136" t="s">
        <v>317</v>
      </c>
      <c r="L300" s="34"/>
      <c r="M300" s="141" t="s">
        <v>43</v>
      </c>
      <c r="N300" s="142" t="s">
        <v>52</v>
      </c>
      <c r="P300" s="143">
        <f>O300*H300</f>
        <v>0</v>
      </c>
      <c r="Q300" s="143">
        <v>1E-4</v>
      </c>
      <c r="R300" s="143">
        <f>Q300*H300</f>
        <v>8.4000000000000012E-3</v>
      </c>
      <c r="S300" s="143">
        <v>0</v>
      </c>
      <c r="T300" s="144">
        <f>S300*H300</f>
        <v>0</v>
      </c>
      <c r="AR300" s="145" t="s">
        <v>417</v>
      </c>
      <c r="AT300" s="145" t="s">
        <v>313</v>
      </c>
      <c r="AU300" s="145" t="s">
        <v>90</v>
      </c>
      <c r="AY300" s="18" t="s">
        <v>311</v>
      </c>
      <c r="BE300" s="146">
        <f>IF(N300="základní",J300,0)</f>
        <v>0</v>
      </c>
      <c r="BF300" s="146">
        <f>IF(N300="snížená",J300,0)</f>
        <v>0</v>
      </c>
      <c r="BG300" s="146">
        <f>IF(N300="zákl. přenesená",J300,0)</f>
        <v>0</v>
      </c>
      <c r="BH300" s="146">
        <f>IF(N300="sníž. přenesená",J300,0)</f>
        <v>0</v>
      </c>
      <c r="BI300" s="146">
        <f>IF(N300="nulová",J300,0)</f>
        <v>0</v>
      </c>
      <c r="BJ300" s="18" t="s">
        <v>88</v>
      </c>
      <c r="BK300" s="146">
        <f>ROUND(I300*H300,2)</f>
        <v>0</v>
      </c>
      <c r="BL300" s="18" t="s">
        <v>417</v>
      </c>
      <c r="BM300" s="145" t="s">
        <v>5059</v>
      </c>
    </row>
    <row r="301" spans="2:65" s="1" customFormat="1" ht="11.25" x14ac:dyDescent="0.2">
      <c r="B301" s="34"/>
      <c r="D301" s="147" t="s">
        <v>320</v>
      </c>
      <c r="F301" s="148" t="s">
        <v>4538</v>
      </c>
      <c r="I301" s="149"/>
      <c r="L301" s="34"/>
      <c r="M301" s="150"/>
      <c r="T301" s="55"/>
      <c r="AT301" s="18" t="s">
        <v>320</v>
      </c>
      <c r="AU301" s="18" t="s">
        <v>90</v>
      </c>
    </row>
    <row r="302" spans="2:65" s="1" customFormat="1" ht="24.2" customHeight="1" x14ac:dyDescent="0.2">
      <c r="B302" s="34"/>
      <c r="C302" s="134" t="s">
        <v>732</v>
      </c>
      <c r="D302" s="134" t="s">
        <v>313</v>
      </c>
      <c r="E302" s="135" t="s">
        <v>5060</v>
      </c>
      <c r="F302" s="136" t="s">
        <v>5061</v>
      </c>
      <c r="G302" s="137" t="s">
        <v>250</v>
      </c>
      <c r="H302" s="138">
        <v>84</v>
      </c>
      <c r="I302" s="139"/>
      <c r="J302" s="140">
        <f>ROUND(I302*H302,2)</f>
        <v>0</v>
      </c>
      <c r="K302" s="136" t="s">
        <v>317</v>
      </c>
      <c r="L302" s="34"/>
      <c r="M302" s="141" t="s">
        <v>43</v>
      </c>
      <c r="N302" s="142" t="s">
        <v>52</v>
      </c>
      <c r="P302" s="143">
        <f>O302*H302</f>
        <v>0</v>
      </c>
      <c r="Q302" s="143">
        <v>0</v>
      </c>
      <c r="R302" s="143">
        <f>Q302*H302</f>
        <v>0</v>
      </c>
      <c r="S302" s="143">
        <v>0</v>
      </c>
      <c r="T302" s="144">
        <f>S302*H302</f>
        <v>0</v>
      </c>
      <c r="AR302" s="145" t="s">
        <v>417</v>
      </c>
      <c r="AT302" s="145" t="s">
        <v>313</v>
      </c>
      <c r="AU302" s="145" t="s">
        <v>90</v>
      </c>
      <c r="AY302" s="18" t="s">
        <v>311</v>
      </c>
      <c r="BE302" s="146">
        <f>IF(N302="základní",J302,0)</f>
        <v>0</v>
      </c>
      <c r="BF302" s="146">
        <f>IF(N302="snížená",J302,0)</f>
        <v>0</v>
      </c>
      <c r="BG302" s="146">
        <f>IF(N302="zákl. přenesená",J302,0)</f>
        <v>0</v>
      </c>
      <c r="BH302" s="146">
        <f>IF(N302="sníž. přenesená",J302,0)</f>
        <v>0</v>
      </c>
      <c r="BI302" s="146">
        <f>IF(N302="nulová",J302,0)</f>
        <v>0</v>
      </c>
      <c r="BJ302" s="18" t="s">
        <v>88</v>
      </c>
      <c r="BK302" s="146">
        <f>ROUND(I302*H302,2)</f>
        <v>0</v>
      </c>
      <c r="BL302" s="18" t="s">
        <v>417</v>
      </c>
      <c r="BM302" s="145" t="s">
        <v>5062</v>
      </c>
    </row>
    <row r="303" spans="2:65" s="1" customFormat="1" ht="11.25" x14ac:dyDescent="0.2">
      <c r="B303" s="34"/>
      <c r="D303" s="147" t="s">
        <v>320</v>
      </c>
      <c r="F303" s="148" t="s">
        <v>5063</v>
      </c>
      <c r="I303" s="149"/>
      <c r="L303" s="34"/>
      <c r="M303" s="150"/>
      <c r="T303" s="55"/>
      <c r="AT303" s="18" t="s">
        <v>320</v>
      </c>
      <c r="AU303" s="18" t="s">
        <v>90</v>
      </c>
    </row>
    <row r="304" spans="2:65" s="12" customFormat="1" ht="11.25" x14ac:dyDescent="0.2">
      <c r="B304" s="151"/>
      <c r="D304" s="152" t="s">
        <v>322</v>
      </c>
      <c r="E304" s="153" t="s">
        <v>43</v>
      </c>
      <c r="F304" s="154" t="s">
        <v>5064</v>
      </c>
      <c r="H304" s="155">
        <v>84</v>
      </c>
      <c r="I304" s="156"/>
      <c r="L304" s="151"/>
      <c r="M304" s="157"/>
      <c r="T304" s="158"/>
      <c r="AT304" s="153" t="s">
        <v>322</v>
      </c>
      <c r="AU304" s="153" t="s">
        <v>90</v>
      </c>
      <c r="AV304" s="12" t="s">
        <v>90</v>
      </c>
      <c r="AW304" s="12" t="s">
        <v>41</v>
      </c>
      <c r="AX304" s="12" t="s">
        <v>88</v>
      </c>
      <c r="AY304" s="153" t="s">
        <v>311</v>
      </c>
    </row>
    <row r="305" spans="2:65" s="1" customFormat="1" ht="16.5" customHeight="1" x14ac:dyDescent="0.2">
      <c r="B305" s="34"/>
      <c r="C305" s="172" t="s">
        <v>737</v>
      </c>
      <c r="D305" s="172" t="s">
        <v>634</v>
      </c>
      <c r="E305" s="173" t="s">
        <v>5065</v>
      </c>
      <c r="F305" s="174" t="s">
        <v>5066</v>
      </c>
      <c r="G305" s="175" t="s">
        <v>250</v>
      </c>
      <c r="H305" s="176">
        <v>94.373999999999995</v>
      </c>
      <c r="I305" s="177"/>
      <c r="J305" s="178">
        <f>ROUND(I305*H305,2)</f>
        <v>0</v>
      </c>
      <c r="K305" s="174" t="s">
        <v>317</v>
      </c>
      <c r="L305" s="179"/>
      <c r="M305" s="180" t="s">
        <v>43</v>
      </c>
      <c r="N305" s="181" t="s">
        <v>52</v>
      </c>
      <c r="P305" s="143">
        <f>O305*H305</f>
        <v>0</v>
      </c>
      <c r="Q305" s="143">
        <v>1.6000000000000001E-4</v>
      </c>
      <c r="R305" s="143">
        <f>Q305*H305</f>
        <v>1.509984E-2</v>
      </c>
      <c r="S305" s="143">
        <v>0</v>
      </c>
      <c r="T305" s="144">
        <f>S305*H305</f>
        <v>0</v>
      </c>
      <c r="AR305" s="145" t="s">
        <v>528</v>
      </c>
      <c r="AT305" s="145" t="s">
        <v>634</v>
      </c>
      <c r="AU305" s="145" t="s">
        <v>90</v>
      </c>
      <c r="AY305" s="18" t="s">
        <v>311</v>
      </c>
      <c r="BE305" s="146">
        <f>IF(N305="základní",J305,0)</f>
        <v>0</v>
      </c>
      <c r="BF305" s="146">
        <f>IF(N305="snížená",J305,0)</f>
        <v>0</v>
      </c>
      <c r="BG305" s="146">
        <f>IF(N305="zákl. přenesená",J305,0)</f>
        <v>0</v>
      </c>
      <c r="BH305" s="146">
        <f>IF(N305="sníž. přenesená",J305,0)</f>
        <v>0</v>
      </c>
      <c r="BI305" s="146">
        <f>IF(N305="nulová",J305,0)</f>
        <v>0</v>
      </c>
      <c r="BJ305" s="18" t="s">
        <v>88</v>
      </c>
      <c r="BK305" s="146">
        <f>ROUND(I305*H305,2)</f>
        <v>0</v>
      </c>
      <c r="BL305" s="18" t="s">
        <v>417</v>
      </c>
      <c r="BM305" s="145" t="s">
        <v>5067</v>
      </c>
    </row>
    <row r="306" spans="2:65" s="12" customFormat="1" ht="11.25" x14ac:dyDescent="0.2">
      <c r="B306" s="151"/>
      <c r="D306" s="152" t="s">
        <v>322</v>
      </c>
      <c r="F306" s="154" t="s">
        <v>5068</v>
      </c>
      <c r="H306" s="155">
        <v>94.373999999999995</v>
      </c>
      <c r="I306" s="156"/>
      <c r="L306" s="151"/>
      <c r="M306" s="157"/>
      <c r="T306" s="158"/>
      <c r="AT306" s="153" t="s">
        <v>322</v>
      </c>
      <c r="AU306" s="153" t="s">
        <v>90</v>
      </c>
      <c r="AV306" s="12" t="s">
        <v>90</v>
      </c>
      <c r="AW306" s="12" t="s">
        <v>4</v>
      </c>
      <c r="AX306" s="12" t="s">
        <v>88</v>
      </c>
      <c r="AY306" s="153" t="s">
        <v>311</v>
      </c>
    </row>
    <row r="307" spans="2:65" s="1" customFormat="1" ht="24.2" customHeight="1" x14ac:dyDescent="0.2">
      <c r="B307" s="34"/>
      <c r="C307" s="134" t="s">
        <v>743</v>
      </c>
      <c r="D307" s="134" t="s">
        <v>313</v>
      </c>
      <c r="E307" s="135" t="s">
        <v>5069</v>
      </c>
      <c r="F307" s="136" t="s">
        <v>5070</v>
      </c>
      <c r="G307" s="137" t="s">
        <v>250</v>
      </c>
      <c r="H307" s="138">
        <v>84</v>
      </c>
      <c r="I307" s="139"/>
      <c r="J307" s="140">
        <f>ROUND(I307*H307,2)</f>
        <v>0</v>
      </c>
      <c r="K307" s="136" t="s">
        <v>317</v>
      </c>
      <c r="L307" s="34"/>
      <c r="M307" s="141" t="s">
        <v>43</v>
      </c>
      <c r="N307" s="142" t="s">
        <v>52</v>
      </c>
      <c r="P307" s="143">
        <f>O307*H307</f>
        <v>0</v>
      </c>
      <c r="Q307" s="143">
        <v>0</v>
      </c>
      <c r="R307" s="143">
        <f>Q307*H307</f>
        <v>0</v>
      </c>
      <c r="S307" s="143">
        <v>0</v>
      </c>
      <c r="T307" s="144">
        <f>S307*H307</f>
        <v>0</v>
      </c>
      <c r="AR307" s="145" t="s">
        <v>417</v>
      </c>
      <c r="AT307" s="145" t="s">
        <v>313</v>
      </c>
      <c r="AU307" s="145" t="s">
        <v>90</v>
      </c>
      <c r="AY307" s="18" t="s">
        <v>311</v>
      </c>
      <c r="BE307" s="146">
        <f>IF(N307="základní",J307,0)</f>
        <v>0</v>
      </c>
      <c r="BF307" s="146">
        <f>IF(N307="snížená",J307,0)</f>
        <v>0</v>
      </c>
      <c r="BG307" s="146">
        <f>IF(N307="zákl. přenesená",J307,0)</f>
        <v>0</v>
      </c>
      <c r="BH307" s="146">
        <f>IF(N307="sníž. přenesená",J307,0)</f>
        <v>0</v>
      </c>
      <c r="BI307" s="146">
        <f>IF(N307="nulová",J307,0)</f>
        <v>0</v>
      </c>
      <c r="BJ307" s="18" t="s">
        <v>88</v>
      </c>
      <c r="BK307" s="146">
        <f>ROUND(I307*H307,2)</f>
        <v>0</v>
      </c>
      <c r="BL307" s="18" t="s">
        <v>417</v>
      </c>
      <c r="BM307" s="145" t="s">
        <v>5071</v>
      </c>
    </row>
    <row r="308" spans="2:65" s="1" customFormat="1" ht="11.25" x14ac:dyDescent="0.2">
      <c r="B308" s="34"/>
      <c r="D308" s="147" t="s">
        <v>320</v>
      </c>
      <c r="F308" s="148" t="s">
        <v>5072</v>
      </c>
      <c r="I308" s="149"/>
      <c r="L308" s="34"/>
      <c r="M308" s="150"/>
      <c r="T308" s="55"/>
      <c r="AT308" s="18" t="s">
        <v>320</v>
      </c>
      <c r="AU308" s="18" t="s">
        <v>90</v>
      </c>
    </row>
    <row r="309" spans="2:65" s="1" customFormat="1" ht="16.5" customHeight="1" x14ac:dyDescent="0.2">
      <c r="B309" s="34"/>
      <c r="C309" s="172" t="s">
        <v>751</v>
      </c>
      <c r="D309" s="172" t="s">
        <v>634</v>
      </c>
      <c r="E309" s="173" t="s">
        <v>5073</v>
      </c>
      <c r="F309" s="174" t="s">
        <v>5074</v>
      </c>
      <c r="G309" s="175" t="s">
        <v>250</v>
      </c>
      <c r="H309" s="176">
        <v>85.68</v>
      </c>
      <c r="I309" s="177"/>
      <c r="J309" s="178">
        <f>ROUND(I309*H309,2)</f>
        <v>0</v>
      </c>
      <c r="K309" s="174" t="s">
        <v>317</v>
      </c>
      <c r="L309" s="179"/>
      <c r="M309" s="180" t="s">
        <v>43</v>
      </c>
      <c r="N309" s="181" t="s">
        <v>52</v>
      </c>
      <c r="P309" s="143">
        <f>O309*H309</f>
        <v>0</v>
      </c>
      <c r="Q309" s="143">
        <v>2.2399999999999998E-3</v>
      </c>
      <c r="R309" s="143">
        <f>Q309*H309</f>
        <v>0.19192319999999999</v>
      </c>
      <c r="S309" s="143">
        <v>0</v>
      </c>
      <c r="T309" s="144">
        <f>S309*H309</f>
        <v>0</v>
      </c>
      <c r="AR309" s="145" t="s">
        <v>528</v>
      </c>
      <c r="AT309" s="145" t="s">
        <v>634</v>
      </c>
      <c r="AU309" s="145" t="s">
        <v>90</v>
      </c>
      <c r="AY309" s="18" t="s">
        <v>311</v>
      </c>
      <c r="BE309" s="146">
        <f>IF(N309="základní",J309,0)</f>
        <v>0</v>
      </c>
      <c r="BF309" s="146">
        <f>IF(N309="snížená",J309,0)</f>
        <v>0</v>
      </c>
      <c r="BG309" s="146">
        <f>IF(N309="zákl. přenesená",J309,0)</f>
        <v>0</v>
      </c>
      <c r="BH309" s="146">
        <f>IF(N309="sníž. přenesená",J309,0)</f>
        <v>0</v>
      </c>
      <c r="BI309" s="146">
        <f>IF(N309="nulová",J309,0)</f>
        <v>0</v>
      </c>
      <c r="BJ309" s="18" t="s">
        <v>88</v>
      </c>
      <c r="BK309" s="146">
        <f>ROUND(I309*H309,2)</f>
        <v>0</v>
      </c>
      <c r="BL309" s="18" t="s">
        <v>417</v>
      </c>
      <c r="BM309" s="145" t="s">
        <v>5075</v>
      </c>
    </row>
    <row r="310" spans="2:65" s="12" customFormat="1" ht="11.25" x14ac:dyDescent="0.2">
      <c r="B310" s="151"/>
      <c r="D310" s="152" t="s">
        <v>322</v>
      </c>
      <c r="F310" s="154" t="s">
        <v>5076</v>
      </c>
      <c r="H310" s="155">
        <v>85.68</v>
      </c>
      <c r="I310" s="156"/>
      <c r="L310" s="151"/>
      <c r="M310" s="157"/>
      <c r="T310" s="158"/>
      <c r="AT310" s="153" t="s">
        <v>322</v>
      </c>
      <c r="AU310" s="153" t="s">
        <v>90</v>
      </c>
      <c r="AV310" s="12" t="s">
        <v>90</v>
      </c>
      <c r="AW310" s="12" t="s">
        <v>4</v>
      </c>
      <c r="AX310" s="12" t="s">
        <v>88</v>
      </c>
      <c r="AY310" s="153" t="s">
        <v>311</v>
      </c>
    </row>
    <row r="311" spans="2:65" s="1" customFormat="1" ht="24.2" customHeight="1" x14ac:dyDescent="0.2">
      <c r="B311" s="34"/>
      <c r="C311" s="134" t="s">
        <v>758</v>
      </c>
      <c r="D311" s="134" t="s">
        <v>313</v>
      </c>
      <c r="E311" s="135" t="s">
        <v>5077</v>
      </c>
      <c r="F311" s="136" t="s">
        <v>5078</v>
      </c>
      <c r="G311" s="137" t="s">
        <v>250</v>
      </c>
      <c r="H311" s="138">
        <v>84</v>
      </c>
      <c r="I311" s="139"/>
      <c r="J311" s="140">
        <f>ROUND(I311*H311,2)</f>
        <v>0</v>
      </c>
      <c r="K311" s="136" t="s">
        <v>317</v>
      </c>
      <c r="L311" s="34"/>
      <c r="M311" s="141" t="s">
        <v>43</v>
      </c>
      <c r="N311" s="142" t="s">
        <v>52</v>
      </c>
      <c r="P311" s="143">
        <f>O311*H311</f>
        <v>0</v>
      </c>
      <c r="Q311" s="143">
        <v>1.401E-2</v>
      </c>
      <c r="R311" s="143">
        <f>Q311*H311</f>
        <v>1.1768399999999999</v>
      </c>
      <c r="S311" s="143">
        <v>0</v>
      </c>
      <c r="T311" s="144">
        <f>S311*H311</f>
        <v>0</v>
      </c>
      <c r="AR311" s="145" t="s">
        <v>417</v>
      </c>
      <c r="AT311" s="145" t="s">
        <v>313</v>
      </c>
      <c r="AU311" s="145" t="s">
        <v>90</v>
      </c>
      <c r="AY311" s="18" t="s">
        <v>311</v>
      </c>
      <c r="BE311" s="146">
        <f>IF(N311="základní",J311,0)</f>
        <v>0</v>
      </c>
      <c r="BF311" s="146">
        <f>IF(N311="snížená",J311,0)</f>
        <v>0</v>
      </c>
      <c r="BG311" s="146">
        <f>IF(N311="zákl. přenesená",J311,0)</f>
        <v>0</v>
      </c>
      <c r="BH311" s="146">
        <f>IF(N311="sníž. přenesená",J311,0)</f>
        <v>0</v>
      </c>
      <c r="BI311" s="146">
        <f>IF(N311="nulová",J311,0)</f>
        <v>0</v>
      </c>
      <c r="BJ311" s="18" t="s">
        <v>88</v>
      </c>
      <c r="BK311" s="146">
        <f>ROUND(I311*H311,2)</f>
        <v>0</v>
      </c>
      <c r="BL311" s="18" t="s">
        <v>417</v>
      </c>
      <c r="BM311" s="145" t="s">
        <v>5079</v>
      </c>
    </row>
    <row r="312" spans="2:65" s="1" customFormat="1" ht="11.25" x14ac:dyDescent="0.2">
      <c r="B312" s="34"/>
      <c r="D312" s="147" t="s">
        <v>320</v>
      </c>
      <c r="F312" s="148" t="s">
        <v>5080</v>
      </c>
      <c r="I312" s="149"/>
      <c r="L312" s="34"/>
      <c r="M312" s="150"/>
      <c r="T312" s="55"/>
      <c r="AT312" s="18" t="s">
        <v>320</v>
      </c>
      <c r="AU312" s="18" t="s">
        <v>90</v>
      </c>
    </row>
    <row r="313" spans="2:65" s="12" customFormat="1" ht="11.25" x14ac:dyDescent="0.2">
      <c r="B313" s="151"/>
      <c r="D313" s="152" t="s">
        <v>322</v>
      </c>
      <c r="E313" s="153" t="s">
        <v>43</v>
      </c>
      <c r="F313" s="154" t="s">
        <v>5064</v>
      </c>
      <c r="H313" s="155">
        <v>84</v>
      </c>
      <c r="I313" s="156"/>
      <c r="L313" s="151"/>
      <c r="M313" s="157"/>
      <c r="T313" s="158"/>
      <c r="AT313" s="153" t="s">
        <v>322</v>
      </c>
      <c r="AU313" s="153" t="s">
        <v>90</v>
      </c>
      <c r="AV313" s="12" t="s">
        <v>90</v>
      </c>
      <c r="AW313" s="12" t="s">
        <v>41</v>
      </c>
      <c r="AX313" s="12" t="s">
        <v>88</v>
      </c>
      <c r="AY313" s="153" t="s">
        <v>311</v>
      </c>
    </row>
    <row r="314" spans="2:65" s="1" customFormat="1" ht="37.9" customHeight="1" x14ac:dyDescent="0.2">
      <c r="B314" s="34"/>
      <c r="C314" s="134" t="s">
        <v>764</v>
      </c>
      <c r="D314" s="134" t="s">
        <v>313</v>
      </c>
      <c r="E314" s="135" t="s">
        <v>4539</v>
      </c>
      <c r="F314" s="136" t="s">
        <v>4540</v>
      </c>
      <c r="G314" s="137" t="s">
        <v>962</v>
      </c>
      <c r="H314" s="183"/>
      <c r="I314" s="139"/>
      <c r="J314" s="140">
        <f>ROUND(I314*H314,2)</f>
        <v>0</v>
      </c>
      <c r="K314" s="136" t="s">
        <v>317</v>
      </c>
      <c r="L314" s="34"/>
      <c r="M314" s="141" t="s">
        <v>43</v>
      </c>
      <c r="N314" s="142" t="s">
        <v>52</v>
      </c>
      <c r="P314" s="143">
        <f>O314*H314</f>
        <v>0</v>
      </c>
      <c r="Q314" s="143">
        <v>0</v>
      </c>
      <c r="R314" s="143">
        <f>Q314*H314</f>
        <v>0</v>
      </c>
      <c r="S314" s="143">
        <v>0</v>
      </c>
      <c r="T314" s="144">
        <f>S314*H314</f>
        <v>0</v>
      </c>
      <c r="AR314" s="145" t="s">
        <v>417</v>
      </c>
      <c r="AT314" s="145" t="s">
        <v>313</v>
      </c>
      <c r="AU314" s="145" t="s">
        <v>90</v>
      </c>
      <c r="AY314" s="18" t="s">
        <v>311</v>
      </c>
      <c r="BE314" s="146">
        <f>IF(N314="základní",J314,0)</f>
        <v>0</v>
      </c>
      <c r="BF314" s="146">
        <f>IF(N314="snížená",J314,0)</f>
        <v>0</v>
      </c>
      <c r="BG314" s="146">
        <f>IF(N314="zákl. přenesená",J314,0)</f>
        <v>0</v>
      </c>
      <c r="BH314" s="146">
        <f>IF(N314="sníž. přenesená",J314,0)</f>
        <v>0</v>
      </c>
      <c r="BI314" s="146">
        <f>IF(N314="nulová",J314,0)</f>
        <v>0</v>
      </c>
      <c r="BJ314" s="18" t="s">
        <v>88</v>
      </c>
      <c r="BK314" s="146">
        <f>ROUND(I314*H314,2)</f>
        <v>0</v>
      </c>
      <c r="BL314" s="18" t="s">
        <v>417</v>
      </c>
      <c r="BM314" s="145" t="s">
        <v>5081</v>
      </c>
    </row>
    <row r="315" spans="2:65" s="1" customFormat="1" ht="11.25" x14ac:dyDescent="0.2">
      <c r="B315" s="34"/>
      <c r="D315" s="147" t="s">
        <v>320</v>
      </c>
      <c r="F315" s="148" t="s">
        <v>4542</v>
      </c>
      <c r="I315" s="149"/>
      <c r="L315" s="34"/>
      <c r="M315" s="150"/>
      <c r="T315" s="55"/>
      <c r="AT315" s="18" t="s">
        <v>320</v>
      </c>
      <c r="AU315" s="18" t="s">
        <v>90</v>
      </c>
    </row>
    <row r="316" spans="2:65" s="11" customFormat="1" ht="22.9" customHeight="1" x14ac:dyDescent="0.2">
      <c r="B316" s="122"/>
      <c r="D316" s="123" t="s">
        <v>80</v>
      </c>
      <c r="E316" s="132" t="s">
        <v>1177</v>
      </c>
      <c r="F316" s="132" t="s">
        <v>1178</v>
      </c>
      <c r="I316" s="125"/>
      <c r="J316" s="133">
        <f>BK316</f>
        <v>0</v>
      </c>
      <c r="L316" s="122"/>
      <c r="M316" s="127"/>
      <c r="P316" s="128">
        <f>SUM(P317:P349)</f>
        <v>0</v>
      </c>
      <c r="R316" s="128">
        <f>SUM(R317:R349)</f>
        <v>0.23227125000000001</v>
      </c>
      <c r="T316" s="129">
        <f>SUM(T317:T349)</f>
        <v>0.153443</v>
      </c>
      <c r="AR316" s="123" t="s">
        <v>90</v>
      </c>
      <c r="AT316" s="130" t="s">
        <v>80</v>
      </c>
      <c r="AU316" s="130" t="s">
        <v>88</v>
      </c>
      <c r="AY316" s="123" t="s">
        <v>311</v>
      </c>
      <c r="BK316" s="131">
        <f>SUM(BK317:BK349)</f>
        <v>0</v>
      </c>
    </row>
    <row r="317" spans="2:65" s="1" customFormat="1" ht="16.5" customHeight="1" x14ac:dyDescent="0.2">
      <c r="B317" s="34"/>
      <c r="C317" s="134" t="s">
        <v>776</v>
      </c>
      <c r="D317" s="134" t="s">
        <v>313</v>
      </c>
      <c r="E317" s="135" t="s">
        <v>5082</v>
      </c>
      <c r="F317" s="136" t="s">
        <v>5083</v>
      </c>
      <c r="G317" s="137" t="s">
        <v>379</v>
      </c>
      <c r="H317" s="138">
        <v>26</v>
      </c>
      <c r="I317" s="139"/>
      <c r="J317" s="140">
        <f>ROUND(I317*H317,2)</f>
        <v>0</v>
      </c>
      <c r="K317" s="136" t="s">
        <v>317</v>
      </c>
      <c r="L317" s="34"/>
      <c r="M317" s="141" t="s">
        <v>43</v>
      </c>
      <c r="N317" s="142" t="s">
        <v>52</v>
      </c>
      <c r="P317" s="143">
        <f>O317*H317</f>
        <v>0</v>
      </c>
      <c r="Q317" s="143">
        <v>0</v>
      </c>
      <c r="R317" s="143">
        <f>Q317*H317</f>
        <v>0</v>
      </c>
      <c r="S317" s="143">
        <v>1.7700000000000001E-3</v>
      </c>
      <c r="T317" s="144">
        <f>S317*H317</f>
        <v>4.6020000000000005E-2</v>
      </c>
      <c r="AR317" s="145" t="s">
        <v>417</v>
      </c>
      <c r="AT317" s="145" t="s">
        <v>313</v>
      </c>
      <c r="AU317" s="145" t="s">
        <v>90</v>
      </c>
      <c r="AY317" s="18" t="s">
        <v>311</v>
      </c>
      <c r="BE317" s="146">
        <f>IF(N317="základní",J317,0)</f>
        <v>0</v>
      </c>
      <c r="BF317" s="146">
        <f>IF(N317="snížená",J317,0)</f>
        <v>0</v>
      </c>
      <c r="BG317" s="146">
        <f>IF(N317="zákl. přenesená",J317,0)</f>
        <v>0</v>
      </c>
      <c r="BH317" s="146">
        <f>IF(N317="sníž. přenesená",J317,0)</f>
        <v>0</v>
      </c>
      <c r="BI317" s="146">
        <f>IF(N317="nulová",J317,0)</f>
        <v>0</v>
      </c>
      <c r="BJ317" s="18" t="s">
        <v>88</v>
      </c>
      <c r="BK317" s="146">
        <f>ROUND(I317*H317,2)</f>
        <v>0</v>
      </c>
      <c r="BL317" s="18" t="s">
        <v>417</v>
      </c>
      <c r="BM317" s="145" t="s">
        <v>5084</v>
      </c>
    </row>
    <row r="318" spans="2:65" s="1" customFormat="1" ht="11.25" x14ac:dyDescent="0.2">
      <c r="B318" s="34"/>
      <c r="D318" s="147" t="s">
        <v>320</v>
      </c>
      <c r="F318" s="148" t="s">
        <v>5085</v>
      </c>
      <c r="I318" s="149"/>
      <c r="L318" s="34"/>
      <c r="M318" s="150"/>
      <c r="T318" s="55"/>
      <c r="AT318" s="18" t="s">
        <v>320</v>
      </c>
      <c r="AU318" s="18" t="s">
        <v>90</v>
      </c>
    </row>
    <row r="319" spans="2:65" s="12" customFormat="1" ht="11.25" x14ac:dyDescent="0.2">
      <c r="B319" s="151"/>
      <c r="D319" s="152" t="s">
        <v>322</v>
      </c>
      <c r="E319" s="153" t="s">
        <v>43</v>
      </c>
      <c r="F319" s="154" t="s">
        <v>5086</v>
      </c>
      <c r="H319" s="155">
        <v>26</v>
      </c>
      <c r="I319" s="156"/>
      <c r="L319" s="151"/>
      <c r="M319" s="157"/>
      <c r="T319" s="158"/>
      <c r="AT319" s="153" t="s">
        <v>322</v>
      </c>
      <c r="AU319" s="153" t="s">
        <v>90</v>
      </c>
      <c r="AV319" s="12" t="s">
        <v>90</v>
      </c>
      <c r="AW319" s="12" t="s">
        <v>41</v>
      </c>
      <c r="AX319" s="12" t="s">
        <v>88</v>
      </c>
      <c r="AY319" s="153" t="s">
        <v>311</v>
      </c>
    </row>
    <row r="320" spans="2:65" s="1" customFormat="1" ht="16.5" customHeight="1" x14ac:dyDescent="0.2">
      <c r="B320" s="34"/>
      <c r="C320" s="134" t="s">
        <v>785</v>
      </c>
      <c r="D320" s="134" t="s">
        <v>313</v>
      </c>
      <c r="E320" s="135" t="s">
        <v>4554</v>
      </c>
      <c r="F320" s="136" t="s">
        <v>4555</v>
      </c>
      <c r="G320" s="137" t="s">
        <v>379</v>
      </c>
      <c r="H320" s="138">
        <v>4.5</v>
      </c>
      <c r="I320" s="139"/>
      <c r="J320" s="140">
        <f>ROUND(I320*H320,2)</f>
        <v>0</v>
      </c>
      <c r="K320" s="136" t="s">
        <v>317</v>
      </c>
      <c r="L320" s="34"/>
      <c r="M320" s="141" t="s">
        <v>43</v>
      </c>
      <c r="N320" s="142" t="s">
        <v>52</v>
      </c>
      <c r="P320" s="143">
        <f>O320*H320</f>
        <v>0</v>
      </c>
      <c r="Q320" s="143">
        <v>0</v>
      </c>
      <c r="R320" s="143">
        <f>Q320*H320</f>
        <v>0</v>
      </c>
      <c r="S320" s="143">
        <v>1.67E-3</v>
      </c>
      <c r="T320" s="144">
        <f>S320*H320</f>
        <v>7.515E-3</v>
      </c>
      <c r="AR320" s="145" t="s">
        <v>417</v>
      </c>
      <c r="AT320" s="145" t="s">
        <v>313</v>
      </c>
      <c r="AU320" s="145" t="s">
        <v>90</v>
      </c>
      <c r="AY320" s="18" t="s">
        <v>311</v>
      </c>
      <c r="BE320" s="146">
        <f>IF(N320="základní",J320,0)</f>
        <v>0</v>
      </c>
      <c r="BF320" s="146">
        <f>IF(N320="snížená",J320,0)</f>
        <v>0</v>
      </c>
      <c r="BG320" s="146">
        <f>IF(N320="zákl. přenesená",J320,0)</f>
        <v>0</v>
      </c>
      <c r="BH320" s="146">
        <f>IF(N320="sníž. přenesená",J320,0)</f>
        <v>0</v>
      </c>
      <c r="BI320" s="146">
        <f>IF(N320="nulová",J320,0)</f>
        <v>0</v>
      </c>
      <c r="BJ320" s="18" t="s">
        <v>88</v>
      </c>
      <c r="BK320" s="146">
        <f>ROUND(I320*H320,2)</f>
        <v>0</v>
      </c>
      <c r="BL320" s="18" t="s">
        <v>417</v>
      </c>
      <c r="BM320" s="145" t="s">
        <v>5087</v>
      </c>
    </row>
    <row r="321" spans="2:65" s="1" customFormat="1" ht="11.25" x14ac:dyDescent="0.2">
      <c r="B321" s="34"/>
      <c r="D321" s="147" t="s">
        <v>320</v>
      </c>
      <c r="F321" s="148" t="s">
        <v>4557</v>
      </c>
      <c r="I321" s="149"/>
      <c r="L321" s="34"/>
      <c r="M321" s="150"/>
      <c r="T321" s="55"/>
      <c r="AT321" s="18" t="s">
        <v>320</v>
      </c>
      <c r="AU321" s="18" t="s">
        <v>90</v>
      </c>
    </row>
    <row r="322" spans="2:65" s="12" customFormat="1" ht="11.25" x14ac:dyDescent="0.2">
      <c r="B322" s="151"/>
      <c r="D322" s="152" t="s">
        <v>322</v>
      </c>
      <c r="E322" s="153" t="s">
        <v>43</v>
      </c>
      <c r="F322" s="154" t="s">
        <v>5088</v>
      </c>
      <c r="H322" s="155">
        <v>4.5</v>
      </c>
      <c r="I322" s="156"/>
      <c r="L322" s="151"/>
      <c r="M322" s="157"/>
      <c r="T322" s="158"/>
      <c r="AT322" s="153" t="s">
        <v>322</v>
      </c>
      <c r="AU322" s="153" t="s">
        <v>90</v>
      </c>
      <c r="AV322" s="12" t="s">
        <v>90</v>
      </c>
      <c r="AW322" s="12" t="s">
        <v>41</v>
      </c>
      <c r="AX322" s="12" t="s">
        <v>88</v>
      </c>
      <c r="AY322" s="153" t="s">
        <v>311</v>
      </c>
    </row>
    <row r="323" spans="2:65" s="1" customFormat="1" ht="16.5" customHeight="1" x14ac:dyDescent="0.2">
      <c r="B323" s="34"/>
      <c r="C323" s="134" t="s">
        <v>791</v>
      </c>
      <c r="D323" s="134" t="s">
        <v>313</v>
      </c>
      <c r="E323" s="135" t="s">
        <v>5089</v>
      </c>
      <c r="F323" s="136" t="s">
        <v>5090</v>
      </c>
      <c r="G323" s="137" t="s">
        <v>379</v>
      </c>
      <c r="H323" s="138">
        <v>26</v>
      </c>
      <c r="I323" s="139"/>
      <c r="J323" s="140">
        <f>ROUND(I323*H323,2)</f>
        <v>0</v>
      </c>
      <c r="K323" s="136" t="s">
        <v>317</v>
      </c>
      <c r="L323" s="34"/>
      <c r="M323" s="141" t="s">
        <v>43</v>
      </c>
      <c r="N323" s="142" t="s">
        <v>52</v>
      </c>
      <c r="P323" s="143">
        <f>O323*H323</f>
        <v>0</v>
      </c>
      <c r="Q323" s="143">
        <v>0</v>
      </c>
      <c r="R323" s="143">
        <f>Q323*H323</f>
        <v>0</v>
      </c>
      <c r="S323" s="143">
        <v>2.5999999999999999E-3</v>
      </c>
      <c r="T323" s="144">
        <f>S323*H323</f>
        <v>6.7599999999999993E-2</v>
      </c>
      <c r="AR323" s="145" t="s">
        <v>417</v>
      </c>
      <c r="AT323" s="145" t="s">
        <v>313</v>
      </c>
      <c r="AU323" s="145" t="s">
        <v>90</v>
      </c>
      <c r="AY323" s="18" t="s">
        <v>311</v>
      </c>
      <c r="BE323" s="146">
        <f>IF(N323="základní",J323,0)</f>
        <v>0</v>
      </c>
      <c r="BF323" s="146">
        <f>IF(N323="snížená",J323,0)</f>
        <v>0</v>
      </c>
      <c r="BG323" s="146">
        <f>IF(N323="zákl. přenesená",J323,0)</f>
        <v>0</v>
      </c>
      <c r="BH323" s="146">
        <f>IF(N323="sníž. přenesená",J323,0)</f>
        <v>0</v>
      </c>
      <c r="BI323" s="146">
        <f>IF(N323="nulová",J323,0)</f>
        <v>0</v>
      </c>
      <c r="BJ323" s="18" t="s">
        <v>88</v>
      </c>
      <c r="BK323" s="146">
        <f>ROUND(I323*H323,2)</f>
        <v>0</v>
      </c>
      <c r="BL323" s="18" t="s">
        <v>417</v>
      </c>
      <c r="BM323" s="145" t="s">
        <v>5091</v>
      </c>
    </row>
    <row r="324" spans="2:65" s="1" customFormat="1" ht="11.25" x14ac:dyDescent="0.2">
      <c r="B324" s="34"/>
      <c r="D324" s="147" t="s">
        <v>320</v>
      </c>
      <c r="F324" s="148" t="s">
        <v>5092</v>
      </c>
      <c r="I324" s="149"/>
      <c r="L324" s="34"/>
      <c r="M324" s="150"/>
      <c r="T324" s="55"/>
      <c r="AT324" s="18" t="s">
        <v>320</v>
      </c>
      <c r="AU324" s="18" t="s">
        <v>90</v>
      </c>
    </row>
    <row r="325" spans="2:65" s="12" customFormat="1" ht="11.25" x14ac:dyDescent="0.2">
      <c r="B325" s="151"/>
      <c r="D325" s="152" t="s">
        <v>322</v>
      </c>
      <c r="E325" s="153" t="s">
        <v>43</v>
      </c>
      <c r="F325" s="154" t="s">
        <v>5086</v>
      </c>
      <c r="H325" s="155">
        <v>26</v>
      </c>
      <c r="I325" s="156"/>
      <c r="L325" s="151"/>
      <c r="M325" s="157"/>
      <c r="T325" s="158"/>
      <c r="AT325" s="153" t="s">
        <v>322</v>
      </c>
      <c r="AU325" s="153" t="s">
        <v>90</v>
      </c>
      <c r="AV325" s="12" t="s">
        <v>90</v>
      </c>
      <c r="AW325" s="12" t="s">
        <v>41</v>
      </c>
      <c r="AX325" s="12" t="s">
        <v>88</v>
      </c>
      <c r="AY325" s="153" t="s">
        <v>311</v>
      </c>
    </row>
    <row r="326" spans="2:65" s="1" customFormat="1" ht="16.5" customHeight="1" x14ac:dyDescent="0.2">
      <c r="B326" s="34"/>
      <c r="C326" s="134" t="s">
        <v>795</v>
      </c>
      <c r="D326" s="134" t="s">
        <v>313</v>
      </c>
      <c r="E326" s="135" t="s">
        <v>5093</v>
      </c>
      <c r="F326" s="136" t="s">
        <v>5094</v>
      </c>
      <c r="G326" s="137" t="s">
        <v>379</v>
      </c>
      <c r="H326" s="138">
        <v>8.1999999999999993</v>
      </c>
      <c r="I326" s="139"/>
      <c r="J326" s="140">
        <f>ROUND(I326*H326,2)</f>
        <v>0</v>
      </c>
      <c r="K326" s="136" t="s">
        <v>317</v>
      </c>
      <c r="L326" s="34"/>
      <c r="M326" s="141" t="s">
        <v>43</v>
      </c>
      <c r="N326" s="142" t="s">
        <v>52</v>
      </c>
      <c r="P326" s="143">
        <f>O326*H326</f>
        <v>0</v>
      </c>
      <c r="Q326" s="143">
        <v>0</v>
      </c>
      <c r="R326" s="143">
        <f>Q326*H326</f>
        <v>0</v>
      </c>
      <c r="S326" s="143">
        <v>3.9399999999999999E-3</v>
      </c>
      <c r="T326" s="144">
        <f>S326*H326</f>
        <v>3.2307999999999996E-2</v>
      </c>
      <c r="AR326" s="145" t="s">
        <v>417</v>
      </c>
      <c r="AT326" s="145" t="s">
        <v>313</v>
      </c>
      <c r="AU326" s="145" t="s">
        <v>90</v>
      </c>
      <c r="AY326" s="18" t="s">
        <v>311</v>
      </c>
      <c r="BE326" s="146">
        <f>IF(N326="základní",J326,0)</f>
        <v>0</v>
      </c>
      <c r="BF326" s="146">
        <f>IF(N326="snížená",J326,0)</f>
        <v>0</v>
      </c>
      <c r="BG326" s="146">
        <f>IF(N326="zákl. přenesená",J326,0)</f>
        <v>0</v>
      </c>
      <c r="BH326" s="146">
        <f>IF(N326="sníž. přenesená",J326,0)</f>
        <v>0</v>
      </c>
      <c r="BI326" s="146">
        <f>IF(N326="nulová",J326,0)</f>
        <v>0</v>
      </c>
      <c r="BJ326" s="18" t="s">
        <v>88</v>
      </c>
      <c r="BK326" s="146">
        <f>ROUND(I326*H326,2)</f>
        <v>0</v>
      </c>
      <c r="BL326" s="18" t="s">
        <v>417</v>
      </c>
      <c r="BM326" s="145" t="s">
        <v>5095</v>
      </c>
    </row>
    <row r="327" spans="2:65" s="1" customFormat="1" ht="11.25" x14ac:dyDescent="0.2">
      <c r="B327" s="34"/>
      <c r="D327" s="147" t="s">
        <v>320</v>
      </c>
      <c r="F327" s="148" t="s">
        <v>5096</v>
      </c>
      <c r="I327" s="149"/>
      <c r="L327" s="34"/>
      <c r="M327" s="150"/>
      <c r="T327" s="55"/>
      <c r="AT327" s="18" t="s">
        <v>320</v>
      </c>
      <c r="AU327" s="18" t="s">
        <v>90</v>
      </c>
    </row>
    <row r="328" spans="2:65" s="12" customFormat="1" ht="11.25" x14ac:dyDescent="0.2">
      <c r="B328" s="151"/>
      <c r="D328" s="152" t="s">
        <v>322</v>
      </c>
      <c r="E328" s="153" t="s">
        <v>43</v>
      </c>
      <c r="F328" s="154" t="s">
        <v>5097</v>
      </c>
      <c r="H328" s="155">
        <v>8.1999999999999993</v>
      </c>
      <c r="I328" s="156"/>
      <c r="L328" s="151"/>
      <c r="M328" s="157"/>
      <c r="T328" s="158"/>
      <c r="AT328" s="153" t="s">
        <v>322</v>
      </c>
      <c r="AU328" s="153" t="s">
        <v>90</v>
      </c>
      <c r="AV328" s="12" t="s">
        <v>90</v>
      </c>
      <c r="AW328" s="12" t="s">
        <v>41</v>
      </c>
      <c r="AX328" s="12" t="s">
        <v>88</v>
      </c>
      <c r="AY328" s="153" t="s">
        <v>311</v>
      </c>
    </row>
    <row r="329" spans="2:65" s="1" customFormat="1" ht="24.2" customHeight="1" x14ac:dyDescent="0.2">
      <c r="B329" s="34"/>
      <c r="C329" s="134" t="s">
        <v>800</v>
      </c>
      <c r="D329" s="134" t="s">
        <v>313</v>
      </c>
      <c r="E329" s="135" t="s">
        <v>5098</v>
      </c>
      <c r="F329" s="136" t="s">
        <v>5099</v>
      </c>
      <c r="G329" s="137" t="s">
        <v>340</v>
      </c>
      <c r="H329" s="138">
        <v>4</v>
      </c>
      <c r="I329" s="139"/>
      <c r="J329" s="140">
        <f>ROUND(I329*H329,2)</f>
        <v>0</v>
      </c>
      <c r="K329" s="136" t="s">
        <v>317</v>
      </c>
      <c r="L329" s="34"/>
      <c r="M329" s="141" t="s">
        <v>43</v>
      </c>
      <c r="N329" s="142" t="s">
        <v>52</v>
      </c>
      <c r="P329" s="143">
        <f>O329*H329</f>
        <v>0</v>
      </c>
      <c r="Q329" s="143">
        <v>0</v>
      </c>
      <c r="R329" s="143">
        <f>Q329*H329</f>
        <v>0</v>
      </c>
      <c r="S329" s="143">
        <v>0</v>
      </c>
      <c r="T329" s="144">
        <f>S329*H329</f>
        <v>0</v>
      </c>
      <c r="AR329" s="145" t="s">
        <v>417</v>
      </c>
      <c r="AT329" s="145" t="s">
        <v>313</v>
      </c>
      <c r="AU329" s="145" t="s">
        <v>90</v>
      </c>
      <c r="AY329" s="18" t="s">
        <v>311</v>
      </c>
      <c r="BE329" s="146">
        <f>IF(N329="základní",J329,0)</f>
        <v>0</v>
      </c>
      <c r="BF329" s="146">
        <f>IF(N329="snížená",J329,0)</f>
        <v>0</v>
      </c>
      <c r="BG329" s="146">
        <f>IF(N329="zákl. přenesená",J329,0)</f>
        <v>0</v>
      </c>
      <c r="BH329" s="146">
        <f>IF(N329="sníž. přenesená",J329,0)</f>
        <v>0</v>
      </c>
      <c r="BI329" s="146">
        <f>IF(N329="nulová",J329,0)</f>
        <v>0</v>
      </c>
      <c r="BJ329" s="18" t="s">
        <v>88</v>
      </c>
      <c r="BK329" s="146">
        <f>ROUND(I329*H329,2)</f>
        <v>0</v>
      </c>
      <c r="BL329" s="18" t="s">
        <v>417</v>
      </c>
      <c r="BM329" s="145" t="s">
        <v>5100</v>
      </c>
    </row>
    <row r="330" spans="2:65" s="1" customFormat="1" ht="11.25" x14ac:dyDescent="0.2">
      <c r="B330" s="34"/>
      <c r="D330" s="147" t="s">
        <v>320</v>
      </c>
      <c r="F330" s="148" t="s">
        <v>5101</v>
      </c>
      <c r="I330" s="149"/>
      <c r="L330" s="34"/>
      <c r="M330" s="150"/>
      <c r="T330" s="55"/>
      <c r="AT330" s="18" t="s">
        <v>320</v>
      </c>
      <c r="AU330" s="18" t="s">
        <v>90</v>
      </c>
    </row>
    <row r="331" spans="2:65" s="12" customFormat="1" ht="11.25" x14ac:dyDescent="0.2">
      <c r="B331" s="151"/>
      <c r="D331" s="152" t="s">
        <v>322</v>
      </c>
      <c r="E331" s="153" t="s">
        <v>43</v>
      </c>
      <c r="F331" s="154" t="s">
        <v>5102</v>
      </c>
      <c r="H331" s="155">
        <v>4</v>
      </c>
      <c r="I331" s="156"/>
      <c r="L331" s="151"/>
      <c r="M331" s="157"/>
      <c r="T331" s="158"/>
      <c r="AT331" s="153" t="s">
        <v>322</v>
      </c>
      <c r="AU331" s="153" t="s">
        <v>90</v>
      </c>
      <c r="AV331" s="12" t="s">
        <v>90</v>
      </c>
      <c r="AW331" s="12" t="s">
        <v>41</v>
      </c>
      <c r="AX331" s="12" t="s">
        <v>88</v>
      </c>
      <c r="AY331" s="153" t="s">
        <v>311</v>
      </c>
    </row>
    <row r="332" spans="2:65" s="1" customFormat="1" ht="24.2" customHeight="1" x14ac:dyDescent="0.2">
      <c r="B332" s="34"/>
      <c r="C332" s="134" t="s">
        <v>804</v>
      </c>
      <c r="D332" s="134" t="s">
        <v>313</v>
      </c>
      <c r="E332" s="135" t="s">
        <v>5103</v>
      </c>
      <c r="F332" s="136" t="s">
        <v>5104</v>
      </c>
      <c r="G332" s="137" t="s">
        <v>379</v>
      </c>
      <c r="H332" s="138">
        <v>59.8</v>
      </c>
      <c r="I332" s="139"/>
      <c r="J332" s="140">
        <f>ROUND(I332*H332,2)</f>
        <v>0</v>
      </c>
      <c r="K332" s="136" t="s">
        <v>317</v>
      </c>
      <c r="L332" s="34"/>
      <c r="M332" s="141" t="s">
        <v>43</v>
      </c>
      <c r="N332" s="142" t="s">
        <v>52</v>
      </c>
      <c r="P332" s="143">
        <f>O332*H332</f>
        <v>0</v>
      </c>
      <c r="Q332" s="143">
        <v>1.98E-3</v>
      </c>
      <c r="R332" s="143">
        <f>Q332*H332</f>
        <v>0.118404</v>
      </c>
      <c r="S332" s="143">
        <v>0</v>
      </c>
      <c r="T332" s="144">
        <f>S332*H332</f>
        <v>0</v>
      </c>
      <c r="AR332" s="145" t="s">
        <v>417</v>
      </c>
      <c r="AT332" s="145" t="s">
        <v>313</v>
      </c>
      <c r="AU332" s="145" t="s">
        <v>90</v>
      </c>
      <c r="AY332" s="18" t="s">
        <v>311</v>
      </c>
      <c r="BE332" s="146">
        <f>IF(N332="základní",J332,0)</f>
        <v>0</v>
      </c>
      <c r="BF332" s="146">
        <f>IF(N332="snížená",J332,0)</f>
        <v>0</v>
      </c>
      <c r="BG332" s="146">
        <f>IF(N332="zákl. přenesená",J332,0)</f>
        <v>0</v>
      </c>
      <c r="BH332" s="146">
        <f>IF(N332="sníž. přenesená",J332,0)</f>
        <v>0</v>
      </c>
      <c r="BI332" s="146">
        <f>IF(N332="nulová",J332,0)</f>
        <v>0</v>
      </c>
      <c r="BJ332" s="18" t="s">
        <v>88</v>
      </c>
      <c r="BK332" s="146">
        <f>ROUND(I332*H332,2)</f>
        <v>0</v>
      </c>
      <c r="BL332" s="18" t="s">
        <v>417</v>
      </c>
      <c r="BM332" s="145" t="s">
        <v>5105</v>
      </c>
    </row>
    <row r="333" spans="2:65" s="1" customFormat="1" ht="11.25" x14ac:dyDescent="0.2">
      <c r="B333" s="34"/>
      <c r="D333" s="147" t="s">
        <v>320</v>
      </c>
      <c r="F333" s="148" t="s">
        <v>5106</v>
      </c>
      <c r="I333" s="149"/>
      <c r="L333" s="34"/>
      <c r="M333" s="150"/>
      <c r="T333" s="55"/>
      <c r="AT333" s="18" t="s">
        <v>320</v>
      </c>
      <c r="AU333" s="18" t="s">
        <v>90</v>
      </c>
    </row>
    <row r="334" spans="2:65" s="12" customFormat="1" ht="11.25" x14ac:dyDescent="0.2">
      <c r="B334" s="151"/>
      <c r="D334" s="152" t="s">
        <v>322</v>
      </c>
      <c r="E334" s="153" t="s">
        <v>43</v>
      </c>
      <c r="F334" s="154" t="s">
        <v>5107</v>
      </c>
      <c r="H334" s="155">
        <v>52</v>
      </c>
      <c r="I334" s="156"/>
      <c r="L334" s="151"/>
      <c r="M334" s="157"/>
      <c r="T334" s="158"/>
      <c r="AT334" s="153" t="s">
        <v>322</v>
      </c>
      <c r="AU334" s="153" t="s">
        <v>90</v>
      </c>
      <c r="AV334" s="12" t="s">
        <v>90</v>
      </c>
      <c r="AW334" s="12" t="s">
        <v>41</v>
      </c>
      <c r="AX334" s="12" t="s">
        <v>88</v>
      </c>
      <c r="AY334" s="153" t="s">
        <v>311</v>
      </c>
    </row>
    <row r="335" spans="2:65" s="12" customFormat="1" ht="11.25" x14ac:dyDescent="0.2">
      <c r="B335" s="151"/>
      <c r="D335" s="152" t="s">
        <v>322</v>
      </c>
      <c r="F335" s="154" t="s">
        <v>5108</v>
      </c>
      <c r="H335" s="155">
        <v>59.8</v>
      </c>
      <c r="I335" s="156"/>
      <c r="L335" s="151"/>
      <c r="M335" s="157"/>
      <c r="T335" s="158"/>
      <c r="AT335" s="153" t="s">
        <v>322</v>
      </c>
      <c r="AU335" s="153" t="s">
        <v>90</v>
      </c>
      <c r="AV335" s="12" t="s">
        <v>90</v>
      </c>
      <c r="AW335" s="12" t="s">
        <v>4</v>
      </c>
      <c r="AX335" s="12" t="s">
        <v>88</v>
      </c>
      <c r="AY335" s="153" t="s">
        <v>311</v>
      </c>
    </row>
    <row r="336" spans="2:65" s="1" customFormat="1" ht="24.2" customHeight="1" x14ac:dyDescent="0.2">
      <c r="B336" s="34"/>
      <c r="C336" s="134" t="s">
        <v>809</v>
      </c>
      <c r="D336" s="134" t="s">
        <v>313</v>
      </c>
      <c r="E336" s="135" t="s">
        <v>5109</v>
      </c>
      <c r="F336" s="136" t="s">
        <v>5110</v>
      </c>
      <c r="G336" s="137" t="s">
        <v>379</v>
      </c>
      <c r="H336" s="138">
        <v>5.1749999999999998</v>
      </c>
      <c r="I336" s="139"/>
      <c r="J336" s="140">
        <f>ROUND(I336*H336,2)</f>
        <v>0</v>
      </c>
      <c r="K336" s="136" t="s">
        <v>317</v>
      </c>
      <c r="L336" s="34"/>
      <c r="M336" s="141" t="s">
        <v>43</v>
      </c>
      <c r="N336" s="142" t="s">
        <v>52</v>
      </c>
      <c r="P336" s="143">
        <f>O336*H336</f>
        <v>0</v>
      </c>
      <c r="Q336" s="143">
        <v>2.0100000000000001E-3</v>
      </c>
      <c r="R336" s="143">
        <f>Q336*H336</f>
        <v>1.040175E-2</v>
      </c>
      <c r="S336" s="143">
        <v>0</v>
      </c>
      <c r="T336" s="144">
        <f>S336*H336</f>
        <v>0</v>
      </c>
      <c r="AR336" s="145" t="s">
        <v>417</v>
      </c>
      <c r="AT336" s="145" t="s">
        <v>313</v>
      </c>
      <c r="AU336" s="145" t="s">
        <v>90</v>
      </c>
      <c r="AY336" s="18" t="s">
        <v>311</v>
      </c>
      <c r="BE336" s="146">
        <f>IF(N336="základní",J336,0)</f>
        <v>0</v>
      </c>
      <c r="BF336" s="146">
        <f>IF(N336="snížená",J336,0)</f>
        <v>0</v>
      </c>
      <c r="BG336" s="146">
        <f>IF(N336="zákl. přenesená",J336,0)</f>
        <v>0</v>
      </c>
      <c r="BH336" s="146">
        <f>IF(N336="sníž. přenesená",J336,0)</f>
        <v>0</v>
      </c>
      <c r="BI336" s="146">
        <f>IF(N336="nulová",J336,0)</f>
        <v>0</v>
      </c>
      <c r="BJ336" s="18" t="s">
        <v>88</v>
      </c>
      <c r="BK336" s="146">
        <f>ROUND(I336*H336,2)</f>
        <v>0</v>
      </c>
      <c r="BL336" s="18" t="s">
        <v>417</v>
      </c>
      <c r="BM336" s="145" t="s">
        <v>5111</v>
      </c>
    </row>
    <row r="337" spans="2:65" s="1" customFormat="1" ht="11.25" x14ac:dyDescent="0.2">
      <c r="B337" s="34"/>
      <c r="D337" s="147" t="s">
        <v>320</v>
      </c>
      <c r="F337" s="148" t="s">
        <v>5112</v>
      </c>
      <c r="I337" s="149"/>
      <c r="L337" s="34"/>
      <c r="M337" s="150"/>
      <c r="T337" s="55"/>
      <c r="AT337" s="18" t="s">
        <v>320</v>
      </c>
      <c r="AU337" s="18" t="s">
        <v>90</v>
      </c>
    </row>
    <row r="338" spans="2:65" s="12" customFormat="1" ht="11.25" x14ac:dyDescent="0.2">
      <c r="B338" s="151"/>
      <c r="D338" s="152" t="s">
        <v>322</v>
      </c>
      <c r="E338" s="153" t="s">
        <v>43</v>
      </c>
      <c r="F338" s="154" t="s">
        <v>5113</v>
      </c>
      <c r="H338" s="155">
        <v>4.5</v>
      </c>
      <c r="I338" s="156"/>
      <c r="L338" s="151"/>
      <c r="M338" s="157"/>
      <c r="T338" s="158"/>
      <c r="AT338" s="153" t="s">
        <v>322</v>
      </c>
      <c r="AU338" s="153" t="s">
        <v>90</v>
      </c>
      <c r="AV338" s="12" t="s">
        <v>90</v>
      </c>
      <c r="AW338" s="12" t="s">
        <v>41</v>
      </c>
      <c r="AX338" s="12" t="s">
        <v>88</v>
      </c>
      <c r="AY338" s="153" t="s">
        <v>311</v>
      </c>
    </row>
    <row r="339" spans="2:65" s="12" customFormat="1" ht="11.25" x14ac:dyDescent="0.2">
      <c r="B339" s="151"/>
      <c r="D339" s="152" t="s">
        <v>322</v>
      </c>
      <c r="F339" s="154" t="s">
        <v>5114</v>
      </c>
      <c r="H339" s="155">
        <v>5.1749999999999998</v>
      </c>
      <c r="I339" s="156"/>
      <c r="L339" s="151"/>
      <c r="M339" s="157"/>
      <c r="T339" s="158"/>
      <c r="AT339" s="153" t="s">
        <v>322</v>
      </c>
      <c r="AU339" s="153" t="s">
        <v>90</v>
      </c>
      <c r="AV339" s="12" t="s">
        <v>90</v>
      </c>
      <c r="AW339" s="12" t="s">
        <v>4</v>
      </c>
      <c r="AX339" s="12" t="s">
        <v>88</v>
      </c>
      <c r="AY339" s="153" t="s">
        <v>311</v>
      </c>
    </row>
    <row r="340" spans="2:65" s="1" customFormat="1" ht="21.75" customHeight="1" x14ac:dyDescent="0.2">
      <c r="B340" s="34"/>
      <c r="C340" s="134" t="s">
        <v>814</v>
      </c>
      <c r="D340" s="134" t="s">
        <v>313</v>
      </c>
      <c r="E340" s="135" t="s">
        <v>5115</v>
      </c>
      <c r="F340" s="136" t="s">
        <v>5116</v>
      </c>
      <c r="G340" s="137" t="s">
        <v>379</v>
      </c>
      <c r="H340" s="138">
        <v>29.9</v>
      </c>
      <c r="I340" s="139"/>
      <c r="J340" s="140">
        <f>ROUND(I340*H340,2)</f>
        <v>0</v>
      </c>
      <c r="K340" s="136" t="s">
        <v>317</v>
      </c>
      <c r="L340" s="34"/>
      <c r="M340" s="141" t="s">
        <v>43</v>
      </c>
      <c r="N340" s="142" t="s">
        <v>52</v>
      </c>
      <c r="P340" s="143">
        <f>O340*H340</f>
        <v>0</v>
      </c>
      <c r="Q340" s="143">
        <v>2.8600000000000001E-3</v>
      </c>
      <c r="R340" s="143">
        <f>Q340*H340</f>
        <v>8.5514000000000007E-2</v>
      </c>
      <c r="S340" s="143">
        <v>0</v>
      </c>
      <c r="T340" s="144">
        <f>S340*H340</f>
        <v>0</v>
      </c>
      <c r="AR340" s="145" t="s">
        <v>417</v>
      </c>
      <c r="AT340" s="145" t="s">
        <v>313</v>
      </c>
      <c r="AU340" s="145" t="s">
        <v>90</v>
      </c>
      <c r="AY340" s="18" t="s">
        <v>311</v>
      </c>
      <c r="BE340" s="146">
        <f>IF(N340="základní",J340,0)</f>
        <v>0</v>
      </c>
      <c r="BF340" s="146">
        <f>IF(N340="snížená",J340,0)</f>
        <v>0</v>
      </c>
      <c r="BG340" s="146">
        <f>IF(N340="zákl. přenesená",J340,0)</f>
        <v>0</v>
      </c>
      <c r="BH340" s="146">
        <f>IF(N340="sníž. přenesená",J340,0)</f>
        <v>0</v>
      </c>
      <c r="BI340" s="146">
        <f>IF(N340="nulová",J340,0)</f>
        <v>0</v>
      </c>
      <c r="BJ340" s="18" t="s">
        <v>88</v>
      </c>
      <c r="BK340" s="146">
        <f>ROUND(I340*H340,2)</f>
        <v>0</v>
      </c>
      <c r="BL340" s="18" t="s">
        <v>417</v>
      </c>
      <c r="BM340" s="145" t="s">
        <v>5117</v>
      </c>
    </row>
    <row r="341" spans="2:65" s="1" customFormat="1" ht="11.25" x14ac:dyDescent="0.2">
      <c r="B341" s="34"/>
      <c r="D341" s="147" t="s">
        <v>320</v>
      </c>
      <c r="F341" s="148" t="s">
        <v>5118</v>
      </c>
      <c r="I341" s="149"/>
      <c r="L341" s="34"/>
      <c r="M341" s="150"/>
      <c r="T341" s="55"/>
      <c r="AT341" s="18" t="s">
        <v>320</v>
      </c>
      <c r="AU341" s="18" t="s">
        <v>90</v>
      </c>
    </row>
    <row r="342" spans="2:65" s="12" customFormat="1" ht="11.25" x14ac:dyDescent="0.2">
      <c r="B342" s="151"/>
      <c r="D342" s="152" t="s">
        <v>322</v>
      </c>
      <c r="E342" s="153" t="s">
        <v>43</v>
      </c>
      <c r="F342" s="154" t="s">
        <v>5119</v>
      </c>
      <c r="H342" s="155">
        <v>26</v>
      </c>
      <c r="I342" s="156"/>
      <c r="L342" s="151"/>
      <c r="M342" s="157"/>
      <c r="T342" s="158"/>
      <c r="AT342" s="153" t="s">
        <v>322</v>
      </c>
      <c r="AU342" s="153" t="s">
        <v>90</v>
      </c>
      <c r="AV342" s="12" t="s">
        <v>90</v>
      </c>
      <c r="AW342" s="12" t="s">
        <v>41</v>
      </c>
      <c r="AX342" s="12" t="s">
        <v>88</v>
      </c>
      <c r="AY342" s="153" t="s">
        <v>311</v>
      </c>
    </row>
    <row r="343" spans="2:65" s="12" customFormat="1" ht="11.25" x14ac:dyDescent="0.2">
      <c r="B343" s="151"/>
      <c r="D343" s="152" t="s">
        <v>322</v>
      </c>
      <c r="F343" s="154" t="s">
        <v>5120</v>
      </c>
      <c r="H343" s="155">
        <v>29.9</v>
      </c>
      <c r="I343" s="156"/>
      <c r="L343" s="151"/>
      <c r="M343" s="157"/>
      <c r="T343" s="158"/>
      <c r="AT343" s="153" t="s">
        <v>322</v>
      </c>
      <c r="AU343" s="153" t="s">
        <v>90</v>
      </c>
      <c r="AV343" s="12" t="s">
        <v>90</v>
      </c>
      <c r="AW343" s="12" t="s">
        <v>4</v>
      </c>
      <c r="AX343" s="12" t="s">
        <v>88</v>
      </c>
      <c r="AY343" s="153" t="s">
        <v>311</v>
      </c>
    </row>
    <row r="344" spans="2:65" s="1" customFormat="1" ht="24.2" customHeight="1" x14ac:dyDescent="0.2">
      <c r="B344" s="34"/>
      <c r="C344" s="134" t="s">
        <v>820</v>
      </c>
      <c r="D344" s="134" t="s">
        <v>313</v>
      </c>
      <c r="E344" s="135" t="s">
        <v>5121</v>
      </c>
      <c r="F344" s="136" t="s">
        <v>5122</v>
      </c>
      <c r="G344" s="137" t="s">
        <v>379</v>
      </c>
      <c r="H344" s="138">
        <v>8.0500000000000007</v>
      </c>
      <c r="I344" s="139"/>
      <c r="J344" s="140">
        <f>ROUND(I344*H344,2)</f>
        <v>0</v>
      </c>
      <c r="K344" s="136" t="s">
        <v>317</v>
      </c>
      <c r="L344" s="34"/>
      <c r="M344" s="141" t="s">
        <v>43</v>
      </c>
      <c r="N344" s="142" t="s">
        <v>52</v>
      </c>
      <c r="P344" s="143">
        <f>O344*H344</f>
        <v>0</v>
      </c>
      <c r="Q344" s="143">
        <v>2.2300000000000002E-3</v>
      </c>
      <c r="R344" s="143">
        <f>Q344*H344</f>
        <v>1.7951500000000002E-2</v>
      </c>
      <c r="S344" s="143">
        <v>0</v>
      </c>
      <c r="T344" s="144">
        <f>S344*H344</f>
        <v>0</v>
      </c>
      <c r="AR344" s="145" t="s">
        <v>417</v>
      </c>
      <c r="AT344" s="145" t="s">
        <v>313</v>
      </c>
      <c r="AU344" s="145" t="s">
        <v>90</v>
      </c>
      <c r="AY344" s="18" t="s">
        <v>311</v>
      </c>
      <c r="BE344" s="146">
        <f>IF(N344="základní",J344,0)</f>
        <v>0</v>
      </c>
      <c r="BF344" s="146">
        <f>IF(N344="snížená",J344,0)</f>
        <v>0</v>
      </c>
      <c r="BG344" s="146">
        <f>IF(N344="zákl. přenesená",J344,0)</f>
        <v>0</v>
      </c>
      <c r="BH344" s="146">
        <f>IF(N344="sníž. přenesená",J344,0)</f>
        <v>0</v>
      </c>
      <c r="BI344" s="146">
        <f>IF(N344="nulová",J344,0)</f>
        <v>0</v>
      </c>
      <c r="BJ344" s="18" t="s">
        <v>88</v>
      </c>
      <c r="BK344" s="146">
        <f>ROUND(I344*H344,2)</f>
        <v>0</v>
      </c>
      <c r="BL344" s="18" t="s">
        <v>417</v>
      </c>
      <c r="BM344" s="145" t="s">
        <v>5123</v>
      </c>
    </row>
    <row r="345" spans="2:65" s="1" customFormat="1" ht="11.25" x14ac:dyDescent="0.2">
      <c r="B345" s="34"/>
      <c r="D345" s="147" t="s">
        <v>320</v>
      </c>
      <c r="F345" s="148" t="s">
        <v>5124</v>
      </c>
      <c r="I345" s="149"/>
      <c r="L345" s="34"/>
      <c r="M345" s="150"/>
      <c r="T345" s="55"/>
      <c r="AT345" s="18" t="s">
        <v>320</v>
      </c>
      <c r="AU345" s="18" t="s">
        <v>90</v>
      </c>
    </row>
    <row r="346" spans="2:65" s="12" customFormat="1" ht="11.25" x14ac:dyDescent="0.2">
      <c r="B346" s="151"/>
      <c r="D346" s="152" t="s">
        <v>322</v>
      </c>
      <c r="E346" s="153" t="s">
        <v>43</v>
      </c>
      <c r="F346" s="154" t="s">
        <v>5125</v>
      </c>
      <c r="H346" s="155">
        <v>7</v>
      </c>
      <c r="I346" s="156"/>
      <c r="L346" s="151"/>
      <c r="M346" s="157"/>
      <c r="T346" s="158"/>
      <c r="AT346" s="153" t="s">
        <v>322</v>
      </c>
      <c r="AU346" s="153" t="s">
        <v>90</v>
      </c>
      <c r="AV346" s="12" t="s">
        <v>90</v>
      </c>
      <c r="AW346" s="12" t="s">
        <v>41</v>
      </c>
      <c r="AX346" s="12" t="s">
        <v>88</v>
      </c>
      <c r="AY346" s="153" t="s">
        <v>311</v>
      </c>
    </row>
    <row r="347" spans="2:65" s="12" customFormat="1" ht="11.25" x14ac:dyDescent="0.2">
      <c r="B347" s="151"/>
      <c r="D347" s="152" t="s">
        <v>322</v>
      </c>
      <c r="F347" s="154" t="s">
        <v>5126</v>
      </c>
      <c r="H347" s="155">
        <v>8.0500000000000007</v>
      </c>
      <c r="I347" s="156"/>
      <c r="L347" s="151"/>
      <c r="M347" s="157"/>
      <c r="T347" s="158"/>
      <c r="AT347" s="153" t="s">
        <v>322</v>
      </c>
      <c r="AU347" s="153" t="s">
        <v>90</v>
      </c>
      <c r="AV347" s="12" t="s">
        <v>90</v>
      </c>
      <c r="AW347" s="12" t="s">
        <v>4</v>
      </c>
      <c r="AX347" s="12" t="s">
        <v>88</v>
      </c>
      <c r="AY347" s="153" t="s">
        <v>311</v>
      </c>
    </row>
    <row r="348" spans="2:65" s="1" customFormat="1" ht="24.2" customHeight="1" x14ac:dyDescent="0.2">
      <c r="B348" s="34"/>
      <c r="C348" s="134" t="s">
        <v>824</v>
      </c>
      <c r="D348" s="134" t="s">
        <v>313</v>
      </c>
      <c r="E348" s="135" t="s">
        <v>4583</v>
      </c>
      <c r="F348" s="136" t="s">
        <v>4584</v>
      </c>
      <c r="G348" s="137" t="s">
        <v>962</v>
      </c>
      <c r="H348" s="183"/>
      <c r="I348" s="139"/>
      <c r="J348" s="140">
        <f>ROUND(I348*H348,2)</f>
        <v>0</v>
      </c>
      <c r="K348" s="136" t="s">
        <v>317</v>
      </c>
      <c r="L348" s="34"/>
      <c r="M348" s="141" t="s">
        <v>43</v>
      </c>
      <c r="N348" s="142" t="s">
        <v>52</v>
      </c>
      <c r="P348" s="143">
        <f>O348*H348</f>
        <v>0</v>
      </c>
      <c r="Q348" s="143">
        <v>0</v>
      </c>
      <c r="R348" s="143">
        <f>Q348*H348</f>
        <v>0</v>
      </c>
      <c r="S348" s="143">
        <v>0</v>
      </c>
      <c r="T348" s="144">
        <f>S348*H348</f>
        <v>0</v>
      </c>
      <c r="AR348" s="145" t="s">
        <v>417</v>
      </c>
      <c r="AT348" s="145" t="s">
        <v>313</v>
      </c>
      <c r="AU348" s="145" t="s">
        <v>90</v>
      </c>
      <c r="AY348" s="18" t="s">
        <v>311</v>
      </c>
      <c r="BE348" s="146">
        <f>IF(N348="základní",J348,0)</f>
        <v>0</v>
      </c>
      <c r="BF348" s="146">
        <f>IF(N348="snížená",J348,0)</f>
        <v>0</v>
      </c>
      <c r="BG348" s="146">
        <f>IF(N348="zákl. přenesená",J348,0)</f>
        <v>0</v>
      </c>
      <c r="BH348" s="146">
        <f>IF(N348="sníž. přenesená",J348,0)</f>
        <v>0</v>
      </c>
      <c r="BI348" s="146">
        <f>IF(N348="nulová",J348,0)</f>
        <v>0</v>
      </c>
      <c r="BJ348" s="18" t="s">
        <v>88</v>
      </c>
      <c r="BK348" s="146">
        <f>ROUND(I348*H348,2)</f>
        <v>0</v>
      </c>
      <c r="BL348" s="18" t="s">
        <v>417</v>
      </c>
      <c r="BM348" s="145" t="s">
        <v>5127</v>
      </c>
    </row>
    <row r="349" spans="2:65" s="1" customFormat="1" ht="11.25" x14ac:dyDescent="0.2">
      <c r="B349" s="34"/>
      <c r="D349" s="147" t="s">
        <v>320</v>
      </c>
      <c r="F349" s="148" t="s">
        <v>4586</v>
      </c>
      <c r="I349" s="149"/>
      <c r="L349" s="34"/>
      <c r="M349" s="150"/>
      <c r="T349" s="55"/>
      <c r="AT349" s="18" t="s">
        <v>320</v>
      </c>
      <c r="AU349" s="18" t="s">
        <v>90</v>
      </c>
    </row>
    <row r="350" spans="2:65" s="11" customFormat="1" ht="22.9" customHeight="1" x14ac:dyDescent="0.2">
      <c r="B350" s="122"/>
      <c r="D350" s="123" t="s">
        <v>80</v>
      </c>
      <c r="E350" s="132" t="s">
        <v>3416</v>
      </c>
      <c r="F350" s="132" t="s">
        <v>3417</v>
      </c>
      <c r="I350" s="125"/>
      <c r="J350" s="133">
        <f>BK350</f>
        <v>0</v>
      </c>
      <c r="L350" s="122"/>
      <c r="M350" s="127"/>
      <c r="P350" s="128">
        <f>SUM(P351:P378)</f>
        <v>0</v>
      </c>
      <c r="R350" s="128">
        <f>SUM(R351:R378)</f>
        <v>5.2978987999999987</v>
      </c>
      <c r="T350" s="129">
        <f>SUM(T351:T378)</f>
        <v>5.4379</v>
      </c>
      <c r="AR350" s="123" t="s">
        <v>90</v>
      </c>
      <c r="AT350" s="130" t="s">
        <v>80</v>
      </c>
      <c r="AU350" s="130" t="s">
        <v>88</v>
      </c>
      <c r="AY350" s="123" t="s">
        <v>311</v>
      </c>
      <c r="BK350" s="131">
        <f>SUM(BK351:BK378)</f>
        <v>0</v>
      </c>
    </row>
    <row r="351" spans="2:65" s="1" customFormat="1" ht="16.5" customHeight="1" x14ac:dyDescent="0.2">
      <c r="B351" s="34"/>
      <c r="C351" s="134" t="s">
        <v>830</v>
      </c>
      <c r="D351" s="134" t="s">
        <v>313</v>
      </c>
      <c r="E351" s="135" t="s">
        <v>5128</v>
      </c>
      <c r="F351" s="136" t="s">
        <v>5129</v>
      </c>
      <c r="G351" s="137" t="s">
        <v>250</v>
      </c>
      <c r="H351" s="138">
        <v>122.2</v>
      </c>
      <c r="I351" s="139"/>
      <c r="J351" s="140">
        <f>ROUND(I351*H351,2)</f>
        <v>0</v>
      </c>
      <c r="K351" s="136" t="s">
        <v>317</v>
      </c>
      <c r="L351" s="34"/>
      <c r="M351" s="141" t="s">
        <v>43</v>
      </c>
      <c r="N351" s="142" t="s">
        <v>52</v>
      </c>
      <c r="P351" s="143">
        <f>O351*H351</f>
        <v>0</v>
      </c>
      <c r="Q351" s="143">
        <v>0</v>
      </c>
      <c r="R351" s="143">
        <f>Q351*H351</f>
        <v>0</v>
      </c>
      <c r="S351" s="143">
        <v>0</v>
      </c>
      <c r="T351" s="144">
        <f>S351*H351</f>
        <v>0</v>
      </c>
      <c r="AR351" s="145" t="s">
        <v>417</v>
      </c>
      <c r="AT351" s="145" t="s">
        <v>313</v>
      </c>
      <c r="AU351" s="145" t="s">
        <v>90</v>
      </c>
      <c r="AY351" s="18" t="s">
        <v>311</v>
      </c>
      <c r="BE351" s="146">
        <f>IF(N351="základní",J351,0)</f>
        <v>0</v>
      </c>
      <c r="BF351" s="146">
        <f>IF(N351="snížená",J351,0)</f>
        <v>0</v>
      </c>
      <c r="BG351" s="146">
        <f>IF(N351="zákl. přenesená",J351,0)</f>
        <v>0</v>
      </c>
      <c r="BH351" s="146">
        <f>IF(N351="sníž. přenesená",J351,0)</f>
        <v>0</v>
      </c>
      <c r="BI351" s="146">
        <f>IF(N351="nulová",J351,0)</f>
        <v>0</v>
      </c>
      <c r="BJ351" s="18" t="s">
        <v>88</v>
      </c>
      <c r="BK351" s="146">
        <f>ROUND(I351*H351,2)</f>
        <v>0</v>
      </c>
      <c r="BL351" s="18" t="s">
        <v>417</v>
      </c>
      <c r="BM351" s="145" t="s">
        <v>5130</v>
      </c>
    </row>
    <row r="352" spans="2:65" s="1" customFormat="1" ht="11.25" x14ac:dyDescent="0.2">
      <c r="B352" s="34"/>
      <c r="D352" s="147" t="s">
        <v>320</v>
      </c>
      <c r="F352" s="148" t="s">
        <v>5131</v>
      </c>
      <c r="I352" s="149"/>
      <c r="L352" s="34"/>
      <c r="M352" s="150"/>
      <c r="T352" s="55"/>
      <c r="AT352" s="18" t="s">
        <v>320</v>
      </c>
      <c r="AU352" s="18" t="s">
        <v>90</v>
      </c>
    </row>
    <row r="353" spans="2:65" s="12" customFormat="1" ht="11.25" x14ac:dyDescent="0.2">
      <c r="B353" s="151"/>
      <c r="D353" s="152" t="s">
        <v>322</v>
      </c>
      <c r="E353" s="153" t="s">
        <v>43</v>
      </c>
      <c r="F353" s="154" t="s">
        <v>5132</v>
      </c>
      <c r="H353" s="155">
        <v>122.2</v>
      </c>
      <c r="I353" s="156"/>
      <c r="L353" s="151"/>
      <c r="M353" s="157"/>
      <c r="T353" s="158"/>
      <c r="AT353" s="153" t="s">
        <v>322</v>
      </c>
      <c r="AU353" s="153" t="s">
        <v>90</v>
      </c>
      <c r="AV353" s="12" t="s">
        <v>90</v>
      </c>
      <c r="AW353" s="12" t="s">
        <v>41</v>
      </c>
      <c r="AX353" s="12" t="s">
        <v>88</v>
      </c>
      <c r="AY353" s="153" t="s">
        <v>311</v>
      </c>
    </row>
    <row r="354" spans="2:65" s="1" customFormat="1" ht="16.5" customHeight="1" x14ac:dyDescent="0.2">
      <c r="B354" s="34"/>
      <c r="C354" s="172" t="s">
        <v>836</v>
      </c>
      <c r="D354" s="172" t="s">
        <v>634</v>
      </c>
      <c r="E354" s="173" t="s">
        <v>5133</v>
      </c>
      <c r="F354" s="174" t="s">
        <v>5134</v>
      </c>
      <c r="G354" s="175" t="s">
        <v>340</v>
      </c>
      <c r="H354" s="176">
        <v>1304</v>
      </c>
      <c r="I354" s="177"/>
      <c r="J354" s="178">
        <f>ROUND(I354*H354,2)</f>
        <v>0</v>
      </c>
      <c r="K354" s="174" t="s">
        <v>317</v>
      </c>
      <c r="L354" s="179"/>
      <c r="M354" s="180" t="s">
        <v>43</v>
      </c>
      <c r="N354" s="181" t="s">
        <v>52</v>
      </c>
      <c r="P354" s="143">
        <f>O354*H354</f>
        <v>0</v>
      </c>
      <c r="Q354" s="143">
        <v>3.5999999999999999E-3</v>
      </c>
      <c r="R354" s="143">
        <f>Q354*H354</f>
        <v>4.6943999999999999</v>
      </c>
      <c r="S354" s="143">
        <v>0</v>
      </c>
      <c r="T354" s="144">
        <f>S354*H354</f>
        <v>0</v>
      </c>
      <c r="AR354" s="145" t="s">
        <v>528</v>
      </c>
      <c r="AT354" s="145" t="s">
        <v>634</v>
      </c>
      <c r="AU354" s="145" t="s">
        <v>90</v>
      </c>
      <c r="AY354" s="18" t="s">
        <v>311</v>
      </c>
      <c r="BE354" s="146">
        <f>IF(N354="základní",J354,0)</f>
        <v>0</v>
      </c>
      <c r="BF354" s="146">
        <f>IF(N354="snížená",J354,0)</f>
        <v>0</v>
      </c>
      <c r="BG354" s="146">
        <f>IF(N354="zákl. přenesená",J354,0)</f>
        <v>0</v>
      </c>
      <c r="BH354" s="146">
        <f>IF(N354="sníž. přenesená",J354,0)</f>
        <v>0</v>
      </c>
      <c r="BI354" s="146">
        <f>IF(N354="nulová",J354,0)</f>
        <v>0</v>
      </c>
      <c r="BJ354" s="18" t="s">
        <v>88</v>
      </c>
      <c r="BK354" s="146">
        <f>ROUND(I354*H354,2)</f>
        <v>0</v>
      </c>
      <c r="BL354" s="18" t="s">
        <v>417</v>
      </c>
      <c r="BM354" s="145" t="s">
        <v>5135</v>
      </c>
    </row>
    <row r="355" spans="2:65" s="1" customFormat="1" ht="16.5" customHeight="1" x14ac:dyDescent="0.2">
      <c r="B355" s="34"/>
      <c r="C355" s="172" t="s">
        <v>842</v>
      </c>
      <c r="D355" s="172" t="s">
        <v>634</v>
      </c>
      <c r="E355" s="173" t="s">
        <v>5136</v>
      </c>
      <c r="F355" s="174" t="s">
        <v>5137</v>
      </c>
      <c r="G355" s="175" t="s">
        <v>340</v>
      </c>
      <c r="H355" s="176">
        <v>78</v>
      </c>
      <c r="I355" s="177"/>
      <c r="J355" s="178">
        <f>ROUND(I355*H355,2)</f>
        <v>0</v>
      </c>
      <c r="K355" s="174" t="s">
        <v>317</v>
      </c>
      <c r="L355" s="179"/>
      <c r="M355" s="180" t="s">
        <v>43</v>
      </c>
      <c r="N355" s="181" t="s">
        <v>52</v>
      </c>
      <c r="P355" s="143">
        <f>O355*H355</f>
        <v>0</v>
      </c>
      <c r="Q355" s="143">
        <v>2.2000000000000001E-3</v>
      </c>
      <c r="R355" s="143">
        <f>Q355*H355</f>
        <v>0.1716</v>
      </c>
      <c r="S355" s="143">
        <v>0</v>
      </c>
      <c r="T355" s="144">
        <f>S355*H355</f>
        <v>0</v>
      </c>
      <c r="AR355" s="145" t="s">
        <v>528</v>
      </c>
      <c r="AT355" s="145" t="s">
        <v>634</v>
      </c>
      <c r="AU355" s="145" t="s">
        <v>90</v>
      </c>
      <c r="AY355" s="18" t="s">
        <v>311</v>
      </c>
      <c r="BE355" s="146">
        <f>IF(N355="základní",J355,0)</f>
        <v>0</v>
      </c>
      <c r="BF355" s="146">
        <f>IF(N355="snížená",J355,0)</f>
        <v>0</v>
      </c>
      <c r="BG355" s="146">
        <f>IF(N355="zákl. přenesená",J355,0)</f>
        <v>0</v>
      </c>
      <c r="BH355" s="146">
        <f>IF(N355="sníž. přenesená",J355,0)</f>
        <v>0</v>
      </c>
      <c r="BI355" s="146">
        <f>IF(N355="nulová",J355,0)</f>
        <v>0</v>
      </c>
      <c r="BJ355" s="18" t="s">
        <v>88</v>
      </c>
      <c r="BK355" s="146">
        <f>ROUND(I355*H355,2)</f>
        <v>0</v>
      </c>
      <c r="BL355" s="18" t="s">
        <v>417</v>
      </c>
      <c r="BM355" s="145" t="s">
        <v>5138</v>
      </c>
    </row>
    <row r="356" spans="2:65" s="1" customFormat="1" ht="16.5" customHeight="1" x14ac:dyDescent="0.2">
      <c r="B356" s="34"/>
      <c r="C356" s="172" t="s">
        <v>847</v>
      </c>
      <c r="D356" s="172" t="s">
        <v>634</v>
      </c>
      <c r="E356" s="173" t="s">
        <v>5139</v>
      </c>
      <c r="F356" s="174" t="s">
        <v>5140</v>
      </c>
      <c r="G356" s="175" t="s">
        <v>340</v>
      </c>
      <c r="H356" s="176">
        <v>25</v>
      </c>
      <c r="I356" s="177"/>
      <c r="J356" s="178">
        <f>ROUND(I356*H356,2)</f>
        <v>0</v>
      </c>
      <c r="K356" s="174" t="s">
        <v>317</v>
      </c>
      <c r="L356" s="179"/>
      <c r="M356" s="180" t="s">
        <v>43</v>
      </c>
      <c r="N356" s="181" t="s">
        <v>52</v>
      </c>
      <c r="P356" s="143">
        <f>O356*H356</f>
        <v>0</v>
      </c>
      <c r="Q356" s="143">
        <v>4.1000000000000003E-3</v>
      </c>
      <c r="R356" s="143">
        <f>Q356*H356</f>
        <v>0.10250000000000001</v>
      </c>
      <c r="S356" s="143">
        <v>0</v>
      </c>
      <c r="T356" s="144">
        <f>S356*H356</f>
        <v>0</v>
      </c>
      <c r="AR356" s="145" t="s">
        <v>528</v>
      </c>
      <c r="AT356" s="145" t="s">
        <v>634</v>
      </c>
      <c r="AU356" s="145" t="s">
        <v>90</v>
      </c>
      <c r="AY356" s="18" t="s">
        <v>311</v>
      </c>
      <c r="BE356" s="146">
        <f>IF(N356="základní",J356,0)</f>
        <v>0</v>
      </c>
      <c r="BF356" s="146">
        <f>IF(N356="snížená",J356,0)</f>
        <v>0</v>
      </c>
      <c r="BG356" s="146">
        <f>IF(N356="zákl. přenesená",J356,0)</f>
        <v>0</v>
      </c>
      <c r="BH356" s="146">
        <f>IF(N356="sníž. přenesená",J356,0)</f>
        <v>0</v>
      </c>
      <c r="BI356" s="146">
        <f>IF(N356="nulová",J356,0)</f>
        <v>0</v>
      </c>
      <c r="BJ356" s="18" t="s">
        <v>88</v>
      </c>
      <c r="BK356" s="146">
        <f>ROUND(I356*H356,2)</f>
        <v>0</v>
      </c>
      <c r="BL356" s="18" t="s">
        <v>417</v>
      </c>
      <c r="BM356" s="145" t="s">
        <v>5141</v>
      </c>
    </row>
    <row r="357" spans="2:65" s="1" customFormat="1" ht="16.5" customHeight="1" x14ac:dyDescent="0.2">
      <c r="B357" s="34"/>
      <c r="C357" s="134" t="s">
        <v>857</v>
      </c>
      <c r="D357" s="134" t="s">
        <v>313</v>
      </c>
      <c r="E357" s="135" t="s">
        <v>5142</v>
      </c>
      <c r="F357" s="136" t="s">
        <v>5143</v>
      </c>
      <c r="G357" s="137" t="s">
        <v>379</v>
      </c>
      <c r="H357" s="138">
        <v>26</v>
      </c>
      <c r="I357" s="139"/>
      <c r="J357" s="140">
        <f>ROUND(I357*H357,2)</f>
        <v>0</v>
      </c>
      <c r="K357" s="136" t="s">
        <v>317</v>
      </c>
      <c r="L357" s="34"/>
      <c r="M357" s="141" t="s">
        <v>43</v>
      </c>
      <c r="N357" s="142" t="s">
        <v>52</v>
      </c>
      <c r="P357" s="143">
        <f>O357*H357</f>
        <v>0</v>
      </c>
      <c r="Q357" s="143">
        <v>1.0000000000000001E-5</v>
      </c>
      <c r="R357" s="143">
        <f>Q357*H357</f>
        <v>2.6000000000000003E-4</v>
      </c>
      <c r="S357" s="143">
        <v>0</v>
      </c>
      <c r="T357" s="144">
        <f>S357*H357</f>
        <v>0</v>
      </c>
      <c r="AR357" s="145" t="s">
        <v>417</v>
      </c>
      <c r="AT357" s="145" t="s">
        <v>313</v>
      </c>
      <c r="AU357" s="145" t="s">
        <v>90</v>
      </c>
      <c r="AY357" s="18" t="s">
        <v>311</v>
      </c>
      <c r="BE357" s="146">
        <f>IF(N357="základní",J357,0)</f>
        <v>0</v>
      </c>
      <c r="BF357" s="146">
        <f>IF(N357="snížená",J357,0)</f>
        <v>0</v>
      </c>
      <c r="BG357" s="146">
        <f>IF(N357="zákl. přenesená",J357,0)</f>
        <v>0</v>
      </c>
      <c r="BH357" s="146">
        <f>IF(N357="sníž. přenesená",J357,0)</f>
        <v>0</v>
      </c>
      <c r="BI357" s="146">
        <f>IF(N357="nulová",J357,0)</f>
        <v>0</v>
      </c>
      <c r="BJ357" s="18" t="s">
        <v>88</v>
      </c>
      <c r="BK357" s="146">
        <f>ROUND(I357*H357,2)</f>
        <v>0</v>
      </c>
      <c r="BL357" s="18" t="s">
        <v>417</v>
      </c>
      <c r="BM357" s="145" t="s">
        <v>5144</v>
      </c>
    </row>
    <row r="358" spans="2:65" s="1" customFormat="1" ht="11.25" x14ac:dyDescent="0.2">
      <c r="B358" s="34"/>
      <c r="D358" s="147" t="s">
        <v>320</v>
      </c>
      <c r="F358" s="148" t="s">
        <v>5145</v>
      </c>
      <c r="I358" s="149"/>
      <c r="L358" s="34"/>
      <c r="M358" s="150"/>
      <c r="T358" s="55"/>
      <c r="AT358" s="18" t="s">
        <v>320</v>
      </c>
      <c r="AU358" s="18" t="s">
        <v>90</v>
      </c>
    </row>
    <row r="359" spans="2:65" s="12" customFormat="1" ht="11.25" x14ac:dyDescent="0.2">
      <c r="B359" s="151"/>
      <c r="D359" s="152" t="s">
        <v>322</v>
      </c>
      <c r="E359" s="153" t="s">
        <v>43</v>
      </c>
      <c r="F359" s="154" t="s">
        <v>5086</v>
      </c>
      <c r="H359" s="155">
        <v>26</v>
      </c>
      <c r="I359" s="156"/>
      <c r="L359" s="151"/>
      <c r="M359" s="157"/>
      <c r="T359" s="158"/>
      <c r="AT359" s="153" t="s">
        <v>322</v>
      </c>
      <c r="AU359" s="153" t="s">
        <v>90</v>
      </c>
      <c r="AV359" s="12" t="s">
        <v>90</v>
      </c>
      <c r="AW359" s="12" t="s">
        <v>41</v>
      </c>
      <c r="AX359" s="12" t="s">
        <v>88</v>
      </c>
      <c r="AY359" s="153" t="s">
        <v>311</v>
      </c>
    </row>
    <row r="360" spans="2:65" s="1" customFormat="1" ht="16.5" customHeight="1" x14ac:dyDescent="0.2">
      <c r="B360" s="34"/>
      <c r="C360" s="172" t="s">
        <v>863</v>
      </c>
      <c r="D360" s="172" t="s">
        <v>634</v>
      </c>
      <c r="E360" s="173" t="s">
        <v>5146</v>
      </c>
      <c r="F360" s="174" t="s">
        <v>5147</v>
      </c>
      <c r="G360" s="175" t="s">
        <v>379</v>
      </c>
      <c r="H360" s="176">
        <v>26</v>
      </c>
      <c r="I360" s="177"/>
      <c r="J360" s="178">
        <f>ROUND(I360*H360,2)</f>
        <v>0</v>
      </c>
      <c r="K360" s="174" t="s">
        <v>317</v>
      </c>
      <c r="L360" s="179"/>
      <c r="M360" s="180" t="s">
        <v>43</v>
      </c>
      <c r="N360" s="181" t="s">
        <v>52</v>
      </c>
      <c r="P360" s="143">
        <f>O360*H360</f>
        <v>0</v>
      </c>
      <c r="Q360" s="143">
        <v>1E-4</v>
      </c>
      <c r="R360" s="143">
        <f>Q360*H360</f>
        <v>2.6000000000000003E-3</v>
      </c>
      <c r="S360" s="143">
        <v>0</v>
      </c>
      <c r="T360" s="144">
        <f>S360*H360</f>
        <v>0</v>
      </c>
      <c r="AR360" s="145" t="s">
        <v>528</v>
      </c>
      <c r="AT360" s="145" t="s">
        <v>634</v>
      </c>
      <c r="AU360" s="145" t="s">
        <v>90</v>
      </c>
      <c r="AY360" s="18" t="s">
        <v>311</v>
      </c>
      <c r="BE360" s="146">
        <f>IF(N360="základní",J360,0)</f>
        <v>0</v>
      </c>
      <c r="BF360" s="146">
        <f>IF(N360="snížená",J360,0)</f>
        <v>0</v>
      </c>
      <c r="BG360" s="146">
        <f>IF(N360="zákl. přenesená",J360,0)</f>
        <v>0</v>
      </c>
      <c r="BH360" s="146">
        <f>IF(N360="sníž. přenesená",J360,0)</f>
        <v>0</v>
      </c>
      <c r="BI360" s="146">
        <f>IF(N360="nulová",J360,0)</f>
        <v>0</v>
      </c>
      <c r="BJ360" s="18" t="s">
        <v>88</v>
      </c>
      <c r="BK360" s="146">
        <f>ROUND(I360*H360,2)</f>
        <v>0</v>
      </c>
      <c r="BL360" s="18" t="s">
        <v>417</v>
      </c>
      <c r="BM360" s="145" t="s">
        <v>5148</v>
      </c>
    </row>
    <row r="361" spans="2:65" s="1" customFormat="1" ht="16.5" customHeight="1" x14ac:dyDescent="0.2">
      <c r="B361" s="34"/>
      <c r="C361" s="134" t="s">
        <v>870</v>
      </c>
      <c r="D361" s="134" t="s">
        <v>313</v>
      </c>
      <c r="E361" s="135" t="s">
        <v>5149</v>
      </c>
      <c r="F361" s="136" t="s">
        <v>5150</v>
      </c>
      <c r="G361" s="137" t="s">
        <v>379</v>
      </c>
      <c r="H361" s="138">
        <v>13</v>
      </c>
      <c r="I361" s="139"/>
      <c r="J361" s="140">
        <f>ROUND(I361*H361,2)</f>
        <v>0</v>
      </c>
      <c r="K361" s="136" t="s">
        <v>317</v>
      </c>
      <c r="L361" s="34"/>
      <c r="M361" s="141" t="s">
        <v>43</v>
      </c>
      <c r="N361" s="142" t="s">
        <v>52</v>
      </c>
      <c r="P361" s="143">
        <f>O361*H361</f>
        <v>0</v>
      </c>
      <c r="Q361" s="143">
        <v>1.25E-3</v>
      </c>
      <c r="R361" s="143">
        <f>Q361*H361</f>
        <v>1.6250000000000001E-2</v>
      </c>
      <c r="S361" s="143">
        <v>0</v>
      </c>
      <c r="T361" s="144">
        <f>S361*H361</f>
        <v>0</v>
      </c>
      <c r="AR361" s="145" t="s">
        <v>417</v>
      </c>
      <c r="AT361" s="145" t="s">
        <v>313</v>
      </c>
      <c r="AU361" s="145" t="s">
        <v>90</v>
      </c>
      <c r="AY361" s="18" t="s">
        <v>311</v>
      </c>
      <c r="BE361" s="146">
        <f>IF(N361="základní",J361,0)</f>
        <v>0</v>
      </c>
      <c r="BF361" s="146">
        <f>IF(N361="snížená",J361,0)</f>
        <v>0</v>
      </c>
      <c r="BG361" s="146">
        <f>IF(N361="zákl. přenesená",J361,0)</f>
        <v>0</v>
      </c>
      <c r="BH361" s="146">
        <f>IF(N361="sníž. přenesená",J361,0)</f>
        <v>0</v>
      </c>
      <c r="BI361" s="146">
        <f>IF(N361="nulová",J361,0)</f>
        <v>0</v>
      </c>
      <c r="BJ361" s="18" t="s">
        <v>88</v>
      </c>
      <c r="BK361" s="146">
        <f>ROUND(I361*H361,2)</f>
        <v>0</v>
      </c>
      <c r="BL361" s="18" t="s">
        <v>417</v>
      </c>
      <c r="BM361" s="145" t="s">
        <v>5151</v>
      </c>
    </row>
    <row r="362" spans="2:65" s="1" customFormat="1" ht="11.25" x14ac:dyDescent="0.2">
      <c r="B362" s="34"/>
      <c r="D362" s="147" t="s">
        <v>320</v>
      </c>
      <c r="F362" s="148" t="s">
        <v>5152</v>
      </c>
      <c r="I362" s="149"/>
      <c r="L362" s="34"/>
      <c r="M362" s="150"/>
      <c r="T362" s="55"/>
      <c r="AT362" s="18" t="s">
        <v>320</v>
      </c>
      <c r="AU362" s="18" t="s">
        <v>90</v>
      </c>
    </row>
    <row r="363" spans="2:65" s="1" customFormat="1" ht="16.5" customHeight="1" x14ac:dyDescent="0.2">
      <c r="B363" s="34"/>
      <c r="C363" s="172" t="s">
        <v>875</v>
      </c>
      <c r="D363" s="172" t="s">
        <v>634</v>
      </c>
      <c r="E363" s="173" t="s">
        <v>5153</v>
      </c>
      <c r="F363" s="174" t="s">
        <v>5154</v>
      </c>
      <c r="G363" s="175" t="s">
        <v>340</v>
      </c>
      <c r="H363" s="176">
        <v>39</v>
      </c>
      <c r="I363" s="177"/>
      <c r="J363" s="178">
        <f>ROUND(I363*H363,2)</f>
        <v>0</v>
      </c>
      <c r="K363" s="174" t="s">
        <v>317</v>
      </c>
      <c r="L363" s="179"/>
      <c r="M363" s="180" t="s">
        <v>43</v>
      </c>
      <c r="N363" s="181" t="s">
        <v>52</v>
      </c>
      <c r="P363" s="143">
        <f>O363*H363</f>
        <v>0</v>
      </c>
      <c r="Q363" s="143">
        <v>3.2000000000000002E-3</v>
      </c>
      <c r="R363" s="143">
        <f>Q363*H363</f>
        <v>0.12480000000000001</v>
      </c>
      <c r="S363" s="143">
        <v>0</v>
      </c>
      <c r="T363" s="144">
        <f>S363*H363</f>
        <v>0</v>
      </c>
      <c r="AR363" s="145" t="s">
        <v>528</v>
      </c>
      <c r="AT363" s="145" t="s">
        <v>634</v>
      </c>
      <c r="AU363" s="145" t="s">
        <v>90</v>
      </c>
      <c r="AY363" s="18" t="s">
        <v>311</v>
      </c>
      <c r="BE363" s="146">
        <f>IF(N363="základní",J363,0)</f>
        <v>0</v>
      </c>
      <c r="BF363" s="146">
        <f>IF(N363="snížená",J363,0)</f>
        <v>0</v>
      </c>
      <c r="BG363" s="146">
        <f>IF(N363="zákl. přenesená",J363,0)</f>
        <v>0</v>
      </c>
      <c r="BH363" s="146">
        <f>IF(N363="sníž. přenesená",J363,0)</f>
        <v>0</v>
      </c>
      <c r="BI363" s="146">
        <f>IF(N363="nulová",J363,0)</f>
        <v>0</v>
      </c>
      <c r="BJ363" s="18" t="s">
        <v>88</v>
      </c>
      <c r="BK363" s="146">
        <f>ROUND(I363*H363,2)</f>
        <v>0</v>
      </c>
      <c r="BL363" s="18" t="s">
        <v>417</v>
      </c>
      <c r="BM363" s="145" t="s">
        <v>5155</v>
      </c>
    </row>
    <row r="364" spans="2:65" s="1" customFormat="1" ht="16.5" customHeight="1" x14ac:dyDescent="0.2">
      <c r="B364" s="34"/>
      <c r="C364" s="172" t="s">
        <v>880</v>
      </c>
      <c r="D364" s="172" t="s">
        <v>634</v>
      </c>
      <c r="E364" s="173" t="s">
        <v>5156</v>
      </c>
      <c r="F364" s="174" t="s">
        <v>5157</v>
      </c>
      <c r="G364" s="175" t="s">
        <v>379</v>
      </c>
      <c r="H364" s="176">
        <v>13.39</v>
      </c>
      <c r="I364" s="177"/>
      <c r="J364" s="178">
        <f>ROUND(I364*H364,2)</f>
        <v>0</v>
      </c>
      <c r="K364" s="174" t="s">
        <v>317</v>
      </c>
      <c r="L364" s="179"/>
      <c r="M364" s="180" t="s">
        <v>43</v>
      </c>
      <c r="N364" s="181" t="s">
        <v>52</v>
      </c>
      <c r="P364" s="143">
        <f>O364*H364</f>
        <v>0</v>
      </c>
      <c r="Q364" s="143">
        <v>1.1999999999999999E-3</v>
      </c>
      <c r="R364" s="143">
        <f>Q364*H364</f>
        <v>1.6067999999999999E-2</v>
      </c>
      <c r="S364" s="143">
        <v>0</v>
      </c>
      <c r="T364" s="144">
        <f>S364*H364</f>
        <v>0</v>
      </c>
      <c r="AR364" s="145" t="s">
        <v>528</v>
      </c>
      <c r="AT364" s="145" t="s">
        <v>634</v>
      </c>
      <c r="AU364" s="145" t="s">
        <v>90</v>
      </c>
      <c r="AY364" s="18" t="s">
        <v>311</v>
      </c>
      <c r="BE364" s="146">
        <f>IF(N364="základní",J364,0)</f>
        <v>0</v>
      </c>
      <c r="BF364" s="146">
        <f>IF(N364="snížená",J364,0)</f>
        <v>0</v>
      </c>
      <c r="BG364" s="146">
        <f>IF(N364="zákl. přenesená",J364,0)</f>
        <v>0</v>
      </c>
      <c r="BH364" s="146">
        <f>IF(N364="sníž. přenesená",J364,0)</f>
        <v>0</v>
      </c>
      <c r="BI364" s="146">
        <f>IF(N364="nulová",J364,0)</f>
        <v>0</v>
      </c>
      <c r="BJ364" s="18" t="s">
        <v>88</v>
      </c>
      <c r="BK364" s="146">
        <f>ROUND(I364*H364,2)</f>
        <v>0</v>
      </c>
      <c r="BL364" s="18" t="s">
        <v>417</v>
      </c>
      <c r="BM364" s="145" t="s">
        <v>5158</v>
      </c>
    </row>
    <row r="365" spans="2:65" s="12" customFormat="1" ht="11.25" x14ac:dyDescent="0.2">
      <c r="B365" s="151"/>
      <c r="D365" s="152" t="s">
        <v>322</v>
      </c>
      <c r="F365" s="154" t="s">
        <v>5159</v>
      </c>
      <c r="H365" s="155">
        <v>13.39</v>
      </c>
      <c r="I365" s="156"/>
      <c r="L365" s="151"/>
      <c r="M365" s="157"/>
      <c r="T365" s="158"/>
      <c r="AT365" s="153" t="s">
        <v>322</v>
      </c>
      <c r="AU365" s="153" t="s">
        <v>90</v>
      </c>
      <c r="AV365" s="12" t="s">
        <v>90</v>
      </c>
      <c r="AW365" s="12" t="s">
        <v>4</v>
      </c>
      <c r="AX365" s="12" t="s">
        <v>88</v>
      </c>
      <c r="AY365" s="153" t="s">
        <v>311</v>
      </c>
    </row>
    <row r="366" spans="2:65" s="1" customFormat="1" ht="16.5" customHeight="1" x14ac:dyDescent="0.2">
      <c r="B366" s="34"/>
      <c r="C366" s="172" t="s">
        <v>888</v>
      </c>
      <c r="D366" s="172" t="s">
        <v>634</v>
      </c>
      <c r="E366" s="173" t="s">
        <v>5160</v>
      </c>
      <c r="F366" s="174" t="s">
        <v>5161</v>
      </c>
      <c r="G366" s="175" t="s">
        <v>340</v>
      </c>
      <c r="H366" s="176">
        <v>39</v>
      </c>
      <c r="I366" s="177"/>
      <c r="J366" s="178">
        <f>ROUND(I366*H366,2)</f>
        <v>0</v>
      </c>
      <c r="K366" s="174" t="s">
        <v>317</v>
      </c>
      <c r="L366" s="179"/>
      <c r="M366" s="180" t="s">
        <v>43</v>
      </c>
      <c r="N366" s="181" t="s">
        <v>52</v>
      </c>
      <c r="P366" s="143">
        <f>O366*H366</f>
        <v>0</v>
      </c>
      <c r="Q366" s="143">
        <v>1.0000000000000001E-5</v>
      </c>
      <c r="R366" s="143">
        <f>Q366*H366</f>
        <v>3.9000000000000005E-4</v>
      </c>
      <c r="S366" s="143">
        <v>0</v>
      </c>
      <c r="T366" s="144">
        <f>S366*H366</f>
        <v>0</v>
      </c>
      <c r="AR366" s="145" t="s">
        <v>528</v>
      </c>
      <c r="AT366" s="145" t="s">
        <v>634</v>
      </c>
      <c r="AU366" s="145" t="s">
        <v>90</v>
      </c>
      <c r="AY366" s="18" t="s">
        <v>311</v>
      </c>
      <c r="BE366" s="146">
        <f>IF(N366="základní",J366,0)</f>
        <v>0</v>
      </c>
      <c r="BF366" s="146">
        <f>IF(N366="snížená",J366,0)</f>
        <v>0</v>
      </c>
      <c r="BG366" s="146">
        <f>IF(N366="zákl. přenesená",J366,0)</f>
        <v>0</v>
      </c>
      <c r="BH366" s="146">
        <f>IF(N366="sníž. přenesená",J366,0)</f>
        <v>0</v>
      </c>
      <c r="BI366" s="146">
        <f>IF(N366="nulová",J366,0)</f>
        <v>0</v>
      </c>
      <c r="BJ366" s="18" t="s">
        <v>88</v>
      </c>
      <c r="BK366" s="146">
        <f>ROUND(I366*H366,2)</f>
        <v>0</v>
      </c>
      <c r="BL366" s="18" t="s">
        <v>417</v>
      </c>
      <c r="BM366" s="145" t="s">
        <v>5162</v>
      </c>
    </row>
    <row r="367" spans="2:65" s="1" customFormat="1" ht="16.5" customHeight="1" x14ac:dyDescent="0.2">
      <c r="B367" s="34"/>
      <c r="C367" s="134" t="s">
        <v>893</v>
      </c>
      <c r="D367" s="134" t="s">
        <v>313</v>
      </c>
      <c r="E367" s="135" t="s">
        <v>5163</v>
      </c>
      <c r="F367" s="136" t="s">
        <v>5164</v>
      </c>
      <c r="G367" s="137" t="s">
        <v>379</v>
      </c>
      <c r="H367" s="138">
        <v>18.8</v>
      </c>
      <c r="I367" s="139"/>
      <c r="J367" s="140">
        <f>ROUND(I367*H367,2)</f>
        <v>0</v>
      </c>
      <c r="K367" s="136" t="s">
        <v>317</v>
      </c>
      <c r="L367" s="34"/>
      <c r="M367" s="141" t="s">
        <v>43</v>
      </c>
      <c r="N367" s="142" t="s">
        <v>52</v>
      </c>
      <c r="P367" s="143">
        <f>O367*H367</f>
        <v>0</v>
      </c>
      <c r="Q367" s="143">
        <v>3.0000000000000001E-5</v>
      </c>
      <c r="R367" s="143">
        <f>Q367*H367</f>
        <v>5.6400000000000005E-4</v>
      </c>
      <c r="S367" s="143">
        <v>0</v>
      </c>
      <c r="T367" s="144">
        <f>S367*H367</f>
        <v>0</v>
      </c>
      <c r="AR367" s="145" t="s">
        <v>417</v>
      </c>
      <c r="AT367" s="145" t="s">
        <v>313</v>
      </c>
      <c r="AU367" s="145" t="s">
        <v>90</v>
      </c>
      <c r="AY367" s="18" t="s">
        <v>311</v>
      </c>
      <c r="BE367" s="146">
        <f>IF(N367="základní",J367,0)</f>
        <v>0</v>
      </c>
      <c r="BF367" s="146">
        <f>IF(N367="snížená",J367,0)</f>
        <v>0</v>
      </c>
      <c r="BG367" s="146">
        <f>IF(N367="zákl. přenesená",J367,0)</f>
        <v>0</v>
      </c>
      <c r="BH367" s="146">
        <f>IF(N367="sníž. přenesená",J367,0)</f>
        <v>0</v>
      </c>
      <c r="BI367" s="146">
        <f>IF(N367="nulová",J367,0)</f>
        <v>0</v>
      </c>
      <c r="BJ367" s="18" t="s">
        <v>88</v>
      </c>
      <c r="BK367" s="146">
        <f>ROUND(I367*H367,2)</f>
        <v>0</v>
      </c>
      <c r="BL367" s="18" t="s">
        <v>417</v>
      </c>
      <c r="BM367" s="145" t="s">
        <v>5165</v>
      </c>
    </row>
    <row r="368" spans="2:65" s="1" customFormat="1" ht="11.25" x14ac:dyDescent="0.2">
      <c r="B368" s="34"/>
      <c r="D368" s="147" t="s">
        <v>320</v>
      </c>
      <c r="F368" s="148" t="s">
        <v>5166</v>
      </c>
      <c r="I368" s="149"/>
      <c r="L368" s="34"/>
      <c r="M368" s="150"/>
      <c r="T368" s="55"/>
      <c r="AT368" s="18" t="s">
        <v>320</v>
      </c>
      <c r="AU368" s="18" t="s">
        <v>90</v>
      </c>
    </row>
    <row r="369" spans="2:65" s="12" customFormat="1" ht="11.25" x14ac:dyDescent="0.2">
      <c r="B369" s="151"/>
      <c r="D369" s="152" t="s">
        <v>322</v>
      </c>
      <c r="E369" s="153" t="s">
        <v>43</v>
      </c>
      <c r="F369" s="154" t="s">
        <v>5167</v>
      </c>
      <c r="H369" s="155">
        <v>18.8</v>
      </c>
      <c r="I369" s="156"/>
      <c r="L369" s="151"/>
      <c r="M369" s="157"/>
      <c r="T369" s="158"/>
      <c r="AT369" s="153" t="s">
        <v>322</v>
      </c>
      <c r="AU369" s="153" t="s">
        <v>90</v>
      </c>
      <c r="AV369" s="12" t="s">
        <v>90</v>
      </c>
      <c r="AW369" s="12" t="s">
        <v>41</v>
      </c>
      <c r="AX369" s="12" t="s">
        <v>88</v>
      </c>
      <c r="AY369" s="153" t="s">
        <v>311</v>
      </c>
    </row>
    <row r="370" spans="2:65" s="1" customFormat="1" ht="16.5" customHeight="1" x14ac:dyDescent="0.2">
      <c r="B370" s="34"/>
      <c r="C370" s="172" t="s">
        <v>900</v>
      </c>
      <c r="D370" s="172" t="s">
        <v>634</v>
      </c>
      <c r="E370" s="173" t="s">
        <v>5168</v>
      </c>
      <c r="F370" s="174" t="s">
        <v>5169</v>
      </c>
      <c r="G370" s="175" t="s">
        <v>340</v>
      </c>
      <c r="H370" s="176">
        <v>29.045999999999999</v>
      </c>
      <c r="I370" s="177"/>
      <c r="J370" s="178">
        <f>ROUND(I370*H370,2)</f>
        <v>0</v>
      </c>
      <c r="K370" s="174" t="s">
        <v>317</v>
      </c>
      <c r="L370" s="179"/>
      <c r="M370" s="180" t="s">
        <v>43</v>
      </c>
      <c r="N370" s="181" t="s">
        <v>52</v>
      </c>
      <c r="P370" s="143">
        <f>O370*H370</f>
        <v>0</v>
      </c>
      <c r="Q370" s="143">
        <v>2.8999999999999998E-3</v>
      </c>
      <c r="R370" s="143">
        <f>Q370*H370</f>
        <v>8.4233399999999986E-2</v>
      </c>
      <c r="S370" s="143">
        <v>0</v>
      </c>
      <c r="T370" s="144">
        <f>S370*H370</f>
        <v>0</v>
      </c>
      <c r="AR370" s="145" t="s">
        <v>528</v>
      </c>
      <c r="AT370" s="145" t="s">
        <v>634</v>
      </c>
      <c r="AU370" s="145" t="s">
        <v>90</v>
      </c>
      <c r="AY370" s="18" t="s">
        <v>311</v>
      </c>
      <c r="BE370" s="146">
        <f>IF(N370="základní",J370,0)</f>
        <v>0</v>
      </c>
      <c r="BF370" s="146">
        <f>IF(N370="snížená",J370,0)</f>
        <v>0</v>
      </c>
      <c r="BG370" s="146">
        <f>IF(N370="zákl. přenesená",J370,0)</f>
        <v>0</v>
      </c>
      <c r="BH370" s="146">
        <f>IF(N370="sníž. přenesená",J370,0)</f>
        <v>0</v>
      </c>
      <c r="BI370" s="146">
        <f>IF(N370="nulová",J370,0)</f>
        <v>0</v>
      </c>
      <c r="BJ370" s="18" t="s">
        <v>88</v>
      </c>
      <c r="BK370" s="146">
        <f>ROUND(I370*H370,2)</f>
        <v>0</v>
      </c>
      <c r="BL370" s="18" t="s">
        <v>417</v>
      </c>
      <c r="BM370" s="145" t="s">
        <v>5170</v>
      </c>
    </row>
    <row r="371" spans="2:65" s="12" customFormat="1" ht="11.25" x14ac:dyDescent="0.2">
      <c r="B371" s="151"/>
      <c r="D371" s="152" t="s">
        <v>322</v>
      </c>
      <c r="F371" s="154" t="s">
        <v>5171</v>
      </c>
      <c r="H371" s="155">
        <v>29.045999999999999</v>
      </c>
      <c r="I371" s="156"/>
      <c r="L371" s="151"/>
      <c r="M371" s="157"/>
      <c r="T371" s="158"/>
      <c r="AT371" s="153" t="s">
        <v>322</v>
      </c>
      <c r="AU371" s="153" t="s">
        <v>90</v>
      </c>
      <c r="AV371" s="12" t="s">
        <v>90</v>
      </c>
      <c r="AW371" s="12" t="s">
        <v>4</v>
      </c>
      <c r="AX371" s="12" t="s">
        <v>88</v>
      </c>
      <c r="AY371" s="153" t="s">
        <v>311</v>
      </c>
    </row>
    <row r="372" spans="2:65" s="1" customFormat="1" ht="16.5" customHeight="1" x14ac:dyDescent="0.2">
      <c r="B372" s="34"/>
      <c r="C372" s="172" t="s">
        <v>909</v>
      </c>
      <c r="D372" s="172" t="s">
        <v>634</v>
      </c>
      <c r="E372" s="173" t="s">
        <v>5172</v>
      </c>
      <c r="F372" s="174" t="s">
        <v>5173</v>
      </c>
      <c r="G372" s="175" t="s">
        <v>340</v>
      </c>
      <c r="H372" s="176">
        <v>29.045999999999999</v>
      </c>
      <c r="I372" s="177"/>
      <c r="J372" s="178">
        <f>ROUND(I372*H372,2)</f>
        <v>0</v>
      </c>
      <c r="K372" s="174" t="s">
        <v>317</v>
      </c>
      <c r="L372" s="179"/>
      <c r="M372" s="180" t="s">
        <v>43</v>
      </c>
      <c r="N372" s="181" t="s">
        <v>52</v>
      </c>
      <c r="P372" s="143">
        <f>O372*H372</f>
        <v>0</v>
      </c>
      <c r="Q372" s="143">
        <v>2.8999999999999998E-3</v>
      </c>
      <c r="R372" s="143">
        <f>Q372*H372</f>
        <v>8.4233399999999986E-2</v>
      </c>
      <c r="S372" s="143">
        <v>0</v>
      </c>
      <c r="T372" s="144">
        <f>S372*H372</f>
        <v>0</v>
      </c>
      <c r="AR372" s="145" t="s">
        <v>528</v>
      </c>
      <c r="AT372" s="145" t="s">
        <v>634</v>
      </c>
      <c r="AU372" s="145" t="s">
        <v>90</v>
      </c>
      <c r="AY372" s="18" t="s">
        <v>311</v>
      </c>
      <c r="BE372" s="146">
        <f>IF(N372="základní",J372,0)</f>
        <v>0</v>
      </c>
      <c r="BF372" s="146">
        <f>IF(N372="snížená",J372,0)</f>
        <v>0</v>
      </c>
      <c r="BG372" s="146">
        <f>IF(N372="zákl. přenesená",J372,0)</f>
        <v>0</v>
      </c>
      <c r="BH372" s="146">
        <f>IF(N372="sníž. přenesená",J372,0)</f>
        <v>0</v>
      </c>
      <c r="BI372" s="146">
        <f>IF(N372="nulová",J372,0)</f>
        <v>0</v>
      </c>
      <c r="BJ372" s="18" t="s">
        <v>88</v>
      </c>
      <c r="BK372" s="146">
        <f>ROUND(I372*H372,2)</f>
        <v>0</v>
      </c>
      <c r="BL372" s="18" t="s">
        <v>417</v>
      </c>
      <c r="BM372" s="145" t="s">
        <v>5174</v>
      </c>
    </row>
    <row r="373" spans="2:65" s="12" customFormat="1" ht="11.25" x14ac:dyDescent="0.2">
      <c r="B373" s="151"/>
      <c r="D373" s="152" t="s">
        <v>322</v>
      </c>
      <c r="F373" s="154" t="s">
        <v>5171</v>
      </c>
      <c r="H373" s="155">
        <v>29.045999999999999</v>
      </c>
      <c r="I373" s="156"/>
      <c r="L373" s="151"/>
      <c r="M373" s="157"/>
      <c r="T373" s="158"/>
      <c r="AT373" s="153" t="s">
        <v>322</v>
      </c>
      <c r="AU373" s="153" t="s">
        <v>90</v>
      </c>
      <c r="AV373" s="12" t="s">
        <v>90</v>
      </c>
      <c r="AW373" s="12" t="s">
        <v>4</v>
      </c>
      <c r="AX373" s="12" t="s">
        <v>88</v>
      </c>
      <c r="AY373" s="153" t="s">
        <v>311</v>
      </c>
    </row>
    <row r="374" spans="2:65" s="1" customFormat="1" ht="16.5" customHeight="1" x14ac:dyDescent="0.2">
      <c r="B374" s="34"/>
      <c r="C374" s="134" t="s">
        <v>915</v>
      </c>
      <c r="D374" s="134" t="s">
        <v>313</v>
      </c>
      <c r="E374" s="135" t="s">
        <v>5175</v>
      </c>
      <c r="F374" s="136" t="s">
        <v>5176</v>
      </c>
      <c r="G374" s="137" t="s">
        <v>250</v>
      </c>
      <c r="H374" s="138">
        <v>122.2</v>
      </c>
      <c r="I374" s="139"/>
      <c r="J374" s="140">
        <f>ROUND(I374*H374,2)</f>
        <v>0</v>
      </c>
      <c r="K374" s="136" t="s">
        <v>317</v>
      </c>
      <c r="L374" s="34"/>
      <c r="M374" s="141" t="s">
        <v>43</v>
      </c>
      <c r="N374" s="142" t="s">
        <v>52</v>
      </c>
      <c r="P374" s="143">
        <f>O374*H374</f>
        <v>0</v>
      </c>
      <c r="Q374" s="143">
        <v>0</v>
      </c>
      <c r="R374" s="143">
        <f>Q374*H374</f>
        <v>0</v>
      </c>
      <c r="S374" s="143">
        <v>4.4499999999999998E-2</v>
      </c>
      <c r="T374" s="144">
        <f>S374*H374</f>
        <v>5.4379</v>
      </c>
      <c r="AR374" s="145" t="s">
        <v>417</v>
      </c>
      <c r="AT374" s="145" t="s">
        <v>313</v>
      </c>
      <c r="AU374" s="145" t="s">
        <v>90</v>
      </c>
      <c r="AY374" s="18" t="s">
        <v>311</v>
      </c>
      <c r="BE374" s="146">
        <f>IF(N374="základní",J374,0)</f>
        <v>0</v>
      </c>
      <c r="BF374" s="146">
        <f>IF(N374="snížená",J374,0)</f>
        <v>0</v>
      </c>
      <c r="BG374" s="146">
        <f>IF(N374="zákl. přenesená",J374,0)</f>
        <v>0</v>
      </c>
      <c r="BH374" s="146">
        <f>IF(N374="sníž. přenesená",J374,0)</f>
        <v>0</v>
      </c>
      <c r="BI374" s="146">
        <f>IF(N374="nulová",J374,0)</f>
        <v>0</v>
      </c>
      <c r="BJ374" s="18" t="s">
        <v>88</v>
      </c>
      <c r="BK374" s="146">
        <f>ROUND(I374*H374,2)</f>
        <v>0</v>
      </c>
      <c r="BL374" s="18" t="s">
        <v>417</v>
      </c>
      <c r="BM374" s="145" t="s">
        <v>5177</v>
      </c>
    </row>
    <row r="375" spans="2:65" s="1" customFormat="1" ht="11.25" x14ac:dyDescent="0.2">
      <c r="B375" s="34"/>
      <c r="D375" s="147" t="s">
        <v>320</v>
      </c>
      <c r="F375" s="148" t="s">
        <v>5178</v>
      </c>
      <c r="I375" s="149"/>
      <c r="L375" s="34"/>
      <c r="M375" s="150"/>
      <c r="T375" s="55"/>
      <c r="AT375" s="18" t="s">
        <v>320</v>
      </c>
      <c r="AU375" s="18" t="s">
        <v>90</v>
      </c>
    </row>
    <row r="376" spans="2:65" s="12" customFormat="1" ht="11.25" x14ac:dyDescent="0.2">
      <c r="B376" s="151"/>
      <c r="D376" s="152" t="s">
        <v>322</v>
      </c>
      <c r="E376" s="153" t="s">
        <v>43</v>
      </c>
      <c r="F376" s="154" t="s">
        <v>5132</v>
      </c>
      <c r="H376" s="155">
        <v>122.2</v>
      </c>
      <c r="I376" s="156"/>
      <c r="L376" s="151"/>
      <c r="M376" s="157"/>
      <c r="T376" s="158"/>
      <c r="AT376" s="153" t="s">
        <v>322</v>
      </c>
      <c r="AU376" s="153" t="s">
        <v>90</v>
      </c>
      <c r="AV376" s="12" t="s">
        <v>90</v>
      </c>
      <c r="AW376" s="12" t="s">
        <v>41</v>
      </c>
      <c r="AX376" s="12" t="s">
        <v>88</v>
      </c>
      <c r="AY376" s="153" t="s">
        <v>311</v>
      </c>
    </row>
    <row r="377" spans="2:65" s="1" customFormat="1" ht="24.2" customHeight="1" x14ac:dyDescent="0.2">
      <c r="B377" s="34"/>
      <c r="C377" s="134" t="s">
        <v>920</v>
      </c>
      <c r="D377" s="134" t="s">
        <v>313</v>
      </c>
      <c r="E377" s="135" t="s">
        <v>5179</v>
      </c>
      <c r="F377" s="136" t="s">
        <v>5180</v>
      </c>
      <c r="G377" s="137" t="s">
        <v>962</v>
      </c>
      <c r="H377" s="183"/>
      <c r="I377" s="139"/>
      <c r="J377" s="140">
        <f>ROUND(I377*H377,2)</f>
        <v>0</v>
      </c>
      <c r="K377" s="136" t="s">
        <v>317</v>
      </c>
      <c r="L377" s="34"/>
      <c r="M377" s="141" t="s">
        <v>43</v>
      </c>
      <c r="N377" s="142" t="s">
        <v>52</v>
      </c>
      <c r="P377" s="143">
        <f>O377*H377</f>
        <v>0</v>
      </c>
      <c r="Q377" s="143">
        <v>0</v>
      </c>
      <c r="R377" s="143">
        <f>Q377*H377</f>
        <v>0</v>
      </c>
      <c r="S377" s="143">
        <v>0</v>
      </c>
      <c r="T377" s="144">
        <f>S377*H377</f>
        <v>0</v>
      </c>
      <c r="AR377" s="145" t="s">
        <v>417</v>
      </c>
      <c r="AT377" s="145" t="s">
        <v>313</v>
      </c>
      <c r="AU377" s="145" t="s">
        <v>90</v>
      </c>
      <c r="AY377" s="18" t="s">
        <v>311</v>
      </c>
      <c r="BE377" s="146">
        <f>IF(N377="základní",J377,0)</f>
        <v>0</v>
      </c>
      <c r="BF377" s="146">
        <f>IF(N377="snížená",J377,0)</f>
        <v>0</v>
      </c>
      <c r="BG377" s="146">
        <f>IF(N377="zákl. přenesená",J377,0)</f>
        <v>0</v>
      </c>
      <c r="BH377" s="146">
        <f>IF(N377="sníž. přenesená",J377,0)</f>
        <v>0</v>
      </c>
      <c r="BI377" s="146">
        <f>IF(N377="nulová",J377,0)</f>
        <v>0</v>
      </c>
      <c r="BJ377" s="18" t="s">
        <v>88</v>
      </c>
      <c r="BK377" s="146">
        <f>ROUND(I377*H377,2)</f>
        <v>0</v>
      </c>
      <c r="BL377" s="18" t="s">
        <v>417</v>
      </c>
      <c r="BM377" s="145" t="s">
        <v>5181</v>
      </c>
    </row>
    <row r="378" spans="2:65" s="1" customFormat="1" ht="11.25" x14ac:dyDescent="0.2">
      <c r="B378" s="34"/>
      <c r="D378" s="147" t="s">
        <v>320</v>
      </c>
      <c r="F378" s="148" t="s">
        <v>5182</v>
      </c>
      <c r="I378" s="149"/>
      <c r="L378" s="34"/>
      <c r="M378" s="150"/>
      <c r="T378" s="55"/>
      <c r="AT378" s="18" t="s">
        <v>320</v>
      </c>
      <c r="AU378" s="18" t="s">
        <v>90</v>
      </c>
    </row>
    <row r="379" spans="2:65" s="11" customFormat="1" ht="22.9" customHeight="1" x14ac:dyDescent="0.2">
      <c r="B379" s="122"/>
      <c r="D379" s="123" t="s">
        <v>80</v>
      </c>
      <c r="E379" s="132" t="s">
        <v>1241</v>
      </c>
      <c r="F379" s="132" t="s">
        <v>1242</v>
      </c>
      <c r="I379" s="125"/>
      <c r="J379" s="133">
        <f>BK379</f>
        <v>0</v>
      </c>
      <c r="L379" s="122"/>
      <c r="M379" s="127"/>
      <c r="P379" s="128">
        <f>SUM(P380:P399)</f>
        <v>0</v>
      </c>
      <c r="R379" s="128">
        <f>SUM(R380:R399)</f>
        <v>0.21017400000000003</v>
      </c>
      <c r="T379" s="129">
        <f>SUM(T380:T399)</f>
        <v>0.25693199999999999</v>
      </c>
      <c r="AR379" s="123" t="s">
        <v>90</v>
      </c>
      <c r="AT379" s="130" t="s">
        <v>80</v>
      </c>
      <c r="AU379" s="130" t="s">
        <v>88</v>
      </c>
      <c r="AY379" s="123" t="s">
        <v>311</v>
      </c>
      <c r="BK379" s="131">
        <f>SUM(BK380:BK399)</f>
        <v>0</v>
      </c>
    </row>
    <row r="380" spans="2:65" s="1" customFormat="1" ht="16.5" customHeight="1" x14ac:dyDescent="0.2">
      <c r="B380" s="34"/>
      <c r="C380" s="134" t="s">
        <v>926</v>
      </c>
      <c r="D380" s="134" t="s">
        <v>313</v>
      </c>
      <c r="E380" s="135" t="s">
        <v>5183</v>
      </c>
      <c r="F380" s="136" t="s">
        <v>5184</v>
      </c>
      <c r="G380" s="137" t="s">
        <v>250</v>
      </c>
      <c r="H380" s="138">
        <v>23.4</v>
      </c>
      <c r="I380" s="139"/>
      <c r="J380" s="140">
        <f>ROUND(I380*H380,2)</f>
        <v>0</v>
      </c>
      <c r="K380" s="136" t="s">
        <v>317</v>
      </c>
      <c r="L380" s="34"/>
      <c r="M380" s="141" t="s">
        <v>43</v>
      </c>
      <c r="N380" s="142" t="s">
        <v>52</v>
      </c>
      <c r="P380" s="143">
        <f>O380*H380</f>
        <v>0</v>
      </c>
      <c r="Q380" s="143">
        <v>0</v>
      </c>
      <c r="R380" s="143">
        <f>Q380*H380</f>
        <v>0</v>
      </c>
      <c r="S380" s="143">
        <v>1.098E-2</v>
      </c>
      <c r="T380" s="144">
        <f>S380*H380</f>
        <v>0.25693199999999999</v>
      </c>
      <c r="AR380" s="145" t="s">
        <v>417</v>
      </c>
      <c r="AT380" s="145" t="s">
        <v>313</v>
      </c>
      <c r="AU380" s="145" t="s">
        <v>90</v>
      </c>
      <c r="AY380" s="18" t="s">
        <v>311</v>
      </c>
      <c r="BE380" s="146">
        <f>IF(N380="základní",J380,0)</f>
        <v>0</v>
      </c>
      <c r="BF380" s="146">
        <f>IF(N380="snížená",J380,0)</f>
        <v>0</v>
      </c>
      <c r="BG380" s="146">
        <f>IF(N380="zákl. přenesená",J380,0)</f>
        <v>0</v>
      </c>
      <c r="BH380" s="146">
        <f>IF(N380="sníž. přenesená",J380,0)</f>
        <v>0</v>
      </c>
      <c r="BI380" s="146">
        <f>IF(N380="nulová",J380,0)</f>
        <v>0</v>
      </c>
      <c r="BJ380" s="18" t="s">
        <v>88</v>
      </c>
      <c r="BK380" s="146">
        <f>ROUND(I380*H380,2)</f>
        <v>0</v>
      </c>
      <c r="BL380" s="18" t="s">
        <v>417</v>
      </c>
      <c r="BM380" s="145" t="s">
        <v>5185</v>
      </c>
    </row>
    <row r="381" spans="2:65" s="1" customFormat="1" ht="11.25" x14ac:dyDescent="0.2">
      <c r="B381" s="34"/>
      <c r="D381" s="147" t="s">
        <v>320</v>
      </c>
      <c r="F381" s="148" t="s">
        <v>5186</v>
      </c>
      <c r="I381" s="149"/>
      <c r="L381" s="34"/>
      <c r="M381" s="150"/>
      <c r="T381" s="55"/>
      <c r="AT381" s="18" t="s">
        <v>320</v>
      </c>
      <c r="AU381" s="18" t="s">
        <v>90</v>
      </c>
    </row>
    <row r="382" spans="2:65" s="12" customFormat="1" ht="11.25" x14ac:dyDescent="0.2">
      <c r="B382" s="151"/>
      <c r="D382" s="152" t="s">
        <v>322</v>
      </c>
      <c r="E382" s="153" t="s">
        <v>43</v>
      </c>
      <c r="F382" s="154" t="s">
        <v>5187</v>
      </c>
      <c r="H382" s="155">
        <v>23.4</v>
      </c>
      <c r="I382" s="156"/>
      <c r="L382" s="151"/>
      <c r="M382" s="157"/>
      <c r="T382" s="158"/>
      <c r="AT382" s="153" t="s">
        <v>322</v>
      </c>
      <c r="AU382" s="153" t="s">
        <v>90</v>
      </c>
      <c r="AV382" s="12" t="s">
        <v>90</v>
      </c>
      <c r="AW382" s="12" t="s">
        <v>41</v>
      </c>
      <c r="AX382" s="12" t="s">
        <v>88</v>
      </c>
      <c r="AY382" s="153" t="s">
        <v>311</v>
      </c>
    </row>
    <row r="383" spans="2:65" s="1" customFormat="1" ht="21.75" customHeight="1" x14ac:dyDescent="0.2">
      <c r="B383" s="34"/>
      <c r="C383" s="134" t="s">
        <v>929</v>
      </c>
      <c r="D383" s="134" t="s">
        <v>313</v>
      </c>
      <c r="E383" s="135" t="s">
        <v>1244</v>
      </c>
      <c r="F383" s="136" t="s">
        <v>1245</v>
      </c>
      <c r="G383" s="137" t="s">
        <v>250</v>
      </c>
      <c r="H383" s="138">
        <v>5.4</v>
      </c>
      <c r="I383" s="139"/>
      <c r="J383" s="140">
        <f>ROUND(I383*H383,2)</f>
        <v>0</v>
      </c>
      <c r="K383" s="136" t="s">
        <v>317</v>
      </c>
      <c r="L383" s="34"/>
      <c r="M383" s="141" t="s">
        <v>43</v>
      </c>
      <c r="N383" s="142" t="s">
        <v>52</v>
      </c>
      <c r="P383" s="143">
        <f>O383*H383</f>
        <v>0</v>
      </c>
      <c r="Q383" s="143">
        <v>2.5999999999999998E-4</v>
      </c>
      <c r="R383" s="143">
        <f>Q383*H383</f>
        <v>1.4039999999999999E-3</v>
      </c>
      <c r="S383" s="143">
        <v>0</v>
      </c>
      <c r="T383" s="144">
        <f>S383*H383</f>
        <v>0</v>
      </c>
      <c r="AR383" s="145" t="s">
        <v>417</v>
      </c>
      <c r="AT383" s="145" t="s">
        <v>313</v>
      </c>
      <c r="AU383" s="145" t="s">
        <v>90</v>
      </c>
      <c r="AY383" s="18" t="s">
        <v>311</v>
      </c>
      <c r="BE383" s="146">
        <f>IF(N383="základní",J383,0)</f>
        <v>0</v>
      </c>
      <c r="BF383" s="146">
        <f>IF(N383="snížená",J383,0)</f>
        <v>0</v>
      </c>
      <c r="BG383" s="146">
        <f>IF(N383="zákl. přenesená",J383,0)</f>
        <v>0</v>
      </c>
      <c r="BH383" s="146">
        <f>IF(N383="sníž. přenesená",J383,0)</f>
        <v>0</v>
      </c>
      <c r="BI383" s="146">
        <f>IF(N383="nulová",J383,0)</f>
        <v>0</v>
      </c>
      <c r="BJ383" s="18" t="s">
        <v>88</v>
      </c>
      <c r="BK383" s="146">
        <f>ROUND(I383*H383,2)</f>
        <v>0</v>
      </c>
      <c r="BL383" s="18" t="s">
        <v>417</v>
      </c>
      <c r="BM383" s="145" t="s">
        <v>5188</v>
      </c>
    </row>
    <row r="384" spans="2:65" s="1" customFormat="1" ht="11.25" x14ac:dyDescent="0.2">
      <c r="B384" s="34"/>
      <c r="D384" s="147" t="s">
        <v>320</v>
      </c>
      <c r="F384" s="148" t="s">
        <v>1247</v>
      </c>
      <c r="I384" s="149"/>
      <c r="L384" s="34"/>
      <c r="M384" s="150"/>
      <c r="T384" s="55"/>
      <c r="AT384" s="18" t="s">
        <v>320</v>
      </c>
      <c r="AU384" s="18" t="s">
        <v>90</v>
      </c>
    </row>
    <row r="385" spans="2:65" s="12" customFormat="1" ht="11.25" x14ac:dyDescent="0.2">
      <c r="B385" s="151"/>
      <c r="D385" s="152" t="s">
        <v>322</v>
      </c>
      <c r="E385" s="153" t="s">
        <v>43</v>
      </c>
      <c r="F385" s="154" t="s">
        <v>5189</v>
      </c>
      <c r="H385" s="155">
        <v>5.4</v>
      </c>
      <c r="I385" s="156"/>
      <c r="L385" s="151"/>
      <c r="M385" s="157"/>
      <c r="T385" s="158"/>
      <c r="AT385" s="153" t="s">
        <v>322</v>
      </c>
      <c r="AU385" s="153" t="s">
        <v>90</v>
      </c>
      <c r="AV385" s="12" t="s">
        <v>90</v>
      </c>
      <c r="AW385" s="12" t="s">
        <v>41</v>
      </c>
      <c r="AX385" s="12" t="s">
        <v>88</v>
      </c>
      <c r="AY385" s="153" t="s">
        <v>311</v>
      </c>
    </row>
    <row r="386" spans="2:65" s="1" customFormat="1" ht="16.5" customHeight="1" x14ac:dyDescent="0.2">
      <c r="B386" s="34"/>
      <c r="C386" s="172" t="s">
        <v>934</v>
      </c>
      <c r="D386" s="172" t="s">
        <v>634</v>
      </c>
      <c r="E386" s="173" t="s">
        <v>1251</v>
      </c>
      <c r="F386" s="174" t="s">
        <v>1252</v>
      </c>
      <c r="G386" s="175" t="s">
        <v>250</v>
      </c>
      <c r="H386" s="176">
        <v>5.4</v>
      </c>
      <c r="I386" s="177"/>
      <c r="J386" s="178">
        <f>ROUND(I386*H386,2)</f>
        <v>0</v>
      </c>
      <c r="K386" s="174" t="s">
        <v>317</v>
      </c>
      <c r="L386" s="179"/>
      <c r="M386" s="180" t="s">
        <v>43</v>
      </c>
      <c r="N386" s="181" t="s">
        <v>52</v>
      </c>
      <c r="P386" s="143">
        <f>O386*H386</f>
        <v>0</v>
      </c>
      <c r="Q386" s="143">
        <v>3.6810000000000002E-2</v>
      </c>
      <c r="R386" s="143">
        <f>Q386*H386</f>
        <v>0.19877400000000003</v>
      </c>
      <c r="S386" s="143">
        <v>0</v>
      </c>
      <c r="T386" s="144">
        <f>S386*H386</f>
        <v>0</v>
      </c>
      <c r="AR386" s="145" t="s">
        <v>528</v>
      </c>
      <c r="AT386" s="145" t="s">
        <v>634</v>
      </c>
      <c r="AU386" s="145" t="s">
        <v>90</v>
      </c>
      <c r="AY386" s="18" t="s">
        <v>311</v>
      </c>
      <c r="BE386" s="146">
        <f>IF(N386="základní",J386,0)</f>
        <v>0</v>
      </c>
      <c r="BF386" s="146">
        <f>IF(N386="snížená",J386,0)</f>
        <v>0</v>
      </c>
      <c r="BG386" s="146">
        <f>IF(N386="zákl. přenesená",J386,0)</f>
        <v>0</v>
      </c>
      <c r="BH386" s="146">
        <f>IF(N386="sníž. přenesená",J386,0)</f>
        <v>0</v>
      </c>
      <c r="BI386" s="146">
        <f>IF(N386="nulová",J386,0)</f>
        <v>0</v>
      </c>
      <c r="BJ386" s="18" t="s">
        <v>88</v>
      </c>
      <c r="BK386" s="146">
        <f>ROUND(I386*H386,2)</f>
        <v>0</v>
      </c>
      <c r="BL386" s="18" t="s">
        <v>417</v>
      </c>
      <c r="BM386" s="145" t="s">
        <v>5190</v>
      </c>
    </row>
    <row r="387" spans="2:65" s="1" customFormat="1" ht="29.25" x14ac:dyDescent="0.2">
      <c r="B387" s="34"/>
      <c r="D387" s="152" t="s">
        <v>668</v>
      </c>
      <c r="F387" s="182" t="s">
        <v>5191</v>
      </c>
      <c r="I387" s="149"/>
      <c r="L387" s="34"/>
      <c r="M387" s="150"/>
      <c r="T387" s="55"/>
      <c r="AT387" s="18" t="s">
        <v>668</v>
      </c>
      <c r="AU387" s="18" t="s">
        <v>90</v>
      </c>
    </row>
    <row r="388" spans="2:65" s="1" customFormat="1" ht="24.2" customHeight="1" x14ac:dyDescent="0.2">
      <c r="B388" s="34"/>
      <c r="C388" s="134" t="s">
        <v>939</v>
      </c>
      <c r="D388" s="134" t="s">
        <v>313</v>
      </c>
      <c r="E388" s="135" t="s">
        <v>1256</v>
      </c>
      <c r="F388" s="136" t="s">
        <v>1257</v>
      </c>
      <c r="G388" s="137" t="s">
        <v>379</v>
      </c>
      <c r="H388" s="138">
        <v>28.1</v>
      </c>
      <c r="I388" s="139"/>
      <c r="J388" s="140">
        <f>ROUND(I388*H388,2)</f>
        <v>0</v>
      </c>
      <c r="K388" s="136" t="s">
        <v>317</v>
      </c>
      <c r="L388" s="34"/>
      <c r="M388" s="141" t="s">
        <v>43</v>
      </c>
      <c r="N388" s="142" t="s">
        <v>52</v>
      </c>
      <c r="P388" s="143">
        <f>O388*H388</f>
        <v>0</v>
      </c>
      <c r="Q388" s="143">
        <v>1.6000000000000001E-4</v>
      </c>
      <c r="R388" s="143">
        <f>Q388*H388</f>
        <v>4.4960000000000009E-3</v>
      </c>
      <c r="S388" s="143">
        <v>0</v>
      </c>
      <c r="T388" s="144">
        <f>S388*H388</f>
        <v>0</v>
      </c>
      <c r="AR388" s="145" t="s">
        <v>417</v>
      </c>
      <c r="AT388" s="145" t="s">
        <v>313</v>
      </c>
      <c r="AU388" s="145" t="s">
        <v>90</v>
      </c>
      <c r="AY388" s="18" t="s">
        <v>311</v>
      </c>
      <c r="BE388" s="146">
        <f>IF(N388="základní",J388,0)</f>
        <v>0</v>
      </c>
      <c r="BF388" s="146">
        <f>IF(N388="snížená",J388,0)</f>
        <v>0</v>
      </c>
      <c r="BG388" s="146">
        <f>IF(N388="zákl. přenesená",J388,0)</f>
        <v>0</v>
      </c>
      <c r="BH388" s="146">
        <f>IF(N388="sníž. přenesená",J388,0)</f>
        <v>0</v>
      </c>
      <c r="BI388" s="146">
        <f>IF(N388="nulová",J388,0)</f>
        <v>0</v>
      </c>
      <c r="BJ388" s="18" t="s">
        <v>88</v>
      </c>
      <c r="BK388" s="146">
        <f>ROUND(I388*H388,2)</f>
        <v>0</v>
      </c>
      <c r="BL388" s="18" t="s">
        <v>417</v>
      </c>
      <c r="BM388" s="145" t="s">
        <v>5192</v>
      </c>
    </row>
    <row r="389" spans="2:65" s="1" customFormat="1" ht="11.25" x14ac:dyDescent="0.2">
      <c r="B389" s="34"/>
      <c r="D389" s="147" t="s">
        <v>320</v>
      </c>
      <c r="F389" s="148" t="s">
        <v>1259</v>
      </c>
      <c r="I389" s="149"/>
      <c r="L389" s="34"/>
      <c r="M389" s="150"/>
      <c r="T389" s="55"/>
      <c r="AT389" s="18" t="s">
        <v>320</v>
      </c>
      <c r="AU389" s="18" t="s">
        <v>90</v>
      </c>
    </row>
    <row r="390" spans="2:65" s="12" customFormat="1" ht="11.25" x14ac:dyDescent="0.2">
      <c r="B390" s="151"/>
      <c r="D390" s="152" t="s">
        <v>322</v>
      </c>
      <c r="E390" s="153" t="s">
        <v>43</v>
      </c>
      <c r="F390" s="154" t="s">
        <v>5193</v>
      </c>
      <c r="H390" s="155">
        <v>21</v>
      </c>
      <c r="I390" s="156"/>
      <c r="L390" s="151"/>
      <c r="M390" s="157"/>
      <c r="T390" s="158"/>
      <c r="AT390" s="153" t="s">
        <v>322</v>
      </c>
      <c r="AU390" s="153" t="s">
        <v>90</v>
      </c>
      <c r="AV390" s="12" t="s">
        <v>90</v>
      </c>
      <c r="AW390" s="12" t="s">
        <v>41</v>
      </c>
      <c r="AX390" s="12" t="s">
        <v>81</v>
      </c>
      <c r="AY390" s="153" t="s">
        <v>311</v>
      </c>
    </row>
    <row r="391" spans="2:65" s="12" customFormat="1" ht="11.25" x14ac:dyDescent="0.2">
      <c r="B391" s="151"/>
      <c r="D391" s="152" t="s">
        <v>322</v>
      </c>
      <c r="E391" s="153" t="s">
        <v>43</v>
      </c>
      <c r="F391" s="154" t="s">
        <v>5194</v>
      </c>
      <c r="H391" s="155">
        <v>7.1</v>
      </c>
      <c r="I391" s="156"/>
      <c r="L391" s="151"/>
      <c r="M391" s="157"/>
      <c r="T391" s="158"/>
      <c r="AT391" s="153" t="s">
        <v>322</v>
      </c>
      <c r="AU391" s="153" t="s">
        <v>90</v>
      </c>
      <c r="AV391" s="12" t="s">
        <v>90</v>
      </c>
      <c r="AW391" s="12" t="s">
        <v>41</v>
      </c>
      <c r="AX391" s="12" t="s">
        <v>81</v>
      </c>
      <c r="AY391" s="153" t="s">
        <v>311</v>
      </c>
    </row>
    <row r="392" spans="2:65" s="13" customFormat="1" ht="11.25" x14ac:dyDescent="0.2">
      <c r="B392" s="159"/>
      <c r="D392" s="152" t="s">
        <v>322</v>
      </c>
      <c r="E392" s="160" t="s">
        <v>43</v>
      </c>
      <c r="F392" s="161" t="s">
        <v>331</v>
      </c>
      <c r="H392" s="162">
        <v>28.1</v>
      </c>
      <c r="I392" s="163"/>
      <c r="L392" s="159"/>
      <c r="M392" s="164"/>
      <c r="T392" s="165"/>
      <c r="AT392" s="160" t="s">
        <v>322</v>
      </c>
      <c r="AU392" s="160" t="s">
        <v>90</v>
      </c>
      <c r="AV392" s="13" t="s">
        <v>318</v>
      </c>
      <c r="AW392" s="13" t="s">
        <v>41</v>
      </c>
      <c r="AX392" s="13" t="s">
        <v>88</v>
      </c>
      <c r="AY392" s="160" t="s">
        <v>311</v>
      </c>
    </row>
    <row r="393" spans="2:65" s="1" customFormat="1" ht="21.75" customHeight="1" x14ac:dyDescent="0.2">
      <c r="B393" s="34"/>
      <c r="C393" s="134" t="s">
        <v>944</v>
      </c>
      <c r="D393" s="134" t="s">
        <v>313</v>
      </c>
      <c r="E393" s="135" t="s">
        <v>1282</v>
      </c>
      <c r="F393" s="136" t="s">
        <v>1283</v>
      </c>
      <c r="G393" s="137" t="s">
        <v>379</v>
      </c>
      <c r="H393" s="138">
        <v>4.5</v>
      </c>
      <c r="I393" s="139"/>
      <c r="J393" s="140">
        <f>ROUND(I393*H393,2)</f>
        <v>0</v>
      </c>
      <c r="K393" s="136" t="s">
        <v>317</v>
      </c>
      <c r="L393" s="34"/>
      <c r="M393" s="141" t="s">
        <v>43</v>
      </c>
      <c r="N393" s="142" t="s">
        <v>52</v>
      </c>
      <c r="P393" s="143">
        <f>O393*H393</f>
        <v>0</v>
      </c>
      <c r="Q393" s="143">
        <v>0</v>
      </c>
      <c r="R393" s="143">
        <f>Q393*H393</f>
        <v>0</v>
      </c>
      <c r="S393" s="143">
        <v>0</v>
      </c>
      <c r="T393" s="144">
        <f>S393*H393</f>
        <v>0</v>
      </c>
      <c r="AR393" s="145" t="s">
        <v>417</v>
      </c>
      <c r="AT393" s="145" t="s">
        <v>313</v>
      </c>
      <c r="AU393" s="145" t="s">
        <v>90</v>
      </c>
      <c r="AY393" s="18" t="s">
        <v>311</v>
      </c>
      <c r="BE393" s="146">
        <f>IF(N393="základní",J393,0)</f>
        <v>0</v>
      </c>
      <c r="BF393" s="146">
        <f>IF(N393="snížená",J393,0)</f>
        <v>0</v>
      </c>
      <c r="BG393" s="146">
        <f>IF(N393="zákl. přenesená",J393,0)</f>
        <v>0</v>
      </c>
      <c r="BH393" s="146">
        <f>IF(N393="sníž. přenesená",J393,0)</f>
        <v>0</v>
      </c>
      <c r="BI393" s="146">
        <f>IF(N393="nulová",J393,0)</f>
        <v>0</v>
      </c>
      <c r="BJ393" s="18" t="s">
        <v>88</v>
      </c>
      <c r="BK393" s="146">
        <f>ROUND(I393*H393,2)</f>
        <v>0</v>
      </c>
      <c r="BL393" s="18" t="s">
        <v>417</v>
      </c>
      <c r="BM393" s="145" t="s">
        <v>5195</v>
      </c>
    </row>
    <row r="394" spans="2:65" s="1" customFormat="1" ht="11.25" x14ac:dyDescent="0.2">
      <c r="B394" s="34"/>
      <c r="D394" s="147" t="s">
        <v>320</v>
      </c>
      <c r="F394" s="148" t="s">
        <v>1285</v>
      </c>
      <c r="I394" s="149"/>
      <c r="L394" s="34"/>
      <c r="M394" s="150"/>
      <c r="T394" s="55"/>
      <c r="AT394" s="18" t="s">
        <v>320</v>
      </c>
      <c r="AU394" s="18" t="s">
        <v>90</v>
      </c>
    </row>
    <row r="395" spans="2:65" s="12" customFormat="1" ht="11.25" x14ac:dyDescent="0.2">
      <c r="B395" s="151"/>
      <c r="D395" s="152" t="s">
        <v>322</v>
      </c>
      <c r="E395" s="153" t="s">
        <v>43</v>
      </c>
      <c r="F395" s="154" t="s">
        <v>5196</v>
      </c>
      <c r="H395" s="155">
        <v>4.5</v>
      </c>
      <c r="I395" s="156"/>
      <c r="L395" s="151"/>
      <c r="M395" s="157"/>
      <c r="T395" s="158"/>
      <c r="AT395" s="153" t="s">
        <v>322</v>
      </c>
      <c r="AU395" s="153" t="s">
        <v>90</v>
      </c>
      <c r="AV395" s="12" t="s">
        <v>90</v>
      </c>
      <c r="AW395" s="12" t="s">
        <v>41</v>
      </c>
      <c r="AX395" s="12" t="s">
        <v>88</v>
      </c>
      <c r="AY395" s="153" t="s">
        <v>311</v>
      </c>
    </row>
    <row r="396" spans="2:65" s="1" customFormat="1" ht="16.5" customHeight="1" x14ac:dyDescent="0.2">
      <c r="B396" s="34"/>
      <c r="C396" s="172" t="s">
        <v>947</v>
      </c>
      <c r="D396" s="172" t="s">
        <v>634</v>
      </c>
      <c r="E396" s="173" t="s">
        <v>1288</v>
      </c>
      <c r="F396" s="174" t="s">
        <v>1289</v>
      </c>
      <c r="G396" s="175" t="s">
        <v>379</v>
      </c>
      <c r="H396" s="176">
        <v>4.5</v>
      </c>
      <c r="I396" s="177"/>
      <c r="J396" s="178">
        <f>ROUND(I396*H396,2)</f>
        <v>0</v>
      </c>
      <c r="K396" s="174" t="s">
        <v>317</v>
      </c>
      <c r="L396" s="179"/>
      <c r="M396" s="180" t="s">
        <v>43</v>
      </c>
      <c r="N396" s="181" t="s">
        <v>52</v>
      </c>
      <c r="P396" s="143">
        <f>O396*H396</f>
        <v>0</v>
      </c>
      <c r="Q396" s="143">
        <v>1E-3</v>
      </c>
      <c r="R396" s="143">
        <f>Q396*H396</f>
        <v>4.5000000000000005E-3</v>
      </c>
      <c r="S396" s="143">
        <v>0</v>
      </c>
      <c r="T396" s="144">
        <f>S396*H396</f>
        <v>0</v>
      </c>
      <c r="AR396" s="145" t="s">
        <v>528</v>
      </c>
      <c r="AT396" s="145" t="s">
        <v>634</v>
      </c>
      <c r="AU396" s="145" t="s">
        <v>90</v>
      </c>
      <c r="AY396" s="18" t="s">
        <v>311</v>
      </c>
      <c r="BE396" s="146">
        <f>IF(N396="základní",J396,0)</f>
        <v>0</v>
      </c>
      <c r="BF396" s="146">
        <f>IF(N396="snížená",J396,0)</f>
        <v>0</v>
      </c>
      <c r="BG396" s="146">
        <f>IF(N396="zákl. přenesená",J396,0)</f>
        <v>0</v>
      </c>
      <c r="BH396" s="146">
        <f>IF(N396="sníž. přenesená",J396,0)</f>
        <v>0</v>
      </c>
      <c r="BI396" s="146">
        <f>IF(N396="nulová",J396,0)</f>
        <v>0</v>
      </c>
      <c r="BJ396" s="18" t="s">
        <v>88</v>
      </c>
      <c r="BK396" s="146">
        <f>ROUND(I396*H396,2)</f>
        <v>0</v>
      </c>
      <c r="BL396" s="18" t="s">
        <v>417</v>
      </c>
      <c r="BM396" s="145" t="s">
        <v>5197</v>
      </c>
    </row>
    <row r="397" spans="2:65" s="1" customFormat="1" ht="16.5" customHeight="1" x14ac:dyDescent="0.2">
      <c r="B397" s="34"/>
      <c r="C397" s="172" t="s">
        <v>953</v>
      </c>
      <c r="D397" s="172" t="s">
        <v>634</v>
      </c>
      <c r="E397" s="173" t="s">
        <v>1292</v>
      </c>
      <c r="F397" s="174" t="s">
        <v>1293</v>
      </c>
      <c r="G397" s="175" t="s">
        <v>1294</v>
      </c>
      <c r="H397" s="176">
        <v>5</v>
      </c>
      <c r="I397" s="177"/>
      <c r="J397" s="178">
        <f>ROUND(I397*H397,2)</f>
        <v>0</v>
      </c>
      <c r="K397" s="174" t="s">
        <v>317</v>
      </c>
      <c r="L397" s="179"/>
      <c r="M397" s="180" t="s">
        <v>43</v>
      </c>
      <c r="N397" s="181" t="s">
        <v>52</v>
      </c>
      <c r="P397" s="143">
        <f>O397*H397</f>
        <v>0</v>
      </c>
      <c r="Q397" s="143">
        <v>2.0000000000000001E-4</v>
      </c>
      <c r="R397" s="143">
        <f>Q397*H397</f>
        <v>1E-3</v>
      </c>
      <c r="S397" s="143">
        <v>0</v>
      </c>
      <c r="T397" s="144">
        <f>S397*H397</f>
        <v>0</v>
      </c>
      <c r="AR397" s="145" t="s">
        <v>528</v>
      </c>
      <c r="AT397" s="145" t="s">
        <v>634</v>
      </c>
      <c r="AU397" s="145" t="s">
        <v>90</v>
      </c>
      <c r="AY397" s="18" t="s">
        <v>311</v>
      </c>
      <c r="BE397" s="146">
        <f>IF(N397="základní",J397,0)</f>
        <v>0</v>
      </c>
      <c r="BF397" s="146">
        <f>IF(N397="snížená",J397,0)</f>
        <v>0</v>
      </c>
      <c r="BG397" s="146">
        <f>IF(N397="zákl. přenesená",J397,0)</f>
        <v>0</v>
      </c>
      <c r="BH397" s="146">
        <f>IF(N397="sníž. přenesená",J397,0)</f>
        <v>0</v>
      </c>
      <c r="BI397" s="146">
        <f>IF(N397="nulová",J397,0)</f>
        <v>0</v>
      </c>
      <c r="BJ397" s="18" t="s">
        <v>88</v>
      </c>
      <c r="BK397" s="146">
        <f>ROUND(I397*H397,2)</f>
        <v>0</v>
      </c>
      <c r="BL397" s="18" t="s">
        <v>417</v>
      </c>
      <c r="BM397" s="145" t="s">
        <v>5198</v>
      </c>
    </row>
    <row r="398" spans="2:65" s="1" customFormat="1" ht="24.2" customHeight="1" x14ac:dyDescent="0.2">
      <c r="B398" s="34"/>
      <c r="C398" s="134" t="s">
        <v>959</v>
      </c>
      <c r="D398" s="134" t="s">
        <v>313</v>
      </c>
      <c r="E398" s="135" t="s">
        <v>4636</v>
      </c>
      <c r="F398" s="136" t="s">
        <v>4637</v>
      </c>
      <c r="G398" s="137" t="s">
        <v>962</v>
      </c>
      <c r="H398" s="183"/>
      <c r="I398" s="139"/>
      <c r="J398" s="140">
        <f>ROUND(I398*H398,2)</f>
        <v>0</v>
      </c>
      <c r="K398" s="136" t="s">
        <v>317</v>
      </c>
      <c r="L398" s="34"/>
      <c r="M398" s="141" t="s">
        <v>43</v>
      </c>
      <c r="N398" s="142" t="s">
        <v>52</v>
      </c>
      <c r="P398" s="143">
        <f>O398*H398</f>
        <v>0</v>
      </c>
      <c r="Q398" s="143">
        <v>0</v>
      </c>
      <c r="R398" s="143">
        <f>Q398*H398</f>
        <v>0</v>
      </c>
      <c r="S398" s="143">
        <v>0</v>
      </c>
      <c r="T398" s="144">
        <f>S398*H398</f>
        <v>0</v>
      </c>
      <c r="AR398" s="145" t="s">
        <v>417</v>
      </c>
      <c r="AT398" s="145" t="s">
        <v>313</v>
      </c>
      <c r="AU398" s="145" t="s">
        <v>90</v>
      </c>
      <c r="AY398" s="18" t="s">
        <v>311</v>
      </c>
      <c r="BE398" s="146">
        <f>IF(N398="základní",J398,0)</f>
        <v>0</v>
      </c>
      <c r="BF398" s="146">
        <f>IF(N398="snížená",J398,0)</f>
        <v>0</v>
      </c>
      <c r="BG398" s="146">
        <f>IF(N398="zákl. přenesená",J398,0)</f>
        <v>0</v>
      </c>
      <c r="BH398" s="146">
        <f>IF(N398="sníž. přenesená",J398,0)</f>
        <v>0</v>
      </c>
      <c r="BI398" s="146">
        <f>IF(N398="nulová",J398,0)</f>
        <v>0</v>
      </c>
      <c r="BJ398" s="18" t="s">
        <v>88</v>
      </c>
      <c r="BK398" s="146">
        <f>ROUND(I398*H398,2)</f>
        <v>0</v>
      </c>
      <c r="BL398" s="18" t="s">
        <v>417</v>
      </c>
      <c r="BM398" s="145" t="s">
        <v>5199</v>
      </c>
    </row>
    <row r="399" spans="2:65" s="1" customFormat="1" ht="11.25" x14ac:dyDescent="0.2">
      <c r="B399" s="34"/>
      <c r="D399" s="147" t="s">
        <v>320</v>
      </c>
      <c r="F399" s="148" t="s">
        <v>4639</v>
      </c>
      <c r="I399" s="149"/>
      <c r="L399" s="34"/>
      <c r="M399" s="150"/>
      <c r="T399" s="55"/>
      <c r="AT399" s="18" t="s">
        <v>320</v>
      </c>
      <c r="AU399" s="18" t="s">
        <v>90</v>
      </c>
    </row>
    <row r="400" spans="2:65" s="11" customFormat="1" ht="22.9" customHeight="1" x14ac:dyDescent="0.2">
      <c r="B400" s="122"/>
      <c r="D400" s="123" t="s">
        <v>80</v>
      </c>
      <c r="E400" s="132" t="s">
        <v>1301</v>
      </c>
      <c r="F400" s="132" t="s">
        <v>1302</v>
      </c>
      <c r="I400" s="125"/>
      <c r="J400" s="133">
        <f>BK400</f>
        <v>0</v>
      </c>
      <c r="L400" s="122"/>
      <c r="M400" s="127"/>
      <c r="P400" s="128">
        <f>SUM(P401:P421)</f>
        <v>0</v>
      </c>
      <c r="R400" s="128">
        <f>SUM(R401:R421)</f>
        <v>0.37740200000000002</v>
      </c>
      <c r="T400" s="129">
        <f>SUM(T401:T421)</f>
        <v>0.51600000000000001</v>
      </c>
      <c r="AR400" s="123" t="s">
        <v>90</v>
      </c>
      <c r="AT400" s="130" t="s">
        <v>80</v>
      </c>
      <c r="AU400" s="130" t="s">
        <v>88</v>
      </c>
      <c r="AY400" s="123" t="s">
        <v>311</v>
      </c>
      <c r="BK400" s="131">
        <f>SUM(BK401:BK421)</f>
        <v>0</v>
      </c>
    </row>
    <row r="401" spans="2:65" s="1" customFormat="1" ht="16.5" customHeight="1" x14ac:dyDescent="0.2">
      <c r="B401" s="34"/>
      <c r="C401" s="134" t="s">
        <v>967</v>
      </c>
      <c r="D401" s="134" t="s">
        <v>313</v>
      </c>
      <c r="E401" s="135" t="s">
        <v>5200</v>
      </c>
      <c r="F401" s="136" t="s">
        <v>5201</v>
      </c>
      <c r="G401" s="137" t="s">
        <v>250</v>
      </c>
      <c r="H401" s="138">
        <v>84</v>
      </c>
      <c r="I401" s="139"/>
      <c r="J401" s="140">
        <f>ROUND(I401*H401,2)</f>
        <v>0</v>
      </c>
      <c r="K401" s="136" t="s">
        <v>317</v>
      </c>
      <c r="L401" s="34"/>
      <c r="M401" s="141" t="s">
        <v>43</v>
      </c>
      <c r="N401" s="142" t="s">
        <v>52</v>
      </c>
      <c r="P401" s="143">
        <f>O401*H401</f>
        <v>0</v>
      </c>
      <c r="Q401" s="143">
        <v>0</v>
      </c>
      <c r="R401" s="143">
        <f>Q401*H401</f>
        <v>0</v>
      </c>
      <c r="S401" s="143">
        <v>4.0000000000000001E-3</v>
      </c>
      <c r="T401" s="144">
        <f>S401*H401</f>
        <v>0.33600000000000002</v>
      </c>
      <c r="AR401" s="145" t="s">
        <v>417</v>
      </c>
      <c r="AT401" s="145" t="s">
        <v>313</v>
      </c>
      <c r="AU401" s="145" t="s">
        <v>90</v>
      </c>
      <c r="AY401" s="18" t="s">
        <v>311</v>
      </c>
      <c r="BE401" s="146">
        <f>IF(N401="základní",J401,0)</f>
        <v>0</v>
      </c>
      <c r="BF401" s="146">
        <f>IF(N401="snížená",J401,0)</f>
        <v>0</v>
      </c>
      <c r="BG401" s="146">
        <f>IF(N401="zákl. přenesená",J401,0)</f>
        <v>0</v>
      </c>
      <c r="BH401" s="146">
        <f>IF(N401="sníž. přenesená",J401,0)</f>
        <v>0</v>
      </c>
      <c r="BI401" s="146">
        <f>IF(N401="nulová",J401,0)</f>
        <v>0</v>
      </c>
      <c r="BJ401" s="18" t="s">
        <v>88</v>
      </c>
      <c r="BK401" s="146">
        <f>ROUND(I401*H401,2)</f>
        <v>0</v>
      </c>
      <c r="BL401" s="18" t="s">
        <v>417</v>
      </c>
      <c r="BM401" s="145" t="s">
        <v>5202</v>
      </c>
    </row>
    <row r="402" spans="2:65" s="1" customFormat="1" ht="11.25" x14ac:dyDescent="0.2">
      <c r="B402" s="34"/>
      <c r="D402" s="147" t="s">
        <v>320</v>
      </c>
      <c r="F402" s="148" t="s">
        <v>5203</v>
      </c>
      <c r="I402" s="149"/>
      <c r="L402" s="34"/>
      <c r="M402" s="150"/>
      <c r="T402" s="55"/>
      <c r="AT402" s="18" t="s">
        <v>320</v>
      </c>
      <c r="AU402" s="18" t="s">
        <v>90</v>
      </c>
    </row>
    <row r="403" spans="2:65" s="12" customFormat="1" ht="11.25" x14ac:dyDescent="0.2">
      <c r="B403" s="151"/>
      <c r="D403" s="152" t="s">
        <v>322</v>
      </c>
      <c r="E403" s="153" t="s">
        <v>43</v>
      </c>
      <c r="F403" s="154" t="s">
        <v>5064</v>
      </c>
      <c r="H403" s="155">
        <v>84</v>
      </c>
      <c r="I403" s="156"/>
      <c r="L403" s="151"/>
      <c r="M403" s="157"/>
      <c r="T403" s="158"/>
      <c r="AT403" s="153" t="s">
        <v>322</v>
      </c>
      <c r="AU403" s="153" t="s">
        <v>90</v>
      </c>
      <c r="AV403" s="12" t="s">
        <v>90</v>
      </c>
      <c r="AW403" s="12" t="s">
        <v>41</v>
      </c>
      <c r="AX403" s="12" t="s">
        <v>88</v>
      </c>
      <c r="AY403" s="153" t="s">
        <v>311</v>
      </c>
    </row>
    <row r="404" spans="2:65" s="1" customFormat="1" ht="21.75" customHeight="1" x14ac:dyDescent="0.2">
      <c r="B404" s="34"/>
      <c r="C404" s="134" t="s">
        <v>973</v>
      </c>
      <c r="D404" s="134" t="s">
        <v>313</v>
      </c>
      <c r="E404" s="135" t="s">
        <v>2473</v>
      </c>
      <c r="F404" s="136" t="s">
        <v>2474</v>
      </c>
      <c r="G404" s="137" t="s">
        <v>250</v>
      </c>
      <c r="H404" s="138">
        <v>7.2</v>
      </c>
      <c r="I404" s="139"/>
      <c r="J404" s="140">
        <f>ROUND(I404*H404,2)</f>
        <v>0</v>
      </c>
      <c r="K404" s="136" t="s">
        <v>317</v>
      </c>
      <c r="L404" s="34"/>
      <c r="M404" s="141" t="s">
        <v>43</v>
      </c>
      <c r="N404" s="142" t="s">
        <v>52</v>
      </c>
      <c r="P404" s="143">
        <f>O404*H404</f>
        <v>0</v>
      </c>
      <c r="Q404" s="143">
        <v>0</v>
      </c>
      <c r="R404" s="143">
        <f>Q404*H404</f>
        <v>0</v>
      </c>
      <c r="S404" s="143">
        <v>0.01</v>
      </c>
      <c r="T404" s="144">
        <f>S404*H404</f>
        <v>7.2000000000000008E-2</v>
      </c>
      <c r="AR404" s="145" t="s">
        <v>417</v>
      </c>
      <c r="AT404" s="145" t="s">
        <v>313</v>
      </c>
      <c r="AU404" s="145" t="s">
        <v>90</v>
      </c>
      <c r="AY404" s="18" t="s">
        <v>311</v>
      </c>
      <c r="BE404" s="146">
        <f>IF(N404="základní",J404,0)</f>
        <v>0</v>
      </c>
      <c r="BF404" s="146">
        <f>IF(N404="snížená",J404,0)</f>
        <v>0</v>
      </c>
      <c r="BG404" s="146">
        <f>IF(N404="zákl. přenesená",J404,0)</f>
        <v>0</v>
      </c>
      <c r="BH404" s="146">
        <f>IF(N404="sníž. přenesená",J404,0)</f>
        <v>0</v>
      </c>
      <c r="BI404" s="146">
        <f>IF(N404="nulová",J404,0)</f>
        <v>0</v>
      </c>
      <c r="BJ404" s="18" t="s">
        <v>88</v>
      </c>
      <c r="BK404" s="146">
        <f>ROUND(I404*H404,2)</f>
        <v>0</v>
      </c>
      <c r="BL404" s="18" t="s">
        <v>417</v>
      </c>
      <c r="BM404" s="145" t="s">
        <v>5204</v>
      </c>
    </row>
    <row r="405" spans="2:65" s="1" customFormat="1" ht="11.25" x14ac:dyDescent="0.2">
      <c r="B405" s="34"/>
      <c r="D405" s="147" t="s">
        <v>320</v>
      </c>
      <c r="F405" s="148" t="s">
        <v>2476</v>
      </c>
      <c r="I405" s="149"/>
      <c r="L405" s="34"/>
      <c r="M405" s="150"/>
      <c r="T405" s="55"/>
      <c r="AT405" s="18" t="s">
        <v>320</v>
      </c>
      <c r="AU405" s="18" t="s">
        <v>90</v>
      </c>
    </row>
    <row r="406" spans="2:65" s="12" customFormat="1" ht="11.25" x14ac:dyDescent="0.2">
      <c r="B406" s="151"/>
      <c r="D406" s="152" t="s">
        <v>322</v>
      </c>
      <c r="E406" s="153" t="s">
        <v>43</v>
      </c>
      <c r="F406" s="154" t="s">
        <v>5205</v>
      </c>
      <c r="H406" s="155">
        <v>7.2</v>
      </c>
      <c r="I406" s="156"/>
      <c r="L406" s="151"/>
      <c r="M406" s="157"/>
      <c r="T406" s="158"/>
      <c r="AT406" s="153" t="s">
        <v>322</v>
      </c>
      <c r="AU406" s="153" t="s">
        <v>90</v>
      </c>
      <c r="AV406" s="12" t="s">
        <v>90</v>
      </c>
      <c r="AW406" s="12" t="s">
        <v>41</v>
      </c>
      <c r="AX406" s="12" t="s">
        <v>88</v>
      </c>
      <c r="AY406" s="153" t="s">
        <v>311</v>
      </c>
    </row>
    <row r="407" spans="2:65" s="1" customFormat="1" ht="16.5" customHeight="1" x14ac:dyDescent="0.2">
      <c r="B407" s="34"/>
      <c r="C407" s="134" t="s">
        <v>976</v>
      </c>
      <c r="D407" s="134" t="s">
        <v>313</v>
      </c>
      <c r="E407" s="135" t="s">
        <v>4659</v>
      </c>
      <c r="F407" s="136" t="s">
        <v>4660</v>
      </c>
      <c r="G407" s="137" t="s">
        <v>340</v>
      </c>
      <c r="H407" s="138">
        <v>1</v>
      </c>
      <c r="I407" s="139"/>
      <c r="J407" s="140">
        <f>ROUND(I407*H407,2)</f>
        <v>0</v>
      </c>
      <c r="K407" s="136" t="s">
        <v>317</v>
      </c>
      <c r="L407" s="34"/>
      <c r="M407" s="141" t="s">
        <v>43</v>
      </c>
      <c r="N407" s="142" t="s">
        <v>52</v>
      </c>
      <c r="P407" s="143">
        <f>O407*H407</f>
        <v>0</v>
      </c>
      <c r="Q407" s="143">
        <v>5.9000000000000003E-4</v>
      </c>
      <c r="R407" s="143">
        <f>Q407*H407</f>
        <v>5.9000000000000003E-4</v>
      </c>
      <c r="S407" s="143">
        <v>0</v>
      </c>
      <c r="T407" s="144">
        <f>S407*H407</f>
        <v>0</v>
      </c>
      <c r="AR407" s="145" t="s">
        <v>417</v>
      </c>
      <c r="AT407" s="145" t="s">
        <v>313</v>
      </c>
      <c r="AU407" s="145" t="s">
        <v>90</v>
      </c>
      <c r="AY407" s="18" t="s">
        <v>311</v>
      </c>
      <c r="BE407" s="146">
        <f>IF(N407="základní",J407,0)</f>
        <v>0</v>
      </c>
      <c r="BF407" s="146">
        <f>IF(N407="snížená",J407,0)</f>
        <v>0</v>
      </c>
      <c r="BG407" s="146">
        <f>IF(N407="zákl. přenesená",J407,0)</f>
        <v>0</v>
      </c>
      <c r="BH407" s="146">
        <f>IF(N407="sníž. přenesená",J407,0)</f>
        <v>0</v>
      </c>
      <c r="BI407" s="146">
        <f>IF(N407="nulová",J407,0)</f>
        <v>0</v>
      </c>
      <c r="BJ407" s="18" t="s">
        <v>88</v>
      </c>
      <c r="BK407" s="146">
        <f>ROUND(I407*H407,2)</f>
        <v>0</v>
      </c>
      <c r="BL407" s="18" t="s">
        <v>417</v>
      </c>
      <c r="BM407" s="145" t="s">
        <v>5206</v>
      </c>
    </row>
    <row r="408" spans="2:65" s="1" customFormat="1" ht="11.25" x14ac:dyDescent="0.2">
      <c r="B408" s="34"/>
      <c r="D408" s="147" t="s">
        <v>320</v>
      </c>
      <c r="F408" s="148" t="s">
        <v>4662</v>
      </c>
      <c r="I408" s="149"/>
      <c r="L408" s="34"/>
      <c r="M408" s="150"/>
      <c r="T408" s="55"/>
      <c r="AT408" s="18" t="s">
        <v>320</v>
      </c>
      <c r="AU408" s="18" t="s">
        <v>90</v>
      </c>
    </row>
    <row r="409" spans="2:65" s="12" customFormat="1" ht="11.25" x14ac:dyDescent="0.2">
      <c r="B409" s="151"/>
      <c r="D409" s="152" t="s">
        <v>322</v>
      </c>
      <c r="E409" s="153" t="s">
        <v>43</v>
      </c>
      <c r="F409" s="154" t="s">
        <v>3504</v>
      </c>
      <c r="H409" s="155">
        <v>1</v>
      </c>
      <c r="I409" s="156"/>
      <c r="L409" s="151"/>
      <c r="M409" s="157"/>
      <c r="T409" s="158"/>
      <c r="AT409" s="153" t="s">
        <v>322</v>
      </c>
      <c r="AU409" s="153" t="s">
        <v>90</v>
      </c>
      <c r="AV409" s="12" t="s">
        <v>90</v>
      </c>
      <c r="AW409" s="12" t="s">
        <v>41</v>
      </c>
      <c r="AX409" s="12" t="s">
        <v>88</v>
      </c>
      <c r="AY409" s="153" t="s">
        <v>311</v>
      </c>
    </row>
    <row r="410" spans="2:65" s="1" customFormat="1" ht="16.5" customHeight="1" x14ac:dyDescent="0.2">
      <c r="B410" s="34"/>
      <c r="C410" s="172" t="s">
        <v>982</v>
      </c>
      <c r="D410" s="172" t="s">
        <v>634</v>
      </c>
      <c r="E410" s="173" t="s">
        <v>1341</v>
      </c>
      <c r="F410" s="174" t="s">
        <v>5207</v>
      </c>
      <c r="G410" s="175" t="s">
        <v>250</v>
      </c>
      <c r="H410" s="176">
        <v>5.94</v>
      </c>
      <c r="I410" s="177"/>
      <c r="J410" s="178">
        <f>ROUND(I410*H410,2)</f>
        <v>0</v>
      </c>
      <c r="K410" s="174" t="s">
        <v>43</v>
      </c>
      <c r="L410" s="179"/>
      <c r="M410" s="180" t="s">
        <v>43</v>
      </c>
      <c r="N410" s="181" t="s">
        <v>52</v>
      </c>
      <c r="P410" s="143">
        <f>O410*H410</f>
        <v>0</v>
      </c>
      <c r="Q410" s="143">
        <v>5.3999999999999999E-2</v>
      </c>
      <c r="R410" s="143">
        <f>Q410*H410</f>
        <v>0.32076000000000005</v>
      </c>
      <c r="S410" s="143">
        <v>0</v>
      </c>
      <c r="T410" s="144">
        <f>S410*H410</f>
        <v>0</v>
      </c>
      <c r="AR410" s="145" t="s">
        <v>528</v>
      </c>
      <c r="AT410" s="145" t="s">
        <v>634</v>
      </c>
      <c r="AU410" s="145" t="s">
        <v>90</v>
      </c>
      <c r="AY410" s="18" t="s">
        <v>311</v>
      </c>
      <c r="BE410" s="146">
        <f>IF(N410="základní",J410,0)</f>
        <v>0</v>
      </c>
      <c r="BF410" s="146">
        <f>IF(N410="snížená",J410,0)</f>
        <v>0</v>
      </c>
      <c r="BG410" s="146">
        <f>IF(N410="zákl. přenesená",J410,0)</f>
        <v>0</v>
      </c>
      <c r="BH410" s="146">
        <f>IF(N410="sníž. přenesená",J410,0)</f>
        <v>0</v>
      </c>
      <c r="BI410" s="146">
        <f>IF(N410="nulová",J410,0)</f>
        <v>0</v>
      </c>
      <c r="BJ410" s="18" t="s">
        <v>88</v>
      </c>
      <c r="BK410" s="146">
        <f>ROUND(I410*H410,2)</f>
        <v>0</v>
      </c>
      <c r="BL410" s="18" t="s">
        <v>417</v>
      </c>
      <c r="BM410" s="145" t="s">
        <v>5208</v>
      </c>
    </row>
    <row r="411" spans="2:65" s="1" customFormat="1" ht="29.25" x14ac:dyDescent="0.2">
      <c r="B411" s="34"/>
      <c r="D411" s="152" t="s">
        <v>668</v>
      </c>
      <c r="F411" s="182" t="s">
        <v>5191</v>
      </c>
      <c r="I411" s="149"/>
      <c r="L411" s="34"/>
      <c r="M411" s="150"/>
      <c r="T411" s="55"/>
      <c r="AT411" s="18" t="s">
        <v>668</v>
      </c>
      <c r="AU411" s="18" t="s">
        <v>90</v>
      </c>
    </row>
    <row r="412" spans="2:65" s="12" customFormat="1" ht="11.25" x14ac:dyDescent="0.2">
      <c r="B412" s="151"/>
      <c r="D412" s="152" t="s">
        <v>322</v>
      </c>
      <c r="E412" s="153" t="s">
        <v>43</v>
      </c>
      <c r="F412" s="154" t="s">
        <v>4959</v>
      </c>
      <c r="H412" s="155">
        <v>5.94</v>
      </c>
      <c r="I412" s="156"/>
      <c r="L412" s="151"/>
      <c r="M412" s="157"/>
      <c r="T412" s="158"/>
      <c r="AT412" s="153" t="s">
        <v>322</v>
      </c>
      <c r="AU412" s="153" t="s">
        <v>90</v>
      </c>
      <c r="AV412" s="12" t="s">
        <v>90</v>
      </c>
      <c r="AW412" s="12" t="s">
        <v>41</v>
      </c>
      <c r="AX412" s="12" t="s">
        <v>88</v>
      </c>
      <c r="AY412" s="153" t="s">
        <v>311</v>
      </c>
    </row>
    <row r="413" spans="2:65" s="1" customFormat="1" ht="16.5" customHeight="1" x14ac:dyDescent="0.2">
      <c r="B413" s="34"/>
      <c r="C413" s="134" t="s">
        <v>991</v>
      </c>
      <c r="D413" s="134" t="s">
        <v>313</v>
      </c>
      <c r="E413" s="135" t="s">
        <v>4668</v>
      </c>
      <c r="F413" s="136" t="s">
        <v>4669</v>
      </c>
      <c r="G413" s="137" t="s">
        <v>250</v>
      </c>
      <c r="H413" s="138">
        <v>5.4</v>
      </c>
      <c r="I413" s="139"/>
      <c r="J413" s="140">
        <f>ROUND(I413*H413,2)</f>
        <v>0</v>
      </c>
      <c r="K413" s="136" t="s">
        <v>317</v>
      </c>
      <c r="L413" s="34"/>
      <c r="M413" s="141" t="s">
        <v>43</v>
      </c>
      <c r="N413" s="142" t="s">
        <v>52</v>
      </c>
      <c r="P413" s="143">
        <f>O413*H413</f>
        <v>0</v>
      </c>
      <c r="Q413" s="143">
        <v>0</v>
      </c>
      <c r="R413" s="143">
        <f>Q413*H413</f>
        <v>0</v>
      </c>
      <c r="S413" s="143">
        <v>0.02</v>
      </c>
      <c r="T413" s="144">
        <f>S413*H413</f>
        <v>0.10800000000000001</v>
      </c>
      <c r="AR413" s="145" t="s">
        <v>417</v>
      </c>
      <c r="AT413" s="145" t="s">
        <v>313</v>
      </c>
      <c r="AU413" s="145" t="s">
        <v>90</v>
      </c>
      <c r="AY413" s="18" t="s">
        <v>311</v>
      </c>
      <c r="BE413" s="146">
        <f>IF(N413="základní",J413,0)</f>
        <v>0</v>
      </c>
      <c r="BF413" s="146">
        <f>IF(N413="snížená",J413,0)</f>
        <v>0</v>
      </c>
      <c r="BG413" s="146">
        <f>IF(N413="zákl. přenesená",J413,0)</f>
        <v>0</v>
      </c>
      <c r="BH413" s="146">
        <f>IF(N413="sníž. přenesená",J413,0)</f>
        <v>0</v>
      </c>
      <c r="BI413" s="146">
        <f>IF(N413="nulová",J413,0)</f>
        <v>0</v>
      </c>
      <c r="BJ413" s="18" t="s">
        <v>88</v>
      </c>
      <c r="BK413" s="146">
        <f>ROUND(I413*H413,2)</f>
        <v>0</v>
      </c>
      <c r="BL413" s="18" t="s">
        <v>417</v>
      </c>
      <c r="BM413" s="145" t="s">
        <v>5209</v>
      </c>
    </row>
    <row r="414" spans="2:65" s="1" customFormat="1" ht="11.25" x14ac:dyDescent="0.2">
      <c r="B414" s="34"/>
      <c r="D414" s="147" t="s">
        <v>320</v>
      </c>
      <c r="F414" s="148" t="s">
        <v>4671</v>
      </c>
      <c r="I414" s="149"/>
      <c r="L414" s="34"/>
      <c r="M414" s="150"/>
      <c r="T414" s="55"/>
      <c r="AT414" s="18" t="s">
        <v>320</v>
      </c>
      <c r="AU414" s="18" t="s">
        <v>90</v>
      </c>
    </row>
    <row r="415" spans="2:65" s="12" customFormat="1" ht="11.25" x14ac:dyDescent="0.2">
      <c r="B415" s="151"/>
      <c r="D415" s="152" t="s">
        <v>322</v>
      </c>
      <c r="E415" s="153" t="s">
        <v>43</v>
      </c>
      <c r="F415" s="154" t="s">
        <v>4961</v>
      </c>
      <c r="H415" s="155">
        <v>5.4</v>
      </c>
      <c r="I415" s="156"/>
      <c r="L415" s="151"/>
      <c r="M415" s="157"/>
      <c r="T415" s="158"/>
      <c r="AT415" s="153" t="s">
        <v>322</v>
      </c>
      <c r="AU415" s="153" t="s">
        <v>90</v>
      </c>
      <c r="AV415" s="12" t="s">
        <v>90</v>
      </c>
      <c r="AW415" s="12" t="s">
        <v>41</v>
      </c>
      <c r="AX415" s="12" t="s">
        <v>88</v>
      </c>
      <c r="AY415" s="153" t="s">
        <v>311</v>
      </c>
    </row>
    <row r="416" spans="2:65" s="1" customFormat="1" ht="16.5" customHeight="1" x14ac:dyDescent="0.2">
      <c r="B416" s="34"/>
      <c r="C416" s="134" t="s">
        <v>995</v>
      </c>
      <c r="D416" s="134" t="s">
        <v>313</v>
      </c>
      <c r="E416" s="135" t="s">
        <v>4673</v>
      </c>
      <c r="F416" s="136" t="s">
        <v>4674</v>
      </c>
      <c r="G416" s="137" t="s">
        <v>250</v>
      </c>
      <c r="H416" s="138">
        <v>5.4</v>
      </c>
      <c r="I416" s="139"/>
      <c r="J416" s="140">
        <f>ROUND(I416*H416,2)</f>
        <v>0</v>
      </c>
      <c r="K416" s="136" t="s">
        <v>317</v>
      </c>
      <c r="L416" s="34"/>
      <c r="M416" s="141" t="s">
        <v>43</v>
      </c>
      <c r="N416" s="142" t="s">
        <v>52</v>
      </c>
      <c r="P416" s="143">
        <f>O416*H416</f>
        <v>0</v>
      </c>
      <c r="Q416" s="143">
        <v>3.8000000000000002E-4</v>
      </c>
      <c r="R416" s="143">
        <f>Q416*H416</f>
        <v>2.0520000000000004E-3</v>
      </c>
      <c r="S416" s="143">
        <v>0</v>
      </c>
      <c r="T416" s="144">
        <f>S416*H416</f>
        <v>0</v>
      </c>
      <c r="AR416" s="145" t="s">
        <v>417</v>
      </c>
      <c r="AT416" s="145" t="s">
        <v>313</v>
      </c>
      <c r="AU416" s="145" t="s">
        <v>90</v>
      </c>
      <c r="AY416" s="18" t="s">
        <v>311</v>
      </c>
      <c r="BE416" s="146">
        <f>IF(N416="základní",J416,0)</f>
        <v>0</v>
      </c>
      <c r="BF416" s="146">
        <f>IF(N416="snížená",J416,0)</f>
        <v>0</v>
      </c>
      <c r="BG416" s="146">
        <f>IF(N416="zákl. přenesená",J416,0)</f>
        <v>0</v>
      </c>
      <c r="BH416" s="146">
        <f>IF(N416="sníž. přenesená",J416,0)</f>
        <v>0</v>
      </c>
      <c r="BI416" s="146">
        <f>IF(N416="nulová",J416,0)</f>
        <v>0</v>
      </c>
      <c r="BJ416" s="18" t="s">
        <v>88</v>
      </c>
      <c r="BK416" s="146">
        <f>ROUND(I416*H416,2)</f>
        <v>0</v>
      </c>
      <c r="BL416" s="18" t="s">
        <v>417</v>
      </c>
      <c r="BM416" s="145" t="s">
        <v>5210</v>
      </c>
    </row>
    <row r="417" spans="2:65" s="1" customFormat="1" ht="11.25" x14ac:dyDescent="0.2">
      <c r="B417" s="34"/>
      <c r="D417" s="147" t="s">
        <v>320</v>
      </c>
      <c r="F417" s="148" t="s">
        <v>4676</v>
      </c>
      <c r="I417" s="149"/>
      <c r="L417" s="34"/>
      <c r="M417" s="150"/>
      <c r="T417" s="55"/>
      <c r="AT417" s="18" t="s">
        <v>320</v>
      </c>
      <c r="AU417" s="18" t="s">
        <v>90</v>
      </c>
    </row>
    <row r="418" spans="2:65" s="12" customFormat="1" ht="11.25" x14ac:dyDescent="0.2">
      <c r="B418" s="151"/>
      <c r="D418" s="152" t="s">
        <v>322</v>
      </c>
      <c r="E418" s="153" t="s">
        <v>43</v>
      </c>
      <c r="F418" s="154" t="s">
        <v>5211</v>
      </c>
      <c r="H418" s="155">
        <v>5.4</v>
      </c>
      <c r="I418" s="156"/>
      <c r="L418" s="151"/>
      <c r="M418" s="157"/>
      <c r="T418" s="158"/>
      <c r="AT418" s="153" t="s">
        <v>322</v>
      </c>
      <c r="AU418" s="153" t="s">
        <v>90</v>
      </c>
      <c r="AV418" s="12" t="s">
        <v>90</v>
      </c>
      <c r="AW418" s="12" t="s">
        <v>41</v>
      </c>
      <c r="AX418" s="12" t="s">
        <v>88</v>
      </c>
      <c r="AY418" s="153" t="s">
        <v>311</v>
      </c>
    </row>
    <row r="419" spans="2:65" s="1" customFormat="1" ht="16.5" customHeight="1" x14ac:dyDescent="0.2">
      <c r="B419" s="34"/>
      <c r="C419" s="172" t="s">
        <v>1001</v>
      </c>
      <c r="D419" s="172" t="s">
        <v>634</v>
      </c>
      <c r="E419" s="173" t="s">
        <v>4680</v>
      </c>
      <c r="F419" s="174" t="s">
        <v>4681</v>
      </c>
      <c r="G419" s="175" t="s">
        <v>250</v>
      </c>
      <c r="H419" s="176">
        <v>5.4</v>
      </c>
      <c r="I419" s="177"/>
      <c r="J419" s="178">
        <f>ROUND(I419*H419,2)</f>
        <v>0</v>
      </c>
      <c r="K419" s="174" t="s">
        <v>317</v>
      </c>
      <c r="L419" s="179"/>
      <c r="M419" s="180" t="s">
        <v>43</v>
      </c>
      <c r="N419" s="181" t="s">
        <v>52</v>
      </c>
      <c r="P419" s="143">
        <f>O419*H419</f>
        <v>0</v>
      </c>
      <c r="Q419" s="143">
        <v>0.01</v>
      </c>
      <c r="R419" s="143">
        <f>Q419*H419</f>
        <v>5.4000000000000006E-2</v>
      </c>
      <c r="S419" s="143">
        <v>0</v>
      </c>
      <c r="T419" s="144">
        <f>S419*H419</f>
        <v>0</v>
      </c>
      <c r="AR419" s="145" t="s">
        <v>528</v>
      </c>
      <c r="AT419" s="145" t="s">
        <v>634</v>
      </c>
      <c r="AU419" s="145" t="s">
        <v>90</v>
      </c>
      <c r="AY419" s="18" t="s">
        <v>311</v>
      </c>
      <c r="BE419" s="146">
        <f>IF(N419="základní",J419,0)</f>
        <v>0</v>
      </c>
      <c r="BF419" s="146">
        <f>IF(N419="snížená",J419,0)</f>
        <v>0</v>
      </c>
      <c r="BG419" s="146">
        <f>IF(N419="zákl. přenesená",J419,0)</f>
        <v>0</v>
      </c>
      <c r="BH419" s="146">
        <f>IF(N419="sníž. přenesená",J419,0)</f>
        <v>0</v>
      </c>
      <c r="BI419" s="146">
        <f>IF(N419="nulová",J419,0)</f>
        <v>0</v>
      </c>
      <c r="BJ419" s="18" t="s">
        <v>88</v>
      </c>
      <c r="BK419" s="146">
        <f>ROUND(I419*H419,2)</f>
        <v>0</v>
      </c>
      <c r="BL419" s="18" t="s">
        <v>417</v>
      </c>
      <c r="BM419" s="145" t="s">
        <v>5212</v>
      </c>
    </row>
    <row r="420" spans="2:65" s="1" customFormat="1" ht="24.2" customHeight="1" x14ac:dyDescent="0.2">
      <c r="B420" s="34"/>
      <c r="C420" s="134" t="s">
        <v>1005</v>
      </c>
      <c r="D420" s="134" t="s">
        <v>313</v>
      </c>
      <c r="E420" s="135" t="s">
        <v>4698</v>
      </c>
      <c r="F420" s="136" t="s">
        <v>4699</v>
      </c>
      <c r="G420" s="137" t="s">
        <v>962</v>
      </c>
      <c r="H420" s="183"/>
      <c r="I420" s="139"/>
      <c r="J420" s="140">
        <f>ROUND(I420*H420,2)</f>
        <v>0</v>
      </c>
      <c r="K420" s="136" t="s">
        <v>317</v>
      </c>
      <c r="L420" s="34"/>
      <c r="M420" s="141" t="s">
        <v>43</v>
      </c>
      <c r="N420" s="142" t="s">
        <v>52</v>
      </c>
      <c r="P420" s="143">
        <f>O420*H420</f>
        <v>0</v>
      </c>
      <c r="Q420" s="143">
        <v>0</v>
      </c>
      <c r="R420" s="143">
        <f>Q420*H420</f>
        <v>0</v>
      </c>
      <c r="S420" s="143">
        <v>0</v>
      </c>
      <c r="T420" s="144">
        <f>S420*H420</f>
        <v>0</v>
      </c>
      <c r="AR420" s="145" t="s">
        <v>417</v>
      </c>
      <c r="AT420" s="145" t="s">
        <v>313</v>
      </c>
      <c r="AU420" s="145" t="s">
        <v>90</v>
      </c>
      <c r="AY420" s="18" t="s">
        <v>311</v>
      </c>
      <c r="BE420" s="146">
        <f>IF(N420="základní",J420,0)</f>
        <v>0</v>
      </c>
      <c r="BF420" s="146">
        <f>IF(N420="snížená",J420,0)</f>
        <v>0</v>
      </c>
      <c r="BG420" s="146">
        <f>IF(N420="zákl. přenesená",J420,0)</f>
        <v>0</v>
      </c>
      <c r="BH420" s="146">
        <f>IF(N420="sníž. přenesená",J420,0)</f>
        <v>0</v>
      </c>
      <c r="BI420" s="146">
        <f>IF(N420="nulová",J420,0)</f>
        <v>0</v>
      </c>
      <c r="BJ420" s="18" t="s">
        <v>88</v>
      </c>
      <c r="BK420" s="146">
        <f>ROUND(I420*H420,2)</f>
        <v>0</v>
      </c>
      <c r="BL420" s="18" t="s">
        <v>417</v>
      </c>
      <c r="BM420" s="145" t="s">
        <v>5213</v>
      </c>
    </row>
    <row r="421" spans="2:65" s="1" customFormat="1" ht="11.25" x14ac:dyDescent="0.2">
      <c r="B421" s="34"/>
      <c r="D421" s="147" t="s">
        <v>320</v>
      </c>
      <c r="F421" s="148" t="s">
        <v>4701</v>
      </c>
      <c r="I421" s="149"/>
      <c r="L421" s="34"/>
      <c r="M421" s="150"/>
      <c r="T421" s="55"/>
      <c r="AT421" s="18" t="s">
        <v>320</v>
      </c>
      <c r="AU421" s="18" t="s">
        <v>90</v>
      </c>
    </row>
    <row r="422" spans="2:65" s="11" customFormat="1" ht="22.9" customHeight="1" x14ac:dyDescent="0.2">
      <c r="B422" s="122"/>
      <c r="D422" s="123" t="s">
        <v>80</v>
      </c>
      <c r="E422" s="132" t="s">
        <v>1432</v>
      </c>
      <c r="F422" s="132" t="s">
        <v>1433</v>
      </c>
      <c r="I422" s="125"/>
      <c r="J422" s="133">
        <f>BK422</f>
        <v>0</v>
      </c>
      <c r="L422" s="122"/>
      <c r="M422" s="127"/>
      <c r="P422" s="128">
        <f>SUM(P423:P444)</f>
        <v>0</v>
      </c>
      <c r="R422" s="128">
        <f>SUM(R423:R444)</f>
        <v>2.8632</v>
      </c>
      <c r="T422" s="129">
        <f>SUM(T423:T444)</f>
        <v>0</v>
      </c>
      <c r="AR422" s="123" t="s">
        <v>90</v>
      </c>
      <c r="AT422" s="130" t="s">
        <v>80</v>
      </c>
      <c r="AU422" s="130" t="s">
        <v>88</v>
      </c>
      <c r="AY422" s="123" t="s">
        <v>311</v>
      </c>
      <c r="BK422" s="131">
        <f>SUM(BK423:BK444)</f>
        <v>0</v>
      </c>
    </row>
    <row r="423" spans="2:65" s="1" customFormat="1" ht="16.5" customHeight="1" x14ac:dyDescent="0.2">
      <c r="B423" s="34"/>
      <c r="C423" s="134" t="s">
        <v>1011</v>
      </c>
      <c r="D423" s="134" t="s">
        <v>313</v>
      </c>
      <c r="E423" s="135" t="s">
        <v>1435</v>
      </c>
      <c r="F423" s="136" t="s">
        <v>1436</v>
      </c>
      <c r="G423" s="137" t="s">
        <v>250</v>
      </c>
      <c r="H423" s="138">
        <v>74.400000000000006</v>
      </c>
      <c r="I423" s="139"/>
      <c r="J423" s="140">
        <f>ROUND(I423*H423,2)</f>
        <v>0</v>
      </c>
      <c r="K423" s="136" t="s">
        <v>317</v>
      </c>
      <c r="L423" s="34"/>
      <c r="M423" s="141" t="s">
        <v>43</v>
      </c>
      <c r="N423" s="142" t="s">
        <v>52</v>
      </c>
      <c r="P423" s="143">
        <f>O423*H423</f>
        <v>0</v>
      </c>
      <c r="Q423" s="143">
        <v>0</v>
      </c>
      <c r="R423" s="143">
        <f>Q423*H423</f>
        <v>0</v>
      </c>
      <c r="S423" s="143">
        <v>0</v>
      </c>
      <c r="T423" s="144">
        <f>S423*H423</f>
        <v>0</v>
      </c>
      <c r="AR423" s="145" t="s">
        <v>417</v>
      </c>
      <c r="AT423" s="145" t="s">
        <v>313</v>
      </c>
      <c r="AU423" s="145" t="s">
        <v>90</v>
      </c>
      <c r="AY423" s="18" t="s">
        <v>311</v>
      </c>
      <c r="BE423" s="146">
        <f>IF(N423="základní",J423,0)</f>
        <v>0</v>
      </c>
      <c r="BF423" s="146">
        <f>IF(N423="snížená",J423,0)</f>
        <v>0</v>
      </c>
      <c r="BG423" s="146">
        <f>IF(N423="zákl. přenesená",J423,0)</f>
        <v>0</v>
      </c>
      <c r="BH423" s="146">
        <f>IF(N423="sníž. přenesená",J423,0)</f>
        <v>0</v>
      </c>
      <c r="BI423" s="146">
        <f>IF(N423="nulová",J423,0)</f>
        <v>0</v>
      </c>
      <c r="BJ423" s="18" t="s">
        <v>88</v>
      </c>
      <c r="BK423" s="146">
        <f>ROUND(I423*H423,2)</f>
        <v>0</v>
      </c>
      <c r="BL423" s="18" t="s">
        <v>417</v>
      </c>
      <c r="BM423" s="145" t="s">
        <v>5214</v>
      </c>
    </row>
    <row r="424" spans="2:65" s="1" customFormat="1" ht="11.25" x14ac:dyDescent="0.2">
      <c r="B424" s="34"/>
      <c r="D424" s="147" t="s">
        <v>320</v>
      </c>
      <c r="F424" s="148" t="s">
        <v>1438</v>
      </c>
      <c r="I424" s="149"/>
      <c r="L424" s="34"/>
      <c r="M424" s="150"/>
      <c r="T424" s="55"/>
      <c r="AT424" s="18" t="s">
        <v>320</v>
      </c>
      <c r="AU424" s="18" t="s">
        <v>90</v>
      </c>
    </row>
    <row r="425" spans="2:65" s="12" customFormat="1" ht="11.25" x14ac:dyDescent="0.2">
      <c r="B425" s="151"/>
      <c r="D425" s="152" t="s">
        <v>322</v>
      </c>
      <c r="E425" s="153" t="s">
        <v>43</v>
      </c>
      <c r="F425" s="154" t="s">
        <v>4989</v>
      </c>
      <c r="H425" s="155">
        <v>34.799999999999997</v>
      </c>
      <c r="I425" s="156"/>
      <c r="L425" s="151"/>
      <c r="M425" s="157"/>
      <c r="T425" s="158"/>
      <c r="AT425" s="153" t="s">
        <v>322</v>
      </c>
      <c r="AU425" s="153" t="s">
        <v>90</v>
      </c>
      <c r="AV425" s="12" t="s">
        <v>90</v>
      </c>
      <c r="AW425" s="12" t="s">
        <v>41</v>
      </c>
      <c r="AX425" s="12" t="s">
        <v>81</v>
      </c>
      <c r="AY425" s="153" t="s">
        <v>311</v>
      </c>
    </row>
    <row r="426" spans="2:65" s="12" customFormat="1" ht="11.25" x14ac:dyDescent="0.2">
      <c r="B426" s="151"/>
      <c r="D426" s="152" t="s">
        <v>322</v>
      </c>
      <c r="E426" s="153" t="s">
        <v>43</v>
      </c>
      <c r="F426" s="154" t="s">
        <v>5215</v>
      </c>
      <c r="H426" s="155">
        <v>39.6</v>
      </c>
      <c r="I426" s="156"/>
      <c r="L426" s="151"/>
      <c r="M426" s="157"/>
      <c r="T426" s="158"/>
      <c r="AT426" s="153" t="s">
        <v>322</v>
      </c>
      <c r="AU426" s="153" t="s">
        <v>90</v>
      </c>
      <c r="AV426" s="12" t="s">
        <v>90</v>
      </c>
      <c r="AW426" s="12" t="s">
        <v>41</v>
      </c>
      <c r="AX426" s="12" t="s">
        <v>81</v>
      </c>
      <c r="AY426" s="153" t="s">
        <v>311</v>
      </c>
    </row>
    <row r="427" spans="2:65" s="13" customFormat="1" ht="11.25" x14ac:dyDescent="0.2">
      <c r="B427" s="159"/>
      <c r="D427" s="152" t="s">
        <v>322</v>
      </c>
      <c r="E427" s="160" t="s">
        <v>43</v>
      </c>
      <c r="F427" s="161" t="s">
        <v>331</v>
      </c>
      <c r="H427" s="162">
        <v>74.400000000000006</v>
      </c>
      <c r="I427" s="163"/>
      <c r="L427" s="159"/>
      <c r="M427" s="164"/>
      <c r="T427" s="165"/>
      <c r="AT427" s="160" t="s">
        <v>322</v>
      </c>
      <c r="AU427" s="160" t="s">
        <v>90</v>
      </c>
      <c r="AV427" s="13" t="s">
        <v>318</v>
      </c>
      <c r="AW427" s="13" t="s">
        <v>41</v>
      </c>
      <c r="AX427" s="13" t="s">
        <v>88</v>
      </c>
      <c r="AY427" s="160" t="s">
        <v>311</v>
      </c>
    </row>
    <row r="428" spans="2:65" s="1" customFormat="1" ht="16.5" customHeight="1" x14ac:dyDescent="0.2">
      <c r="B428" s="34"/>
      <c r="C428" s="134" t="s">
        <v>1015</v>
      </c>
      <c r="D428" s="134" t="s">
        <v>313</v>
      </c>
      <c r="E428" s="135" t="s">
        <v>1440</v>
      </c>
      <c r="F428" s="136" t="s">
        <v>1441</v>
      </c>
      <c r="G428" s="137" t="s">
        <v>250</v>
      </c>
      <c r="H428" s="138">
        <v>74.400000000000006</v>
      </c>
      <c r="I428" s="139"/>
      <c r="J428" s="140">
        <f>ROUND(I428*H428,2)</f>
        <v>0</v>
      </c>
      <c r="K428" s="136" t="s">
        <v>317</v>
      </c>
      <c r="L428" s="34"/>
      <c r="M428" s="141" t="s">
        <v>43</v>
      </c>
      <c r="N428" s="142" t="s">
        <v>52</v>
      </c>
      <c r="P428" s="143">
        <f>O428*H428</f>
        <v>0</v>
      </c>
      <c r="Q428" s="143">
        <v>2.9999999999999997E-4</v>
      </c>
      <c r="R428" s="143">
        <f>Q428*H428</f>
        <v>2.232E-2</v>
      </c>
      <c r="S428" s="143">
        <v>0</v>
      </c>
      <c r="T428" s="144">
        <f>S428*H428</f>
        <v>0</v>
      </c>
      <c r="AR428" s="145" t="s">
        <v>417</v>
      </c>
      <c r="AT428" s="145" t="s">
        <v>313</v>
      </c>
      <c r="AU428" s="145" t="s">
        <v>90</v>
      </c>
      <c r="AY428" s="18" t="s">
        <v>311</v>
      </c>
      <c r="BE428" s="146">
        <f>IF(N428="základní",J428,0)</f>
        <v>0</v>
      </c>
      <c r="BF428" s="146">
        <f>IF(N428="snížená",J428,0)</f>
        <v>0</v>
      </c>
      <c r="BG428" s="146">
        <f>IF(N428="zákl. přenesená",J428,0)</f>
        <v>0</v>
      </c>
      <c r="BH428" s="146">
        <f>IF(N428="sníž. přenesená",J428,0)</f>
        <v>0</v>
      </c>
      <c r="BI428" s="146">
        <f>IF(N428="nulová",J428,0)</f>
        <v>0</v>
      </c>
      <c r="BJ428" s="18" t="s">
        <v>88</v>
      </c>
      <c r="BK428" s="146">
        <f>ROUND(I428*H428,2)</f>
        <v>0</v>
      </c>
      <c r="BL428" s="18" t="s">
        <v>417</v>
      </c>
      <c r="BM428" s="145" t="s">
        <v>5216</v>
      </c>
    </row>
    <row r="429" spans="2:65" s="1" customFormat="1" ht="11.25" x14ac:dyDescent="0.2">
      <c r="B429" s="34"/>
      <c r="D429" s="147" t="s">
        <v>320</v>
      </c>
      <c r="F429" s="148" t="s">
        <v>1443</v>
      </c>
      <c r="I429" s="149"/>
      <c r="L429" s="34"/>
      <c r="M429" s="150"/>
      <c r="T429" s="55"/>
      <c r="AT429" s="18" t="s">
        <v>320</v>
      </c>
      <c r="AU429" s="18" t="s">
        <v>90</v>
      </c>
    </row>
    <row r="430" spans="2:65" s="12" customFormat="1" ht="11.25" x14ac:dyDescent="0.2">
      <c r="B430" s="151"/>
      <c r="D430" s="152" t="s">
        <v>322</v>
      </c>
      <c r="E430" s="153" t="s">
        <v>43</v>
      </c>
      <c r="F430" s="154" t="s">
        <v>4989</v>
      </c>
      <c r="H430" s="155">
        <v>34.799999999999997</v>
      </c>
      <c r="I430" s="156"/>
      <c r="L430" s="151"/>
      <c r="M430" s="157"/>
      <c r="T430" s="158"/>
      <c r="AT430" s="153" t="s">
        <v>322</v>
      </c>
      <c r="AU430" s="153" t="s">
        <v>90</v>
      </c>
      <c r="AV430" s="12" t="s">
        <v>90</v>
      </c>
      <c r="AW430" s="12" t="s">
        <v>41</v>
      </c>
      <c r="AX430" s="12" t="s">
        <v>81</v>
      </c>
      <c r="AY430" s="153" t="s">
        <v>311</v>
      </c>
    </row>
    <row r="431" spans="2:65" s="12" customFormat="1" ht="11.25" x14ac:dyDescent="0.2">
      <c r="B431" s="151"/>
      <c r="D431" s="152" t="s">
        <v>322</v>
      </c>
      <c r="E431" s="153" t="s">
        <v>43</v>
      </c>
      <c r="F431" s="154" t="s">
        <v>5215</v>
      </c>
      <c r="H431" s="155">
        <v>39.6</v>
      </c>
      <c r="I431" s="156"/>
      <c r="L431" s="151"/>
      <c r="M431" s="157"/>
      <c r="T431" s="158"/>
      <c r="AT431" s="153" t="s">
        <v>322</v>
      </c>
      <c r="AU431" s="153" t="s">
        <v>90</v>
      </c>
      <c r="AV431" s="12" t="s">
        <v>90</v>
      </c>
      <c r="AW431" s="12" t="s">
        <v>41</v>
      </c>
      <c r="AX431" s="12" t="s">
        <v>81</v>
      </c>
      <c r="AY431" s="153" t="s">
        <v>311</v>
      </c>
    </row>
    <row r="432" spans="2:65" s="13" customFormat="1" ht="11.25" x14ac:dyDescent="0.2">
      <c r="B432" s="159"/>
      <c r="D432" s="152" t="s">
        <v>322</v>
      </c>
      <c r="E432" s="160" t="s">
        <v>43</v>
      </c>
      <c r="F432" s="161" t="s">
        <v>331</v>
      </c>
      <c r="H432" s="162">
        <v>74.400000000000006</v>
      </c>
      <c r="I432" s="163"/>
      <c r="L432" s="159"/>
      <c r="M432" s="164"/>
      <c r="T432" s="165"/>
      <c r="AT432" s="160" t="s">
        <v>322</v>
      </c>
      <c r="AU432" s="160" t="s">
        <v>90</v>
      </c>
      <c r="AV432" s="13" t="s">
        <v>318</v>
      </c>
      <c r="AW432" s="13" t="s">
        <v>41</v>
      </c>
      <c r="AX432" s="13" t="s">
        <v>88</v>
      </c>
      <c r="AY432" s="160" t="s">
        <v>311</v>
      </c>
    </row>
    <row r="433" spans="2:65" s="1" customFormat="1" ht="24.2" customHeight="1" x14ac:dyDescent="0.2">
      <c r="B433" s="34"/>
      <c r="C433" s="134" t="s">
        <v>1021</v>
      </c>
      <c r="D433" s="134" t="s">
        <v>313</v>
      </c>
      <c r="E433" s="135" t="s">
        <v>4704</v>
      </c>
      <c r="F433" s="136" t="s">
        <v>4705</v>
      </c>
      <c r="G433" s="137" t="s">
        <v>250</v>
      </c>
      <c r="H433" s="138">
        <v>39.6</v>
      </c>
      <c r="I433" s="139"/>
      <c r="J433" s="140">
        <f>ROUND(I433*H433,2)</f>
        <v>0</v>
      </c>
      <c r="K433" s="136" t="s">
        <v>317</v>
      </c>
      <c r="L433" s="34"/>
      <c r="M433" s="141" t="s">
        <v>43</v>
      </c>
      <c r="N433" s="142" t="s">
        <v>52</v>
      </c>
      <c r="P433" s="143">
        <f>O433*H433</f>
        <v>0</v>
      </c>
      <c r="Q433" s="143">
        <v>1.4999999999999999E-2</v>
      </c>
      <c r="R433" s="143">
        <f>Q433*H433</f>
        <v>0.59399999999999997</v>
      </c>
      <c r="S433" s="143">
        <v>0</v>
      </c>
      <c r="T433" s="144">
        <f>S433*H433</f>
        <v>0</v>
      </c>
      <c r="AR433" s="145" t="s">
        <v>417</v>
      </c>
      <c r="AT433" s="145" t="s">
        <v>313</v>
      </c>
      <c r="AU433" s="145" t="s">
        <v>90</v>
      </c>
      <c r="AY433" s="18" t="s">
        <v>311</v>
      </c>
      <c r="BE433" s="146">
        <f>IF(N433="základní",J433,0)</f>
        <v>0</v>
      </c>
      <c r="BF433" s="146">
        <f>IF(N433="snížená",J433,0)</f>
        <v>0</v>
      </c>
      <c r="BG433" s="146">
        <f>IF(N433="zákl. přenesená",J433,0)</f>
        <v>0</v>
      </c>
      <c r="BH433" s="146">
        <f>IF(N433="sníž. přenesená",J433,0)</f>
        <v>0</v>
      </c>
      <c r="BI433" s="146">
        <f>IF(N433="nulová",J433,0)</f>
        <v>0</v>
      </c>
      <c r="BJ433" s="18" t="s">
        <v>88</v>
      </c>
      <c r="BK433" s="146">
        <f>ROUND(I433*H433,2)</f>
        <v>0</v>
      </c>
      <c r="BL433" s="18" t="s">
        <v>417</v>
      </c>
      <c r="BM433" s="145" t="s">
        <v>5217</v>
      </c>
    </row>
    <row r="434" spans="2:65" s="1" customFormat="1" ht="11.25" x14ac:dyDescent="0.2">
      <c r="B434" s="34"/>
      <c r="D434" s="147" t="s">
        <v>320</v>
      </c>
      <c r="F434" s="148" t="s">
        <v>4707</v>
      </c>
      <c r="I434" s="149"/>
      <c r="L434" s="34"/>
      <c r="M434" s="150"/>
      <c r="T434" s="55"/>
      <c r="AT434" s="18" t="s">
        <v>320</v>
      </c>
      <c r="AU434" s="18" t="s">
        <v>90</v>
      </c>
    </row>
    <row r="435" spans="2:65" s="12" customFormat="1" ht="11.25" x14ac:dyDescent="0.2">
      <c r="B435" s="151"/>
      <c r="D435" s="152" t="s">
        <v>322</v>
      </c>
      <c r="E435" s="153" t="s">
        <v>43</v>
      </c>
      <c r="F435" s="154" t="s">
        <v>5215</v>
      </c>
      <c r="H435" s="155">
        <v>39.6</v>
      </c>
      <c r="I435" s="156"/>
      <c r="L435" s="151"/>
      <c r="M435" s="157"/>
      <c r="T435" s="158"/>
      <c r="AT435" s="153" t="s">
        <v>322</v>
      </c>
      <c r="AU435" s="153" t="s">
        <v>90</v>
      </c>
      <c r="AV435" s="12" t="s">
        <v>90</v>
      </c>
      <c r="AW435" s="12" t="s">
        <v>41</v>
      </c>
      <c r="AX435" s="12" t="s">
        <v>88</v>
      </c>
      <c r="AY435" s="153" t="s">
        <v>311</v>
      </c>
    </row>
    <row r="436" spans="2:65" s="1" customFormat="1" ht="24.2" customHeight="1" x14ac:dyDescent="0.2">
      <c r="B436" s="34"/>
      <c r="C436" s="134" t="s">
        <v>1024</v>
      </c>
      <c r="D436" s="134" t="s">
        <v>313</v>
      </c>
      <c r="E436" s="135" t="s">
        <v>3635</v>
      </c>
      <c r="F436" s="136" t="s">
        <v>3636</v>
      </c>
      <c r="G436" s="137" t="s">
        <v>250</v>
      </c>
      <c r="H436" s="138">
        <v>74.400000000000006</v>
      </c>
      <c r="I436" s="139"/>
      <c r="J436" s="140">
        <f>ROUND(I436*H436,2)</f>
        <v>0</v>
      </c>
      <c r="K436" s="136" t="s">
        <v>317</v>
      </c>
      <c r="L436" s="34"/>
      <c r="M436" s="141" t="s">
        <v>43</v>
      </c>
      <c r="N436" s="142" t="s">
        <v>52</v>
      </c>
      <c r="P436" s="143">
        <f>O436*H436</f>
        <v>0</v>
      </c>
      <c r="Q436" s="143">
        <v>6.0000000000000001E-3</v>
      </c>
      <c r="R436" s="143">
        <f>Q436*H436</f>
        <v>0.44640000000000002</v>
      </c>
      <c r="S436" s="143">
        <v>0</v>
      </c>
      <c r="T436" s="144">
        <f>S436*H436</f>
        <v>0</v>
      </c>
      <c r="AR436" s="145" t="s">
        <v>417</v>
      </c>
      <c r="AT436" s="145" t="s">
        <v>313</v>
      </c>
      <c r="AU436" s="145" t="s">
        <v>90</v>
      </c>
      <c r="AY436" s="18" t="s">
        <v>311</v>
      </c>
      <c r="BE436" s="146">
        <f>IF(N436="základní",J436,0)</f>
        <v>0</v>
      </c>
      <c r="BF436" s="146">
        <f>IF(N436="snížená",J436,0)</f>
        <v>0</v>
      </c>
      <c r="BG436" s="146">
        <f>IF(N436="zákl. přenesená",J436,0)</f>
        <v>0</v>
      </c>
      <c r="BH436" s="146">
        <f>IF(N436="sníž. přenesená",J436,0)</f>
        <v>0</v>
      </c>
      <c r="BI436" s="146">
        <f>IF(N436="nulová",J436,0)</f>
        <v>0</v>
      </c>
      <c r="BJ436" s="18" t="s">
        <v>88</v>
      </c>
      <c r="BK436" s="146">
        <f>ROUND(I436*H436,2)</f>
        <v>0</v>
      </c>
      <c r="BL436" s="18" t="s">
        <v>417</v>
      </c>
      <c r="BM436" s="145" t="s">
        <v>5218</v>
      </c>
    </row>
    <row r="437" spans="2:65" s="1" customFormat="1" ht="11.25" x14ac:dyDescent="0.2">
      <c r="B437" s="34"/>
      <c r="D437" s="147" t="s">
        <v>320</v>
      </c>
      <c r="F437" s="148" t="s">
        <v>3638</v>
      </c>
      <c r="I437" s="149"/>
      <c r="L437" s="34"/>
      <c r="M437" s="150"/>
      <c r="T437" s="55"/>
      <c r="AT437" s="18" t="s">
        <v>320</v>
      </c>
      <c r="AU437" s="18" t="s">
        <v>90</v>
      </c>
    </row>
    <row r="438" spans="2:65" s="12" customFormat="1" ht="11.25" x14ac:dyDescent="0.2">
      <c r="B438" s="151"/>
      <c r="D438" s="152" t="s">
        <v>322</v>
      </c>
      <c r="E438" s="153" t="s">
        <v>43</v>
      </c>
      <c r="F438" s="154" t="s">
        <v>4989</v>
      </c>
      <c r="H438" s="155">
        <v>34.799999999999997</v>
      </c>
      <c r="I438" s="156"/>
      <c r="L438" s="151"/>
      <c r="M438" s="157"/>
      <c r="T438" s="158"/>
      <c r="AT438" s="153" t="s">
        <v>322</v>
      </c>
      <c r="AU438" s="153" t="s">
        <v>90</v>
      </c>
      <c r="AV438" s="12" t="s">
        <v>90</v>
      </c>
      <c r="AW438" s="12" t="s">
        <v>41</v>
      </c>
      <c r="AX438" s="12" t="s">
        <v>81</v>
      </c>
      <c r="AY438" s="153" t="s">
        <v>311</v>
      </c>
    </row>
    <row r="439" spans="2:65" s="12" customFormat="1" ht="11.25" x14ac:dyDescent="0.2">
      <c r="B439" s="151"/>
      <c r="D439" s="152" t="s">
        <v>322</v>
      </c>
      <c r="E439" s="153" t="s">
        <v>43</v>
      </c>
      <c r="F439" s="154" t="s">
        <v>5215</v>
      </c>
      <c r="H439" s="155">
        <v>39.6</v>
      </c>
      <c r="I439" s="156"/>
      <c r="L439" s="151"/>
      <c r="M439" s="157"/>
      <c r="T439" s="158"/>
      <c r="AT439" s="153" t="s">
        <v>322</v>
      </c>
      <c r="AU439" s="153" t="s">
        <v>90</v>
      </c>
      <c r="AV439" s="12" t="s">
        <v>90</v>
      </c>
      <c r="AW439" s="12" t="s">
        <v>41</v>
      </c>
      <c r="AX439" s="12" t="s">
        <v>81</v>
      </c>
      <c r="AY439" s="153" t="s">
        <v>311</v>
      </c>
    </row>
    <row r="440" spans="2:65" s="13" customFormat="1" ht="11.25" x14ac:dyDescent="0.2">
      <c r="B440" s="159"/>
      <c r="D440" s="152" t="s">
        <v>322</v>
      </c>
      <c r="E440" s="160" t="s">
        <v>43</v>
      </c>
      <c r="F440" s="161" t="s">
        <v>331</v>
      </c>
      <c r="H440" s="162">
        <v>74.400000000000006</v>
      </c>
      <c r="I440" s="163"/>
      <c r="L440" s="159"/>
      <c r="M440" s="164"/>
      <c r="T440" s="165"/>
      <c r="AT440" s="160" t="s">
        <v>322</v>
      </c>
      <c r="AU440" s="160" t="s">
        <v>90</v>
      </c>
      <c r="AV440" s="13" t="s">
        <v>318</v>
      </c>
      <c r="AW440" s="13" t="s">
        <v>41</v>
      </c>
      <c r="AX440" s="13" t="s">
        <v>88</v>
      </c>
      <c r="AY440" s="160" t="s">
        <v>311</v>
      </c>
    </row>
    <row r="441" spans="2:65" s="1" customFormat="1" ht="21.75" customHeight="1" x14ac:dyDescent="0.2">
      <c r="B441" s="34"/>
      <c r="C441" s="172" t="s">
        <v>1030</v>
      </c>
      <c r="D441" s="172" t="s">
        <v>634</v>
      </c>
      <c r="E441" s="173" t="s">
        <v>4715</v>
      </c>
      <c r="F441" s="174" t="s">
        <v>4716</v>
      </c>
      <c r="G441" s="175" t="s">
        <v>250</v>
      </c>
      <c r="H441" s="176">
        <v>81.84</v>
      </c>
      <c r="I441" s="177"/>
      <c r="J441" s="178">
        <f>ROUND(I441*H441,2)</f>
        <v>0</v>
      </c>
      <c r="K441" s="174" t="s">
        <v>317</v>
      </c>
      <c r="L441" s="179"/>
      <c r="M441" s="180" t="s">
        <v>43</v>
      </c>
      <c r="N441" s="181" t="s">
        <v>52</v>
      </c>
      <c r="P441" s="143">
        <f>O441*H441</f>
        <v>0</v>
      </c>
      <c r="Q441" s="143">
        <v>2.1999999999999999E-2</v>
      </c>
      <c r="R441" s="143">
        <f>Q441*H441</f>
        <v>1.8004800000000001</v>
      </c>
      <c r="S441" s="143">
        <v>0</v>
      </c>
      <c r="T441" s="144">
        <f>S441*H441</f>
        <v>0</v>
      </c>
      <c r="AR441" s="145" t="s">
        <v>528</v>
      </c>
      <c r="AT441" s="145" t="s">
        <v>634</v>
      </c>
      <c r="AU441" s="145" t="s">
        <v>90</v>
      </c>
      <c r="AY441" s="18" t="s">
        <v>311</v>
      </c>
      <c r="BE441" s="146">
        <f>IF(N441="základní",J441,0)</f>
        <v>0</v>
      </c>
      <c r="BF441" s="146">
        <f>IF(N441="snížená",J441,0)</f>
        <v>0</v>
      </c>
      <c r="BG441" s="146">
        <f>IF(N441="zákl. přenesená",J441,0)</f>
        <v>0</v>
      </c>
      <c r="BH441" s="146">
        <f>IF(N441="sníž. přenesená",J441,0)</f>
        <v>0</v>
      </c>
      <c r="BI441" s="146">
        <f>IF(N441="nulová",J441,0)</f>
        <v>0</v>
      </c>
      <c r="BJ441" s="18" t="s">
        <v>88</v>
      </c>
      <c r="BK441" s="146">
        <f>ROUND(I441*H441,2)</f>
        <v>0</v>
      </c>
      <c r="BL441" s="18" t="s">
        <v>417</v>
      </c>
      <c r="BM441" s="145" t="s">
        <v>5219</v>
      </c>
    </row>
    <row r="442" spans="2:65" s="12" customFormat="1" ht="11.25" x14ac:dyDescent="0.2">
      <c r="B442" s="151"/>
      <c r="D442" s="152" t="s">
        <v>322</v>
      </c>
      <c r="F442" s="154" t="s">
        <v>5220</v>
      </c>
      <c r="H442" s="155">
        <v>81.84</v>
      </c>
      <c r="I442" s="156"/>
      <c r="L442" s="151"/>
      <c r="M442" s="157"/>
      <c r="T442" s="158"/>
      <c r="AT442" s="153" t="s">
        <v>322</v>
      </c>
      <c r="AU442" s="153" t="s">
        <v>90</v>
      </c>
      <c r="AV442" s="12" t="s">
        <v>90</v>
      </c>
      <c r="AW442" s="12" t="s">
        <v>4</v>
      </c>
      <c r="AX442" s="12" t="s">
        <v>88</v>
      </c>
      <c r="AY442" s="153" t="s">
        <v>311</v>
      </c>
    </row>
    <row r="443" spans="2:65" s="1" customFormat="1" ht="24.2" customHeight="1" x14ac:dyDescent="0.2">
      <c r="B443" s="34"/>
      <c r="C443" s="134" t="s">
        <v>1033</v>
      </c>
      <c r="D443" s="134" t="s">
        <v>313</v>
      </c>
      <c r="E443" s="135" t="s">
        <v>4719</v>
      </c>
      <c r="F443" s="136" t="s">
        <v>4720</v>
      </c>
      <c r="G443" s="137" t="s">
        <v>962</v>
      </c>
      <c r="H443" s="183"/>
      <c r="I443" s="139"/>
      <c r="J443" s="140">
        <f>ROUND(I443*H443,2)</f>
        <v>0</v>
      </c>
      <c r="K443" s="136" t="s">
        <v>317</v>
      </c>
      <c r="L443" s="34"/>
      <c r="M443" s="141" t="s">
        <v>43</v>
      </c>
      <c r="N443" s="142" t="s">
        <v>52</v>
      </c>
      <c r="P443" s="143">
        <f>O443*H443</f>
        <v>0</v>
      </c>
      <c r="Q443" s="143">
        <v>0</v>
      </c>
      <c r="R443" s="143">
        <f>Q443*H443</f>
        <v>0</v>
      </c>
      <c r="S443" s="143">
        <v>0</v>
      </c>
      <c r="T443" s="144">
        <f>S443*H443</f>
        <v>0</v>
      </c>
      <c r="AR443" s="145" t="s">
        <v>417</v>
      </c>
      <c r="AT443" s="145" t="s">
        <v>313</v>
      </c>
      <c r="AU443" s="145" t="s">
        <v>90</v>
      </c>
      <c r="AY443" s="18" t="s">
        <v>311</v>
      </c>
      <c r="BE443" s="146">
        <f>IF(N443="základní",J443,0)</f>
        <v>0</v>
      </c>
      <c r="BF443" s="146">
        <f>IF(N443="snížená",J443,0)</f>
        <v>0</v>
      </c>
      <c r="BG443" s="146">
        <f>IF(N443="zákl. přenesená",J443,0)</f>
        <v>0</v>
      </c>
      <c r="BH443" s="146">
        <f>IF(N443="sníž. přenesená",J443,0)</f>
        <v>0</v>
      </c>
      <c r="BI443" s="146">
        <f>IF(N443="nulová",J443,0)</f>
        <v>0</v>
      </c>
      <c r="BJ443" s="18" t="s">
        <v>88</v>
      </c>
      <c r="BK443" s="146">
        <f>ROUND(I443*H443,2)</f>
        <v>0</v>
      </c>
      <c r="BL443" s="18" t="s">
        <v>417</v>
      </c>
      <c r="BM443" s="145" t="s">
        <v>5221</v>
      </c>
    </row>
    <row r="444" spans="2:65" s="1" customFormat="1" ht="11.25" x14ac:dyDescent="0.2">
      <c r="B444" s="34"/>
      <c r="D444" s="147" t="s">
        <v>320</v>
      </c>
      <c r="F444" s="148" t="s">
        <v>4722</v>
      </c>
      <c r="I444" s="149"/>
      <c r="L444" s="34"/>
      <c r="M444" s="150"/>
      <c r="T444" s="55"/>
      <c r="AT444" s="18" t="s">
        <v>320</v>
      </c>
      <c r="AU444" s="18" t="s">
        <v>90</v>
      </c>
    </row>
    <row r="445" spans="2:65" s="11" customFormat="1" ht="22.9" customHeight="1" x14ac:dyDescent="0.2">
      <c r="B445" s="122"/>
      <c r="D445" s="123" t="s">
        <v>80</v>
      </c>
      <c r="E445" s="132" t="s">
        <v>1507</v>
      </c>
      <c r="F445" s="132" t="s">
        <v>1508</v>
      </c>
      <c r="I445" s="125"/>
      <c r="J445" s="133">
        <f>BK445</f>
        <v>0</v>
      </c>
      <c r="L445" s="122"/>
      <c r="M445" s="127"/>
      <c r="P445" s="128">
        <f>SUM(P446:P458)</f>
        <v>0</v>
      </c>
      <c r="R445" s="128">
        <f>SUM(R446:R458)</f>
        <v>0.36434999999999995</v>
      </c>
      <c r="T445" s="129">
        <f>SUM(T446:T458)</f>
        <v>0</v>
      </c>
      <c r="AR445" s="123" t="s">
        <v>90</v>
      </c>
      <c r="AT445" s="130" t="s">
        <v>80</v>
      </c>
      <c r="AU445" s="130" t="s">
        <v>88</v>
      </c>
      <c r="AY445" s="123" t="s">
        <v>311</v>
      </c>
      <c r="BK445" s="131">
        <f>SUM(BK446:BK458)</f>
        <v>0</v>
      </c>
    </row>
    <row r="446" spans="2:65" s="1" customFormat="1" ht="16.5" customHeight="1" x14ac:dyDescent="0.2">
      <c r="B446" s="34"/>
      <c r="C446" s="134" t="s">
        <v>1038</v>
      </c>
      <c r="D446" s="134" t="s">
        <v>313</v>
      </c>
      <c r="E446" s="135" t="s">
        <v>4723</v>
      </c>
      <c r="F446" s="136" t="s">
        <v>4724</v>
      </c>
      <c r="G446" s="137" t="s">
        <v>250</v>
      </c>
      <c r="H446" s="138">
        <v>10.41</v>
      </c>
      <c r="I446" s="139"/>
      <c r="J446" s="140">
        <f>ROUND(I446*H446,2)</f>
        <v>0</v>
      </c>
      <c r="K446" s="136" t="s">
        <v>317</v>
      </c>
      <c r="L446" s="34"/>
      <c r="M446" s="141" t="s">
        <v>43</v>
      </c>
      <c r="N446" s="142" t="s">
        <v>52</v>
      </c>
      <c r="P446" s="143">
        <f>O446*H446</f>
        <v>0</v>
      </c>
      <c r="Q446" s="143">
        <v>2.9999999999999997E-4</v>
      </c>
      <c r="R446" s="143">
        <f>Q446*H446</f>
        <v>3.1229999999999999E-3</v>
      </c>
      <c r="S446" s="143">
        <v>0</v>
      </c>
      <c r="T446" s="144">
        <f>S446*H446</f>
        <v>0</v>
      </c>
      <c r="AR446" s="145" t="s">
        <v>417</v>
      </c>
      <c r="AT446" s="145" t="s">
        <v>313</v>
      </c>
      <c r="AU446" s="145" t="s">
        <v>90</v>
      </c>
      <c r="AY446" s="18" t="s">
        <v>311</v>
      </c>
      <c r="BE446" s="146">
        <f>IF(N446="základní",J446,0)</f>
        <v>0</v>
      </c>
      <c r="BF446" s="146">
        <f>IF(N446="snížená",J446,0)</f>
        <v>0</v>
      </c>
      <c r="BG446" s="146">
        <f>IF(N446="zákl. přenesená",J446,0)</f>
        <v>0</v>
      </c>
      <c r="BH446" s="146">
        <f>IF(N446="sníž. přenesená",J446,0)</f>
        <v>0</v>
      </c>
      <c r="BI446" s="146">
        <f>IF(N446="nulová",J446,0)</f>
        <v>0</v>
      </c>
      <c r="BJ446" s="18" t="s">
        <v>88</v>
      </c>
      <c r="BK446" s="146">
        <f>ROUND(I446*H446,2)</f>
        <v>0</v>
      </c>
      <c r="BL446" s="18" t="s">
        <v>417</v>
      </c>
      <c r="BM446" s="145" t="s">
        <v>5222</v>
      </c>
    </row>
    <row r="447" spans="2:65" s="1" customFormat="1" ht="11.25" x14ac:dyDescent="0.2">
      <c r="B447" s="34"/>
      <c r="D447" s="147" t="s">
        <v>320</v>
      </c>
      <c r="F447" s="148" t="s">
        <v>4726</v>
      </c>
      <c r="I447" s="149"/>
      <c r="L447" s="34"/>
      <c r="M447" s="150"/>
      <c r="T447" s="55"/>
      <c r="AT447" s="18" t="s">
        <v>320</v>
      </c>
      <c r="AU447" s="18" t="s">
        <v>90</v>
      </c>
    </row>
    <row r="448" spans="2:65" s="12" customFormat="1" ht="11.25" x14ac:dyDescent="0.2">
      <c r="B448" s="151"/>
      <c r="D448" s="152" t="s">
        <v>322</v>
      </c>
      <c r="E448" s="153" t="s">
        <v>43</v>
      </c>
      <c r="F448" s="154" t="s">
        <v>5223</v>
      </c>
      <c r="H448" s="155">
        <v>10.41</v>
      </c>
      <c r="I448" s="156"/>
      <c r="L448" s="151"/>
      <c r="M448" s="157"/>
      <c r="T448" s="158"/>
      <c r="AT448" s="153" t="s">
        <v>322</v>
      </c>
      <c r="AU448" s="153" t="s">
        <v>90</v>
      </c>
      <c r="AV448" s="12" t="s">
        <v>90</v>
      </c>
      <c r="AW448" s="12" t="s">
        <v>41</v>
      </c>
      <c r="AX448" s="12" t="s">
        <v>88</v>
      </c>
      <c r="AY448" s="153" t="s">
        <v>311</v>
      </c>
    </row>
    <row r="449" spans="2:65" s="1" customFormat="1" ht="21.75" customHeight="1" x14ac:dyDescent="0.2">
      <c r="B449" s="34"/>
      <c r="C449" s="134" t="s">
        <v>1043</v>
      </c>
      <c r="D449" s="134" t="s">
        <v>313</v>
      </c>
      <c r="E449" s="135" t="s">
        <v>4727</v>
      </c>
      <c r="F449" s="136" t="s">
        <v>4728</v>
      </c>
      <c r="G449" s="137" t="s">
        <v>250</v>
      </c>
      <c r="H449" s="138">
        <v>10.41</v>
      </c>
      <c r="I449" s="139"/>
      <c r="J449" s="140">
        <f>ROUND(I449*H449,2)</f>
        <v>0</v>
      </c>
      <c r="K449" s="136" t="s">
        <v>317</v>
      </c>
      <c r="L449" s="34"/>
      <c r="M449" s="141" t="s">
        <v>43</v>
      </c>
      <c r="N449" s="142" t="s">
        <v>52</v>
      </c>
      <c r="P449" s="143">
        <f>O449*H449</f>
        <v>0</v>
      </c>
      <c r="Q449" s="143">
        <v>4.4999999999999997E-3</v>
      </c>
      <c r="R449" s="143">
        <f>Q449*H449</f>
        <v>4.6844999999999998E-2</v>
      </c>
      <c r="S449" s="143">
        <v>0</v>
      </c>
      <c r="T449" s="144">
        <f>S449*H449</f>
        <v>0</v>
      </c>
      <c r="AR449" s="145" t="s">
        <v>417</v>
      </c>
      <c r="AT449" s="145" t="s">
        <v>313</v>
      </c>
      <c r="AU449" s="145" t="s">
        <v>90</v>
      </c>
      <c r="AY449" s="18" t="s">
        <v>311</v>
      </c>
      <c r="BE449" s="146">
        <f>IF(N449="základní",J449,0)</f>
        <v>0</v>
      </c>
      <c r="BF449" s="146">
        <f>IF(N449="snížená",J449,0)</f>
        <v>0</v>
      </c>
      <c r="BG449" s="146">
        <f>IF(N449="zákl. přenesená",J449,0)</f>
        <v>0</v>
      </c>
      <c r="BH449" s="146">
        <f>IF(N449="sníž. přenesená",J449,0)</f>
        <v>0</v>
      </c>
      <c r="BI449" s="146">
        <f>IF(N449="nulová",J449,0)</f>
        <v>0</v>
      </c>
      <c r="BJ449" s="18" t="s">
        <v>88</v>
      </c>
      <c r="BK449" s="146">
        <f>ROUND(I449*H449,2)</f>
        <v>0</v>
      </c>
      <c r="BL449" s="18" t="s">
        <v>417</v>
      </c>
      <c r="BM449" s="145" t="s">
        <v>5224</v>
      </c>
    </row>
    <row r="450" spans="2:65" s="1" customFormat="1" ht="11.25" x14ac:dyDescent="0.2">
      <c r="B450" s="34"/>
      <c r="D450" s="147" t="s">
        <v>320</v>
      </c>
      <c r="F450" s="148" t="s">
        <v>4730</v>
      </c>
      <c r="I450" s="149"/>
      <c r="L450" s="34"/>
      <c r="M450" s="150"/>
      <c r="T450" s="55"/>
      <c r="AT450" s="18" t="s">
        <v>320</v>
      </c>
      <c r="AU450" s="18" t="s">
        <v>90</v>
      </c>
    </row>
    <row r="451" spans="2:65" s="12" customFormat="1" ht="11.25" x14ac:dyDescent="0.2">
      <c r="B451" s="151"/>
      <c r="D451" s="152" t="s">
        <v>322</v>
      </c>
      <c r="E451" s="153" t="s">
        <v>43</v>
      </c>
      <c r="F451" s="154" t="s">
        <v>5223</v>
      </c>
      <c r="H451" s="155">
        <v>10.41</v>
      </c>
      <c r="I451" s="156"/>
      <c r="L451" s="151"/>
      <c r="M451" s="157"/>
      <c r="T451" s="158"/>
      <c r="AT451" s="153" t="s">
        <v>322</v>
      </c>
      <c r="AU451" s="153" t="s">
        <v>90</v>
      </c>
      <c r="AV451" s="12" t="s">
        <v>90</v>
      </c>
      <c r="AW451" s="12" t="s">
        <v>41</v>
      </c>
      <c r="AX451" s="12" t="s">
        <v>88</v>
      </c>
      <c r="AY451" s="153" t="s">
        <v>311</v>
      </c>
    </row>
    <row r="452" spans="2:65" s="1" customFormat="1" ht="21.75" customHeight="1" x14ac:dyDescent="0.2">
      <c r="B452" s="34"/>
      <c r="C452" s="134" t="s">
        <v>1050</v>
      </c>
      <c r="D452" s="134" t="s">
        <v>313</v>
      </c>
      <c r="E452" s="135" t="s">
        <v>4731</v>
      </c>
      <c r="F452" s="136" t="s">
        <v>4732</v>
      </c>
      <c r="G452" s="137" t="s">
        <v>250</v>
      </c>
      <c r="H452" s="138">
        <v>10.41</v>
      </c>
      <c r="I452" s="139"/>
      <c r="J452" s="140">
        <f>ROUND(I452*H452,2)</f>
        <v>0</v>
      </c>
      <c r="K452" s="136" t="s">
        <v>317</v>
      </c>
      <c r="L452" s="34"/>
      <c r="M452" s="141" t="s">
        <v>43</v>
      </c>
      <c r="N452" s="142" t="s">
        <v>52</v>
      </c>
      <c r="P452" s="143">
        <f>O452*H452</f>
        <v>0</v>
      </c>
      <c r="Q452" s="143">
        <v>6.0000000000000001E-3</v>
      </c>
      <c r="R452" s="143">
        <f>Q452*H452</f>
        <v>6.2460000000000002E-2</v>
      </c>
      <c r="S452" s="143">
        <v>0</v>
      </c>
      <c r="T452" s="144">
        <f>S452*H452</f>
        <v>0</v>
      </c>
      <c r="AR452" s="145" t="s">
        <v>417</v>
      </c>
      <c r="AT452" s="145" t="s">
        <v>313</v>
      </c>
      <c r="AU452" s="145" t="s">
        <v>90</v>
      </c>
      <c r="AY452" s="18" t="s">
        <v>311</v>
      </c>
      <c r="BE452" s="146">
        <f>IF(N452="základní",J452,0)</f>
        <v>0</v>
      </c>
      <c r="BF452" s="146">
        <f>IF(N452="snížená",J452,0)</f>
        <v>0</v>
      </c>
      <c r="BG452" s="146">
        <f>IF(N452="zákl. přenesená",J452,0)</f>
        <v>0</v>
      </c>
      <c r="BH452" s="146">
        <f>IF(N452="sníž. přenesená",J452,0)</f>
        <v>0</v>
      </c>
      <c r="BI452" s="146">
        <f>IF(N452="nulová",J452,0)</f>
        <v>0</v>
      </c>
      <c r="BJ452" s="18" t="s">
        <v>88</v>
      </c>
      <c r="BK452" s="146">
        <f>ROUND(I452*H452,2)</f>
        <v>0</v>
      </c>
      <c r="BL452" s="18" t="s">
        <v>417</v>
      </c>
      <c r="BM452" s="145" t="s">
        <v>5225</v>
      </c>
    </row>
    <row r="453" spans="2:65" s="1" customFormat="1" ht="11.25" x14ac:dyDescent="0.2">
      <c r="B453" s="34"/>
      <c r="D453" s="147" t="s">
        <v>320</v>
      </c>
      <c r="F453" s="148" t="s">
        <v>4734</v>
      </c>
      <c r="I453" s="149"/>
      <c r="L453" s="34"/>
      <c r="M453" s="150"/>
      <c r="T453" s="55"/>
      <c r="AT453" s="18" t="s">
        <v>320</v>
      </c>
      <c r="AU453" s="18" t="s">
        <v>90</v>
      </c>
    </row>
    <row r="454" spans="2:65" s="12" customFormat="1" ht="11.25" x14ac:dyDescent="0.2">
      <c r="B454" s="151"/>
      <c r="D454" s="152" t="s">
        <v>322</v>
      </c>
      <c r="E454" s="153" t="s">
        <v>43</v>
      </c>
      <c r="F454" s="154" t="s">
        <v>5223</v>
      </c>
      <c r="H454" s="155">
        <v>10.41</v>
      </c>
      <c r="I454" s="156"/>
      <c r="L454" s="151"/>
      <c r="M454" s="157"/>
      <c r="T454" s="158"/>
      <c r="AT454" s="153" t="s">
        <v>322</v>
      </c>
      <c r="AU454" s="153" t="s">
        <v>90</v>
      </c>
      <c r="AV454" s="12" t="s">
        <v>90</v>
      </c>
      <c r="AW454" s="12" t="s">
        <v>41</v>
      </c>
      <c r="AX454" s="12" t="s">
        <v>88</v>
      </c>
      <c r="AY454" s="153" t="s">
        <v>311</v>
      </c>
    </row>
    <row r="455" spans="2:65" s="1" customFormat="1" ht="16.5" customHeight="1" x14ac:dyDescent="0.2">
      <c r="B455" s="34"/>
      <c r="C455" s="172" t="s">
        <v>1053</v>
      </c>
      <c r="D455" s="172" t="s">
        <v>634</v>
      </c>
      <c r="E455" s="173" t="s">
        <v>4735</v>
      </c>
      <c r="F455" s="174" t="s">
        <v>4736</v>
      </c>
      <c r="G455" s="175" t="s">
        <v>250</v>
      </c>
      <c r="H455" s="176">
        <v>11.451000000000001</v>
      </c>
      <c r="I455" s="177"/>
      <c r="J455" s="178">
        <f>ROUND(I455*H455,2)</f>
        <v>0</v>
      </c>
      <c r="K455" s="174" t="s">
        <v>317</v>
      </c>
      <c r="L455" s="179"/>
      <c r="M455" s="180" t="s">
        <v>43</v>
      </c>
      <c r="N455" s="181" t="s">
        <v>52</v>
      </c>
      <c r="P455" s="143">
        <f>O455*H455</f>
        <v>0</v>
      </c>
      <c r="Q455" s="143">
        <v>2.1999999999999999E-2</v>
      </c>
      <c r="R455" s="143">
        <f>Q455*H455</f>
        <v>0.25192199999999998</v>
      </c>
      <c r="S455" s="143">
        <v>0</v>
      </c>
      <c r="T455" s="144">
        <f>S455*H455</f>
        <v>0</v>
      </c>
      <c r="AR455" s="145" t="s">
        <v>528</v>
      </c>
      <c r="AT455" s="145" t="s">
        <v>634</v>
      </c>
      <c r="AU455" s="145" t="s">
        <v>90</v>
      </c>
      <c r="AY455" s="18" t="s">
        <v>311</v>
      </c>
      <c r="BE455" s="146">
        <f>IF(N455="základní",J455,0)</f>
        <v>0</v>
      </c>
      <c r="BF455" s="146">
        <f>IF(N455="snížená",J455,0)</f>
        <v>0</v>
      </c>
      <c r="BG455" s="146">
        <f>IF(N455="zákl. přenesená",J455,0)</f>
        <v>0</v>
      </c>
      <c r="BH455" s="146">
        <f>IF(N455="sníž. přenesená",J455,0)</f>
        <v>0</v>
      </c>
      <c r="BI455" s="146">
        <f>IF(N455="nulová",J455,0)</f>
        <v>0</v>
      </c>
      <c r="BJ455" s="18" t="s">
        <v>88</v>
      </c>
      <c r="BK455" s="146">
        <f>ROUND(I455*H455,2)</f>
        <v>0</v>
      </c>
      <c r="BL455" s="18" t="s">
        <v>417</v>
      </c>
      <c r="BM455" s="145" t="s">
        <v>5226</v>
      </c>
    </row>
    <row r="456" spans="2:65" s="12" customFormat="1" ht="11.25" x14ac:dyDescent="0.2">
      <c r="B456" s="151"/>
      <c r="D456" s="152" t="s">
        <v>322</v>
      </c>
      <c r="F456" s="154" t="s">
        <v>5227</v>
      </c>
      <c r="H456" s="155">
        <v>11.451000000000001</v>
      </c>
      <c r="I456" s="156"/>
      <c r="L456" s="151"/>
      <c r="M456" s="157"/>
      <c r="T456" s="158"/>
      <c r="AT456" s="153" t="s">
        <v>322</v>
      </c>
      <c r="AU456" s="153" t="s">
        <v>90</v>
      </c>
      <c r="AV456" s="12" t="s">
        <v>90</v>
      </c>
      <c r="AW456" s="12" t="s">
        <v>4</v>
      </c>
      <c r="AX456" s="12" t="s">
        <v>88</v>
      </c>
      <c r="AY456" s="153" t="s">
        <v>311</v>
      </c>
    </row>
    <row r="457" spans="2:65" s="1" customFormat="1" ht="24.2" customHeight="1" x14ac:dyDescent="0.2">
      <c r="B457" s="34"/>
      <c r="C457" s="134" t="s">
        <v>1059</v>
      </c>
      <c r="D457" s="134" t="s">
        <v>313</v>
      </c>
      <c r="E457" s="135" t="s">
        <v>4748</v>
      </c>
      <c r="F457" s="136" t="s">
        <v>4749</v>
      </c>
      <c r="G457" s="137" t="s">
        <v>962</v>
      </c>
      <c r="H457" s="183"/>
      <c r="I457" s="139"/>
      <c r="J457" s="140">
        <f>ROUND(I457*H457,2)</f>
        <v>0</v>
      </c>
      <c r="K457" s="136" t="s">
        <v>317</v>
      </c>
      <c r="L457" s="34"/>
      <c r="M457" s="141" t="s">
        <v>43</v>
      </c>
      <c r="N457" s="142" t="s">
        <v>52</v>
      </c>
      <c r="P457" s="143">
        <f>O457*H457</f>
        <v>0</v>
      </c>
      <c r="Q457" s="143">
        <v>0</v>
      </c>
      <c r="R457" s="143">
        <f>Q457*H457</f>
        <v>0</v>
      </c>
      <c r="S457" s="143">
        <v>0</v>
      </c>
      <c r="T457" s="144">
        <f>S457*H457</f>
        <v>0</v>
      </c>
      <c r="AR457" s="145" t="s">
        <v>417</v>
      </c>
      <c r="AT457" s="145" t="s">
        <v>313</v>
      </c>
      <c r="AU457" s="145" t="s">
        <v>90</v>
      </c>
      <c r="AY457" s="18" t="s">
        <v>311</v>
      </c>
      <c r="BE457" s="146">
        <f>IF(N457="základní",J457,0)</f>
        <v>0</v>
      </c>
      <c r="BF457" s="146">
        <f>IF(N457="snížená",J457,0)</f>
        <v>0</v>
      </c>
      <c r="BG457" s="146">
        <f>IF(N457="zákl. přenesená",J457,0)</f>
        <v>0</v>
      </c>
      <c r="BH457" s="146">
        <f>IF(N457="sníž. přenesená",J457,0)</f>
        <v>0</v>
      </c>
      <c r="BI457" s="146">
        <f>IF(N457="nulová",J457,0)</f>
        <v>0</v>
      </c>
      <c r="BJ457" s="18" t="s">
        <v>88</v>
      </c>
      <c r="BK457" s="146">
        <f>ROUND(I457*H457,2)</f>
        <v>0</v>
      </c>
      <c r="BL457" s="18" t="s">
        <v>417</v>
      </c>
      <c r="BM457" s="145" t="s">
        <v>5228</v>
      </c>
    </row>
    <row r="458" spans="2:65" s="1" customFormat="1" ht="11.25" x14ac:dyDescent="0.2">
      <c r="B458" s="34"/>
      <c r="D458" s="147" t="s">
        <v>320</v>
      </c>
      <c r="F458" s="148" t="s">
        <v>4751</v>
      </c>
      <c r="I458" s="149"/>
      <c r="L458" s="34"/>
      <c r="M458" s="150"/>
      <c r="T458" s="55"/>
      <c r="AT458" s="18" t="s">
        <v>320</v>
      </c>
      <c r="AU458" s="18" t="s">
        <v>90</v>
      </c>
    </row>
    <row r="459" spans="2:65" s="11" customFormat="1" ht="22.9" customHeight="1" x14ac:dyDescent="0.2">
      <c r="B459" s="122"/>
      <c r="D459" s="123" t="s">
        <v>80</v>
      </c>
      <c r="E459" s="132" t="s">
        <v>1560</v>
      </c>
      <c r="F459" s="132" t="s">
        <v>1561</v>
      </c>
      <c r="I459" s="125"/>
      <c r="J459" s="133">
        <f>BK459</f>
        <v>0</v>
      </c>
      <c r="L459" s="122"/>
      <c r="M459" s="127"/>
      <c r="P459" s="128">
        <f>SUM(P460:P493)</f>
        <v>0</v>
      </c>
      <c r="R459" s="128">
        <f>SUM(R460:R493)</f>
        <v>7.4956099999999998E-2</v>
      </c>
      <c r="T459" s="129">
        <f>SUM(T460:T493)</f>
        <v>0</v>
      </c>
      <c r="AR459" s="123" t="s">
        <v>90</v>
      </c>
      <c r="AT459" s="130" t="s">
        <v>80</v>
      </c>
      <c r="AU459" s="130" t="s">
        <v>88</v>
      </c>
      <c r="AY459" s="123" t="s">
        <v>311</v>
      </c>
      <c r="BK459" s="131">
        <f>SUM(BK460:BK493)</f>
        <v>0</v>
      </c>
    </row>
    <row r="460" spans="2:65" s="1" customFormat="1" ht="16.5" customHeight="1" x14ac:dyDescent="0.2">
      <c r="B460" s="34"/>
      <c r="C460" s="134" t="s">
        <v>1062</v>
      </c>
      <c r="D460" s="134" t="s">
        <v>313</v>
      </c>
      <c r="E460" s="135" t="s">
        <v>5229</v>
      </c>
      <c r="F460" s="136" t="s">
        <v>5230</v>
      </c>
      <c r="G460" s="137" t="s">
        <v>250</v>
      </c>
      <c r="H460" s="138">
        <v>24.4</v>
      </c>
      <c r="I460" s="139"/>
      <c r="J460" s="140">
        <f>ROUND(I460*H460,2)</f>
        <v>0</v>
      </c>
      <c r="K460" s="136" t="s">
        <v>317</v>
      </c>
      <c r="L460" s="34"/>
      <c r="M460" s="141" t="s">
        <v>43</v>
      </c>
      <c r="N460" s="142" t="s">
        <v>52</v>
      </c>
      <c r="P460" s="143">
        <f>O460*H460</f>
        <v>0</v>
      </c>
      <c r="Q460" s="143">
        <v>1.6000000000000001E-4</v>
      </c>
      <c r="R460" s="143">
        <f>Q460*H460</f>
        <v>3.9039999999999999E-3</v>
      </c>
      <c r="S460" s="143">
        <v>0</v>
      </c>
      <c r="T460" s="144">
        <f>S460*H460</f>
        <v>0</v>
      </c>
      <c r="AR460" s="145" t="s">
        <v>417</v>
      </c>
      <c r="AT460" s="145" t="s">
        <v>313</v>
      </c>
      <c r="AU460" s="145" t="s">
        <v>90</v>
      </c>
      <c r="AY460" s="18" t="s">
        <v>311</v>
      </c>
      <c r="BE460" s="146">
        <f>IF(N460="základní",J460,0)</f>
        <v>0</v>
      </c>
      <c r="BF460" s="146">
        <f>IF(N460="snížená",J460,0)</f>
        <v>0</v>
      </c>
      <c r="BG460" s="146">
        <f>IF(N460="zákl. přenesená",J460,0)</f>
        <v>0</v>
      </c>
      <c r="BH460" s="146">
        <f>IF(N460="sníž. přenesená",J460,0)</f>
        <v>0</v>
      </c>
      <c r="BI460" s="146">
        <f>IF(N460="nulová",J460,0)</f>
        <v>0</v>
      </c>
      <c r="BJ460" s="18" t="s">
        <v>88</v>
      </c>
      <c r="BK460" s="146">
        <f>ROUND(I460*H460,2)</f>
        <v>0</v>
      </c>
      <c r="BL460" s="18" t="s">
        <v>417</v>
      </c>
      <c r="BM460" s="145" t="s">
        <v>5231</v>
      </c>
    </row>
    <row r="461" spans="2:65" s="1" customFormat="1" ht="11.25" x14ac:dyDescent="0.2">
      <c r="B461" s="34"/>
      <c r="D461" s="147" t="s">
        <v>320</v>
      </c>
      <c r="F461" s="148" t="s">
        <v>5232</v>
      </c>
      <c r="I461" s="149"/>
      <c r="L461" s="34"/>
      <c r="M461" s="150"/>
      <c r="T461" s="55"/>
      <c r="AT461" s="18" t="s">
        <v>320</v>
      </c>
      <c r="AU461" s="18" t="s">
        <v>90</v>
      </c>
    </row>
    <row r="462" spans="2:65" s="12" customFormat="1" ht="11.25" x14ac:dyDescent="0.2">
      <c r="B462" s="151"/>
      <c r="D462" s="152" t="s">
        <v>322</v>
      </c>
      <c r="E462" s="153" t="s">
        <v>43</v>
      </c>
      <c r="F462" s="154" t="s">
        <v>5050</v>
      </c>
      <c r="H462" s="155">
        <v>24.4</v>
      </c>
      <c r="I462" s="156"/>
      <c r="L462" s="151"/>
      <c r="M462" s="157"/>
      <c r="T462" s="158"/>
      <c r="AT462" s="153" t="s">
        <v>322</v>
      </c>
      <c r="AU462" s="153" t="s">
        <v>90</v>
      </c>
      <c r="AV462" s="12" t="s">
        <v>90</v>
      </c>
      <c r="AW462" s="12" t="s">
        <v>41</v>
      </c>
      <c r="AX462" s="12" t="s">
        <v>88</v>
      </c>
      <c r="AY462" s="153" t="s">
        <v>311</v>
      </c>
    </row>
    <row r="463" spans="2:65" s="1" customFormat="1" ht="16.5" customHeight="1" x14ac:dyDescent="0.2">
      <c r="B463" s="34"/>
      <c r="C463" s="134" t="s">
        <v>1067</v>
      </c>
      <c r="D463" s="134" t="s">
        <v>313</v>
      </c>
      <c r="E463" s="135" t="s">
        <v>5233</v>
      </c>
      <c r="F463" s="136" t="s">
        <v>5234</v>
      </c>
      <c r="G463" s="137" t="s">
        <v>250</v>
      </c>
      <c r="H463" s="138">
        <v>24.4</v>
      </c>
      <c r="I463" s="139"/>
      <c r="J463" s="140">
        <f>ROUND(I463*H463,2)</f>
        <v>0</v>
      </c>
      <c r="K463" s="136" t="s">
        <v>317</v>
      </c>
      <c r="L463" s="34"/>
      <c r="M463" s="141" t="s">
        <v>43</v>
      </c>
      <c r="N463" s="142" t="s">
        <v>52</v>
      </c>
      <c r="P463" s="143">
        <f>O463*H463</f>
        <v>0</v>
      </c>
      <c r="Q463" s="143">
        <v>1.3999999999999999E-4</v>
      </c>
      <c r="R463" s="143">
        <f>Q463*H463</f>
        <v>3.4159999999999993E-3</v>
      </c>
      <c r="S463" s="143">
        <v>0</v>
      </c>
      <c r="T463" s="144">
        <f>S463*H463</f>
        <v>0</v>
      </c>
      <c r="AR463" s="145" t="s">
        <v>417</v>
      </c>
      <c r="AT463" s="145" t="s">
        <v>313</v>
      </c>
      <c r="AU463" s="145" t="s">
        <v>90</v>
      </c>
      <c r="AY463" s="18" t="s">
        <v>311</v>
      </c>
      <c r="BE463" s="146">
        <f>IF(N463="základní",J463,0)</f>
        <v>0</v>
      </c>
      <c r="BF463" s="146">
        <f>IF(N463="snížená",J463,0)</f>
        <v>0</v>
      </c>
      <c r="BG463" s="146">
        <f>IF(N463="zákl. přenesená",J463,0)</f>
        <v>0</v>
      </c>
      <c r="BH463" s="146">
        <f>IF(N463="sníž. přenesená",J463,0)</f>
        <v>0</v>
      </c>
      <c r="BI463" s="146">
        <f>IF(N463="nulová",J463,0)</f>
        <v>0</v>
      </c>
      <c r="BJ463" s="18" t="s">
        <v>88</v>
      </c>
      <c r="BK463" s="146">
        <f>ROUND(I463*H463,2)</f>
        <v>0</v>
      </c>
      <c r="BL463" s="18" t="s">
        <v>417</v>
      </c>
      <c r="BM463" s="145" t="s">
        <v>5235</v>
      </c>
    </row>
    <row r="464" spans="2:65" s="1" customFormat="1" ht="11.25" x14ac:dyDescent="0.2">
      <c r="B464" s="34"/>
      <c r="D464" s="147" t="s">
        <v>320</v>
      </c>
      <c r="F464" s="148" t="s">
        <v>5236</v>
      </c>
      <c r="I464" s="149"/>
      <c r="L464" s="34"/>
      <c r="M464" s="150"/>
      <c r="T464" s="55"/>
      <c r="AT464" s="18" t="s">
        <v>320</v>
      </c>
      <c r="AU464" s="18" t="s">
        <v>90</v>
      </c>
    </row>
    <row r="465" spans="2:65" s="12" customFormat="1" ht="11.25" x14ac:dyDescent="0.2">
      <c r="B465" s="151"/>
      <c r="D465" s="152" t="s">
        <v>322</v>
      </c>
      <c r="E465" s="153" t="s">
        <v>43</v>
      </c>
      <c r="F465" s="154" t="s">
        <v>5050</v>
      </c>
      <c r="H465" s="155">
        <v>24.4</v>
      </c>
      <c r="I465" s="156"/>
      <c r="L465" s="151"/>
      <c r="M465" s="157"/>
      <c r="T465" s="158"/>
      <c r="AT465" s="153" t="s">
        <v>322</v>
      </c>
      <c r="AU465" s="153" t="s">
        <v>90</v>
      </c>
      <c r="AV465" s="12" t="s">
        <v>90</v>
      </c>
      <c r="AW465" s="12" t="s">
        <v>41</v>
      </c>
      <c r="AX465" s="12" t="s">
        <v>88</v>
      </c>
      <c r="AY465" s="153" t="s">
        <v>311</v>
      </c>
    </row>
    <row r="466" spans="2:65" s="1" customFormat="1" ht="21.75" customHeight="1" x14ac:dyDescent="0.2">
      <c r="B466" s="34"/>
      <c r="C466" s="134" t="s">
        <v>1071</v>
      </c>
      <c r="D466" s="134" t="s">
        <v>313</v>
      </c>
      <c r="E466" s="135" t="s">
        <v>5237</v>
      </c>
      <c r="F466" s="136" t="s">
        <v>5238</v>
      </c>
      <c r="G466" s="137" t="s">
        <v>250</v>
      </c>
      <c r="H466" s="138">
        <v>12</v>
      </c>
      <c r="I466" s="139"/>
      <c r="J466" s="140">
        <f>ROUND(I466*H466,2)</f>
        <v>0</v>
      </c>
      <c r="K466" s="136" t="s">
        <v>317</v>
      </c>
      <c r="L466" s="34"/>
      <c r="M466" s="141" t="s">
        <v>43</v>
      </c>
      <c r="N466" s="142" t="s">
        <v>52</v>
      </c>
      <c r="P466" s="143">
        <f>O466*H466</f>
        <v>0</v>
      </c>
      <c r="Q466" s="143">
        <v>6.9999999999999994E-5</v>
      </c>
      <c r="R466" s="143">
        <f>Q466*H466</f>
        <v>8.3999999999999993E-4</v>
      </c>
      <c r="S466" s="143">
        <v>0</v>
      </c>
      <c r="T466" s="144">
        <f>S466*H466</f>
        <v>0</v>
      </c>
      <c r="AR466" s="145" t="s">
        <v>417</v>
      </c>
      <c r="AT466" s="145" t="s">
        <v>313</v>
      </c>
      <c r="AU466" s="145" t="s">
        <v>90</v>
      </c>
      <c r="AY466" s="18" t="s">
        <v>311</v>
      </c>
      <c r="BE466" s="146">
        <f>IF(N466="základní",J466,0)</f>
        <v>0</v>
      </c>
      <c r="BF466" s="146">
        <f>IF(N466="snížená",J466,0)</f>
        <v>0</v>
      </c>
      <c r="BG466" s="146">
        <f>IF(N466="zákl. přenesená",J466,0)</f>
        <v>0</v>
      </c>
      <c r="BH466" s="146">
        <f>IF(N466="sníž. přenesená",J466,0)</f>
        <v>0</v>
      </c>
      <c r="BI466" s="146">
        <f>IF(N466="nulová",J466,0)</f>
        <v>0</v>
      </c>
      <c r="BJ466" s="18" t="s">
        <v>88</v>
      </c>
      <c r="BK466" s="146">
        <f>ROUND(I466*H466,2)</f>
        <v>0</v>
      </c>
      <c r="BL466" s="18" t="s">
        <v>417</v>
      </c>
      <c r="BM466" s="145" t="s">
        <v>5239</v>
      </c>
    </row>
    <row r="467" spans="2:65" s="1" customFormat="1" ht="11.25" x14ac:dyDescent="0.2">
      <c r="B467" s="34"/>
      <c r="D467" s="147" t="s">
        <v>320</v>
      </c>
      <c r="F467" s="148" t="s">
        <v>5240</v>
      </c>
      <c r="I467" s="149"/>
      <c r="L467" s="34"/>
      <c r="M467" s="150"/>
      <c r="T467" s="55"/>
      <c r="AT467" s="18" t="s">
        <v>320</v>
      </c>
      <c r="AU467" s="18" t="s">
        <v>90</v>
      </c>
    </row>
    <row r="468" spans="2:65" s="12" customFormat="1" ht="11.25" x14ac:dyDescent="0.2">
      <c r="B468" s="151"/>
      <c r="D468" s="152" t="s">
        <v>322</v>
      </c>
      <c r="E468" s="153" t="s">
        <v>43</v>
      </c>
      <c r="F468" s="154" t="s">
        <v>5241</v>
      </c>
      <c r="H468" s="155">
        <v>12</v>
      </c>
      <c r="I468" s="156"/>
      <c r="L468" s="151"/>
      <c r="M468" s="157"/>
      <c r="T468" s="158"/>
      <c r="AT468" s="153" t="s">
        <v>322</v>
      </c>
      <c r="AU468" s="153" t="s">
        <v>90</v>
      </c>
      <c r="AV468" s="12" t="s">
        <v>90</v>
      </c>
      <c r="AW468" s="12" t="s">
        <v>41</v>
      </c>
      <c r="AX468" s="12" t="s">
        <v>88</v>
      </c>
      <c r="AY468" s="153" t="s">
        <v>311</v>
      </c>
    </row>
    <row r="469" spans="2:65" s="1" customFormat="1" ht="16.5" customHeight="1" x14ac:dyDescent="0.2">
      <c r="B469" s="34"/>
      <c r="C469" s="134" t="s">
        <v>1073</v>
      </c>
      <c r="D469" s="134" t="s">
        <v>313</v>
      </c>
      <c r="E469" s="135" t="s">
        <v>5242</v>
      </c>
      <c r="F469" s="136" t="s">
        <v>5243</v>
      </c>
      <c r="G469" s="137" t="s">
        <v>250</v>
      </c>
      <c r="H469" s="138">
        <v>15.98</v>
      </c>
      <c r="I469" s="139"/>
      <c r="J469" s="140">
        <f>ROUND(I469*H469,2)</f>
        <v>0</v>
      </c>
      <c r="K469" s="136" t="s">
        <v>317</v>
      </c>
      <c r="L469" s="34"/>
      <c r="M469" s="141" t="s">
        <v>43</v>
      </c>
      <c r="N469" s="142" t="s">
        <v>52</v>
      </c>
      <c r="P469" s="143">
        <f>O469*H469</f>
        <v>0</v>
      </c>
      <c r="Q469" s="143">
        <v>1.3999999999999999E-4</v>
      </c>
      <c r="R469" s="143">
        <f>Q469*H469</f>
        <v>2.2372E-3</v>
      </c>
      <c r="S469" s="143">
        <v>0</v>
      </c>
      <c r="T469" s="144">
        <f>S469*H469</f>
        <v>0</v>
      </c>
      <c r="AR469" s="145" t="s">
        <v>417</v>
      </c>
      <c r="AT469" s="145" t="s">
        <v>313</v>
      </c>
      <c r="AU469" s="145" t="s">
        <v>90</v>
      </c>
      <c r="AY469" s="18" t="s">
        <v>311</v>
      </c>
      <c r="BE469" s="146">
        <f>IF(N469="základní",J469,0)</f>
        <v>0</v>
      </c>
      <c r="BF469" s="146">
        <f>IF(N469="snížená",J469,0)</f>
        <v>0</v>
      </c>
      <c r="BG469" s="146">
        <f>IF(N469="zákl. přenesená",J469,0)</f>
        <v>0</v>
      </c>
      <c r="BH469" s="146">
        <f>IF(N469="sníž. přenesená",J469,0)</f>
        <v>0</v>
      </c>
      <c r="BI469" s="146">
        <f>IF(N469="nulová",J469,0)</f>
        <v>0</v>
      </c>
      <c r="BJ469" s="18" t="s">
        <v>88</v>
      </c>
      <c r="BK469" s="146">
        <f>ROUND(I469*H469,2)</f>
        <v>0</v>
      </c>
      <c r="BL469" s="18" t="s">
        <v>417</v>
      </c>
      <c r="BM469" s="145" t="s">
        <v>5244</v>
      </c>
    </row>
    <row r="470" spans="2:65" s="1" customFormat="1" ht="11.25" x14ac:dyDescent="0.2">
      <c r="B470" s="34"/>
      <c r="D470" s="147" t="s">
        <v>320</v>
      </c>
      <c r="F470" s="148" t="s">
        <v>5245</v>
      </c>
      <c r="I470" s="149"/>
      <c r="L470" s="34"/>
      <c r="M470" s="150"/>
      <c r="T470" s="55"/>
      <c r="AT470" s="18" t="s">
        <v>320</v>
      </c>
      <c r="AU470" s="18" t="s">
        <v>90</v>
      </c>
    </row>
    <row r="471" spans="2:65" s="12" customFormat="1" ht="11.25" x14ac:dyDescent="0.2">
      <c r="B471" s="151"/>
      <c r="D471" s="152" t="s">
        <v>322</v>
      </c>
      <c r="E471" s="153" t="s">
        <v>43</v>
      </c>
      <c r="F471" s="154" t="s">
        <v>5241</v>
      </c>
      <c r="H471" s="155">
        <v>12</v>
      </c>
      <c r="I471" s="156"/>
      <c r="L471" s="151"/>
      <c r="M471" s="157"/>
      <c r="T471" s="158"/>
      <c r="AT471" s="153" t="s">
        <v>322</v>
      </c>
      <c r="AU471" s="153" t="s">
        <v>90</v>
      </c>
      <c r="AV471" s="12" t="s">
        <v>90</v>
      </c>
      <c r="AW471" s="12" t="s">
        <v>41</v>
      </c>
      <c r="AX471" s="12" t="s">
        <v>81</v>
      </c>
      <c r="AY471" s="153" t="s">
        <v>311</v>
      </c>
    </row>
    <row r="472" spans="2:65" s="12" customFormat="1" ht="11.25" x14ac:dyDescent="0.2">
      <c r="B472" s="151"/>
      <c r="D472" s="152" t="s">
        <v>322</v>
      </c>
      <c r="E472" s="153" t="s">
        <v>43</v>
      </c>
      <c r="F472" s="154" t="s">
        <v>5246</v>
      </c>
      <c r="H472" s="155">
        <v>3.98</v>
      </c>
      <c r="I472" s="156"/>
      <c r="L472" s="151"/>
      <c r="M472" s="157"/>
      <c r="T472" s="158"/>
      <c r="AT472" s="153" t="s">
        <v>322</v>
      </c>
      <c r="AU472" s="153" t="s">
        <v>90</v>
      </c>
      <c r="AV472" s="12" t="s">
        <v>90</v>
      </c>
      <c r="AW472" s="12" t="s">
        <v>41</v>
      </c>
      <c r="AX472" s="12" t="s">
        <v>81</v>
      </c>
      <c r="AY472" s="153" t="s">
        <v>311</v>
      </c>
    </row>
    <row r="473" spans="2:65" s="13" customFormat="1" ht="11.25" x14ac:dyDescent="0.2">
      <c r="B473" s="159"/>
      <c r="D473" s="152" t="s">
        <v>322</v>
      </c>
      <c r="E473" s="160" t="s">
        <v>43</v>
      </c>
      <c r="F473" s="161" t="s">
        <v>331</v>
      </c>
      <c r="H473" s="162">
        <v>15.98</v>
      </c>
      <c r="I473" s="163"/>
      <c r="L473" s="159"/>
      <c r="M473" s="164"/>
      <c r="T473" s="165"/>
      <c r="AT473" s="160" t="s">
        <v>322</v>
      </c>
      <c r="AU473" s="160" t="s">
        <v>90</v>
      </c>
      <c r="AV473" s="13" t="s">
        <v>318</v>
      </c>
      <c r="AW473" s="13" t="s">
        <v>41</v>
      </c>
      <c r="AX473" s="13" t="s">
        <v>88</v>
      </c>
      <c r="AY473" s="160" t="s">
        <v>311</v>
      </c>
    </row>
    <row r="474" spans="2:65" s="1" customFormat="1" ht="16.5" customHeight="1" x14ac:dyDescent="0.2">
      <c r="B474" s="34"/>
      <c r="C474" s="134" t="s">
        <v>1079</v>
      </c>
      <c r="D474" s="134" t="s">
        <v>313</v>
      </c>
      <c r="E474" s="135" t="s">
        <v>1570</v>
      </c>
      <c r="F474" s="136" t="s">
        <v>1571</v>
      </c>
      <c r="G474" s="137" t="s">
        <v>250</v>
      </c>
      <c r="H474" s="138">
        <v>19.96</v>
      </c>
      <c r="I474" s="139"/>
      <c r="J474" s="140">
        <f>ROUND(I474*H474,2)</f>
        <v>0</v>
      </c>
      <c r="K474" s="136" t="s">
        <v>317</v>
      </c>
      <c r="L474" s="34"/>
      <c r="M474" s="141" t="s">
        <v>43</v>
      </c>
      <c r="N474" s="142" t="s">
        <v>52</v>
      </c>
      <c r="P474" s="143">
        <f>O474*H474</f>
        <v>0</v>
      </c>
      <c r="Q474" s="143">
        <v>9.0000000000000006E-5</v>
      </c>
      <c r="R474" s="143">
        <f>Q474*H474</f>
        <v>1.7964000000000003E-3</v>
      </c>
      <c r="S474" s="143">
        <v>0</v>
      </c>
      <c r="T474" s="144">
        <f>S474*H474</f>
        <v>0</v>
      </c>
      <c r="AR474" s="145" t="s">
        <v>417</v>
      </c>
      <c r="AT474" s="145" t="s">
        <v>313</v>
      </c>
      <c r="AU474" s="145" t="s">
        <v>90</v>
      </c>
      <c r="AY474" s="18" t="s">
        <v>311</v>
      </c>
      <c r="BE474" s="146">
        <f>IF(N474="základní",J474,0)</f>
        <v>0</v>
      </c>
      <c r="BF474" s="146">
        <f>IF(N474="snížená",J474,0)</f>
        <v>0</v>
      </c>
      <c r="BG474" s="146">
        <f>IF(N474="zákl. přenesená",J474,0)</f>
        <v>0</v>
      </c>
      <c r="BH474" s="146">
        <f>IF(N474="sníž. přenesená",J474,0)</f>
        <v>0</v>
      </c>
      <c r="BI474" s="146">
        <f>IF(N474="nulová",J474,0)</f>
        <v>0</v>
      </c>
      <c r="BJ474" s="18" t="s">
        <v>88</v>
      </c>
      <c r="BK474" s="146">
        <f>ROUND(I474*H474,2)</f>
        <v>0</v>
      </c>
      <c r="BL474" s="18" t="s">
        <v>417</v>
      </c>
      <c r="BM474" s="145" t="s">
        <v>5247</v>
      </c>
    </row>
    <row r="475" spans="2:65" s="1" customFormat="1" ht="11.25" x14ac:dyDescent="0.2">
      <c r="B475" s="34"/>
      <c r="D475" s="147" t="s">
        <v>320</v>
      </c>
      <c r="F475" s="148" t="s">
        <v>1573</v>
      </c>
      <c r="I475" s="149"/>
      <c r="L475" s="34"/>
      <c r="M475" s="150"/>
      <c r="T475" s="55"/>
      <c r="AT475" s="18" t="s">
        <v>320</v>
      </c>
      <c r="AU475" s="18" t="s">
        <v>90</v>
      </c>
    </row>
    <row r="476" spans="2:65" s="12" customFormat="1" ht="11.25" x14ac:dyDescent="0.2">
      <c r="B476" s="151"/>
      <c r="D476" s="152" t="s">
        <v>322</v>
      </c>
      <c r="E476" s="153" t="s">
        <v>43</v>
      </c>
      <c r="F476" s="154" t="s">
        <v>5241</v>
      </c>
      <c r="H476" s="155">
        <v>12</v>
      </c>
      <c r="I476" s="156"/>
      <c r="L476" s="151"/>
      <c r="M476" s="157"/>
      <c r="T476" s="158"/>
      <c r="AT476" s="153" t="s">
        <v>322</v>
      </c>
      <c r="AU476" s="153" t="s">
        <v>90</v>
      </c>
      <c r="AV476" s="12" t="s">
        <v>90</v>
      </c>
      <c r="AW476" s="12" t="s">
        <v>41</v>
      </c>
      <c r="AX476" s="12" t="s">
        <v>81</v>
      </c>
      <c r="AY476" s="153" t="s">
        <v>311</v>
      </c>
    </row>
    <row r="477" spans="2:65" s="12" customFormat="1" ht="11.25" x14ac:dyDescent="0.2">
      <c r="B477" s="151"/>
      <c r="D477" s="152" t="s">
        <v>322</v>
      </c>
      <c r="E477" s="153" t="s">
        <v>43</v>
      </c>
      <c r="F477" s="154" t="s">
        <v>5248</v>
      </c>
      <c r="H477" s="155">
        <v>7.96</v>
      </c>
      <c r="I477" s="156"/>
      <c r="L477" s="151"/>
      <c r="M477" s="157"/>
      <c r="T477" s="158"/>
      <c r="AT477" s="153" t="s">
        <v>322</v>
      </c>
      <c r="AU477" s="153" t="s">
        <v>90</v>
      </c>
      <c r="AV477" s="12" t="s">
        <v>90</v>
      </c>
      <c r="AW477" s="12" t="s">
        <v>41</v>
      </c>
      <c r="AX477" s="12" t="s">
        <v>81</v>
      </c>
      <c r="AY477" s="153" t="s">
        <v>311</v>
      </c>
    </row>
    <row r="478" spans="2:65" s="13" customFormat="1" ht="11.25" x14ac:dyDescent="0.2">
      <c r="B478" s="159"/>
      <c r="D478" s="152" t="s">
        <v>322</v>
      </c>
      <c r="E478" s="160" t="s">
        <v>43</v>
      </c>
      <c r="F478" s="161" t="s">
        <v>331</v>
      </c>
      <c r="H478" s="162">
        <v>19.96</v>
      </c>
      <c r="I478" s="163"/>
      <c r="L478" s="159"/>
      <c r="M478" s="164"/>
      <c r="T478" s="165"/>
      <c r="AT478" s="160" t="s">
        <v>322</v>
      </c>
      <c r="AU478" s="160" t="s">
        <v>90</v>
      </c>
      <c r="AV478" s="13" t="s">
        <v>318</v>
      </c>
      <c r="AW478" s="13" t="s">
        <v>41</v>
      </c>
      <c r="AX478" s="13" t="s">
        <v>88</v>
      </c>
      <c r="AY478" s="160" t="s">
        <v>311</v>
      </c>
    </row>
    <row r="479" spans="2:65" s="1" customFormat="1" ht="24.2" customHeight="1" x14ac:dyDescent="0.2">
      <c r="B479" s="34"/>
      <c r="C479" s="134" t="s">
        <v>1082</v>
      </c>
      <c r="D479" s="134" t="s">
        <v>313</v>
      </c>
      <c r="E479" s="135" t="s">
        <v>1579</v>
      </c>
      <c r="F479" s="136" t="s">
        <v>1580</v>
      </c>
      <c r="G479" s="137" t="s">
        <v>250</v>
      </c>
      <c r="H479" s="138">
        <v>133.25</v>
      </c>
      <c r="I479" s="139"/>
      <c r="J479" s="140">
        <f>ROUND(I479*H479,2)</f>
        <v>0</v>
      </c>
      <c r="K479" s="136" t="s">
        <v>317</v>
      </c>
      <c r="L479" s="34"/>
      <c r="M479" s="141" t="s">
        <v>43</v>
      </c>
      <c r="N479" s="142" t="s">
        <v>52</v>
      </c>
      <c r="P479" s="143">
        <f>O479*H479</f>
        <v>0</v>
      </c>
      <c r="Q479" s="143">
        <v>1.1E-4</v>
      </c>
      <c r="R479" s="143">
        <f>Q479*H479</f>
        <v>1.46575E-2</v>
      </c>
      <c r="S479" s="143">
        <v>0</v>
      </c>
      <c r="T479" s="144">
        <f>S479*H479</f>
        <v>0</v>
      </c>
      <c r="AR479" s="145" t="s">
        <v>417</v>
      </c>
      <c r="AT479" s="145" t="s">
        <v>313</v>
      </c>
      <c r="AU479" s="145" t="s">
        <v>90</v>
      </c>
      <c r="AY479" s="18" t="s">
        <v>311</v>
      </c>
      <c r="BE479" s="146">
        <f>IF(N479="základní",J479,0)</f>
        <v>0</v>
      </c>
      <c r="BF479" s="146">
        <f>IF(N479="snížená",J479,0)</f>
        <v>0</v>
      </c>
      <c r="BG479" s="146">
        <f>IF(N479="zákl. přenesená",J479,0)</f>
        <v>0</v>
      </c>
      <c r="BH479" s="146">
        <f>IF(N479="sníž. přenesená",J479,0)</f>
        <v>0</v>
      </c>
      <c r="BI479" s="146">
        <f>IF(N479="nulová",J479,0)</f>
        <v>0</v>
      </c>
      <c r="BJ479" s="18" t="s">
        <v>88</v>
      </c>
      <c r="BK479" s="146">
        <f>ROUND(I479*H479,2)</f>
        <v>0</v>
      </c>
      <c r="BL479" s="18" t="s">
        <v>417</v>
      </c>
      <c r="BM479" s="145" t="s">
        <v>5249</v>
      </c>
    </row>
    <row r="480" spans="2:65" s="1" customFormat="1" ht="11.25" x14ac:dyDescent="0.2">
      <c r="B480" s="34"/>
      <c r="D480" s="147" t="s">
        <v>320</v>
      </c>
      <c r="F480" s="148" t="s">
        <v>1582</v>
      </c>
      <c r="I480" s="149"/>
      <c r="L480" s="34"/>
      <c r="M480" s="150"/>
      <c r="T480" s="55"/>
      <c r="AT480" s="18" t="s">
        <v>320</v>
      </c>
      <c r="AU480" s="18" t="s">
        <v>90</v>
      </c>
    </row>
    <row r="481" spans="2:65" s="12" customFormat="1" ht="11.25" x14ac:dyDescent="0.2">
      <c r="B481" s="151"/>
      <c r="D481" s="152" t="s">
        <v>322</v>
      </c>
      <c r="E481" s="153" t="s">
        <v>43</v>
      </c>
      <c r="F481" s="154" t="s">
        <v>4923</v>
      </c>
      <c r="H481" s="155">
        <v>129.94999999999999</v>
      </c>
      <c r="I481" s="156"/>
      <c r="L481" s="151"/>
      <c r="M481" s="157"/>
      <c r="T481" s="158"/>
      <c r="AT481" s="153" t="s">
        <v>322</v>
      </c>
      <c r="AU481" s="153" t="s">
        <v>90</v>
      </c>
      <c r="AV481" s="12" t="s">
        <v>90</v>
      </c>
      <c r="AW481" s="12" t="s">
        <v>41</v>
      </c>
      <c r="AX481" s="12" t="s">
        <v>81</v>
      </c>
      <c r="AY481" s="153" t="s">
        <v>311</v>
      </c>
    </row>
    <row r="482" spans="2:65" s="12" customFormat="1" ht="11.25" x14ac:dyDescent="0.2">
      <c r="B482" s="151"/>
      <c r="D482" s="152" t="s">
        <v>322</v>
      </c>
      <c r="E482" s="153" t="s">
        <v>43</v>
      </c>
      <c r="F482" s="154" t="s">
        <v>4919</v>
      </c>
      <c r="H482" s="155">
        <v>3.3</v>
      </c>
      <c r="I482" s="156"/>
      <c r="L482" s="151"/>
      <c r="M482" s="157"/>
      <c r="T482" s="158"/>
      <c r="AT482" s="153" t="s">
        <v>322</v>
      </c>
      <c r="AU482" s="153" t="s">
        <v>90</v>
      </c>
      <c r="AV482" s="12" t="s">
        <v>90</v>
      </c>
      <c r="AW482" s="12" t="s">
        <v>41</v>
      </c>
      <c r="AX482" s="12" t="s">
        <v>81</v>
      </c>
      <c r="AY482" s="153" t="s">
        <v>311</v>
      </c>
    </row>
    <row r="483" spans="2:65" s="13" customFormat="1" ht="11.25" x14ac:dyDescent="0.2">
      <c r="B483" s="159"/>
      <c r="D483" s="152" t="s">
        <v>322</v>
      </c>
      <c r="E483" s="160" t="s">
        <v>43</v>
      </c>
      <c r="F483" s="161" t="s">
        <v>331</v>
      </c>
      <c r="H483" s="162">
        <v>133.25</v>
      </c>
      <c r="I483" s="163"/>
      <c r="L483" s="159"/>
      <c r="M483" s="164"/>
      <c r="T483" s="165"/>
      <c r="AT483" s="160" t="s">
        <v>322</v>
      </c>
      <c r="AU483" s="160" t="s">
        <v>90</v>
      </c>
      <c r="AV483" s="13" t="s">
        <v>318</v>
      </c>
      <c r="AW483" s="13" t="s">
        <v>41</v>
      </c>
      <c r="AX483" s="13" t="s">
        <v>88</v>
      </c>
      <c r="AY483" s="160" t="s">
        <v>311</v>
      </c>
    </row>
    <row r="484" spans="2:65" s="1" customFormat="1" ht="24.2" customHeight="1" x14ac:dyDescent="0.2">
      <c r="B484" s="34"/>
      <c r="C484" s="134" t="s">
        <v>1089</v>
      </c>
      <c r="D484" s="134" t="s">
        <v>313</v>
      </c>
      <c r="E484" s="135" t="s">
        <v>1590</v>
      </c>
      <c r="F484" s="136" t="s">
        <v>1591</v>
      </c>
      <c r="G484" s="137" t="s">
        <v>250</v>
      </c>
      <c r="H484" s="138">
        <v>133.25</v>
      </c>
      <c r="I484" s="139"/>
      <c r="J484" s="140">
        <f>ROUND(I484*H484,2)</f>
        <v>0</v>
      </c>
      <c r="K484" s="136" t="s">
        <v>317</v>
      </c>
      <c r="L484" s="34"/>
      <c r="M484" s="141" t="s">
        <v>43</v>
      </c>
      <c r="N484" s="142" t="s">
        <v>52</v>
      </c>
      <c r="P484" s="143">
        <f>O484*H484</f>
        <v>0</v>
      </c>
      <c r="Q484" s="143">
        <v>3.6000000000000002E-4</v>
      </c>
      <c r="R484" s="143">
        <f>Q484*H484</f>
        <v>4.7970000000000006E-2</v>
      </c>
      <c r="S484" s="143">
        <v>0</v>
      </c>
      <c r="T484" s="144">
        <f>S484*H484</f>
        <v>0</v>
      </c>
      <c r="AR484" s="145" t="s">
        <v>417</v>
      </c>
      <c r="AT484" s="145" t="s">
        <v>313</v>
      </c>
      <c r="AU484" s="145" t="s">
        <v>90</v>
      </c>
      <c r="AY484" s="18" t="s">
        <v>311</v>
      </c>
      <c r="BE484" s="146">
        <f>IF(N484="základní",J484,0)</f>
        <v>0</v>
      </c>
      <c r="BF484" s="146">
        <f>IF(N484="snížená",J484,0)</f>
        <v>0</v>
      </c>
      <c r="BG484" s="146">
        <f>IF(N484="zákl. přenesená",J484,0)</f>
        <v>0</v>
      </c>
      <c r="BH484" s="146">
        <f>IF(N484="sníž. přenesená",J484,0)</f>
        <v>0</v>
      </c>
      <c r="BI484" s="146">
        <f>IF(N484="nulová",J484,0)</f>
        <v>0</v>
      </c>
      <c r="BJ484" s="18" t="s">
        <v>88</v>
      </c>
      <c r="BK484" s="146">
        <f>ROUND(I484*H484,2)</f>
        <v>0</v>
      </c>
      <c r="BL484" s="18" t="s">
        <v>417</v>
      </c>
      <c r="BM484" s="145" t="s">
        <v>5250</v>
      </c>
    </row>
    <row r="485" spans="2:65" s="1" customFormat="1" ht="11.25" x14ac:dyDescent="0.2">
      <c r="B485" s="34"/>
      <c r="D485" s="147" t="s">
        <v>320</v>
      </c>
      <c r="F485" s="148" t="s">
        <v>1593</v>
      </c>
      <c r="I485" s="149"/>
      <c r="L485" s="34"/>
      <c r="M485" s="150"/>
      <c r="T485" s="55"/>
      <c r="AT485" s="18" t="s">
        <v>320</v>
      </c>
      <c r="AU485" s="18" t="s">
        <v>90</v>
      </c>
    </row>
    <row r="486" spans="2:65" s="12" customFormat="1" ht="11.25" x14ac:dyDescent="0.2">
      <c r="B486" s="151"/>
      <c r="D486" s="152" t="s">
        <v>322</v>
      </c>
      <c r="E486" s="153" t="s">
        <v>43</v>
      </c>
      <c r="F486" s="154" t="s">
        <v>4923</v>
      </c>
      <c r="H486" s="155">
        <v>129.94999999999999</v>
      </c>
      <c r="I486" s="156"/>
      <c r="L486" s="151"/>
      <c r="M486" s="157"/>
      <c r="T486" s="158"/>
      <c r="AT486" s="153" t="s">
        <v>322</v>
      </c>
      <c r="AU486" s="153" t="s">
        <v>90</v>
      </c>
      <c r="AV486" s="12" t="s">
        <v>90</v>
      </c>
      <c r="AW486" s="12" t="s">
        <v>41</v>
      </c>
      <c r="AX486" s="12" t="s">
        <v>81</v>
      </c>
      <c r="AY486" s="153" t="s">
        <v>311</v>
      </c>
    </row>
    <row r="487" spans="2:65" s="12" customFormat="1" ht="11.25" x14ac:dyDescent="0.2">
      <c r="B487" s="151"/>
      <c r="D487" s="152" t="s">
        <v>322</v>
      </c>
      <c r="E487" s="153" t="s">
        <v>43</v>
      </c>
      <c r="F487" s="154" t="s">
        <v>4919</v>
      </c>
      <c r="H487" s="155">
        <v>3.3</v>
      </c>
      <c r="I487" s="156"/>
      <c r="L487" s="151"/>
      <c r="M487" s="157"/>
      <c r="T487" s="158"/>
      <c r="AT487" s="153" t="s">
        <v>322</v>
      </c>
      <c r="AU487" s="153" t="s">
        <v>90</v>
      </c>
      <c r="AV487" s="12" t="s">
        <v>90</v>
      </c>
      <c r="AW487" s="12" t="s">
        <v>41</v>
      </c>
      <c r="AX487" s="12" t="s">
        <v>81</v>
      </c>
      <c r="AY487" s="153" t="s">
        <v>311</v>
      </c>
    </row>
    <row r="488" spans="2:65" s="13" customFormat="1" ht="11.25" x14ac:dyDescent="0.2">
      <c r="B488" s="159"/>
      <c r="D488" s="152" t="s">
        <v>322</v>
      </c>
      <c r="E488" s="160" t="s">
        <v>43</v>
      </c>
      <c r="F488" s="161" t="s">
        <v>331</v>
      </c>
      <c r="H488" s="162">
        <v>133.25</v>
      </c>
      <c r="I488" s="163"/>
      <c r="L488" s="159"/>
      <c r="M488" s="164"/>
      <c r="T488" s="165"/>
      <c r="AT488" s="160" t="s">
        <v>322</v>
      </c>
      <c r="AU488" s="160" t="s">
        <v>90</v>
      </c>
      <c r="AV488" s="13" t="s">
        <v>318</v>
      </c>
      <c r="AW488" s="13" t="s">
        <v>41</v>
      </c>
      <c r="AX488" s="13" t="s">
        <v>88</v>
      </c>
      <c r="AY488" s="160" t="s">
        <v>311</v>
      </c>
    </row>
    <row r="489" spans="2:65" s="1" customFormat="1" ht="24.2" customHeight="1" x14ac:dyDescent="0.2">
      <c r="B489" s="34"/>
      <c r="C489" s="134" t="s">
        <v>1098</v>
      </c>
      <c r="D489" s="134" t="s">
        <v>313</v>
      </c>
      <c r="E489" s="135" t="s">
        <v>4758</v>
      </c>
      <c r="F489" s="136" t="s">
        <v>4759</v>
      </c>
      <c r="G489" s="137" t="s">
        <v>379</v>
      </c>
      <c r="H489" s="138">
        <v>20.100000000000001</v>
      </c>
      <c r="I489" s="139"/>
      <c r="J489" s="140">
        <f>ROUND(I489*H489,2)</f>
        <v>0</v>
      </c>
      <c r="K489" s="136" t="s">
        <v>317</v>
      </c>
      <c r="L489" s="34"/>
      <c r="M489" s="141" t="s">
        <v>43</v>
      </c>
      <c r="N489" s="142" t="s">
        <v>52</v>
      </c>
      <c r="P489" s="143">
        <f>O489*H489</f>
        <v>0</v>
      </c>
      <c r="Q489" s="143">
        <v>0</v>
      </c>
      <c r="R489" s="143">
        <f>Q489*H489</f>
        <v>0</v>
      </c>
      <c r="S489" s="143">
        <v>0</v>
      </c>
      <c r="T489" s="144">
        <f>S489*H489</f>
        <v>0</v>
      </c>
      <c r="AR489" s="145" t="s">
        <v>417</v>
      </c>
      <c r="AT489" s="145" t="s">
        <v>313</v>
      </c>
      <c r="AU489" s="145" t="s">
        <v>90</v>
      </c>
      <c r="AY489" s="18" t="s">
        <v>311</v>
      </c>
      <c r="BE489" s="146">
        <f>IF(N489="základní",J489,0)</f>
        <v>0</v>
      </c>
      <c r="BF489" s="146">
        <f>IF(N489="snížená",J489,0)</f>
        <v>0</v>
      </c>
      <c r="BG489" s="146">
        <f>IF(N489="zákl. přenesená",J489,0)</f>
        <v>0</v>
      </c>
      <c r="BH489" s="146">
        <f>IF(N489="sníž. přenesená",J489,0)</f>
        <v>0</v>
      </c>
      <c r="BI489" s="146">
        <f>IF(N489="nulová",J489,0)</f>
        <v>0</v>
      </c>
      <c r="BJ489" s="18" t="s">
        <v>88</v>
      </c>
      <c r="BK489" s="146">
        <f>ROUND(I489*H489,2)</f>
        <v>0</v>
      </c>
      <c r="BL489" s="18" t="s">
        <v>417</v>
      </c>
      <c r="BM489" s="145" t="s">
        <v>5251</v>
      </c>
    </row>
    <row r="490" spans="2:65" s="1" customFormat="1" ht="11.25" x14ac:dyDescent="0.2">
      <c r="B490" s="34"/>
      <c r="D490" s="147" t="s">
        <v>320</v>
      </c>
      <c r="F490" s="148" t="s">
        <v>4761</v>
      </c>
      <c r="I490" s="149"/>
      <c r="L490" s="34"/>
      <c r="M490" s="150"/>
      <c r="T490" s="55"/>
      <c r="AT490" s="18" t="s">
        <v>320</v>
      </c>
      <c r="AU490" s="18" t="s">
        <v>90</v>
      </c>
    </row>
    <row r="491" spans="2:65" s="1" customFormat="1" ht="24.2" customHeight="1" x14ac:dyDescent="0.2">
      <c r="B491" s="34"/>
      <c r="C491" s="134" t="s">
        <v>1103</v>
      </c>
      <c r="D491" s="134" t="s">
        <v>313</v>
      </c>
      <c r="E491" s="135" t="s">
        <v>4763</v>
      </c>
      <c r="F491" s="136" t="s">
        <v>4764</v>
      </c>
      <c r="G491" s="137" t="s">
        <v>250</v>
      </c>
      <c r="H491" s="138">
        <v>13.5</v>
      </c>
      <c r="I491" s="139"/>
      <c r="J491" s="140">
        <f>ROUND(I491*H491,2)</f>
        <v>0</v>
      </c>
      <c r="K491" s="136" t="s">
        <v>317</v>
      </c>
      <c r="L491" s="34"/>
      <c r="M491" s="141" t="s">
        <v>43</v>
      </c>
      <c r="N491" s="142" t="s">
        <v>52</v>
      </c>
      <c r="P491" s="143">
        <f>O491*H491</f>
        <v>0</v>
      </c>
      <c r="Q491" s="143">
        <v>1.0000000000000001E-5</v>
      </c>
      <c r="R491" s="143">
        <f>Q491*H491</f>
        <v>1.35E-4</v>
      </c>
      <c r="S491" s="143">
        <v>0</v>
      </c>
      <c r="T491" s="144">
        <f>S491*H491</f>
        <v>0</v>
      </c>
      <c r="AR491" s="145" t="s">
        <v>417</v>
      </c>
      <c r="AT491" s="145" t="s">
        <v>313</v>
      </c>
      <c r="AU491" s="145" t="s">
        <v>90</v>
      </c>
      <c r="AY491" s="18" t="s">
        <v>311</v>
      </c>
      <c r="BE491" s="146">
        <f>IF(N491="základní",J491,0)</f>
        <v>0</v>
      </c>
      <c r="BF491" s="146">
        <f>IF(N491="snížená",J491,0)</f>
        <v>0</v>
      </c>
      <c r="BG491" s="146">
        <f>IF(N491="zákl. přenesená",J491,0)</f>
        <v>0</v>
      </c>
      <c r="BH491" s="146">
        <f>IF(N491="sníž. přenesená",J491,0)</f>
        <v>0</v>
      </c>
      <c r="BI491" s="146">
        <f>IF(N491="nulová",J491,0)</f>
        <v>0</v>
      </c>
      <c r="BJ491" s="18" t="s">
        <v>88</v>
      </c>
      <c r="BK491" s="146">
        <f>ROUND(I491*H491,2)</f>
        <v>0</v>
      </c>
      <c r="BL491" s="18" t="s">
        <v>417</v>
      </c>
      <c r="BM491" s="145" t="s">
        <v>5252</v>
      </c>
    </row>
    <row r="492" spans="2:65" s="1" customFormat="1" ht="11.25" x14ac:dyDescent="0.2">
      <c r="B492" s="34"/>
      <c r="D492" s="147" t="s">
        <v>320</v>
      </c>
      <c r="F492" s="148" t="s">
        <v>4766</v>
      </c>
      <c r="I492" s="149"/>
      <c r="L492" s="34"/>
      <c r="M492" s="150"/>
      <c r="T492" s="55"/>
      <c r="AT492" s="18" t="s">
        <v>320</v>
      </c>
      <c r="AU492" s="18" t="s">
        <v>90</v>
      </c>
    </row>
    <row r="493" spans="2:65" s="12" customFormat="1" ht="11.25" x14ac:dyDescent="0.2">
      <c r="B493" s="151"/>
      <c r="D493" s="152" t="s">
        <v>322</v>
      </c>
      <c r="E493" s="153" t="s">
        <v>43</v>
      </c>
      <c r="F493" s="154" t="s">
        <v>5253</v>
      </c>
      <c r="H493" s="155">
        <v>13.5</v>
      </c>
      <c r="I493" s="156"/>
      <c r="L493" s="151"/>
      <c r="M493" s="157"/>
      <c r="T493" s="158"/>
      <c r="AT493" s="153" t="s">
        <v>322</v>
      </c>
      <c r="AU493" s="153" t="s">
        <v>90</v>
      </c>
      <c r="AV493" s="12" t="s">
        <v>90</v>
      </c>
      <c r="AW493" s="12" t="s">
        <v>41</v>
      </c>
      <c r="AX493" s="12" t="s">
        <v>88</v>
      </c>
      <c r="AY493" s="153" t="s">
        <v>311</v>
      </c>
    </row>
    <row r="494" spans="2:65" s="11" customFormat="1" ht="22.9" customHeight="1" x14ac:dyDescent="0.2">
      <c r="B494" s="122"/>
      <c r="D494" s="123" t="s">
        <v>80</v>
      </c>
      <c r="E494" s="132" t="s">
        <v>1604</v>
      </c>
      <c r="F494" s="132" t="s">
        <v>1605</v>
      </c>
      <c r="I494" s="125"/>
      <c r="J494" s="133">
        <f>BK494</f>
        <v>0</v>
      </c>
      <c r="L494" s="122"/>
      <c r="M494" s="127"/>
      <c r="P494" s="128">
        <f>SUM(P495:P505)</f>
        <v>0</v>
      </c>
      <c r="R494" s="128">
        <f>SUM(R495:R505)</f>
        <v>8.6504400000000009E-2</v>
      </c>
      <c r="T494" s="129">
        <f>SUM(T495:T505)</f>
        <v>0</v>
      </c>
      <c r="AR494" s="123" t="s">
        <v>90</v>
      </c>
      <c r="AT494" s="130" t="s">
        <v>80</v>
      </c>
      <c r="AU494" s="130" t="s">
        <v>88</v>
      </c>
      <c r="AY494" s="123" t="s">
        <v>311</v>
      </c>
      <c r="BK494" s="131">
        <f>SUM(BK495:BK505)</f>
        <v>0</v>
      </c>
    </row>
    <row r="495" spans="2:65" s="1" customFormat="1" ht="16.5" customHeight="1" x14ac:dyDescent="0.2">
      <c r="B495" s="34"/>
      <c r="C495" s="134" t="s">
        <v>1108</v>
      </c>
      <c r="D495" s="134" t="s">
        <v>313</v>
      </c>
      <c r="E495" s="135" t="s">
        <v>1607</v>
      </c>
      <c r="F495" s="136" t="s">
        <v>1608</v>
      </c>
      <c r="G495" s="137" t="s">
        <v>250</v>
      </c>
      <c r="H495" s="138">
        <v>108.86</v>
      </c>
      <c r="I495" s="139"/>
      <c r="J495" s="140">
        <f>ROUND(I495*H495,2)</f>
        <v>0</v>
      </c>
      <c r="K495" s="136" t="s">
        <v>317</v>
      </c>
      <c r="L495" s="34"/>
      <c r="M495" s="141" t="s">
        <v>43</v>
      </c>
      <c r="N495" s="142" t="s">
        <v>52</v>
      </c>
      <c r="P495" s="143">
        <f>O495*H495</f>
        <v>0</v>
      </c>
      <c r="Q495" s="143">
        <v>2.1000000000000001E-4</v>
      </c>
      <c r="R495" s="143">
        <f>Q495*H495</f>
        <v>2.2860600000000002E-2</v>
      </c>
      <c r="S495" s="143">
        <v>0</v>
      </c>
      <c r="T495" s="144">
        <f>S495*H495</f>
        <v>0</v>
      </c>
      <c r="AR495" s="145" t="s">
        <v>417</v>
      </c>
      <c r="AT495" s="145" t="s">
        <v>313</v>
      </c>
      <c r="AU495" s="145" t="s">
        <v>90</v>
      </c>
      <c r="AY495" s="18" t="s">
        <v>311</v>
      </c>
      <c r="BE495" s="146">
        <f>IF(N495="základní",J495,0)</f>
        <v>0</v>
      </c>
      <c r="BF495" s="146">
        <f>IF(N495="snížená",J495,0)</f>
        <v>0</v>
      </c>
      <c r="BG495" s="146">
        <f>IF(N495="zákl. přenesená",J495,0)</f>
        <v>0</v>
      </c>
      <c r="BH495" s="146">
        <f>IF(N495="sníž. přenesená",J495,0)</f>
        <v>0</v>
      </c>
      <c r="BI495" s="146">
        <f>IF(N495="nulová",J495,0)</f>
        <v>0</v>
      </c>
      <c r="BJ495" s="18" t="s">
        <v>88</v>
      </c>
      <c r="BK495" s="146">
        <f>ROUND(I495*H495,2)</f>
        <v>0</v>
      </c>
      <c r="BL495" s="18" t="s">
        <v>417</v>
      </c>
      <c r="BM495" s="145" t="s">
        <v>5254</v>
      </c>
    </row>
    <row r="496" spans="2:65" s="1" customFormat="1" ht="11.25" x14ac:dyDescent="0.2">
      <c r="B496" s="34"/>
      <c r="D496" s="147" t="s">
        <v>320</v>
      </c>
      <c r="F496" s="148" t="s">
        <v>1610</v>
      </c>
      <c r="I496" s="149"/>
      <c r="L496" s="34"/>
      <c r="M496" s="150"/>
      <c r="T496" s="55"/>
      <c r="AT496" s="18" t="s">
        <v>320</v>
      </c>
      <c r="AU496" s="18" t="s">
        <v>90</v>
      </c>
    </row>
    <row r="497" spans="2:65" s="12" customFormat="1" ht="11.25" x14ac:dyDescent="0.2">
      <c r="B497" s="151"/>
      <c r="D497" s="152" t="s">
        <v>322</v>
      </c>
      <c r="E497" s="153" t="s">
        <v>43</v>
      </c>
      <c r="F497" s="154" t="s">
        <v>4911</v>
      </c>
      <c r="H497" s="155">
        <v>102.31</v>
      </c>
      <c r="I497" s="156"/>
      <c r="L497" s="151"/>
      <c r="M497" s="157"/>
      <c r="T497" s="158"/>
      <c r="AT497" s="153" t="s">
        <v>322</v>
      </c>
      <c r="AU497" s="153" t="s">
        <v>90</v>
      </c>
      <c r="AV497" s="12" t="s">
        <v>90</v>
      </c>
      <c r="AW497" s="12" t="s">
        <v>41</v>
      </c>
      <c r="AX497" s="12" t="s">
        <v>81</v>
      </c>
      <c r="AY497" s="153" t="s">
        <v>311</v>
      </c>
    </row>
    <row r="498" spans="2:65" s="12" customFormat="1" ht="11.25" x14ac:dyDescent="0.2">
      <c r="B498" s="151"/>
      <c r="D498" s="152" t="s">
        <v>322</v>
      </c>
      <c r="E498" s="153" t="s">
        <v>43</v>
      </c>
      <c r="F498" s="154" t="s">
        <v>4912</v>
      </c>
      <c r="H498" s="155">
        <v>6.55</v>
      </c>
      <c r="I498" s="156"/>
      <c r="L498" s="151"/>
      <c r="M498" s="157"/>
      <c r="T498" s="158"/>
      <c r="AT498" s="153" t="s">
        <v>322</v>
      </c>
      <c r="AU498" s="153" t="s">
        <v>90</v>
      </c>
      <c r="AV498" s="12" t="s">
        <v>90</v>
      </c>
      <c r="AW498" s="12" t="s">
        <v>41</v>
      </c>
      <c r="AX498" s="12" t="s">
        <v>81</v>
      </c>
      <c r="AY498" s="153" t="s">
        <v>311</v>
      </c>
    </row>
    <row r="499" spans="2:65" s="13" customFormat="1" ht="11.25" x14ac:dyDescent="0.2">
      <c r="B499" s="159"/>
      <c r="D499" s="152" t="s">
        <v>322</v>
      </c>
      <c r="E499" s="160" t="s">
        <v>43</v>
      </c>
      <c r="F499" s="161" t="s">
        <v>331</v>
      </c>
      <c r="H499" s="162">
        <v>108.86</v>
      </c>
      <c r="I499" s="163"/>
      <c r="L499" s="159"/>
      <c r="M499" s="164"/>
      <c r="T499" s="165"/>
      <c r="AT499" s="160" t="s">
        <v>322</v>
      </c>
      <c r="AU499" s="160" t="s">
        <v>90</v>
      </c>
      <c r="AV499" s="13" t="s">
        <v>318</v>
      </c>
      <c r="AW499" s="13" t="s">
        <v>41</v>
      </c>
      <c r="AX499" s="13" t="s">
        <v>88</v>
      </c>
      <c r="AY499" s="160" t="s">
        <v>311</v>
      </c>
    </row>
    <row r="500" spans="2:65" s="1" customFormat="1" ht="16.5" customHeight="1" x14ac:dyDescent="0.2">
      <c r="B500" s="34"/>
      <c r="C500" s="134" t="s">
        <v>1113</v>
      </c>
      <c r="D500" s="134" t="s">
        <v>313</v>
      </c>
      <c r="E500" s="135" t="s">
        <v>5255</v>
      </c>
      <c r="F500" s="136" t="s">
        <v>5256</v>
      </c>
      <c r="G500" s="137" t="s">
        <v>250</v>
      </c>
      <c r="H500" s="138">
        <v>192.86</v>
      </c>
      <c r="I500" s="139"/>
      <c r="J500" s="140">
        <f>ROUND(I500*H500,2)</f>
        <v>0</v>
      </c>
      <c r="K500" s="136" t="s">
        <v>317</v>
      </c>
      <c r="L500" s="34"/>
      <c r="M500" s="141" t="s">
        <v>43</v>
      </c>
      <c r="N500" s="142" t="s">
        <v>52</v>
      </c>
      <c r="P500" s="143">
        <f>O500*H500</f>
        <v>0</v>
      </c>
      <c r="Q500" s="143">
        <v>3.3E-4</v>
      </c>
      <c r="R500" s="143">
        <f>Q500*H500</f>
        <v>6.36438E-2</v>
      </c>
      <c r="S500" s="143">
        <v>0</v>
      </c>
      <c r="T500" s="144">
        <f>S500*H500</f>
        <v>0</v>
      </c>
      <c r="AR500" s="145" t="s">
        <v>417</v>
      </c>
      <c r="AT500" s="145" t="s">
        <v>313</v>
      </c>
      <c r="AU500" s="145" t="s">
        <v>90</v>
      </c>
      <c r="AY500" s="18" t="s">
        <v>311</v>
      </c>
      <c r="BE500" s="146">
        <f>IF(N500="základní",J500,0)</f>
        <v>0</v>
      </c>
      <c r="BF500" s="146">
        <f>IF(N500="snížená",J500,0)</f>
        <v>0</v>
      </c>
      <c r="BG500" s="146">
        <f>IF(N500="zákl. přenesená",J500,0)</f>
        <v>0</v>
      </c>
      <c r="BH500" s="146">
        <f>IF(N500="sníž. přenesená",J500,0)</f>
        <v>0</v>
      </c>
      <c r="BI500" s="146">
        <f>IF(N500="nulová",J500,0)</f>
        <v>0</v>
      </c>
      <c r="BJ500" s="18" t="s">
        <v>88</v>
      </c>
      <c r="BK500" s="146">
        <f>ROUND(I500*H500,2)</f>
        <v>0</v>
      </c>
      <c r="BL500" s="18" t="s">
        <v>417</v>
      </c>
      <c r="BM500" s="145" t="s">
        <v>5257</v>
      </c>
    </row>
    <row r="501" spans="2:65" s="1" customFormat="1" ht="11.25" x14ac:dyDescent="0.2">
      <c r="B501" s="34"/>
      <c r="D501" s="147" t="s">
        <v>320</v>
      </c>
      <c r="F501" s="148" t="s">
        <v>5258</v>
      </c>
      <c r="I501" s="149"/>
      <c r="L501" s="34"/>
      <c r="M501" s="150"/>
      <c r="T501" s="55"/>
      <c r="AT501" s="18" t="s">
        <v>320</v>
      </c>
      <c r="AU501" s="18" t="s">
        <v>90</v>
      </c>
    </row>
    <row r="502" spans="2:65" s="12" customFormat="1" ht="11.25" x14ac:dyDescent="0.2">
      <c r="B502" s="151"/>
      <c r="D502" s="152" t="s">
        <v>322</v>
      </c>
      <c r="E502" s="153" t="s">
        <v>43</v>
      </c>
      <c r="F502" s="154" t="s">
        <v>4911</v>
      </c>
      <c r="H502" s="155">
        <v>102.31</v>
      </c>
      <c r="I502" s="156"/>
      <c r="L502" s="151"/>
      <c r="M502" s="157"/>
      <c r="T502" s="158"/>
      <c r="AT502" s="153" t="s">
        <v>322</v>
      </c>
      <c r="AU502" s="153" t="s">
        <v>90</v>
      </c>
      <c r="AV502" s="12" t="s">
        <v>90</v>
      </c>
      <c r="AW502" s="12" t="s">
        <v>41</v>
      </c>
      <c r="AX502" s="12" t="s">
        <v>81</v>
      </c>
      <c r="AY502" s="153" t="s">
        <v>311</v>
      </c>
    </row>
    <row r="503" spans="2:65" s="12" customFormat="1" ht="11.25" x14ac:dyDescent="0.2">
      <c r="B503" s="151"/>
      <c r="D503" s="152" t="s">
        <v>322</v>
      </c>
      <c r="E503" s="153" t="s">
        <v>43</v>
      </c>
      <c r="F503" s="154" t="s">
        <v>4912</v>
      </c>
      <c r="H503" s="155">
        <v>6.55</v>
      </c>
      <c r="I503" s="156"/>
      <c r="L503" s="151"/>
      <c r="M503" s="157"/>
      <c r="T503" s="158"/>
      <c r="AT503" s="153" t="s">
        <v>322</v>
      </c>
      <c r="AU503" s="153" t="s">
        <v>90</v>
      </c>
      <c r="AV503" s="12" t="s">
        <v>90</v>
      </c>
      <c r="AW503" s="12" t="s">
        <v>41</v>
      </c>
      <c r="AX503" s="12" t="s">
        <v>81</v>
      </c>
      <c r="AY503" s="153" t="s">
        <v>311</v>
      </c>
    </row>
    <row r="504" spans="2:65" s="12" customFormat="1" ht="11.25" x14ac:dyDescent="0.2">
      <c r="B504" s="151"/>
      <c r="D504" s="152" t="s">
        <v>322</v>
      </c>
      <c r="E504" s="153" t="s">
        <v>43</v>
      </c>
      <c r="F504" s="154" t="s">
        <v>5259</v>
      </c>
      <c r="H504" s="155">
        <v>84</v>
      </c>
      <c r="I504" s="156"/>
      <c r="L504" s="151"/>
      <c r="M504" s="157"/>
      <c r="T504" s="158"/>
      <c r="AT504" s="153" t="s">
        <v>322</v>
      </c>
      <c r="AU504" s="153" t="s">
        <v>90</v>
      </c>
      <c r="AV504" s="12" t="s">
        <v>90</v>
      </c>
      <c r="AW504" s="12" t="s">
        <v>41</v>
      </c>
      <c r="AX504" s="12" t="s">
        <v>81</v>
      </c>
      <c r="AY504" s="153" t="s">
        <v>311</v>
      </c>
    </row>
    <row r="505" spans="2:65" s="13" customFormat="1" ht="11.25" x14ac:dyDescent="0.2">
      <c r="B505" s="159"/>
      <c r="D505" s="152" t="s">
        <v>322</v>
      </c>
      <c r="E505" s="160" t="s">
        <v>43</v>
      </c>
      <c r="F505" s="161" t="s">
        <v>331</v>
      </c>
      <c r="H505" s="162">
        <v>192.86</v>
      </c>
      <c r="I505" s="163"/>
      <c r="L505" s="159"/>
      <c r="M505" s="191"/>
      <c r="N505" s="192"/>
      <c r="O505" s="192"/>
      <c r="P505" s="192"/>
      <c r="Q505" s="192"/>
      <c r="R505" s="192"/>
      <c r="S505" s="192"/>
      <c r="T505" s="193"/>
      <c r="AT505" s="160" t="s">
        <v>322</v>
      </c>
      <c r="AU505" s="160" t="s">
        <v>90</v>
      </c>
      <c r="AV505" s="13" t="s">
        <v>318</v>
      </c>
      <c r="AW505" s="13" t="s">
        <v>41</v>
      </c>
      <c r="AX505" s="13" t="s">
        <v>88</v>
      </c>
      <c r="AY505" s="160" t="s">
        <v>311</v>
      </c>
    </row>
    <row r="506" spans="2:65" s="1" customFormat="1" ht="6.95" customHeight="1" x14ac:dyDescent="0.2">
      <c r="B506" s="43"/>
      <c r="C506" s="44"/>
      <c r="D506" s="44"/>
      <c r="E506" s="44"/>
      <c r="F506" s="44"/>
      <c r="G506" s="44"/>
      <c r="H506" s="44"/>
      <c r="I506" s="44"/>
      <c r="J506" s="44"/>
      <c r="K506" s="44"/>
      <c r="L506" s="34"/>
    </row>
  </sheetData>
  <sheetProtection algorithmName="SHA-512" hashValue="P/q+QbxBFDcNExmRC4QQNjJOw6D1nImxWgRjT+pVdQ5fBI1VtpGrhUyFykKMdr2Sa2rOgwjflixOk9GNUnSb7g==" saltValue="FvilpsVhl3PWnk4CZzdkqQYlaHzgDJgbkxH37ZoMLmRoMMIrdeWppUlHDWY+sTnGIrFjJrp6HMd3hLN5vyOsNQ==" spinCount="100000" sheet="1" objects="1" scenarios="1" formatColumns="0" formatRows="0" autoFilter="0"/>
  <autoFilter ref="C105:K505" xr:uid="{00000000-0009-0000-0000-000014000000}"/>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0" r:id="rId1" xr:uid="{00000000-0004-0000-1400-000000000000}"/>
    <hyperlink ref="F114" r:id="rId2" xr:uid="{00000000-0004-0000-1400-000001000000}"/>
    <hyperlink ref="F119" r:id="rId3" xr:uid="{00000000-0004-0000-1400-000002000000}"/>
    <hyperlink ref="F122" r:id="rId4" xr:uid="{00000000-0004-0000-1400-000003000000}"/>
    <hyperlink ref="F127" r:id="rId5" xr:uid="{00000000-0004-0000-1400-000004000000}"/>
    <hyperlink ref="F132" r:id="rId6" xr:uid="{00000000-0004-0000-1400-000005000000}"/>
    <hyperlink ref="F137" r:id="rId7" xr:uid="{00000000-0004-0000-1400-000006000000}"/>
    <hyperlink ref="F140" r:id="rId8" xr:uid="{00000000-0004-0000-1400-000007000000}"/>
    <hyperlink ref="F145" r:id="rId9" xr:uid="{00000000-0004-0000-1400-000008000000}"/>
    <hyperlink ref="F148" r:id="rId10" xr:uid="{00000000-0004-0000-1400-000009000000}"/>
    <hyperlink ref="F151" r:id="rId11" xr:uid="{00000000-0004-0000-1400-00000A000000}"/>
    <hyperlink ref="F156" r:id="rId12" xr:uid="{00000000-0004-0000-1400-00000B000000}"/>
    <hyperlink ref="F159" r:id="rId13" xr:uid="{00000000-0004-0000-1400-00000C000000}"/>
    <hyperlink ref="F164" r:id="rId14" xr:uid="{00000000-0004-0000-1400-00000D000000}"/>
    <hyperlink ref="F167" r:id="rId15" xr:uid="{00000000-0004-0000-1400-00000E000000}"/>
    <hyperlink ref="F170" r:id="rId16" xr:uid="{00000000-0004-0000-1400-00000F000000}"/>
    <hyperlink ref="F172" r:id="rId17" xr:uid="{00000000-0004-0000-1400-000010000000}"/>
    <hyperlink ref="F175" r:id="rId18" xr:uid="{00000000-0004-0000-1400-000011000000}"/>
    <hyperlink ref="F181" r:id="rId19" xr:uid="{00000000-0004-0000-1400-000012000000}"/>
    <hyperlink ref="F187" r:id="rId20" xr:uid="{00000000-0004-0000-1400-000013000000}"/>
    <hyperlink ref="F190" r:id="rId21" xr:uid="{00000000-0004-0000-1400-000014000000}"/>
    <hyperlink ref="F192" r:id="rId22" xr:uid="{00000000-0004-0000-1400-000015000000}"/>
    <hyperlink ref="F195" r:id="rId23" xr:uid="{00000000-0004-0000-1400-000016000000}"/>
    <hyperlink ref="F198" r:id="rId24" xr:uid="{00000000-0004-0000-1400-000017000000}"/>
    <hyperlink ref="F201" r:id="rId25" xr:uid="{00000000-0004-0000-1400-000018000000}"/>
    <hyperlink ref="F204" r:id="rId26" xr:uid="{00000000-0004-0000-1400-000019000000}"/>
    <hyperlink ref="F207" r:id="rId27" xr:uid="{00000000-0004-0000-1400-00001A000000}"/>
    <hyperlink ref="F210" r:id="rId28" xr:uid="{00000000-0004-0000-1400-00001B000000}"/>
    <hyperlink ref="F213" r:id="rId29" xr:uid="{00000000-0004-0000-1400-00001C000000}"/>
    <hyperlink ref="F216" r:id="rId30" xr:uid="{00000000-0004-0000-1400-00001D000000}"/>
    <hyperlink ref="F219" r:id="rId31" xr:uid="{00000000-0004-0000-1400-00001E000000}"/>
    <hyperlink ref="F222" r:id="rId32" xr:uid="{00000000-0004-0000-1400-00001F000000}"/>
    <hyperlink ref="F225" r:id="rId33" xr:uid="{00000000-0004-0000-1400-000020000000}"/>
    <hyperlink ref="F227" r:id="rId34" xr:uid="{00000000-0004-0000-1400-000021000000}"/>
    <hyperlink ref="F229" r:id="rId35" xr:uid="{00000000-0004-0000-1400-000022000000}"/>
    <hyperlink ref="F233" r:id="rId36" xr:uid="{00000000-0004-0000-1400-000023000000}"/>
    <hyperlink ref="F235" r:id="rId37" xr:uid="{00000000-0004-0000-1400-000024000000}"/>
    <hyperlink ref="F237" r:id="rId38" xr:uid="{00000000-0004-0000-1400-000025000000}"/>
    <hyperlink ref="F239" r:id="rId39" xr:uid="{00000000-0004-0000-1400-000026000000}"/>
    <hyperlink ref="F242" r:id="rId40" xr:uid="{00000000-0004-0000-1400-000027000000}"/>
    <hyperlink ref="F246" r:id="rId41" xr:uid="{00000000-0004-0000-1400-000028000000}"/>
    <hyperlink ref="F251" r:id="rId42" xr:uid="{00000000-0004-0000-1400-000029000000}"/>
    <hyperlink ref="F256" r:id="rId43" xr:uid="{00000000-0004-0000-1400-00002A000000}"/>
    <hyperlink ref="F259" r:id="rId44" xr:uid="{00000000-0004-0000-1400-00002B000000}"/>
    <hyperlink ref="F264" r:id="rId45" xr:uid="{00000000-0004-0000-1400-00002C000000}"/>
    <hyperlink ref="F267" r:id="rId46" xr:uid="{00000000-0004-0000-1400-00002D000000}"/>
    <hyperlink ref="F270" r:id="rId47" xr:uid="{00000000-0004-0000-1400-00002E000000}"/>
    <hyperlink ref="F273" r:id="rId48" xr:uid="{00000000-0004-0000-1400-00002F000000}"/>
    <hyperlink ref="F276" r:id="rId49" xr:uid="{00000000-0004-0000-1400-000030000000}"/>
    <hyperlink ref="F279" r:id="rId50" xr:uid="{00000000-0004-0000-1400-000031000000}"/>
    <hyperlink ref="F284" r:id="rId51" xr:uid="{00000000-0004-0000-1400-000032000000}"/>
    <hyperlink ref="F287" r:id="rId52" xr:uid="{00000000-0004-0000-1400-000033000000}"/>
    <hyperlink ref="F290" r:id="rId53" xr:uid="{00000000-0004-0000-1400-000034000000}"/>
    <hyperlink ref="F293" r:id="rId54" xr:uid="{00000000-0004-0000-1400-000035000000}"/>
    <hyperlink ref="F298" r:id="rId55" xr:uid="{00000000-0004-0000-1400-000036000000}"/>
    <hyperlink ref="F301" r:id="rId56" xr:uid="{00000000-0004-0000-1400-000037000000}"/>
    <hyperlink ref="F303" r:id="rId57" xr:uid="{00000000-0004-0000-1400-000038000000}"/>
    <hyperlink ref="F308" r:id="rId58" xr:uid="{00000000-0004-0000-1400-000039000000}"/>
    <hyperlink ref="F312" r:id="rId59" xr:uid="{00000000-0004-0000-1400-00003A000000}"/>
    <hyperlink ref="F315" r:id="rId60" xr:uid="{00000000-0004-0000-1400-00003B000000}"/>
    <hyperlink ref="F318" r:id="rId61" xr:uid="{00000000-0004-0000-1400-00003C000000}"/>
    <hyperlink ref="F321" r:id="rId62" xr:uid="{00000000-0004-0000-1400-00003D000000}"/>
    <hyperlink ref="F324" r:id="rId63" xr:uid="{00000000-0004-0000-1400-00003E000000}"/>
    <hyperlink ref="F327" r:id="rId64" xr:uid="{00000000-0004-0000-1400-00003F000000}"/>
    <hyperlink ref="F330" r:id="rId65" xr:uid="{00000000-0004-0000-1400-000040000000}"/>
    <hyperlink ref="F333" r:id="rId66" xr:uid="{00000000-0004-0000-1400-000041000000}"/>
    <hyperlink ref="F337" r:id="rId67" xr:uid="{00000000-0004-0000-1400-000042000000}"/>
    <hyperlink ref="F341" r:id="rId68" xr:uid="{00000000-0004-0000-1400-000043000000}"/>
    <hyperlink ref="F345" r:id="rId69" xr:uid="{00000000-0004-0000-1400-000044000000}"/>
    <hyperlink ref="F349" r:id="rId70" xr:uid="{00000000-0004-0000-1400-000045000000}"/>
    <hyperlink ref="F352" r:id="rId71" xr:uid="{00000000-0004-0000-1400-000046000000}"/>
    <hyperlink ref="F358" r:id="rId72" xr:uid="{00000000-0004-0000-1400-000047000000}"/>
    <hyperlink ref="F362" r:id="rId73" xr:uid="{00000000-0004-0000-1400-000048000000}"/>
    <hyperlink ref="F368" r:id="rId74" xr:uid="{00000000-0004-0000-1400-000049000000}"/>
    <hyperlink ref="F375" r:id="rId75" xr:uid="{00000000-0004-0000-1400-00004A000000}"/>
    <hyperlink ref="F378" r:id="rId76" xr:uid="{00000000-0004-0000-1400-00004B000000}"/>
    <hyperlink ref="F381" r:id="rId77" xr:uid="{00000000-0004-0000-1400-00004C000000}"/>
    <hyperlink ref="F384" r:id="rId78" xr:uid="{00000000-0004-0000-1400-00004D000000}"/>
    <hyperlink ref="F389" r:id="rId79" xr:uid="{00000000-0004-0000-1400-00004E000000}"/>
    <hyperlink ref="F394" r:id="rId80" xr:uid="{00000000-0004-0000-1400-00004F000000}"/>
    <hyperlink ref="F399" r:id="rId81" xr:uid="{00000000-0004-0000-1400-000050000000}"/>
    <hyperlink ref="F402" r:id="rId82" xr:uid="{00000000-0004-0000-1400-000051000000}"/>
    <hyperlink ref="F405" r:id="rId83" xr:uid="{00000000-0004-0000-1400-000052000000}"/>
    <hyperlink ref="F408" r:id="rId84" xr:uid="{00000000-0004-0000-1400-000053000000}"/>
    <hyperlink ref="F414" r:id="rId85" xr:uid="{00000000-0004-0000-1400-000054000000}"/>
    <hyperlink ref="F417" r:id="rId86" xr:uid="{00000000-0004-0000-1400-000055000000}"/>
    <hyperlink ref="F421" r:id="rId87" xr:uid="{00000000-0004-0000-1400-000056000000}"/>
    <hyperlink ref="F424" r:id="rId88" xr:uid="{00000000-0004-0000-1400-000057000000}"/>
    <hyperlink ref="F429" r:id="rId89" xr:uid="{00000000-0004-0000-1400-000058000000}"/>
    <hyperlink ref="F434" r:id="rId90" xr:uid="{00000000-0004-0000-1400-000059000000}"/>
    <hyperlink ref="F437" r:id="rId91" xr:uid="{00000000-0004-0000-1400-00005A000000}"/>
    <hyperlink ref="F444" r:id="rId92" xr:uid="{00000000-0004-0000-1400-00005B000000}"/>
    <hyperlink ref="F447" r:id="rId93" xr:uid="{00000000-0004-0000-1400-00005C000000}"/>
    <hyperlink ref="F450" r:id="rId94" xr:uid="{00000000-0004-0000-1400-00005D000000}"/>
    <hyperlink ref="F453" r:id="rId95" xr:uid="{00000000-0004-0000-1400-00005E000000}"/>
    <hyperlink ref="F458" r:id="rId96" xr:uid="{00000000-0004-0000-1400-00005F000000}"/>
    <hyperlink ref="F461" r:id="rId97" xr:uid="{00000000-0004-0000-1400-000060000000}"/>
    <hyperlink ref="F464" r:id="rId98" xr:uid="{00000000-0004-0000-1400-000061000000}"/>
    <hyperlink ref="F467" r:id="rId99" xr:uid="{00000000-0004-0000-1400-000062000000}"/>
    <hyperlink ref="F470" r:id="rId100" xr:uid="{00000000-0004-0000-1400-000063000000}"/>
    <hyperlink ref="F475" r:id="rId101" xr:uid="{00000000-0004-0000-1400-000064000000}"/>
    <hyperlink ref="F480" r:id="rId102" xr:uid="{00000000-0004-0000-1400-000065000000}"/>
    <hyperlink ref="F485" r:id="rId103" xr:uid="{00000000-0004-0000-1400-000066000000}"/>
    <hyperlink ref="F490" r:id="rId104" xr:uid="{00000000-0004-0000-1400-000067000000}"/>
    <hyperlink ref="F492" r:id="rId105" xr:uid="{00000000-0004-0000-1400-000068000000}"/>
    <hyperlink ref="F496" r:id="rId106" xr:uid="{00000000-0004-0000-1400-000069000000}"/>
    <hyperlink ref="F501" r:id="rId107" xr:uid="{00000000-0004-0000-1400-00006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7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171</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4902</v>
      </c>
      <c r="F9" s="341"/>
      <c r="G9" s="341"/>
      <c r="H9" s="341"/>
      <c r="L9" s="34"/>
    </row>
    <row r="10" spans="2:46" s="1" customFormat="1" ht="12" customHeight="1" x14ac:dyDescent="0.2">
      <c r="B10" s="34"/>
      <c r="D10" s="28" t="s">
        <v>267</v>
      </c>
      <c r="L10" s="34"/>
    </row>
    <row r="11" spans="2:46" s="1" customFormat="1" ht="16.5" customHeight="1" x14ac:dyDescent="0.2">
      <c r="B11" s="34"/>
      <c r="E11" s="322" t="s">
        <v>5260</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
        <v>43</v>
      </c>
      <c r="L25" s="34"/>
    </row>
    <row r="26" spans="2:12" s="1" customFormat="1" ht="18" customHeight="1" x14ac:dyDescent="0.2">
      <c r="B26" s="34"/>
      <c r="E26" s="26" t="s">
        <v>44</v>
      </c>
      <c r="I26" s="28" t="s">
        <v>33</v>
      </c>
      <c r="J26" s="26" t="s">
        <v>43</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ROUND(J94,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ROUND((SUM(BE94:BE174)),  2)</f>
        <v>0</v>
      </c>
      <c r="I35" s="96">
        <v>0.21</v>
      </c>
      <c r="J35" s="84">
        <f>ROUND(((SUM(BE94:BE174))*I35),  2)</f>
        <v>0</v>
      </c>
      <c r="L35" s="34"/>
    </row>
    <row r="36" spans="2:12" s="1" customFormat="1" ht="14.45" customHeight="1" x14ac:dyDescent="0.2">
      <c r="B36" s="34"/>
      <c r="E36" s="28" t="s">
        <v>53</v>
      </c>
      <c r="F36" s="84">
        <f>ROUND((SUM(BF94:BF174)),  2)</f>
        <v>0</v>
      </c>
      <c r="I36" s="96">
        <v>0.12</v>
      </c>
      <c r="J36" s="84">
        <f>ROUND(((SUM(BF94:BF174))*I36),  2)</f>
        <v>0</v>
      </c>
      <c r="L36" s="34"/>
    </row>
    <row r="37" spans="2:12" s="1" customFormat="1" ht="14.45" hidden="1" customHeight="1" x14ac:dyDescent="0.2">
      <c r="B37" s="34"/>
      <c r="E37" s="28" t="s">
        <v>54</v>
      </c>
      <c r="F37" s="84">
        <f>ROUND((SUM(BG94:BG174)),  2)</f>
        <v>0</v>
      </c>
      <c r="I37" s="96">
        <v>0.21</v>
      </c>
      <c r="J37" s="84">
        <f>0</f>
        <v>0</v>
      </c>
      <c r="L37" s="34"/>
    </row>
    <row r="38" spans="2:12" s="1" customFormat="1" ht="14.45" hidden="1" customHeight="1" x14ac:dyDescent="0.2">
      <c r="B38" s="34"/>
      <c r="E38" s="28" t="s">
        <v>55</v>
      </c>
      <c r="F38" s="84">
        <f>ROUND((SUM(BH94:BH174)),  2)</f>
        <v>0</v>
      </c>
      <c r="I38" s="96">
        <v>0.12</v>
      </c>
      <c r="J38" s="84">
        <f>0</f>
        <v>0</v>
      </c>
      <c r="L38" s="34"/>
    </row>
    <row r="39" spans="2:12" s="1" customFormat="1" ht="14.45" hidden="1" customHeight="1" x14ac:dyDescent="0.2">
      <c r="B39" s="34"/>
      <c r="E39" s="28" t="s">
        <v>56</v>
      </c>
      <c r="F39" s="84">
        <f>ROUND((SUM(BI94:BI174)),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4902</v>
      </c>
      <c r="F52" s="341"/>
      <c r="G52" s="341"/>
      <c r="H52" s="341"/>
      <c r="L52" s="34"/>
    </row>
    <row r="53" spans="2:47" s="1" customFormat="1" ht="12" customHeight="1" x14ac:dyDescent="0.2">
      <c r="B53" s="34"/>
      <c r="C53" s="28" t="s">
        <v>267</v>
      </c>
      <c r="L53" s="34"/>
    </row>
    <row r="54" spans="2:47" s="1" customFormat="1" ht="16.5" customHeight="1" x14ac:dyDescent="0.2">
      <c r="B54" s="34"/>
      <c r="E54" s="322" t="str">
        <f>E11</f>
        <v>08.4.1 - SO08 ZTI</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J94</f>
        <v>0</v>
      </c>
      <c r="L63" s="34"/>
      <c r="AU63" s="18" t="s">
        <v>272</v>
      </c>
    </row>
    <row r="64" spans="2:47" s="8" customFormat="1" ht="24.95" customHeight="1" x14ac:dyDescent="0.2">
      <c r="B64" s="106"/>
      <c r="D64" s="107" t="s">
        <v>273</v>
      </c>
      <c r="E64" s="108"/>
      <c r="F64" s="108"/>
      <c r="G64" s="108"/>
      <c r="H64" s="108"/>
      <c r="I64" s="108"/>
      <c r="J64" s="109">
        <f>J95</f>
        <v>0</v>
      </c>
      <c r="L64" s="106"/>
    </row>
    <row r="65" spans="2:12" s="9" customFormat="1" ht="19.899999999999999" customHeight="1" x14ac:dyDescent="0.2">
      <c r="B65" s="110"/>
      <c r="D65" s="111" t="s">
        <v>1627</v>
      </c>
      <c r="E65" s="112"/>
      <c r="F65" s="112"/>
      <c r="G65" s="112"/>
      <c r="H65" s="112"/>
      <c r="I65" s="112"/>
      <c r="J65" s="113">
        <f>J96</f>
        <v>0</v>
      </c>
      <c r="L65" s="110"/>
    </row>
    <row r="66" spans="2:12" s="9" customFormat="1" ht="19.899999999999999" customHeight="1" x14ac:dyDescent="0.2">
      <c r="B66" s="110"/>
      <c r="D66" s="111" t="s">
        <v>276</v>
      </c>
      <c r="E66" s="112"/>
      <c r="F66" s="112"/>
      <c r="G66" s="112"/>
      <c r="H66" s="112"/>
      <c r="I66" s="112"/>
      <c r="J66" s="113">
        <f>J140</f>
        <v>0</v>
      </c>
      <c r="L66" s="110"/>
    </row>
    <row r="67" spans="2:12" s="9" customFormat="1" ht="19.899999999999999" customHeight="1" x14ac:dyDescent="0.2">
      <c r="B67" s="110"/>
      <c r="D67" s="111" t="s">
        <v>278</v>
      </c>
      <c r="E67" s="112"/>
      <c r="F67" s="112"/>
      <c r="G67" s="112"/>
      <c r="H67" s="112"/>
      <c r="I67" s="112"/>
      <c r="J67" s="113">
        <f>J146</f>
        <v>0</v>
      </c>
      <c r="L67" s="110"/>
    </row>
    <row r="68" spans="2:12" s="9" customFormat="1" ht="19.899999999999999" customHeight="1" x14ac:dyDescent="0.2">
      <c r="B68" s="110"/>
      <c r="D68" s="111" t="s">
        <v>281</v>
      </c>
      <c r="E68" s="112"/>
      <c r="F68" s="112"/>
      <c r="G68" s="112"/>
      <c r="H68" s="112"/>
      <c r="I68" s="112"/>
      <c r="J68" s="113">
        <f>J148</f>
        <v>0</v>
      </c>
      <c r="L68" s="110"/>
    </row>
    <row r="69" spans="2:12" s="8" customFormat="1" ht="24.95" customHeight="1" x14ac:dyDescent="0.2">
      <c r="B69" s="106"/>
      <c r="D69" s="107" t="s">
        <v>1891</v>
      </c>
      <c r="E69" s="108"/>
      <c r="F69" s="108"/>
      <c r="G69" s="108"/>
      <c r="H69" s="108"/>
      <c r="I69" s="108"/>
      <c r="J69" s="109">
        <f>J151</f>
        <v>0</v>
      </c>
      <c r="L69" s="106"/>
    </row>
    <row r="70" spans="2:12" s="9" customFormat="1" ht="19.899999999999999" customHeight="1" x14ac:dyDescent="0.2">
      <c r="B70" s="110"/>
      <c r="D70" s="111" t="s">
        <v>1892</v>
      </c>
      <c r="E70" s="112"/>
      <c r="F70" s="112"/>
      <c r="G70" s="112"/>
      <c r="H70" s="112"/>
      <c r="I70" s="112"/>
      <c r="J70" s="113">
        <f>J152</f>
        <v>0</v>
      </c>
      <c r="L70" s="110"/>
    </row>
    <row r="71" spans="2:12" s="8" customFormat="1" ht="24.95" customHeight="1" x14ac:dyDescent="0.2">
      <c r="B71" s="106"/>
      <c r="D71" s="107" t="s">
        <v>282</v>
      </c>
      <c r="E71" s="108"/>
      <c r="F71" s="108"/>
      <c r="G71" s="108"/>
      <c r="H71" s="108"/>
      <c r="I71" s="108"/>
      <c r="J71" s="109">
        <f>J157</f>
        <v>0</v>
      </c>
      <c r="L71" s="106"/>
    </row>
    <row r="72" spans="2:12" s="9" customFormat="1" ht="19.899999999999999" customHeight="1" x14ac:dyDescent="0.2">
      <c r="B72" s="110"/>
      <c r="D72" s="111" t="s">
        <v>1889</v>
      </c>
      <c r="E72" s="112"/>
      <c r="F72" s="112"/>
      <c r="G72" s="112"/>
      <c r="H72" s="112"/>
      <c r="I72" s="112"/>
      <c r="J72" s="113">
        <f>J158</f>
        <v>0</v>
      </c>
      <c r="L72" s="110"/>
    </row>
    <row r="73" spans="2:12" s="1" customFormat="1" ht="21.75" customHeight="1" x14ac:dyDescent="0.2">
      <c r="B73" s="34"/>
      <c r="L73" s="34"/>
    </row>
    <row r="74" spans="2:12" s="1" customFormat="1" ht="6.95" customHeight="1" x14ac:dyDescent="0.2">
      <c r="B74" s="43"/>
      <c r="C74" s="44"/>
      <c r="D74" s="44"/>
      <c r="E74" s="44"/>
      <c r="F74" s="44"/>
      <c r="G74" s="44"/>
      <c r="H74" s="44"/>
      <c r="I74" s="44"/>
      <c r="J74" s="44"/>
      <c r="K74" s="44"/>
      <c r="L74" s="34"/>
    </row>
    <row r="78" spans="2:12" s="1" customFormat="1" ht="6.95" customHeight="1" x14ac:dyDescent="0.2">
      <c r="B78" s="45"/>
      <c r="C78" s="46"/>
      <c r="D78" s="46"/>
      <c r="E78" s="46"/>
      <c r="F78" s="46"/>
      <c r="G78" s="46"/>
      <c r="H78" s="46"/>
      <c r="I78" s="46"/>
      <c r="J78" s="46"/>
      <c r="K78" s="46"/>
      <c r="L78" s="34"/>
    </row>
    <row r="79" spans="2:12" s="1" customFormat="1" ht="24.95" customHeight="1" x14ac:dyDescent="0.2">
      <c r="B79" s="34"/>
      <c r="C79" s="22" t="s">
        <v>296</v>
      </c>
      <c r="L79" s="34"/>
    </row>
    <row r="80" spans="2:12" s="1" customFormat="1" ht="6.95" customHeight="1" x14ac:dyDescent="0.2">
      <c r="B80" s="34"/>
      <c r="L80" s="34"/>
    </row>
    <row r="81" spans="2:63" s="1" customFormat="1" ht="12" customHeight="1" x14ac:dyDescent="0.2">
      <c r="B81" s="34"/>
      <c r="C81" s="28" t="s">
        <v>16</v>
      </c>
      <c r="L81" s="34"/>
    </row>
    <row r="82" spans="2:63" s="1" customFormat="1" ht="16.5" customHeight="1" x14ac:dyDescent="0.2">
      <c r="B82" s="34"/>
      <c r="E82" s="339" t="str">
        <f>E7</f>
        <v>Stavba č. 3145 TV Vinoř, etapa 0012 – ČOV Vinoř</v>
      </c>
      <c r="F82" s="340"/>
      <c r="G82" s="340"/>
      <c r="H82" s="340"/>
      <c r="L82" s="34"/>
    </row>
    <row r="83" spans="2:63" ht="12" customHeight="1" x14ac:dyDescent="0.2">
      <c r="B83" s="21"/>
      <c r="C83" s="28" t="s">
        <v>265</v>
      </c>
      <c r="L83" s="21"/>
    </row>
    <row r="84" spans="2:63" s="1" customFormat="1" ht="16.5" customHeight="1" x14ac:dyDescent="0.2">
      <c r="B84" s="34"/>
      <c r="E84" s="339" t="s">
        <v>4902</v>
      </c>
      <c r="F84" s="341"/>
      <c r="G84" s="341"/>
      <c r="H84" s="341"/>
      <c r="L84" s="34"/>
    </row>
    <row r="85" spans="2:63" s="1" customFormat="1" ht="12" customHeight="1" x14ac:dyDescent="0.2">
      <c r="B85" s="34"/>
      <c r="C85" s="28" t="s">
        <v>267</v>
      </c>
      <c r="L85" s="34"/>
    </row>
    <row r="86" spans="2:63" s="1" customFormat="1" ht="16.5" customHeight="1" x14ac:dyDescent="0.2">
      <c r="B86" s="34"/>
      <c r="E86" s="322" t="str">
        <f>E11</f>
        <v>08.4.1 - SO08 ZTI</v>
      </c>
      <c r="F86" s="341"/>
      <c r="G86" s="341"/>
      <c r="H86" s="341"/>
      <c r="L86" s="34"/>
    </row>
    <row r="87" spans="2:63" s="1" customFormat="1" ht="6.95" customHeight="1" x14ac:dyDescent="0.2">
      <c r="B87" s="34"/>
      <c r="L87" s="34"/>
    </row>
    <row r="88" spans="2:63" s="1" customFormat="1" ht="12" customHeight="1" x14ac:dyDescent="0.2">
      <c r="B88" s="34"/>
      <c r="C88" s="28" t="s">
        <v>22</v>
      </c>
      <c r="F88" s="26" t="str">
        <f>F14</f>
        <v>Praha</v>
      </c>
      <c r="I88" s="28" t="s">
        <v>24</v>
      </c>
      <c r="J88" s="51" t="str">
        <f>IF(J14="","",J14)</f>
        <v>5.8.2025 - revize</v>
      </c>
      <c r="L88" s="34"/>
    </row>
    <row r="89" spans="2:63" s="1" customFormat="1" ht="6.95" customHeight="1" x14ac:dyDescent="0.2">
      <c r="B89" s="34"/>
      <c r="L89" s="34"/>
    </row>
    <row r="90" spans="2:63" s="1" customFormat="1" ht="25.7" customHeight="1" x14ac:dyDescent="0.2">
      <c r="B90" s="34"/>
      <c r="C90" s="28" t="s">
        <v>29</v>
      </c>
      <c r="F90" s="26" t="str">
        <f>E17</f>
        <v>PVS, a.s, Evropská 866/67, Praha 6, 160 00</v>
      </c>
      <c r="I90" s="28" t="s">
        <v>37</v>
      </c>
      <c r="J90" s="32" t="str">
        <f>E23</f>
        <v>d plus projektová a inženýrská a.s.</v>
      </c>
      <c r="L90" s="34"/>
    </row>
    <row r="91" spans="2:63" s="1" customFormat="1" ht="15.2" customHeight="1" x14ac:dyDescent="0.2">
      <c r="B91" s="34"/>
      <c r="C91" s="28" t="s">
        <v>35</v>
      </c>
      <c r="F91" s="26" t="str">
        <f>IF(E20="","",E20)</f>
        <v>Vyplň údaj</v>
      </c>
      <c r="I91" s="28" t="s">
        <v>42</v>
      </c>
      <c r="J91" s="32" t="str">
        <f>E26</f>
        <v xml:space="preserve"> </v>
      </c>
      <c r="L91" s="34"/>
    </row>
    <row r="92" spans="2:63" s="1" customFormat="1" ht="10.35" customHeight="1" x14ac:dyDescent="0.2">
      <c r="B92" s="34"/>
      <c r="L92" s="34"/>
    </row>
    <row r="93" spans="2:63" s="10" customFormat="1" ht="29.25" customHeight="1" x14ac:dyDescent="0.2">
      <c r="B93" s="114"/>
      <c r="C93" s="115" t="s">
        <v>297</v>
      </c>
      <c r="D93" s="116" t="s">
        <v>66</v>
      </c>
      <c r="E93" s="116" t="s">
        <v>62</v>
      </c>
      <c r="F93" s="116" t="s">
        <v>63</v>
      </c>
      <c r="G93" s="116" t="s">
        <v>298</v>
      </c>
      <c r="H93" s="116" t="s">
        <v>299</v>
      </c>
      <c r="I93" s="116" t="s">
        <v>300</v>
      </c>
      <c r="J93" s="116" t="s">
        <v>271</v>
      </c>
      <c r="K93" s="117" t="s">
        <v>301</v>
      </c>
      <c r="L93" s="114"/>
      <c r="M93" s="58" t="s">
        <v>43</v>
      </c>
      <c r="N93" s="59" t="s">
        <v>51</v>
      </c>
      <c r="O93" s="59" t="s">
        <v>302</v>
      </c>
      <c r="P93" s="59" t="s">
        <v>303</v>
      </c>
      <c r="Q93" s="59" t="s">
        <v>304</v>
      </c>
      <c r="R93" s="59" t="s">
        <v>305</v>
      </c>
      <c r="S93" s="59" t="s">
        <v>306</v>
      </c>
      <c r="T93" s="60" t="s">
        <v>307</v>
      </c>
    </row>
    <row r="94" spans="2:63" s="1" customFormat="1" ht="22.9" customHeight="1" x14ac:dyDescent="0.25">
      <c r="B94" s="34"/>
      <c r="C94" s="63" t="s">
        <v>308</v>
      </c>
      <c r="J94" s="118">
        <f>BK94</f>
        <v>0</v>
      </c>
      <c r="L94" s="34"/>
      <c r="M94" s="61"/>
      <c r="N94" s="52"/>
      <c r="O94" s="52"/>
      <c r="P94" s="119">
        <f>P95+P151+P157</f>
        <v>0</v>
      </c>
      <c r="Q94" s="52"/>
      <c r="R94" s="119">
        <f>R95+R151+R157</f>
        <v>0</v>
      </c>
      <c r="S94" s="52"/>
      <c r="T94" s="120">
        <f>T95+T151+T157</f>
        <v>0</v>
      </c>
      <c r="AT94" s="18" t="s">
        <v>80</v>
      </c>
      <c r="AU94" s="18" t="s">
        <v>272</v>
      </c>
      <c r="BK94" s="121">
        <f>BK95+BK151+BK157</f>
        <v>0</v>
      </c>
    </row>
    <row r="95" spans="2:63" s="11" customFormat="1" ht="25.9" customHeight="1" x14ac:dyDescent="0.2">
      <c r="B95" s="122"/>
      <c r="D95" s="123" t="s">
        <v>80</v>
      </c>
      <c r="E95" s="124" t="s">
        <v>309</v>
      </c>
      <c r="F95" s="124" t="s">
        <v>310</v>
      </c>
      <c r="I95" s="125"/>
      <c r="J95" s="126">
        <f>BK95</f>
        <v>0</v>
      </c>
      <c r="L95" s="122"/>
      <c r="M95" s="127"/>
      <c r="P95" s="128">
        <f>P96+P140+P146+P148</f>
        <v>0</v>
      </c>
      <c r="R95" s="128">
        <f>R96+R140+R146+R148</f>
        <v>0</v>
      </c>
      <c r="T95" s="129">
        <f>T96+T140+T146+T148</f>
        <v>0</v>
      </c>
      <c r="AR95" s="123" t="s">
        <v>88</v>
      </c>
      <c r="AT95" s="130" t="s">
        <v>80</v>
      </c>
      <c r="AU95" s="130" t="s">
        <v>81</v>
      </c>
      <c r="AY95" s="123" t="s">
        <v>311</v>
      </c>
      <c r="BK95" s="131">
        <f>BK96+BK140+BK146+BK148</f>
        <v>0</v>
      </c>
    </row>
    <row r="96" spans="2:63" s="11" customFormat="1" ht="22.9" customHeight="1" x14ac:dyDescent="0.2">
      <c r="B96" s="122"/>
      <c r="D96" s="123" t="s">
        <v>80</v>
      </c>
      <c r="E96" s="132" t="s">
        <v>88</v>
      </c>
      <c r="F96" s="132" t="s">
        <v>102</v>
      </c>
      <c r="I96" s="125"/>
      <c r="J96" s="133">
        <f>BK96</f>
        <v>0</v>
      </c>
      <c r="L96" s="122"/>
      <c r="M96" s="127"/>
      <c r="P96" s="128">
        <f>SUM(P97:P139)</f>
        <v>0</v>
      </c>
      <c r="R96" s="128">
        <f>SUM(R97:R139)</f>
        <v>0</v>
      </c>
      <c r="T96" s="129">
        <f>SUM(T97:T139)</f>
        <v>0</v>
      </c>
      <c r="AR96" s="123" t="s">
        <v>88</v>
      </c>
      <c r="AT96" s="130" t="s">
        <v>80</v>
      </c>
      <c r="AU96" s="130" t="s">
        <v>88</v>
      </c>
      <c r="AY96" s="123" t="s">
        <v>311</v>
      </c>
      <c r="BK96" s="131">
        <f>SUM(BK97:BK139)</f>
        <v>0</v>
      </c>
    </row>
    <row r="97" spans="2:65" s="1" customFormat="1" ht="16.5" customHeight="1" x14ac:dyDescent="0.2">
      <c r="B97" s="34"/>
      <c r="C97" s="134" t="s">
        <v>88</v>
      </c>
      <c r="D97" s="134" t="s">
        <v>313</v>
      </c>
      <c r="E97" s="135" t="s">
        <v>1893</v>
      </c>
      <c r="F97" s="136" t="s">
        <v>1894</v>
      </c>
      <c r="G97" s="137" t="s">
        <v>316</v>
      </c>
      <c r="H97" s="138">
        <v>0.54</v>
      </c>
      <c r="I97" s="139"/>
      <c r="J97" s="140">
        <f>ROUND(I97*H97,2)</f>
        <v>0</v>
      </c>
      <c r="K97" s="136" t="s">
        <v>43</v>
      </c>
      <c r="L97" s="34"/>
      <c r="M97" s="141" t="s">
        <v>43</v>
      </c>
      <c r="N97" s="142" t="s">
        <v>52</v>
      </c>
      <c r="P97" s="143">
        <f>O97*H97</f>
        <v>0</v>
      </c>
      <c r="Q97" s="143">
        <v>0</v>
      </c>
      <c r="R97" s="143">
        <f>Q97*H97</f>
        <v>0</v>
      </c>
      <c r="S97" s="143">
        <v>0</v>
      </c>
      <c r="T97" s="144">
        <f>S97*H97</f>
        <v>0</v>
      </c>
      <c r="AR97" s="145" t="s">
        <v>318</v>
      </c>
      <c r="AT97" s="145" t="s">
        <v>313</v>
      </c>
      <c r="AU97" s="145" t="s">
        <v>90</v>
      </c>
      <c r="AY97" s="18" t="s">
        <v>311</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318</v>
      </c>
      <c r="BM97" s="145" t="s">
        <v>5261</v>
      </c>
    </row>
    <row r="98" spans="2:65" s="14" customFormat="1" ht="11.25" x14ac:dyDescent="0.2">
      <c r="B98" s="166"/>
      <c r="D98" s="152" t="s">
        <v>322</v>
      </c>
      <c r="E98" s="167" t="s">
        <v>43</v>
      </c>
      <c r="F98" s="168" t="s">
        <v>1815</v>
      </c>
      <c r="H98" s="167" t="s">
        <v>43</v>
      </c>
      <c r="I98" s="169"/>
      <c r="L98" s="166"/>
      <c r="M98" s="170"/>
      <c r="T98" s="171"/>
      <c r="AT98" s="167" t="s">
        <v>322</v>
      </c>
      <c r="AU98" s="167" t="s">
        <v>90</v>
      </c>
      <c r="AV98" s="14" t="s">
        <v>88</v>
      </c>
      <c r="AW98" s="14" t="s">
        <v>41</v>
      </c>
      <c r="AX98" s="14" t="s">
        <v>81</v>
      </c>
      <c r="AY98" s="167" t="s">
        <v>311</v>
      </c>
    </row>
    <row r="99" spans="2:65" s="12" customFormat="1" ht="11.25" x14ac:dyDescent="0.2">
      <c r="B99" s="151"/>
      <c r="D99" s="152" t="s">
        <v>322</v>
      </c>
      <c r="E99" s="153" t="s">
        <v>43</v>
      </c>
      <c r="F99" s="154" t="s">
        <v>5262</v>
      </c>
      <c r="H99" s="155">
        <v>1.08</v>
      </c>
      <c r="I99" s="156"/>
      <c r="L99" s="151"/>
      <c r="M99" s="157"/>
      <c r="T99" s="158"/>
      <c r="AT99" s="153" t="s">
        <v>322</v>
      </c>
      <c r="AU99" s="153" t="s">
        <v>90</v>
      </c>
      <c r="AV99" s="12" t="s">
        <v>90</v>
      </c>
      <c r="AW99" s="12" t="s">
        <v>41</v>
      </c>
      <c r="AX99" s="12" t="s">
        <v>81</v>
      </c>
      <c r="AY99" s="153" t="s">
        <v>311</v>
      </c>
    </row>
    <row r="100" spans="2:65" s="13" customFormat="1" ht="11.25" x14ac:dyDescent="0.2">
      <c r="B100" s="159"/>
      <c r="D100" s="152" t="s">
        <v>322</v>
      </c>
      <c r="E100" s="160" t="s">
        <v>43</v>
      </c>
      <c r="F100" s="161" t="s">
        <v>331</v>
      </c>
      <c r="H100" s="162">
        <v>1.08</v>
      </c>
      <c r="I100" s="163"/>
      <c r="L100" s="159"/>
      <c r="M100" s="164"/>
      <c r="T100" s="165"/>
      <c r="AT100" s="160" t="s">
        <v>322</v>
      </c>
      <c r="AU100" s="160" t="s">
        <v>90</v>
      </c>
      <c r="AV100" s="13" t="s">
        <v>318</v>
      </c>
      <c r="AW100" s="13" t="s">
        <v>41</v>
      </c>
      <c r="AX100" s="13" t="s">
        <v>81</v>
      </c>
      <c r="AY100" s="160" t="s">
        <v>311</v>
      </c>
    </row>
    <row r="101" spans="2:65" s="12" customFormat="1" ht="11.25" x14ac:dyDescent="0.2">
      <c r="B101" s="151"/>
      <c r="D101" s="152" t="s">
        <v>322</v>
      </c>
      <c r="E101" s="153" t="s">
        <v>43</v>
      </c>
      <c r="F101" s="154" t="s">
        <v>5263</v>
      </c>
      <c r="H101" s="155">
        <v>0.54</v>
      </c>
      <c r="I101" s="156"/>
      <c r="L101" s="151"/>
      <c r="M101" s="157"/>
      <c r="T101" s="158"/>
      <c r="AT101" s="153" t="s">
        <v>322</v>
      </c>
      <c r="AU101" s="153" t="s">
        <v>90</v>
      </c>
      <c r="AV101" s="12" t="s">
        <v>90</v>
      </c>
      <c r="AW101" s="12" t="s">
        <v>41</v>
      </c>
      <c r="AX101" s="12" t="s">
        <v>81</v>
      </c>
      <c r="AY101" s="153" t="s">
        <v>311</v>
      </c>
    </row>
    <row r="102" spans="2:65" s="13" customFormat="1" ht="11.25" x14ac:dyDescent="0.2">
      <c r="B102" s="159"/>
      <c r="D102" s="152" t="s">
        <v>322</v>
      </c>
      <c r="E102" s="160" t="s">
        <v>43</v>
      </c>
      <c r="F102" s="161" t="s">
        <v>331</v>
      </c>
      <c r="H102" s="162">
        <v>0.54</v>
      </c>
      <c r="I102" s="163"/>
      <c r="L102" s="159"/>
      <c r="M102" s="164"/>
      <c r="T102" s="165"/>
      <c r="AT102" s="160" t="s">
        <v>322</v>
      </c>
      <c r="AU102" s="160" t="s">
        <v>90</v>
      </c>
      <c r="AV102" s="13" t="s">
        <v>318</v>
      </c>
      <c r="AW102" s="13" t="s">
        <v>41</v>
      </c>
      <c r="AX102" s="13" t="s">
        <v>88</v>
      </c>
      <c r="AY102" s="160" t="s">
        <v>311</v>
      </c>
    </row>
    <row r="103" spans="2:65" s="1" customFormat="1" ht="16.5" customHeight="1" x14ac:dyDescent="0.2">
      <c r="B103" s="34"/>
      <c r="C103" s="134" t="s">
        <v>90</v>
      </c>
      <c r="D103" s="134" t="s">
        <v>313</v>
      </c>
      <c r="E103" s="135" t="s">
        <v>1898</v>
      </c>
      <c r="F103" s="136" t="s">
        <v>1899</v>
      </c>
      <c r="G103" s="137" t="s">
        <v>316</v>
      </c>
      <c r="H103" s="138">
        <v>0.16200000000000001</v>
      </c>
      <c r="I103" s="139"/>
      <c r="J103" s="140">
        <f>ROUND(I103*H103,2)</f>
        <v>0</v>
      </c>
      <c r="K103" s="136" t="s">
        <v>43</v>
      </c>
      <c r="L103" s="34"/>
      <c r="M103" s="141" t="s">
        <v>43</v>
      </c>
      <c r="N103" s="142" t="s">
        <v>52</v>
      </c>
      <c r="P103" s="143">
        <f>O103*H103</f>
        <v>0</v>
      </c>
      <c r="Q103" s="143">
        <v>0</v>
      </c>
      <c r="R103" s="143">
        <f>Q103*H103</f>
        <v>0</v>
      </c>
      <c r="S103" s="143">
        <v>0</v>
      </c>
      <c r="T103" s="144">
        <f>S103*H103</f>
        <v>0</v>
      </c>
      <c r="AR103" s="145" t="s">
        <v>318</v>
      </c>
      <c r="AT103" s="145" t="s">
        <v>313</v>
      </c>
      <c r="AU103" s="145" t="s">
        <v>90</v>
      </c>
      <c r="AY103" s="18" t="s">
        <v>311</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318</v>
      </c>
      <c r="BM103" s="145" t="s">
        <v>5264</v>
      </c>
    </row>
    <row r="104" spans="2:65" s="12" customFormat="1" ht="11.25" x14ac:dyDescent="0.2">
      <c r="B104" s="151"/>
      <c r="D104" s="152" t="s">
        <v>322</v>
      </c>
      <c r="E104" s="153" t="s">
        <v>43</v>
      </c>
      <c r="F104" s="154" t="s">
        <v>5265</v>
      </c>
      <c r="H104" s="155">
        <v>0.16200000000000001</v>
      </c>
      <c r="I104" s="156"/>
      <c r="L104" s="151"/>
      <c r="M104" s="157"/>
      <c r="T104" s="158"/>
      <c r="AT104" s="153" t="s">
        <v>322</v>
      </c>
      <c r="AU104" s="153" t="s">
        <v>90</v>
      </c>
      <c r="AV104" s="12" t="s">
        <v>90</v>
      </c>
      <c r="AW104" s="12" t="s">
        <v>41</v>
      </c>
      <c r="AX104" s="12" t="s">
        <v>81</v>
      </c>
      <c r="AY104" s="153" t="s">
        <v>311</v>
      </c>
    </row>
    <row r="105" spans="2:65" s="13" customFormat="1" ht="11.25" x14ac:dyDescent="0.2">
      <c r="B105" s="159"/>
      <c r="D105" s="152" t="s">
        <v>322</v>
      </c>
      <c r="E105" s="160" t="s">
        <v>43</v>
      </c>
      <c r="F105" s="161" t="s">
        <v>331</v>
      </c>
      <c r="H105" s="162">
        <v>0.16200000000000001</v>
      </c>
      <c r="I105" s="163"/>
      <c r="L105" s="159"/>
      <c r="M105" s="164"/>
      <c r="T105" s="165"/>
      <c r="AT105" s="160" t="s">
        <v>322</v>
      </c>
      <c r="AU105" s="160" t="s">
        <v>90</v>
      </c>
      <c r="AV105" s="13" t="s">
        <v>318</v>
      </c>
      <c r="AW105" s="13" t="s">
        <v>41</v>
      </c>
      <c r="AX105" s="13" t="s">
        <v>88</v>
      </c>
      <c r="AY105" s="160" t="s">
        <v>311</v>
      </c>
    </row>
    <row r="106" spans="2:65" s="1" customFormat="1" ht="16.5" customHeight="1" x14ac:dyDescent="0.2">
      <c r="B106" s="34"/>
      <c r="C106" s="134" t="s">
        <v>96</v>
      </c>
      <c r="D106" s="134" t="s">
        <v>313</v>
      </c>
      <c r="E106" s="135" t="s">
        <v>1902</v>
      </c>
      <c r="F106" s="136" t="s">
        <v>1903</v>
      </c>
      <c r="G106" s="137" t="s">
        <v>316</v>
      </c>
      <c r="H106" s="138">
        <v>0.54</v>
      </c>
      <c r="I106" s="139"/>
      <c r="J106" s="140">
        <f>ROUND(I106*H106,2)</f>
        <v>0</v>
      </c>
      <c r="K106" s="136" t="s">
        <v>43</v>
      </c>
      <c r="L106" s="34"/>
      <c r="M106" s="141" t="s">
        <v>43</v>
      </c>
      <c r="N106" s="142" t="s">
        <v>52</v>
      </c>
      <c r="P106" s="143">
        <f>O106*H106</f>
        <v>0</v>
      </c>
      <c r="Q106" s="143">
        <v>0</v>
      </c>
      <c r="R106" s="143">
        <f>Q106*H106</f>
        <v>0</v>
      </c>
      <c r="S106" s="143">
        <v>0</v>
      </c>
      <c r="T106" s="144">
        <f>S106*H106</f>
        <v>0</v>
      </c>
      <c r="AR106" s="145" t="s">
        <v>318</v>
      </c>
      <c r="AT106" s="145" t="s">
        <v>313</v>
      </c>
      <c r="AU106" s="145" t="s">
        <v>90</v>
      </c>
      <c r="AY106" s="18" t="s">
        <v>311</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318</v>
      </c>
      <c r="BM106" s="145" t="s">
        <v>5266</v>
      </c>
    </row>
    <row r="107" spans="2:65" s="12" customFormat="1" ht="11.25" x14ac:dyDescent="0.2">
      <c r="B107" s="151"/>
      <c r="D107" s="152" t="s">
        <v>322</v>
      </c>
      <c r="E107" s="153" t="s">
        <v>43</v>
      </c>
      <c r="F107" s="154" t="s">
        <v>5267</v>
      </c>
      <c r="H107" s="155">
        <v>0.54</v>
      </c>
      <c r="I107" s="156"/>
      <c r="L107" s="151"/>
      <c r="M107" s="157"/>
      <c r="T107" s="158"/>
      <c r="AT107" s="153" t="s">
        <v>322</v>
      </c>
      <c r="AU107" s="153" t="s">
        <v>90</v>
      </c>
      <c r="AV107" s="12" t="s">
        <v>90</v>
      </c>
      <c r="AW107" s="12" t="s">
        <v>41</v>
      </c>
      <c r="AX107" s="12" t="s">
        <v>81</v>
      </c>
      <c r="AY107" s="153" t="s">
        <v>311</v>
      </c>
    </row>
    <row r="108" spans="2:65" s="13" customFormat="1" ht="11.25" x14ac:dyDescent="0.2">
      <c r="B108" s="159"/>
      <c r="D108" s="152" t="s">
        <v>322</v>
      </c>
      <c r="E108" s="160" t="s">
        <v>43</v>
      </c>
      <c r="F108" s="161" t="s">
        <v>331</v>
      </c>
      <c r="H108" s="162">
        <v>0.54</v>
      </c>
      <c r="I108" s="163"/>
      <c r="L108" s="159"/>
      <c r="M108" s="164"/>
      <c r="T108" s="165"/>
      <c r="AT108" s="160" t="s">
        <v>322</v>
      </c>
      <c r="AU108" s="160" t="s">
        <v>90</v>
      </c>
      <c r="AV108" s="13" t="s">
        <v>318</v>
      </c>
      <c r="AW108" s="13" t="s">
        <v>41</v>
      </c>
      <c r="AX108" s="13" t="s">
        <v>88</v>
      </c>
      <c r="AY108" s="160" t="s">
        <v>311</v>
      </c>
    </row>
    <row r="109" spans="2:65" s="1" customFormat="1" ht="16.5" customHeight="1" x14ac:dyDescent="0.2">
      <c r="B109" s="34"/>
      <c r="C109" s="134" t="s">
        <v>318</v>
      </c>
      <c r="D109" s="134" t="s">
        <v>313</v>
      </c>
      <c r="E109" s="135" t="s">
        <v>1906</v>
      </c>
      <c r="F109" s="136" t="s">
        <v>1907</v>
      </c>
      <c r="G109" s="137" t="s">
        <v>316</v>
      </c>
      <c r="H109" s="138">
        <v>0.16200000000000001</v>
      </c>
      <c r="I109" s="139"/>
      <c r="J109" s="140">
        <f>ROUND(I109*H109,2)</f>
        <v>0</v>
      </c>
      <c r="K109" s="136" t="s">
        <v>43</v>
      </c>
      <c r="L109" s="34"/>
      <c r="M109" s="141" t="s">
        <v>43</v>
      </c>
      <c r="N109" s="142" t="s">
        <v>52</v>
      </c>
      <c r="P109" s="143">
        <f>O109*H109</f>
        <v>0</v>
      </c>
      <c r="Q109" s="143">
        <v>0</v>
      </c>
      <c r="R109" s="143">
        <f>Q109*H109</f>
        <v>0</v>
      </c>
      <c r="S109" s="143">
        <v>0</v>
      </c>
      <c r="T109" s="144">
        <f>S109*H109</f>
        <v>0</v>
      </c>
      <c r="AR109" s="145" t="s">
        <v>318</v>
      </c>
      <c r="AT109" s="145" t="s">
        <v>313</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5268</v>
      </c>
    </row>
    <row r="110" spans="2:65" s="12" customFormat="1" ht="11.25" x14ac:dyDescent="0.2">
      <c r="B110" s="151"/>
      <c r="D110" s="152" t="s">
        <v>322</v>
      </c>
      <c r="E110" s="153" t="s">
        <v>43</v>
      </c>
      <c r="F110" s="154" t="s">
        <v>5265</v>
      </c>
      <c r="H110" s="155">
        <v>0.16200000000000001</v>
      </c>
      <c r="I110" s="156"/>
      <c r="L110" s="151"/>
      <c r="M110" s="157"/>
      <c r="T110" s="158"/>
      <c r="AT110" s="153" t="s">
        <v>322</v>
      </c>
      <c r="AU110" s="153" t="s">
        <v>90</v>
      </c>
      <c r="AV110" s="12" t="s">
        <v>90</v>
      </c>
      <c r="AW110" s="12" t="s">
        <v>41</v>
      </c>
      <c r="AX110" s="12" t="s">
        <v>81</v>
      </c>
      <c r="AY110" s="153" t="s">
        <v>311</v>
      </c>
    </row>
    <row r="111" spans="2:65" s="13" customFormat="1" ht="11.25" x14ac:dyDescent="0.2">
      <c r="B111" s="159"/>
      <c r="D111" s="152" t="s">
        <v>322</v>
      </c>
      <c r="E111" s="160" t="s">
        <v>43</v>
      </c>
      <c r="F111" s="161" t="s">
        <v>331</v>
      </c>
      <c r="H111" s="162">
        <v>0.16200000000000001</v>
      </c>
      <c r="I111" s="163"/>
      <c r="L111" s="159"/>
      <c r="M111" s="164"/>
      <c r="T111" s="165"/>
      <c r="AT111" s="160" t="s">
        <v>322</v>
      </c>
      <c r="AU111" s="160" t="s">
        <v>90</v>
      </c>
      <c r="AV111" s="13" t="s">
        <v>318</v>
      </c>
      <c r="AW111" s="13" t="s">
        <v>41</v>
      </c>
      <c r="AX111" s="13" t="s">
        <v>88</v>
      </c>
      <c r="AY111" s="160" t="s">
        <v>311</v>
      </c>
    </row>
    <row r="112" spans="2:65" s="1" customFormat="1" ht="16.5" customHeight="1" x14ac:dyDescent="0.2">
      <c r="B112" s="34"/>
      <c r="C112" s="134" t="s">
        <v>344</v>
      </c>
      <c r="D112" s="134" t="s">
        <v>313</v>
      </c>
      <c r="E112" s="135" t="s">
        <v>1910</v>
      </c>
      <c r="F112" s="136" t="s">
        <v>1911</v>
      </c>
      <c r="G112" s="137" t="s">
        <v>316</v>
      </c>
      <c r="H112" s="138">
        <v>1.08</v>
      </c>
      <c r="I112" s="139"/>
      <c r="J112" s="140">
        <f>ROUND(I112*H112,2)</f>
        <v>0</v>
      </c>
      <c r="K112" s="136" t="s">
        <v>43</v>
      </c>
      <c r="L112" s="34"/>
      <c r="M112" s="141" t="s">
        <v>43</v>
      </c>
      <c r="N112" s="142" t="s">
        <v>52</v>
      </c>
      <c r="P112" s="143">
        <f>O112*H112</f>
        <v>0</v>
      </c>
      <c r="Q112" s="143">
        <v>0</v>
      </c>
      <c r="R112" s="143">
        <f>Q112*H112</f>
        <v>0</v>
      </c>
      <c r="S112" s="143">
        <v>0</v>
      </c>
      <c r="T112" s="144">
        <f>S112*H112</f>
        <v>0</v>
      </c>
      <c r="AR112" s="145" t="s">
        <v>318</v>
      </c>
      <c r="AT112" s="145" t="s">
        <v>313</v>
      </c>
      <c r="AU112" s="145" t="s">
        <v>90</v>
      </c>
      <c r="AY112" s="18" t="s">
        <v>311</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318</v>
      </c>
      <c r="BM112" s="145" t="s">
        <v>5269</v>
      </c>
    </row>
    <row r="113" spans="2:65" s="12" customFormat="1" ht="11.25" x14ac:dyDescent="0.2">
      <c r="B113" s="151"/>
      <c r="D113" s="152" t="s">
        <v>322</v>
      </c>
      <c r="E113" s="153" t="s">
        <v>43</v>
      </c>
      <c r="F113" s="154" t="s">
        <v>5270</v>
      </c>
      <c r="H113" s="155">
        <v>1.08</v>
      </c>
      <c r="I113" s="156"/>
      <c r="L113" s="151"/>
      <c r="M113" s="157"/>
      <c r="T113" s="158"/>
      <c r="AT113" s="153" t="s">
        <v>322</v>
      </c>
      <c r="AU113" s="153" t="s">
        <v>90</v>
      </c>
      <c r="AV113" s="12" t="s">
        <v>90</v>
      </c>
      <c r="AW113" s="12" t="s">
        <v>41</v>
      </c>
      <c r="AX113" s="12" t="s">
        <v>81</v>
      </c>
      <c r="AY113" s="153" t="s">
        <v>311</v>
      </c>
    </row>
    <row r="114" spans="2:65" s="13" customFormat="1" ht="11.25" x14ac:dyDescent="0.2">
      <c r="B114" s="159"/>
      <c r="D114" s="152" t="s">
        <v>322</v>
      </c>
      <c r="E114" s="160" t="s">
        <v>43</v>
      </c>
      <c r="F114" s="161" t="s">
        <v>331</v>
      </c>
      <c r="H114" s="162">
        <v>1.08</v>
      </c>
      <c r="I114" s="163"/>
      <c r="L114" s="159"/>
      <c r="M114" s="164"/>
      <c r="T114" s="165"/>
      <c r="AT114" s="160" t="s">
        <v>322</v>
      </c>
      <c r="AU114" s="160" t="s">
        <v>90</v>
      </c>
      <c r="AV114" s="13" t="s">
        <v>318</v>
      </c>
      <c r="AW114" s="13" t="s">
        <v>41</v>
      </c>
      <c r="AX114" s="13" t="s">
        <v>88</v>
      </c>
      <c r="AY114" s="160" t="s">
        <v>311</v>
      </c>
    </row>
    <row r="115" spans="2:65" s="1" customFormat="1" ht="16.5" customHeight="1" x14ac:dyDescent="0.2">
      <c r="B115" s="34"/>
      <c r="C115" s="134" t="s">
        <v>350</v>
      </c>
      <c r="D115" s="134" t="s">
        <v>313</v>
      </c>
      <c r="E115" s="135" t="s">
        <v>1913</v>
      </c>
      <c r="F115" s="136" t="s">
        <v>1914</v>
      </c>
      <c r="G115" s="137" t="s">
        <v>316</v>
      </c>
      <c r="H115" s="138">
        <v>1.008</v>
      </c>
      <c r="I115" s="139"/>
      <c r="J115" s="140">
        <f>ROUND(I115*H115,2)</f>
        <v>0</v>
      </c>
      <c r="K115" s="136" t="s">
        <v>43</v>
      </c>
      <c r="L115" s="34"/>
      <c r="M115" s="141" t="s">
        <v>43</v>
      </c>
      <c r="N115" s="142" t="s">
        <v>52</v>
      </c>
      <c r="P115" s="143">
        <f>O115*H115</f>
        <v>0</v>
      </c>
      <c r="Q115" s="143">
        <v>0</v>
      </c>
      <c r="R115" s="143">
        <f>Q115*H115</f>
        <v>0</v>
      </c>
      <c r="S115" s="143">
        <v>0</v>
      </c>
      <c r="T115" s="144">
        <f>S115*H115</f>
        <v>0</v>
      </c>
      <c r="AR115" s="145" t="s">
        <v>318</v>
      </c>
      <c r="AT115" s="145" t="s">
        <v>313</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5271</v>
      </c>
    </row>
    <row r="116" spans="2:65" s="12" customFormat="1" ht="11.25" x14ac:dyDescent="0.2">
      <c r="B116" s="151"/>
      <c r="D116" s="152" t="s">
        <v>322</v>
      </c>
      <c r="E116" s="153" t="s">
        <v>43</v>
      </c>
      <c r="F116" s="154" t="s">
        <v>5272</v>
      </c>
      <c r="H116" s="155">
        <v>1.008</v>
      </c>
      <c r="I116" s="156"/>
      <c r="L116" s="151"/>
      <c r="M116" s="157"/>
      <c r="T116" s="158"/>
      <c r="AT116" s="153" t="s">
        <v>322</v>
      </c>
      <c r="AU116" s="153" t="s">
        <v>90</v>
      </c>
      <c r="AV116" s="12" t="s">
        <v>90</v>
      </c>
      <c r="AW116" s="12" t="s">
        <v>41</v>
      </c>
      <c r="AX116" s="12" t="s">
        <v>81</v>
      </c>
      <c r="AY116" s="153" t="s">
        <v>311</v>
      </c>
    </row>
    <row r="117" spans="2:65" s="13" customFormat="1" ht="11.25" x14ac:dyDescent="0.2">
      <c r="B117" s="159"/>
      <c r="D117" s="152" t="s">
        <v>322</v>
      </c>
      <c r="E117" s="160" t="s">
        <v>43</v>
      </c>
      <c r="F117" s="161" t="s">
        <v>331</v>
      </c>
      <c r="H117" s="162">
        <v>1.008</v>
      </c>
      <c r="I117" s="163"/>
      <c r="L117" s="159"/>
      <c r="M117" s="164"/>
      <c r="T117" s="165"/>
      <c r="AT117" s="160" t="s">
        <v>322</v>
      </c>
      <c r="AU117" s="160" t="s">
        <v>90</v>
      </c>
      <c r="AV117" s="13" t="s">
        <v>318</v>
      </c>
      <c r="AW117" s="13" t="s">
        <v>41</v>
      </c>
      <c r="AX117" s="13" t="s">
        <v>88</v>
      </c>
      <c r="AY117" s="160" t="s">
        <v>311</v>
      </c>
    </row>
    <row r="118" spans="2:65" s="1" customFormat="1" ht="16.5" customHeight="1" x14ac:dyDescent="0.2">
      <c r="B118" s="34"/>
      <c r="C118" s="134" t="s">
        <v>356</v>
      </c>
      <c r="D118" s="134" t="s">
        <v>313</v>
      </c>
      <c r="E118" s="135" t="s">
        <v>1917</v>
      </c>
      <c r="F118" s="136" t="s">
        <v>1918</v>
      </c>
      <c r="G118" s="137" t="s">
        <v>316</v>
      </c>
      <c r="H118" s="138">
        <v>1.08</v>
      </c>
      <c r="I118" s="139"/>
      <c r="J118" s="140">
        <f>ROUND(I118*H118,2)</f>
        <v>0</v>
      </c>
      <c r="K118" s="136" t="s">
        <v>43</v>
      </c>
      <c r="L118" s="34"/>
      <c r="M118" s="141" t="s">
        <v>43</v>
      </c>
      <c r="N118" s="142" t="s">
        <v>52</v>
      </c>
      <c r="P118" s="143">
        <f>O118*H118</f>
        <v>0</v>
      </c>
      <c r="Q118" s="143">
        <v>0</v>
      </c>
      <c r="R118" s="143">
        <f>Q118*H118</f>
        <v>0</v>
      </c>
      <c r="S118" s="143">
        <v>0</v>
      </c>
      <c r="T118" s="144">
        <f>S118*H118</f>
        <v>0</v>
      </c>
      <c r="AR118" s="145" t="s">
        <v>318</v>
      </c>
      <c r="AT118" s="145" t="s">
        <v>313</v>
      </c>
      <c r="AU118" s="145" t="s">
        <v>90</v>
      </c>
      <c r="AY118" s="18" t="s">
        <v>311</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318</v>
      </c>
      <c r="BM118" s="145" t="s">
        <v>5273</v>
      </c>
    </row>
    <row r="119" spans="2:65" s="14" customFormat="1" ht="11.25" x14ac:dyDescent="0.2">
      <c r="B119" s="166"/>
      <c r="D119" s="152" t="s">
        <v>322</v>
      </c>
      <c r="E119" s="167" t="s">
        <v>43</v>
      </c>
      <c r="F119" s="168" t="s">
        <v>1920</v>
      </c>
      <c r="H119" s="167" t="s">
        <v>43</v>
      </c>
      <c r="I119" s="169"/>
      <c r="L119" s="166"/>
      <c r="M119" s="170"/>
      <c r="T119" s="171"/>
      <c r="AT119" s="167" t="s">
        <v>322</v>
      </c>
      <c r="AU119" s="167" t="s">
        <v>90</v>
      </c>
      <c r="AV119" s="14" t="s">
        <v>88</v>
      </c>
      <c r="AW119" s="14" t="s">
        <v>41</v>
      </c>
      <c r="AX119" s="14" t="s">
        <v>81</v>
      </c>
      <c r="AY119" s="167" t="s">
        <v>311</v>
      </c>
    </row>
    <row r="120" spans="2:65" s="12" customFormat="1" ht="11.25" x14ac:dyDescent="0.2">
      <c r="B120" s="151"/>
      <c r="D120" s="152" t="s">
        <v>322</v>
      </c>
      <c r="E120" s="153" t="s">
        <v>43</v>
      </c>
      <c r="F120" s="154" t="s">
        <v>5274</v>
      </c>
      <c r="H120" s="155">
        <v>1.08</v>
      </c>
      <c r="I120" s="156"/>
      <c r="L120" s="151"/>
      <c r="M120" s="157"/>
      <c r="T120" s="158"/>
      <c r="AT120" s="153" t="s">
        <v>322</v>
      </c>
      <c r="AU120" s="153" t="s">
        <v>90</v>
      </c>
      <c r="AV120" s="12" t="s">
        <v>90</v>
      </c>
      <c r="AW120" s="12" t="s">
        <v>41</v>
      </c>
      <c r="AX120" s="12" t="s">
        <v>81</v>
      </c>
      <c r="AY120" s="153" t="s">
        <v>311</v>
      </c>
    </row>
    <row r="121" spans="2:65" s="13" customFormat="1" ht="11.25" x14ac:dyDescent="0.2">
      <c r="B121" s="159"/>
      <c r="D121" s="152" t="s">
        <v>322</v>
      </c>
      <c r="E121" s="160" t="s">
        <v>43</v>
      </c>
      <c r="F121" s="161" t="s">
        <v>331</v>
      </c>
      <c r="H121" s="162">
        <v>1.08</v>
      </c>
      <c r="I121" s="163"/>
      <c r="L121" s="159"/>
      <c r="M121" s="164"/>
      <c r="T121" s="165"/>
      <c r="AT121" s="160" t="s">
        <v>322</v>
      </c>
      <c r="AU121" s="160" t="s">
        <v>90</v>
      </c>
      <c r="AV121" s="13" t="s">
        <v>318</v>
      </c>
      <c r="AW121" s="13" t="s">
        <v>41</v>
      </c>
      <c r="AX121" s="13" t="s">
        <v>88</v>
      </c>
      <c r="AY121" s="160" t="s">
        <v>311</v>
      </c>
    </row>
    <row r="122" spans="2:65" s="1" customFormat="1" ht="16.5" customHeight="1" x14ac:dyDescent="0.2">
      <c r="B122" s="34"/>
      <c r="C122" s="134" t="s">
        <v>362</v>
      </c>
      <c r="D122" s="134" t="s">
        <v>313</v>
      </c>
      <c r="E122" s="135" t="s">
        <v>1922</v>
      </c>
      <c r="F122" s="136" t="s">
        <v>1923</v>
      </c>
      <c r="G122" s="137" t="s">
        <v>316</v>
      </c>
      <c r="H122" s="138">
        <v>1.008</v>
      </c>
      <c r="I122" s="139"/>
      <c r="J122" s="140">
        <f>ROUND(I122*H122,2)</f>
        <v>0</v>
      </c>
      <c r="K122" s="136" t="s">
        <v>43</v>
      </c>
      <c r="L122" s="34"/>
      <c r="M122" s="141" t="s">
        <v>43</v>
      </c>
      <c r="N122" s="142" t="s">
        <v>52</v>
      </c>
      <c r="P122" s="143">
        <f>O122*H122</f>
        <v>0</v>
      </c>
      <c r="Q122" s="143">
        <v>0</v>
      </c>
      <c r="R122" s="143">
        <f>Q122*H122</f>
        <v>0</v>
      </c>
      <c r="S122" s="143">
        <v>0</v>
      </c>
      <c r="T122" s="144">
        <f>S122*H122</f>
        <v>0</v>
      </c>
      <c r="AR122" s="145" t="s">
        <v>318</v>
      </c>
      <c r="AT122" s="145" t="s">
        <v>313</v>
      </c>
      <c r="AU122" s="145" t="s">
        <v>90</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318</v>
      </c>
      <c r="BM122" s="145" t="s">
        <v>5275</v>
      </c>
    </row>
    <row r="123" spans="2:65" s="12" customFormat="1" ht="11.25" x14ac:dyDescent="0.2">
      <c r="B123" s="151"/>
      <c r="D123" s="152" t="s">
        <v>322</v>
      </c>
      <c r="E123" s="153" t="s">
        <v>43</v>
      </c>
      <c r="F123" s="154" t="s">
        <v>5272</v>
      </c>
      <c r="H123" s="155">
        <v>1.008</v>
      </c>
      <c r="I123" s="156"/>
      <c r="L123" s="151"/>
      <c r="M123" s="157"/>
      <c r="T123" s="158"/>
      <c r="AT123" s="153" t="s">
        <v>322</v>
      </c>
      <c r="AU123" s="153" t="s">
        <v>90</v>
      </c>
      <c r="AV123" s="12" t="s">
        <v>90</v>
      </c>
      <c r="AW123" s="12" t="s">
        <v>41</v>
      </c>
      <c r="AX123" s="12" t="s">
        <v>81</v>
      </c>
      <c r="AY123" s="153" t="s">
        <v>311</v>
      </c>
    </row>
    <row r="124" spans="2:65" s="13" customFormat="1" ht="11.25" x14ac:dyDescent="0.2">
      <c r="B124" s="159"/>
      <c r="D124" s="152" t="s">
        <v>322</v>
      </c>
      <c r="E124" s="160" t="s">
        <v>43</v>
      </c>
      <c r="F124" s="161" t="s">
        <v>331</v>
      </c>
      <c r="H124" s="162">
        <v>1.008</v>
      </c>
      <c r="I124" s="163"/>
      <c r="L124" s="159"/>
      <c r="M124" s="164"/>
      <c r="T124" s="165"/>
      <c r="AT124" s="160" t="s">
        <v>322</v>
      </c>
      <c r="AU124" s="160" t="s">
        <v>90</v>
      </c>
      <c r="AV124" s="13" t="s">
        <v>318</v>
      </c>
      <c r="AW124" s="13" t="s">
        <v>41</v>
      </c>
      <c r="AX124" s="13" t="s">
        <v>88</v>
      </c>
      <c r="AY124" s="160" t="s">
        <v>311</v>
      </c>
    </row>
    <row r="125" spans="2:65" s="1" customFormat="1" ht="16.5" customHeight="1" x14ac:dyDescent="0.2">
      <c r="B125" s="34"/>
      <c r="C125" s="134" t="s">
        <v>368</v>
      </c>
      <c r="D125" s="134" t="s">
        <v>313</v>
      </c>
      <c r="E125" s="135" t="s">
        <v>1925</v>
      </c>
      <c r="F125" s="136" t="s">
        <v>1926</v>
      </c>
      <c r="G125" s="137" t="s">
        <v>316</v>
      </c>
      <c r="H125" s="138">
        <v>0.68400000000000005</v>
      </c>
      <c r="I125" s="139"/>
      <c r="J125" s="140">
        <f>ROUND(I125*H125,2)</f>
        <v>0</v>
      </c>
      <c r="K125" s="136" t="s">
        <v>43</v>
      </c>
      <c r="L125" s="34"/>
      <c r="M125" s="141" t="s">
        <v>43</v>
      </c>
      <c r="N125" s="142" t="s">
        <v>52</v>
      </c>
      <c r="P125" s="143">
        <f>O125*H125</f>
        <v>0</v>
      </c>
      <c r="Q125" s="143">
        <v>0</v>
      </c>
      <c r="R125" s="143">
        <f>Q125*H125</f>
        <v>0</v>
      </c>
      <c r="S125" s="143">
        <v>0</v>
      </c>
      <c r="T125" s="144">
        <f>S125*H125</f>
        <v>0</v>
      </c>
      <c r="AR125" s="145" t="s">
        <v>318</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318</v>
      </c>
      <c r="BM125" s="145" t="s">
        <v>5276</v>
      </c>
    </row>
    <row r="126" spans="2:65" s="12" customFormat="1" ht="11.25" x14ac:dyDescent="0.2">
      <c r="B126" s="151"/>
      <c r="D126" s="152" t="s">
        <v>322</v>
      </c>
      <c r="E126" s="153" t="s">
        <v>43</v>
      </c>
      <c r="F126" s="154" t="s">
        <v>5274</v>
      </c>
      <c r="H126" s="155">
        <v>1.08</v>
      </c>
      <c r="I126" s="156"/>
      <c r="L126" s="151"/>
      <c r="M126" s="157"/>
      <c r="T126" s="158"/>
      <c r="AT126" s="153" t="s">
        <v>322</v>
      </c>
      <c r="AU126" s="153" t="s">
        <v>90</v>
      </c>
      <c r="AV126" s="12" t="s">
        <v>90</v>
      </c>
      <c r="AW126" s="12" t="s">
        <v>41</v>
      </c>
      <c r="AX126" s="12" t="s">
        <v>81</v>
      </c>
      <c r="AY126" s="153" t="s">
        <v>311</v>
      </c>
    </row>
    <row r="127" spans="2:65" s="14" customFormat="1" ht="11.25" x14ac:dyDescent="0.2">
      <c r="B127" s="166"/>
      <c r="D127" s="152" t="s">
        <v>322</v>
      </c>
      <c r="E127" s="167" t="s">
        <v>43</v>
      </c>
      <c r="F127" s="168" t="s">
        <v>1928</v>
      </c>
      <c r="H127" s="167" t="s">
        <v>43</v>
      </c>
      <c r="I127" s="169"/>
      <c r="L127" s="166"/>
      <c r="M127" s="170"/>
      <c r="T127" s="171"/>
      <c r="AT127" s="167" t="s">
        <v>322</v>
      </c>
      <c r="AU127" s="167" t="s">
        <v>90</v>
      </c>
      <c r="AV127" s="14" t="s">
        <v>88</v>
      </c>
      <c r="AW127" s="14" t="s">
        <v>41</v>
      </c>
      <c r="AX127" s="14" t="s">
        <v>81</v>
      </c>
      <c r="AY127" s="167" t="s">
        <v>311</v>
      </c>
    </row>
    <row r="128" spans="2:65" s="12" customFormat="1" ht="11.25" x14ac:dyDescent="0.2">
      <c r="B128" s="151"/>
      <c r="D128" s="152" t="s">
        <v>322</v>
      </c>
      <c r="E128" s="153" t="s">
        <v>43</v>
      </c>
      <c r="F128" s="154" t="s">
        <v>5277</v>
      </c>
      <c r="H128" s="155">
        <v>-0.39600000000000002</v>
      </c>
      <c r="I128" s="156"/>
      <c r="L128" s="151"/>
      <c r="M128" s="157"/>
      <c r="T128" s="158"/>
      <c r="AT128" s="153" t="s">
        <v>322</v>
      </c>
      <c r="AU128" s="153" t="s">
        <v>90</v>
      </c>
      <c r="AV128" s="12" t="s">
        <v>90</v>
      </c>
      <c r="AW128" s="12" t="s">
        <v>41</v>
      </c>
      <c r="AX128" s="12" t="s">
        <v>81</v>
      </c>
      <c r="AY128" s="153" t="s">
        <v>311</v>
      </c>
    </row>
    <row r="129" spans="2:65" s="13" customFormat="1" ht="11.25" x14ac:dyDescent="0.2">
      <c r="B129" s="159"/>
      <c r="D129" s="152" t="s">
        <v>322</v>
      </c>
      <c r="E129" s="160" t="s">
        <v>43</v>
      </c>
      <c r="F129" s="161" t="s">
        <v>331</v>
      </c>
      <c r="H129" s="162">
        <v>0.68400000000000005</v>
      </c>
      <c r="I129" s="163"/>
      <c r="L129" s="159"/>
      <c r="M129" s="164"/>
      <c r="T129" s="165"/>
      <c r="AT129" s="160" t="s">
        <v>322</v>
      </c>
      <c r="AU129" s="160" t="s">
        <v>90</v>
      </c>
      <c r="AV129" s="13" t="s">
        <v>318</v>
      </c>
      <c r="AW129" s="13" t="s">
        <v>41</v>
      </c>
      <c r="AX129" s="13" t="s">
        <v>88</v>
      </c>
      <c r="AY129" s="160" t="s">
        <v>311</v>
      </c>
    </row>
    <row r="130" spans="2:65" s="1" customFormat="1" ht="16.5" customHeight="1" x14ac:dyDescent="0.2">
      <c r="B130" s="34"/>
      <c r="C130" s="172" t="s">
        <v>376</v>
      </c>
      <c r="D130" s="172" t="s">
        <v>634</v>
      </c>
      <c r="E130" s="173" t="s">
        <v>1930</v>
      </c>
      <c r="F130" s="174" t="s">
        <v>1931</v>
      </c>
      <c r="G130" s="175" t="s">
        <v>371</v>
      </c>
      <c r="H130" s="176">
        <v>1.405</v>
      </c>
      <c r="I130" s="177"/>
      <c r="J130" s="178">
        <f>ROUND(I130*H130,2)</f>
        <v>0</v>
      </c>
      <c r="K130" s="174" t="s">
        <v>43</v>
      </c>
      <c r="L130" s="179"/>
      <c r="M130" s="180" t="s">
        <v>43</v>
      </c>
      <c r="N130" s="181" t="s">
        <v>52</v>
      </c>
      <c r="P130" s="143">
        <f>O130*H130</f>
        <v>0</v>
      </c>
      <c r="Q130" s="143">
        <v>0</v>
      </c>
      <c r="R130" s="143">
        <f>Q130*H130</f>
        <v>0</v>
      </c>
      <c r="S130" s="143">
        <v>0</v>
      </c>
      <c r="T130" s="144">
        <f>S130*H130</f>
        <v>0</v>
      </c>
      <c r="AR130" s="145" t="s">
        <v>362</v>
      </c>
      <c r="AT130" s="145" t="s">
        <v>634</v>
      </c>
      <c r="AU130" s="145" t="s">
        <v>90</v>
      </c>
      <c r="AY130" s="18" t="s">
        <v>311</v>
      </c>
      <c r="BE130" s="146">
        <f>IF(N130="základní",J130,0)</f>
        <v>0</v>
      </c>
      <c r="BF130" s="146">
        <f>IF(N130="snížená",J130,0)</f>
        <v>0</v>
      </c>
      <c r="BG130" s="146">
        <f>IF(N130="zákl. přenesená",J130,0)</f>
        <v>0</v>
      </c>
      <c r="BH130" s="146">
        <f>IF(N130="sníž. přenesená",J130,0)</f>
        <v>0</v>
      </c>
      <c r="BI130" s="146">
        <f>IF(N130="nulová",J130,0)</f>
        <v>0</v>
      </c>
      <c r="BJ130" s="18" t="s">
        <v>88</v>
      </c>
      <c r="BK130" s="146">
        <f>ROUND(I130*H130,2)</f>
        <v>0</v>
      </c>
      <c r="BL130" s="18" t="s">
        <v>318</v>
      </c>
      <c r="BM130" s="145" t="s">
        <v>5278</v>
      </c>
    </row>
    <row r="131" spans="2:65" s="12" customFormat="1" ht="11.25" x14ac:dyDescent="0.2">
      <c r="B131" s="151"/>
      <c r="D131" s="152" t="s">
        <v>322</v>
      </c>
      <c r="E131" s="153" t="s">
        <v>43</v>
      </c>
      <c r="F131" s="154" t="s">
        <v>5279</v>
      </c>
      <c r="H131" s="155">
        <v>1.405</v>
      </c>
      <c r="I131" s="156"/>
      <c r="L131" s="151"/>
      <c r="M131" s="157"/>
      <c r="T131" s="158"/>
      <c r="AT131" s="153" t="s">
        <v>322</v>
      </c>
      <c r="AU131" s="153" t="s">
        <v>90</v>
      </c>
      <c r="AV131" s="12" t="s">
        <v>90</v>
      </c>
      <c r="AW131" s="12" t="s">
        <v>41</v>
      </c>
      <c r="AX131" s="12" t="s">
        <v>81</v>
      </c>
      <c r="AY131" s="153" t="s">
        <v>311</v>
      </c>
    </row>
    <row r="132" spans="2:65" s="13" customFormat="1" ht="11.25" x14ac:dyDescent="0.2">
      <c r="B132" s="159"/>
      <c r="D132" s="152" t="s">
        <v>322</v>
      </c>
      <c r="E132" s="160" t="s">
        <v>43</v>
      </c>
      <c r="F132" s="161" t="s">
        <v>331</v>
      </c>
      <c r="H132" s="162">
        <v>1.405</v>
      </c>
      <c r="I132" s="163"/>
      <c r="L132" s="159"/>
      <c r="M132" s="164"/>
      <c r="T132" s="165"/>
      <c r="AT132" s="160" t="s">
        <v>322</v>
      </c>
      <c r="AU132" s="160" t="s">
        <v>90</v>
      </c>
      <c r="AV132" s="13" t="s">
        <v>318</v>
      </c>
      <c r="AW132" s="13" t="s">
        <v>41</v>
      </c>
      <c r="AX132" s="13" t="s">
        <v>88</v>
      </c>
      <c r="AY132" s="160" t="s">
        <v>311</v>
      </c>
    </row>
    <row r="133" spans="2:65" s="1" customFormat="1" ht="37.9" customHeight="1" x14ac:dyDescent="0.2">
      <c r="B133" s="34"/>
      <c r="C133" s="134" t="s">
        <v>384</v>
      </c>
      <c r="D133" s="134" t="s">
        <v>313</v>
      </c>
      <c r="E133" s="135" t="s">
        <v>1934</v>
      </c>
      <c r="F133" s="136" t="s">
        <v>1935</v>
      </c>
      <c r="G133" s="137" t="s">
        <v>316</v>
      </c>
      <c r="H133" s="138">
        <v>0.32400000000000001</v>
      </c>
      <c r="I133" s="139"/>
      <c r="J133" s="140">
        <f>ROUND(I133*H133,2)</f>
        <v>0</v>
      </c>
      <c r="K133" s="136" t="s">
        <v>317</v>
      </c>
      <c r="L133" s="34"/>
      <c r="M133" s="141" t="s">
        <v>43</v>
      </c>
      <c r="N133" s="142" t="s">
        <v>52</v>
      </c>
      <c r="P133" s="143">
        <f>O133*H133</f>
        <v>0</v>
      </c>
      <c r="Q133" s="143">
        <v>0</v>
      </c>
      <c r="R133" s="143">
        <f>Q133*H133</f>
        <v>0</v>
      </c>
      <c r="S133" s="143">
        <v>0</v>
      </c>
      <c r="T133" s="144">
        <f>S133*H133</f>
        <v>0</v>
      </c>
      <c r="AR133" s="145" t="s">
        <v>318</v>
      </c>
      <c r="AT133" s="145" t="s">
        <v>313</v>
      </c>
      <c r="AU133" s="145" t="s">
        <v>90</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318</v>
      </c>
      <c r="BM133" s="145" t="s">
        <v>5280</v>
      </c>
    </row>
    <row r="134" spans="2:65" s="1" customFormat="1" ht="11.25" x14ac:dyDescent="0.2">
      <c r="B134" s="34"/>
      <c r="D134" s="147" t="s">
        <v>320</v>
      </c>
      <c r="F134" s="148" t="s">
        <v>1937</v>
      </c>
      <c r="I134" s="149"/>
      <c r="L134" s="34"/>
      <c r="M134" s="150"/>
      <c r="T134" s="55"/>
      <c r="AT134" s="18" t="s">
        <v>320</v>
      </c>
      <c r="AU134" s="18" t="s">
        <v>90</v>
      </c>
    </row>
    <row r="135" spans="2:65" s="12" customFormat="1" ht="11.25" x14ac:dyDescent="0.2">
      <c r="B135" s="151"/>
      <c r="D135" s="152" t="s">
        <v>322</v>
      </c>
      <c r="E135" s="153" t="s">
        <v>43</v>
      </c>
      <c r="F135" s="154" t="s">
        <v>5281</v>
      </c>
      <c r="H135" s="155">
        <v>0.32400000000000001</v>
      </c>
      <c r="I135" s="156"/>
      <c r="L135" s="151"/>
      <c r="M135" s="157"/>
      <c r="T135" s="158"/>
      <c r="AT135" s="153" t="s">
        <v>322</v>
      </c>
      <c r="AU135" s="153" t="s">
        <v>90</v>
      </c>
      <c r="AV135" s="12" t="s">
        <v>90</v>
      </c>
      <c r="AW135" s="12" t="s">
        <v>41</v>
      </c>
      <c r="AX135" s="12" t="s">
        <v>81</v>
      </c>
      <c r="AY135" s="153" t="s">
        <v>311</v>
      </c>
    </row>
    <row r="136" spans="2:65" s="13" customFormat="1" ht="11.25" x14ac:dyDescent="0.2">
      <c r="B136" s="159"/>
      <c r="D136" s="152" t="s">
        <v>322</v>
      </c>
      <c r="E136" s="160" t="s">
        <v>43</v>
      </c>
      <c r="F136" s="161" t="s">
        <v>331</v>
      </c>
      <c r="H136" s="162">
        <v>0.32400000000000001</v>
      </c>
      <c r="I136" s="163"/>
      <c r="L136" s="159"/>
      <c r="M136" s="164"/>
      <c r="T136" s="165"/>
      <c r="AT136" s="160" t="s">
        <v>322</v>
      </c>
      <c r="AU136" s="160" t="s">
        <v>90</v>
      </c>
      <c r="AV136" s="13" t="s">
        <v>318</v>
      </c>
      <c r="AW136" s="13" t="s">
        <v>41</v>
      </c>
      <c r="AX136" s="13" t="s">
        <v>88</v>
      </c>
      <c r="AY136" s="160" t="s">
        <v>311</v>
      </c>
    </row>
    <row r="137" spans="2:65" s="1" customFormat="1" ht="16.5" customHeight="1" x14ac:dyDescent="0.2">
      <c r="B137" s="34"/>
      <c r="C137" s="172" t="s">
        <v>8</v>
      </c>
      <c r="D137" s="172" t="s">
        <v>634</v>
      </c>
      <c r="E137" s="173" t="s">
        <v>1939</v>
      </c>
      <c r="F137" s="174" t="s">
        <v>1940</v>
      </c>
      <c r="G137" s="175" t="s">
        <v>371</v>
      </c>
      <c r="H137" s="176">
        <v>0.66600000000000004</v>
      </c>
      <c r="I137" s="177"/>
      <c r="J137" s="178">
        <f>ROUND(I137*H137,2)</f>
        <v>0</v>
      </c>
      <c r="K137" s="174" t="s">
        <v>317</v>
      </c>
      <c r="L137" s="179"/>
      <c r="M137" s="180" t="s">
        <v>43</v>
      </c>
      <c r="N137" s="181" t="s">
        <v>52</v>
      </c>
      <c r="P137" s="143">
        <f>O137*H137</f>
        <v>0</v>
      </c>
      <c r="Q137" s="143">
        <v>0</v>
      </c>
      <c r="R137" s="143">
        <f>Q137*H137</f>
        <v>0</v>
      </c>
      <c r="S137" s="143">
        <v>0</v>
      </c>
      <c r="T137" s="144">
        <f>S137*H137</f>
        <v>0</v>
      </c>
      <c r="AR137" s="145" t="s">
        <v>362</v>
      </c>
      <c r="AT137" s="145" t="s">
        <v>634</v>
      </c>
      <c r="AU137" s="145" t="s">
        <v>90</v>
      </c>
      <c r="AY137" s="18" t="s">
        <v>311</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318</v>
      </c>
      <c r="BM137" s="145" t="s">
        <v>5282</v>
      </c>
    </row>
    <row r="138" spans="2:65" s="12" customFormat="1" ht="11.25" x14ac:dyDescent="0.2">
      <c r="B138" s="151"/>
      <c r="D138" s="152" t="s">
        <v>322</v>
      </c>
      <c r="E138" s="153" t="s">
        <v>43</v>
      </c>
      <c r="F138" s="154" t="s">
        <v>5283</v>
      </c>
      <c r="H138" s="155">
        <v>0.66600000000000004</v>
      </c>
      <c r="I138" s="156"/>
      <c r="L138" s="151"/>
      <c r="M138" s="157"/>
      <c r="T138" s="158"/>
      <c r="AT138" s="153" t="s">
        <v>322</v>
      </c>
      <c r="AU138" s="153" t="s">
        <v>90</v>
      </c>
      <c r="AV138" s="12" t="s">
        <v>90</v>
      </c>
      <c r="AW138" s="12" t="s">
        <v>41</v>
      </c>
      <c r="AX138" s="12" t="s">
        <v>81</v>
      </c>
      <c r="AY138" s="153" t="s">
        <v>311</v>
      </c>
    </row>
    <row r="139" spans="2:65" s="13" customFormat="1" ht="11.25" x14ac:dyDescent="0.2">
      <c r="B139" s="159"/>
      <c r="D139" s="152" t="s">
        <v>322</v>
      </c>
      <c r="E139" s="160" t="s">
        <v>43</v>
      </c>
      <c r="F139" s="161" t="s">
        <v>331</v>
      </c>
      <c r="H139" s="162">
        <v>0.66600000000000004</v>
      </c>
      <c r="I139" s="163"/>
      <c r="L139" s="159"/>
      <c r="M139" s="164"/>
      <c r="T139" s="165"/>
      <c r="AT139" s="160" t="s">
        <v>322</v>
      </c>
      <c r="AU139" s="160" t="s">
        <v>90</v>
      </c>
      <c r="AV139" s="13" t="s">
        <v>318</v>
      </c>
      <c r="AW139" s="13" t="s">
        <v>41</v>
      </c>
      <c r="AX139" s="13" t="s">
        <v>88</v>
      </c>
      <c r="AY139" s="160" t="s">
        <v>311</v>
      </c>
    </row>
    <row r="140" spans="2:65" s="11" customFormat="1" ht="22.9" customHeight="1" x14ac:dyDescent="0.2">
      <c r="B140" s="122"/>
      <c r="D140" s="123" t="s">
        <v>80</v>
      </c>
      <c r="E140" s="132" t="s">
        <v>318</v>
      </c>
      <c r="F140" s="132" t="s">
        <v>501</v>
      </c>
      <c r="I140" s="125"/>
      <c r="J140" s="133">
        <f>BK140</f>
        <v>0</v>
      </c>
      <c r="L140" s="122"/>
      <c r="M140" s="127"/>
      <c r="P140" s="128">
        <f>SUM(P141:P145)</f>
        <v>0</v>
      </c>
      <c r="R140" s="128">
        <f>SUM(R141:R145)</f>
        <v>0</v>
      </c>
      <c r="T140" s="129">
        <f>SUM(T141:T145)</f>
        <v>0</v>
      </c>
      <c r="AR140" s="123" t="s">
        <v>88</v>
      </c>
      <c r="AT140" s="130" t="s">
        <v>80</v>
      </c>
      <c r="AU140" s="130" t="s">
        <v>88</v>
      </c>
      <c r="AY140" s="123" t="s">
        <v>311</v>
      </c>
      <c r="BK140" s="131">
        <f>SUM(BK141:BK145)</f>
        <v>0</v>
      </c>
    </row>
    <row r="141" spans="2:65" s="1" customFormat="1" ht="16.5" customHeight="1" x14ac:dyDescent="0.2">
      <c r="B141" s="34"/>
      <c r="C141" s="134" t="s">
        <v>399</v>
      </c>
      <c r="D141" s="134" t="s">
        <v>313</v>
      </c>
      <c r="E141" s="135" t="s">
        <v>1943</v>
      </c>
      <c r="F141" s="136" t="s">
        <v>1944</v>
      </c>
      <c r="G141" s="137" t="s">
        <v>316</v>
      </c>
      <c r="H141" s="138">
        <v>7.1999999999999995E-2</v>
      </c>
      <c r="I141" s="139"/>
      <c r="J141" s="140">
        <f>ROUND(I141*H141,2)</f>
        <v>0</v>
      </c>
      <c r="K141" s="136" t="s">
        <v>317</v>
      </c>
      <c r="L141" s="34"/>
      <c r="M141" s="141" t="s">
        <v>43</v>
      </c>
      <c r="N141" s="142" t="s">
        <v>52</v>
      </c>
      <c r="P141" s="143">
        <f>O141*H141</f>
        <v>0</v>
      </c>
      <c r="Q141" s="143">
        <v>0</v>
      </c>
      <c r="R141" s="143">
        <f>Q141*H141</f>
        <v>0</v>
      </c>
      <c r="S141" s="143">
        <v>0</v>
      </c>
      <c r="T141" s="144">
        <f>S141*H141</f>
        <v>0</v>
      </c>
      <c r="AR141" s="145" t="s">
        <v>318</v>
      </c>
      <c r="AT141" s="145" t="s">
        <v>313</v>
      </c>
      <c r="AU141" s="145" t="s">
        <v>90</v>
      </c>
      <c r="AY141" s="18" t="s">
        <v>311</v>
      </c>
      <c r="BE141" s="146">
        <f>IF(N141="základní",J141,0)</f>
        <v>0</v>
      </c>
      <c r="BF141" s="146">
        <f>IF(N141="snížená",J141,0)</f>
        <v>0</v>
      </c>
      <c r="BG141" s="146">
        <f>IF(N141="zákl. přenesená",J141,0)</f>
        <v>0</v>
      </c>
      <c r="BH141" s="146">
        <f>IF(N141="sníž. přenesená",J141,0)</f>
        <v>0</v>
      </c>
      <c r="BI141" s="146">
        <f>IF(N141="nulová",J141,0)</f>
        <v>0</v>
      </c>
      <c r="BJ141" s="18" t="s">
        <v>88</v>
      </c>
      <c r="BK141" s="146">
        <f>ROUND(I141*H141,2)</f>
        <v>0</v>
      </c>
      <c r="BL141" s="18" t="s">
        <v>318</v>
      </c>
      <c r="BM141" s="145" t="s">
        <v>5284</v>
      </c>
    </row>
    <row r="142" spans="2:65" s="1" customFormat="1" ht="11.25" x14ac:dyDescent="0.2">
      <c r="B142" s="34"/>
      <c r="D142" s="147" t="s">
        <v>320</v>
      </c>
      <c r="F142" s="148" t="s">
        <v>1946</v>
      </c>
      <c r="I142" s="149"/>
      <c r="L142" s="34"/>
      <c r="M142" s="150"/>
      <c r="T142" s="55"/>
      <c r="AT142" s="18" t="s">
        <v>320</v>
      </c>
      <c r="AU142" s="18" t="s">
        <v>90</v>
      </c>
    </row>
    <row r="143" spans="2:65" s="14" customFormat="1" ht="11.25" x14ac:dyDescent="0.2">
      <c r="B143" s="166"/>
      <c r="D143" s="152" t="s">
        <v>322</v>
      </c>
      <c r="E143" s="167" t="s">
        <v>43</v>
      </c>
      <c r="F143" s="168" t="s">
        <v>1830</v>
      </c>
      <c r="H143" s="167" t="s">
        <v>43</v>
      </c>
      <c r="I143" s="169"/>
      <c r="L143" s="166"/>
      <c r="M143" s="170"/>
      <c r="T143" s="171"/>
      <c r="AT143" s="167" t="s">
        <v>322</v>
      </c>
      <c r="AU143" s="167" t="s">
        <v>90</v>
      </c>
      <c r="AV143" s="14" t="s">
        <v>88</v>
      </c>
      <c r="AW143" s="14" t="s">
        <v>41</v>
      </c>
      <c r="AX143" s="14" t="s">
        <v>81</v>
      </c>
      <c r="AY143" s="167" t="s">
        <v>311</v>
      </c>
    </row>
    <row r="144" spans="2:65" s="12" customFormat="1" ht="11.25" x14ac:dyDescent="0.2">
      <c r="B144" s="151"/>
      <c r="D144" s="152" t="s">
        <v>322</v>
      </c>
      <c r="E144" s="153" t="s">
        <v>43</v>
      </c>
      <c r="F144" s="154" t="s">
        <v>5285</v>
      </c>
      <c r="H144" s="155">
        <v>7.1999999999999995E-2</v>
      </c>
      <c r="I144" s="156"/>
      <c r="L144" s="151"/>
      <c r="M144" s="157"/>
      <c r="T144" s="158"/>
      <c r="AT144" s="153" t="s">
        <v>322</v>
      </c>
      <c r="AU144" s="153" t="s">
        <v>90</v>
      </c>
      <c r="AV144" s="12" t="s">
        <v>90</v>
      </c>
      <c r="AW144" s="12" t="s">
        <v>41</v>
      </c>
      <c r="AX144" s="12" t="s">
        <v>81</v>
      </c>
      <c r="AY144" s="153" t="s">
        <v>311</v>
      </c>
    </row>
    <row r="145" spans="2:65" s="13" customFormat="1" ht="11.25" x14ac:dyDescent="0.2">
      <c r="B145" s="159"/>
      <c r="D145" s="152" t="s">
        <v>322</v>
      </c>
      <c r="E145" s="160" t="s">
        <v>43</v>
      </c>
      <c r="F145" s="161" t="s">
        <v>331</v>
      </c>
      <c r="H145" s="162">
        <v>7.1999999999999995E-2</v>
      </c>
      <c r="I145" s="163"/>
      <c r="L145" s="159"/>
      <c r="M145" s="164"/>
      <c r="T145" s="165"/>
      <c r="AT145" s="160" t="s">
        <v>322</v>
      </c>
      <c r="AU145" s="160" t="s">
        <v>90</v>
      </c>
      <c r="AV145" s="13" t="s">
        <v>318</v>
      </c>
      <c r="AW145" s="13" t="s">
        <v>41</v>
      </c>
      <c r="AX145" s="13" t="s">
        <v>88</v>
      </c>
      <c r="AY145" s="160" t="s">
        <v>311</v>
      </c>
    </row>
    <row r="146" spans="2:65" s="11" customFormat="1" ht="22.9" customHeight="1" x14ac:dyDescent="0.2">
      <c r="B146" s="122"/>
      <c r="D146" s="123" t="s">
        <v>80</v>
      </c>
      <c r="E146" s="132" t="s">
        <v>368</v>
      </c>
      <c r="F146" s="132" t="s">
        <v>708</v>
      </c>
      <c r="I146" s="125"/>
      <c r="J146" s="133">
        <f>BK146</f>
        <v>0</v>
      </c>
      <c r="L146" s="122"/>
      <c r="M146" s="127"/>
      <c r="P146" s="128">
        <f>P147</f>
        <v>0</v>
      </c>
      <c r="R146" s="128">
        <f>R147</f>
        <v>0</v>
      </c>
      <c r="T146" s="129">
        <f>T147</f>
        <v>0</v>
      </c>
      <c r="AR146" s="123" t="s">
        <v>88</v>
      </c>
      <c r="AT146" s="130" t="s">
        <v>80</v>
      </c>
      <c r="AU146" s="130" t="s">
        <v>88</v>
      </c>
      <c r="AY146" s="123" t="s">
        <v>311</v>
      </c>
      <c r="BK146" s="131">
        <f>BK147</f>
        <v>0</v>
      </c>
    </row>
    <row r="147" spans="2:65" s="1" customFormat="1" ht="16.5" customHeight="1" x14ac:dyDescent="0.2">
      <c r="B147" s="34"/>
      <c r="C147" s="134" t="s">
        <v>404</v>
      </c>
      <c r="D147" s="134" t="s">
        <v>313</v>
      </c>
      <c r="E147" s="135" t="s">
        <v>2013</v>
      </c>
      <c r="F147" s="136" t="s">
        <v>2014</v>
      </c>
      <c r="G147" s="137" t="s">
        <v>340</v>
      </c>
      <c r="H147" s="138">
        <v>2</v>
      </c>
      <c r="I147" s="139"/>
      <c r="J147" s="140">
        <f>ROUND(I147*H147,2)</f>
        <v>0</v>
      </c>
      <c r="K147" s="136" t="s">
        <v>43</v>
      </c>
      <c r="L147" s="34"/>
      <c r="M147" s="141" t="s">
        <v>43</v>
      </c>
      <c r="N147" s="142" t="s">
        <v>52</v>
      </c>
      <c r="P147" s="143">
        <f>O147*H147</f>
        <v>0</v>
      </c>
      <c r="Q147" s="143">
        <v>0</v>
      </c>
      <c r="R147" s="143">
        <f>Q147*H147</f>
        <v>0</v>
      </c>
      <c r="S147" s="143">
        <v>0</v>
      </c>
      <c r="T147" s="144">
        <f>S147*H147</f>
        <v>0</v>
      </c>
      <c r="AR147" s="145" t="s">
        <v>318</v>
      </c>
      <c r="AT147" s="145" t="s">
        <v>313</v>
      </c>
      <c r="AU147" s="145" t="s">
        <v>90</v>
      </c>
      <c r="AY147" s="18" t="s">
        <v>311</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318</v>
      </c>
      <c r="BM147" s="145" t="s">
        <v>3802</v>
      </c>
    </row>
    <row r="148" spans="2:65" s="11" customFormat="1" ht="22.9" customHeight="1" x14ac:dyDescent="0.2">
      <c r="B148" s="122"/>
      <c r="D148" s="123" t="s">
        <v>80</v>
      </c>
      <c r="E148" s="132" t="s">
        <v>898</v>
      </c>
      <c r="F148" s="132" t="s">
        <v>899</v>
      </c>
      <c r="I148" s="125"/>
      <c r="J148" s="133">
        <f>BK148</f>
        <v>0</v>
      </c>
      <c r="L148" s="122"/>
      <c r="M148" s="127"/>
      <c r="P148" s="128">
        <f>SUM(P149:P150)</f>
        <v>0</v>
      </c>
      <c r="R148" s="128">
        <f>SUM(R149:R150)</f>
        <v>0</v>
      </c>
      <c r="T148" s="129">
        <f>SUM(T149:T150)</f>
        <v>0</v>
      </c>
      <c r="AR148" s="123" t="s">
        <v>88</v>
      </c>
      <c r="AT148" s="130" t="s">
        <v>80</v>
      </c>
      <c r="AU148" s="130" t="s">
        <v>88</v>
      </c>
      <c r="AY148" s="123" t="s">
        <v>311</v>
      </c>
      <c r="BK148" s="131">
        <f>SUM(BK149:BK150)</f>
        <v>0</v>
      </c>
    </row>
    <row r="149" spans="2:65" s="1" customFormat="1" ht="24.2" customHeight="1" x14ac:dyDescent="0.2">
      <c r="B149" s="34"/>
      <c r="C149" s="134" t="s">
        <v>411</v>
      </c>
      <c r="D149" s="134" t="s">
        <v>313</v>
      </c>
      <c r="E149" s="135" t="s">
        <v>2016</v>
      </c>
      <c r="F149" s="136" t="s">
        <v>2017</v>
      </c>
      <c r="G149" s="137" t="s">
        <v>371</v>
      </c>
      <c r="H149" s="138">
        <v>0.16900000000000001</v>
      </c>
      <c r="I149" s="139"/>
      <c r="J149" s="140">
        <f>ROUND(I149*H149,2)</f>
        <v>0</v>
      </c>
      <c r="K149" s="136" t="s">
        <v>317</v>
      </c>
      <c r="L149" s="34"/>
      <c r="M149" s="141" t="s">
        <v>43</v>
      </c>
      <c r="N149" s="142" t="s">
        <v>52</v>
      </c>
      <c r="P149" s="143">
        <f>O149*H149</f>
        <v>0</v>
      </c>
      <c r="Q149" s="143">
        <v>0</v>
      </c>
      <c r="R149" s="143">
        <f>Q149*H149</f>
        <v>0</v>
      </c>
      <c r="S149" s="143">
        <v>0</v>
      </c>
      <c r="T149" s="144">
        <f>S149*H149</f>
        <v>0</v>
      </c>
      <c r="AR149" s="145" t="s">
        <v>318</v>
      </c>
      <c r="AT149" s="145" t="s">
        <v>313</v>
      </c>
      <c r="AU149" s="145" t="s">
        <v>90</v>
      </c>
      <c r="AY149" s="18" t="s">
        <v>311</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318</v>
      </c>
      <c r="BM149" s="145" t="s">
        <v>5286</v>
      </c>
    </row>
    <row r="150" spans="2:65" s="1" customFormat="1" ht="11.25" x14ac:dyDescent="0.2">
      <c r="B150" s="34"/>
      <c r="D150" s="147" t="s">
        <v>320</v>
      </c>
      <c r="F150" s="148" t="s">
        <v>2019</v>
      </c>
      <c r="I150" s="149"/>
      <c r="L150" s="34"/>
      <c r="M150" s="150"/>
      <c r="T150" s="55"/>
      <c r="AT150" s="18" t="s">
        <v>320</v>
      </c>
      <c r="AU150" s="18" t="s">
        <v>90</v>
      </c>
    </row>
    <row r="151" spans="2:65" s="11" customFormat="1" ht="25.9" customHeight="1" x14ac:dyDescent="0.2">
      <c r="B151" s="122"/>
      <c r="D151" s="123" t="s">
        <v>80</v>
      </c>
      <c r="E151" s="124" t="s">
        <v>2095</v>
      </c>
      <c r="F151" s="124" t="s">
        <v>2095</v>
      </c>
      <c r="I151" s="125"/>
      <c r="J151" s="126">
        <f>BK151</f>
        <v>0</v>
      </c>
      <c r="L151" s="122"/>
      <c r="M151" s="127"/>
      <c r="P151" s="128">
        <f>P152</f>
        <v>0</v>
      </c>
      <c r="R151" s="128">
        <f>R152</f>
        <v>0</v>
      </c>
      <c r="T151" s="129">
        <f>T152</f>
        <v>0</v>
      </c>
      <c r="AR151" s="123" t="s">
        <v>88</v>
      </c>
      <c r="AT151" s="130" t="s">
        <v>80</v>
      </c>
      <c r="AU151" s="130" t="s">
        <v>81</v>
      </c>
      <c r="AY151" s="123" t="s">
        <v>311</v>
      </c>
      <c r="BK151" s="131">
        <f>BK152</f>
        <v>0</v>
      </c>
    </row>
    <row r="152" spans="2:65" s="11" customFormat="1" ht="22.9" customHeight="1" x14ac:dyDescent="0.2">
      <c r="B152" s="122"/>
      <c r="D152" s="123" t="s">
        <v>80</v>
      </c>
      <c r="E152" s="132" t="s">
        <v>2096</v>
      </c>
      <c r="F152" s="132" t="s">
        <v>887</v>
      </c>
      <c r="I152" s="125"/>
      <c r="J152" s="133">
        <f>BK152</f>
        <v>0</v>
      </c>
      <c r="L152" s="122"/>
      <c r="M152" s="127"/>
      <c r="P152" s="128">
        <f>SUM(P153:P156)</f>
        <v>0</v>
      </c>
      <c r="R152" s="128">
        <f>SUM(R153:R156)</f>
        <v>0</v>
      </c>
      <c r="T152" s="129">
        <f>SUM(T153:T156)</f>
        <v>0</v>
      </c>
      <c r="AR152" s="123" t="s">
        <v>88</v>
      </c>
      <c r="AT152" s="130" t="s">
        <v>80</v>
      </c>
      <c r="AU152" s="130" t="s">
        <v>88</v>
      </c>
      <c r="AY152" s="123" t="s">
        <v>311</v>
      </c>
      <c r="BK152" s="131">
        <f>SUM(BK153:BK156)</f>
        <v>0</v>
      </c>
    </row>
    <row r="153" spans="2:65" s="1" customFormat="1" ht="24.2" customHeight="1" x14ac:dyDescent="0.2">
      <c r="B153" s="34"/>
      <c r="C153" s="134" t="s">
        <v>417</v>
      </c>
      <c r="D153" s="134" t="s">
        <v>313</v>
      </c>
      <c r="E153" s="135" t="s">
        <v>1849</v>
      </c>
      <c r="F153" s="136" t="s">
        <v>1850</v>
      </c>
      <c r="G153" s="137" t="s">
        <v>371</v>
      </c>
      <c r="H153" s="138">
        <v>96</v>
      </c>
      <c r="I153" s="139"/>
      <c r="J153" s="140">
        <f>ROUND(I153*H153,2)</f>
        <v>0</v>
      </c>
      <c r="K153" s="136" t="s">
        <v>317</v>
      </c>
      <c r="L153" s="34"/>
      <c r="M153" s="141" t="s">
        <v>43</v>
      </c>
      <c r="N153" s="142" t="s">
        <v>52</v>
      </c>
      <c r="P153" s="143">
        <f>O153*H153</f>
        <v>0</v>
      </c>
      <c r="Q153" s="143">
        <v>0</v>
      </c>
      <c r="R153" s="143">
        <f>Q153*H153</f>
        <v>0</v>
      </c>
      <c r="S153" s="143">
        <v>0</v>
      </c>
      <c r="T153" s="144">
        <f>S153*H153</f>
        <v>0</v>
      </c>
      <c r="AR153" s="145" t="s">
        <v>318</v>
      </c>
      <c r="AT153" s="145" t="s">
        <v>313</v>
      </c>
      <c r="AU153" s="145" t="s">
        <v>90</v>
      </c>
      <c r="AY153" s="18" t="s">
        <v>311</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318</v>
      </c>
      <c r="BM153" s="145" t="s">
        <v>5287</v>
      </c>
    </row>
    <row r="154" spans="2:65" s="1" customFormat="1" ht="11.25" x14ac:dyDescent="0.2">
      <c r="B154" s="34"/>
      <c r="D154" s="147" t="s">
        <v>320</v>
      </c>
      <c r="F154" s="148" t="s">
        <v>1852</v>
      </c>
      <c r="I154" s="149"/>
      <c r="L154" s="34"/>
      <c r="M154" s="150"/>
      <c r="T154" s="55"/>
      <c r="AT154" s="18" t="s">
        <v>320</v>
      </c>
      <c r="AU154" s="18" t="s">
        <v>90</v>
      </c>
    </row>
    <row r="155" spans="2:65" s="12" customFormat="1" ht="11.25" x14ac:dyDescent="0.2">
      <c r="B155" s="151"/>
      <c r="D155" s="152" t="s">
        <v>322</v>
      </c>
      <c r="E155" s="153" t="s">
        <v>43</v>
      </c>
      <c r="F155" s="154" t="s">
        <v>2098</v>
      </c>
      <c r="H155" s="155">
        <v>96</v>
      </c>
      <c r="I155" s="156"/>
      <c r="L155" s="151"/>
      <c r="M155" s="157"/>
      <c r="T155" s="158"/>
      <c r="AT155" s="153" t="s">
        <v>322</v>
      </c>
      <c r="AU155" s="153" t="s">
        <v>90</v>
      </c>
      <c r="AV155" s="12" t="s">
        <v>90</v>
      </c>
      <c r="AW155" s="12" t="s">
        <v>41</v>
      </c>
      <c r="AX155" s="12" t="s">
        <v>81</v>
      </c>
      <c r="AY155" s="153" t="s">
        <v>311</v>
      </c>
    </row>
    <row r="156" spans="2:65" s="13" customFormat="1" ht="11.25" x14ac:dyDescent="0.2">
      <c r="B156" s="159"/>
      <c r="D156" s="152" t="s">
        <v>322</v>
      </c>
      <c r="E156" s="160" t="s">
        <v>43</v>
      </c>
      <c r="F156" s="161" t="s">
        <v>331</v>
      </c>
      <c r="H156" s="162">
        <v>96</v>
      </c>
      <c r="I156" s="163"/>
      <c r="L156" s="159"/>
      <c r="M156" s="164"/>
      <c r="T156" s="165"/>
      <c r="AT156" s="160" t="s">
        <v>322</v>
      </c>
      <c r="AU156" s="160" t="s">
        <v>90</v>
      </c>
      <c r="AV156" s="13" t="s">
        <v>318</v>
      </c>
      <c r="AW156" s="13" t="s">
        <v>41</v>
      </c>
      <c r="AX156" s="13" t="s">
        <v>88</v>
      </c>
      <c r="AY156" s="160" t="s">
        <v>311</v>
      </c>
    </row>
    <row r="157" spans="2:65" s="11" customFormat="1" ht="25.9" customHeight="1" x14ac:dyDescent="0.2">
      <c r="B157" s="122"/>
      <c r="D157" s="123" t="s">
        <v>80</v>
      </c>
      <c r="E157" s="124" t="s">
        <v>905</v>
      </c>
      <c r="F157" s="124" t="s">
        <v>906</v>
      </c>
      <c r="I157" s="125"/>
      <c r="J157" s="126">
        <f>BK157</f>
        <v>0</v>
      </c>
      <c r="L157" s="122"/>
      <c r="M157" s="127"/>
      <c r="P157" s="128">
        <f>P158</f>
        <v>0</v>
      </c>
      <c r="R157" s="128">
        <f>R158</f>
        <v>0</v>
      </c>
      <c r="T157" s="129">
        <f>T158</f>
        <v>0</v>
      </c>
      <c r="AR157" s="123" t="s">
        <v>90</v>
      </c>
      <c r="AT157" s="130" t="s">
        <v>80</v>
      </c>
      <c r="AU157" s="130" t="s">
        <v>81</v>
      </c>
      <c r="AY157" s="123" t="s">
        <v>311</v>
      </c>
      <c r="BK157" s="131">
        <f>BK158</f>
        <v>0</v>
      </c>
    </row>
    <row r="158" spans="2:65" s="11" customFormat="1" ht="22.9" customHeight="1" x14ac:dyDescent="0.2">
      <c r="B158" s="122"/>
      <c r="D158" s="123" t="s">
        <v>80</v>
      </c>
      <c r="E158" s="132" t="s">
        <v>2020</v>
      </c>
      <c r="F158" s="132" t="s">
        <v>2021</v>
      </c>
      <c r="I158" s="125"/>
      <c r="J158" s="133">
        <f>BK158</f>
        <v>0</v>
      </c>
      <c r="L158" s="122"/>
      <c r="M158" s="127"/>
      <c r="P158" s="128">
        <f>SUM(P159:P174)</f>
        <v>0</v>
      </c>
      <c r="R158" s="128">
        <f>SUM(R159:R174)</f>
        <v>0</v>
      </c>
      <c r="T158" s="129">
        <f>SUM(T159:T174)</f>
        <v>0</v>
      </c>
      <c r="AR158" s="123" t="s">
        <v>90</v>
      </c>
      <c r="AT158" s="130" t="s">
        <v>80</v>
      </c>
      <c r="AU158" s="130" t="s">
        <v>88</v>
      </c>
      <c r="AY158" s="123" t="s">
        <v>311</v>
      </c>
      <c r="BK158" s="131">
        <f>SUM(BK159:BK174)</f>
        <v>0</v>
      </c>
    </row>
    <row r="159" spans="2:65" s="1" customFormat="1" ht="16.5" customHeight="1" x14ac:dyDescent="0.2">
      <c r="B159" s="34"/>
      <c r="C159" s="134" t="s">
        <v>202</v>
      </c>
      <c r="D159" s="134" t="s">
        <v>313</v>
      </c>
      <c r="E159" s="135" t="s">
        <v>2022</v>
      </c>
      <c r="F159" s="136" t="s">
        <v>2023</v>
      </c>
      <c r="G159" s="137" t="s">
        <v>379</v>
      </c>
      <c r="H159" s="138">
        <v>8</v>
      </c>
      <c r="I159" s="139"/>
      <c r="J159" s="140">
        <f>ROUND(I159*H159,2)</f>
        <v>0</v>
      </c>
      <c r="K159" s="136" t="s">
        <v>43</v>
      </c>
      <c r="L159" s="34"/>
      <c r="M159" s="141" t="s">
        <v>43</v>
      </c>
      <c r="N159" s="142" t="s">
        <v>52</v>
      </c>
      <c r="P159" s="143">
        <f>O159*H159</f>
        <v>0</v>
      </c>
      <c r="Q159" s="143">
        <v>0</v>
      </c>
      <c r="R159" s="143">
        <f>Q159*H159</f>
        <v>0</v>
      </c>
      <c r="S159" s="143">
        <v>0</v>
      </c>
      <c r="T159" s="144">
        <f>S159*H159</f>
        <v>0</v>
      </c>
      <c r="AR159" s="145" t="s">
        <v>417</v>
      </c>
      <c r="AT159" s="145" t="s">
        <v>313</v>
      </c>
      <c r="AU159" s="145" t="s">
        <v>90</v>
      </c>
      <c r="AY159" s="18" t="s">
        <v>311</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417</v>
      </c>
      <c r="BM159" s="145" t="s">
        <v>3803</v>
      </c>
    </row>
    <row r="160" spans="2:65" s="14" customFormat="1" ht="11.25" x14ac:dyDescent="0.2">
      <c r="B160" s="166"/>
      <c r="D160" s="152" t="s">
        <v>322</v>
      </c>
      <c r="E160" s="167" t="s">
        <v>43</v>
      </c>
      <c r="F160" s="168" t="s">
        <v>1815</v>
      </c>
      <c r="H160" s="167" t="s">
        <v>43</v>
      </c>
      <c r="I160" s="169"/>
      <c r="L160" s="166"/>
      <c r="M160" s="170"/>
      <c r="T160" s="171"/>
      <c r="AT160" s="167" t="s">
        <v>322</v>
      </c>
      <c r="AU160" s="167" t="s">
        <v>90</v>
      </c>
      <c r="AV160" s="14" t="s">
        <v>88</v>
      </c>
      <c r="AW160" s="14" t="s">
        <v>41</v>
      </c>
      <c r="AX160" s="14" t="s">
        <v>81</v>
      </c>
      <c r="AY160" s="167" t="s">
        <v>311</v>
      </c>
    </row>
    <row r="161" spans="2:65" s="12" customFormat="1" ht="11.25" x14ac:dyDescent="0.2">
      <c r="B161" s="151"/>
      <c r="D161" s="152" t="s">
        <v>322</v>
      </c>
      <c r="E161" s="153" t="s">
        <v>43</v>
      </c>
      <c r="F161" s="154" t="s">
        <v>362</v>
      </c>
      <c r="H161" s="155">
        <v>8</v>
      </c>
      <c r="I161" s="156"/>
      <c r="L161" s="151"/>
      <c r="M161" s="157"/>
      <c r="T161" s="158"/>
      <c r="AT161" s="153" t="s">
        <v>322</v>
      </c>
      <c r="AU161" s="153" t="s">
        <v>90</v>
      </c>
      <c r="AV161" s="12" t="s">
        <v>90</v>
      </c>
      <c r="AW161" s="12" t="s">
        <v>41</v>
      </c>
      <c r="AX161" s="12" t="s">
        <v>81</v>
      </c>
      <c r="AY161" s="153" t="s">
        <v>311</v>
      </c>
    </row>
    <row r="162" spans="2:65" s="13" customFormat="1" ht="11.25" x14ac:dyDescent="0.2">
      <c r="B162" s="159"/>
      <c r="D162" s="152" t="s">
        <v>322</v>
      </c>
      <c r="E162" s="160" t="s">
        <v>43</v>
      </c>
      <c r="F162" s="161" t="s">
        <v>331</v>
      </c>
      <c r="H162" s="162">
        <v>8</v>
      </c>
      <c r="I162" s="163"/>
      <c r="L162" s="159"/>
      <c r="M162" s="164"/>
      <c r="T162" s="165"/>
      <c r="AT162" s="160" t="s">
        <v>322</v>
      </c>
      <c r="AU162" s="160" t="s">
        <v>90</v>
      </c>
      <c r="AV162" s="13" t="s">
        <v>318</v>
      </c>
      <c r="AW162" s="13" t="s">
        <v>41</v>
      </c>
      <c r="AX162" s="13" t="s">
        <v>88</v>
      </c>
      <c r="AY162" s="160" t="s">
        <v>311</v>
      </c>
    </row>
    <row r="163" spans="2:65" s="1" customFormat="1" ht="16.5" customHeight="1" x14ac:dyDescent="0.2">
      <c r="B163" s="34"/>
      <c r="C163" s="134" t="s">
        <v>427</v>
      </c>
      <c r="D163" s="134" t="s">
        <v>313</v>
      </c>
      <c r="E163" s="135" t="s">
        <v>2025</v>
      </c>
      <c r="F163" s="136" t="s">
        <v>5288</v>
      </c>
      <c r="G163" s="137" t="s">
        <v>379</v>
      </c>
      <c r="H163" s="138">
        <v>1</v>
      </c>
      <c r="I163" s="139"/>
      <c r="J163" s="140">
        <f>ROUND(I163*H163,2)</f>
        <v>0</v>
      </c>
      <c r="K163" s="136" t="s">
        <v>43</v>
      </c>
      <c r="L163" s="34"/>
      <c r="M163" s="141" t="s">
        <v>43</v>
      </c>
      <c r="N163" s="142" t="s">
        <v>52</v>
      </c>
      <c r="P163" s="143">
        <f>O163*H163</f>
        <v>0</v>
      </c>
      <c r="Q163" s="143">
        <v>0</v>
      </c>
      <c r="R163" s="143">
        <f>Q163*H163</f>
        <v>0</v>
      </c>
      <c r="S163" s="143">
        <v>0</v>
      </c>
      <c r="T163" s="144">
        <f>S163*H163</f>
        <v>0</v>
      </c>
      <c r="AR163" s="145" t="s">
        <v>417</v>
      </c>
      <c r="AT163" s="145" t="s">
        <v>313</v>
      </c>
      <c r="AU163" s="145" t="s">
        <v>90</v>
      </c>
      <c r="AY163" s="18" t="s">
        <v>311</v>
      </c>
      <c r="BE163" s="146">
        <f>IF(N163="základní",J163,0)</f>
        <v>0</v>
      </c>
      <c r="BF163" s="146">
        <f>IF(N163="snížená",J163,0)</f>
        <v>0</v>
      </c>
      <c r="BG163" s="146">
        <f>IF(N163="zákl. přenesená",J163,0)</f>
        <v>0</v>
      </c>
      <c r="BH163" s="146">
        <f>IF(N163="sníž. přenesená",J163,0)</f>
        <v>0</v>
      </c>
      <c r="BI163" s="146">
        <f>IF(N163="nulová",J163,0)</f>
        <v>0</v>
      </c>
      <c r="BJ163" s="18" t="s">
        <v>88</v>
      </c>
      <c r="BK163" s="146">
        <f>ROUND(I163*H163,2)</f>
        <v>0</v>
      </c>
      <c r="BL163" s="18" t="s">
        <v>417</v>
      </c>
      <c r="BM163" s="145" t="s">
        <v>3804</v>
      </c>
    </row>
    <row r="164" spans="2:65" s="14" customFormat="1" ht="11.25" x14ac:dyDescent="0.2">
      <c r="B164" s="166"/>
      <c r="D164" s="152" t="s">
        <v>322</v>
      </c>
      <c r="E164" s="167" t="s">
        <v>43</v>
      </c>
      <c r="F164" s="168" t="s">
        <v>1815</v>
      </c>
      <c r="H164" s="167" t="s">
        <v>43</v>
      </c>
      <c r="I164" s="169"/>
      <c r="L164" s="166"/>
      <c r="M164" s="170"/>
      <c r="T164" s="171"/>
      <c r="AT164" s="167" t="s">
        <v>322</v>
      </c>
      <c r="AU164" s="167" t="s">
        <v>90</v>
      </c>
      <c r="AV164" s="14" t="s">
        <v>88</v>
      </c>
      <c r="AW164" s="14" t="s">
        <v>41</v>
      </c>
      <c r="AX164" s="14" t="s">
        <v>81</v>
      </c>
      <c r="AY164" s="167" t="s">
        <v>311</v>
      </c>
    </row>
    <row r="165" spans="2:65" s="12" customFormat="1" ht="11.25" x14ac:dyDescent="0.2">
      <c r="B165" s="151"/>
      <c r="D165" s="152" t="s">
        <v>322</v>
      </c>
      <c r="E165" s="153" t="s">
        <v>43</v>
      </c>
      <c r="F165" s="154" t="s">
        <v>88</v>
      </c>
      <c r="H165" s="155">
        <v>1</v>
      </c>
      <c r="I165" s="156"/>
      <c r="L165" s="151"/>
      <c r="M165" s="157"/>
      <c r="T165" s="158"/>
      <c r="AT165" s="153" t="s">
        <v>322</v>
      </c>
      <c r="AU165" s="153" t="s">
        <v>90</v>
      </c>
      <c r="AV165" s="12" t="s">
        <v>90</v>
      </c>
      <c r="AW165" s="12" t="s">
        <v>41</v>
      </c>
      <c r="AX165" s="12" t="s">
        <v>81</v>
      </c>
      <c r="AY165" s="153" t="s">
        <v>311</v>
      </c>
    </row>
    <row r="166" spans="2:65" s="13" customFormat="1" ht="11.25" x14ac:dyDescent="0.2">
      <c r="B166" s="159"/>
      <c r="D166" s="152" t="s">
        <v>322</v>
      </c>
      <c r="E166" s="160" t="s">
        <v>43</v>
      </c>
      <c r="F166" s="161" t="s">
        <v>331</v>
      </c>
      <c r="H166" s="162">
        <v>1</v>
      </c>
      <c r="I166" s="163"/>
      <c r="L166" s="159"/>
      <c r="M166" s="164"/>
      <c r="T166" s="165"/>
      <c r="AT166" s="160" t="s">
        <v>322</v>
      </c>
      <c r="AU166" s="160" t="s">
        <v>90</v>
      </c>
      <c r="AV166" s="13" t="s">
        <v>318</v>
      </c>
      <c r="AW166" s="13" t="s">
        <v>41</v>
      </c>
      <c r="AX166" s="13" t="s">
        <v>88</v>
      </c>
      <c r="AY166" s="160" t="s">
        <v>311</v>
      </c>
    </row>
    <row r="167" spans="2:65" s="1" customFormat="1" ht="16.5" customHeight="1" x14ac:dyDescent="0.2">
      <c r="B167" s="34"/>
      <c r="C167" s="134" t="s">
        <v>208</v>
      </c>
      <c r="D167" s="134" t="s">
        <v>313</v>
      </c>
      <c r="E167" s="135" t="s">
        <v>2028</v>
      </c>
      <c r="F167" s="136" t="s">
        <v>2029</v>
      </c>
      <c r="G167" s="137" t="s">
        <v>340</v>
      </c>
      <c r="H167" s="138">
        <v>1</v>
      </c>
      <c r="I167" s="139"/>
      <c r="J167" s="140">
        <f>ROUND(I167*H167,2)</f>
        <v>0</v>
      </c>
      <c r="K167" s="136" t="s">
        <v>43</v>
      </c>
      <c r="L167" s="34"/>
      <c r="M167" s="141" t="s">
        <v>43</v>
      </c>
      <c r="N167" s="142" t="s">
        <v>52</v>
      </c>
      <c r="P167" s="143">
        <f>O167*H167</f>
        <v>0</v>
      </c>
      <c r="Q167" s="143">
        <v>0</v>
      </c>
      <c r="R167" s="143">
        <f>Q167*H167</f>
        <v>0</v>
      </c>
      <c r="S167" s="143">
        <v>0</v>
      </c>
      <c r="T167" s="144">
        <f>S167*H167</f>
        <v>0</v>
      </c>
      <c r="AR167" s="145" t="s">
        <v>417</v>
      </c>
      <c r="AT167" s="145" t="s">
        <v>313</v>
      </c>
      <c r="AU167" s="145" t="s">
        <v>90</v>
      </c>
      <c r="AY167" s="18" t="s">
        <v>311</v>
      </c>
      <c r="BE167" s="146">
        <f>IF(N167="základní",J167,0)</f>
        <v>0</v>
      </c>
      <c r="BF167" s="146">
        <f>IF(N167="snížená",J167,0)</f>
        <v>0</v>
      </c>
      <c r="BG167" s="146">
        <f>IF(N167="zákl. přenesená",J167,0)</f>
        <v>0</v>
      </c>
      <c r="BH167" s="146">
        <f>IF(N167="sníž. přenesená",J167,0)</f>
        <v>0</v>
      </c>
      <c r="BI167" s="146">
        <f>IF(N167="nulová",J167,0)</f>
        <v>0</v>
      </c>
      <c r="BJ167" s="18" t="s">
        <v>88</v>
      </c>
      <c r="BK167" s="146">
        <f>ROUND(I167*H167,2)</f>
        <v>0</v>
      </c>
      <c r="BL167" s="18" t="s">
        <v>417</v>
      </c>
      <c r="BM167" s="145" t="s">
        <v>3805</v>
      </c>
    </row>
    <row r="168" spans="2:65" s="1" customFormat="1" ht="16.5" customHeight="1" x14ac:dyDescent="0.2">
      <c r="B168" s="34"/>
      <c r="C168" s="134" t="s">
        <v>438</v>
      </c>
      <c r="D168" s="134" t="s">
        <v>313</v>
      </c>
      <c r="E168" s="135" t="s">
        <v>2031</v>
      </c>
      <c r="F168" s="136" t="s">
        <v>2032</v>
      </c>
      <c r="G168" s="137" t="s">
        <v>2033</v>
      </c>
      <c r="H168" s="138">
        <v>1</v>
      </c>
      <c r="I168" s="139"/>
      <c r="J168" s="140">
        <f>ROUND(I168*H168,2)</f>
        <v>0</v>
      </c>
      <c r="K168" s="136" t="s">
        <v>43</v>
      </c>
      <c r="L168" s="34"/>
      <c r="M168" s="141" t="s">
        <v>43</v>
      </c>
      <c r="N168" s="142" t="s">
        <v>52</v>
      </c>
      <c r="P168" s="143">
        <f>O168*H168</f>
        <v>0</v>
      </c>
      <c r="Q168" s="143">
        <v>0</v>
      </c>
      <c r="R168" s="143">
        <f>Q168*H168</f>
        <v>0</v>
      </c>
      <c r="S168" s="143">
        <v>0</v>
      </c>
      <c r="T168" s="144">
        <f>S168*H168</f>
        <v>0</v>
      </c>
      <c r="AR168" s="145" t="s">
        <v>417</v>
      </c>
      <c r="AT168" s="145" t="s">
        <v>313</v>
      </c>
      <c r="AU168" s="145" t="s">
        <v>90</v>
      </c>
      <c r="AY168" s="18" t="s">
        <v>311</v>
      </c>
      <c r="BE168" s="146">
        <f>IF(N168="základní",J168,0)</f>
        <v>0</v>
      </c>
      <c r="BF168" s="146">
        <f>IF(N168="snížená",J168,0)</f>
        <v>0</v>
      </c>
      <c r="BG168" s="146">
        <f>IF(N168="zákl. přenesená",J168,0)</f>
        <v>0</v>
      </c>
      <c r="BH168" s="146">
        <f>IF(N168="sníž. přenesená",J168,0)</f>
        <v>0</v>
      </c>
      <c r="BI168" s="146">
        <f>IF(N168="nulová",J168,0)</f>
        <v>0</v>
      </c>
      <c r="BJ168" s="18" t="s">
        <v>88</v>
      </c>
      <c r="BK168" s="146">
        <f>ROUND(I168*H168,2)</f>
        <v>0</v>
      </c>
      <c r="BL168" s="18" t="s">
        <v>417</v>
      </c>
      <c r="BM168" s="145" t="s">
        <v>3806</v>
      </c>
    </row>
    <row r="169" spans="2:65" s="1" customFormat="1" ht="16.5" customHeight="1" x14ac:dyDescent="0.2">
      <c r="B169" s="34"/>
      <c r="C169" s="134" t="s">
        <v>7</v>
      </c>
      <c r="D169" s="134" t="s">
        <v>313</v>
      </c>
      <c r="E169" s="135" t="s">
        <v>2035</v>
      </c>
      <c r="F169" s="136" t="s">
        <v>2036</v>
      </c>
      <c r="G169" s="137" t="s">
        <v>379</v>
      </c>
      <c r="H169" s="138">
        <v>9</v>
      </c>
      <c r="I169" s="139"/>
      <c r="J169" s="140">
        <f>ROUND(I169*H169,2)</f>
        <v>0</v>
      </c>
      <c r="K169" s="136" t="s">
        <v>317</v>
      </c>
      <c r="L169" s="34"/>
      <c r="M169" s="141" t="s">
        <v>43</v>
      </c>
      <c r="N169" s="142" t="s">
        <v>52</v>
      </c>
      <c r="P169" s="143">
        <f>O169*H169</f>
        <v>0</v>
      </c>
      <c r="Q169" s="143">
        <v>0</v>
      </c>
      <c r="R169" s="143">
        <f>Q169*H169</f>
        <v>0</v>
      </c>
      <c r="S169" s="143">
        <v>0</v>
      </c>
      <c r="T169" s="144">
        <f>S169*H169</f>
        <v>0</v>
      </c>
      <c r="AR169" s="145" t="s">
        <v>417</v>
      </c>
      <c r="AT169" s="145" t="s">
        <v>313</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417</v>
      </c>
      <c r="BM169" s="145" t="s">
        <v>3816</v>
      </c>
    </row>
    <row r="170" spans="2:65" s="1" customFormat="1" ht="11.25" x14ac:dyDescent="0.2">
      <c r="B170" s="34"/>
      <c r="D170" s="147" t="s">
        <v>320</v>
      </c>
      <c r="F170" s="148" t="s">
        <v>2038</v>
      </c>
      <c r="I170" s="149"/>
      <c r="L170" s="34"/>
      <c r="M170" s="150"/>
      <c r="T170" s="55"/>
      <c r="AT170" s="18" t="s">
        <v>320</v>
      </c>
      <c r="AU170" s="18" t="s">
        <v>90</v>
      </c>
    </row>
    <row r="171" spans="2:65" s="12" customFormat="1" ht="11.25" x14ac:dyDescent="0.2">
      <c r="B171" s="151"/>
      <c r="D171" s="152" t="s">
        <v>322</v>
      </c>
      <c r="E171" s="153" t="s">
        <v>43</v>
      </c>
      <c r="F171" s="154" t="s">
        <v>5289</v>
      </c>
      <c r="H171" s="155">
        <v>9</v>
      </c>
      <c r="I171" s="156"/>
      <c r="L171" s="151"/>
      <c r="M171" s="157"/>
      <c r="T171" s="158"/>
      <c r="AT171" s="153" t="s">
        <v>322</v>
      </c>
      <c r="AU171" s="153" t="s">
        <v>90</v>
      </c>
      <c r="AV171" s="12" t="s">
        <v>90</v>
      </c>
      <c r="AW171" s="12" t="s">
        <v>41</v>
      </c>
      <c r="AX171" s="12" t="s">
        <v>81</v>
      </c>
      <c r="AY171" s="153" t="s">
        <v>311</v>
      </c>
    </row>
    <row r="172" spans="2:65" s="13" customFormat="1" ht="11.25" x14ac:dyDescent="0.2">
      <c r="B172" s="159"/>
      <c r="D172" s="152" t="s">
        <v>322</v>
      </c>
      <c r="E172" s="160" t="s">
        <v>43</v>
      </c>
      <c r="F172" s="161" t="s">
        <v>331</v>
      </c>
      <c r="H172" s="162">
        <v>9</v>
      </c>
      <c r="I172" s="163"/>
      <c r="L172" s="159"/>
      <c r="M172" s="164"/>
      <c r="T172" s="165"/>
      <c r="AT172" s="160" t="s">
        <v>322</v>
      </c>
      <c r="AU172" s="160" t="s">
        <v>90</v>
      </c>
      <c r="AV172" s="13" t="s">
        <v>318</v>
      </c>
      <c r="AW172" s="13" t="s">
        <v>41</v>
      </c>
      <c r="AX172" s="13" t="s">
        <v>88</v>
      </c>
      <c r="AY172" s="160" t="s">
        <v>311</v>
      </c>
    </row>
    <row r="173" spans="2:65" s="1" customFormat="1" ht="24.2" customHeight="1" x14ac:dyDescent="0.2">
      <c r="B173" s="34"/>
      <c r="C173" s="134" t="s">
        <v>455</v>
      </c>
      <c r="D173" s="134" t="s">
        <v>313</v>
      </c>
      <c r="E173" s="135" t="s">
        <v>2040</v>
      </c>
      <c r="F173" s="136" t="s">
        <v>2041</v>
      </c>
      <c r="G173" s="137" t="s">
        <v>962</v>
      </c>
      <c r="H173" s="183"/>
      <c r="I173" s="139"/>
      <c r="J173" s="140">
        <f>ROUND(I173*H173,2)</f>
        <v>0</v>
      </c>
      <c r="K173" s="136" t="s">
        <v>317</v>
      </c>
      <c r="L173" s="34"/>
      <c r="M173" s="141" t="s">
        <v>43</v>
      </c>
      <c r="N173" s="142" t="s">
        <v>52</v>
      </c>
      <c r="P173" s="143">
        <f>O173*H173</f>
        <v>0</v>
      </c>
      <c r="Q173" s="143">
        <v>0</v>
      </c>
      <c r="R173" s="143">
        <f>Q173*H173</f>
        <v>0</v>
      </c>
      <c r="S173" s="143">
        <v>0</v>
      </c>
      <c r="T173" s="144">
        <f>S173*H173</f>
        <v>0</v>
      </c>
      <c r="AR173" s="145" t="s">
        <v>417</v>
      </c>
      <c r="AT173" s="145" t="s">
        <v>313</v>
      </c>
      <c r="AU173" s="145" t="s">
        <v>90</v>
      </c>
      <c r="AY173" s="18" t="s">
        <v>311</v>
      </c>
      <c r="BE173" s="146">
        <f>IF(N173="základní",J173,0)</f>
        <v>0</v>
      </c>
      <c r="BF173" s="146">
        <f>IF(N173="snížená",J173,0)</f>
        <v>0</v>
      </c>
      <c r="BG173" s="146">
        <f>IF(N173="zákl. přenesená",J173,0)</f>
        <v>0</v>
      </c>
      <c r="BH173" s="146">
        <f>IF(N173="sníž. přenesená",J173,0)</f>
        <v>0</v>
      </c>
      <c r="BI173" s="146">
        <f>IF(N173="nulová",J173,0)</f>
        <v>0</v>
      </c>
      <c r="BJ173" s="18" t="s">
        <v>88</v>
      </c>
      <c r="BK173" s="146">
        <f>ROUND(I173*H173,2)</f>
        <v>0</v>
      </c>
      <c r="BL173" s="18" t="s">
        <v>417</v>
      </c>
      <c r="BM173" s="145" t="s">
        <v>3818</v>
      </c>
    </row>
    <row r="174" spans="2:65" s="1" customFormat="1" ht="11.25" x14ac:dyDescent="0.2">
      <c r="B174" s="34"/>
      <c r="D174" s="147" t="s">
        <v>320</v>
      </c>
      <c r="F174" s="148" t="s">
        <v>2043</v>
      </c>
      <c r="I174" s="149"/>
      <c r="L174" s="34"/>
      <c r="M174" s="194"/>
      <c r="N174" s="195"/>
      <c r="O174" s="195"/>
      <c r="P174" s="195"/>
      <c r="Q174" s="195"/>
      <c r="R174" s="195"/>
      <c r="S174" s="195"/>
      <c r="T174" s="196"/>
      <c r="AT174" s="18" t="s">
        <v>320</v>
      </c>
      <c r="AU174" s="18" t="s">
        <v>90</v>
      </c>
    </row>
    <row r="175" spans="2:65" s="1" customFormat="1" ht="6.95" customHeight="1" x14ac:dyDescent="0.2">
      <c r="B175" s="43"/>
      <c r="C175" s="44"/>
      <c r="D175" s="44"/>
      <c r="E175" s="44"/>
      <c r="F175" s="44"/>
      <c r="G175" s="44"/>
      <c r="H175" s="44"/>
      <c r="I175" s="44"/>
      <c r="J175" s="44"/>
      <c r="K175" s="44"/>
      <c r="L175" s="34"/>
    </row>
  </sheetData>
  <sheetProtection algorithmName="SHA-512" hashValue="lRH23lJBuOJYXHC6HCrySYOsDxXlFJoHqiIxshk6s772Be+C8lESm4253nGIDl7RvaYHP3xzz1AUFACJ9tLGMQ==" saltValue="Ox2wFdKfJFZstsLW/NmP2nEzngmz8H3Vu47zLyP5vaaZXoshYEl5pwFpDztSyhxCJmRP06QH8bjTK8GJ1qIbZA==" spinCount="100000" sheet="1" objects="1" scenarios="1" formatColumns="0" formatRows="0" autoFilter="0"/>
  <autoFilter ref="C93:K174" xr:uid="{00000000-0009-0000-0000-000015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134" r:id="rId1" xr:uid="{00000000-0004-0000-1500-000000000000}"/>
    <hyperlink ref="F142" r:id="rId2" xr:uid="{00000000-0004-0000-1500-000001000000}"/>
    <hyperlink ref="F150" r:id="rId3" xr:uid="{00000000-0004-0000-1500-000002000000}"/>
    <hyperlink ref="F154" r:id="rId4" xr:uid="{00000000-0004-0000-1500-000003000000}"/>
    <hyperlink ref="F170" r:id="rId5" xr:uid="{00000000-0004-0000-1500-000004000000}"/>
    <hyperlink ref="F174" r:id="rId6" xr:uid="{00000000-0004-0000-15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7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174</v>
      </c>
      <c r="AZ2" s="92" t="s">
        <v>1730</v>
      </c>
      <c r="BA2" s="92" t="s">
        <v>1731</v>
      </c>
      <c r="BB2" s="92" t="s">
        <v>316</v>
      </c>
      <c r="BC2" s="92" t="s">
        <v>5290</v>
      </c>
      <c r="BD2" s="92" t="s">
        <v>90</v>
      </c>
    </row>
    <row r="3" spans="2:56" ht="6.95" customHeight="1" x14ac:dyDescent="0.2">
      <c r="B3" s="19"/>
      <c r="C3" s="20"/>
      <c r="D3" s="20"/>
      <c r="E3" s="20"/>
      <c r="F3" s="20"/>
      <c r="G3" s="20"/>
      <c r="H3" s="20"/>
      <c r="I3" s="20"/>
      <c r="J3" s="20"/>
      <c r="K3" s="20"/>
      <c r="L3" s="21"/>
      <c r="AT3" s="18" t="s">
        <v>90</v>
      </c>
    </row>
    <row r="4" spans="2:56" ht="24.95" customHeight="1" x14ac:dyDescent="0.2">
      <c r="B4" s="21"/>
      <c r="D4" s="22" t="s">
        <v>255</v>
      </c>
      <c r="L4" s="21"/>
      <c r="M4" s="93" t="s">
        <v>10</v>
      </c>
      <c r="AT4" s="18" t="s">
        <v>4</v>
      </c>
    </row>
    <row r="5" spans="2:56" ht="6.95" customHeight="1" x14ac:dyDescent="0.2">
      <c r="B5" s="21"/>
      <c r="L5" s="21"/>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s="1" customFormat="1" ht="12" customHeight="1" x14ac:dyDescent="0.2">
      <c r="B8" s="34"/>
      <c r="D8" s="28" t="s">
        <v>265</v>
      </c>
      <c r="L8" s="34"/>
    </row>
    <row r="9" spans="2:56" s="1" customFormat="1" ht="16.5" customHeight="1" x14ac:dyDescent="0.2">
      <c r="B9" s="34"/>
      <c r="E9" s="322" t="s">
        <v>5291</v>
      </c>
      <c r="F9" s="341"/>
      <c r="G9" s="341"/>
      <c r="H9" s="341"/>
      <c r="L9" s="34"/>
    </row>
    <row r="10" spans="2:56" s="1" customFormat="1" ht="11.25" x14ac:dyDescent="0.2">
      <c r="B10" s="34"/>
      <c r="L10" s="34"/>
    </row>
    <row r="11" spans="2:56" s="1" customFormat="1" ht="12" customHeight="1" x14ac:dyDescent="0.2">
      <c r="B11" s="34"/>
      <c r="D11" s="28" t="s">
        <v>18</v>
      </c>
      <c r="F11" s="26" t="s">
        <v>19</v>
      </c>
      <c r="I11" s="28" t="s">
        <v>20</v>
      </c>
      <c r="J11" s="26" t="s">
        <v>43</v>
      </c>
      <c r="L11" s="34"/>
    </row>
    <row r="12" spans="2:56" s="1" customFormat="1" ht="12" customHeight="1" x14ac:dyDescent="0.2">
      <c r="B12" s="34"/>
      <c r="D12" s="28" t="s">
        <v>22</v>
      </c>
      <c r="F12" s="26" t="s">
        <v>23</v>
      </c>
      <c r="I12" s="28" t="s">
        <v>24</v>
      </c>
      <c r="J12" s="51" t="str">
        <f>'Rekapitulace stavby'!AN8</f>
        <v>5.8.2025 - revize</v>
      </c>
      <c r="L12" s="34"/>
    </row>
    <row r="13" spans="2:56" s="1" customFormat="1" ht="10.9" customHeight="1" x14ac:dyDescent="0.2">
      <c r="B13" s="34"/>
      <c r="L13" s="34"/>
    </row>
    <row r="14" spans="2:56" s="1" customFormat="1" ht="12" customHeight="1" x14ac:dyDescent="0.2">
      <c r="B14" s="34"/>
      <c r="D14" s="28" t="s">
        <v>29</v>
      </c>
      <c r="I14" s="28" t="s">
        <v>30</v>
      </c>
      <c r="J14" s="26" t="s">
        <v>31</v>
      </c>
      <c r="L14" s="34"/>
    </row>
    <row r="15" spans="2:56" s="1" customFormat="1" ht="18" customHeight="1" x14ac:dyDescent="0.2">
      <c r="B15" s="34"/>
      <c r="E15" s="26" t="s">
        <v>32</v>
      </c>
      <c r="I15" s="28" t="s">
        <v>33</v>
      </c>
      <c r="J15" s="26" t="s">
        <v>34</v>
      </c>
      <c r="L15" s="34"/>
    </row>
    <row r="16" spans="2:5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ROUND(J84,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ROUND((SUM(BE84:BE172)),  2)</f>
        <v>0</v>
      </c>
      <c r="I33" s="96">
        <v>0.21</v>
      </c>
      <c r="J33" s="84">
        <f>ROUND(((SUM(BE84:BE172))*I33),  2)</f>
        <v>0</v>
      </c>
      <c r="L33" s="34"/>
    </row>
    <row r="34" spans="2:12" s="1" customFormat="1" ht="14.45" customHeight="1" x14ac:dyDescent="0.2">
      <c r="B34" s="34"/>
      <c r="E34" s="28" t="s">
        <v>53</v>
      </c>
      <c r="F34" s="84">
        <f>ROUND((SUM(BF84:BF172)),  2)</f>
        <v>0</v>
      </c>
      <c r="I34" s="96">
        <v>0.12</v>
      </c>
      <c r="J34" s="84">
        <f>ROUND(((SUM(BF84:BF172))*I34),  2)</f>
        <v>0</v>
      </c>
      <c r="L34" s="34"/>
    </row>
    <row r="35" spans="2:12" s="1" customFormat="1" ht="14.45" hidden="1" customHeight="1" x14ac:dyDescent="0.2">
      <c r="B35" s="34"/>
      <c r="E35" s="28" t="s">
        <v>54</v>
      </c>
      <c r="F35" s="84">
        <f>ROUND((SUM(BG84:BG172)),  2)</f>
        <v>0</v>
      </c>
      <c r="I35" s="96">
        <v>0.21</v>
      </c>
      <c r="J35" s="84">
        <f>0</f>
        <v>0</v>
      </c>
      <c r="L35" s="34"/>
    </row>
    <row r="36" spans="2:12" s="1" customFormat="1" ht="14.45" hidden="1" customHeight="1" x14ac:dyDescent="0.2">
      <c r="B36" s="34"/>
      <c r="E36" s="28" t="s">
        <v>55</v>
      </c>
      <c r="F36" s="84">
        <f>ROUND((SUM(BH84:BH172)),  2)</f>
        <v>0</v>
      </c>
      <c r="I36" s="96">
        <v>0.12</v>
      </c>
      <c r="J36" s="84">
        <f>0</f>
        <v>0</v>
      </c>
      <c r="L36" s="34"/>
    </row>
    <row r="37" spans="2:12" s="1" customFormat="1" ht="14.45" hidden="1" customHeight="1" x14ac:dyDescent="0.2">
      <c r="B37" s="34"/>
      <c r="E37" s="28" t="s">
        <v>56</v>
      </c>
      <c r="F37" s="84">
        <f>ROUND((SUM(BI84:BI172)),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SO09 - Chemické hospodářství – dávkování externího substrátu</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J84</f>
        <v>0</v>
      </c>
      <c r="L59" s="34"/>
      <c r="AU59" s="18" t="s">
        <v>272</v>
      </c>
    </row>
    <row r="60" spans="2:47" s="8" customFormat="1" ht="24.95" customHeight="1" x14ac:dyDescent="0.2">
      <c r="B60" s="106"/>
      <c r="D60" s="107" t="s">
        <v>273</v>
      </c>
      <c r="E60" s="108"/>
      <c r="F60" s="108"/>
      <c r="G60" s="108"/>
      <c r="H60" s="108"/>
      <c r="I60" s="108"/>
      <c r="J60" s="109">
        <f>J85</f>
        <v>0</v>
      </c>
      <c r="L60" s="106"/>
    </row>
    <row r="61" spans="2:47" s="9" customFormat="1" ht="19.899999999999999" customHeight="1" x14ac:dyDescent="0.2">
      <c r="B61" s="110"/>
      <c r="D61" s="111" t="s">
        <v>1627</v>
      </c>
      <c r="E61" s="112"/>
      <c r="F61" s="112"/>
      <c r="G61" s="112"/>
      <c r="H61" s="112"/>
      <c r="I61" s="112"/>
      <c r="J61" s="113">
        <f>J86</f>
        <v>0</v>
      </c>
      <c r="L61" s="110"/>
    </row>
    <row r="62" spans="2:47" s="9" customFormat="1" ht="19.899999999999999" customHeight="1" x14ac:dyDescent="0.2">
      <c r="B62" s="110"/>
      <c r="D62" s="111" t="s">
        <v>274</v>
      </c>
      <c r="E62" s="112"/>
      <c r="F62" s="112"/>
      <c r="G62" s="112"/>
      <c r="H62" s="112"/>
      <c r="I62" s="112"/>
      <c r="J62" s="113">
        <f>J104</f>
        <v>0</v>
      </c>
      <c r="L62" s="110"/>
    </row>
    <row r="63" spans="2:47" s="9" customFormat="1" ht="19.899999999999999" customHeight="1" x14ac:dyDescent="0.2">
      <c r="B63" s="110"/>
      <c r="D63" s="111" t="s">
        <v>278</v>
      </c>
      <c r="E63" s="112"/>
      <c r="F63" s="112"/>
      <c r="G63" s="112"/>
      <c r="H63" s="112"/>
      <c r="I63" s="112"/>
      <c r="J63" s="113">
        <f>J161</f>
        <v>0</v>
      </c>
      <c r="L63" s="110"/>
    </row>
    <row r="64" spans="2:47" s="9" customFormat="1" ht="19.899999999999999" customHeight="1" x14ac:dyDescent="0.2">
      <c r="B64" s="110"/>
      <c r="D64" s="111" t="s">
        <v>281</v>
      </c>
      <c r="E64" s="112"/>
      <c r="F64" s="112"/>
      <c r="G64" s="112"/>
      <c r="H64" s="112"/>
      <c r="I64" s="112"/>
      <c r="J64" s="113">
        <f>J170</f>
        <v>0</v>
      </c>
      <c r="L64" s="110"/>
    </row>
    <row r="65" spans="2:12" s="1" customFormat="1" ht="21.75" customHeight="1" x14ac:dyDescent="0.2">
      <c r="B65" s="34"/>
      <c r="L65" s="34"/>
    </row>
    <row r="66" spans="2:12" s="1" customFormat="1" ht="6.95" customHeight="1" x14ac:dyDescent="0.2">
      <c r="B66" s="43"/>
      <c r="C66" s="44"/>
      <c r="D66" s="44"/>
      <c r="E66" s="44"/>
      <c r="F66" s="44"/>
      <c r="G66" s="44"/>
      <c r="H66" s="44"/>
      <c r="I66" s="44"/>
      <c r="J66" s="44"/>
      <c r="K66" s="44"/>
      <c r="L66" s="34"/>
    </row>
    <row r="70" spans="2:12" s="1" customFormat="1" ht="6.95" customHeight="1" x14ac:dyDescent="0.2">
      <c r="B70" s="45"/>
      <c r="C70" s="46"/>
      <c r="D70" s="46"/>
      <c r="E70" s="46"/>
      <c r="F70" s="46"/>
      <c r="G70" s="46"/>
      <c r="H70" s="46"/>
      <c r="I70" s="46"/>
      <c r="J70" s="46"/>
      <c r="K70" s="46"/>
      <c r="L70" s="34"/>
    </row>
    <row r="71" spans="2:12" s="1" customFormat="1" ht="24.95" customHeight="1" x14ac:dyDescent="0.2">
      <c r="B71" s="34"/>
      <c r="C71" s="22" t="s">
        <v>296</v>
      </c>
      <c r="L71" s="34"/>
    </row>
    <row r="72" spans="2:12" s="1" customFormat="1" ht="6.95" customHeight="1" x14ac:dyDescent="0.2">
      <c r="B72" s="34"/>
      <c r="L72" s="34"/>
    </row>
    <row r="73" spans="2:12" s="1" customFormat="1" ht="12" customHeight="1" x14ac:dyDescent="0.2">
      <c r="B73" s="34"/>
      <c r="C73" s="28" t="s">
        <v>16</v>
      </c>
      <c r="L73" s="34"/>
    </row>
    <row r="74" spans="2:12" s="1" customFormat="1" ht="16.5" customHeight="1" x14ac:dyDescent="0.2">
      <c r="B74" s="34"/>
      <c r="E74" s="339" t="str">
        <f>E7</f>
        <v>Stavba č. 3145 TV Vinoř, etapa 0012 – ČOV Vinoř</v>
      </c>
      <c r="F74" s="340"/>
      <c r="G74" s="340"/>
      <c r="H74" s="340"/>
      <c r="L74" s="34"/>
    </row>
    <row r="75" spans="2:12" s="1" customFormat="1" ht="12" customHeight="1" x14ac:dyDescent="0.2">
      <c r="B75" s="34"/>
      <c r="C75" s="28" t="s">
        <v>265</v>
      </c>
      <c r="L75" s="34"/>
    </row>
    <row r="76" spans="2:12" s="1" customFormat="1" ht="16.5" customHeight="1" x14ac:dyDescent="0.2">
      <c r="B76" s="34"/>
      <c r="E76" s="322" t="str">
        <f>E9</f>
        <v>SO09 - Chemické hospodářství – dávkování externího substrátu</v>
      </c>
      <c r="F76" s="341"/>
      <c r="G76" s="341"/>
      <c r="H76" s="341"/>
      <c r="L76" s="34"/>
    </row>
    <row r="77" spans="2:12" s="1" customFormat="1" ht="6.95" customHeight="1" x14ac:dyDescent="0.2">
      <c r="B77" s="34"/>
      <c r="L77" s="34"/>
    </row>
    <row r="78" spans="2:12" s="1" customFormat="1" ht="12" customHeight="1" x14ac:dyDescent="0.2">
      <c r="B78" s="34"/>
      <c r="C78" s="28" t="s">
        <v>22</v>
      </c>
      <c r="F78" s="26" t="str">
        <f>F12</f>
        <v>Praha</v>
      </c>
      <c r="I78" s="28" t="s">
        <v>24</v>
      </c>
      <c r="J78" s="51" t="str">
        <f>IF(J12="","",J12)</f>
        <v>5.8.2025 - revize</v>
      </c>
      <c r="L78" s="34"/>
    </row>
    <row r="79" spans="2:12" s="1" customFormat="1" ht="6.95" customHeight="1" x14ac:dyDescent="0.2">
      <c r="B79" s="34"/>
      <c r="L79" s="34"/>
    </row>
    <row r="80" spans="2:12" s="1" customFormat="1" ht="25.7" customHeight="1" x14ac:dyDescent="0.2">
      <c r="B80" s="34"/>
      <c r="C80" s="28" t="s">
        <v>29</v>
      </c>
      <c r="F80" s="26" t="str">
        <f>E15</f>
        <v>PVS, a.s, Evropská 866/67, Praha 6, 160 00</v>
      </c>
      <c r="I80" s="28" t="s">
        <v>37</v>
      </c>
      <c r="J80" s="32" t="str">
        <f>E21</f>
        <v>d plus projektová a inženýrská a.s.</v>
      </c>
      <c r="L80" s="34"/>
    </row>
    <row r="81" spans="2:65" s="1" customFormat="1" ht="15.2" customHeight="1" x14ac:dyDescent="0.2">
      <c r="B81" s="34"/>
      <c r="C81" s="28" t="s">
        <v>35</v>
      </c>
      <c r="F81" s="26" t="str">
        <f>IF(E18="","",E18)</f>
        <v>Vyplň údaj</v>
      </c>
      <c r="I81" s="28" t="s">
        <v>42</v>
      </c>
      <c r="J81" s="32" t="str">
        <f>E24</f>
        <v xml:space="preserve"> </v>
      </c>
      <c r="L81" s="34"/>
    </row>
    <row r="82" spans="2:65" s="1" customFormat="1" ht="10.35" customHeight="1" x14ac:dyDescent="0.2">
      <c r="B82" s="34"/>
      <c r="L82" s="34"/>
    </row>
    <row r="83" spans="2:65" s="10" customFormat="1" ht="29.25" customHeight="1" x14ac:dyDescent="0.2">
      <c r="B83" s="114"/>
      <c r="C83" s="115" t="s">
        <v>297</v>
      </c>
      <c r="D83" s="116" t="s">
        <v>66</v>
      </c>
      <c r="E83" s="116" t="s">
        <v>62</v>
      </c>
      <c r="F83" s="116" t="s">
        <v>63</v>
      </c>
      <c r="G83" s="116" t="s">
        <v>298</v>
      </c>
      <c r="H83" s="116" t="s">
        <v>299</v>
      </c>
      <c r="I83" s="116" t="s">
        <v>300</v>
      </c>
      <c r="J83" s="116" t="s">
        <v>271</v>
      </c>
      <c r="K83" s="117" t="s">
        <v>301</v>
      </c>
      <c r="L83" s="114"/>
      <c r="M83" s="58" t="s">
        <v>43</v>
      </c>
      <c r="N83" s="59" t="s">
        <v>51</v>
      </c>
      <c r="O83" s="59" t="s">
        <v>302</v>
      </c>
      <c r="P83" s="59" t="s">
        <v>303</v>
      </c>
      <c r="Q83" s="59" t="s">
        <v>304</v>
      </c>
      <c r="R83" s="59" t="s">
        <v>305</v>
      </c>
      <c r="S83" s="59" t="s">
        <v>306</v>
      </c>
      <c r="T83" s="60" t="s">
        <v>307</v>
      </c>
    </row>
    <row r="84" spans="2:65" s="1" customFormat="1" ht="22.9" customHeight="1" x14ac:dyDescent="0.25">
      <c r="B84" s="34"/>
      <c r="C84" s="63" t="s">
        <v>308</v>
      </c>
      <c r="J84" s="118">
        <f>BK84</f>
        <v>0</v>
      </c>
      <c r="L84" s="34"/>
      <c r="M84" s="61"/>
      <c r="N84" s="52"/>
      <c r="O84" s="52"/>
      <c r="P84" s="119">
        <f>P85</f>
        <v>0</v>
      </c>
      <c r="Q84" s="52"/>
      <c r="R84" s="119">
        <f>R85</f>
        <v>39.485283270000004</v>
      </c>
      <c r="S84" s="52"/>
      <c r="T84" s="120">
        <f>T85</f>
        <v>0</v>
      </c>
      <c r="AT84" s="18" t="s">
        <v>80</v>
      </c>
      <c r="AU84" s="18" t="s">
        <v>272</v>
      </c>
      <c r="BK84" s="121">
        <f>BK85</f>
        <v>0</v>
      </c>
    </row>
    <row r="85" spans="2:65" s="11" customFormat="1" ht="25.9" customHeight="1" x14ac:dyDescent="0.2">
      <c r="B85" s="122"/>
      <c r="D85" s="123" t="s">
        <v>80</v>
      </c>
      <c r="E85" s="124" t="s">
        <v>309</v>
      </c>
      <c r="F85" s="124" t="s">
        <v>310</v>
      </c>
      <c r="I85" s="125"/>
      <c r="J85" s="126">
        <f>BK85</f>
        <v>0</v>
      </c>
      <c r="L85" s="122"/>
      <c r="M85" s="127"/>
      <c r="P85" s="128">
        <f>P86+P104+P161+P170</f>
        <v>0</v>
      </c>
      <c r="R85" s="128">
        <f>R86+R104+R161+R170</f>
        <v>39.485283270000004</v>
      </c>
      <c r="T85" s="129">
        <f>T86+T104+T161+T170</f>
        <v>0</v>
      </c>
      <c r="AR85" s="123" t="s">
        <v>88</v>
      </c>
      <c r="AT85" s="130" t="s">
        <v>80</v>
      </c>
      <c r="AU85" s="130" t="s">
        <v>81</v>
      </c>
      <c r="AY85" s="123" t="s">
        <v>311</v>
      </c>
      <c r="BK85" s="131">
        <f>BK86+BK104+BK161+BK170</f>
        <v>0</v>
      </c>
    </row>
    <row r="86" spans="2:65" s="11" customFormat="1" ht="22.9" customHeight="1" x14ac:dyDescent="0.2">
      <c r="B86" s="122"/>
      <c r="D86" s="123" t="s">
        <v>80</v>
      </c>
      <c r="E86" s="132" t="s">
        <v>88</v>
      </c>
      <c r="F86" s="132" t="s">
        <v>102</v>
      </c>
      <c r="I86" s="125"/>
      <c r="J86" s="133">
        <f>BK86</f>
        <v>0</v>
      </c>
      <c r="L86" s="122"/>
      <c r="M86" s="127"/>
      <c r="P86" s="128">
        <f>SUM(P87:P103)</f>
        <v>0</v>
      </c>
      <c r="R86" s="128">
        <f>SUM(R87:R103)</f>
        <v>0</v>
      </c>
      <c r="T86" s="129">
        <f>SUM(T87:T103)</f>
        <v>0</v>
      </c>
      <c r="AR86" s="123" t="s">
        <v>88</v>
      </c>
      <c r="AT86" s="130" t="s">
        <v>80</v>
      </c>
      <c r="AU86" s="130" t="s">
        <v>88</v>
      </c>
      <c r="AY86" s="123" t="s">
        <v>311</v>
      </c>
      <c r="BK86" s="131">
        <f>SUM(BK87:BK103)</f>
        <v>0</v>
      </c>
    </row>
    <row r="87" spans="2:65" s="1" customFormat="1" ht="24.2" customHeight="1" x14ac:dyDescent="0.2">
      <c r="B87" s="34"/>
      <c r="C87" s="134" t="s">
        <v>88</v>
      </c>
      <c r="D87" s="134" t="s">
        <v>313</v>
      </c>
      <c r="E87" s="135" t="s">
        <v>5292</v>
      </c>
      <c r="F87" s="136" t="s">
        <v>5293</v>
      </c>
      <c r="G87" s="137" t="s">
        <v>316</v>
      </c>
      <c r="H87" s="138">
        <v>12.888</v>
      </c>
      <c r="I87" s="139"/>
      <c r="J87" s="140">
        <f>ROUND(I87*H87,2)</f>
        <v>0</v>
      </c>
      <c r="K87" s="136" t="s">
        <v>317</v>
      </c>
      <c r="L87" s="34"/>
      <c r="M87" s="141" t="s">
        <v>43</v>
      </c>
      <c r="N87" s="142" t="s">
        <v>52</v>
      </c>
      <c r="P87" s="143">
        <f>O87*H87</f>
        <v>0</v>
      </c>
      <c r="Q87" s="143">
        <v>0</v>
      </c>
      <c r="R87" s="143">
        <f>Q87*H87</f>
        <v>0</v>
      </c>
      <c r="S87" s="143">
        <v>0</v>
      </c>
      <c r="T87" s="144">
        <f>S87*H87</f>
        <v>0</v>
      </c>
      <c r="AR87" s="145" t="s">
        <v>318</v>
      </c>
      <c r="AT87" s="145" t="s">
        <v>313</v>
      </c>
      <c r="AU87" s="145" t="s">
        <v>90</v>
      </c>
      <c r="AY87" s="18" t="s">
        <v>311</v>
      </c>
      <c r="BE87" s="146">
        <f>IF(N87="základní",J87,0)</f>
        <v>0</v>
      </c>
      <c r="BF87" s="146">
        <f>IF(N87="snížená",J87,0)</f>
        <v>0</v>
      </c>
      <c r="BG87" s="146">
        <f>IF(N87="zákl. přenesená",J87,0)</f>
        <v>0</v>
      </c>
      <c r="BH87" s="146">
        <f>IF(N87="sníž. přenesená",J87,0)</f>
        <v>0</v>
      </c>
      <c r="BI87" s="146">
        <f>IF(N87="nulová",J87,0)</f>
        <v>0</v>
      </c>
      <c r="BJ87" s="18" t="s">
        <v>88</v>
      </c>
      <c r="BK87" s="146">
        <f>ROUND(I87*H87,2)</f>
        <v>0</v>
      </c>
      <c r="BL87" s="18" t="s">
        <v>318</v>
      </c>
      <c r="BM87" s="145" t="s">
        <v>5294</v>
      </c>
    </row>
    <row r="88" spans="2:65" s="1" customFormat="1" ht="11.25" x14ac:dyDescent="0.2">
      <c r="B88" s="34"/>
      <c r="D88" s="147" t="s">
        <v>320</v>
      </c>
      <c r="F88" s="148" t="s">
        <v>5295</v>
      </c>
      <c r="I88" s="149"/>
      <c r="L88" s="34"/>
      <c r="M88" s="150"/>
      <c r="T88" s="55"/>
      <c r="AT88" s="18" t="s">
        <v>320</v>
      </c>
      <c r="AU88" s="18" t="s">
        <v>90</v>
      </c>
    </row>
    <row r="89" spans="2:65" s="12" customFormat="1" ht="11.25" x14ac:dyDescent="0.2">
      <c r="B89" s="151"/>
      <c r="D89" s="152" t="s">
        <v>322</v>
      </c>
      <c r="E89" s="153" t="s">
        <v>43</v>
      </c>
      <c r="F89" s="154" t="s">
        <v>5296</v>
      </c>
      <c r="H89" s="155">
        <v>12.888</v>
      </c>
      <c r="I89" s="156"/>
      <c r="L89" s="151"/>
      <c r="M89" s="157"/>
      <c r="T89" s="158"/>
      <c r="AT89" s="153" t="s">
        <v>322</v>
      </c>
      <c r="AU89" s="153" t="s">
        <v>90</v>
      </c>
      <c r="AV89" s="12" t="s">
        <v>90</v>
      </c>
      <c r="AW89" s="12" t="s">
        <v>41</v>
      </c>
      <c r="AX89" s="12" t="s">
        <v>81</v>
      </c>
      <c r="AY89" s="153" t="s">
        <v>311</v>
      </c>
    </row>
    <row r="90" spans="2:65" s="13" customFormat="1" ht="11.25" x14ac:dyDescent="0.2">
      <c r="B90" s="159"/>
      <c r="D90" s="152" t="s">
        <v>322</v>
      </c>
      <c r="E90" s="160" t="s">
        <v>1730</v>
      </c>
      <c r="F90" s="161" t="s">
        <v>331</v>
      </c>
      <c r="H90" s="162">
        <v>12.888</v>
      </c>
      <c r="I90" s="163"/>
      <c r="L90" s="159"/>
      <c r="M90" s="164"/>
      <c r="T90" s="165"/>
      <c r="AT90" s="160" t="s">
        <v>322</v>
      </c>
      <c r="AU90" s="160" t="s">
        <v>90</v>
      </c>
      <c r="AV90" s="13" t="s">
        <v>318</v>
      </c>
      <c r="AW90" s="13" t="s">
        <v>41</v>
      </c>
      <c r="AX90" s="13" t="s">
        <v>88</v>
      </c>
      <c r="AY90" s="160" t="s">
        <v>311</v>
      </c>
    </row>
    <row r="91" spans="2:65" s="1" customFormat="1" ht="37.9" customHeight="1" x14ac:dyDescent="0.2">
      <c r="B91" s="34"/>
      <c r="C91" s="134" t="s">
        <v>90</v>
      </c>
      <c r="D91" s="134" t="s">
        <v>313</v>
      </c>
      <c r="E91" s="135" t="s">
        <v>1772</v>
      </c>
      <c r="F91" s="136" t="s">
        <v>1773</v>
      </c>
      <c r="G91" s="137" t="s">
        <v>316</v>
      </c>
      <c r="H91" s="138">
        <v>14.019</v>
      </c>
      <c r="I91" s="139"/>
      <c r="J91" s="140">
        <f>ROUND(I91*H91,2)</f>
        <v>0</v>
      </c>
      <c r="K91" s="136" t="s">
        <v>317</v>
      </c>
      <c r="L91" s="34"/>
      <c r="M91" s="141" t="s">
        <v>43</v>
      </c>
      <c r="N91" s="142" t="s">
        <v>52</v>
      </c>
      <c r="P91" s="143">
        <f>O91*H91</f>
        <v>0</v>
      </c>
      <c r="Q91" s="143">
        <v>0</v>
      </c>
      <c r="R91" s="143">
        <f>Q91*H91</f>
        <v>0</v>
      </c>
      <c r="S91" s="143">
        <v>0</v>
      </c>
      <c r="T91" s="144">
        <f>S91*H91</f>
        <v>0</v>
      </c>
      <c r="AR91" s="145" t="s">
        <v>318</v>
      </c>
      <c r="AT91" s="145" t="s">
        <v>313</v>
      </c>
      <c r="AU91" s="145" t="s">
        <v>90</v>
      </c>
      <c r="AY91" s="18" t="s">
        <v>311</v>
      </c>
      <c r="BE91" s="146">
        <f>IF(N91="základní",J91,0)</f>
        <v>0</v>
      </c>
      <c r="BF91" s="146">
        <f>IF(N91="snížená",J91,0)</f>
        <v>0</v>
      </c>
      <c r="BG91" s="146">
        <f>IF(N91="zákl. přenesená",J91,0)</f>
        <v>0</v>
      </c>
      <c r="BH91" s="146">
        <f>IF(N91="sníž. přenesená",J91,0)</f>
        <v>0</v>
      </c>
      <c r="BI91" s="146">
        <f>IF(N91="nulová",J91,0)</f>
        <v>0</v>
      </c>
      <c r="BJ91" s="18" t="s">
        <v>88</v>
      </c>
      <c r="BK91" s="146">
        <f>ROUND(I91*H91,2)</f>
        <v>0</v>
      </c>
      <c r="BL91" s="18" t="s">
        <v>318</v>
      </c>
      <c r="BM91" s="145" t="s">
        <v>5297</v>
      </c>
    </row>
    <row r="92" spans="2:65" s="1" customFormat="1" ht="11.25" x14ac:dyDescent="0.2">
      <c r="B92" s="34"/>
      <c r="D92" s="147" t="s">
        <v>320</v>
      </c>
      <c r="F92" s="148" t="s">
        <v>1775</v>
      </c>
      <c r="I92" s="149"/>
      <c r="L92" s="34"/>
      <c r="M92" s="150"/>
      <c r="T92" s="55"/>
      <c r="AT92" s="18" t="s">
        <v>320</v>
      </c>
      <c r="AU92" s="18" t="s">
        <v>90</v>
      </c>
    </row>
    <row r="93" spans="2:65" s="12" customFormat="1" ht="11.25" x14ac:dyDescent="0.2">
      <c r="B93" s="151"/>
      <c r="D93" s="152" t="s">
        <v>322</v>
      </c>
      <c r="E93" s="153" t="s">
        <v>43</v>
      </c>
      <c r="F93" s="154" t="s">
        <v>5298</v>
      </c>
      <c r="H93" s="155">
        <v>12.888</v>
      </c>
      <c r="I93" s="156"/>
      <c r="L93" s="151"/>
      <c r="M93" s="157"/>
      <c r="T93" s="158"/>
      <c r="AT93" s="153" t="s">
        <v>322</v>
      </c>
      <c r="AU93" s="153" t="s">
        <v>90</v>
      </c>
      <c r="AV93" s="12" t="s">
        <v>90</v>
      </c>
      <c r="AW93" s="12" t="s">
        <v>41</v>
      </c>
      <c r="AX93" s="12" t="s">
        <v>81</v>
      </c>
      <c r="AY93" s="153" t="s">
        <v>311</v>
      </c>
    </row>
    <row r="94" spans="2:65" s="12" customFormat="1" ht="11.25" x14ac:dyDescent="0.2">
      <c r="B94" s="151"/>
      <c r="D94" s="152" t="s">
        <v>322</v>
      </c>
      <c r="E94" s="153" t="s">
        <v>43</v>
      </c>
      <c r="F94" s="154" t="s">
        <v>5299</v>
      </c>
      <c r="H94" s="155">
        <v>1.131</v>
      </c>
      <c r="I94" s="156"/>
      <c r="L94" s="151"/>
      <c r="M94" s="157"/>
      <c r="T94" s="158"/>
      <c r="AT94" s="153" t="s">
        <v>322</v>
      </c>
      <c r="AU94" s="153" t="s">
        <v>90</v>
      </c>
      <c r="AV94" s="12" t="s">
        <v>90</v>
      </c>
      <c r="AW94" s="12" t="s">
        <v>41</v>
      </c>
      <c r="AX94" s="12" t="s">
        <v>81</v>
      </c>
      <c r="AY94" s="153" t="s">
        <v>311</v>
      </c>
    </row>
    <row r="95" spans="2:65" s="13" customFormat="1" ht="11.25" x14ac:dyDescent="0.2">
      <c r="B95" s="159"/>
      <c r="D95" s="152" t="s">
        <v>322</v>
      </c>
      <c r="E95" s="160" t="s">
        <v>43</v>
      </c>
      <c r="F95" s="161" t="s">
        <v>331</v>
      </c>
      <c r="H95" s="162">
        <v>14.019</v>
      </c>
      <c r="I95" s="163"/>
      <c r="L95" s="159"/>
      <c r="M95" s="164"/>
      <c r="T95" s="165"/>
      <c r="AT95" s="160" t="s">
        <v>322</v>
      </c>
      <c r="AU95" s="160" t="s">
        <v>90</v>
      </c>
      <c r="AV95" s="13" t="s">
        <v>318</v>
      </c>
      <c r="AW95" s="13" t="s">
        <v>41</v>
      </c>
      <c r="AX95" s="13" t="s">
        <v>88</v>
      </c>
      <c r="AY95" s="160" t="s">
        <v>311</v>
      </c>
    </row>
    <row r="96" spans="2:65" s="1" customFormat="1" ht="24.2" customHeight="1" x14ac:dyDescent="0.2">
      <c r="B96" s="34"/>
      <c r="C96" s="134" t="s">
        <v>96</v>
      </c>
      <c r="D96" s="134" t="s">
        <v>313</v>
      </c>
      <c r="E96" s="135" t="s">
        <v>1849</v>
      </c>
      <c r="F96" s="136" t="s">
        <v>1850</v>
      </c>
      <c r="G96" s="137" t="s">
        <v>371</v>
      </c>
      <c r="H96" s="138">
        <v>25.234000000000002</v>
      </c>
      <c r="I96" s="139"/>
      <c r="J96" s="140">
        <f>ROUND(I96*H96,2)</f>
        <v>0</v>
      </c>
      <c r="K96" s="136" t="s">
        <v>317</v>
      </c>
      <c r="L96" s="34"/>
      <c r="M96" s="141" t="s">
        <v>43</v>
      </c>
      <c r="N96" s="142" t="s">
        <v>52</v>
      </c>
      <c r="P96" s="143">
        <f>O96*H96</f>
        <v>0</v>
      </c>
      <c r="Q96" s="143">
        <v>0</v>
      </c>
      <c r="R96" s="143">
        <f>Q96*H96</f>
        <v>0</v>
      </c>
      <c r="S96" s="143">
        <v>0</v>
      </c>
      <c r="T96" s="144">
        <f>S96*H96</f>
        <v>0</v>
      </c>
      <c r="AR96" s="145" t="s">
        <v>318</v>
      </c>
      <c r="AT96" s="145" t="s">
        <v>313</v>
      </c>
      <c r="AU96" s="145" t="s">
        <v>90</v>
      </c>
      <c r="AY96" s="18" t="s">
        <v>311</v>
      </c>
      <c r="BE96" s="146">
        <f>IF(N96="základní",J96,0)</f>
        <v>0</v>
      </c>
      <c r="BF96" s="146">
        <f>IF(N96="snížená",J96,0)</f>
        <v>0</v>
      </c>
      <c r="BG96" s="146">
        <f>IF(N96="zákl. přenesená",J96,0)</f>
        <v>0</v>
      </c>
      <c r="BH96" s="146">
        <f>IF(N96="sníž. přenesená",J96,0)</f>
        <v>0</v>
      </c>
      <c r="BI96" s="146">
        <f>IF(N96="nulová",J96,0)</f>
        <v>0</v>
      </c>
      <c r="BJ96" s="18" t="s">
        <v>88</v>
      </c>
      <c r="BK96" s="146">
        <f>ROUND(I96*H96,2)</f>
        <v>0</v>
      </c>
      <c r="BL96" s="18" t="s">
        <v>318</v>
      </c>
      <c r="BM96" s="145" t="s">
        <v>5300</v>
      </c>
    </row>
    <row r="97" spans="2:65" s="1" customFormat="1" ht="11.25" x14ac:dyDescent="0.2">
      <c r="B97" s="34"/>
      <c r="D97" s="147" t="s">
        <v>320</v>
      </c>
      <c r="F97" s="148" t="s">
        <v>1852</v>
      </c>
      <c r="I97" s="149"/>
      <c r="L97" s="34"/>
      <c r="M97" s="150"/>
      <c r="T97" s="55"/>
      <c r="AT97" s="18" t="s">
        <v>320</v>
      </c>
      <c r="AU97" s="18" t="s">
        <v>90</v>
      </c>
    </row>
    <row r="98" spans="2:65" s="12" customFormat="1" ht="11.25" x14ac:dyDescent="0.2">
      <c r="B98" s="151"/>
      <c r="D98" s="152" t="s">
        <v>322</v>
      </c>
      <c r="F98" s="154" t="s">
        <v>5301</v>
      </c>
      <c r="H98" s="155">
        <v>25.234000000000002</v>
      </c>
      <c r="I98" s="156"/>
      <c r="L98" s="151"/>
      <c r="M98" s="157"/>
      <c r="T98" s="158"/>
      <c r="AT98" s="153" t="s">
        <v>322</v>
      </c>
      <c r="AU98" s="153" t="s">
        <v>90</v>
      </c>
      <c r="AV98" s="12" t="s">
        <v>90</v>
      </c>
      <c r="AW98" s="12" t="s">
        <v>4</v>
      </c>
      <c r="AX98" s="12" t="s">
        <v>88</v>
      </c>
      <c r="AY98" s="153" t="s">
        <v>311</v>
      </c>
    </row>
    <row r="99" spans="2:65" s="1" customFormat="1" ht="24.2" customHeight="1" x14ac:dyDescent="0.2">
      <c r="B99" s="34"/>
      <c r="C99" s="134" t="s">
        <v>318</v>
      </c>
      <c r="D99" s="134" t="s">
        <v>313</v>
      </c>
      <c r="E99" s="135" t="s">
        <v>1802</v>
      </c>
      <c r="F99" s="136" t="s">
        <v>1803</v>
      </c>
      <c r="G99" s="137" t="s">
        <v>316</v>
      </c>
      <c r="H99" s="138">
        <v>10.536</v>
      </c>
      <c r="I99" s="139"/>
      <c r="J99" s="140">
        <f>ROUND(I99*H99,2)</f>
        <v>0</v>
      </c>
      <c r="K99" s="136" t="s">
        <v>317</v>
      </c>
      <c r="L99" s="34"/>
      <c r="M99" s="141" t="s">
        <v>43</v>
      </c>
      <c r="N99" s="142" t="s">
        <v>52</v>
      </c>
      <c r="P99" s="143">
        <f>O99*H99</f>
        <v>0</v>
      </c>
      <c r="Q99" s="143">
        <v>0</v>
      </c>
      <c r="R99" s="143">
        <f>Q99*H99</f>
        <v>0</v>
      </c>
      <c r="S99" s="143">
        <v>0</v>
      </c>
      <c r="T99" s="144">
        <f>S99*H99</f>
        <v>0</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5302</v>
      </c>
    </row>
    <row r="100" spans="2:65" s="1" customFormat="1" ht="11.25" x14ac:dyDescent="0.2">
      <c r="B100" s="34"/>
      <c r="D100" s="147" t="s">
        <v>320</v>
      </c>
      <c r="F100" s="148" t="s">
        <v>1805</v>
      </c>
      <c r="I100" s="149"/>
      <c r="L100" s="34"/>
      <c r="M100" s="150"/>
      <c r="T100" s="55"/>
      <c r="AT100" s="18" t="s">
        <v>320</v>
      </c>
      <c r="AU100" s="18" t="s">
        <v>90</v>
      </c>
    </row>
    <row r="101" spans="2:65" s="12" customFormat="1" ht="11.25" x14ac:dyDescent="0.2">
      <c r="B101" s="151"/>
      <c r="D101" s="152" t="s">
        <v>322</v>
      </c>
      <c r="E101" s="153" t="s">
        <v>43</v>
      </c>
      <c r="F101" s="154" t="s">
        <v>5303</v>
      </c>
      <c r="H101" s="155">
        <v>10.536</v>
      </c>
      <c r="I101" s="156"/>
      <c r="L101" s="151"/>
      <c r="M101" s="157"/>
      <c r="T101" s="158"/>
      <c r="AT101" s="153" t="s">
        <v>322</v>
      </c>
      <c r="AU101" s="153" t="s">
        <v>90</v>
      </c>
      <c r="AV101" s="12" t="s">
        <v>90</v>
      </c>
      <c r="AW101" s="12" t="s">
        <v>41</v>
      </c>
      <c r="AX101" s="12" t="s">
        <v>88</v>
      </c>
      <c r="AY101" s="153" t="s">
        <v>311</v>
      </c>
    </row>
    <row r="102" spans="2:65" s="1" customFormat="1" ht="16.5" customHeight="1" x14ac:dyDescent="0.2">
      <c r="B102" s="34"/>
      <c r="C102" s="172" t="s">
        <v>344</v>
      </c>
      <c r="D102" s="172" t="s">
        <v>634</v>
      </c>
      <c r="E102" s="173" t="s">
        <v>2432</v>
      </c>
      <c r="F102" s="174" t="s">
        <v>2433</v>
      </c>
      <c r="G102" s="175" t="s">
        <v>371</v>
      </c>
      <c r="H102" s="176">
        <v>18.965</v>
      </c>
      <c r="I102" s="177"/>
      <c r="J102" s="178">
        <f>ROUND(I102*H102,2)</f>
        <v>0</v>
      </c>
      <c r="K102" s="174" t="s">
        <v>317</v>
      </c>
      <c r="L102" s="179"/>
      <c r="M102" s="180" t="s">
        <v>43</v>
      </c>
      <c r="N102" s="181" t="s">
        <v>52</v>
      </c>
      <c r="P102" s="143">
        <f>O102*H102</f>
        <v>0</v>
      </c>
      <c r="Q102" s="143">
        <v>0</v>
      </c>
      <c r="R102" s="143">
        <f>Q102*H102</f>
        <v>0</v>
      </c>
      <c r="S102" s="143">
        <v>0</v>
      </c>
      <c r="T102" s="144">
        <f>S102*H102</f>
        <v>0</v>
      </c>
      <c r="AR102" s="145" t="s">
        <v>362</v>
      </c>
      <c r="AT102" s="145" t="s">
        <v>634</v>
      </c>
      <c r="AU102" s="145" t="s">
        <v>90</v>
      </c>
      <c r="AY102" s="18" t="s">
        <v>311</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318</v>
      </c>
      <c r="BM102" s="145" t="s">
        <v>5304</v>
      </c>
    </row>
    <row r="103" spans="2:65" s="12" customFormat="1" ht="11.25" x14ac:dyDescent="0.2">
      <c r="B103" s="151"/>
      <c r="D103" s="152" t="s">
        <v>322</v>
      </c>
      <c r="F103" s="154" t="s">
        <v>5305</v>
      </c>
      <c r="H103" s="155">
        <v>18.965</v>
      </c>
      <c r="I103" s="156"/>
      <c r="L103" s="151"/>
      <c r="M103" s="157"/>
      <c r="T103" s="158"/>
      <c r="AT103" s="153" t="s">
        <v>322</v>
      </c>
      <c r="AU103" s="153" t="s">
        <v>90</v>
      </c>
      <c r="AV103" s="12" t="s">
        <v>90</v>
      </c>
      <c r="AW103" s="12" t="s">
        <v>4</v>
      </c>
      <c r="AX103" s="12" t="s">
        <v>88</v>
      </c>
      <c r="AY103" s="153" t="s">
        <v>311</v>
      </c>
    </row>
    <row r="104" spans="2:65" s="11" customFormat="1" ht="22.9" customHeight="1" x14ac:dyDescent="0.2">
      <c r="B104" s="122"/>
      <c r="D104" s="123" t="s">
        <v>80</v>
      </c>
      <c r="E104" s="132" t="s">
        <v>90</v>
      </c>
      <c r="F104" s="132" t="s">
        <v>312</v>
      </c>
      <c r="I104" s="125"/>
      <c r="J104" s="133">
        <f>BK104</f>
        <v>0</v>
      </c>
      <c r="L104" s="122"/>
      <c r="M104" s="127"/>
      <c r="P104" s="128">
        <f>SUM(P105:P160)</f>
        <v>0</v>
      </c>
      <c r="R104" s="128">
        <f>SUM(R105:R160)</f>
        <v>39.451275270000004</v>
      </c>
      <c r="T104" s="129">
        <f>SUM(T105:T160)</f>
        <v>0</v>
      </c>
      <c r="AR104" s="123" t="s">
        <v>88</v>
      </c>
      <c r="AT104" s="130" t="s">
        <v>80</v>
      </c>
      <c r="AU104" s="130" t="s">
        <v>88</v>
      </c>
      <c r="AY104" s="123" t="s">
        <v>311</v>
      </c>
      <c r="BK104" s="131">
        <f>SUM(BK105:BK160)</f>
        <v>0</v>
      </c>
    </row>
    <row r="105" spans="2:65" s="1" customFormat="1" ht="24.2" customHeight="1" x14ac:dyDescent="0.2">
      <c r="B105" s="34"/>
      <c r="C105" s="134" t="s">
        <v>350</v>
      </c>
      <c r="D105" s="134" t="s">
        <v>313</v>
      </c>
      <c r="E105" s="135" t="s">
        <v>5306</v>
      </c>
      <c r="F105" s="136" t="s">
        <v>5307</v>
      </c>
      <c r="G105" s="137" t="s">
        <v>379</v>
      </c>
      <c r="H105" s="138">
        <v>36</v>
      </c>
      <c r="I105" s="139"/>
      <c r="J105" s="140">
        <f>ROUND(I105*H105,2)</f>
        <v>0</v>
      </c>
      <c r="K105" s="136" t="s">
        <v>317</v>
      </c>
      <c r="L105" s="34"/>
      <c r="M105" s="141" t="s">
        <v>43</v>
      </c>
      <c r="N105" s="142" t="s">
        <v>52</v>
      </c>
      <c r="P105" s="143">
        <f>O105*H105</f>
        <v>0</v>
      </c>
      <c r="Q105" s="143">
        <v>5.8E-4</v>
      </c>
      <c r="R105" s="143">
        <f>Q105*H105</f>
        <v>2.0879999999999999E-2</v>
      </c>
      <c r="S105" s="143">
        <v>0</v>
      </c>
      <c r="T105" s="144">
        <f>S105*H105</f>
        <v>0</v>
      </c>
      <c r="AR105" s="145" t="s">
        <v>318</v>
      </c>
      <c r="AT105" s="145" t="s">
        <v>313</v>
      </c>
      <c r="AU105" s="145" t="s">
        <v>90</v>
      </c>
      <c r="AY105" s="18" t="s">
        <v>311</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318</v>
      </c>
      <c r="BM105" s="145" t="s">
        <v>5308</v>
      </c>
    </row>
    <row r="106" spans="2:65" s="1" customFormat="1" ht="11.25" x14ac:dyDescent="0.2">
      <c r="B106" s="34"/>
      <c r="D106" s="147" t="s">
        <v>320</v>
      </c>
      <c r="F106" s="148" t="s">
        <v>5309</v>
      </c>
      <c r="I106" s="149"/>
      <c r="L106" s="34"/>
      <c r="M106" s="150"/>
      <c r="T106" s="55"/>
      <c r="AT106" s="18" t="s">
        <v>320</v>
      </c>
      <c r="AU106" s="18" t="s">
        <v>90</v>
      </c>
    </row>
    <row r="107" spans="2:65" s="12" customFormat="1" ht="11.25" x14ac:dyDescent="0.2">
      <c r="B107" s="151"/>
      <c r="D107" s="152" t="s">
        <v>322</v>
      </c>
      <c r="E107" s="153" t="s">
        <v>43</v>
      </c>
      <c r="F107" s="154" t="s">
        <v>5310</v>
      </c>
      <c r="H107" s="155">
        <v>36</v>
      </c>
      <c r="I107" s="156"/>
      <c r="L107" s="151"/>
      <c r="M107" s="157"/>
      <c r="T107" s="158"/>
      <c r="AT107" s="153" t="s">
        <v>322</v>
      </c>
      <c r="AU107" s="153" t="s">
        <v>90</v>
      </c>
      <c r="AV107" s="12" t="s">
        <v>90</v>
      </c>
      <c r="AW107" s="12" t="s">
        <v>41</v>
      </c>
      <c r="AX107" s="12" t="s">
        <v>88</v>
      </c>
      <c r="AY107" s="153" t="s">
        <v>311</v>
      </c>
    </row>
    <row r="108" spans="2:65" s="1" customFormat="1" ht="37.9" customHeight="1" x14ac:dyDescent="0.2">
      <c r="B108" s="34"/>
      <c r="C108" s="134" t="s">
        <v>356</v>
      </c>
      <c r="D108" s="134" t="s">
        <v>313</v>
      </c>
      <c r="E108" s="135" t="s">
        <v>3930</v>
      </c>
      <c r="F108" s="136" t="s">
        <v>3931</v>
      </c>
      <c r="G108" s="137" t="s">
        <v>340</v>
      </c>
      <c r="H108" s="138">
        <v>1</v>
      </c>
      <c r="I108" s="139"/>
      <c r="J108" s="140">
        <f>ROUND(I108*H108,2)</f>
        <v>0</v>
      </c>
      <c r="K108" s="136" t="s">
        <v>317</v>
      </c>
      <c r="L108" s="34"/>
      <c r="M108" s="141" t="s">
        <v>43</v>
      </c>
      <c r="N108" s="142" t="s">
        <v>52</v>
      </c>
      <c r="P108" s="143">
        <f>O108*H108</f>
        <v>0</v>
      </c>
      <c r="Q108" s="143">
        <v>0</v>
      </c>
      <c r="R108" s="143">
        <f>Q108*H108</f>
        <v>0</v>
      </c>
      <c r="S108" s="143">
        <v>0</v>
      </c>
      <c r="T108" s="144">
        <f>S108*H108</f>
        <v>0</v>
      </c>
      <c r="AR108" s="145" t="s">
        <v>318</v>
      </c>
      <c r="AT108" s="145" t="s">
        <v>313</v>
      </c>
      <c r="AU108" s="145" t="s">
        <v>90</v>
      </c>
      <c r="AY108" s="18" t="s">
        <v>311</v>
      </c>
      <c r="BE108" s="146">
        <f>IF(N108="základní",J108,0)</f>
        <v>0</v>
      </c>
      <c r="BF108" s="146">
        <f>IF(N108="snížená",J108,0)</f>
        <v>0</v>
      </c>
      <c r="BG108" s="146">
        <f>IF(N108="zákl. přenesená",J108,0)</f>
        <v>0</v>
      </c>
      <c r="BH108" s="146">
        <f>IF(N108="sníž. přenesená",J108,0)</f>
        <v>0</v>
      </c>
      <c r="BI108" s="146">
        <f>IF(N108="nulová",J108,0)</f>
        <v>0</v>
      </c>
      <c r="BJ108" s="18" t="s">
        <v>88</v>
      </c>
      <c r="BK108" s="146">
        <f>ROUND(I108*H108,2)</f>
        <v>0</v>
      </c>
      <c r="BL108" s="18" t="s">
        <v>318</v>
      </c>
      <c r="BM108" s="145" t="s">
        <v>5311</v>
      </c>
    </row>
    <row r="109" spans="2:65" s="1" customFormat="1" ht="11.25" x14ac:dyDescent="0.2">
      <c r="B109" s="34"/>
      <c r="D109" s="147" t="s">
        <v>320</v>
      </c>
      <c r="F109" s="148" t="s">
        <v>3933</v>
      </c>
      <c r="I109" s="149"/>
      <c r="L109" s="34"/>
      <c r="M109" s="150"/>
      <c r="T109" s="55"/>
      <c r="AT109" s="18" t="s">
        <v>320</v>
      </c>
      <c r="AU109" s="18" t="s">
        <v>90</v>
      </c>
    </row>
    <row r="110" spans="2:65" s="12" customFormat="1" ht="11.25" x14ac:dyDescent="0.2">
      <c r="B110" s="151"/>
      <c r="D110" s="152" t="s">
        <v>322</v>
      </c>
      <c r="E110" s="153" t="s">
        <v>43</v>
      </c>
      <c r="F110" s="154" t="s">
        <v>5312</v>
      </c>
      <c r="H110" s="155">
        <v>1</v>
      </c>
      <c r="I110" s="156"/>
      <c r="L110" s="151"/>
      <c r="M110" s="157"/>
      <c r="T110" s="158"/>
      <c r="AT110" s="153" t="s">
        <v>322</v>
      </c>
      <c r="AU110" s="153" t="s">
        <v>90</v>
      </c>
      <c r="AV110" s="12" t="s">
        <v>90</v>
      </c>
      <c r="AW110" s="12" t="s">
        <v>41</v>
      </c>
      <c r="AX110" s="12" t="s">
        <v>88</v>
      </c>
      <c r="AY110" s="153" t="s">
        <v>311</v>
      </c>
    </row>
    <row r="111" spans="2:65" s="1" customFormat="1" ht="16.5" customHeight="1" x14ac:dyDescent="0.2">
      <c r="B111" s="34"/>
      <c r="C111" s="172" t="s">
        <v>362</v>
      </c>
      <c r="D111" s="172" t="s">
        <v>634</v>
      </c>
      <c r="E111" s="173" t="s">
        <v>5313</v>
      </c>
      <c r="F111" s="174" t="s">
        <v>5314</v>
      </c>
      <c r="G111" s="175" t="s">
        <v>379</v>
      </c>
      <c r="H111" s="176">
        <v>1</v>
      </c>
      <c r="I111" s="177"/>
      <c r="J111" s="178">
        <f>ROUND(I111*H111,2)</f>
        <v>0</v>
      </c>
      <c r="K111" s="174" t="s">
        <v>43</v>
      </c>
      <c r="L111" s="179"/>
      <c r="M111" s="180" t="s">
        <v>43</v>
      </c>
      <c r="N111" s="181" t="s">
        <v>52</v>
      </c>
      <c r="P111" s="143">
        <f>O111*H111</f>
        <v>0</v>
      </c>
      <c r="Q111" s="143">
        <v>5.1500000000000001E-3</v>
      </c>
      <c r="R111" s="143">
        <f>Q111*H111</f>
        <v>5.1500000000000001E-3</v>
      </c>
      <c r="S111" s="143">
        <v>0</v>
      </c>
      <c r="T111" s="144">
        <f>S111*H111</f>
        <v>0</v>
      </c>
      <c r="AR111" s="145" t="s">
        <v>362</v>
      </c>
      <c r="AT111" s="145" t="s">
        <v>634</v>
      </c>
      <c r="AU111" s="145" t="s">
        <v>90</v>
      </c>
      <c r="AY111" s="18" t="s">
        <v>311</v>
      </c>
      <c r="BE111" s="146">
        <f>IF(N111="základní",J111,0)</f>
        <v>0</v>
      </c>
      <c r="BF111" s="146">
        <f>IF(N111="snížená",J111,0)</f>
        <v>0</v>
      </c>
      <c r="BG111" s="146">
        <f>IF(N111="zákl. přenesená",J111,0)</f>
        <v>0</v>
      </c>
      <c r="BH111" s="146">
        <f>IF(N111="sníž. přenesená",J111,0)</f>
        <v>0</v>
      </c>
      <c r="BI111" s="146">
        <f>IF(N111="nulová",J111,0)</f>
        <v>0</v>
      </c>
      <c r="BJ111" s="18" t="s">
        <v>88</v>
      </c>
      <c r="BK111" s="146">
        <f>ROUND(I111*H111,2)</f>
        <v>0</v>
      </c>
      <c r="BL111" s="18" t="s">
        <v>318</v>
      </c>
      <c r="BM111" s="145" t="s">
        <v>5315</v>
      </c>
    </row>
    <row r="112" spans="2:65" s="1" customFormat="1" ht="16.5" customHeight="1" x14ac:dyDescent="0.2">
      <c r="B112" s="34"/>
      <c r="C112" s="134" t="s">
        <v>368</v>
      </c>
      <c r="D112" s="134" t="s">
        <v>313</v>
      </c>
      <c r="E112" s="135" t="s">
        <v>1840</v>
      </c>
      <c r="F112" s="136" t="s">
        <v>1841</v>
      </c>
      <c r="G112" s="137" t="s">
        <v>316</v>
      </c>
      <c r="H112" s="138">
        <v>2.016</v>
      </c>
      <c r="I112" s="139"/>
      <c r="J112" s="140">
        <f>ROUND(I112*H112,2)</f>
        <v>0</v>
      </c>
      <c r="K112" s="136" t="s">
        <v>317</v>
      </c>
      <c r="L112" s="34"/>
      <c r="M112" s="141" t="s">
        <v>43</v>
      </c>
      <c r="N112" s="142" t="s">
        <v>52</v>
      </c>
      <c r="P112" s="143">
        <f>O112*H112</f>
        <v>0</v>
      </c>
      <c r="Q112" s="143">
        <v>1.98</v>
      </c>
      <c r="R112" s="143">
        <f>Q112*H112</f>
        <v>3.9916800000000001</v>
      </c>
      <c r="S112" s="143">
        <v>0</v>
      </c>
      <c r="T112" s="144">
        <f>S112*H112</f>
        <v>0</v>
      </c>
      <c r="AR112" s="145" t="s">
        <v>318</v>
      </c>
      <c r="AT112" s="145" t="s">
        <v>313</v>
      </c>
      <c r="AU112" s="145" t="s">
        <v>90</v>
      </c>
      <c r="AY112" s="18" t="s">
        <v>311</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318</v>
      </c>
      <c r="BM112" s="145" t="s">
        <v>5316</v>
      </c>
    </row>
    <row r="113" spans="2:65" s="1" customFormat="1" ht="11.25" x14ac:dyDescent="0.2">
      <c r="B113" s="34"/>
      <c r="D113" s="147" t="s">
        <v>320</v>
      </c>
      <c r="F113" s="148" t="s">
        <v>1843</v>
      </c>
      <c r="I113" s="149"/>
      <c r="L113" s="34"/>
      <c r="M113" s="150"/>
      <c r="T113" s="55"/>
      <c r="AT113" s="18" t="s">
        <v>320</v>
      </c>
      <c r="AU113" s="18" t="s">
        <v>90</v>
      </c>
    </row>
    <row r="114" spans="2:65" s="12" customFormat="1" ht="11.25" x14ac:dyDescent="0.2">
      <c r="B114" s="151"/>
      <c r="D114" s="152" t="s">
        <v>322</v>
      </c>
      <c r="E114" s="153" t="s">
        <v>43</v>
      </c>
      <c r="F114" s="154" t="s">
        <v>5317</v>
      </c>
      <c r="H114" s="155">
        <v>2.016</v>
      </c>
      <c r="I114" s="156"/>
      <c r="L114" s="151"/>
      <c r="M114" s="157"/>
      <c r="T114" s="158"/>
      <c r="AT114" s="153" t="s">
        <v>322</v>
      </c>
      <c r="AU114" s="153" t="s">
        <v>90</v>
      </c>
      <c r="AV114" s="12" t="s">
        <v>90</v>
      </c>
      <c r="AW114" s="12" t="s">
        <v>41</v>
      </c>
      <c r="AX114" s="12" t="s">
        <v>88</v>
      </c>
      <c r="AY114" s="153" t="s">
        <v>311</v>
      </c>
    </row>
    <row r="115" spans="2:65" s="1" customFormat="1" ht="16.5" customHeight="1" x14ac:dyDescent="0.2">
      <c r="B115" s="34"/>
      <c r="C115" s="134" t="s">
        <v>376</v>
      </c>
      <c r="D115" s="134" t="s">
        <v>313</v>
      </c>
      <c r="E115" s="135" t="s">
        <v>5318</v>
      </c>
      <c r="F115" s="136" t="s">
        <v>5319</v>
      </c>
      <c r="G115" s="137" t="s">
        <v>316</v>
      </c>
      <c r="H115" s="138">
        <v>1.3440000000000001</v>
      </c>
      <c r="I115" s="139"/>
      <c r="J115" s="140">
        <f>ROUND(I115*H115,2)</f>
        <v>0</v>
      </c>
      <c r="K115" s="136" t="s">
        <v>317</v>
      </c>
      <c r="L115" s="34"/>
      <c r="M115" s="141" t="s">
        <v>43</v>
      </c>
      <c r="N115" s="142" t="s">
        <v>52</v>
      </c>
      <c r="P115" s="143">
        <f>O115*H115</f>
        <v>0</v>
      </c>
      <c r="Q115" s="143">
        <v>2.3010199999999998</v>
      </c>
      <c r="R115" s="143">
        <f>Q115*H115</f>
        <v>3.0925708799999998</v>
      </c>
      <c r="S115" s="143">
        <v>0</v>
      </c>
      <c r="T115" s="144">
        <f>S115*H115</f>
        <v>0</v>
      </c>
      <c r="AR115" s="145" t="s">
        <v>318</v>
      </c>
      <c r="AT115" s="145" t="s">
        <v>313</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5320</v>
      </c>
    </row>
    <row r="116" spans="2:65" s="1" customFormat="1" ht="11.25" x14ac:dyDescent="0.2">
      <c r="B116" s="34"/>
      <c r="D116" s="147" t="s">
        <v>320</v>
      </c>
      <c r="F116" s="148" t="s">
        <v>5321</v>
      </c>
      <c r="I116" s="149"/>
      <c r="L116" s="34"/>
      <c r="M116" s="150"/>
      <c r="T116" s="55"/>
      <c r="AT116" s="18" t="s">
        <v>320</v>
      </c>
      <c r="AU116" s="18" t="s">
        <v>90</v>
      </c>
    </row>
    <row r="117" spans="2:65" s="14" customFormat="1" ht="11.25" x14ac:dyDescent="0.2">
      <c r="B117" s="166"/>
      <c r="D117" s="152" t="s">
        <v>322</v>
      </c>
      <c r="E117" s="167" t="s">
        <v>43</v>
      </c>
      <c r="F117" s="168" t="s">
        <v>2230</v>
      </c>
      <c r="H117" s="167" t="s">
        <v>43</v>
      </c>
      <c r="I117" s="169"/>
      <c r="L117" s="166"/>
      <c r="M117" s="170"/>
      <c r="T117" s="171"/>
      <c r="AT117" s="167" t="s">
        <v>322</v>
      </c>
      <c r="AU117" s="167" t="s">
        <v>90</v>
      </c>
      <c r="AV117" s="14" t="s">
        <v>88</v>
      </c>
      <c r="AW117" s="14" t="s">
        <v>41</v>
      </c>
      <c r="AX117" s="14" t="s">
        <v>81</v>
      </c>
      <c r="AY117" s="167" t="s">
        <v>311</v>
      </c>
    </row>
    <row r="118" spans="2:65" s="12" customFormat="1" ht="11.25" x14ac:dyDescent="0.2">
      <c r="B118" s="151"/>
      <c r="D118" s="152" t="s">
        <v>322</v>
      </c>
      <c r="E118" s="153" t="s">
        <v>43</v>
      </c>
      <c r="F118" s="154" t="s">
        <v>5322</v>
      </c>
      <c r="H118" s="155">
        <v>1.3440000000000001</v>
      </c>
      <c r="I118" s="156"/>
      <c r="L118" s="151"/>
      <c r="M118" s="157"/>
      <c r="T118" s="158"/>
      <c r="AT118" s="153" t="s">
        <v>322</v>
      </c>
      <c r="AU118" s="153" t="s">
        <v>90</v>
      </c>
      <c r="AV118" s="12" t="s">
        <v>90</v>
      </c>
      <c r="AW118" s="12" t="s">
        <v>41</v>
      </c>
      <c r="AX118" s="12" t="s">
        <v>88</v>
      </c>
      <c r="AY118" s="153" t="s">
        <v>311</v>
      </c>
    </row>
    <row r="119" spans="2:65" s="1" customFormat="1" ht="16.5" customHeight="1" x14ac:dyDescent="0.2">
      <c r="B119" s="34"/>
      <c r="C119" s="134" t="s">
        <v>384</v>
      </c>
      <c r="D119" s="134" t="s">
        <v>313</v>
      </c>
      <c r="E119" s="135" t="s">
        <v>5323</v>
      </c>
      <c r="F119" s="136" t="s">
        <v>5324</v>
      </c>
      <c r="G119" s="137" t="s">
        <v>316</v>
      </c>
      <c r="H119" s="138">
        <v>6.048</v>
      </c>
      <c r="I119" s="139"/>
      <c r="J119" s="140">
        <f>ROUND(I119*H119,2)</f>
        <v>0</v>
      </c>
      <c r="K119" s="136" t="s">
        <v>317</v>
      </c>
      <c r="L119" s="34"/>
      <c r="M119" s="141" t="s">
        <v>43</v>
      </c>
      <c r="N119" s="142" t="s">
        <v>52</v>
      </c>
      <c r="P119" s="143">
        <f>O119*H119</f>
        <v>0</v>
      </c>
      <c r="Q119" s="143">
        <v>2.55328</v>
      </c>
      <c r="R119" s="143">
        <f>Q119*H119</f>
        <v>15.44223744</v>
      </c>
      <c r="S119" s="143">
        <v>0</v>
      </c>
      <c r="T119" s="144">
        <f>S119*H119</f>
        <v>0</v>
      </c>
      <c r="AR119" s="145" t="s">
        <v>318</v>
      </c>
      <c r="AT119" s="145" t="s">
        <v>313</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318</v>
      </c>
      <c r="BM119" s="145" t="s">
        <v>5325</v>
      </c>
    </row>
    <row r="120" spans="2:65" s="1" customFormat="1" ht="11.25" x14ac:dyDescent="0.2">
      <c r="B120" s="34"/>
      <c r="D120" s="147" t="s">
        <v>320</v>
      </c>
      <c r="F120" s="148" t="s">
        <v>5326</v>
      </c>
      <c r="I120" s="149"/>
      <c r="L120" s="34"/>
      <c r="M120" s="150"/>
      <c r="T120" s="55"/>
      <c r="AT120" s="18" t="s">
        <v>320</v>
      </c>
      <c r="AU120" s="18" t="s">
        <v>90</v>
      </c>
    </row>
    <row r="121" spans="2:65" s="12" customFormat="1" ht="11.25" x14ac:dyDescent="0.2">
      <c r="B121" s="151"/>
      <c r="D121" s="152" t="s">
        <v>322</v>
      </c>
      <c r="E121" s="153" t="s">
        <v>43</v>
      </c>
      <c r="F121" s="154" t="s">
        <v>5327</v>
      </c>
      <c r="H121" s="155">
        <v>6.048</v>
      </c>
      <c r="I121" s="156"/>
      <c r="L121" s="151"/>
      <c r="M121" s="157"/>
      <c r="T121" s="158"/>
      <c r="AT121" s="153" t="s">
        <v>322</v>
      </c>
      <c r="AU121" s="153" t="s">
        <v>90</v>
      </c>
      <c r="AV121" s="12" t="s">
        <v>90</v>
      </c>
      <c r="AW121" s="12" t="s">
        <v>41</v>
      </c>
      <c r="AX121" s="12" t="s">
        <v>88</v>
      </c>
      <c r="AY121" s="153" t="s">
        <v>311</v>
      </c>
    </row>
    <row r="122" spans="2:65" s="1" customFormat="1" ht="16.5" customHeight="1" x14ac:dyDescent="0.2">
      <c r="B122" s="34"/>
      <c r="C122" s="134" t="s">
        <v>8</v>
      </c>
      <c r="D122" s="134" t="s">
        <v>313</v>
      </c>
      <c r="E122" s="135" t="s">
        <v>5328</v>
      </c>
      <c r="F122" s="136" t="s">
        <v>5329</v>
      </c>
      <c r="G122" s="137" t="s">
        <v>250</v>
      </c>
      <c r="H122" s="138">
        <v>5.52</v>
      </c>
      <c r="I122" s="139"/>
      <c r="J122" s="140">
        <f>ROUND(I122*H122,2)</f>
        <v>0</v>
      </c>
      <c r="K122" s="136" t="s">
        <v>317</v>
      </c>
      <c r="L122" s="34"/>
      <c r="M122" s="141" t="s">
        <v>43</v>
      </c>
      <c r="N122" s="142" t="s">
        <v>52</v>
      </c>
      <c r="P122" s="143">
        <f>O122*H122</f>
        <v>0</v>
      </c>
      <c r="Q122" s="143">
        <v>5.3899999999999998E-3</v>
      </c>
      <c r="R122" s="143">
        <f>Q122*H122</f>
        <v>2.9752799999999996E-2</v>
      </c>
      <c r="S122" s="143">
        <v>0</v>
      </c>
      <c r="T122" s="144">
        <f>S122*H122</f>
        <v>0</v>
      </c>
      <c r="AR122" s="145" t="s">
        <v>318</v>
      </c>
      <c r="AT122" s="145" t="s">
        <v>313</v>
      </c>
      <c r="AU122" s="145" t="s">
        <v>90</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318</v>
      </c>
      <c r="BM122" s="145" t="s">
        <v>5330</v>
      </c>
    </row>
    <row r="123" spans="2:65" s="1" customFormat="1" ht="11.25" x14ac:dyDescent="0.2">
      <c r="B123" s="34"/>
      <c r="D123" s="147" t="s">
        <v>320</v>
      </c>
      <c r="F123" s="148" t="s">
        <v>5331</v>
      </c>
      <c r="I123" s="149"/>
      <c r="L123" s="34"/>
      <c r="M123" s="150"/>
      <c r="T123" s="55"/>
      <c r="AT123" s="18" t="s">
        <v>320</v>
      </c>
      <c r="AU123" s="18" t="s">
        <v>90</v>
      </c>
    </row>
    <row r="124" spans="2:65" s="12" customFormat="1" ht="11.25" x14ac:dyDescent="0.2">
      <c r="B124" s="151"/>
      <c r="D124" s="152" t="s">
        <v>322</v>
      </c>
      <c r="E124" s="153" t="s">
        <v>43</v>
      </c>
      <c r="F124" s="154" t="s">
        <v>5332</v>
      </c>
      <c r="H124" s="155">
        <v>5.52</v>
      </c>
      <c r="I124" s="156"/>
      <c r="L124" s="151"/>
      <c r="M124" s="157"/>
      <c r="T124" s="158"/>
      <c r="AT124" s="153" t="s">
        <v>322</v>
      </c>
      <c r="AU124" s="153" t="s">
        <v>90</v>
      </c>
      <c r="AV124" s="12" t="s">
        <v>90</v>
      </c>
      <c r="AW124" s="12" t="s">
        <v>41</v>
      </c>
      <c r="AX124" s="12" t="s">
        <v>88</v>
      </c>
      <c r="AY124" s="153" t="s">
        <v>311</v>
      </c>
    </row>
    <row r="125" spans="2:65" s="1" customFormat="1" ht="16.5" customHeight="1" x14ac:dyDescent="0.2">
      <c r="B125" s="34"/>
      <c r="C125" s="134" t="s">
        <v>399</v>
      </c>
      <c r="D125" s="134" t="s">
        <v>313</v>
      </c>
      <c r="E125" s="135" t="s">
        <v>5333</v>
      </c>
      <c r="F125" s="136" t="s">
        <v>5334</v>
      </c>
      <c r="G125" s="137" t="s">
        <v>250</v>
      </c>
      <c r="H125" s="138">
        <v>5.52</v>
      </c>
      <c r="I125" s="139"/>
      <c r="J125" s="140">
        <f>ROUND(I125*H125,2)</f>
        <v>0</v>
      </c>
      <c r="K125" s="136" t="s">
        <v>317</v>
      </c>
      <c r="L125" s="34"/>
      <c r="M125" s="141" t="s">
        <v>43</v>
      </c>
      <c r="N125" s="142" t="s">
        <v>52</v>
      </c>
      <c r="P125" s="143">
        <f>O125*H125</f>
        <v>0</v>
      </c>
      <c r="Q125" s="143">
        <v>0</v>
      </c>
      <c r="R125" s="143">
        <f>Q125*H125</f>
        <v>0</v>
      </c>
      <c r="S125" s="143">
        <v>0</v>
      </c>
      <c r="T125" s="144">
        <f>S125*H125</f>
        <v>0</v>
      </c>
      <c r="AR125" s="145" t="s">
        <v>318</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318</v>
      </c>
      <c r="BM125" s="145" t="s">
        <v>5335</v>
      </c>
    </row>
    <row r="126" spans="2:65" s="1" customFormat="1" ht="11.25" x14ac:dyDescent="0.2">
      <c r="B126" s="34"/>
      <c r="D126" s="147" t="s">
        <v>320</v>
      </c>
      <c r="F126" s="148" t="s">
        <v>5336</v>
      </c>
      <c r="I126" s="149"/>
      <c r="L126" s="34"/>
      <c r="M126" s="150"/>
      <c r="T126" s="55"/>
      <c r="AT126" s="18" t="s">
        <v>320</v>
      </c>
      <c r="AU126" s="18" t="s">
        <v>90</v>
      </c>
    </row>
    <row r="127" spans="2:65" s="1" customFormat="1" ht="16.5" customHeight="1" x14ac:dyDescent="0.2">
      <c r="B127" s="34"/>
      <c r="C127" s="134" t="s">
        <v>404</v>
      </c>
      <c r="D127" s="134" t="s">
        <v>313</v>
      </c>
      <c r="E127" s="135" t="s">
        <v>5337</v>
      </c>
      <c r="F127" s="136" t="s">
        <v>5338</v>
      </c>
      <c r="G127" s="137" t="s">
        <v>371</v>
      </c>
      <c r="H127" s="138">
        <v>0.90700000000000003</v>
      </c>
      <c r="I127" s="139"/>
      <c r="J127" s="140">
        <f>ROUND(I127*H127,2)</f>
        <v>0</v>
      </c>
      <c r="K127" s="136" t="s">
        <v>317</v>
      </c>
      <c r="L127" s="34"/>
      <c r="M127" s="141" t="s">
        <v>43</v>
      </c>
      <c r="N127" s="142" t="s">
        <v>52</v>
      </c>
      <c r="P127" s="143">
        <f>O127*H127</f>
        <v>0</v>
      </c>
      <c r="Q127" s="143">
        <v>1.0471699999999999</v>
      </c>
      <c r="R127" s="143">
        <f>Q127*H127</f>
        <v>0.94978319</v>
      </c>
      <c r="S127" s="143">
        <v>0</v>
      </c>
      <c r="T127" s="144">
        <f>S127*H127</f>
        <v>0</v>
      </c>
      <c r="AR127" s="145" t="s">
        <v>318</v>
      </c>
      <c r="AT127" s="145" t="s">
        <v>313</v>
      </c>
      <c r="AU127" s="145" t="s">
        <v>90</v>
      </c>
      <c r="AY127" s="18" t="s">
        <v>311</v>
      </c>
      <c r="BE127" s="146">
        <f>IF(N127="základní",J127,0)</f>
        <v>0</v>
      </c>
      <c r="BF127" s="146">
        <f>IF(N127="snížená",J127,0)</f>
        <v>0</v>
      </c>
      <c r="BG127" s="146">
        <f>IF(N127="zákl. přenesená",J127,0)</f>
        <v>0</v>
      </c>
      <c r="BH127" s="146">
        <f>IF(N127="sníž. přenesená",J127,0)</f>
        <v>0</v>
      </c>
      <c r="BI127" s="146">
        <f>IF(N127="nulová",J127,0)</f>
        <v>0</v>
      </c>
      <c r="BJ127" s="18" t="s">
        <v>88</v>
      </c>
      <c r="BK127" s="146">
        <f>ROUND(I127*H127,2)</f>
        <v>0</v>
      </c>
      <c r="BL127" s="18" t="s">
        <v>318</v>
      </c>
      <c r="BM127" s="145" t="s">
        <v>5339</v>
      </c>
    </row>
    <row r="128" spans="2:65" s="1" customFormat="1" ht="11.25" x14ac:dyDescent="0.2">
      <c r="B128" s="34"/>
      <c r="D128" s="147" t="s">
        <v>320</v>
      </c>
      <c r="F128" s="148" t="s">
        <v>5340</v>
      </c>
      <c r="I128" s="149"/>
      <c r="L128" s="34"/>
      <c r="M128" s="150"/>
      <c r="T128" s="55"/>
      <c r="AT128" s="18" t="s">
        <v>320</v>
      </c>
      <c r="AU128" s="18" t="s">
        <v>90</v>
      </c>
    </row>
    <row r="129" spans="2:65" s="14" customFormat="1" ht="11.25" x14ac:dyDescent="0.2">
      <c r="B129" s="166"/>
      <c r="D129" s="152" t="s">
        <v>322</v>
      </c>
      <c r="E129" s="167" t="s">
        <v>43</v>
      </c>
      <c r="F129" s="168" t="s">
        <v>409</v>
      </c>
      <c r="H129" s="167" t="s">
        <v>43</v>
      </c>
      <c r="I129" s="169"/>
      <c r="L129" s="166"/>
      <c r="M129" s="170"/>
      <c r="T129" s="171"/>
      <c r="AT129" s="167" t="s">
        <v>322</v>
      </c>
      <c r="AU129" s="167" t="s">
        <v>90</v>
      </c>
      <c r="AV129" s="14" t="s">
        <v>88</v>
      </c>
      <c r="AW129" s="14" t="s">
        <v>41</v>
      </c>
      <c r="AX129" s="14" t="s">
        <v>81</v>
      </c>
      <c r="AY129" s="167" t="s">
        <v>311</v>
      </c>
    </row>
    <row r="130" spans="2:65" s="12" customFormat="1" ht="11.25" x14ac:dyDescent="0.2">
      <c r="B130" s="151"/>
      <c r="D130" s="152" t="s">
        <v>322</v>
      </c>
      <c r="E130" s="153" t="s">
        <v>43</v>
      </c>
      <c r="F130" s="154" t="s">
        <v>5341</v>
      </c>
      <c r="H130" s="155">
        <v>0.90700000000000003</v>
      </c>
      <c r="I130" s="156"/>
      <c r="L130" s="151"/>
      <c r="M130" s="157"/>
      <c r="T130" s="158"/>
      <c r="AT130" s="153" t="s">
        <v>322</v>
      </c>
      <c r="AU130" s="153" t="s">
        <v>90</v>
      </c>
      <c r="AV130" s="12" t="s">
        <v>90</v>
      </c>
      <c r="AW130" s="12" t="s">
        <v>41</v>
      </c>
      <c r="AX130" s="12" t="s">
        <v>88</v>
      </c>
      <c r="AY130" s="153" t="s">
        <v>311</v>
      </c>
    </row>
    <row r="131" spans="2:65" s="1" customFormat="1" ht="16.5" customHeight="1" x14ac:dyDescent="0.2">
      <c r="B131" s="34"/>
      <c r="C131" s="134" t="s">
        <v>411</v>
      </c>
      <c r="D131" s="134" t="s">
        <v>313</v>
      </c>
      <c r="E131" s="135" t="s">
        <v>5342</v>
      </c>
      <c r="F131" s="136" t="s">
        <v>5343</v>
      </c>
      <c r="G131" s="137" t="s">
        <v>316</v>
      </c>
      <c r="H131" s="138">
        <v>4.032</v>
      </c>
      <c r="I131" s="139"/>
      <c r="J131" s="140">
        <f>ROUND(I131*H131,2)</f>
        <v>0</v>
      </c>
      <c r="K131" s="136" t="s">
        <v>317</v>
      </c>
      <c r="L131" s="34"/>
      <c r="M131" s="141" t="s">
        <v>43</v>
      </c>
      <c r="N131" s="142" t="s">
        <v>52</v>
      </c>
      <c r="P131" s="143">
        <f>O131*H131</f>
        <v>0</v>
      </c>
      <c r="Q131" s="143">
        <v>2.55328</v>
      </c>
      <c r="R131" s="143">
        <f>Q131*H131</f>
        <v>10.29482496</v>
      </c>
      <c r="S131" s="143">
        <v>0</v>
      </c>
      <c r="T131" s="144">
        <f>S131*H131</f>
        <v>0</v>
      </c>
      <c r="AR131" s="145" t="s">
        <v>318</v>
      </c>
      <c r="AT131" s="145" t="s">
        <v>313</v>
      </c>
      <c r="AU131" s="145" t="s">
        <v>90</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318</v>
      </c>
      <c r="BM131" s="145" t="s">
        <v>5344</v>
      </c>
    </row>
    <row r="132" spans="2:65" s="1" customFormat="1" ht="11.25" x14ac:dyDescent="0.2">
      <c r="B132" s="34"/>
      <c r="D132" s="147" t="s">
        <v>320</v>
      </c>
      <c r="F132" s="148" t="s">
        <v>5345</v>
      </c>
      <c r="I132" s="149"/>
      <c r="L132" s="34"/>
      <c r="M132" s="150"/>
      <c r="T132" s="55"/>
      <c r="AT132" s="18" t="s">
        <v>320</v>
      </c>
      <c r="AU132" s="18" t="s">
        <v>90</v>
      </c>
    </row>
    <row r="133" spans="2:65" s="12" customFormat="1" ht="11.25" x14ac:dyDescent="0.2">
      <c r="B133" s="151"/>
      <c r="D133" s="152" t="s">
        <v>322</v>
      </c>
      <c r="E133" s="153" t="s">
        <v>43</v>
      </c>
      <c r="F133" s="154" t="s">
        <v>5346</v>
      </c>
      <c r="H133" s="155">
        <v>4.032</v>
      </c>
      <c r="I133" s="156"/>
      <c r="L133" s="151"/>
      <c r="M133" s="157"/>
      <c r="T133" s="158"/>
      <c r="AT133" s="153" t="s">
        <v>322</v>
      </c>
      <c r="AU133" s="153" t="s">
        <v>90</v>
      </c>
      <c r="AV133" s="12" t="s">
        <v>90</v>
      </c>
      <c r="AW133" s="12" t="s">
        <v>41</v>
      </c>
      <c r="AX133" s="12" t="s">
        <v>88</v>
      </c>
      <c r="AY133" s="153" t="s">
        <v>311</v>
      </c>
    </row>
    <row r="134" spans="2:65" s="1" customFormat="1" ht="16.5" customHeight="1" x14ac:dyDescent="0.2">
      <c r="B134" s="34"/>
      <c r="C134" s="134" t="s">
        <v>417</v>
      </c>
      <c r="D134" s="134" t="s">
        <v>313</v>
      </c>
      <c r="E134" s="135" t="s">
        <v>5347</v>
      </c>
      <c r="F134" s="136" t="s">
        <v>5348</v>
      </c>
      <c r="G134" s="137" t="s">
        <v>250</v>
      </c>
      <c r="H134" s="138">
        <v>20.16</v>
      </c>
      <c r="I134" s="139"/>
      <c r="J134" s="140">
        <f>ROUND(I134*H134,2)</f>
        <v>0</v>
      </c>
      <c r="K134" s="136" t="s">
        <v>317</v>
      </c>
      <c r="L134" s="34"/>
      <c r="M134" s="141" t="s">
        <v>43</v>
      </c>
      <c r="N134" s="142" t="s">
        <v>52</v>
      </c>
      <c r="P134" s="143">
        <f>O134*H134</f>
        <v>0</v>
      </c>
      <c r="Q134" s="143">
        <v>5.3899999999999998E-3</v>
      </c>
      <c r="R134" s="143">
        <f>Q134*H134</f>
        <v>0.10866239999999999</v>
      </c>
      <c r="S134" s="143">
        <v>0</v>
      </c>
      <c r="T134" s="144">
        <f>S134*H134</f>
        <v>0</v>
      </c>
      <c r="AR134" s="145" t="s">
        <v>318</v>
      </c>
      <c r="AT134" s="145" t="s">
        <v>313</v>
      </c>
      <c r="AU134" s="145" t="s">
        <v>90</v>
      </c>
      <c r="AY134" s="18" t="s">
        <v>311</v>
      </c>
      <c r="BE134" s="146">
        <f>IF(N134="základní",J134,0)</f>
        <v>0</v>
      </c>
      <c r="BF134" s="146">
        <f>IF(N134="snížená",J134,0)</f>
        <v>0</v>
      </c>
      <c r="BG134" s="146">
        <f>IF(N134="zákl. přenesená",J134,0)</f>
        <v>0</v>
      </c>
      <c r="BH134" s="146">
        <f>IF(N134="sníž. přenesená",J134,0)</f>
        <v>0</v>
      </c>
      <c r="BI134" s="146">
        <f>IF(N134="nulová",J134,0)</f>
        <v>0</v>
      </c>
      <c r="BJ134" s="18" t="s">
        <v>88</v>
      </c>
      <c r="BK134" s="146">
        <f>ROUND(I134*H134,2)</f>
        <v>0</v>
      </c>
      <c r="BL134" s="18" t="s">
        <v>318</v>
      </c>
      <c r="BM134" s="145" t="s">
        <v>5349</v>
      </c>
    </row>
    <row r="135" spans="2:65" s="1" customFormat="1" ht="11.25" x14ac:dyDescent="0.2">
      <c r="B135" s="34"/>
      <c r="D135" s="147" t="s">
        <v>320</v>
      </c>
      <c r="F135" s="148" t="s">
        <v>5350</v>
      </c>
      <c r="I135" s="149"/>
      <c r="L135" s="34"/>
      <c r="M135" s="150"/>
      <c r="T135" s="55"/>
      <c r="AT135" s="18" t="s">
        <v>320</v>
      </c>
      <c r="AU135" s="18" t="s">
        <v>90</v>
      </c>
    </row>
    <row r="136" spans="2:65" s="12" customFormat="1" ht="11.25" x14ac:dyDescent="0.2">
      <c r="B136" s="151"/>
      <c r="D136" s="152" t="s">
        <v>322</v>
      </c>
      <c r="E136" s="153" t="s">
        <v>43</v>
      </c>
      <c r="F136" s="154" t="s">
        <v>5351</v>
      </c>
      <c r="H136" s="155">
        <v>20.16</v>
      </c>
      <c r="I136" s="156"/>
      <c r="L136" s="151"/>
      <c r="M136" s="157"/>
      <c r="T136" s="158"/>
      <c r="AT136" s="153" t="s">
        <v>322</v>
      </c>
      <c r="AU136" s="153" t="s">
        <v>90</v>
      </c>
      <c r="AV136" s="12" t="s">
        <v>90</v>
      </c>
      <c r="AW136" s="12" t="s">
        <v>41</v>
      </c>
      <c r="AX136" s="12" t="s">
        <v>88</v>
      </c>
      <c r="AY136" s="153" t="s">
        <v>311</v>
      </c>
    </row>
    <row r="137" spans="2:65" s="1" customFormat="1" ht="16.5" customHeight="1" x14ac:dyDescent="0.2">
      <c r="B137" s="34"/>
      <c r="C137" s="134" t="s">
        <v>202</v>
      </c>
      <c r="D137" s="134" t="s">
        <v>313</v>
      </c>
      <c r="E137" s="135" t="s">
        <v>5352</v>
      </c>
      <c r="F137" s="136" t="s">
        <v>5353</v>
      </c>
      <c r="G137" s="137" t="s">
        <v>250</v>
      </c>
      <c r="H137" s="138">
        <v>20.16</v>
      </c>
      <c r="I137" s="139"/>
      <c r="J137" s="140">
        <f>ROUND(I137*H137,2)</f>
        <v>0</v>
      </c>
      <c r="K137" s="136" t="s">
        <v>317</v>
      </c>
      <c r="L137" s="34"/>
      <c r="M137" s="141" t="s">
        <v>43</v>
      </c>
      <c r="N137" s="142" t="s">
        <v>52</v>
      </c>
      <c r="P137" s="143">
        <f>O137*H137</f>
        <v>0</v>
      </c>
      <c r="Q137" s="143">
        <v>0</v>
      </c>
      <c r="R137" s="143">
        <f>Q137*H137</f>
        <v>0</v>
      </c>
      <c r="S137" s="143">
        <v>0</v>
      </c>
      <c r="T137" s="144">
        <f>S137*H137</f>
        <v>0</v>
      </c>
      <c r="AR137" s="145" t="s">
        <v>318</v>
      </c>
      <c r="AT137" s="145" t="s">
        <v>313</v>
      </c>
      <c r="AU137" s="145" t="s">
        <v>90</v>
      </c>
      <c r="AY137" s="18" t="s">
        <v>311</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318</v>
      </c>
      <c r="BM137" s="145" t="s">
        <v>5354</v>
      </c>
    </row>
    <row r="138" spans="2:65" s="1" customFormat="1" ht="11.25" x14ac:dyDescent="0.2">
      <c r="B138" s="34"/>
      <c r="D138" s="147" t="s">
        <v>320</v>
      </c>
      <c r="F138" s="148" t="s">
        <v>5355</v>
      </c>
      <c r="I138" s="149"/>
      <c r="L138" s="34"/>
      <c r="M138" s="150"/>
      <c r="T138" s="55"/>
      <c r="AT138" s="18" t="s">
        <v>320</v>
      </c>
      <c r="AU138" s="18" t="s">
        <v>90</v>
      </c>
    </row>
    <row r="139" spans="2:65" s="1" customFormat="1" ht="16.5" customHeight="1" x14ac:dyDescent="0.2">
      <c r="B139" s="34"/>
      <c r="C139" s="134" t="s">
        <v>427</v>
      </c>
      <c r="D139" s="134" t="s">
        <v>313</v>
      </c>
      <c r="E139" s="135" t="s">
        <v>5356</v>
      </c>
      <c r="F139" s="136" t="s">
        <v>5357</v>
      </c>
      <c r="G139" s="137" t="s">
        <v>1739</v>
      </c>
      <c r="H139" s="138">
        <v>16</v>
      </c>
      <c r="I139" s="139"/>
      <c r="J139" s="140">
        <f>ROUND(I139*H139,2)</f>
        <v>0</v>
      </c>
      <c r="K139" s="136" t="s">
        <v>317</v>
      </c>
      <c r="L139" s="34"/>
      <c r="M139" s="141" t="s">
        <v>43</v>
      </c>
      <c r="N139" s="142" t="s">
        <v>52</v>
      </c>
      <c r="P139" s="143">
        <f>O139*H139</f>
        <v>0</v>
      </c>
      <c r="Q139" s="143">
        <v>1.4999999999999999E-4</v>
      </c>
      <c r="R139" s="143">
        <f>Q139*H139</f>
        <v>2.3999999999999998E-3</v>
      </c>
      <c r="S139" s="143">
        <v>0</v>
      </c>
      <c r="T139" s="144">
        <f>S139*H139</f>
        <v>0</v>
      </c>
      <c r="AR139" s="145" t="s">
        <v>318</v>
      </c>
      <c r="AT139" s="145" t="s">
        <v>313</v>
      </c>
      <c r="AU139" s="145" t="s">
        <v>90</v>
      </c>
      <c r="AY139" s="18" t="s">
        <v>311</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318</v>
      </c>
      <c r="BM139" s="145" t="s">
        <v>5358</v>
      </c>
    </row>
    <row r="140" spans="2:65" s="1" customFormat="1" ht="11.25" x14ac:dyDescent="0.2">
      <c r="B140" s="34"/>
      <c r="D140" s="147" t="s">
        <v>320</v>
      </c>
      <c r="F140" s="148" t="s">
        <v>5359</v>
      </c>
      <c r="I140" s="149"/>
      <c r="L140" s="34"/>
      <c r="M140" s="150"/>
      <c r="T140" s="55"/>
      <c r="AT140" s="18" t="s">
        <v>320</v>
      </c>
      <c r="AU140" s="18" t="s">
        <v>90</v>
      </c>
    </row>
    <row r="141" spans="2:65" s="12" customFormat="1" ht="11.25" x14ac:dyDescent="0.2">
      <c r="B141" s="151"/>
      <c r="D141" s="152" t="s">
        <v>322</v>
      </c>
      <c r="E141" s="153" t="s">
        <v>43</v>
      </c>
      <c r="F141" s="154" t="s">
        <v>5360</v>
      </c>
      <c r="H141" s="155">
        <v>16</v>
      </c>
      <c r="I141" s="156"/>
      <c r="L141" s="151"/>
      <c r="M141" s="157"/>
      <c r="T141" s="158"/>
      <c r="AT141" s="153" t="s">
        <v>322</v>
      </c>
      <c r="AU141" s="153" t="s">
        <v>90</v>
      </c>
      <c r="AV141" s="12" t="s">
        <v>90</v>
      </c>
      <c r="AW141" s="12" t="s">
        <v>41</v>
      </c>
      <c r="AX141" s="12" t="s">
        <v>88</v>
      </c>
      <c r="AY141" s="153" t="s">
        <v>311</v>
      </c>
    </row>
    <row r="142" spans="2:65" s="1" customFormat="1" ht="16.5" customHeight="1" x14ac:dyDescent="0.2">
      <c r="B142" s="34"/>
      <c r="C142" s="172" t="s">
        <v>208</v>
      </c>
      <c r="D142" s="172" t="s">
        <v>634</v>
      </c>
      <c r="E142" s="173" t="s">
        <v>1715</v>
      </c>
      <c r="F142" s="174" t="s">
        <v>1716</v>
      </c>
      <c r="G142" s="175" t="s">
        <v>371</v>
      </c>
      <c r="H142" s="176">
        <v>3.298</v>
      </c>
      <c r="I142" s="177"/>
      <c r="J142" s="178">
        <f>ROUND(I142*H142,2)</f>
        <v>0</v>
      </c>
      <c r="K142" s="174" t="s">
        <v>317</v>
      </c>
      <c r="L142" s="179"/>
      <c r="M142" s="180" t="s">
        <v>43</v>
      </c>
      <c r="N142" s="181" t="s">
        <v>52</v>
      </c>
      <c r="P142" s="143">
        <f>O142*H142</f>
        <v>0</v>
      </c>
      <c r="Q142" s="143">
        <v>1</v>
      </c>
      <c r="R142" s="143">
        <f>Q142*H142</f>
        <v>3.298</v>
      </c>
      <c r="S142" s="143">
        <v>0</v>
      </c>
      <c r="T142" s="144">
        <f>S142*H142</f>
        <v>0</v>
      </c>
      <c r="AR142" s="145" t="s">
        <v>362</v>
      </c>
      <c r="AT142" s="145" t="s">
        <v>634</v>
      </c>
      <c r="AU142" s="145" t="s">
        <v>90</v>
      </c>
      <c r="AY142" s="18" t="s">
        <v>311</v>
      </c>
      <c r="BE142" s="146">
        <f>IF(N142="základní",J142,0)</f>
        <v>0</v>
      </c>
      <c r="BF142" s="146">
        <f>IF(N142="snížená",J142,0)</f>
        <v>0</v>
      </c>
      <c r="BG142" s="146">
        <f>IF(N142="zákl. přenesená",J142,0)</f>
        <v>0</v>
      </c>
      <c r="BH142" s="146">
        <f>IF(N142="sníž. přenesená",J142,0)</f>
        <v>0</v>
      </c>
      <c r="BI142" s="146">
        <f>IF(N142="nulová",J142,0)</f>
        <v>0</v>
      </c>
      <c r="BJ142" s="18" t="s">
        <v>88</v>
      </c>
      <c r="BK142" s="146">
        <f>ROUND(I142*H142,2)</f>
        <v>0</v>
      </c>
      <c r="BL142" s="18" t="s">
        <v>318</v>
      </c>
      <c r="BM142" s="145" t="s">
        <v>5361</v>
      </c>
    </row>
    <row r="143" spans="2:65" s="1" customFormat="1" ht="19.5" x14ac:dyDescent="0.2">
      <c r="B143" s="34"/>
      <c r="D143" s="152" t="s">
        <v>668</v>
      </c>
      <c r="F143" s="182" t="s">
        <v>5362</v>
      </c>
      <c r="I143" s="149"/>
      <c r="L143" s="34"/>
      <c r="M143" s="150"/>
      <c r="T143" s="55"/>
      <c r="AT143" s="18" t="s">
        <v>668</v>
      </c>
      <c r="AU143" s="18" t="s">
        <v>90</v>
      </c>
    </row>
    <row r="144" spans="2:65" s="12" customFormat="1" ht="11.25" x14ac:dyDescent="0.2">
      <c r="B144" s="151"/>
      <c r="D144" s="152" t="s">
        <v>322</v>
      </c>
      <c r="E144" s="153" t="s">
        <v>43</v>
      </c>
      <c r="F144" s="154" t="s">
        <v>5363</v>
      </c>
      <c r="H144" s="155">
        <v>2.1989999999999998</v>
      </c>
      <c r="I144" s="156"/>
      <c r="L144" s="151"/>
      <c r="M144" s="157"/>
      <c r="T144" s="158"/>
      <c r="AT144" s="153" t="s">
        <v>322</v>
      </c>
      <c r="AU144" s="153" t="s">
        <v>90</v>
      </c>
      <c r="AV144" s="12" t="s">
        <v>90</v>
      </c>
      <c r="AW144" s="12" t="s">
        <v>41</v>
      </c>
      <c r="AX144" s="12" t="s">
        <v>81</v>
      </c>
      <c r="AY144" s="153" t="s">
        <v>311</v>
      </c>
    </row>
    <row r="145" spans="2:65" s="12" customFormat="1" ht="11.25" x14ac:dyDescent="0.2">
      <c r="B145" s="151"/>
      <c r="D145" s="152" t="s">
        <v>322</v>
      </c>
      <c r="E145" s="153" t="s">
        <v>43</v>
      </c>
      <c r="F145" s="154" t="s">
        <v>5364</v>
      </c>
      <c r="H145" s="155">
        <v>1.099</v>
      </c>
      <c r="I145" s="156"/>
      <c r="L145" s="151"/>
      <c r="M145" s="157"/>
      <c r="T145" s="158"/>
      <c r="AT145" s="153" t="s">
        <v>322</v>
      </c>
      <c r="AU145" s="153" t="s">
        <v>90</v>
      </c>
      <c r="AV145" s="12" t="s">
        <v>90</v>
      </c>
      <c r="AW145" s="12" t="s">
        <v>41</v>
      </c>
      <c r="AX145" s="12" t="s">
        <v>81</v>
      </c>
      <c r="AY145" s="153" t="s">
        <v>311</v>
      </c>
    </row>
    <row r="146" spans="2:65" s="13" customFormat="1" ht="11.25" x14ac:dyDescent="0.2">
      <c r="B146" s="159"/>
      <c r="D146" s="152" t="s">
        <v>322</v>
      </c>
      <c r="E146" s="160" t="s">
        <v>43</v>
      </c>
      <c r="F146" s="161" t="s">
        <v>331</v>
      </c>
      <c r="H146" s="162">
        <v>3.298</v>
      </c>
      <c r="I146" s="163"/>
      <c r="L146" s="159"/>
      <c r="M146" s="164"/>
      <c r="T146" s="165"/>
      <c r="AT146" s="160" t="s">
        <v>322</v>
      </c>
      <c r="AU146" s="160" t="s">
        <v>90</v>
      </c>
      <c r="AV146" s="13" t="s">
        <v>318</v>
      </c>
      <c r="AW146" s="13" t="s">
        <v>41</v>
      </c>
      <c r="AX146" s="13" t="s">
        <v>88</v>
      </c>
      <c r="AY146" s="160" t="s">
        <v>311</v>
      </c>
    </row>
    <row r="147" spans="2:65" s="1" customFormat="1" ht="24.2" customHeight="1" x14ac:dyDescent="0.2">
      <c r="B147" s="34"/>
      <c r="C147" s="134" t="s">
        <v>438</v>
      </c>
      <c r="D147" s="134" t="s">
        <v>313</v>
      </c>
      <c r="E147" s="135" t="s">
        <v>5365</v>
      </c>
      <c r="F147" s="136" t="s">
        <v>5366</v>
      </c>
      <c r="G147" s="137" t="s">
        <v>379</v>
      </c>
      <c r="H147" s="138">
        <v>25.2</v>
      </c>
      <c r="I147" s="139"/>
      <c r="J147" s="140">
        <f>ROUND(I147*H147,2)</f>
        <v>0</v>
      </c>
      <c r="K147" s="136" t="s">
        <v>317</v>
      </c>
      <c r="L147" s="34"/>
      <c r="M147" s="141" t="s">
        <v>43</v>
      </c>
      <c r="N147" s="142" t="s">
        <v>52</v>
      </c>
      <c r="P147" s="143">
        <f>O147*H147</f>
        <v>0</v>
      </c>
      <c r="Q147" s="143">
        <v>3.7010000000000001E-2</v>
      </c>
      <c r="R147" s="143">
        <f>Q147*H147</f>
        <v>0.93265200000000004</v>
      </c>
      <c r="S147" s="143">
        <v>0</v>
      </c>
      <c r="T147" s="144">
        <f>S147*H147</f>
        <v>0</v>
      </c>
      <c r="AR147" s="145" t="s">
        <v>318</v>
      </c>
      <c r="AT147" s="145" t="s">
        <v>313</v>
      </c>
      <c r="AU147" s="145" t="s">
        <v>90</v>
      </c>
      <c r="AY147" s="18" t="s">
        <v>311</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318</v>
      </c>
      <c r="BM147" s="145" t="s">
        <v>5367</v>
      </c>
    </row>
    <row r="148" spans="2:65" s="1" customFormat="1" ht="11.25" x14ac:dyDescent="0.2">
      <c r="B148" s="34"/>
      <c r="D148" s="147" t="s">
        <v>320</v>
      </c>
      <c r="F148" s="148" t="s">
        <v>5368</v>
      </c>
      <c r="I148" s="149"/>
      <c r="L148" s="34"/>
      <c r="M148" s="150"/>
      <c r="T148" s="55"/>
      <c r="AT148" s="18" t="s">
        <v>320</v>
      </c>
      <c r="AU148" s="18" t="s">
        <v>90</v>
      </c>
    </row>
    <row r="149" spans="2:65" s="12" customFormat="1" ht="11.25" x14ac:dyDescent="0.2">
      <c r="B149" s="151"/>
      <c r="D149" s="152" t="s">
        <v>322</v>
      </c>
      <c r="E149" s="153" t="s">
        <v>43</v>
      </c>
      <c r="F149" s="154" t="s">
        <v>5369</v>
      </c>
      <c r="H149" s="155">
        <v>25.2</v>
      </c>
      <c r="I149" s="156"/>
      <c r="L149" s="151"/>
      <c r="M149" s="157"/>
      <c r="T149" s="158"/>
      <c r="AT149" s="153" t="s">
        <v>322</v>
      </c>
      <c r="AU149" s="153" t="s">
        <v>90</v>
      </c>
      <c r="AV149" s="12" t="s">
        <v>90</v>
      </c>
      <c r="AW149" s="12" t="s">
        <v>41</v>
      </c>
      <c r="AX149" s="12" t="s">
        <v>88</v>
      </c>
      <c r="AY149" s="153" t="s">
        <v>311</v>
      </c>
    </row>
    <row r="150" spans="2:65" s="1" customFormat="1" ht="16.5" customHeight="1" x14ac:dyDescent="0.2">
      <c r="B150" s="34"/>
      <c r="C150" s="172" t="s">
        <v>7</v>
      </c>
      <c r="D150" s="172" t="s">
        <v>634</v>
      </c>
      <c r="E150" s="173" t="s">
        <v>5370</v>
      </c>
      <c r="F150" s="174" t="s">
        <v>5371</v>
      </c>
      <c r="G150" s="175" t="s">
        <v>379</v>
      </c>
      <c r="H150" s="176">
        <v>27.72</v>
      </c>
      <c r="I150" s="177"/>
      <c r="J150" s="178">
        <f>ROUND(I150*H150,2)</f>
        <v>0</v>
      </c>
      <c r="K150" s="174" t="s">
        <v>317</v>
      </c>
      <c r="L150" s="179"/>
      <c r="M150" s="180" t="s">
        <v>43</v>
      </c>
      <c r="N150" s="181" t="s">
        <v>52</v>
      </c>
      <c r="P150" s="143">
        <f>O150*H150</f>
        <v>0</v>
      </c>
      <c r="Q150" s="143">
        <v>1.9480000000000001E-2</v>
      </c>
      <c r="R150" s="143">
        <f>Q150*H150</f>
        <v>0.53998559999999995</v>
      </c>
      <c r="S150" s="143">
        <v>0</v>
      </c>
      <c r="T150" s="144">
        <f>S150*H150</f>
        <v>0</v>
      </c>
      <c r="AR150" s="145" t="s">
        <v>362</v>
      </c>
      <c r="AT150" s="145" t="s">
        <v>634</v>
      </c>
      <c r="AU150" s="145" t="s">
        <v>90</v>
      </c>
      <c r="AY150" s="18" t="s">
        <v>311</v>
      </c>
      <c r="BE150" s="146">
        <f>IF(N150="základní",J150,0)</f>
        <v>0</v>
      </c>
      <c r="BF150" s="146">
        <f>IF(N150="snížená",J150,0)</f>
        <v>0</v>
      </c>
      <c r="BG150" s="146">
        <f>IF(N150="zákl. přenesená",J150,0)</f>
        <v>0</v>
      </c>
      <c r="BH150" s="146">
        <f>IF(N150="sníž. přenesená",J150,0)</f>
        <v>0</v>
      </c>
      <c r="BI150" s="146">
        <f>IF(N150="nulová",J150,0)</f>
        <v>0</v>
      </c>
      <c r="BJ150" s="18" t="s">
        <v>88</v>
      </c>
      <c r="BK150" s="146">
        <f>ROUND(I150*H150,2)</f>
        <v>0</v>
      </c>
      <c r="BL150" s="18" t="s">
        <v>318</v>
      </c>
      <c r="BM150" s="145" t="s">
        <v>5372</v>
      </c>
    </row>
    <row r="151" spans="2:65" s="12" customFormat="1" ht="11.25" x14ac:dyDescent="0.2">
      <c r="B151" s="151"/>
      <c r="D151" s="152" t="s">
        <v>322</v>
      </c>
      <c r="F151" s="154" t="s">
        <v>5373</v>
      </c>
      <c r="H151" s="155">
        <v>27.72</v>
      </c>
      <c r="I151" s="156"/>
      <c r="L151" s="151"/>
      <c r="M151" s="157"/>
      <c r="T151" s="158"/>
      <c r="AT151" s="153" t="s">
        <v>322</v>
      </c>
      <c r="AU151" s="153" t="s">
        <v>90</v>
      </c>
      <c r="AV151" s="12" t="s">
        <v>90</v>
      </c>
      <c r="AW151" s="12" t="s">
        <v>4</v>
      </c>
      <c r="AX151" s="12" t="s">
        <v>88</v>
      </c>
      <c r="AY151" s="153" t="s">
        <v>311</v>
      </c>
    </row>
    <row r="152" spans="2:65" s="1" customFormat="1" ht="24.2" customHeight="1" x14ac:dyDescent="0.2">
      <c r="B152" s="34"/>
      <c r="C152" s="134" t="s">
        <v>455</v>
      </c>
      <c r="D152" s="134" t="s">
        <v>313</v>
      </c>
      <c r="E152" s="135" t="s">
        <v>5374</v>
      </c>
      <c r="F152" s="136" t="s">
        <v>5375</v>
      </c>
      <c r="G152" s="137" t="s">
        <v>379</v>
      </c>
      <c r="H152" s="138">
        <v>12</v>
      </c>
      <c r="I152" s="139"/>
      <c r="J152" s="140">
        <f>ROUND(I152*H152,2)</f>
        <v>0</v>
      </c>
      <c r="K152" s="136" t="s">
        <v>317</v>
      </c>
      <c r="L152" s="34"/>
      <c r="M152" s="141" t="s">
        <v>43</v>
      </c>
      <c r="N152" s="142" t="s">
        <v>52</v>
      </c>
      <c r="P152" s="143">
        <f>O152*H152</f>
        <v>0</v>
      </c>
      <c r="Q152" s="143">
        <v>3.7010000000000001E-2</v>
      </c>
      <c r="R152" s="143">
        <f>Q152*H152</f>
        <v>0.44412000000000001</v>
      </c>
      <c r="S152" s="143">
        <v>0</v>
      </c>
      <c r="T152" s="144">
        <f>S152*H152</f>
        <v>0</v>
      </c>
      <c r="AR152" s="145" t="s">
        <v>318</v>
      </c>
      <c r="AT152" s="145" t="s">
        <v>313</v>
      </c>
      <c r="AU152" s="145" t="s">
        <v>90</v>
      </c>
      <c r="AY152" s="18" t="s">
        <v>311</v>
      </c>
      <c r="BE152" s="146">
        <f>IF(N152="základní",J152,0)</f>
        <v>0</v>
      </c>
      <c r="BF152" s="146">
        <f>IF(N152="snížená",J152,0)</f>
        <v>0</v>
      </c>
      <c r="BG152" s="146">
        <f>IF(N152="zákl. přenesená",J152,0)</f>
        <v>0</v>
      </c>
      <c r="BH152" s="146">
        <f>IF(N152="sníž. přenesená",J152,0)</f>
        <v>0</v>
      </c>
      <c r="BI152" s="146">
        <f>IF(N152="nulová",J152,0)</f>
        <v>0</v>
      </c>
      <c r="BJ152" s="18" t="s">
        <v>88</v>
      </c>
      <c r="BK152" s="146">
        <f>ROUND(I152*H152,2)</f>
        <v>0</v>
      </c>
      <c r="BL152" s="18" t="s">
        <v>318</v>
      </c>
      <c r="BM152" s="145" t="s">
        <v>5376</v>
      </c>
    </row>
    <row r="153" spans="2:65" s="1" customFormat="1" ht="11.25" x14ac:dyDescent="0.2">
      <c r="B153" s="34"/>
      <c r="D153" s="147" t="s">
        <v>320</v>
      </c>
      <c r="F153" s="148" t="s">
        <v>5377</v>
      </c>
      <c r="I153" s="149"/>
      <c r="L153" s="34"/>
      <c r="M153" s="150"/>
      <c r="T153" s="55"/>
      <c r="AT153" s="18" t="s">
        <v>320</v>
      </c>
      <c r="AU153" s="18" t="s">
        <v>90</v>
      </c>
    </row>
    <row r="154" spans="2:65" s="12" customFormat="1" ht="11.25" x14ac:dyDescent="0.2">
      <c r="B154" s="151"/>
      <c r="D154" s="152" t="s">
        <v>322</v>
      </c>
      <c r="E154" s="153" t="s">
        <v>43</v>
      </c>
      <c r="F154" s="154" t="s">
        <v>5378</v>
      </c>
      <c r="H154" s="155">
        <v>12</v>
      </c>
      <c r="I154" s="156"/>
      <c r="L154" s="151"/>
      <c r="M154" s="157"/>
      <c r="T154" s="158"/>
      <c r="AT154" s="153" t="s">
        <v>322</v>
      </c>
      <c r="AU154" s="153" t="s">
        <v>90</v>
      </c>
      <c r="AV154" s="12" t="s">
        <v>90</v>
      </c>
      <c r="AW154" s="12" t="s">
        <v>41</v>
      </c>
      <c r="AX154" s="12" t="s">
        <v>88</v>
      </c>
      <c r="AY154" s="153" t="s">
        <v>311</v>
      </c>
    </row>
    <row r="155" spans="2:65" s="1" customFormat="1" ht="16.5" customHeight="1" x14ac:dyDescent="0.2">
      <c r="B155" s="34"/>
      <c r="C155" s="172" t="s">
        <v>462</v>
      </c>
      <c r="D155" s="172" t="s">
        <v>634</v>
      </c>
      <c r="E155" s="173" t="s">
        <v>5379</v>
      </c>
      <c r="F155" s="174" t="s">
        <v>5380</v>
      </c>
      <c r="G155" s="175" t="s">
        <v>379</v>
      </c>
      <c r="H155" s="176">
        <v>13.2</v>
      </c>
      <c r="I155" s="177"/>
      <c r="J155" s="178">
        <f>ROUND(I155*H155,2)</f>
        <v>0</v>
      </c>
      <c r="K155" s="174" t="s">
        <v>43</v>
      </c>
      <c r="L155" s="179"/>
      <c r="M155" s="180" t="s">
        <v>43</v>
      </c>
      <c r="N155" s="181" t="s">
        <v>52</v>
      </c>
      <c r="P155" s="143">
        <f>O155*H155</f>
        <v>0</v>
      </c>
      <c r="Q155" s="143">
        <v>1.9480000000000001E-2</v>
      </c>
      <c r="R155" s="143">
        <f>Q155*H155</f>
        <v>0.25713599999999998</v>
      </c>
      <c r="S155" s="143">
        <v>0</v>
      </c>
      <c r="T155" s="144">
        <f>S155*H155</f>
        <v>0</v>
      </c>
      <c r="AR155" s="145" t="s">
        <v>362</v>
      </c>
      <c r="AT155" s="145" t="s">
        <v>634</v>
      </c>
      <c r="AU155" s="145" t="s">
        <v>90</v>
      </c>
      <c r="AY155" s="18" t="s">
        <v>311</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318</v>
      </c>
      <c r="BM155" s="145" t="s">
        <v>5381</v>
      </c>
    </row>
    <row r="156" spans="2:65" s="12" customFormat="1" ht="11.25" x14ac:dyDescent="0.2">
      <c r="B156" s="151"/>
      <c r="D156" s="152" t="s">
        <v>322</v>
      </c>
      <c r="F156" s="154" t="s">
        <v>5382</v>
      </c>
      <c r="H156" s="155">
        <v>13.2</v>
      </c>
      <c r="I156" s="156"/>
      <c r="L156" s="151"/>
      <c r="M156" s="157"/>
      <c r="T156" s="158"/>
      <c r="AT156" s="153" t="s">
        <v>322</v>
      </c>
      <c r="AU156" s="153" t="s">
        <v>90</v>
      </c>
      <c r="AV156" s="12" t="s">
        <v>90</v>
      </c>
      <c r="AW156" s="12" t="s">
        <v>4</v>
      </c>
      <c r="AX156" s="12" t="s">
        <v>88</v>
      </c>
      <c r="AY156" s="153" t="s">
        <v>311</v>
      </c>
    </row>
    <row r="157" spans="2:65" s="1" customFormat="1" ht="16.5" customHeight="1" x14ac:dyDescent="0.2">
      <c r="B157" s="34"/>
      <c r="C157" s="134" t="s">
        <v>476</v>
      </c>
      <c r="D157" s="134" t="s">
        <v>313</v>
      </c>
      <c r="E157" s="135" t="s">
        <v>5383</v>
      </c>
      <c r="F157" s="136" t="s">
        <v>5384</v>
      </c>
      <c r="G157" s="137" t="s">
        <v>340</v>
      </c>
      <c r="H157" s="138">
        <v>4</v>
      </c>
      <c r="I157" s="139"/>
      <c r="J157" s="140">
        <f>ROUND(I157*H157,2)</f>
        <v>0</v>
      </c>
      <c r="K157" s="136" t="s">
        <v>317</v>
      </c>
      <c r="L157" s="34"/>
      <c r="M157" s="141" t="s">
        <v>43</v>
      </c>
      <c r="N157" s="142" t="s">
        <v>52</v>
      </c>
      <c r="P157" s="143">
        <f>O157*H157</f>
        <v>0</v>
      </c>
      <c r="Q157" s="143">
        <v>6.0999999999999997E-4</v>
      </c>
      <c r="R157" s="143">
        <f>Q157*H157</f>
        <v>2.4399999999999999E-3</v>
      </c>
      <c r="S157" s="143">
        <v>0</v>
      </c>
      <c r="T157" s="144">
        <f>S157*H157</f>
        <v>0</v>
      </c>
      <c r="AR157" s="145" t="s">
        <v>318</v>
      </c>
      <c r="AT157" s="145" t="s">
        <v>313</v>
      </c>
      <c r="AU157" s="145" t="s">
        <v>90</v>
      </c>
      <c r="AY157" s="18" t="s">
        <v>311</v>
      </c>
      <c r="BE157" s="146">
        <f>IF(N157="základní",J157,0)</f>
        <v>0</v>
      </c>
      <c r="BF157" s="146">
        <f>IF(N157="snížená",J157,0)</f>
        <v>0</v>
      </c>
      <c r="BG157" s="146">
        <f>IF(N157="zákl. přenesená",J157,0)</f>
        <v>0</v>
      </c>
      <c r="BH157" s="146">
        <f>IF(N157="sníž. přenesená",J157,0)</f>
        <v>0</v>
      </c>
      <c r="BI157" s="146">
        <f>IF(N157="nulová",J157,0)</f>
        <v>0</v>
      </c>
      <c r="BJ157" s="18" t="s">
        <v>88</v>
      </c>
      <c r="BK157" s="146">
        <f>ROUND(I157*H157,2)</f>
        <v>0</v>
      </c>
      <c r="BL157" s="18" t="s">
        <v>318</v>
      </c>
      <c r="BM157" s="145" t="s">
        <v>5385</v>
      </c>
    </row>
    <row r="158" spans="2:65" s="1" customFormat="1" ht="11.25" x14ac:dyDescent="0.2">
      <c r="B158" s="34"/>
      <c r="D158" s="147" t="s">
        <v>320</v>
      </c>
      <c r="F158" s="148" t="s">
        <v>5386</v>
      </c>
      <c r="I158" s="149"/>
      <c r="L158" s="34"/>
      <c r="M158" s="150"/>
      <c r="T158" s="55"/>
      <c r="AT158" s="18" t="s">
        <v>320</v>
      </c>
      <c r="AU158" s="18" t="s">
        <v>90</v>
      </c>
    </row>
    <row r="159" spans="2:65" s="1" customFormat="1" ht="16.5" customHeight="1" x14ac:dyDescent="0.2">
      <c r="B159" s="34"/>
      <c r="C159" s="172" t="s">
        <v>481</v>
      </c>
      <c r="D159" s="172" t="s">
        <v>634</v>
      </c>
      <c r="E159" s="173" t="s">
        <v>5387</v>
      </c>
      <c r="F159" s="174" t="s">
        <v>5388</v>
      </c>
      <c r="G159" s="175" t="s">
        <v>371</v>
      </c>
      <c r="H159" s="176">
        <v>3.9E-2</v>
      </c>
      <c r="I159" s="177"/>
      <c r="J159" s="178">
        <f>ROUND(I159*H159,2)</f>
        <v>0</v>
      </c>
      <c r="K159" s="174" t="s">
        <v>317</v>
      </c>
      <c r="L159" s="179"/>
      <c r="M159" s="180" t="s">
        <v>43</v>
      </c>
      <c r="N159" s="181" t="s">
        <v>52</v>
      </c>
      <c r="P159" s="143">
        <f>O159*H159</f>
        <v>0</v>
      </c>
      <c r="Q159" s="143">
        <v>1</v>
      </c>
      <c r="R159" s="143">
        <f>Q159*H159</f>
        <v>3.9E-2</v>
      </c>
      <c r="S159" s="143">
        <v>0</v>
      </c>
      <c r="T159" s="144">
        <f>S159*H159</f>
        <v>0</v>
      </c>
      <c r="AR159" s="145" t="s">
        <v>362</v>
      </c>
      <c r="AT159" s="145" t="s">
        <v>634</v>
      </c>
      <c r="AU159" s="145" t="s">
        <v>90</v>
      </c>
      <c r="AY159" s="18" t="s">
        <v>311</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318</v>
      </c>
      <c r="BM159" s="145" t="s">
        <v>5389</v>
      </c>
    </row>
    <row r="160" spans="2:65" s="12" customFormat="1" ht="11.25" x14ac:dyDescent="0.2">
      <c r="B160" s="151"/>
      <c r="D160" s="152" t="s">
        <v>322</v>
      </c>
      <c r="E160" s="153" t="s">
        <v>43</v>
      </c>
      <c r="F160" s="154" t="s">
        <v>5390</v>
      </c>
      <c r="H160" s="155">
        <v>3.9E-2</v>
      </c>
      <c r="I160" s="156"/>
      <c r="L160" s="151"/>
      <c r="M160" s="157"/>
      <c r="T160" s="158"/>
      <c r="AT160" s="153" t="s">
        <v>322</v>
      </c>
      <c r="AU160" s="153" t="s">
        <v>90</v>
      </c>
      <c r="AV160" s="12" t="s">
        <v>90</v>
      </c>
      <c r="AW160" s="12" t="s">
        <v>41</v>
      </c>
      <c r="AX160" s="12" t="s">
        <v>88</v>
      </c>
      <c r="AY160" s="153" t="s">
        <v>311</v>
      </c>
    </row>
    <row r="161" spans="2:65" s="11" customFormat="1" ht="22.9" customHeight="1" x14ac:dyDescent="0.2">
      <c r="B161" s="122"/>
      <c r="D161" s="123" t="s">
        <v>80</v>
      </c>
      <c r="E161" s="132" t="s">
        <v>368</v>
      </c>
      <c r="F161" s="132" t="s">
        <v>708</v>
      </c>
      <c r="I161" s="125"/>
      <c r="J161" s="133">
        <f>BK161</f>
        <v>0</v>
      </c>
      <c r="L161" s="122"/>
      <c r="M161" s="127"/>
      <c r="P161" s="128">
        <f>SUM(P162:P169)</f>
        <v>0</v>
      </c>
      <c r="R161" s="128">
        <f>SUM(R162:R169)</f>
        <v>3.4008000000000004E-2</v>
      </c>
      <c r="T161" s="129">
        <f>SUM(T162:T169)</f>
        <v>0</v>
      </c>
      <c r="AR161" s="123" t="s">
        <v>88</v>
      </c>
      <c r="AT161" s="130" t="s">
        <v>80</v>
      </c>
      <c r="AU161" s="130" t="s">
        <v>88</v>
      </c>
      <c r="AY161" s="123" t="s">
        <v>311</v>
      </c>
      <c r="BK161" s="131">
        <f>SUM(BK162:BK169)</f>
        <v>0</v>
      </c>
    </row>
    <row r="162" spans="2:65" s="1" customFormat="1" ht="16.5" customHeight="1" x14ac:dyDescent="0.2">
      <c r="B162" s="34"/>
      <c r="C162" s="134" t="s">
        <v>490</v>
      </c>
      <c r="D162" s="134" t="s">
        <v>313</v>
      </c>
      <c r="E162" s="135" t="s">
        <v>848</v>
      </c>
      <c r="F162" s="136" t="s">
        <v>849</v>
      </c>
      <c r="G162" s="137" t="s">
        <v>250</v>
      </c>
      <c r="H162" s="138">
        <v>31.2</v>
      </c>
      <c r="I162" s="139"/>
      <c r="J162" s="140">
        <f>ROUND(I162*H162,2)</f>
        <v>0</v>
      </c>
      <c r="K162" s="136" t="s">
        <v>317</v>
      </c>
      <c r="L162" s="34"/>
      <c r="M162" s="141" t="s">
        <v>43</v>
      </c>
      <c r="N162" s="142" t="s">
        <v>52</v>
      </c>
      <c r="P162" s="143">
        <f>O162*H162</f>
        <v>0</v>
      </c>
      <c r="Q162" s="143">
        <v>0</v>
      </c>
      <c r="R162" s="143">
        <f>Q162*H162</f>
        <v>0</v>
      </c>
      <c r="S162" s="143">
        <v>0</v>
      </c>
      <c r="T162" s="144">
        <f>S162*H162</f>
        <v>0</v>
      </c>
      <c r="AR162" s="145" t="s">
        <v>318</v>
      </c>
      <c r="AT162" s="145" t="s">
        <v>313</v>
      </c>
      <c r="AU162" s="145" t="s">
        <v>90</v>
      </c>
      <c r="AY162" s="18" t="s">
        <v>311</v>
      </c>
      <c r="BE162" s="146">
        <f>IF(N162="základní",J162,0)</f>
        <v>0</v>
      </c>
      <c r="BF162" s="146">
        <f>IF(N162="snížená",J162,0)</f>
        <v>0</v>
      </c>
      <c r="BG162" s="146">
        <f>IF(N162="zákl. přenesená",J162,0)</f>
        <v>0</v>
      </c>
      <c r="BH162" s="146">
        <f>IF(N162="sníž. přenesená",J162,0)</f>
        <v>0</v>
      </c>
      <c r="BI162" s="146">
        <f>IF(N162="nulová",J162,0)</f>
        <v>0</v>
      </c>
      <c r="BJ162" s="18" t="s">
        <v>88</v>
      </c>
      <c r="BK162" s="146">
        <f>ROUND(I162*H162,2)</f>
        <v>0</v>
      </c>
      <c r="BL162" s="18" t="s">
        <v>318</v>
      </c>
      <c r="BM162" s="145" t="s">
        <v>5391</v>
      </c>
    </row>
    <row r="163" spans="2:65" s="1" customFormat="1" ht="11.25" x14ac:dyDescent="0.2">
      <c r="B163" s="34"/>
      <c r="D163" s="147" t="s">
        <v>320</v>
      </c>
      <c r="F163" s="148" t="s">
        <v>851</v>
      </c>
      <c r="I163" s="149"/>
      <c r="L163" s="34"/>
      <c r="M163" s="150"/>
      <c r="T163" s="55"/>
      <c r="AT163" s="18" t="s">
        <v>320</v>
      </c>
      <c r="AU163" s="18" t="s">
        <v>90</v>
      </c>
    </row>
    <row r="164" spans="2:65" s="14" customFormat="1" ht="11.25" x14ac:dyDescent="0.2">
      <c r="B164" s="166"/>
      <c r="D164" s="152" t="s">
        <v>322</v>
      </c>
      <c r="E164" s="167" t="s">
        <v>43</v>
      </c>
      <c r="F164" s="168" t="s">
        <v>2350</v>
      </c>
      <c r="H164" s="167" t="s">
        <v>43</v>
      </c>
      <c r="I164" s="169"/>
      <c r="L164" s="166"/>
      <c r="M164" s="170"/>
      <c r="T164" s="171"/>
      <c r="AT164" s="167" t="s">
        <v>322</v>
      </c>
      <c r="AU164" s="167" t="s">
        <v>90</v>
      </c>
      <c r="AV164" s="14" t="s">
        <v>88</v>
      </c>
      <c r="AW164" s="14" t="s">
        <v>41</v>
      </c>
      <c r="AX164" s="14" t="s">
        <v>81</v>
      </c>
      <c r="AY164" s="167" t="s">
        <v>311</v>
      </c>
    </row>
    <row r="165" spans="2:65" s="12" customFormat="1" ht="11.25" x14ac:dyDescent="0.2">
      <c r="B165" s="151"/>
      <c r="D165" s="152" t="s">
        <v>322</v>
      </c>
      <c r="E165" s="153" t="s">
        <v>43</v>
      </c>
      <c r="F165" s="154" t="s">
        <v>5392</v>
      </c>
      <c r="H165" s="155">
        <v>31.2</v>
      </c>
      <c r="I165" s="156"/>
      <c r="L165" s="151"/>
      <c r="M165" s="157"/>
      <c r="T165" s="158"/>
      <c r="AT165" s="153" t="s">
        <v>322</v>
      </c>
      <c r="AU165" s="153" t="s">
        <v>90</v>
      </c>
      <c r="AV165" s="12" t="s">
        <v>90</v>
      </c>
      <c r="AW165" s="12" t="s">
        <v>41</v>
      </c>
      <c r="AX165" s="12" t="s">
        <v>88</v>
      </c>
      <c r="AY165" s="153" t="s">
        <v>311</v>
      </c>
    </row>
    <row r="166" spans="2:65" s="1" customFormat="1" ht="16.5" customHeight="1" x14ac:dyDescent="0.2">
      <c r="B166" s="34"/>
      <c r="C166" s="134" t="s">
        <v>495</v>
      </c>
      <c r="D166" s="134" t="s">
        <v>313</v>
      </c>
      <c r="E166" s="135" t="s">
        <v>864</v>
      </c>
      <c r="F166" s="136" t="s">
        <v>865</v>
      </c>
      <c r="G166" s="137" t="s">
        <v>250</v>
      </c>
      <c r="H166" s="138">
        <v>31.2</v>
      </c>
      <c r="I166" s="139"/>
      <c r="J166" s="140">
        <f>ROUND(I166*H166,2)</f>
        <v>0</v>
      </c>
      <c r="K166" s="136" t="s">
        <v>317</v>
      </c>
      <c r="L166" s="34"/>
      <c r="M166" s="141" t="s">
        <v>43</v>
      </c>
      <c r="N166" s="142" t="s">
        <v>52</v>
      </c>
      <c r="P166" s="143">
        <f>O166*H166</f>
        <v>0</v>
      </c>
      <c r="Q166" s="143">
        <v>1.09E-3</v>
      </c>
      <c r="R166" s="143">
        <f>Q166*H166</f>
        <v>3.4008000000000004E-2</v>
      </c>
      <c r="S166" s="143">
        <v>0</v>
      </c>
      <c r="T166" s="144">
        <f>S166*H166</f>
        <v>0</v>
      </c>
      <c r="AR166" s="145" t="s">
        <v>318</v>
      </c>
      <c r="AT166" s="145" t="s">
        <v>313</v>
      </c>
      <c r="AU166" s="145" t="s">
        <v>90</v>
      </c>
      <c r="AY166" s="18" t="s">
        <v>311</v>
      </c>
      <c r="BE166" s="146">
        <f>IF(N166="základní",J166,0)</f>
        <v>0</v>
      </c>
      <c r="BF166" s="146">
        <f>IF(N166="snížená",J166,0)</f>
        <v>0</v>
      </c>
      <c r="BG166" s="146">
        <f>IF(N166="zákl. přenesená",J166,0)</f>
        <v>0</v>
      </c>
      <c r="BH166" s="146">
        <f>IF(N166="sníž. přenesená",J166,0)</f>
        <v>0</v>
      </c>
      <c r="BI166" s="146">
        <f>IF(N166="nulová",J166,0)</f>
        <v>0</v>
      </c>
      <c r="BJ166" s="18" t="s">
        <v>88</v>
      </c>
      <c r="BK166" s="146">
        <f>ROUND(I166*H166,2)</f>
        <v>0</v>
      </c>
      <c r="BL166" s="18" t="s">
        <v>318</v>
      </c>
      <c r="BM166" s="145" t="s">
        <v>5393</v>
      </c>
    </row>
    <row r="167" spans="2:65" s="1" customFormat="1" ht="11.25" x14ac:dyDescent="0.2">
      <c r="B167" s="34"/>
      <c r="D167" s="147" t="s">
        <v>320</v>
      </c>
      <c r="F167" s="148" t="s">
        <v>867</v>
      </c>
      <c r="I167" s="149"/>
      <c r="L167" s="34"/>
      <c r="M167" s="150"/>
      <c r="T167" s="55"/>
      <c r="AT167" s="18" t="s">
        <v>320</v>
      </c>
      <c r="AU167" s="18" t="s">
        <v>90</v>
      </c>
    </row>
    <row r="168" spans="2:65" s="14" customFormat="1" ht="11.25" x14ac:dyDescent="0.2">
      <c r="B168" s="166"/>
      <c r="D168" s="152" t="s">
        <v>322</v>
      </c>
      <c r="E168" s="167" t="s">
        <v>43</v>
      </c>
      <c r="F168" s="168" t="s">
        <v>2350</v>
      </c>
      <c r="H168" s="167" t="s">
        <v>43</v>
      </c>
      <c r="I168" s="169"/>
      <c r="L168" s="166"/>
      <c r="M168" s="170"/>
      <c r="T168" s="171"/>
      <c r="AT168" s="167" t="s">
        <v>322</v>
      </c>
      <c r="AU168" s="167" t="s">
        <v>90</v>
      </c>
      <c r="AV168" s="14" t="s">
        <v>88</v>
      </c>
      <c r="AW168" s="14" t="s">
        <v>41</v>
      </c>
      <c r="AX168" s="14" t="s">
        <v>81</v>
      </c>
      <c r="AY168" s="167" t="s">
        <v>311</v>
      </c>
    </row>
    <row r="169" spans="2:65" s="12" customFormat="1" ht="11.25" x14ac:dyDescent="0.2">
      <c r="B169" s="151"/>
      <c r="D169" s="152" t="s">
        <v>322</v>
      </c>
      <c r="E169" s="153" t="s">
        <v>43</v>
      </c>
      <c r="F169" s="154" t="s">
        <v>5392</v>
      </c>
      <c r="H169" s="155">
        <v>31.2</v>
      </c>
      <c r="I169" s="156"/>
      <c r="L169" s="151"/>
      <c r="M169" s="157"/>
      <c r="T169" s="158"/>
      <c r="AT169" s="153" t="s">
        <v>322</v>
      </c>
      <c r="AU169" s="153" t="s">
        <v>90</v>
      </c>
      <c r="AV169" s="12" t="s">
        <v>90</v>
      </c>
      <c r="AW169" s="12" t="s">
        <v>41</v>
      </c>
      <c r="AX169" s="12" t="s">
        <v>88</v>
      </c>
      <c r="AY169" s="153" t="s">
        <v>311</v>
      </c>
    </row>
    <row r="170" spans="2:65" s="11" customFormat="1" ht="22.9" customHeight="1" x14ac:dyDescent="0.2">
      <c r="B170" s="122"/>
      <c r="D170" s="123" t="s">
        <v>80</v>
      </c>
      <c r="E170" s="132" t="s">
        <v>898</v>
      </c>
      <c r="F170" s="132" t="s">
        <v>899</v>
      </c>
      <c r="I170" s="125"/>
      <c r="J170" s="133">
        <f>BK170</f>
        <v>0</v>
      </c>
      <c r="L170" s="122"/>
      <c r="M170" s="127"/>
      <c r="P170" s="128">
        <f>SUM(P171:P172)</f>
        <v>0</v>
      </c>
      <c r="R170" s="128">
        <f>SUM(R171:R172)</f>
        <v>0</v>
      </c>
      <c r="T170" s="129">
        <f>SUM(T171:T172)</f>
        <v>0</v>
      </c>
      <c r="AR170" s="123" t="s">
        <v>88</v>
      </c>
      <c r="AT170" s="130" t="s">
        <v>80</v>
      </c>
      <c r="AU170" s="130" t="s">
        <v>88</v>
      </c>
      <c r="AY170" s="123" t="s">
        <v>311</v>
      </c>
      <c r="BK170" s="131">
        <f>SUM(BK171:BK172)</f>
        <v>0</v>
      </c>
    </row>
    <row r="171" spans="2:65" s="1" customFormat="1" ht="33" customHeight="1" x14ac:dyDescent="0.2">
      <c r="B171" s="34"/>
      <c r="C171" s="134" t="s">
        <v>502</v>
      </c>
      <c r="D171" s="134" t="s">
        <v>313</v>
      </c>
      <c r="E171" s="135" t="s">
        <v>901</v>
      </c>
      <c r="F171" s="136" t="s">
        <v>902</v>
      </c>
      <c r="G171" s="137" t="s">
        <v>371</v>
      </c>
      <c r="H171" s="138">
        <v>39.484999999999999</v>
      </c>
      <c r="I171" s="139"/>
      <c r="J171" s="140">
        <f>ROUND(I171*H171,2)</f>
        <v>0</v>
      </c>
      <c r="K171" s="136" t="s">
        <v>317</v>
      </c>
      <c r="L171" s="34"/>
      <c r="M171" s="141" t="s">
        <v>43</v>
      </c>
      <c r="N171" s="142" t="s">
        <v>52</v>
      </c>
      <c r="P171" s="143">
        <f>O171*H171</f>
        <v>0</v>
      </c>
      <c r="Q171" s="143">
        <v>0</v>
      </c>
      <c r="R171" s="143">
        <f>Q171*H171</f>
        <v>0</v>
      </c>
      <c r="S171" s="143">
        <v>0</v>
      </c>
      <c r="T171" s="144">
        <f>S171*H171</f>
        <v>0</v>
      </c>
      <c r="AR171" s="145" t="s">
        <v>318</v>
      </c>
      <c r="AT171" s="145" t="s">
        <v>313</v>
      </c>
      <c r="AU171" s="145" t="s">
        <v>90</v>
      </c>
      <c r="AY171" s="18" t="s">
        <v>311</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318</v>
      </c>
      <c r="BM171" s="145" t="s">
        <v>5394</v>
      </c>
    </row>
    <row r="172" spans="2:65" s="1" customFormat="1" ht="11.25" x14ac:dyDescent="0.2">
      <c r="B172" s="34"/>
      <c r="D172" s="147" t="s">
        <v>320</v>
      </c>
      <c r="F172" s="148" t="s">
        <v>904</v>
      </c>
      <c r="I172" s="149"/>
      <c r="L172" s="34"/>
      <c r="M172" s="194"/>
      <c r="N172" s="195"/>
      <c r="O172" s="195"/>
      <c r="P172" s="195"/>
      <c r="Q172" s="195"/>
      <c r="R172" s="195"/>
      <c r="S172" s="195"/>
      <c r="T172" s="196"/>
      <c r="AT172" s="18" t="s">
        <v>320</v>
      </c>
      <c r="AU172" s="18" t="s">
        <v>90</v>
      </c>
    </row>
    <row r="173" spans="2:65" s="1" customFormat="1" ht="6.95" customHeight="1" x14ac:dyDescent="0.2">
      <c r="B173" s="43"/>
      <c r="C173" s="44"/>
      <c r="D173" s="44"/>
      <c r="E173" s="44"/>
      <c r="F173" s="44"/>
      <c r="G173" s="44"/>
      <c r="H173" s="44"/>
      <c r="I173" s="44"/>
      <c r="J173" s="44"/>
      <c r="K173" s="44"/>
      <c r="L173" s="34"/>
    </row>
  </sheetData>
  <sheetProtection algorithmName="SHA-512" hashValue="2qSf7XrEVemX9ERlRY/M0CRXqaJUKR6Oai6vf+toiljA9VnYtFAKEkMnyk3znkjy8iEBGShn1EnV4o6KW7TKJw==" saltValue="IhS2rUYBbVh6r2SnlCxXq+3DEJ/Tgn0uaDa8ERvTh+83mw2cRS8QzUYNXQGr92NDGD1g0BWLs485yTHU/kn1sA==" spinCount="100000" sheet="1" objects="1" scenarios="1" formatColumns="0" formatRows="0" autoFilter="0"/>
  <autoFilter ref="C83:K172" xr:uid="{00000000-0009-0000-0000-000016000000}"/>
  <mergeCells count="9">
    <mergeCell ref="E50:H50"/>
    <mergeCell ref="E74:H74"/>
    <mergeCell ref="E76:H76"/>
    <mergeCell ref="L2:V2"/>
    <mergeCell ref="E7:H7"/>
    <mergeCell ref="E9:H9"/>
    <mergeCell ref="E18:H18"/>
    <mergeCell ref="E27:H27"/>
    <mergeCell ref="E48:H48"/>
  </mergeCells>
  <hyperlinks>
    <hyperlink ref="F88" r:id="rId1" xr:uid="{00000000-0004-0000-1600-000000000000}"/>
    <hyperlink ref="F92" r:id="rId2" xr:uid="{00000000-0004-0000-1600-000001000000}"/>
    <hyperlink ref="F97" r:id="rId3" xr:uid="{00000000-0004-0000-1600-000002000000}"/>
    <hyperlink ref="F100" r:id="rId4" xr:uid="{00000000-0004-0000-1600-000003000000}"/>
    <hyperlink ref="F106" r:id="rId5" xr:uid="{00000000-0004-0000-1600-000004000000}"/>
    <hyperlink ref="F109" r:id="rId6" xr:uid="{00000000-0004-0000-1600-000005000000}"/>
    <hyperlink ref="F113" r:id="rId7" xr:uid="{00000000-0004-0000-1600-000006000000}"/>
    <hyperlink ref="F116" r:id="rId8" xr:uid="{00000000-0004-0000-1600-000007000000}"/>
    <hyperlink ref="F120" r:id="rId9" xr:uid="{00000000-0004-0000-1600-000008000000}"/>
    <hyperlink ref="F123" r:id="rId10" xr:uid="{00000000-0004-0000-1600-000009000000}"/>
    <hyperlink ref="F126" r:id="rId11" xr:uid="{00000000-0004-0000-1600-00000A000000}"/>
    <hyperlink ref="F128" r:id="rId12" xr:uid="{00000000-0004-0000-1600-00000B000000}"/>
    <hyperlink ref="F132" r:id="rId13" xr:uid="{00000000-0004-0000-1600-00000C000000}"/>
    <hyperlink ref="F135" r:id="rId14" xr:uid="{00000000-0004-0000-1600-00000D000000}"/>
    <hyperlink ref="F138" r:id="rId15" xr:uid="{00000000-0004-0000-1600-00000E000000}"/>
    <hyperlink ref="F140" r:id="rId16" xr:uid="{00000000-0004-0000-1600-00000F000000}"/>
    <hyperlink ref="F148" r:id="rId17" xr:uid="{00000000-0004-0000-1600-000010000000}"/>
    <hyperlink ref="F153" r:id="rId18" xr:uid="{00000000-0004-0000-1600-000011000000}"/>
    <hyperlink ref="F158" r:id="rId19" xr:uid="{00000000-0004-0000-1600-000012000000}"/>
    <hyperlink ref="F163" r:id="rId20" xr:uid="{00000000-0004-0000-1600-000013000000}"/>
    <hyperlink ref="F167" r:id="rId21" xr:uid="{00000000-0004-0000-1600-000014000000}"/>
    <hyperlink ref="F172" r:id="rId22" xr:uid="{00000000-0004-0000-1600-00001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87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177</v>
      </c>
      <c r="AZ2" s="92" t="s">
        <v>1733</v>
      </c>
      <c r="BA2" s="92" t="s">
        <v>1734</v>
      </c>
      <c r="BB2" s="92" t="s">
        <v>316</v>
      </c>
      <c r="BC2" s="92" t="s">
        <v>5395</v>
      </c>
      <c r="BD2" s="92" t="s">
        <v>90</v>
      </c>
    </row>
    <row r="3" spans="2:56" ht="6.95" customHeight="1" x14ac:dyDescent="0.2">
      <c r="B3" s="19"/>
      <c r="C3" s="20"/>
      <c r="D3" s="20"/>
      <c r="E3" s="20"/>
      <c r="F3" s="20"/>
      <c r="G3" s="20"/>
      <c r="H3" s="20"/>
      <c r="I3" s="20"/>
      <c r="J3" s="20"/>
      <c r="K3" s="20"/>
      <c r="L3" s="21"/>
      <c r="AT3" s="18" t="s">
        <v>90</v>
      </c>
      <c r="AZ3" s="92" t="s">
        <v>5396</v>
      </c>
      <c r="BA3" s="92" t="s">
        <v>1731</v>
      </c>
      <c r="BB3" s="92" t="s">
        <v>316</v>
      </c>
      <c r="BC3" s="92" t="s">
        <v>5397</v>
      </c>
      <c r="BD3" s="92" t="s">
        <v>90</v>
      </c>
    </row>
    <row r="4" spans="2:56" ht="24.95" customHeight="1" x14ac:dyDescent="0.2">
      <c r="B4" s="21"/>
      <c r="D4" s="22" t="s">
        <v>255</v>
      </c>
      <c r="L4" s="21"/>
      <c r="M4" s="93" t="s">
        <v>10</v>
      </c>
      <c r="AT4" s="18" t="s">
        <v>4</v>
      </c>
      <c r="AZ4" s="92" t="s">
        <v>5398</v>
      </c>
      <c r="BA4" s="92" t="s">
        <v>5399</v>
      </c>
      <c r="BB4" s="92" t="s">
        <v>316</v>
      </c>
      <c r="BC4" s="92" t="s">
        <v>5400</v>
      </c>
      <c r="BD4" s="92" t="s">
        <v>90</v>
      </c>
    </row>
    <row r="5" spans="2:56" ht="6.95" customHeight="1" x14ac:dyDescent="0.2">
      <c r="B5" s="21"/>
      <c r="L5" s="21"/>
      <c r="AZ5" s="92" t="s">
        <v>5401</v>
      </c>
      <c r="BA5" s="92" t="s">
        <v>5402</v>
      </c>
      <c r="BB5" s="92" t="s">
        <v>316</v>
      </c>
      <c r="BC5" s="92" t="s">
        <v>5403</v>
      </c>
      <c r="BD5" s="92" t="s">
        <v>90</v>
      </c>
    </row>
    <row r="6" spans="2:56" ht="12" customHeight="1" x14ac:dyDescent="0.2">
      <c r="B6" s="21"/>
      <c r="D6" s="28" t="s">
        <v>16</v>
      </c>
      <c r="L6" s="21"/>
      <c r="AZ6" s="92" t="s">
        <v>1724</v>
      </c>
      <c r="BA6" s="92" t="s">
        <v>1725</v>
      </c>
      <c r="BB6" s="92" t="s">
        <v>316</v>
      </c>
      <c r="BC6" s="92" t="s">
        <v>5404</v>
      </c>
      <c r="BD6" s="92" t="s">
        <v>90</v>
      </c>
    </row>
    <row r="7" spans="2:56" ht="16.5" customHeight="1" x14ac:dyDescent="0.2">
      <c r="B7" s="21"/>
      <c r="E7" s="339" t="str">
        <f>'Rekapitulace stavby'!K6</f>
        <v>Stavba č. 3145 TV Vinoř, etapa 0012 – ČOV Vinoř</v>
      </c>
      <c r="F7" s="340"/>
      <c r="G7" s="340"/>
      <c r="H7" s="340"/>
      <c r="L7" s="21"/>
      <c r="AZ7" s="92" t="s">
        <v>5405</v>
      </c>
      <c r="BA7" s="92" t="s">
        <v>5406</v>
      </c>
      <c r="BB7" s="92" t="s">
        <v>316</v>
      </c>
      <c r="BC7" s="92" t="s">
        <v>5407</v>
      </c>
      <c r="BD7" s="92" t="s">
        <v>90</v>
      </c>
    </row>
    <row r="8" spans="2:56" s="1" customFormat="1" ht="12" customHeight="1" x14ac:dyDescent="0.2">
      <c r="B8" s="34"/>
      <c r="D8" s="28" t="s">
        <v>265</v>
      </c>
      <c r="L8" s="34"/>
      <c r="AZ8" s="92" t="s">
        <v>5408</v>
      </c>
      <c r="BA8" s="92" t="s">
        <v>5409</v>
      </c>
      <c r="BB8" s="92" t="s">
        <v>316</v>
      </c>
      <c r="BC8" s="92" t="s">
        <v>5410</v>
      </c>
      <c r="BD8" s="92" t="s">
        <v>90</v>
      </c>
    </row>
    <row r="9" spans="2:56" s="1" customFormat="1" ht="16.5" customHeight="1" x14ac:dyDescent="0.2">
      <c r="B9" s="34"/>
      <c r="E9" s="322" t="s">
        <v>5411</v>
      </c>
      <c r="F9" s="341"/>
      <c r="G9" s="341"/>
      <c r="H9" s="341"/>
      <c r="L9" s="34"/>
    </row>
    <row r="10" spans="2:56" s="1" customFormat="1" ht="11.25" x14ac:dyDescent="0.2">
      <c r="B10" s="34"/>
      <c r="L10" s="34"/>
    </row>
    <row r="11" spans="2:56" s="1" customFormat="1" ht="12" customHeight="1" x14ac:dyDescent="0.2">
      <c r="B11" s="34"/>
      <c r="D11" s="28" t="s">
        <v>18</v>
      </c>
      <c r="F11" s="26" t="s">
        <v>19</v>
      </c>
      <c r="I11" s="28" t="s">
        <v>20</v>
      </c>
      <c r="J11" s="26" t="s">
        <v>43</v>
      </c>
      <c r="L11" s="34"/>
    </row>
    <row r="12" spans="2:56" s="1" customFormat="1" ht="12" customHeight="1" x14ac:dyDescent="0.2">
      <c r="B12" s="34"/>
      <c r="D12" s="28" t="s">
        <v>22</v>
      </c>
      <c r="F12" s="26" t="s">
        <v>23</v>
      </c>
      <c r="I12" s="28" t="s">
        <v>24</v>
      </c>
      <c r="J12" s="51" t="str">
        <f>'Rekapitulace stavby'!AN8</f>
        <v>5.8.2025 - revize</v>
      </c>
      <c r="L12" s="34"/>
    </row>
    <row r="13" spans="2:56" s="1" customFormat="1" ht="10.9" customHeight="1" x14ac:dyDescent="0.2">
      <c r="B13" s="34"/>
      <c r="L13" s="34"/>
    </row>
    <row r="14" spans="2:56" s="1" customFormat="1" ht="12" customHeight="1" x14ac:dyDescent="0.2">
      <c r="B14" s="34"/>
      <c r="D14" s="28" t="s">
        <v>29</v>
      </c>
      <c r="I14" s="28" t="s">
        <v>30</v>
      </c>
      <c r="J14" s="26" t="s">
        <v>31</v>
      </c>
      <c r="L14" s="34"/>
    </row>
    <row r="15" spans="2:56" s="1" customFormat="1" ht="18" customHeight="1" x14ac:dyDescent="0.2">
      <c r="B15" s="34"/>
      <c r="E15" s="26" t="s">
        <v>32</v>
      </c>
      <c r="I15" s="28" t="s">
        <v>33</v>
      </c>
      <c r="J15" s="26" t="s">
        <v>34</v>
      </c>
      <c r="L15" s="34"/>
    </row>
    <row r="16" spans="2:5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ROUND(J92,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ROUND((SUM(BE92:BE878)),  2)</f>
        <v>0</v>
      </c>
      <c r="I33" s="96">
        <v>0.21</v>
      </c>
      <c r="J33" s="84">
        <f>ROUND(((SUM(BE92:BE878))*I33),  2)</f>
        <v>0</v>
      </c>
      <c r="L33" s="34"/>
    </row>
    <row r="34" spans="2:12" s="1" customFormat="1" ht="14.45" customHeight="1" x14ac:dyDescent="0.2">
      <c r="B34" s="34"/>
      <c r="E34" s="28" t="s">
        <v>53</v>
      </c>
      <c r="F34" s="84">
        <f>ROUND((SUM(BF92:BF878)),  2)</f>
        <v>0</v>
      </c>
      <c r="I34" s="96">
        <v>0.12</v>
      </c>
      <c r="J34" s="84">
        <f>ROUND(((SUM(BF92:BF878))*I34),  2)</f>
        <v>0</v>
      </c>
      <c r="L34" s="34"/>
    </row>
    <row r="35" spans="2:12" s="1" customFormat="1" ht="14.45" hidden="1" customHeight="1" x14ac:dyDescent="0.2">
      <c r="B35" s="34"/>
      <c r="E35" s="28" t="s">
        <v>54</v>
      </c>
      <c r="F35" s="84">
        <f>ROUND((SUM(BG92:BG878)),  2)</f>
        <v>0</v>
      </c>
      <c r="I35" s="96">
        <v>0.21</v>
      </c>
      <c r="J35" s="84">
        <f>0</f>
        <v>0</v>
      </c>
      <c r="L35" s="34"/>
    </row>
    <row r="36" spans="2:12" s="1" customFormat="1" ht="14.45" hidden="1" customHeight="1" x14ac:dyDescent="0.2">
      <c r="B36" s="34"/>
      <c r="E36" s="28" t="s">
        <v>55</v>
      </c>
      <c r="F36" s="84">
        <f>ROUND((SUM(BH92:BH878)),  2)</f>
        <v>0</v>
      </c>
      <c r="I36" s="96">
        <v>0.12</v>
      </c>
      <c r="J36" s="84">
        <f>0</f>
        <v>0</v>
      </c>
      <c r="L36" s="34"/>
    </row>
    <row r="37" spans="2:12" s="1" customFormat="1" ht="14.45" hidden="1" customHeight="1" x14ac:dyDescent="0.2">
      <c r="B37" s="34"/>
      <c r="E37" s="28" t="s">
        <v>56</v>
      </c>
      <c r="F37" s="84">
        <f>ROUND((SUM(BI92:BI878)),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SO11 - Spojovací potrubí</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J92</f>
        <v>0</v>
      </c>
      <c r="L59" s="34"/>
      <c r="AU59" s="18" t="s">
        <v>272</v>
      </c>
    </row>
    <row r="60" spans="2:47" s="8" customFormat="1" ht="24.95" customHeight="1" x14ac:dyDescent="0.2">
      <c r="B60" s="106"/>
      <c r="D60" s="107" t="s">
        <v>273</v>
      </c>
      <c r="E60" s="108"/>
      <c r="F60" s="108"/>
      <c r="G60" s="108"/>
      <c r="H60" s="108"/>
      <c r="I60" s="108"/>
      <c r="J60" s="109">
        <f>J93</f>
        <v>0</v>
      </c>
      <c r="L60" s="106"/>
    </row>
    <row r="61" spans="2:47" s="9" customFormat="1" ht="19.899999999999999" customHeight="1" x14ac:dyDescent="0.2">
      <c r="B61" s="110"/>
      <c r="D61" s="111" t="s">
        <v>1627</v>
      </c>
      <c r="E61" s="112"/>
      <c r="F61" s="112"/>
      <c r="G61" s="112"/>
      <c r="H61" s="112"/>
      <c r="I61" s="112"/>
      <c r="J61" s="113">
        <f>J94</f>
        <v>0</v>
      </c>
      <c r="L61" s="110"/>
    </row>
    <row r="62" spans="2:47" s="9" customFormat="1" ht="19.899999999999999" customHeight="1" x14ac:dyDescent="0.2">
      <c r="B62" s="110"/>
      <c r="D62" s="111" t="s">
        <v>274</v>
      </c>
      <c r="E62" s="112"/>
      <c r="F62" s="112"/>
      <c r="G62" s="112"/>
      <c r="H62" s="112"/>
      <c r="I62" s="112"/>
      <c r="J62" s="113">
        <f>J244</f>
        <v>0</v>
      </c>
      <c r="L62" s="110"/>
    </row>
    <row r="63" spans="2:47" s="9" customFormat="1" ht="19.899999999999999" customHeight="1" x14ac:dyDescent="0.2">
      <c r="B63" s="110"/>
      <c r="D63" s="111" t="s">
        <v>275</v>
      </c>
      <c r="E63" s="112"/>
      <c r="F63" s="112"/>
      <c r="G63" s="112"/>
      <c r="H63" s="112"/>
      <c r="I63" s="112"/>
      <c r="J63" s="113">
        <f>J257</f>
        <v>0</v>
      </c>
      <c r="L63" s="110"/>
    </row>
    <row r="64" spans="2:47" s="9" customFormat="1" ht="19.899999999999999" customHeight="1" x14ac:dyDescent="0.2">
      <c r="B64" s="110"/>
      <c r="D64" s="111" t="s">
        <v>276</v>
      </c>
      <c r="E64" s="112"/>
      <c r="F64" s="112"/>
      <c r="G64" s="112"/>
      <c r="H64" s="112"/>
      <c r="I64" s="112"/>
      <c r="J64" s="113">
        <f>J319</f>
        <v>0</v>
      </c>
      <c r="L64" s="110"/>
    </row>
    <row r="65" spans="2:12" s="9" customFormat="1" ht="19.899999999999999" customHeight="1" x14ac:dyDescent="0.2">
      <c r="B65" s="110"/>
      <c r="D65" s="111" t="s">
        <v>1888</v>
      </c>
      <c r="E65" s="112"/>
      <c r="F65" s="112"/>
      <c r="G65" s="112"/>
      <c r="H65" s="112"/>
      <c r="I65" s="112"/>
      <c r="J65" s="113">
        <f>J384</f>
        <v>0</v>
      </c>
      <c r="L65" s="110"/>
    </row>
    <row r="66" spans="2:12" s="9" customFormat="1" ht="19.899999999999999" customHeight="1" x14ac:dyDescent="0.2">
      <c r="B66" s="110"/>
      <c r="D66" s="111" t="s">
        <v>278</v>
      </c>
      <c r="E66" s="112"/>
      <c r="F66" s="112"/>
      <c r="G66" s="112"/>
      <c r="H66" s="112"/>
      <c r="I66" s="112"/>
      <c r="J66" s="113">
        <f>J749</f>
        <v>0</v>
      </c>
      <c r="L66" s="110"/>
    </row>
    <row r="67" spans="2:12" s="9" customFormat="1" ht="19.899999999999999" customHeight="1" x14ac:dyDescent="0.2">
      <c r="B67" s="110"/>
      <c r="D67" s="111" t="s">
        <v>280</v>
      </c>
      <c r="E67" s="112"/>
      <c r="F67" s="112"/>
      <c r="G67" s="112"/>
      <c r="H67" s="112"/>
      <c r="I67" s="112"/>
      <c r="J67" s="113">
        <f>J803</f>
        <v>0</v>
      </c>
      <c r="L67" s="110"/>
    </row>
    <row r="68" spans="2:12" s="9" customFormat="1" ht="19.899999999999999" customHeight="1" x14ac:dyDescent="0.2">
      <c r="B68" s="110"/>
      <c r="D68" s="111" t="s">
        <v>281</v>
      </c>
      <c r="E68" s="112"/>
      <c r="F68" s="112"/>
      <c r="G68" s="112"/>
      <c r="H68" s="112"/>
      <c r="I68" s="112"/>
      <c r="J68" s="113">
        <f>J807</f>
        <v>0</v>
      </c>
      <c r="L68" s="110"/>
    </row>
    <row r="69" spans="2:12" s="8" customFormat="1" ht="24.95" customHeight="1" x14ac:dyDescent="0.2">
      <c r="B69" s="106"/>
      <c r="D69" s="107" t="s">
        <v>282</v>
      </c>
      <c r="E69" s="108"/>
      <c r="F69" s="108"/>
      <c r="G69" s="108"/>
      <c r="H69" s="108"/>
      <c r="I69" s="108"/>
      <c r="J69" s="109">
        <f>J810</f>
        <v>0</v>
      </c>
      <c r="L69" s="106"/>
    </row>
    <row r="70" spans="2:12" s="9" customFormat="1" ht="19.899999999999999" customHeight="1" x14ac:dyDescent="0.2">
      <c r="B70" s="110"/>
      <c r="D70" s="111" t="s">
        <v>290</v>
      </c>
      <c r="E70" s="112"/>
      <c r="F70" s="112"/>
      <c r="G70" s="112"/>
      <c r="H70" s="112"/>
      <c r="I70" s="112"/>
      <c r="J70" s="113">
        <f>J811</f>
        <v>0</v>
      </c>
      <c r="L70" s="110"/>
    </row>
    <row r="71" spans="2:12" s="8" customFormat="1" ht="24.95" customHeight="1" x14ac:dyDescent="0.2">
      <c r="B71" s="106"/>
      <c r="D71" s="107" t="s">
        <v>5412</v>
      </c>
      <c r="E71" s="108"/>
      <c r="F71" s="108"/>
      <c r="G71" s="108"/>
      <c r="H71" s="108"/>
      <c r="I71" s="108"/>
      <c r="J71" s="109">
        <f>J842</f>
        <v>0</v>
      </c>
      <c r="L71" s="106"/>
    </row>
    <row r="72" spans="2:12" s="9" customFormat="1" ht="19.899999999999999" customHeight="1" x14ac:dyDescent="0.2">
      <c r="B72" s="110"/>
      <c r="D72" s="111" t="s">
        <v>5413</v>
      </c>
      <c r="E72" s="112"/>
      <c r="F72" s="112"/>
      <c r="G72" s="112"/>
      <c r="H72" s="112"/>
      <c r="I72" s="112"/>
      <c r="J72" s="113">
        <f>J843</f>
        <v>0</v>
      </c>
      <c r="L72" s="110"/>
    </row>
    <row r="73" spans="2:12" s="1" customFormat="1" ht="21.75" customHeight="1" x14ac:dyDescent="0.2">
      <c r="B73" s="34"/>
      <c r="L73" s="34"/>
    </row>
    <row r="74" spans="2:12" s="1" customFormat="1" ht="6.95" customHeight="1" x14ac:dyDescent="0.2">
      <c r="B74" s="43"/>
      <c r="C74" s="44"/>
      <c r="D74" s="44"/>
      <c r="E74" s="44"/>
      <c r="F74" s="44"/>
      <c r="G74" s="44"/>
      <c r="H74" s="44"/>
      <c r="I74" s="44"/>
      <c r="J74" s="44"/>
      <c r="K74" s="44"/>
      <c r="L74" s="34"/>
    </row>
    <row r="78" spans="2:12" s="1" customFormat="1" ht="6.95" customHeight="1" x14ac:dyDescent="0.2">
      <c r="B78" s="45"/>
      <c r="C78" s="46"/>
      <c r="D78" s="46"/>
      <c r="E78" s="46"/>
      <c r="F78" s="46"/>
      <c r="G78" s="46"/>
      <c r="H78" s="46"/>
      <c r="I78" s="46"/>
      <c r="J78" s="46"/>
      <c r="K78" s="46"/>
      <c r="L78" s="34"/>
    </row>
    <row r="79" spans="2:12" s="1" customFormat="1" ht="24.95" customHeight="1" x14ac:dyDescent="0.2">
      <c r="B79" s="34"/>
      <c r="C79" s="22" t="s">
        <v>296</v>
      </c>
      <c r="L79" s="34"/>
    </row>
    <row r="80" spans="2:12" s="1" customFormat="1" ht="6.95" customHeight="1" x14ac:dyDescent="0.2">
      <c r="B80" s="34"/>
      <c r="L80" s="34"/>
    </row>
    <row r="81" spans="2:65" s="1" customFormat="1" ht="12" customHeight="1" x14ac:dyDescent="0.2">
      <c r="B81" s="34"/>
      <c r="C81" s="28" t="s">
        <v>16</v>
      </c>
      <c r="L81" s="34"/>
    </row>
    <row r="82" spans="2:65" s="1" customFormat="1" ht="16.5" customHeight="1" x14ac:dyDescent="0.2">
      <c r="B82" s="34"/>
      <c r="E82" s="339" t="str">
        <f>E7</f>
        <v>Stavba č. 3145 TV Vinoř, etapa 0012 – ČOV Vinoř</v>
      </c>
      <c r="F82" s="340"/>
      <c r="G82" s="340"/>
      <c r="H82" s="340"/>
      <c r="L82" s="34"/>
    </row>
    <row r="83" spans="2:65" s="1" customFormat="1" ht="12" customHeight="1" x14ac:dyDescent="0.2">
      <c r="B83" s="34"/>
      <c r="C83" s="28" t="s">
        <v>265</v>
      </c>
      <c r="L83" s="34"/>
    </row>
    <row r="84" spans="2:65" s="1" customFormat="1" ht="16.5" customHeight="1" x14ac:dyDescent="0.2">
      <c r="B84" s="34"/>
      <c r="E84" s="322" t="str">
        <f>E9</f>
        <v>SO11 - Spojovací potrubí</v>
      </c>
      <c r="F84" s="341"/>
      <c r="G84" s="341"/>
      <c r="H84" s="341"/>
      <c r="L84" s="34"/>
    </row>
    <row r="85" spans="2:65" s="1" customFormat="1" ht="6.95" customHeight="1" x14ac:dyDescent="0.2">
      <c r="B85" s="34"/>
      <c r="L85" s="34"/>
    </row>
    <row r="86" spans="2:65" s="1" customFormat="1" ht="12" customHeight="1" x14ac:dyDescent="0.2">
      <c r="B86" s="34"/>
      <c r="C86" s="28" t="s">
        <v>22</v>
      </c>
      <c r="F86" s="26" t="str">
        <f>F12</f>
        <v>Praha</v>
      </c>
      <c r="I86" s="28" t="s">
        <v>24</v>
      </c>
      <c r="J86" s="51" t="str">
        <f>IF(J12="","",J12)</f>
        <v>5.8.2025 - revize</v>
      </c>
      <c r="L86" s="34"/>
    </row>
    <row r="87" spans="2:65" s="1" customFormat="1" ht="6.95" customHeight="1" x14ac:dyDescent="0.2">
      <c r="B87" s="34"/>
      <c r="L87" s="34"/>
    </row>
    <row r="88" spans="2:65" s="1" customFormat="1" ht="25.7" customHeight="1" x14ac:dyDescent="0.2">
      <c r="B88" s="34"/>
      <c r="C88" s="28" t="s">
        <v>29</v>
      </c>
      <c r="F88" s="26" t="str">
        <f>E15</f>
        <v>PVS, a.s, Evropská 866/67, Praha 6, 160 00</v>
      </c>
      <c r="I88" s="28" t="s">
        <v>37</v>
      </c>
      <c r="J88" s="32" t="str">
        <f>E21</f>
        <v>d plus projektová a inženýrská a.s.</v>
      </c>
      <c r="L88" s="34"/>
    </row>
    <row r="89" spans="2:65" s="1" customFormat="1" ht="15.2" customHeight="1" x14ac:dyDescent="0.2">
      <c r="B89" s="34"/>
      <c r="C89" s="28" t="s">
        <v>35</v>
      </c>
      <c r="F89" s="26" t="str">
        <f>IF(E18="","",E18)</f>
        <v>Vyplň údaj</v>
      </c>
      <c r="I89" s="28" t="s">
        <v>42</v>
      </c>
      <c r="J89" s="32" t="str">
        <f>E24</f>
        <v xml:space="preserve"> </v>
      </c>
      <c r="L89" s="34"/>
    </row>
    <row r="90" spans="2:65" s="1" customFormat="1" ht="10.35" customHeight="1" x14ac:dyDescent="0.2">
      <c r="B90" s="34"/>
      <c r="L90" s="34"/>
    </row>
    <row r="91" spans="2:65" s="10" customFormat="1" ht="29.25" customHeight="1" x14ac:dyDescent="0.2">
      <c r="B91" s="114"/>
      <c r="C91" s="115" t="s">
        <v>297</v>
      </c>
      <c r="D91" s="116" t="s">
        <v>66</v>
      </c>
      <c r="E91" s="116" t="s">
        <v>62</v>
      </c>
      <c r="F91" s="116" t="s">
        <v>63</v>
      </c>
      <c r="G91" s="116" t="s">
        <v>298</v>
      </c>
      <c r="H91" s="116" t="s">
        <v>299</v>
      </c>
      <c r="I91" s="116" t="s">
        <v>300</v>
      </c>
      <c r="J91" s="116" t="s">
        <v>271</v>
      </c>
      <c r="K91" s="117" t="s">
        <v>301</v>
      </c>
      <c r="L91" s="114"/>
      <c r="M91" s="58" t="s">
        <v>43</v>
      </c>
      <c r="N91" s="59" t="s">
        <v>51</v>
      </c>
      <c r="O91" s="59" t="s">
        <v>302</v>
      </c>
      <c r="P91" s="59" t="s">
        <v>303</v>
      </c>
      <c r="Q91" s="59" t="s">
        <v>304</v>
      </c>
      <c r="R91" s="59" t="s">
        <v>305</v>
      </c>
      <c r="S91" s="59" t="s">
        <v>306</v>
      </c>
      <c r="T91" s="60" t="s">
        <v>307</v>
      </c>
    </row>
    <row r="92" spans="2:65" s="1" customFormat="1" ht="22.9" customHeight="1" x14ac:dyDescent="0.25">
      <c r="B92" s="34"/>
      <c r="C92" s="63" t="s">
        <v>308</v>
      </c>
      <c r="J92" s="118">
        <f>BK92</f>
        <v>0</v>
      </c>
      <c r="L92" s="34"/>
      <c r="M92" s="61"/>
      <c r="N92" s="52"/>
      <c r="O92" s="52"/>
      <c r="P92" s="119">
        <f>P93+P810+P842</f>
        <v>0</v>
      </c>
      <c r="Q92" s="52"/>
      <c r="R92" s="119">
        <f>R93+R810+R842</f>
        <v>220.88969596999996</v>
      </c>
      <c r="S92" s="52"/>
      <c r="T92" s="120">
        <f>T93+T810+T842</f>
        <v>0.15333000000000002</v>
      </c>
      <c r="AT92" s="18" t="s">
        <v>80</v>
      </c>
      <c r="AU92" s="18" t="s">
        <v>272</v>
      </c>
      <c r="BK92" s="121">
        <f>BK93+BK810+BK842</f>
        <v>0</v>
      </c>
    </row>
    <row r="93" spans="2:65" s="11" customFormat="1" ht="25.9" customHeight="1" x14ac:dyDescent="0.2">
      <c r="B93" s="122"/>
      <c r="D93" s="123" t="s">
        <v>80</v>
      </c>
      <c r="E93" s="124" t="s">
        <v>309</v>
      </c>
      <c r="F93" s="124" t="s">
        <v>310</v>
      </c>
      <c r="I93" s="125"/>
      <c r="J93" s="126">
        <f>BK93</f>
        <v>0</v>
      </c>
      <c r="L93" s="122"/>
      <c r="M93" s="127"/>
      <c r="P93" s="128">
        <f>P94+P244+P257+P319+P384+P749+P803+P807</f>
        <v>0</v>
      </c>
      <c r="R93" s="128">
        <f>R94+R244+R257+R319+R384+R749+R803+R807</f>
        <v>218.98239996999996</v>
      </c>
      <c r="T93" s="129">
        <f>T94+T244+T257+T319+T384+T749+T803+T807</f>
        <v>0.15333000000000002</v>
      </c>
      <c r="AR93" s="123" t="s">
        <v>88</v>
      </c>
      <c r="AT93" s="130" t="s">
        <v>80</v>
      </c>
      <c r="AU93" s="130" t="s">
        <v>81</v>
      </c>
      <c r="AY93" s="123" t="s">
        <v>311</v>
      </c>
      <c r="BK93" s="131">
        <f>BK94+BK244+BK257+BK319+BK384+BK749+BK803+BK807</f>
        <v>0</v>
      </c>
    </row>
    <row r="94" spans="2:65" s="11" customFormat="1" ht="22.9" customHeight="1" x14ac:dyDescent="0.2">
      <c r="B94" s="122"/>
      <c r="D94" s="123" t="s">
        <v>80</v>
      </c>
      <c r="E94" s="132" t="s">
        <v>88</v>
      </c>
      <c r="F94" s="132" t="s">
        <v>102</v>
      </c>
      <c r="I94" s="125"/>
      <c r="J94" s="133">
        <f>BK94</f>
        <v>0</v>
      </c>
      <c r="L94" s="122"/>
      <c r="M94" s="127"/>
      <c r="P94" s="128">
        <f>SUM(P95:P243)</f>
        <v>0</v>
      </c>
      <c r="R94" s="128">
        <f>SUM(R95:R243)</f>
        <v>2.0035174000000002</v>
      </c>
      <c r="T94" s="129">
        <f>SUM(T95:T243)</f>
        <v>0</v>
      </c>
      <c r="AR94" s="123" t="s">
        <v>88</v>
      </c>
      <c r="AT94" s="130" t="s">
        <v>80</v>
      </c>
      <c r="AU94" s="130" t="s">
        <v>88</v>
      </c>
      <c r="AY94" s="123" t="s">
        <v>311</v>
      </c>
      <c r="BK94" s="131">
        <f>SUM(BK95:BK243)</f>
        <v>0</v>
      </c>
    </row>
    <row r="95" spans="2:65" s="1" customFormat="1" ht="24.2" customHeight="1" x14ac:dyDescent="0.2">
      <c r="B95" s="34"/>
      <c r="C95" s="134" t="s">
        <v>88</v>
      </c>
      <c r="D95" s="134" t="s">
        <v>313</v>
      </c>
      <c r="E95" s="135" t="s">
        <v>5414</v>
      </c>
      <c r="F95" s="136" t="s">
        <v>5415</v>
      </c>
      <c r="G95" s="137" t="s">
        <v>316</v>
      </c>
      <c r="H95" s="138">
        <v>35.462000000000003</v>
      </c>
      <c r="I95" s="139"/>
      <c r="J95" s="140">
        <f>ROUND(I95*H95,2)</f>
        <v>0</v>
      </c>
      <c r="K95" s="136" t="s">
        <v>317</v>
      </c>
      <c r="L95" s="34"/>
      <c r="M95" s="141" t="s">
        <v>43</v>
      </c>
      <c r="N95" s="142" t="s">
        <v>52</v>
      </c>
      <c r="P95" s="143">
        <f>O95*H95</f>
        <v>0</v>
      </c>
      <c r="Q95" s="143">
        <v>0</v>
      </c>
      <c r="R95" s="143">
        <f>Q95*H95</f>
        <v>0</v>
      </c>
      <c r="S95" s="143">
        <v>0</v>
      </c>
      <c r="T95" s="144">
        <f>S95*H95</f>
        <v>0</v>
      </c>
      <c r="AR95" s="145" t="s">
        <v>318</v>
      </c>
      <c r="AT95" s="145" t="s">
        <v>313</v>
      </c>
      <c r="AU95" s="145" t="s">
        <v>90</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318</v>
      </c>
      <c r="BM95" s="145" t="s">
        <v>5416</v>
      </c>
    </row>
    <row r="96" spans="2:65" s="1" customFormat="1" ht="11.25" x14ac:dyDescent="0.2">
      <c r="B96" s="34"/>
      <c r="D96" s="147" t="s">
        <v>320</v>
      </c>
      <c r="F96" s="148" t="s">
        <v>5417</v>
      </c>
      <c r="I96" s="149"/>
      <c r="L96" s="34"/>
      <c r="M96" s="150"/>
      <c r="T96" s="55"/>
      <c r="AT96" s="18" t="s">
        <v>320</v>
      </c>
      <c r="AU96" s="18" t="s">
        <v>90</v>
      </c>
    </row>
    <row r="97" spans="2:65" s="12" customFormat="1" ht="11.25" x14ac:dyDescent="0.2">
      <c r="B97" s="151"/>
      <c r="D97" s="152" t="s">
        <v>322</v>
      </c>
      <c r="E97" s="153" t="s">
        <v>43</v>
      </c>
      <c r="F97" s="154" t="s">
        <v>5418</v>
      </c>
      <c r="H97" s="155">
        <v>35.462000000000003</v>
      </c>
      <c r="I97" s="156"/>
      <c r="L97" s="151"/>
      <c r="M97" s="157"/>
      <c r="T97" s="158"/>
      <c r="AT97" s="153" t="s">
        <v>322</v>
      </c>
      <c r="AU97" s="153" t="s">
        <v>90</v>
      </c>
      <c r="AV97" s="12" t="s">
        <v>90</v>
      </c>
      <c r="AW97" s="12" t="s">
        <v>41</v>
      </c>
      <c r="AX97" s="12" t="s">
        <v>81</v>
      </c>
      <c r="AY97" s="153" t="s">
        <v>311</v>
      </c>
    </row>
    <row r="98" spans="2:65" s="13" customFormat="1" ht="11.25" x14ac:dyDescent="0.2">
      <c r="B98" s="159"/>
      <c r="D98" s="152" t="s">
        <v>322</v>
      </c>
      <c r="E98" s="160" t="s">
        <v>5405</v>
      </c>
      <c r="F98" s="161" t="s">
        <v>331</v>
      </c>
      <c r="H98" s="162">
        <v>35.462000000000003</v>
      </c>
      <c r="I98" s="163"/>
      <c r="L98" s="159"/>
      <c r="M98" s="164"/>
      <c r="T98" s="165"/>
      <c r="AT98" s="160" t="s">
        <v>322</v>
      </c>
      <c r="AU98" s="160" t="s">
        <v>90</v>
      </c>
      <c r="AV98" s="13" t="s">
        <v>318</v>
      </c>
      <c r="AW98" s="13" t="s">
        <v>41</v>
      </c>
      <c r="AX98" s="13" t="s">
        <v>88</v>
      </c>
      <c r="AY98" s="160" t="s">
        <v>311</v>
      </c>
    </row>
    <row r="99" spans="2:65" s="1" customFormat="1" ht="24.2" customHeight="1" x14ac:dyDescent="0.2">
      <c r="B99" s="34"/>
      <c r="C99" s="134" t="s">
        <v>90</v>
      </c>
      <c r="D99" s="134" t="s">
        <v>313</v>
      </c>
      <c r="E99" s="135" t="s">
        <v>5419</v>
      </c>
      <c r="F99" s="136" t="s">
        <v>5420</v>
      </c>
      <c r="G99" s="137" t="s">
        <v>316</v>
      </c>
      <c r="H99" s="138">
        <v>137.69999999999999</v>
      </c>
      <c r="I99" s="139"/>
      <c r="J99" s="140">
        <f>ROUND(I99*H99,2)</f>
        <v>0</v>
      </c>
      <c r="K99" s="136" t="s">
        <v>317</v>
      </c>
      <c r="L99" s="34"/>
      <c r="M99" s="141" t="s">
        <v>43</v>
      </c>
      <c r="N99" s="142" t="s">
        <v>52</v>
      </c>
      <c r="P99" s="143">
        <f>O99*H99</f>
        <v>0</v>
      </c>
      <c r="Q99" s="143">
        <v>0</v>
      </c>
      <c r="R99" s="143">
        <f>Q99*H99</f>
        <v>0</v>
      </c>
      <c r="S99" s="143">
        <v>0</v>
      </c>
      <c r="T99" s="144">
        <f>S99*H99</f>
        <v>0</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5421</v>
      </c>
    </row>
    <row r="100" spans="2:65" s="1" customFormat="1" ht="11.25" x14ac:dyDescent="0.2">
      <c r="B100" s="34"/>
      <c r="D100" s="147" t="s">
        <v>320</v>
      </c>
      <c r="F100" s="148" t="s">
        <v>5422</v>
      </c>
      <c r="I100" s="149"/>
      <c r="L100" s="34"/>
      <c r="M100" s="150"/>
      <c r="T100" s="55"/>
      <c r="AT100" s="18" t="s">
        <v>320</v>
      </c>
      <c r="AU100" s="18" t="s">
        <v>90</v>
      </c>
    </row>
    <row r="101" spans="2:65" s="1" customFormat="1" ht="19.5" x14ac:dyDescent="0.2">
      <c r="B101" s="34"/>
      <c r="D101" s="152" t="s">
        <v>668</v>
      </c>
      <c r="F101" s="182" t="s">
        <v>5423</v>
      </c>
      <c r="I101" s="149"/>
      <c r="L101" s="34"/>
      <c r="M101" s="150"/>
      <c r="T101" s="55"/>
      <c r="AT101" s="18" t="s">
        <v>668</v>
      </c>
      <c r="AU101" s="18" t="s">
        <v>90</v>
      </c>
    </row>
    <row r="102" spans="2:65" s="12" customFormat="1" ht="11.25" x14ac:dyDescent="0.2">
      <c r="B102" s="151"/>
      <c r="D102" s="152" t="s">
        <v>322</v>
      </c>
      <c r="E102" s="153" t="s">
        <v>43</v>
      </c>
      <c r="F102" s="154" t="s">
        <v>5424</v>
      </c>
      <c r="H102" s="155">
        <v>137.69999999999999</v>
      </c>
      <c r="I102" s="156"/>
      <c r="L102" s="151"/>
      <c r="M102" s="157"/>
      <c r="T102" s="158"/>
      <c r="AT102" s="153" t="s">
        <v>322</v>
      </c>
      <c r="AU102" s="153" t="s">
        <v>90</v>
      </c>
      <c r="AV102" s="12" t="s">
        <v>90</v>
      </c>
      <c r="AW102" s="12" t="s">
        <v>41</v>
      </c>
      <c r="AX102" s="12" t="s">
        <v>81</v>
      </c>
      <c r="AY102" s="153" t="s">
        <v>311</v>
      </c>
    </row>
    <row r="103" spans="2:65" s="13" customFormat="1" ht="11.25" x14ac:dyDescent="0.2">
      <c r="B103" s="159"/>
      <c r="D103" s="152" t="s">
        <v>322</v>
      </c>
      <c r="E103" s="160" t="s">
        <v>5408</v>
      </c>
      <c r="F103" s="161" t="s">
        <v>331</v>
      </c>
      <c r="H103" s="162">
        <v>137.69999999999999</v>
      </c>
      <c r="I103" s="163"/>
      <c r="L103" s="159"/>
      <c r="M103" s="164"/>
      <c r="T103" s="165"/>
      <c r="AT103" s="160" t="s">
        <v>322</v>
      </c>
      <c r="AU103" s="160" t="s">
        <v>90</v>
      </c>
      <c r="AV103" s="13" t="s">
        <v>318</v>
      </c>
      <c r="AW103" s="13" t="s">
        <v>41</v>
      </c>
      <c r="AX103" s="13" t="s">
        <v>88</v>
      </c>
      <c r="AY103" s="160" t="s">
        <v>311</v>
      </c>
    </row>
    <row r="104" spans="2:65" s="1" customFormat="1" ht="24.2" customHeight="1" x14ac:dyDescent="0.2">
      <c r="B104" s="34"/>
      <c r="C104" s="134" t="s">
        <v>96</v>
      </c>
      <c r="D104" s="134" t="s">
        <v>313</v>
      </c>
      <c r="E104" s="135" t="s">
        <v>5425</v>
      </c>
      <c r="F104" s="136" t="s">
        <v>5426</v>
      </c>
      <c r="G104" s="137" t="s">
        <v>316</v>
      </c>
      <c r="H104" s="138">
        <v>2119.27</v>
      </c>
      <c r="I104" s="139"/>
      <c r="J104" s="140">
        <f>ROUND(I104*H104,2)</f>
        <v>0</v>
      </c>
      <c r="K104" s="136" t="s">
        <v>317</v>
      </c>
      <c r="L104" s="34"/>
      <c r="M104" s="141" t="s">
        <v>43</v>
      </c>
      <c r="N104" s="142" t="s">
        <v>52</v>
      </c>
      <c r="P104" s="143">
        <f>O104*H104</f>
        <v>0</v>
      </c>
      <c r="Q104" s="143">
        <v>0</v>
      </c>
      <c r="R104" s="143">
        <f>Q104*H104</f>
        <v>0</v>
      </c>
      <c r="S104" s="143">
        <v>0</v>
      </c>
      <c r="T104" s="144">
        <f>S104*H104</f>
        <v>0</v>
      </c>
      <c r="AR104" s="145" t="s">
        <v>318</v>
      </c>
      <c r="AT104" s="145" t="s">
        <v>313</v>
      </c>
      <c r="AU104" s="145" t="s">
        <v>90</v>
      </c>
      <c r="AY104" s="18" t="s">
        <v>311</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318</v>
      </c>
      <c r="BM104" s="145" t="s">
        <v>5427</v>
      </c>
    </row>
    <row r="105" spans="2:65" s="1" customFormat="1" ht="11.25" x14ac:dyDescent="0.2">
      <c r="B105" s="34"/>
      <c r="D105" s="147" t="s">
        <v>320</v>
      </c>
      <c r="F105" s="148" t="s">
        <v>5428</v>
      </c>
      <c r="I105" s="149"/>
      <c r="L105" s="34"/>
      <c r="M105" s="150"/>
      <c r="T105" s="55"/>
      <c r="AT105" s="18" t="s">
        <v>320</v>
      </c>
      <c r="AU105" s="18" t="s">
        <v>90</v>
      </c>
    </row>
    <row r="106" spans="2:65" s="14" customFormat="1" ht="11.25" x14ac:dyDescent="0.2">
      <c r="B106" s="166"/>
      <c r="D106" s="152" t="s">
        <v>322</v>
      </c>
      <c r="E106" s="167" t="s">
        <v>43</v>
      </c>
      <c r="F106" s="168" t="s">
        <v>5429</v>
      </c>
      <c r="H106" s="167" t="s">
        <v>43</v>
      </c>
      <c r="I106" s="169"/>
      <c r="L106" s="166"/>
      <c r="M106" s="170"/>
      <c r="T106" s="171"/>
      <c r="AT106" s="167" t="s">
        <v>322</v>
      </c>
      <c r="AU106" s="167" t="s">
        <v>90</v>
      </c>
      <c r="AV106" s="14" t="s">
        <v>88</v>
      </c>
      <c r="AW106" s="14" t="s">
        <v>41</v>
      </c>
      <c r="AX106" s="14" t="s">
        <v>81</v>
      </c>
      <c r="AY106" s="167" t="s">
        <v>311</v>
      </c>
    </row>
    <row r="107" spans="2:65" s="12" customFormat="1" ht="11.25" x14ac:dyDescent="0.2">
      <c r="B107" s="151"/>
      <c r="D107" s="152" t="s">
        <v>322</v>
      </c>
      <c r="E107" s="153" t="s">
        <v>43</v>
      </c>
      <c r="F107" s="154" t="s">
        <v>5430</v>
      </c>
      <c r="H107" s="155">
        <v>190.2</v>
      </c>
      <c r="I107" s="156"/>
      <c r="L107" s="151"/>
      <c r="M107" s="157"/>
      <c r="T107" s="158"/>
      <c r="AT107" s="153" t="s">
        <v>322</v>
      </c>
      <c r="AU107" s="153" t="s">
        <v>90</v>
      </c>
      <c r="AV107" s="12" t="s">
        <v>90</v>
      </c>
      <c r="AW107" s="12" t="s">
        <v>41</v>
      </c>
      <c r="AX107" s="12" t="s">
        <v>81</v>
      </c>
      <c r="AY107" s="153" t="s">
        <v>311</v>
      </c>
    </row>
    <row r="108" spans="2:65" s="12" customFormat="1" ht="11.25" x14ac:dyDescent="0.2">
      <c r="B108" s="151"/>
      <c r="D108" s="152" t="s">
        <v>322</v>
      </c>
      <c r="E108" s="153" t="s">
        <v>43</v>
      </c>
      <c r="F108" s="154" t="s">
        <v>5431</v>
      </c>
      <c r="H108" s="155">
        <v>33.200000000000003</v>
      </c>
      <c r="I108" s="156"/>
      <c r="L108" s="151"/>
      <c r="M108" s="157"/>
      <c r="T108" s="158"/>
      <c r="AT108" s="153" t="s">
        <v>322</v>
      </c>
      <c r="AU108" s="153" t="s">
        <v>90</v>
      </c>
      <c r="AV108" s="12" t="s">
        <v>90</v>
      </c>
      <c r="AW108" s="12" t="s">
        <v>41</v>
      </c>
      <c r="AX108" s="12" t="s">
        <v>81</v>
      </c>
      <c r="AY108" s="153" t="s">
        <v>311</v>
      </c>
    </row>
    <row r="109" spans="2:65" s="12" customFormat="1" ht="11.25" x14ac:dyDescent="0.2">
      <c r="B109" s="151"/>
      <c r="D109" s="152" t="s">
        <v>322</v>
      </c>
      <c r="E109" s="153" t="s">
        <v>43</v>
      </c>
      <c r="F109" s="154" t="s">
        <v>5432</v>
      </c>
      <c r="H109" s="155">
        <v>56.95</v>
      </c>
      <c r="I109" s="156"/>
      <c r="L109" s="151"/>
      <c r="M109" s="157"/>
      <c r="T109" s="158"/>
      <c r="AT109" s="153" t="s">
        <v>322</v>
      </c>
      <c r="AU109" s="153" t="s">
        <v>90</v>
      </c>
      <c r="AV109" s="12" t="s">
        <v>90</v>
      </c>
      <c r="AW109" s="12" t="s">
        <v>41</v>
      </c>
      <c r="AX109" s="12" t="s">
        <v>81</v>
      </c>
      <c r="AY109" s="153" t="s">
        <v>311</v>
      </c>
    </row>
    <row r="110" spans="2:65" s="12" customFormat="1" ht="11.25" x14ac:dyDescent="0.2">
      <c r="B110" s="151"/>
      <c r="D110" s="152" t="s">
        <v>322</v>
      </c>
      <c r="E110" s="153" t="s">
        <v>43</v>
      </c>
      <c r="F110" s="154" t="s">
        <v>5433</v>
      </c>
      <c r="H110" s="155">
        <v>7.3</v>
      </c>
      <c r="I110" s="156"/>
      <c r="L110" s="151"/>
      <c r="M110" s="157"/>
      <c r="T110" s="158"/>
      <c r="AT110" s="153" t="s">
        <v>322</v>
      </c>
      <c r="AU110" s="153" t="s">
        <v>90</v>
      </c>
      <c r="AV110" s="12" t="s">
        <v>90</v>
      </c>
      <c r="AW110" s="12" t="s">
        <v>41</v>
      </c>
      <c r="AX110" s="12" t="s">
        <v>81</v>
      </c>
      <c r="AY110" s="153" t="s">
        <v>311</v>
      </c>
    </row>
    <row r="111" spans="2:65" s="12" customFormat="1" ht="11.25" x14ac:dyDescent="0.2">
      <c r="B111" s="151"/>
      <c r="D111" s="152" t="s">
        <v>322</v>
      </c>
      <c r="E111" s="153" t="s">
        <v>43</v>
      </c>
      <c r="F111" s="154" t="s">
        <v>5434</v>
      </c>
      <c r="H111" s="155">
        <v>5.4</v>
      </c>
      <c r="I111" s="156"/>
      <c r="L111" s="151"/>
      <c r="M111" s="157"/>
      <c r="T111" s="158"/>
      <c r="AT111" s="153" t="s">
        <v>322</v>
      </c>
      <c r="AU111" s="153" t="s">
        <v>90</v>
      </c>
      <c r="AV111" s="12" t="s">
        <v>90</v>
      </c>
      <c r="AW111" s="12" t="s">
        <v>41</v>
      </c>
      <c r="AX111" s="12" t="s">
        <v>81</v>
      </c>
      <c r="AY111" s="153" t="s">
        <v>311</v>
      </c>
    </row>
    <row r="112" spans="2:65" s="12" customFormat="1" ht="11.25" x14ac:dyDescent="0.2">
      <c r="B112" s="151"/>
      <c r="D112" s="152" t="s">
        <v>322</v>
      </c>
      <c r="E112" s="153" t="s">
        <v>43</v>
      </c>
      <c r="F112" s="154" t="s">
        <v>5435</v>
      </c>
      <c r="H112" s="155">
        <v>570.04999999999995</v>
      </c>
      <c r="I112" s="156"/>
      <c r="L112" s="151"/>
      <c r="M112" s="157"/>
      <c r="T112" s="158"/>
      <c r="AT112" s="153" t="s">
        <v>322</v>
      </c>
      <c r="AU112" s="153" t="s">
        <v>90</v>
      </c>
      <c r="AV112" s="12" t="s">
        <v>90</v>
      </c>
      <c r="AW112" s="12" t="s">
        <v>41</v>
      </c>
      <c r="AX112" s="12" t="s">
        <v>81</v>
      </c>
      <c r="AY112" s="153" t="s">
        <v>311</v>
      </c>
    </row>
    <row r="113" spans="2:65" s="12" customFormat="1" ht="11.25" x14ac:dyDescent="0.2">
      <c r="B113" s="151"/>
      <c r="D113" s="152" t="s">
        <v>322</v>
      </c>
      <c r="E113" s="153" t="s">
        <v>43</v>
      </c>
      <c r="F113" s="154" t="s">
        <v>5436</v>
      </c>
      <c r="H113" s="155">
        <v>13.52</v>
      </c>
      <c r="I113" s="156"/>
      <c r="L113" s="151"/>
      <c r="M113" s="157"/>
      <c r="T113" s="158"/>
      <c r="AT113" s="153" t="s">
        <v>322</v>
      </c>
      <c r="AU113" s="153" t="s">
        <v>90</v>
      </c>
      <c r="AV113" s="12" t="s">
        <v>90</v>
      </c>
      <c r="AW113" s="12" t="s">
        <v>41</v>
      </c>
      <c r="AX113" s="12" t="s">
        <v>81</v>
      </c>
      <c r="AY113" s="153" t="s">
        <v>311</v>
      </c>
    </row>
    <row r="114" spans="2:65" s="12" customFormat="1" ht="11.25" x14ac:dyDescent="0.2">
      <c r="B114" s="151"/>
      <c r="D114" s="152" t="s">
        <v>322</v>
      </c>
      <c r="E114" s="153" t="s">
        <v>43</v>
      </c>
      <c r="F114" s="154" t="s">
        <v>5437</v>
      </c>
      <c r="H114" s="155">
        <v>96.45</v>
      </c>
      <c r="I114" s="156"/>
      <c r="L114" s="151"/>
      <c r="M114" s="157"/>
      <c r="T114" s="158"/>
      <c r="AT114" s="153" t="s">
        <v>322</v>
      </c>
      <c r="AU114" s="153" t="s">
        <v>90</v>
      </c>
      <c r="AV114" s="12" t="s">
        <v>90</v>
      </c>
      <c r="AW114" s="12" t="s">
        <v>41</v>
      </c>
      <c r="AX114" s="12" t="s">
        <v>81</v>
      </c>
      <c r="AY114" s="153" t="s">
        <v>311</v>
      </c>
    </row>
    <row r="115" spans="2:65" s="12" customFormat="1" ht="11.25" x14ac:dyDescent="0.2">
      <c r="B115" s="151"/>
      <c r="D115" s="152" t="s">
        <v>322</v>
      </c>
      <c r="E115" s="153" t="s">
        <v>43</v>
      </c>
      <c r="F115" s="154" t="s">
        <v>5438</v>
      </c>
      <c r="H115" s="155">
        <v>69.2</v>
      </c>
      <c r="I115" s="156"/>
      <c r="L115" s="151"/>
      <c r="M115" s="157"/>
      <c r="T115" s="158"/>
      <c r="AT115" s="153" t="s">
        <v>322</v>
      </c>
      <c r="AU115" s="153" t="s">
        <v>90</v>
      </c>
      <c r="AV115" s="12" t="s">
        <v>90</v>
      </c>
      <c r="AW115" s="12" t="s">
        <v>41</v>
      </c>
      <c r="AX115" s="12" t="s">
        <v>81</v>
      </c>
      <c r="AY115" s="153" t="s">
        <v>311</v>
      </c>
    </row>
    <row r="116" spans="2:65" s="12" customFormat="1" ht="11.25" x14ac:dyDescent="0.2">
      <c r="B116" s="151"/>
      <c r="D116" s="152" t="s">
        <v>322</v>
      </c>
      <c r="E116" s="153" t="s">
        <v>43</v>
      </c>
      <c r="F116" s="154" t="s">
        <v>5439</v>
      </c>
      <c r="H116" s="155">
        <v>39.200000000000003</v>
      </c>
      <c r="I116" s="156"/>
      <c r="L116" s="151"/>
      <c r="M116" s="157"/>
      <c r="T116" s="158"/>
      <c r="AT116" s="153" t="s">
        <v>322</v>
      </c>
      <c r="AU116" s="153" t="s">
        <v>90</v>
      </c>
      <c r="AV116" s="12" t="s">
        <v>90</v>
      </c>
      <c r="AW116" s="12" t="s">
        <v>41</v>
      </c>
      <c r="AX116" s="12" t="s">
        <v>81</v>
      </c>
      <c r="AY116" s="153" t="s">
        <v>311</v>
      </c>
    </row>
    <row r="117" spans="2:65" s="12" customFormat="1" ht="11.25" x14ac:dyDescent="0.2">
      <c r="B117" s="151"/>
      <c r="D117" s="152" t="s">
        <v>322</v>
      </c>
      <c r="E117" s="153" t="s">
        <v>43</v>
      </c>
      <c r="F117" s="154" t="s">
        <v>5440</v>
      </c>
      <c r="H117" s="155">
        <v>33.6</v>
      </c>
      <c r="I117" s="156"/>
      <c r="L117" s="151"/>
      <c r="M117" s="157"/>
      <c r="T117" s="158"/>
      <c r="AT117" s="153" t="s">
        <v>322</v>
      </c>
      <c r="AU117" s="153" t="s">
        <v>90</v>
      </c>
      <c r="AV117" s="12" t="s">
        <v>90</v>
      </c>
      <c r="AW117" s="12" t="s">
        <v>41</v>
      </c>
      <c r="AX117" s="12" t="s">
        <v>81</v>
      </c>
      <c r="AY117" s="153" t="s">
        <v>311</v>
      </c>
    </row>
    <row r="118" spans="2:65" s="12" customFormat="1" ht="11.25" x14ac:dyDescent="0.2">
      <c r="B118" s="151"/>
      <c r="D118" s="152" t="s">
        <v>322</v>
      </c>
      <c r="E118" s="153" t="s">
        <v>43</v>
      </c>
      <c r="F118" s="154" t="s">
        <v>5441</v>
      </c>
      <c r="H118" s="155">
        <v>129.69999999999999</v>
      </c>
      <c r="I118" s="156"/>
      <c r="L118" s="151"/>
      <c r="M118" s="157"/>
      <c r="T118" s="158"/>
      <c r="AT118" s="153" t="s">
        <v>322</v>
      </c>
      <c r="AU118" s="153" t="s">
        <v>90</v>
      </c>
      <c r="AV118" s="12" t="s">
        <v>90</v>
      </c>
      <c r="AW118" s="12" t="s">
        <v>41</v>
      </c>
      <c r="AX118" s="12" t="s">
        <v>81</v>
      </c>
      <c r="AY118" s="153" t="s">
        <v>311</v>
      </c>
    </row>
    <row r="119" spans="2:65" s="12" customFormat="1" ht="11.25" x14ac:dyDescent="0.2">
      <c r="B119" s="151"/>
      <c r="D119" s="152" t="s">
        <v>322</v>
      </c>
      <c r="E119" s="153" t="s">
        <v>43</v>
      </c>
      <c r="F119" s="154" t="s">
        <v>5442</v>
      </c>
      <c r="H119" s="155">
        <v>92.2</v>
      </c>
      <c r="I119" s="156"/>
      <c r="L119" s="151"/>
      <c r="M119" s="157"/>
      <c r="T119" s="158"/>
      <c r="AT119" s="153" t="s">
        <v>322</v>
      </c>
      <c r="AU119" s="153" t="s">
        <v>90</v>
      </c>
      <c r="AV119" s="12" t="s">
        <v>90</v>
      </c>
      <c r="AW119" s="12" t="s">
        <v>41</v>
      </c>
      <c r="AX119" s="12" t="s">
        <v>81</v>
      </c>
      <c r="AY119" s="153" t="s">
        <v>311</v>
      </c>
    </row>
    <row r="120" spans="2:65" s="12" customFormat="1" ht="11.25" x14ac:dyDescent="0.2">
      <c r="B120" s="151"/>
      <c r="D120" s="152" t="s">
        <v>322</v>
      </c>
      <c r="E120" s="153" t="s">
        <v>43</v>
      </c>
      <c r="F120" s="154" t="s">
        <v>5443</v>
      </c>
      <c r="H120" s="155">
        <v>248.65</v>
      </c>
      <c r="I120" s="156"/>
      <c r="L120" s="151"/>
      <c r="M120" s="157"/>
      <c r="T120" s="158"/>
      <c r="AT120" s="153" t="s">
        <v>322</v>
      </c>
      <c r="AU120" s="153" t="s">
        <v>90</v>
      </c>
      <c r="AV120" s="12" t="s">
        <v>90</v>
      </c>
      <c r="AW120" s="12" t="s">
        <v>41</v>
      </c>
      <c r="AX120" s="12" t="s">
        <v>81</v>
      </c>
      <c r="AY120" s="153" t="s">
        <v>311</v>
      </c>
    </row>
    <row r="121" spans="2:65" s="12" customFormat="1" ht="11.25" x14ac:dyDescent="0.2">
      <c r="B121" s="151"/>
      <c r="D121" s="152" t="s">
        <v>322</v>
      </c>
      <c r="E121" s="153" t="s">
        <v>43</v>
      </c>
      <c r="F121" s="154" t="s">
        <v>5444</v>
      </c>
      <c r="H121" s="155">
        <v>46.25</v>
      </c>
      <c r="I121" s="156"/>
      <c r="L121" s="151"/>
      <c r="M121" s="157"/>
      <c r="T121" s="158"/>
      <c r="AT121" s="153" t="s">
        <v>322</v>
      </c>
      <c r="AU121" s="153" t="s">
        <v>90</v>
      </c>
      <c r="AV121" s="12" t="s">
        <v>90</v>
      </c>
      <c r="AW121" s="12" t="s">
        <v>41</v>
      </c>
      <c r="AX121" s="12" t="s">
        <v>81</v>
      </c>
      <c r="AY121" s="153" t="s">
        <v>311</v>
      </c>
    </row>
    <row r="122" spans="2:65" s="12" customFormat="1" ht="11.25" x14ac:dyDescent="0.2">
      <c r="B122" s="151"/>
      <c r="D122" s="152" t="s">
        <v>322</v>
      </c>
      <c r="E122" s="153" t="s">
        <v>43</v>
      </c>
      <c r="F122" s="154" t="s">
        <v>5445</v>
      </c>
      <c r="H122" s="155">
        <v>378.65</v>
      </c>
      <c r="I122" s="156"/>
      <c r="L122" s="151"/>
      <c r="M122" s="157"/>
      <c r="T122" s="158"/>
      <c r="AT122" s="153" t="s">
        <v>322</v>
      </c>
      <c r="AU122" s="153" t="s">
        <v>90</v>
      </c>
      <c r="AV122" s="12" t="s">
        <v>90</v>
      </c>
      <c r="AW122" s="12" t="s">
        <v>41</v>
      </c>
      <c r="AX122" s="12" t="s">
        <v>81</v>
      </c>
      <c r="AY122" s="153" t="s">
        <v>311</v>
      </c>
    </row>
    <row r="123" spans="2:65" s="12" customFormat="1" ht="11.25" x14ac:dyDescent="0.2">
      <c r="B123" s="151"/>
      <c r="D123" s="152" t="s">
        <v>322</v>
      </c>
      <c r="E123" s="153" t="s">
        <v>43</v>
      </c>
      <c r="F123" s="154" t="s">
        <v>5446</v>
      </c>
      <c r="H123" s="155">
        <v>11.1</v>
      </c>
      <c r="I123" s="156"/>
      <c r="L123" s="151"/>
      <c r="M123" s="157"/>
      <c r="T123" s="158"/>
      <c r="AT123" s="153" t="s">
        <v>322</v>
      </c>
      <c r="AU123" s="153" t="s">
        <v>90</v>
      </c>
      <c r="AV123" s="12" t="s">
        <v>90</v>
      </c>
      <c r="AW123" s="12" t="s">
        <v>41</v>
      </c>
      <c r="AX123" s="12" t="s">
        <v>81</v>
      </c>
      <c r="AY123" s="153" t="s">
        <v>311</v>
      </c>
    </row>
    <row r="124" spans="2:65" s="12" customFormat="1" ht="11.25" x14ac:dyDescent="0.2">
      <c r="B124" s="151"/>
      <c r="D124" s="152" t="s">
        <v>322</v>
      </c>
      <c r="E124" s="153" t="s">
        <v>43</v>
      </c>
      <c r="F124" s="154" t="s">
        <v>5447</v>
      </c>
      <c r="H124" s="155">
        <v>34.049999999999997</v>
      </c>
      <c r="I124" s="156"/>
      <c r="L124" s="151"/>
      <c r="M124" s="157"/>
      <c r="T124" s="158"/>
      <c r="AT124" s="153" t="s">
        <v>322</v>
      </c>
      <c r="AU124" s="153" t="s">
        <v>90</v>
      </c>
      <c r="AV124" s="12" t="s">
        <v>90</v>
      </c>
      <c r="AW124" s="12" t="s">
        <v>41</v>
      </c>
      <c r="AX124" s="12" t="s">
        <v>81</v>
      </c>
      <c r="AY124" s="153" t="s">
        <v>311</v>
      </c>
    </row>
    <row r="125" spans="2:65" s="12" customFormat="1" ht="11.25" x14ac:dyDescent="0.2">
      <c r="B125" s="151"/>
      <c r="D125" s="152" t="s">
        <v>322</v>
      </c>
      <c r="E125" s="153" t="s">
        <v>43</v>
      </c>
      <c r="F125" s="154" t="s">
        <v>5448</v>
      </c>
      <c r="H125" s="155">
        <v>63.6</v>
      </c>
      <c r="I125" s="156"/>
      <c r="L125" s="151"/>
      <c r="M125" s="157"/>
      <c r="T125" s="158"/>
      <c r="AT125" s="153" t="s">
        <v>322</v>
      </c>
      <c r="AU125" s="153" t="s">
        <v>90</v>
      </c>
      <c r="AV125" s="12" t="s">
        <v>90</v>
      </c>
      <c r="AW125" s="12" t="s">
        <v>41</v>
      </c>
      <c r="AX125" s="12" t="s">
        <v>81</v>
      </c>
      <c r="AY125" s="153" t="s">
        <v>311</v>
      </c>
    </row>
    <row r="126" spans="2:65" s="13" customFormat="1" ht="11.25" x14ac:dyDescent="0.2">
      <c r="B126" s="159"/>
      <c r="D126" s="152" t="s">
        <v>322</v>
      </c>
      <c r="E126" s="160" t="s">
        <v>5396</v>
      </c>
      <c r="F126" s="161" t="s">
        <v>331</v>
      </c>
      <c r="H126" s="162">
        <v>2119.27</v>
      </c>
      <c r="I126" s="163"/>
      <c r="L126" s="159"/>
      <c r="M126" s="164"/>
      <c r="T126" s="165"/>
      <c r="AT126" s="160" t="s">
        <v>322</v>
      </c>
      <c r="AU126" s="160" t="s">
        <v>90</v>
      </c>
      <c r="AV126" s="13" t="s">
        <v>318</v>
      </c>
      <c r="AW126" s="13" t="s">
        <v>41</v>
      </c>
      <c r="AX126" s="13" t="s">
        <v>88</v>
      </c>
      <c r="AY126" s="160" t="s">
        <v>311</v>
      </c>
    </row>
    <row r="127" spans="2:65" s="1" customFormat="1" ht="24.2" customHeight="1" x14ac:dyDescent="0.2">
      <c r="B127" s="34"/>
      <c r="C127" s="134" t="s">
        <v>318</v>
      </c>
      <c r="D127" s="134" t="s">
        <v>313</v>
      </c>
      <c r="E127" s="135" t="s">
        <v>5449</v>
      </c>
      <c r="F127" s="136" t="s">
        <v>5450</v>
      </c>
      <c r="G127" s="137" t="s">
        <v>250</v>
      </c>
      <c r="H127" s="138">
        <v>933.73</v>
      </c>
      <c r="I127" s="139"/>
      <c r="J127" s="140">
        <f>ROUND(I127*H127,2)</f>
        <v>0</v>
      </c>
      <c r="K127" s="136" t="s">
        <v>317</v>
      </c>
      <c r="L127" s="34"/>
      <c r="M127" s="141" t="s">
        <v>43</v>
      </c>
      <c r="N127" s="142" t="s">
        <v>52</v>
      </c>
      <c r="P127" s="143">
        <f>O127*H127</f>
        <v>0</v>
      </c>
      <c r="Q127" s="143">
        <v>5.8E-4</v>
      </c>
      <c r="R127" s="143">
        <f>Q127*H127</f>
        <v>0.54156340000000003</v>
      </c>
      <c r="S127" s="143">
        <v>0</v>
      </c>
      <c r="T127" s="144">
        <f>S127*H127</f>
        <v>0</v>
      </c>
      <c r="AR127" s="145" t="s">
        <v>318</v>
      </c>
      <c r="AT127" s="145" t="s">
        <v>313</v>
      </c>
      <c r="AU127" s="145" t="s">
        <v>90</v>
      </c>
      <c r="AY127" s="18" t="s">
        <v>311</v>
      </c>
      <c r="BE127" s="146">
        <f>IF(N127="základní",J127,0)</f>
        <v>0</v>
      </c>
      <c r="BF127" s="146">
        <f>IF(N127="snížená",J127,0)</f>
        <v>0</v>
      </c>
      <c r="BG127" s="146">
        <f>IF(N127="zákl. přenesená",J127,0)</f>
        <v>0</v>
      </c>
      <c r="BH127" s="146">
        <f>IF(N127="sníž. přenesená",J127,0)</f>
        <v>0</v>
      </c>
      <c r="BI127" s="146">
        <f>IF(N127="nulová",J127,0)</f>
        <v>0</v>
      </c>
      <c r="BJ127" s="18" t="s">
        <v>88</v>
      </c>
      <c r="BK127" s="146">
        <f>ROUND(I127*H127,2)</f>
        <v>0</v>
      </c>
      <c r="BL127" s="18" t="s">
        <v>318</v>
      </c>
      <c r="BM127" s="145" t="s">
        <v>5451</v>
      </c>
    </row>
    <row r="128" spans="2:65" s="1" customFormat="1" ht="11.25" x14ac:dyDescent="0.2">
      <c r="B128" s="34"/>
      <c r="D128" s="147" t="s">
        <v>320</v>
      </c>
      <c r="F128" s="148" t="s">
        <v>5452</v>
      </c>
      <c r="I128" s="149"/>
      <c r="L128" s="34"/>
      <c r="M128" s="150"/>
      <c r="T128" s="55"/>
      <c r="AT128" s="18" t="s">
        <v>320</v>
      </c>
      <c r="AU128" s="18" t="s">
        <v>90</v>
      </c>
    </row>
    <row r="129" spans="2:65" s="14" customFormat="1" ht="11.25" x14ac:dyDescent="0.2">
      <c r="B129" s="166"/>
      <c r="D129" s="152" t="s">
        <v>322</v>
      </c>
      <c r="E129" s="167" t="s">
        <v>43</v>
      </c>
      <c r="F129" s="168" t="s">
        <v>5429</v>
      </c>
      <c r="H129" s="167" t="s">
        <v>43</v>
      </c>
      <c r="I129" s="169"/>
      <c r="L129" s="166"/>
      <c r="M129" s="170"/>
      <c r="T129" s="171"/>
      <c r="AT129" s="167" t="s">
        <v>322</v>
      </c>
      <c r="AU129" s="167" t="s">
        <v>90</v>
      </c>
      <c r="AV129" s="14" t="s">
        <v>88</v>
      </c>
      <c r="AW129" s="14" t="s">
        <v>41</v>
      </c>
      <c r="AX129" s="14" t="s">
        <v>81</v>
      </c>
      <c r="AY129" s="167" t="s">
        <v>311</v>
      </c>
    </row>
    <row r="130" spans="2:65" s="12" customFormat="1" ht="11.25" x14ac:dyDescent="0.2">
      <c r="B130" s="151"/>
      <c r="D130" s="152" t="s">
        <v>322</v>
      </c>
      <c r="E130" s="153" t="s">
        <v>43</v>
      </c>
      <c r="F130" s="154" t="s">
        <v>5453</v>
      </c>
      <c r="H130" s="155">
        <v>130.19999999999999</v>
      </c>
      <c r="I130" s="156"/>
      <c r="L130" s="151"/>
      <c r="M130" s="157"/>
      <c r="T130" s="158"/>
      <c r="AT130" s="153" t="s">
        <v>322</v>
      </c>
      <c r="AU130" s="153" t="s">
        <v>90</v>
      </c>
      <c r="AV130" s="12" t="s">
        <v>90</v>
      </c>
      <c r="AW130" s="12" t="s">
        <v>41</v>
      </c>
      <c r="AX130" s="12" t="s">
        <v>81</v>
      </c>
      <c r="AY130" s="153" t="s">
        <v>311</v>
      </c>
    </row>
    <row r="131" spans="2:65" s="12" customFormat="1" ht="11.25" x14ac:dyDescent="0.2">
      <c r="B131" s="151"/>
      <c r="D131" s="152" t="s">
        <v>322</v>
      </c>
      <c r="E131" s="153" t="s">
        <v>43</v>
      </c>
      <c r="F131" s="154" t="s">
        <v>5454</v>
      </c>
      <c r="H131" s="155">
        <v>17.75</v>
      </c>
      <c r="I131" s="156"/>
      <c r="L131" s="151"/>
      <c r="M131" s="157"/>
      <c r="T131" s="158"/>
      <c r="AT131" s="153" t="s">
        <v>322</v>
      </c>
      <c r="AU131" s="153" t="s">
        <v>90</v>
      </c>
      <c r="AV131" s="12" t="s">
        <v>90</v>
      </c>
      <c r="AW131" s="12" t="s">
        <v>41</v>
      </c>
      <c r="AX131" s="12" t="s">
        <v>81</v>
      </c>
      <c r="AY131" s="153" t="s">
        <v>311</v>
      </c>
    </row>
    <row r="132" spans="2:65" s="12" customFormat="1" ht="11.25" x14ac:dyDescent="0.2">
      <c r="B132" s="151"/>
      <c r="D132" s="152" t="s">
        <v>322</v>
      </c>
      <c r="E132" s="153" t="s">
        <v>43</v>
      </c>
      <c r="F132" s="154" t="s">
        <v>5455</v>
      </c>
      <c r="H132" s="155">
        <v>13.2</v>
      </c>
      <c r="I132" s="156"/>
      <c r="L132" s="151"/>
      <c r="M132" s="157"/>
      <c r="T132" s="158"/>
      <c r="AT132" s="153" t="s">
        <v>322</v>
      </c>
      <c r="AU132" s="153" t="s">
        <v>90</v>
      </c>
      <c r="AV132" s="12" t="s">
        <v>90</v>
      </c>
      <c r="AW132" s="12" t="s">
        <v>41</v>
      </c>
      <c r="AX132" s="12" t="s">
        <v>81</v>
      </c>
      <c r="AY132" s="153" t="s">
        <v>311</v>
      </c>
    </row>
    <row r="133" spans="2:65" s="12" customFormat="1" ht="11.25" x14ac:dyDescent="0.2">
      <c r="B133" s="151"/>
      <c r="D133" s="152" t="s">
        <v>322</v>
      </c>
      <c r="E133" s="153" t="s">
        <v>43</v>
      </c>
      <c r="F133" s="154" t="s">
        <v>5456</v>
      </c>
      <c r="H133" s="155">
        <v>25.29</v>
      </c>
      <c r="I133" s="156"/>
      <c r="L133" s="151"/>
      <c r="M133" s="157"/>
      <c r="T133" s="158"/>
      <c r="AT133" s="153" t="s">
        <v>322</v>
      </c>
      <c r="AU133" s="153" t="s">
        <v>90</v>
      </c>
      <c r="AV133" s="12" t="s">
        <v>90</v>
      </c>
      <c r="AW133" s="12" t="s">
        <v>41</v>
      </c>
      <c r="AX133" s="12" t="s">
        <v>81</v>
      </c>
      <c r="AY133" s="153" t="s">
        <v>311</v>
      </c>
    </row>
    <row r="134" spans="2:65" s="12" customFormat="1" ht="11.25" x14ac:dyDescent="0.2">
      <c r="B134" s="151"/>
      <c r="D134" s="152" t="s">
        <v>322</v>
      </c>
      <c r="E134" s="153" t="s">
        <v>43</v>
      </c>
      <c r="F134" s="154" t="s">
        <v>5457</v>
      </c>
      <c r="H134" s="155">
        <v>241.14</v>
      </c>
      <c r="I134" s="156"/>
      <c r="L134" s="151"/>
      <c r="M134" s="157"/>
      <c r="T134" s="158"/>
      <c r="AT134" s="153" t="s">
        <v>322</v>
      </c>
      <c r="AU134" s="153" t="s">
        <v>90</v>
      </c>
      <c r="AV134" s="12" t="s">
        <v>90</v>
      </c>
      <c r="AW134" s="12" t="s">
        <v>41</v>
      </c>
      <c r="AX134" s="12" t="s">
        <v>81</v>
      </c>
      <c r="AY134" s="153" t="s">
        <v>311</v>
      </c>
    </row>
    <row r="135" spans="2:65" s="12" customFormat="1" ht="11.25" x14ac:dyDescent="0.2">
      <c r="B135" s="151"/>
      <c r="D135" s="152" t="s">
        <v>322</v>
      </c>
      <c r="E135" s="153" t="s">
        <v>43</v>
      </c>
      <c r="F135" s="154" t="s">
        <v>5458</v>
      </c>
      <c r="H135" s="155">
        <v>115.25</v>
      </c>
      <c r="I135" s="156"/>
      <c r="L135" s="151"/>
      <c r="M135" s="157"/>
      <c r="T135" s="158"/>
      <c r="AT135" s="153" t="s">
        <v>322</v>
      </c>
      <c r="AU135" s="153" t="s">
        <v>90</v>
      </c>
      <c r="AV135" s="12" t="s">
        <v>90</v>
      </c>
      <c r="AW135" s="12" t="s">
        <v>41</v>
      </c>
      <c r="AX135" s="12" t="s">
        <v>81</v>
      </c>
      <c r="AY135" s="153" t="s">
        <v>311</v>
      </c>
    </row>
    <row r="136" spans="2:65" s="12" customFormat="1" ht="11.25" x14ac:dyDescent="0.2">
      <c r="B136" s="151"/>
      <c r="D136" s="152" t="s">
        <v>322</v>
      </c>
      <c r="E136" s="153" t="s">
        <v>43</v>
      </c>
      <c r="F136" s="154" t="s">
        <v>5459</v>
      </c>
      <c r="H136" s="155">
        <v>54.1</v>
      </c>
      <c r="I136" s="156"/>
      <c r="L136" s="151"/>
      <c r="M136" s="157"/>
      <c r="T136" s="158"/>
      <c r="AT136" s="153" t="s">
        <v>322</v>
      </c>
      <c r="AU136" s="153" t="s">
        <v>90</v>
      </c>
      <c r="AV136" s="12" t="s">
        <v>90</v>
      </c>
      <c r="AW136" s="12" t="s">
        <v>41</v>
      </c>
      <c r="AX136" s="12" t="s">
        <v>81</v>
      </c>
      <c r="AY136" s="153" t="s">
        <v>311</v>
      </c>
    </row>
    <row r="137" spans="2:65" s="12" customFormat="1" ht="11.25" x14ac:dyDescent="0.2">
      <c r="B137" s="151"/>
      <c r="D137" s="152" t="s">
        <v>322</v>
      </c>
      <c r="E137" s="153" t="s">
        <v>43</v>
      </c>
      <c r="F137" s="154" t="s">
        <v>5460</v>
      </c>
      <c r="H137" s="155">
        <v>54.6</v>
      </c>
      <c r="I137" s="156"/>
      <c r="L137" s="151"/>
      <c r="M137" s="157"/>
      <c r="T137" s="158"/>
      <c r="AT137" s="153" t="s">
        <v>322</v>
      </c>
      <c r="AU137" s="153" t="s">
        <v>90</v>
      </c>
      <c r="AV137" s="12" t="s">
        <v>90</v>
      </c>
      <c r="AW137" s="12" t="s">
        <v>41</v>
      </c>
      <c r="AX137" s="12" t="s">
        <v>81</v>
      </c>
      <c r="AY137" s="153" t="s">
        <v>311</v>
      </c>
    </row>
    <row r="138" spans="2:65" s="12" customFormat="1" ht="11.25" x14ac:dyDescent="0.2">
      <c r="B138" s="151"/>
      <c r="D138" s="152" t="s">
        <v>322</v>
      </c>
      <c r="E138" s="153" t="s">
        <v>43</v>
      </c>
      <c r="F138" s="154" t="s">
        <v>5461</v>
      </c>
      <c r="H138" s="155">
        <v>129.80000000000001</v>
      </c>
      <c r="I138" s="156"/>
      <c r="L138" s="151"/>
      <c r="M138" s="157"/>
      <c r="T138" s="158"/>
      <c r="AT138" s="153" t="s">
        <v>322</v>
      </c>
      <c r="AU138" s="153" t="s">
        <v>90</v>
      </c>
      <c r="AV138" s="12" t="s">
        <v>90</v>
      </c>
      <c r="AW138" s="12" t="s">
        <v>41</v>
      </c>
      <c r="AX138" s="12" t="s">
        <v>81</v>
      </c>
      <c r="AY138" s="153" t="s">
        <v>311</v>
      </c>
    </row>
    <row r="139" spans="2:65" s="12" customFormat="1" ht="11.25" x14ac:dyDescent="0.2">
      <c r="B139" s="151"/>
      <c r="D139" s="152" t="s">
        <v>322</v>
      </c>
      <c r="E139" s="153" t="s">
        <v>43</v>
      </c>
      <c r="F139" s="154" t="s">
        <v>5462</v>
      </c>
      <c r="H139" s="155">
        <v>63</v>
      </c>
      <c r="I139" s="156"/>
      <c r="L139" s="151"/>
      <c r="M139" s="157"/>
      <c r="T139" s="158"/>
      <c r="AT139" s="153" t="s">
        <v>322</v>
      </c>
      <c r="AU139" s="153" t="s">
        <v>90</v>
      </c>
      <c r="AV139" s="12" t="s">
        <v>90</v>
      </c>
      <c r="AW139" s="12" t="s">
        <v>41</v>
      </c>
      <c r="AX139" s="12" t="s">
        <v>81</v>
      </c>
      <c r="AY139" s="153" t="s">
        <v>311</v>
      </c>
    </row>
    <row r="140" spans="2:65" s="12" customFormat="1" ht="11.25" x14ac:dyDescent="0.2">
      <c r="B140" s="151"/>
      <c r="D140" s="152" t="s">
        <v>322</v>
      </c>
      <c r="E140" s="153" t="s">
        <v>43</v>
      </c>
      <c r="F140" s="154" t="s">
        <v>5463</v>
      </c>
      <c r="H140" s="155">
        <v>22.2</v>
      </c>
      <c r="I140" s="156"/>
      <c r="L140" s="151"/>
      <c r="M140" s="157"/>
      <c r="T140" s="158"/>
      <c r="AT140" s="153" t="s">
        <v>322</v>
      </c>
      <c r="AU140" s="153" t="s">
        <v>90</v>
      </c>
      <c r="AV140" s="12" t="s">
        <v>90</v>
      </c>
      <c r="AW140" s="12" t="s">
        <v>41</v>
      </c>
      <c r="AX140" s="12" t="s">
        <v>81</v>
      </c>
      <c r="AY140" s="153" t="s">
        <v>311</v>
      </c>
    </row>
    <row r="141" spans="2:65" s="12" customFormat="1" ht="11.25" x14ac:dyDescent="0.2">
      <c r="B141" s="151"/>
      <c r="D141" s="152" t="s">
        <v>322</v>
      </c>
      <c r="E141" s="153" t="s">
        <v>43</v>
      </c>
      <c r="F141" s="154" t="s">
        <v>5464</v>
      </c>
      <c r="H141" s="155">
        <v>67.2</v>
      </c>
      <c r="I141" s="156"/>
      <c r="L141" s="151"/>
      <c r="M141" s="157"/>
      <c r="T141" s="158"/>
      <c r="AT141" s="153" t="s">
        <v>322</v>
      </c>
      <c r="AU141" s="153" t="s">
        <v>90</v>
      </c>
      <c r="AV141" s="12" t="s">
        <v>90</v>
      </c>
      <c r="AW141" s="12" t="s">
        <v>41</v>
      </c>
      <c r="AX141" s="12" t="s">
        <v>81</v>
      </c>
      <c r="AY141" s="153" t="s">
        <v>311</v>
      </c>
    </row>
    <row r="142" spans="2:65" s="13" customFormat="1" ht="11.25" x14ac:dyDescent="0.2">
      <c r="B142" s="159"/>
      <c r="D142" s="152" t="s">
        <v>322</v>
      </c>
      <c r="E142" s="160" t="s">
        <v>43</v>
      </c>
      <c r="F142" s="161" t="s">
        <v>331</v>
      </c>
      <c r="H142" s="162">
        <v>933.73</v>
      </c>
      <c r="I142" s="163"/>
      <c r="L142" s="159"/>
      <c r="M142" s="164"/>
      <c r="T142" s="165"/>
      <c r="AT142" s="160" t="s">
        <v>322</v>
      </c>
      <c r="AU142" s="160" t="s">
        <v>90</v>
      </c>
      <c r="AV142" s="13" t="s">
        <v>318</v>
      </c>
      <c r="AW142" s="13" t="s">
        <v>41</v>
      </c>
      <c r="AX142" s="13" t="s">
        <v>88</v>
      </c>
      <c r="AY142" s="160" t="s">
        <v>311</v>
      </c>
    </row>
    <row r="143" spans="2:65" s="1" customFormat="1" ht="24.2" customHeight="1" x14ac:dyDescent="0.2">
      <c r="B143" s="34"/>
      <c r="C143" s="134" t="s">
        <v>344</v>
      </c>
      <c r="D143" s="134" t="s">
        <v>313</v>
      </c>
      <c r="E143" s="135" t="s">
        <v>5465</v>
      </c>
      <c r="F143" s="136" t="s">
        <v>5466</v>
      </c>
      <c r="G143" s="137" t="s">
        <v>250</v>
      </c>
      <c r="H143" s="138">
        <v>41.5</v>
      </c>
      <c r="I143" s="139"/>
      <c r="J143" s="140">
        <f>ROUND(I143*H143,2)</f>
        <v>0</v>
      </c>
      <c r="K143" s="136" t="s">
        <v>317</v>
      </c>
      <c r="L143" s="34"/>
      <c r="M143" s="141" t="s">
        <v>43</v>
      </c>
      <c r="N143" s="142" t="s">
        <v>52</v>
      </c>
      <c r="P143" s="143">
        <f>O143*H143</f>
        <v>0</v>
      </c>
      <c r="Q143" s="143">
        <v>5.9000000000000003E-4</v>
      </c>
      <c r="R143" s="143">
        <f>Q143*H143</f>
        <v>2.4485E-2</v>
      </c>
      <c r="S143" s="143">
        <v>0</v>
      </c>
      <c r="T143" s="144">
        <f>S143*H143</f>
        <v>0</v>
      </c>
      <c r="AR143" s="145" t="s">
        <v>318</v>
      </c>
      <c r="AT143" s="145" t="s">
        <v>313</v>
      </c>
      <c r="AU143" s="145" t="s">
        <v>90</v>
      </c>
      <c r="AY143" s="18" t="s">
        <v>311</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318</v>
      </c>
      <c r="BM143" s="145" t="s">
        <v>5467</v>
      </c>
    </row>
    <row r="144" spans="2:65" s="1" customFormat="1" ht="11.25" x14ac:dyDescent="0.2">
      <c r="B144" s="34"/>
      <c r="D144" s="147" t="s">
        <v>320</v>
      </c>
      <c r="F144" s="148" t="s">
        <v>5468</v>
      </c>
      <c r="I144" s="149"/>
      <c r="L144" s="34"/>
      <c r="M144" s="150"/>
      <c r="T144" s="55"/>
      <c r="AT144" s="18" t="s">
        <v>320</v>
      </c>
      <c r="AU144" s="18" t="s">
        <v>90</v>
      </c>
    </row>
    <row r="145" spans="2:65" s="14" customFormat="1" ht="11.25" x14ac:dyDescent="0.2">
      <c r="B145" s="166"/>
      <c r="D145" s="152" t="s">
        <v>322</v>
      </c>
      <c r="E145" s="167" t="s">
        <v>43</v>
      </c>
      <c r="F145" s="168" t="s">
        <v>5429</v>
      </c>
      <c r="H145" s="167" t="s">
        <v>43</v>
      </c>
      <c r="I145" s="169"/>
      <c r="L145" s="166"/>
      <c r="M145" s="170"/>
      <c r="T145" s="171"/>
      <c r="AT145" s="167" t="s">
        <v>322</v>
      </c>
      <c r="AU145" s="167" t="s">
        <v>90</v>
      </c>
      <c r="AV145" s="14" t="s">
        <v>88</v>
      </c>
      <c r="AW145" s="14" t="s">
        <v>41</v>
      </c>
      <c r="AX145" s="14" t="s">
        <v>81</v>
      </c>
      <c r="AY145" s="167" t="s">
        <v>311</v>
      </c>
    </row>
    <row r="146" spans="2:65" s="12" customFormat="1" ht="11.25" x14ac:dyDescent="0.2">
      <c r="B146" s="151"/>
      <c r="D146" s="152" t="s">
        <v>322</v>
      </c>
      <c r="E146" s="153" t="s">
        <v>43</v>
      </c>
      <c r="F146" s="154" t="s">
        <v>5469</v>
      </c>
      <c r="H146" s="155">
        <v>41.5</v>
      </c>
      <c r="I146" s="156"/>
      <c r="L146" s="151"/>
      <c r="M146" s="157"/>
      <c r="T146" s="158"/>
      <c r="AT146" s="153" t="s">
        <v>322</v>
      </c>
      <c r="AU146" s="153" t="s">
        <v>90</v>
      </c>
      <c r="AV146" s="12" t="s">
        <v>90</v>
      </c>
      <c r="AW146" s="12" t="s">
        <v>41</v>
      </c>
      <c r="AX146" s="12" t="s">
        <v>88</v>
      </c>
      <c r="AY146" s="153" t="s">
        <v>311</v>
      </c>
    </row>
    <row r="147" spans="2:65" s="1" customFormat="1" ht="24.2" customHeight="1" x14ac:dyDescent="0.2">
      <c r="B147" s="34"/>
      <c r="C147" s="134" t="s">
        <v>350</v>
      </c>
      <c r="D147" s="134" t="s">
        <v>313</v>
      </c>
      <c r="E147" s="135" t="s">
        <v>5470</v>
      </c>
      <c r="F147" s="136" t="s">
        <v>5471</v>
      </c>
      <c r="G147" s="137" t="s">
        <v>250</v>
      </c>
      <c r="H147" s="138">
        <v>305.5</v>
      </c>
      <c r="I147" s="139"/>
      <c r="J147" s="140">
        <f>ROUND(I147*H147,2)</f>
        <v>0</v>
      </c>
      <c r="K147" s="136" t="s">
        <v>317</v>
      </c>
      <c r="L147" s="34"/>
      <c r="M147" s="141" t="s">
        <v>43</v>
      </c>
      <c r="N147" s="142" t="s">
        <v>52</v>
      </c>
      <c r="P147" s="143">
        <f>O147*H147</f>
        <v>0</v>
      </c>
      <c r="Q147" s="143">
        <v>6.4000000000000005E-4</v>
      </c>
      <c r="R147" s="143">
        <f>Q147*H147</f>
        <v>0.19552000000000003</v>
      </c>
      <c r="S147" s="143">
        <v>0</v>
      </c>
      <c r="T147" s="144">
        <f>S147*H147</f>
        <v>0</v>
      </c>
      <c r="AR147" s="145" t="s">
        <v>318</v>
      </c>
      <c r="AT147" s="145" t="s">
        <v>313</v>
      </c>
      <c r="AU147" s="145" t="s">
        <v>90</v>
      </c>
      <c r="AY147" s="18" t="s">
        <v>311</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318</v>
      </c>
      <c r="BM147" s="145" t="s">
        <v>5472</v>
      </c>
    </row>
    <row r="148" spans="2:65" s="1" customFormat="1" ht="11.25" x14ac:dyDescent="0.2">
      <c r="B148" s="34"/>
      <c r="D148" s="147" t="s">
        <v>320</v>
      </c>
      <c r="F148" s="148" t="s">
        <v>5473</v>
      </c>
      <c r="I148" s="149"/>
      <c r="L148" s="34"/>
      <c r="M148" s="150"/>
      <c r="T148" s="55"/>
      <c r="AT148" s="18" t="s">
        <v>320</v>
      </c>
      <c r="AU148" s="18" t="s">
        <v>90</v>
      </c>
    </row>
    <row r="149" spans="2:65" s="14" customFormat="1" ht="11.25" x14ac:dyDescent="0.2">
      <c r="B149" s="166"/>
      <c r="D149" s="152" t="s">
        <v>322</v>
      </c>
      <c r="E149" s="167" t="s">
        <v>43</v>
      </c>
      <c r="F149" s="168" t="s">
        <v>5429</v>
      </c>
      <c r="H149" s="167" t="s">
        <v>43</v>
      </c>
      <c r="I149" s="169"/>
      <c r="L149" s="166"/>
      <c r="M149" s="170"/>
      <c r="T149" s="171"/>
      <c r="AT149" s="167" t="s">
        <v>322</v>
      </c>
      <c r="AU149" s="167" t="s">
        <v>90</v>
      </c>
      <c r="AV149" s="14" t="s">
        <v>88</v>
      </c>
      <c r="AW149" s="14" t="s">
        <v>41</v>
      </c>
      <c r="AX149" s="14" t="s">
        <v>81</v>
      </c>
      <c r="AY149" s="167" t="s">
        <v>311</v>
      </c>
    </row>
    <row r="150" spans="2:65" s="12" customFormat="1" ht="11.25" x14ac:dyDescent="0.2">
      <c r="B150" s="151"/>
      <c r="D150" s="152" t="s">
        <v>322</v>
      </c>
      <c r="E150" s="153" t="s">
        <v>43</v>
      </c>
      <c r="F150" s="154" t="s">
        <v>5474</v>
      </c>
      <c r="H150" s="155">
        <v>305.5</v>
      </c>
      <c r="I150" s="156"/>
      <c r="L150" s="151"/>
      <c r="M150" s="157"/>
      <c r="T150" s="158"/>
      <c r="AT150" s="153" t="s">
        <v>322</v>
      </c>
      <c r="AU150" s="153" t="s">
        <v>90</v>
      </c>
      <c r="AV150" s="12" t="s">
        <v>90</v>
      </c>
      <c r="AW150" s="12" t="s">
        <v>41</v>
      </c>
      <c r="AX150" s="12" t="s">
        <v>88</v>
      </c>
      <c r="AY150" s="153" t="s">
        <v>311</v>
      </c>
    </row>
    <row r="151" spans="2:65" s="1" customFormat="1" ht="24.2" customHeight="1" x14ac:dyDescent="0.2">
      <c r="B151" s="34"/>
      <c r="C151" s="134" t="s">
        <v>356</v>
      </c>
      <c r="D151" s="134" t="s">
        <v>313</v>
      </c>
      <c r="E151" s="135" t="s">
        <v>5475</v>
      </c>
      <c r="F151" s="136" t="s">
        <v>5476</v>
      </c>
      <c r="G151" s="137" t="s">
        <v>250</v>
      </c>
      <c r="H151" s="138">
        <v>1786.2</v>
      </c>
      <c r="I151" s="139"/>
      <c r="J151" s="140">
        <f>ROUND(I151*H151,2)</f>
        <v>0</v>
      </c>
      <c r="K151" s="136" t="s">
        <v>317</v>
      </c>
      <c r="L151" s="34"/>
      <c r="M151" s="141" t="s">
        <v>43</v>
      </c>
      <c r="N151" s="142" t="s">
        <v>52</v>
      </c>
      <c r="P151" s="143">
        <f>O151*H151</f>
        <v>0</v>
      </c>
      <c r="Q151" s="143">
        <v>6.2E-4</v>
      </c>
      <c r="R151" s="143">
        <f>Q151*H151</f>
        <v>1.1074440000000001</v>
      </c>
      <c r="S151" s="143">
        <v>0</v>
      </c>
      <c r="T151" s="144">
        <f>S151*H151</f>
        <v>0</v>
      </c>
      <c r="AR151" s="145" t="s">
        <v>318</v>
      </c>
      <c r="AT151" s="145" t="s">
        <v>313</v>
      </c>
      <c r="AU151" s="145" t="s">
        <v>90</v>
      </c>
      <c r="AY151" s="18" t="s">
        <v>311</v>
      </c>
      <c r="BE151" s="146">
        <f>IF(N151="základní",J151,0)</f>
        <v>0</v>
      </c>
      <c r="BF151" s="146">
        <f>IF(N151="snížená",J151,0)</f>
        <v>0</v>
      </c>
      <c r="BG151" s="146">
        <f>IF(N151="zákl. přenesená",J151,0)</f>
        <v>0</v>
      </c>
      <c r="BH151" s="146">
        <f>IF(N151="sníž. přenesená",J151,0)</f>
        <v>0</v>
      </c>
      <c r="BI151" s="146">
        <f>IF(N151="nulová",J151,0)</f>
        <v>0</v>
      </c>
      <c r="BJ151" s="18" t="s">
        <v>88</v>
      </c>
      <c r="BK151" s="146">
        <f>ROUND(I151*H151,2)</f>
        <v>0</v>
      </c>
      <c r="BL151" s="18" t="s">
        <v>318</v>
      </c>
      <c r="BM151" s="145" t="s">
        <v>5477</v>
      </c>
    </row>
    <row r="152" spans="2:65" s="1" customFormat="1" ht="11.25" x14ac:dyDescent="0.2">
      <c r="B152" s="34"/>
      <c r="D152" s="147" t="s">
        <v>320</v>
      </c>
      <c r="F152" s="148" t="s">
        <v>5478</v>
      </c>
      <c r="I152" s="149"/>
      <c r="L152" s="34"/>
      <c r="M152" s="150"/>
      <c r="T152" s="55"/>
      <c r="AT152" s="18" t="s">
        <v>320</v>
      </c>
      <c r="AU152" s="18" t="s">
        <v>90</v>
      </c>
    </row>
    <row r="153" spans="2:65" s="14" customFormat="1" ht="11.25" x14ac:dyDescent="0.2">
      <c r="B153" s="166"/>
      <c r="D153" s="152" t="s">
        <v>322</v>
      </c>
      <c r="E153" s="167" t="s">
        <v>43</v>
      </c>
      <c r="F153" s="168" t="s">
        <v>5429</v>
      </c>
      <c r="H153" s="167" t="s">
        <v>43</v>
      </c>
      <c r="I153" s="169"/>
      <c r="L153" s="166"/>
      <c r="M153" s="170"/>
      <c r="T153" s="171"/>
      <c r="AT153" s="167" t="s">
        <v>322</v>
      </c>
      <c r="AU153" s="167" t="s">
        <v>90</v>
      </c>
      <c r="AV153" s="14" t="s">
        <v>88</v>
      </c>
      <c r="AW153" s="14" t="s">
        <v>41</v>
      </c>
      <c r="AX153" s="14" t="s">
        <v>81</v>
      </c>
      <c r="AY153" s="167" t="s">
        <v>311</v>
      </c>
    </row>
    <row r="154" spans="2:65" s="12" customFormat="1" ht="11.25" x14ac:dyDescent="0.2">
      <c r="B154" s="151"/>
      <c r="D154" s="152" t="s">
        <v>322</v>
      </c>
      <c r="E154" s="153" t="s">
        <v>43</v>
      </c>
      <c r="F154" s="154" t="s">
        <v>5479</v>
      </c>
      <c r="H154" s="155">
        <v>216.1</v>
      </c>
      <c r="I154" s="156"/>
      <c r="L154" s="151"/>
      <c r="M154" s="157"/>
      <c r="T154" s="158"/>
      <c r="AT154" s="153" t="s">
        <v>322</v>
      </c>
      <c r="AU154" s="153" t="s">
        <v>90</v>
      </c>
      <c r="AV154" s="12" t="s">
        <v>90</v>
      </c>
      <c r="AW154" s="12" t="s">
        <v>41</v>
      </c>
      <c r="AX154" s="12" t="s">
        <v>81</v>
      </c>
      <c r="AY154" s="153" t="s">
        <v>311</v>
      </c>
    </row>
    <row r="155" spans="2:65" s="12" customFormat="1" ht="11.25" x14ac:dyDescent="0.2">
      <c r="B155" s="151"/>
      <c r="D155" s="152" t="s">
        <v>322</v>
      </c>
      <c r="E155" s="153" t="s">
        <v>43</v>
      </c>
      <c r="F155" s="154" t="s">
        <v>5480</v>
      </c>
      <c r="H155" s="155">
        <v>694.2</v>
      </c>
      <c r="I155" s="156"/>
      <c r="L155" s="151"/>
      <c r="M155" s="157"/>
      <c r="T155" s="158"/>
      <c r="AT155" s="153" t="s">
        <v>322</v>
      </c>
      <c r="AU155" s="153" t="s">
        <v>90</v>
      </c>
      <c r="AV155" s="12" t="s">
        <v>90</v>
      </c>
      <c r="AW155" s="12" t="s">
        <v>41</v>
      </c>
      <c r="AX155" s="12" t="s">
        <v>81</v>
      </c>
      <c r="AY155" s="153" t="s">
        <v>311</v>
      </c>
    </row>
    <row r="156" spans="2:65" s="12" customFormat="1" ht="11.25" x14ac:dyDescent="0.2">
      <c r="B156" s="151"/>
      <c r="D156" s="152" t="s">
        <v>322</v>
      </c>
      <c r="E156" s="153" t="s">
        <v>43</v>
      </c>
      <c r="F156" s="154" t="s">
        <v>5481</v>
      </c>
      <c r="H156" s="155">
        <v>757.3</v>
      </c>
      <c r="I156" s="156"/>
      <c r="L156" s="151"/>
      <c r="M156" s="157"/>
      <c r="T156" s="158"/>
      <c r="AT156" s="153" t="s">
        <v>322</v>
      </c>
      <c r="AU156" s="153" t="s">
        <v>90</v>
      </c>
      <c r="AV156" s="12" t="s">
        <v>90</v>
      </c>
      <c r="AW156" s="12" t="s">
        <v>41</v>
      </c>
      <c r="AX156" s="12" t="s">
        <v>81</v>
      </c>
      <c r="AY156" s="153" t="s">
        <v>311</v>
      </c>
    </row>
    <row r="157" spans="2:65" s="12" customFormat="1" ht="11.25" x14ac:dyDescent="0.2">
      <c r="B157" s="151"/>
      <c r="D157" s="152" t="s">
        <v>322</v>
      </c>
      <c r="E157" s="153" t="s">
        <v>43</v>
      </c>
      <c r="F157" s="154" t="s">
        <v>5482</v>
      </c>
      <c r="H157" s="155">
        <v>118.6</v>
      </c>
      <c r="I157" s="156"/>
      <c r="L157" s="151"/>
      <c r="M157" s="157"/>
      <c r="T157" s="158"/>
      <c r="AT157" s="153" t="s">
        <v>322</v>
      </c>
      <c r="AU157" s="153" t="s">
        <v>90</v>
      </c>
      <c r="AV157" s="12" t="s">
        <v>90</v>
      </c>
      <c r="AW157" s="12" t="s">
        <v>41</v>
      </c>
      <c r="AX157" s="12" t="s">
        <v>81</v>
      </c>
      <c r="AY157" s="153" t="s">
        <v>311</v>
      </c>
    </row>
    <row r="158" spans="2:65" s="13" customFormat="1" ht="11.25" x14ac:dyDescent="0.2">
      <c r="B158" s="159"/>
      <c r="D158" s="152" t="s">
        <v>322</v>
      </c>
      <c r="E158" s="160" t="s">
        <v>43</v>
      </c>
      <c r="F158" s="161" t="s">
        <v>331</v>
      </c>
      <c r="H158" s="162">
        <v>1786.2</v>
      </c>
      <c r="I158" s="163"/>
      <c r="L158" s="159"/>
      <c r="M158" s="164"/>
      <c r="T158" s="165"/>
      <c r="AT158" s="160" t="s">
        <v>322</v>
      </c>
      <c r="AU158" s="160" t="s">
        <v>90</v>
      </c>
      <c r="AV158" s="13" t="s">
        <v>318</v>
      </c>
      <c r="AW158" s="13" t="s">
        <v>41</v>
      </c>
      <c r="AX158" s="13" t="s">
        <v>88</v>
      </c>
      <c r="AY158" s="160" t="s">
        <v>311</v>
      </c>
    </row>
    <row r="159" spans="2:65" s="1" customFormat="1" ht="24.2" customHeight="1" x14ac:dyDescent="0.2">
      <c r="B159" s="34"/>
      <c r="C159" s="134" t="s">
        <v>362</v>
      </c>
      <c r="D159" s="134" t="s">
        <v>313</v>
      </c>
      <c r="E159" s="135" t="s">
        <v>5483</v>
      </c>
      <c r="F159" s="136" t="s">
        <v>5484</v>
      </c>
      <c r="G159" s="137" t="s">
        <v>250</v>
      </c>
      <c r="H159" s="138">
        <v>213.5</v>
      </c>
      <c r="I159" s="139"/>
      <c r="J159" s="140">
        <f>ROUND(I159*H159,2)</f>
        <v>0</v>
      </c>
      <c r="K159" s="136" t="s">
        <v>317</v>
      </c>
      <c r="L159" s="34"/>
      <c r="M159" s="141" t="s">
        <v>43</v>
      </c>
      <c r="N159" s="142" t="s">
        <v>52</v>
      </c>
      <c r="P159" s="143">
        <f>O159*H159</f>
        <v>0</v>
      </c>
      <c r="Q159" s="143">
        <v>6.3000000000000003E-4</v>
      </c>
      <c r="R159" s="143">
        <f>Q159*H159</f>
        <v>0.13450500000000001</v>
      </c>
      <c r="S159" s="143">
        <v>0</v>
      </c>
      <c r="T159" s="144">
        <f>S159*H159</f>
        <v>0</v>
      </c>
      <c r="AR159" s="145" t="s">
        <v>318</v>
      </c>
      <c r="AT159" s="145" t="s">
        <v>313</v>
      </c>
      <c r="AU159" s="145" t="s">
        <v>90</v>
      </c>
      <c r="AY159" s="18" t="s">
        <v>311</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318</v>
      </c>
      <c r="BM159" s="145" t="s">
        <v>5485</v>
      </c>
    </row>
    <row r="160" spans="2:65" s="1" customFormat="1" ht="11.25" x14ac:dyDescent="0.2">
      <c r="B160" s="34"/>
      <c r="D160" s="147" t="s">
        <v>320</v>
      </c>
      <c r="F160" s="148" t="s">
        <v>5486</v>
      </c>
      <c r="I160" s="149"/>
      <c r="L160" s="34"/>
      <c r="M160" s="150"/>
      <c r="T160" s="55"/>
      <c r="AT160" s="18" t="s">
        <v>320</v>
      </c>
      <c r="AU160" s="18" t="s">
        <v>90</v>
      </c>
    </row>
    <row r="161" spans="2:65" s="14" customFormat="1" ht="11.25" x14ac:dyDescent="0.2">
      <c r="B161" s="166"/>
      <c r="D161" s="152" t="s">
        <v>322</v>
      </c>
      <c r="E161" s="167" t="s">
        <v>43</v>
      </c>
      <c r="F161" s="168" t="s">
        <v>5429</v>
      </c>
      <c r="H161" s="167" t="s">
        <v>43</v>
      </c>
      <c r="I161" s="169"/>
      <c r="L161" s="166"/>
      <c r="M161" s="170"/>
      <c r="T161" s="171"/>
      <c r="AT161" s="167" t="s">
        <v>322</v>
      </c>
      <c r="AU161" s="167" t="s">
        <v>90</v>
      </c>
      <c r="AV161" s="14" t="s">
        <v>88</v>
      </c>
      <c r="AW161" s="14" t="s">
        <v>41</v>
      </c>
      <c r="AX161" s="14" t="s">
        <v>81</v>
      </c>
      <c r="AY161" s="167" t="s">
        <v>311</v>
      </c>
    </row>
    <row r="162" spans="2:65" s="12" customFormat="1" ht="11.25" x14ac:dyDescent="0.2">
      <c r="B162" s="151"/>
      <c r="D162" s="152" t="s">
        <v>322</v>
      </c>
      <c r="E162" s="153" t="s">
        <v>43</v>
      </c>
      <c r="F162" s="154" t="s">
        <v>5487</v>
      </c>
      <c r="H162" s="155">
        <v>213.5</v>
      </c>
      <c r="I162" s="156"/>
      <c r="L162" s="151"/>
      <c r="M162" s="157"/>
      <c r="T162" s="158"/>
      <c r="AT162" s="153" t="s">
        <v>322</v>
      </c>
      <c r="AU162" s="153" t="s">
        <v>90</v>
      </c>
      <c r="AV162" s="12" t="s">
        <v>90</v>
      </c>
      <c r="AW162" s="12" t="s">
        <v>41</v>
      </c>
      <c r="AX162" s="12" t="s">
        <v>88</v>
      </c>
      <c r="AY162" s="153" t="s">
        <v>311</v>
      </c>
    </row>
    <row r="163" spans="2:65" s="1" customFormat="1" ht="24.2" customHeight="1" x14ac:dyDescent="0.2">
      <c r="B163" s="34"/>
      <c r="C163" s="134" t="s">
        <v>368</v>
      </c>
      <c r="D163" s="134" t="s">
        <v>313</v>
      </c>
      <c r="E163" s="135" t="s">
        <v>5488</v>
      </c>
      <c r="F163" s="136" t="s">
        <v>5489</v>
      </c>
      <c r="G163" s="137" t="s">
        <v>250</v>
      </c>
      <c r="H163" s="138">
        <v>933.73</v>
      </c>
      <c r="I163" s="139"/>
      <c r="J163" s="140">
        <f>ROUND(I163*H163,2)</f>
        <v>0</v>
      </c>
      <c r="K163" s="136" t="s">
        <v>317</v>
      </c>
      <c r="L163" s="34"/>
      <c r="M163" s="141" t="s">
        <v>43</v>
      </c>
      <c r="N163" s="142" t="s">
        <v>52</v>
      </c>
      <c r="P163" s="143">
        <f>O163*H163</f>
        <v>0</v>
      </c>
      <c r="Q163" s="143">
        <v>0</v>
      </c>
      <c r="R163" s="143">
        <f>Q163*H163</f>
        <v>0</v>
      </c>
      <c r="S163" s="143">
        <v>0</v>
      </c>
      <c r="T163" s="144">
        <f>S163*H163</f>
        <v>0</v>
      </c>
      <c r="AR163" s="145" t="s">
        <v>318</v>
      </c>
      <c r="AT163" s="145" t="s">
        <v>313</v>
      </c>
      <c r="AU163" s="145" t="s">
        <v>90</v>
      </c>
      <c r="AY163" s="18" t="s">
        <v>311</v>
      </c>
      <c r="BE163" s="146">
        <f>IF(N163="základní",J163,0)</f>
        <v>0</v>
      </c>
      <c r="BF163" s="146">
        <f>IF(N163="snížená",J163,0)</f>
        <v>0</v>
      </c>
      <c r="BG163" s="146">
        <f>IF(N163="zákl. přenesená",J163,0)</f>
        <v>0</v>
      </c>
      <c r="BH163" s="146">
        <f>IF(N163="sníž. přenesená",J163,0)</f>
        <v>0</v>
      </c>
      <c r="BI163" s="146">
        <f>IF(N163="nulová",J163,0)</f>
        <v>0</v>
      </c>
      <c r="BJ163" s="18" t="s">
        <v>88</v>
      </c>
      <c r="BK163" s="146">
        <f>ROUND(I163*H163,2)</f>
        <v>0</v>
      </c>
      <c r="BL163" s="18" t="s">
        <v>318</v>
      </c>
      <c r="BM163" s="145" t="s">
        <v>5490</v>
      </c>
    </row>
    <row r="164" spans="2:65" s="1" customFormat="1" ht="11.25" x14ac:dyDescent="0.2">
      <c r="B164" s="34"/>
      <c r="D164" s="147" t="s">
        <v>320</v>
      </c>
      <c r="F164" s="148" t="s">
        <v>5491</v>
      </c>
      <c r="I164" s="149"/>
      <c r="L164" s="34"/>
      <c r="M164" s="150"/>
      <c r="T164" s="55"/>
      <c r="AT164" s="18" t="s">
        <v>320</v>
      </c>
      <c r="AU164" s="18" t="s">
        <v>90</v>
      </c>
    </row>
    <row r="165" spans="2:65" s="1" customFormat="1" ht="24.2" customHeight="1" x14ac:dyDescent="0.2">
      <c r="B165" s="34"/>
      <c r="C165" s="134" t="s">
        <v>376</v>
      </c>
      <c r="D165" s="134" t="s">
        <v>313</v>
      </c>
      <c r="E165" s="135" t="s">
        <v>5492</v>
      </c>
      <c r="F165" s="136" t="s">
        <v>5493</v>
      </c>
      <c r="G165" s="137" t="s">
        <v>250</v>
      </c>
      <c r="H165" s="138">
        <v>41.5</v>
      </c>
      <c r="I165" s="139"/>
      <c r="J165" s="140">
        <f>ROUND(I165*H165,2)</f>
        <v>0</v>
      </c>
      <c r="K165" s="136" t="s">
        <v>317</v>
      </c>
      <c r="L165" s="34"/>
      <c r="M165" s="141" t="s">
        <v>43</v>
      </c>
      <c r="N165" s="142" t="s">
        <v>52</v>
      </c>
      <c r="P165" s="143">
        <f>O165*H165</f>
        <v>0</v>
      </c>
      <c r="Q165" s="143">
        <v>0</v>
      </c>
      <c r="R165" s="143">
        <f>Q165*H165</f>
        <v>0</v>
      </c>
      <c r="S165" s="143">
        <v>0</v>
      </c>
      <c r="T165" s="144">
        <f>S165*H165</f>
        <v>0</v>
      </c>
      <c r="AR165" s="145" t="s">
        <v>318</v>
      </c>
      <c r="AT165" s="145" t="s">
        <v>313</v>
      </c>
      <c r="AU165" s="145" t="s">
        <v>90</v>
      </c>
      <c r="AY165" s="18" t="s">
        <v>311</v>
      </c>
      <c r="BE165" s="146">
        <f>IF(N165="základní",J165,0)</f>
        <v>0</v>
      </c>
      <c r="BF165" s="146">
        <f>IF(N165="snížená",J165,0)</f>
        <v>0</v>
      </c>
      <c r="BG165" s="146">
        <f>IF(N165="zákl. přenesená",J165,0)</f>
        <v>0</v>
      </c>
      <c r="BH165" s="146">
        <f>IF(N165="sníž. přenesená",J165,0)</f>
        <v>0</v>
      </c>
      <c r="BI165" s="146">
        <f>IF(N165="nulová",J165,0)</f>
        <v>0</v>
      </c>
      <c r="BJ165" s="18" t="s">
        <v>88</v>
      </c>
      <c r="BK165" s="146">
        <f>ROUND(I165*H165,2)</f>
        <v>0</v>
      </c>
      <c r="BL165" s="18" t="s">
        <v>318</v>
      </c>
      <c r="BM165" s="145" t="s">
        <v>5494</v>
      </c>
    </row>
    <row r="166" spans="2:65" s="1" customFormat="1" ht="11.25" x14ac:dyDescent="0.2">
      <c r="B166" s="34"/>
      <c r="D166" s="147" t="s">
        <v>320</v>
      </c>
      <c r="F166" s="148" t="s">
        <v>5495</v>
      </c>
      <c r="I166" s="149"/>
      <c r="L166" s="34"/>
      <c r="M166" s="150"/>
      <c r="T166" s="55"/>
      <c r="AT166" s="18" t="s">
        <v>320</v>
      </c>
      <c r="AU166" s="18" t="s">
        <v>90</v>
      </c>
    </row>
    <row r="167" spans="2:65" s="1" customFormat="1" ht="24.2" customHeight="1" x14ac:dyDescent="0.2">
      <c r="B167" s="34"/>
      <c r="C167" s="134" t="s">
        <v>384</v>
      </c>
      <c r="D167" s="134" t="s">
        <v>313</v>
      </c>
      <c r="E167" s="135" t="s">
        <v>5496</v>
      </c>
      <c r="F167" s="136" t="s">
        <v>5497</v>
      </c>
      <c r="G167" s="137" t="s">
        <v>250</v>
      </c>
      <c r="H167" s="138">
        <v>305.5</v>
      </c>
      <c r="I167" s="139"/>
      <c r="J167" s="140">
        <f>ROUND(I167*H167,2)</f>
        <v>0</v>
      </c>
      <c r="K167" s="136" t="s">
        <v>317</v>
      </c>
      <c r="L167" s="34"/>
      <c r="M167" s="141" t="s">
        <v>43</v>
      </c>
      <c r="N167" s="142" t="s">
        <v>52</v>
      </c>
      <c r="P167" s="143">
        <f>O167*H167</f>
        <v>0</v>
      </c>
      <c r="Q167" s="143">
        <v>0</v>
      </c>
      <c r="R167" s="143">
        <f>Q167*H167</f>
        <v>0</v>
      </c>
      <c r="S167" s="143">
        <v>0</v>
      </c>
      <c r="T167" s="144">
        <f>S167*H167</f>
        <v>0</v>
      </c>
      <c r="AR167" s="145" t="s">
        <v>318</v>
      </c>
      <c r="AT167" s="145" t="s">
        <v>313</v>
      </c>
      <c r="AU167" s="145" t="s">
        <v>90</v>
      </c>
      <c r="AY167" s="18" t="s">
        <v>311</v>
      </c>
      <c r="BE167" s="146">
        <f>IF(N167="základní",J167,0)</f>
        <v>0</v>
      </c>
      <c r="BF167" s="146">
        <f>IF(N167="snížená",J167,0)</f>
        <v>0</v>
      </c>
      <c r="BG167" s="146">
        <f>IF(N167="zákl. přenesená",J167,0)</f>
        <v>0</v>
      </c>
      <c r="BH167" s="146">
        <f>IF(N167="sníž. přenesená",J167,0)</f>
        <v>0</v>
      </c>
      <c r="BI167" s="146">
        <f>IF(N167="nulová",J167,0)</f>
        <v>0</v>
      </c>
      <c r="BJ167" s="18" t="s">
        <v>88</v>
      </c>
      <c r="BK167" s="146">
        <f>ROUND(I167*H167,2)</f>
        <v>0</v>
      </c>
      <c r="BL167" s="18" t="s">
        <v>318</v>
      </c>
      <c r="BM167" s="145" t="s">
        <v>5498</v>
      </c>
    </row>
    <row r="168" spans="2:65" s="1" customFormat="1" ht="11.25" x14ac:dyDescent="0.2">
      <c r="B168" s="34"/>
      <c r="D168" s="147" t="s">
        <v>320</v>
      </c>
      <c r="F168" s="148" t="s">
        <v>5499</v>
      </c>
      <c r="I168" s="149"/>
      <c r="L168" s="34"/>
      <c r="M168" s="150"/>
      <c r="T168" s="55"/>
      <c r="AT168" s="18" t="s">
        <v>320</v>
      </c>
      <c r="AU168" s="18" t="s">
        <v>90</v>
      </c>
    </row>
    <row r="169" spans="2:65" s="1" customFormat="1" ht="24.2" customHeight="1" x14ac:dyDescent="0.2">
      <c r="B169" s="34"/>
      <c r="C169" s="134" t="s">
        <v>8</v>
      </c>
      <c r="D169" s="134" t="s">
        <v>313</v>
      </c>
      <c r="E169" s="135" t="s">
        <v>5500</v>
      </c>
      <c r="F169" s="136" t="s">
        <v>5501</v>
      </c>
      <c r="G169" s="137" t="s">
        <v>250</v>
      </c>
      <c r="H169" s="138">
        <v>1786.2</v>
      </c>
      <c r="I169" s="139"/>
      <c r="J169" s="140">
        <f>ROUND(I169*H169,2)</f>
        <v>0</v>
      </c>
      <c r="K169" s="136" t="s">
        <v>317</v>
      </c>
      <c r="L169" s="34"/>
      <c r="M169" s="141" t="s">
        <v>43</v>
      </c>
      <c r="N169" s="142" t="s">
        <v>52</v>
      </c>
      <c r="P169" s="143">
        <f>O169*H169</f>
        <v>0</v>
      </c>
      <c r="Q169" s="143">
        <v>0</v>
      </c>
      <c r="R169" s="143">
        <f>Q169*H169</f>
        <v>0</v>
      </c>
      <c r="S169" s="143">
        <v>0</v>
      </c>
      <c r="T169" s="144">
        <f>S169*H169</f>
        <v>0</v>
      </c>
      <c r="AR169" s="145" t="s">
        <v>318</v>
      </c>
      <c r="AT169" s="145" t="s">
        <v>313</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318</v>
      </c>
      <c r="BM169" s="145" t="s">
        <v>5502</v>
      </c>
    </row>
    <row r="170" spans="2:65" s="1" customFormat="1" ht="11.25" x14ac:dyDescent="0.2">
      <c r="B170" s="34"/>
      <c r="D170" s="147" t="s">
        <v>320</v>
      </c>
      <c r="F170" s="148" t="s">
        <v>5503</v>
      </c>
      <c r="I170" s="149"/>
      <c r="L170" s="34"/>
      <c r="M170" s="150"/>
      <c r="T170" s="55"/>
      <c r="AT170" s="18" t="s">
        <v>320</v>
      </c>
      <c r="AU170" s="18" t="s">
        <v>90</v>
      </c>
    </row>
    <row r="171" spans="2:65" s="1" customFormat="1" ht="24.2" customHeight="1" x14ac:dyDescent="0.2">
      <c r="B171" s="34"/>
      <c r="C171" s="134" t="s">
        <v>399</v>
      </c>
      <c r="D171" s="134" t="s">
        <v>313</v>
      </c>
      <c r="E171" s="135" t="s">
        <v>5504</v>
      </c>
      <c r="F171" s="136" t="s">
        <v>5505</v>
      </c>
      <c r="G171" s="137" t="s">
        <v>250</v>
      </c>
      <c r="H171" s="138">
        <v>213.5</v>
      </c>
      <c r="I171" s="139"/>
      <c r="J171" s="140">
        <f>ROUND(I171*H171,2)</f>
        <v>0</v>
      </c>
      <c r="K171" s="136" t="s">
        <v>317</v>
      </c>
      <c r="L171" s="34"/>
      <c r="M171" s="141" t="s">
        <v>43</v>
      </c>
      <c r="N171" s="142" t="s">
        <v>52</v>
      </c>
      <c r="P171" s="143">
        <f>O171*H171</f>
        <v>0</v>
      </c>
      <c r="Q171" s="143">
        <v>0</v>
      </c>
      <c r="R171" s="143">
        <f>Q171*H171</f>
        <v>0</v>
      </c>
      <c r="S171" s="143">
        <v>0</v>
      </c>
      <c r="T171" s="144">
        <f>S171*H171</f>
        <v>0</v>
      </c>
      <c r="AR171" s="145" t="s">
        <v>318</v>
      </c>
      <c r="AT171" s="145" t="s">
        <v>313</v>
      </c>
      <c r="AU171" s="145" t="s">
        <v>90</v>
      </c>
      <c r="AY171" s="18" t="s">
        <v>311</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318</v>
      </c>
      <c r="BM171" s="145" t="s">
        <v>5506</v>
      </c>
    </row>
    <row r="172" spans="2:65" s="1" customFormat="1" ht="11.25" x14ac:dyDescent="0.2">
      <c r="B172" s="34"/>
      <c r="D172" s="147" t="s">
        <v>320</v>
      </c>
      <c r="F172" s="148" t="s">
        <v>5507</v>
      </c>
      <c r="I172" s="149"/>
      <c r="L172" s="34"/>
      <c r="M172" s="150"/>
      <c r="T172" s="55"/>
      <c r="AT172" s="18" t="s">
        <v>320</v>
      </c>
      <c r="AU172" s="18" t="s">
        <v>90</v>
      </c>
    </row>
    <row r="173" spans="2:65" s="1" customFormat="1" ht="37.9" customHeight="1" x14ac:dyDescent="0.2">
      <c r="B173" s="34"/>
      <c r="C173" s="134" t="s">
        <v>404</v>
      </c>
      <c r="D173" s="134" t="s">
        <v>313</v>
      </c>
      <c r="E173" s="135" t="s">
        <v>1772</v>
      </c>
      <c r="F173" s="136" t="s">
        <v>1773</v>
      </c>
      <c r="G173" s="137" t="s">
        <v>316</v>
      </c>
      <c r="H173" s="138">
        <v>2292.4319999999998</v>
      </c>
      <c r="I173" s="139"/>
      <c r="J173" s="140">
        <f>ROUND(I173*H173,2)</f>
        <v>0</v>
      </c>
      <c r="K173" s="136" t="s">
        <v>317</v>
      </c>
      <c r="L173" s="34"/>
      <c r="M173" s="141" t="s">
        <v>43</v>
      </c>
      <c r="N173" s="142" t="s">
        <v>52</v>
      </c>
      <c r="P173" s="143">
        <f>O173*H173</f>
        <v>0</v>
      </c>
      <c r="Q173" s="143">
        <v>0</v>
      </c>
      <c r="R173" s="143">
        <f>Q173*H173</f>
        <v>0</v>
      </c>
      <c r="S173" s="143">
        <v>0</v>
      </c>
      <c r="T173" s="144">
        <f>S173*H173</f>
        <v>0</v>
      </c>
      <c r="AR173" s="145" t="s">
        <v>318</v>
      </c>
      <c r="AT173" s="145" t="s">
        <v>313</v>
      </c>
      <c r="AU173" s="145" t="s">
        <v>90</v>
      </c>
      <c r="AY173" s="18" t="s">
        <v>311</v>
      </c>
      <c r="BE173" s="146">
        <f>IF(N173="základní",J173,0)</f>
        <v>0</v>
      </c>
      <c r="BF173" s="146">
        <f>IF(N173="snížená",J173,0)</f>
        <v>0</v>
      </c>
      <c r="BG173" s="146">
        <f>IF(N173="zákl. přenesená",J173,0)</f>
        <v>0</v>
      </c>
      <c r="BH173" s="146">
        <f>IF(N173="sníž. přenesená",J173,0)</f>
        <v>0</v>
      </c>
      <c r="BI173" s="146">
        <f>IF(N173="nulová",J173,0)</f>
        <v>0</v>
      </c>
      <c r="BJ173" s="18" t="s">
        <v>88</v>
      </c>
      <c r="BK173" s="146">
        <f>ROUND(I173*H173,2)</f>
        <v>0</v>
      </c>
      <c r="BL173" s="18" t="s">
        <v>318</v>
      </c>
      <c r="BM173" s="145" t="s">
        <v>5508</v>
      </c>
    </row>
    <row r="174" spans="2:65" s="1" customFormat="1" ht="11.25" x14ac:dyDescent="0.2">
      <c r="B174" s="34"/>
      <c r="D174" s="147" t="s">
        <v>320</v>
      </c>
      <c r="F174" s="148" t="s">
        <v>1775</v>
      </c>
      <c r="I174" s="149"/>
      <c r="L174" s="34"/>
      <c r="M174" s="150"/>
      <c r="T174" s="55"/>
      <c r="AT174" s="18" t="s">
        <v>320</v>
      </c>
      <c r="AU174" s="18" t="s">
        <v>90</v>
      </c>
    </row>
    <row r="175" spans="2:65" s="14" customFormat="1" ht="11.25" x14ac:dyDescent="0.2">
      <c r="B175" s="166"/>
      <c r="D175" s="152" t="s">
        <v>322</v>
      </c>
      <c r="E175" s="167" t="s">
        <v>43</v>
      </c>
      <c r="F175" s="168" t="s">
        <v>5509</v>
      </c>
      <c r="H175" s="167" t="s">
        <v>43</v>
      </c>
      <c r="I175" s="169"/>
      <c r="L175" s="166"/>
      <c r="M175" s="170"/>
      <c r="T175" s="171"/>
      <c r="AT175" s="167" t="s">
        <v>322</v>
      </c>
      <c r="AU175" s="167" t="s">
        <v>90</v>
      </c>
      <c r="AV175" s="14" t="s">
        <v>88</v>
      </c>
      <c r="AW175" s="14" t="s">
        <v>41</v>
      </c>
      <c r="AX175" s="14" t="s">
        <v>81</v>
      </c>
      <c r="AY175" s="167" t="s">
        <v>311</v>
      </c>
    </row>
    <row r="176" spans="2:65" s="12" customFormat="1" ht="11.25" x14ac:dyDescent="0.2">
      <c r="B176" s="151"/>
      <c r="D176" s="152" t="s">
        <v>322</v>
      </c>
      <c r="E176" s="153" t="s">
        <v>43</v>
      </c>
      <c r="F176" s="154" t="s">
        <v>1733</v>
      </c>
      <c r="H176" s="155">
        <v>1724.2809999999999</v>
      </c>
      <c r="I176" s="156"/>
      <c r="L176" s="151"/>
      <c r="M176" s="157"/>
      <c r="T176" s="158"/>
      <c r="AT176" s="153" t="s">
        <v>322</v>
      </c>
      <c r="AU176" s="153" t="s">
        <v>90</v>
      </c>
      <c r="AV176" s="12" t="s">
        <v>90</v>
      </c>
      <c r="AW176" s="12" t="s">
        <v>41</v>
      </c>
      <c r="AX176" s="12" t="s">
        <v>81</v>
      </c>
      <c r="AY176" s="153" t="s">
        <v>311</v>
      </c>
    </row>
    <row r="177" spans="2:65" s="14" customFormat="1" ht="11.25" x14ac:dyDescent="0.2">
      <c r="B177" s="166"/>
      <c r="D177" s="152" t="s">
        <v>322</v>
      </c>
      <c r="E177" s="167" t="s">
        <v>43</v>
      </c>
      <c r="F177" s="168" t="s">
        <v>5510</v>
      </c>
      <c r="H177" s="167" t="s">
        <v>43</v>
      </c>
      <c r="I177" s="169"/>
      <c r="L177" s="166"/>
      <c r="M177" s="170"/>
      <c r="T177" s="171"/>
      <c r="AT177" s="167" t="s">
        <v>322</v>
      </c>
      <c r="AU177" s="167" t="s">
        <v>90</v>
      </c>
      <c r="AV177" s="14" t="s">
        <v>88</v>
      </c>
      <c r="AW177" s="14" t="s">
        <v>41</v>
      </c>
      <c r="AX177" s="14" t="s">
        <v>81</v>
      </c>
      <c r="AY177" s="167" t="s">
        <v>311</v>
      </c>
    </row>
    <row r="178" spans="2:65" s="12" customFormat="1" ht="11.25" x14ac:dyDescent="0.2">
      <c r="B178" s="151"/>
      <c r="D178" s="152" t="s">
        <v>322</v>
      </c>
      <c r="E178" s="153" t="s">
        <v>43</v>
      </c>
      <c r="F178" s="154" t="s">
        <v>5511</v>
      </c>
      <c r="H178" s="155">
        <v>2292.4319999999998</v>
      </c>
      <c r="I178" s="156"/>
      <c r="L178" s="151"/>
      <c r="M178" s="157"/>
      <c r="T178" s="158"/>
      <c r="AT178" s="153" t="s">
        <v>322</v>
      </c>
      <c r="AU178" s="153" t="s">
        <v>90</v>
      </c>
      <c r="AV178" s="12" t="s">
        <v>90</v>
      </c>
      <c r="AW178" s="12" t="s">
        <v>41</v>
      </c>
      <c r="AX178" s="12" t="s">
        <v>81</v>
      </c>
      <c r="AY178" s="153" t="s">
        <v>311</v>
      </c>
    </row>
    <row r="179" spans="2:65" s="12" customFormat="1" ht="11.25" x14ac:dyDescent="0.2">
      <c r="B179" s="151"/>
      <c r="D179" s="152" t="s">
        <v>322</v>
      </c>
      <c r="E179" s="153" t="s">
        <v>43</v>
      </c>
      <c r="F179" s="154" t="s">
        <v>5512</v>
      </c>
      <c r="H179" s="155">
        <v>-1724.2809999999999</v>
      </c>
      <c r="I179" s="156"/>
      <c r="L179" s="151"/>
      <c r="M179" s="157"/>
      <c r="T179" s="158"/>
      <c r="AT179" s="153" t="s">
        <v>322</v>
      </c>
      <c r="AU179" s="153" t="s">
        <v>90</v>
      </c>
      <c r="AV179" s="12" t="s">
        <v>90</v>
      </c>
      <c r="AW179" s="12" t="s">
        <v>41</v>
      </c>
      <c r="AX179" s="12" t="s">
        <v>81</v>
      </c>
      <c r="AY179" s="153" t="s">
        <v>311</v>
      </c>
    </row>
    <row r="180" spans="2:65" s="13" customFormat="1" ht="11.25" x14ac:dyDescent="0.2">
      <c r="B180" s="159"/>
      <c r="D180" s="152" t="s">
        <v>322</v>
      </c>
      <c r="E180" s="160" t="s">
        <v>43</v>
      </c>
      <c r="F180" s="161" t="s">
        <v>331</v>
      </c>
      <c r="H180" s="162">
        <v>2292.4319999999998</v>
      </c>
      <c r="I180" s="163"/>
      <c r="L180" s="159"/>
      <c r="M180" s="164"/>
      <c r="T180" s="165"/>
      <c r="AT180" s="160" t="s">
        <v>322</v>
      </c>
      <c r="AU180" s="160" t="s">
        <v>90</v>
      </c>
      <c r="AV180" s="13" t="s">
        <v>318</v>
      </c>
      <c r="AW180" s="13" t="s">
        <v>41</v>
      </c>
      <c r="AX180" s="13" t="s">
        <v>88</v>
      </c>
      <c r="AY180" s="160" t="s">
        <v>311</v>
      </c>
    </row>
    <row r="181" spans="2:65" s="1" customFormat="1" ht="37.9" customHeight="1" x14ac:dyDescent="0.2">
      <c r="B181" s="34"/>
      <c r="C181" s="134" t="s">
        <v>411</v>
      </c>
      <c r="D181" s="134" t="s">
        <v>313</v>
      </c>
      <c r="E181" s="135" t="s">
        <v>1778</v>
      </c>
      <c r="F181" s="136" t="s">
        <v>1779</v>
      </c>
      <c r="G181" s="137" t="s">
        <v>316</v>
      </c>
      <c r="H181" s="138">
        <v>2272.6039999999998</v>
      </c>
      <c r="I181" s="139"/>
      <c r="J181" s="140">
        <f>ROUND(I181*H181,2)</f>
        <v>0</v>
      </c>
      <c r="K181" s="136" t="s">
        <v>317</v>
      </c>
      <c r="L181" s="34"/>
      <c r="M181" s="141" t="s">
        <v>43</v>
      </c>
      <c r="N181" s="142" t="s">
        <v>52</v>
      </c>
      <c r="P181" s="143">
        <f>O181*H181</f>
        <v>0</v>
      </c>
      <c r="Q181" s="143">
        <v>0</v>
      </c>
      <c r="R181" s="143">
        <f>Q181*H181</f>
        <v>0</v>
      </c>
      <c r="S181" s="143">
        <v>0</v>
      </c>
      <c r="T181" s="144">
        <f>S181*H181</f>
        <v>0</v>
      </c>
      <c r="AR181" s="145" t="s">
        <v>318</v>
      </c>
      <c r="AT181" s="145" t="s">
        <v>313</v>
      </c>
      <c r="AU181" s="145" t="s">
        <v>90</v>
      </c>
      <c r="AY181" s="18" t="s">
        <v>311</v>
      </c>
      <c r="BE181" s="146">
        <f>IF(N181="základní",J181,0)</f>
        <v>0</v>
      </c>
      <c r="BF181" s="146">
        <f>IF(N181="snížená",J181,0)</f>
        <v>0</v>
      </c>
      <c r="BG181" s="146">
        <f>IF(N181="zákl. přenesená",J181,0)</f>
        <v>0</v>
      </c>
      <c r="BH181" s="146">
        <f>IF(N181="sníž. přenesená",J181,0)</f>
        <v>0</v>
      </c>
      <c r="BI181" s="146">
        <f>IF(N181="nulová",J181,0)</f>
        <v>0</v>
      </c>
      <c r="BJ181" s="18" t="s">
        <v>88</v>
      </c>
      <c r="BK181" s="146">
        <f>ROUND(I181*H181,2)</f>
        <v>0</v>
      </c>
      <c r="BL181" s="18" t="s">
        <v>318</v>
      </c>
      <c r="BM181" s="145" t="s">
        <v>5513</v>
      </c>
    </row>
    <row r="182" spans="2:65" s="1" customFormat="1" ht="11.25" x14ac:dyDescent="0.2">
      <c r="B182" s="34"/>
      <c r="D182" s="147" t="s">
        <v>320</v>
      </c>
      <c r="F182" s="148" t="s">
        <v>1781</v>
      </c>
      <c r="I182" s="149"/>
      <c r="L182" s="34"/>
      <c r="M182" s="150"/>
      <c r="T182" s="55"/>
      <c r="AT182" s="18" t="s">
        <v>320</v>
      </c>
      <c r="AU182" s="18" t="s">
        <v>90</v>
      </c>
    </row>
    <row r="183" spans="2:65" s="12" customFormat="1" ht="11.25" x14ac:dyDescent="0.2">
      <c r="B183" s="151"/>
      <c r="D183" s="152" t="s">
        <v>322</v>
      </c>
      <c r="E183" s="153" t="s">
        <v>43</v>
      </c>
      <c r="F183" s="154" t="s">
        <v>5511</v>
      </c>
      <c r="H183" s="155">
        <v>2292.4319999999998</v>
      </c>
      <c r="I183" s="156"/>
      <c r="L183" s="151"/>
      <c r="M183" s="157"/>
      <c r="T183" s="158"/>
      <c r="AT183" s="153" t="s">
        <v>322</v>
      </c>
      <c r="AU183" s="153" t="s">
        <v>90</v>
      </c>
      <c r="AV183" s="12" t="s">
        <v>90</v>
      </c>
      <c r="AW183" s="12" t="s">
        <v>41</v>
      </c>
      <c r="AX183" s="12" t="s">
        <v>81</v>
      </c>
      <c r="AY183" s="153" t="s">
        <v>311</v>
      </c>
    </row>
    <row r="184" spans="2:65" s="12" customFormat="1" ht="11.25" x14ac:dyDescent="0.2">
      <c r="B184" s="151"/>
      <c r="D184" s="152" t="s">
        <v>322</v>
      </c>
      <c r="E184" s="153" t="s">
        <v>43</v>
      </c>
      <c r="F184" s="154" t="s">
        <v>5512</v>
      </c>
      <c r="H184" s="155">
        <v>-1724.2809999999999</v>
      </c>
      <c r="I184" s="156"/>
      <c r="L184" s="151"/>
      <c r="M184" s="157"/>
      <c r="T184" s="158"/>
      <c r="AT184" s="153" t="s">
        <v>322</v>
      </c>
      <c r="AU184" s="153" t="s">
        <v>90</v>
      </c>
      <c r="AV184" s="12" t="s">
        <v>90</v>
      </c>
      <c r="AW184" s="12" t="s">
        <v>41</v>
      </c>
      <c r="AX184" s="12" t="s">
        <v>81</v>
      </c>
      <c r="AY184" s="153" t="s">
        <v>311</v>
      </c>
    </row>
    <row r="185" spans="2:65" s="13" customFormat="1" ht="11.25" x14ac:dyDescent="0.2">
      <c r="B185" s="159"/>
      <c r="D185" s="152" t="s">
        <v>322</v>
      </c>
      <c r="E185" s="160" t="s">
        <v>43</v>
      </c>
      <c r="F185" s="161" t="s">
        <v>331</v>
      </c>
      <c r="H185" s="162">
        <v>568.15099999999984</v>
      </c>
      <c r="I185" s="163"/>
      <c r="L185" s="159"/>
      <c r="M185" s="164"/>
      <c r="T185" s="165"/>
      <c r="AT185" s="160" t="s">
        <v>322</v>
      </c>
      <c r="AU185" s="160" t="s">
        <v>90</v>
      </c>
      <c r="AV185" s="13" t="s">
        <v>318</v>
      </c>
      <c r="AW185" s="13" t="s">
        <v>41</v>
      </c>
      <c r="AX185" s="13" t="s">
        <v>88</v>
      </c>
      <c r="AY185" s="160" t="s">
        <v>311</v>
      </c>
    </row>
    <row r="186" spans="2:65" s="12" customFormat="1" ht="11.25" x14ac:dyDescent="0.2">
      <c r="B186" s="151"/>
      <c r="D186" s="152" t="s">
        <v>322</v>
      </c>
      <c r="F186" s="154" t="s">
        <v>5514</v>
      </c>
      <c r="H186" s="155">
        <v>2272.6039999999998</v>
      </c>
      <c r="I186" s="156"/>
      <c r="L186" s="151"/>
      <c r="M186" s="157"/>
      <c r="T186" s="158"/>
      <c r="AT186" s="153" t="s">
        <v>322</v>
      </c>
      <c r="AU186" s="153" t="s">
        <v>90</v>
      </c>
      <c r="AV186" s="12" t="s">
        <v>90</v>
      </c>
      <c r="AW186" s="12" t="s">
        <v>4</v>
      </c>
      <c r="AX186" s="12" t="s">
        <v>88</v>
      </c>
      <c r="AY186" s="153" t="s">
        <v>311</v>
      </c>
    </row>
    <row r="187" spans="2:65" s="1" customFormat="1" ht="24.2" customHeight="1" x14ac:dyDescent="0.2">
      <c r="B187" s="34"/>
      <c r="C187" s="134" t="s">
        <v>417</v>
      </c>
      <c r="D187" s="134" t="s">
        <v>313</v>
      </c>
      <c r="E187" s="135" t="s">
        <v>1793</v>
      </c>
      <c r="F187" s="136" t="s">
        <v>1794</v>
      </c>
      <c r="G187" s="137" t="s">
        <v>316</v>
      </c>
      <c r="H187" s="138">
        <v>1724.2809999999999</v>
      </c>
      <c r="I187" s="139"/>
      <c r="J187" s="140">
        <f>ROUND(I187*H187,2)</f>
        <v>0</v>
      </c>
      <c r="K187" s="136" t="s">
        <v>317</v>
      </c>
      <c r="L187" s="34"/>
      <c r="M187" s="141" t="s">
        <v>43</v>
      </c>
      <c r="N187" s="142" t="s">
        <v>52</v>
      </c>
      <c r="P187" s="143">
        <f>O187*H187</f>
        <v>0</v>
      </c>
      <c r="Q187" s="143">
        <v>0</v>
      </c>
      <c r="R187" s="143">
        <f>Q187*H187</f>
        <v>0</v>
      </c>
      <c r="S187" s="143">
        <v>0</v>
      </c>
      <c r="T187" s="144">
        <f>S187*H187</f>
        <v>0</v>
      </c>
      <c r="AR187" s="145" t="s">
        <v>318</v>
      </c>
      <c r="AT187" s="145" t="s">
        <v>313</v>
      </c>
      <c r="AU187" s="145" t="s">
        <v>90</v>
      </c>
      <c r="AY187" s="18" t="s">
        <v>311</v>
      </c>
      <c r="BE187" s="146">
        <f>IF(N187="základní",J187,0)</f>
        <v>0</v>
      </c>
      <c r="BF187" s="146">
        <f>IF(N187="snížená",J187,0)</f>
        <v>0</v>
      </c>
      <c r="BG187" s="146">
        <f>IF(N187="zákl. přenesená",J187,0)</f>
        <v>0</v>
      </c>
      <c r="BH187" s="146">
        <f>IF(N187="sníž. přenesená",J187,0)</f>
        <v>0</v>
      </c>
      <c r="BI187" s="146">
        <f>IF(N187="nulová",J187,0)</f>
        <v>0</v>
      </c>
      <c r="BJ187" s="18" t="s">
        <v>88</v>
      </c>
      <c r="BK187" s="146">
        <f>ROUND(I187*H187,2)</f>
        <v>0</v>
      </c>
      <c r="BL187" s="18" t="s">
        <v>318</v>
      </c>
      <c r="BM187" s="145" t="s">
        <v>5515</v>
      </c>
    </row>
    <row r="188" spans="2:65" s="1" customFormat="1" ht="11.25" x14ac:dyDescent="0.2">
      <c r="B188" s="34"/>
      <c r="D188" s="147" t="s">
        <v>320</v>
      </c>
      <c r="F188" s="148" t="s">
        <v>1796</v>
      </c>
      <c r="I188" s="149"/>
      <c r="L188" s="34"/>
      <c r="M188" s="150"/>
      <c r="T188" s="55"/>
      <c r="AT188" s="18" t="s">
        <v>320</v>
      </c>
      <c r="AU188" s="18" t="s">
        <v>90</v>
      </c>
    </row>
    <row r="189" spans="2:65" s="12" customFormat="1" ht="11.25" x14ac:dyDescent="0.2">
      <c r="B189" s="151"/>
      <c r="D189" s="152" t="s">
        <v>322</v>
      </c>
      <c r="E189" s="153" t="s">
        <v>43</v>
      </c>
      <c r="F189" s="154" t="s">
        <v>1797</v>
      </c>
      <c r="H189" s="155">
        <v>1724.2809999999999</v>
      </c>
      <c r="I189" s="156"/>
      <c r="L189" s="151"/>
      <c r="M189" s="157"/>
      <c r="T189" s="158"/>
      <c r="AT189" s="153" t="s">
        <v>322</v>
      </c>
      <c r="AU189" s="153" t="s">
        <v>90</v>
      </c>
      <c r="AV189" s="12" t="s">
        <v>90</v>
      </c>
      <c r="AW189" s="12" t="s">
        <v>41</v>
      </c>
      <c r="AX189" s="12" t="s">
        <v>88</v>
      </c>
      <c r="AY189" s="153" t="s">
        <v>311</v>
      </c>
    </row>
    <row r="190" spans="2:65" s="1" customFormat="1" ht="24.2" customHeight="1" x14ac:dyDescent="0.2">
      <c r="B190" s="34"/>
      <c r="C190" s="134" t="s">
        <v>202</v>
      </c>
      <c r="D190" s="134" t="s">
        <v>313</v>
      </c>
      <c r="E190" s="135" t="s">
        <v>1798</v>
      </c>
      <c r="F190" s="136" t="s">
        <v>1799</v>
      </c>
      <c r="G190" s="137" t="s">
        <v>316</v>
      </c>
      <c r="H190" s="138">
        <v>1724.2809999999999</v>
      </c>
      <c r="I190" s="139"/>
      <c r="J190" s="140">
        <f>ROUND(I190*H190,2)</f>
        <v>0</v>
      </c>
      <c r="K190" s="136" t="s">
        <v>317</v>
      </c>
      <c r="L190" s="34"/>
      <c r="M190" s="141" t="s">
        <v>43</v>
      </c>
      <c r="N190" s="142" t="s">
        <v>52</v>
      </c>
      <c r="P190" s="143">
        <f>O190*H190</f>
        <v>0</v>
      </c>
      <c r="Q190" s="143">
        <v>0</v>
      </c>
      <c r="R190" s="143">
        <f>Q190*H190</f>
        <v>0</v>
      </c>
      <c r="S190" s="143">
        <v>0</v>
      </c>
      <c r="T190" s="144">
        <f>S190*H190</f>
        <v>0</v>
      </c>
      <c r="AR190" s="145" t="s">
        <v>318</v>
      </c>
      <c r="AT190" s="145" t="s">
        <v>313</v>
      </c>
      <c r="AU190" s="145" t="s">
        <v>90</v>
      </c>
      <c r="AY190" s="18" t="s">
        <v>311</v>
      </c>
      <c r="BE190" s="146">
        <f>IF(N190="základní",J190,0)</f>
        <v>0</v>
      </c>
      <c r="BF190" s="146">
        <f>IF(N190="snížená",J190,0)</f>
        <v>0</v>
      </c>
      <c r="BG190" s="146">
        <f>IF(N190="zákl. přenesená",J190,0)</f>
        <v>0</v>
      </c>
      <c r="BH190" s="146">
        <f>IF(N190="sníž. přenesená",J190,0)</f>
        <v>0</v>
      </c>
      <c r="BI190" s="146">
        <f>IF(N190="nulová",J190,0)</f>
        <v>0</v>
      </c>
      <c r="BJ190" s="18" t="s">
        <v>88</v>
      </c>
      <c r="BK190" s="146">
        <f>ROUND(I190*H190,2)</f>
        <v>0</v>
      </c>
      <c r="BL190" s="18" t="s">
        <v>318</v>
      </c>
      <c r="BM190" s="145" t="s">
        <v>5516</v>
      </c>
    </row>
    <row r="191" spans="2:65" s="1" customFormat="1" ht="11.25" x14ac:dyDescent="0.2">
      <c r="B191" s="34"/>
      <c r="D191" s="147" t="s">
        <v>320</v>
      </c>
      <c r="F191" s="148" t="s">
        <v>1801</v>
      </c>
      <c r="I191" s="149"/>
      <c r="L191" s="34"/>
      <c r="M191" s="150"/>
      <c r="T191" s="55"/>
      <c r="AT191" s="18" t="s">
        <v>320</v>
      </c>
      <c r="AU191" s="18" t="s">
        <v>90</v>
      </c>
    </row>
    <row r="192" spans="2:65" s="12" customFormat="1" ht="11.25" x14ac:dyDescent="0.2">
      <c r="B192" s="151"/>
      <c r="D192" s="152" t="s">
        <v>322</v>
      </c>
      <c r="E192" s="153" t="s">
        <v>43</v>
      </c>
      <c r="F192" s="154" t="s">
        <v>1797</v>
      </c>
      <c r="H192" s="155">
        <v>1724.2809999999999</v>
      </c>
      <c r="I192" s="156"/>
      <c r="L192" s="151"/>
      <c r="M192" s="157"/>
      <c r="T192" s="158"/>
      <c r="AT192" s="153" t="s">
        <v>322</v>
      </c>
      <c r="AU192" s="153" t="s">
        <v>90</v>
      </c>
      <c r="AV192" s="12" t="s">
        <v>90</v>
      </c>
      <c r="AW192" s="12" t="s">
        <v>41</v>
      </c>
      <c r="AX192" s="12" t="s">
        <v>88</v>
      </c>
      <c r="AY192" s="153" t="s">
        <v>311</v>
      </c>
    </row>
    <row r="193" spans="2:65" s="1" customFormat="1" ht="24.2" customHeight="1" x14ac:dyDescent="0.2">
      <c r="B193" s="34"/>
      <c r="C193" s="134" t="s">
        <v>427</v>
      </c>
      <c r="D193" s="134" t="s">
        <v>313</v>
      </c>
      <c r="E193" s="135" t="s">
        <v>1802</v>
      </c>
      <c r="F193" s="136" t="s">
        <v>1803</v>
      </c>
      <c r="G193" s="137" t="s">
        <v>316</v>
      </c>
      <c r="H193" s="138">
        <v>1724.2809999999999</v>
      </c>
      <c r="I193" s="139"/>
      <c r="J193" s="140">
        <f>ROUND(I193*H193,2)</f>
        <v>0</v>
      </c>
      <c r="K193" s="136" t="s">
        <v>317</v>
      </c>
      <c r="L193" s="34"/>
      <c r="M193" s="141" t="s">
        <v>43</v>
      </c>
      <c r="N193" s="142" t="s">
        <v>52</v>
      </c>
      <c r="P193" s="143">
        <f>O193*H193</f>
        <v>0</v>
      </c>
      <c r="Q193" s="143">
        <v>0</v>
      </c>
      <c r="R193" s="143">
        <f>Q193*H193</f>
        <v>0</v>
      </c>
      <c r="S193" s="143">
        <v>0</v>
      </c>
      <c r="T193" s="144">
        <f>S193*H193</f>
        <v>0</v>
      </c>
      <c r="AR193" s="145" t="s">
        <v>318</v>
      </c>
      <c r="AT193" s="145" t="s">
        <v>313</v>
      </c>
      <c r="AU193" s="145" t="s">
        <v>90</v>
      </c>
      <c r="AY193" s="18" t="s">
        <v>311</v>
      </c>
      <c r="BE193" s="146">
        <f>IF(N193="základní",J193,0)</f>
        <v>0</v>
      </c>
      <c r="BF193" s="146">
        <f>IF(N193="snížená",J193,0)</f>
        <v>0</v>
      </c>
      <c r="BG193" s="146">
        <f>IF(N193="zákl. přenesená",J193,0)</f>
        <v>0</v>
      </c>
      <c r="BH193" s="146">
        <f>IF(N193="sníž. přenesená",J193,0)</f>
        <v>0</v>
      </c>
      <c r="BI193" s="146">
        <f>IF(N193="nulová",J193,0)</f>
        <v>0</v>
      </c>
      <c r="BJ193" s="18" t="s">
        <v>88</v>
      </c>
      <c r="BK193" s="146">
        <f>ROUND(I193*H193,2)</f>
        <v>0</v>
      </c>
      <c r="BL193" s="18" t="s">
        <v>318</v>
      </c>
      <c r="BM193" s="145" t="s">
        <v>5517</v>
      </c>
    </row>
    <row r="194" spans="2:65" s="1" customFormat="1" ht="11.25" x14ac:dyDescent="0.2">
      <c r="B194" s="34"/>
      <c r="D194" s="147" t="s">
        <v>320</v>
      </c>
      <c r="F194" s="148" t="s">
        <v>1805</v>
      </c>
      <c r="I194" s="149"/>
      <c r="L194" s="34"/>
      <c r="M194" s="150"/>
      <c r="T194" s="55"/>
      <c r="AT194" s="18" t="s">
        <v>320</v>
      </c>
      <c r="AU194" s="18" t="s">
        <v>90</v>
      </c>
    </row>
    <row r="195" spans="2:65" s="12" customFormat="1" ht="11.25" x14ac:dyDescent="0.2">
      <c r="B195" s="151"/>
      <c r="D195" s="152" t="s">
        <v>322</v>
      </c>
      <c r="E195" s="153" t="s">
        <v>43</v>
      </c>
      <c r="F195" s="154" t="s">
        <v>5518</v>
      </c>
      <c r="H195" s="155">
        <v>2119.27</v>
      </c>
      <c r="I195" s="156"/>
      <c r="L195" s="151"/>
      <c r="M195" s="157"/>
      <c r="T195" s="158"/>
      <c r="AT195" s="153" t="s">
        <v>322</v>
      </c>
      <c r="AU195" s="153" t="s">
        <v>90</v>
      </c>
      <c r="AV195" s="12" t="s">
        <v>90</v>
      </c>
      <c r="AW195" s="12" t="s">
        <v>41</v>
      </c>
      <c r="AX195" s="12" t="s">
        <v>81</v>
      </c>
      <c r="AY195" s="153" t="s">
        <v>311</v>
      </c>
    </row>
    <row r="196" spans="2:65" s="12" customFormat="1" ht="11.25" x14ac:dyDescent="0.2">
      <c r="B196" s="151"/>
      <c r="D196" s="152" t="s">
        <v>322</v>
      </c>
      <c r="E196" s="153" t="s">
        <v>43</v>
      </c>
      <c r="F196" s="154" t="s">
        <v>5519</v>
      </c>
      <c r="H196" s="155">
        <v>-514.51499999999999</v>
      </c>
      <c r="I196" s="156"/>
      <c r="L196" s="151"/>
      <c r="M196" s="157"/>
      <c r="T196" s="158"/>
      <c r="AT196" s="153" t="s">
        <v>322</v>
      </c>
      <c r="AU196" s="153" t="s">
        <v>90</v>
      </c>
      <c r="AV196" s="12" t="s">
        <v>90</v>
      </c>
      <c r="AW196" s="12" t="s">
        <v>41</v>
      </c>
      <c r="AX196" s="12" t="s">
        <v>81</v>
      </c>
      <c r="AY196" s="153" t="s">
        <v>311</v>
      </c>
    </row>
    <row r="197" spans="2:65" s="12" customFormat="1" ht="11.25" x14ac:dyDescent="0.2">
      <c r="B197" s="151"/>
      <c r="D197" s="152" t="s">
        <v>322</v>
      </c>
      <c r="E197" s="153" t="s">
        <v>43</v>
      </c>
      <c r="F197" s="154" t="s">
        <v>5520</v>
      </c>
      <c r="H197" s="155">
        <v>10</v>
      </c>
      <c r="I197" s="156"/>
      <c r="L197" s="151"/>
      <c r="M197" s="157"/>
      <c r="T197" s="158"/>
      <c r="AT197" s="153" t="s">
        <v>322</v>
      </c>
      <c r="AU197" s="153" t="s">
        <v>90</v>
      </c>
      <c r="AV197" s="12" t="s">
        <v>90</v>
      </c>
      <c r="AW197" s="12" t="s">
        <v>41</v>
      </c>
      <c r="AX197" s="12" t="s">
        <v>81</v>
      </c>
      <c r="AY197" s="153" t="s">
        <v>311</v>
      </c>
    </row>
    <row r="198" spans="2:65" s="12" customFormat="1" ht="11.25" x14ac:dyDescent="0.2">
      <c r="B198" s="151"/>
      <c r="D198" s="152" t="s">
        <v>322</v>
      </c>
      <c r="E198" s="153" t="s">
        <v>43</v>
      </c>
      <c r="F198" s="154" t="s">
        <v>5521</v>
      </c>
      <c r="H198" s="155">
        <v>109.526</v>
      </c>
      <c r="I198" s="156"/>
      <c r="L198" s="151"/>
      <c r="M198" s="157"/>
      <c r="T198" s="158"/>
      <c r="AT198" s="153" t="s">
        <v>322</v>
      </c>
      <c r="AU198" s="153" t="s">
        <v>90</v>
      </c>
      <c r="AV198" s="12" t="s">
        <v>90</v>
      </c>
      <c r="AW198" s="12" t="s">
        <v>41</v>
      </c>
      <c r="AX198" s="12" t="s">
        <v>81</v>
      </c>
      <c r="AY198" s="153" t="s">
        <v>311</v>
      </c>
    </row>
    <row r="199" spans="2:65" s="13" customFormat="1" ht="11.25" x14ac:dyDescent="0.2">
      <c r="B199" s="159"/>
      <c r="D199" s="152" t="s">
        <v>322</v>
      </c>
      <c r="E199" s="160" t="s">
        <v>1733</v>
      </c>
      <c r="F199" s="161" t="s">
        <v>331</v>
      </c>
      <c r="H199" s="162">
        <v>1724.2809999999999</v>
      </c>
      <c r="I199" s="163"/>
      <c r="L199" s="159"/>
      <c r="M199" s="164"/>
      <c r="T199" s="165"/>
      <c r="AT199" s="160" t="s">
        <v>322</v>
      </c>
      <c r="AU199" s="160" t="s">
        <v>90</v>
      </c>
      <c r="AV199" s="13" t="s">
        <v>318</v>
      </c>
      <c r="AW199" s="13" t="s">
        <v>41</v>
      </c>
      <c r="AX199" s="13" t="s">
        <v>88</v>
      </c>
      <c r="AY199" s="160" t="s">
        <v>311</v>
      </c>
    </row>
    <row r="200" spans="2:65" s="1" customFormat="1" ht="37.9" customHeight="1" x14ac:dyDescent="0.2">
      <c r="B200" s="34"/>
      <c r="C200" s="134" t="s">
        <v>208</v>
      </c>
      <c r="D200" s="134" t="s">
        <v>313</v>
      </c>
      <c r="E200" s="135" t="s">
        <v>1934</v>
      </c>
      <c r="F200" s="136" t="s">
        <v>1935</v>
      </c>
      <c r="G200" s="137" t="s">
        <v>316</v>
      </c>
      <c r="H200" s="138">
        <v>361.59500000000003</v>
      </c>
      <c r="I200" s="139"/>
      <c r="J200" s="140">
        <f>ROUND(I200*H200,2)</f>
        <v>0</v>
      </c>
      <c r="K200" s="136" t="s">
        <v>317</v>
      </c>
      <c r="L200" s="34"/>
      <c r="M200" s="141" t="s">
        <v>43</v>
      </c>
      <c r="N200" s="142" t="s">
        <v>52</v>
      </c>
      <c r="P200" s="143">
        <f>O200*H200</f>
        <v>0</v>
      </c>
      <c r="Q200" s="143">
        <v>0</v>
      </c>
      <c r="R200" s="143">
        <f>Q200*H200</f>
        <v>0</v>
      </c>
      <c r="S200" s="143">
        <v>0</v>
      </c>
      <c r="T200" s="144">
        <f>S200*H200</f>
        <v>0</v>
      </c>
      <c r="AR200" s="145" t="s">
        <v>318</v>
      </c>
      <c r="AT200" s="145" t="s">
        <v>313</v>
      </c>
      <c r="AU200" s="145" t="s">
        <v>90</v>
      </c>
      <c r="AY200" s="18" t="s">
        <v>311</v>
      </c>
      <c r="BE200" s="146">
        <f>IF(N200="základní",J200,0)</f>
        <v>0</v>
      </c>
      <c r="BF200" s="146">
        <f>IF(N200="snížená",J200,0)</f>
        <v>0</v>
      </c>
      <c r="BG200" s="146">
        <f>IF(N200="zákl. přenesená",J200,0)</f>
        <v>0</v>
      </c>
      <c r="BH200" s="146">
        <f>IF(N200="sníž. přenesená",J200,0)</f>
        <v>0</v>
      </c>
      <c r="BI200" s="146">
        <f>IF(N200="nulová",J200,0)</f>
        <v>0</v>
      </c>
      <c r="BJ200" s="18" t="s">
        <v>88</v>
      </c>
      <c r="BK200" s="146">
        <f>ROUND(I200*H200,2)</f>
        <v>0</v>
      </c>
      <c r="BL200" s="18" t="s">
        <v>318</v>
      </c>
      <c r="BM200" s="145" t="s">
        <v>5522</v>
      </c>
    </row>
    <row r="201" spans="2:65" s="1" customFormat="1" ht="11.25" x14ac:dyDescent="0.2">
      <c r="B201" s="34"/>
      <c r="D201" s="147" t="s">
        <v>320</v>
      </c>
      <c r="F201" s="148" t="s">
        <v>1937</v>
      </c>
      <c r="I201" s="149"/>
      <c r="L201" s="34"/>
      <c r="M201" s="150"/>
      <c r="T201" s="55"/>
      <c r="AT201" s="18" t="s">
        <v>320</v>
      </c>
      <c r="AU201" s="18" t="s">
        <v>90</v>
      </c>
    </row>
    <row r="202" spans="2:65" s="14" customFormat="1" ht="11.25" x14ac:dyDescent="0.2">
      <c r="B202" s="166"/>
      <c r="D202" s="152" t="s">
        <v>322</v>
      </c>
      <c r="E202" s="167" t="s">
        <v>43</v>
      </c>
      <c r="F202" s="168" t="s">
        <v>5429</v>
      </c>
      <c r="H202" s="167" t="s">
        <v>43</v>
      </c>
      <c r="I202" s="169"/>
      <c r="L202" s="166"/>
      <c r="M202" s="170"/>
      <c r="T202" s="171"/>
      <c r="AT202" s="167" t="s">
        <v>322</v>
      </c>
      <c r="AU202" s="167" t="s">
        <v>90</v>
      </c>
      <c r="AV202" s="14" t="s">
        <v>88</v>
      </c>
      <c r="AW202" s="14" t="s">
        <v>41</v>
      </c>
      <c r="AX202" s="14" t="s">
        <v>81</v>
      </c>
      <c r="AY202" s="167" t="s">
        <v>311</v>
      </c>
    </row>
    <row r="203" spans="2:65" s="12" customFormat="1" ht="11.25" x14ac:dyDescent="0.2">
      <c r="B203" s="151"/>
      <c r="D203" s="152" t="s">
        <v>322</v>
      </c>
      <c r="E203" s="153" t="s">
        <v>43</v>
      </c>
      <c r="F203" s="154" t="s">
        <v>5523</v>
      </c>
      <c r="H203" s="155">
        <v>11.92</v>
      </c>
      <c r="I203" s="156"/>
      <c r="L203" s="151"/>
      <c r="M203" s="157"/>
      <c r="T203" s="158"/>
      <c r="AT203" s="153" t="s">
        <v>322</v>
      </c>
      <c r="AU203" s="153" t="s">
        <v>90</v>
      </c>
      <c r="AV203" s="12" t="s">
        <v>90</v>
      </c>
      <c r="AW203" s="12" t="s">
        <v>41</v>
      </c>
      <c r="AX203" s="12" t="s">
        <v>81</v>
      </c>
      <c r="AY203" s="153" t="s">
        <v>311</v>
      </c>
    </row>
    <row r="204" spans="2:65" s="12" customFormat="1" ht="11.25" x14ac:dyDescent="0.2">
      <c r="B204" s="151"/>
      <c r="D204" s="152" t="s">
        <v>322</v>
      </c>
      <c r="E204" s="153" t="s">
        <v>43</v>
      </c>
      <c r="F204" s="154" t="s">
        <v>5524</v>
      </c>
      <c r="H204" s="155">
        <v>9.76</v>
      </c>
      <c r="I204" s="156"/>
      <c r="L204" s="151"/>
      <c r="M204" s="157"/>
      <c r="T204" s="158"/>
      <c r="AT204" s="153" t="s">
        <v>322</v>
      </c>
      <c r="AU204" s="153" t="s">
        <v>90</v>
      </c>
      <c r="AV204" s="12" t="s">
        <v>90</v>
      </c>
      <c r="AW204" s="12" t="s">
        <v>41</v>
      </c>
      <c r="AX204" s="12" t="s">
        <v>81</v>
      </c>
      <c r="AY204" s="153" t="s">
        <v>311</v>
      </c>
    </row>
    <row r="205" spans="2:65" s="12" customFormat="1" ht="11.25" x14ac:dyDescent="0.2">
      <c r="B205" s="151"/>
      <c r="D205" s="152" t="s">
        <v>322</v>
      </c>
      <c r="E205" s="153" t="s">
        <v>43</v>
      </c>
      <c r="F205" s="154" t="s">
        <v>5525</v>
      </c>
      <c r="H205" s="155">
        <v>29.648</v>
      </c>
      <c r="I205" s="156"/>
      <c r="L205" s="151"/>
      <c r="M205" s="157"/>
      <c r="T205" s="158"/>
      <c r="AT205" s="153" t="s">
        <v>322</v>
      </c>
      <c r="AU205" s="153" t="s">
        <v>90</v>
      </c>
      <c r="AV205" s="12" t="s">
        <v>90</v>
      </c>
      <c r="AW205" s="12" t="s">
        <v>41</v>
      </c>
      <c r="AX205" s="12" t="s">
        <v>81</v>
      </c>
      <c r="AY205" s="153" t="s">
        <v>311</v>
      </c>
    </row>
    <row r="206" spans="2:65" s="12" customFormat="1" ht="11.25" x14ac:dyDescent="0.2">
      <c r="B206" s="151"/>
      <c r="D206" s="152" t="s">
        <v>322</v>
      </c>
      <c r="E206" s="153" t="s">
        <v>43</v>
      </c>
      <c r="F206" s="154" t="s">
        <v>5526</v>
      </c>
      <c r="H206" s="155">
        <v>0.81799999999999995</v>
      </c>
      <c r="I206" s="156"/>
      <c r="L206" s="151"/>
      <c r="M206" s="157"/>
      <c r="T206" s="158"/>
      <c r="AT206" s="153" t="s">
        <v>322</v>
      </c>
      <c r="AU206" s="153" t="s">
        <v>90</v>
      </c>
      <c r="AV206" s="12" t="s">
        <v>90</v>
      </c>
      <c r="AW206" s="12" t="s">
        <v>41</v>
      </c>
      <c r="AX206" s="12" t="s">
        <v>81</v>
      </c>
      <c r="AY206" s="153" t="s">
        <v>311</v>
      </c>
    </row>
    <row r="207" spans="2:65" s="12" customFormat="1" ht="11.25" x14ac:dyDescent="0.2">
      <c r="B207" s="151"/>
      <c r="D207" s="152" t="s">
        <v>322</v>
      </c>
      <c r="E207" s="153" t="s">
        <v>43</v>
      </c>
      <c r="F207" s="154" t="s">
        <v>5527</v>
      </c>
      <c r="H207" s="155">
        <v>0.46400000000000002</v>
      </c>
      <c r="I207" s="156"/>
      <c r="L207" s="151"/>
      <c r="M207" s="157"/>
      <c r="T207" s="158"/>
      <c r="AT207" s="153" t="s">
        <v>322</v>
      </c>
      <c r="AU207" s="153" t="s">
        <v>90</v>
      </c>
      <c r="AV207" s="12" t="s">
        <v>90</v>
      </c>
      <c r="AW207" s="12" t="s">
        <v>41</v>
      </c>
      <c r="AX207" s="12" t="s">
        <v>81</v>
      </c>
      <c r="AY207" s="153" t="s">
        <v>311</v>
      </c>
    </row>
    <row r="208" spans="2:65" s="12" customFormat="1" ht="11.25" x14ac:dyDescent="0.2">
      <c r="B208" s="151"/>
      <c r="D208" s="152" t="s">
        <v>322</v>
      </c>
      <c r="E208" s="153" t="s">
        <v>43</v>
      </c>
      <c r="F208" s="154" t="s">
        <v>5528</v>
      </c>
      <c r="H208" s="155">
        <v>99</v>
      </c>
      <c r="I208" s="156"/>
      <c r="L208" s="151"/>
      <c r="M208" s="157"/>
      <c r="T208" s="158"/>
      <c r="AT208" s="153" t="s">
        <v>322</v>
      </c>
      <c r="AU208" s="153" t="s">
        <v>90</v>
      </c>
      <c r="AV208" s="12" t="s">
        <v>90</v>
      </c>
      <c r="AW208" s="12" t="s">
        <v>41</v>
      </c>
      <c r="AX208" s="12" t="s">
        <v>81</v>
      </c>
      <c r="AY208" s="153" t="s">
        <v>311</v>
      </c>
    </row>
    <row r="209" spans="2:51" s="12" customFormat="1" ht="11.25" x14ac:dyDescent="0.2">
      <c r="B209" s="151"/>
      <c r="D209" s="152" t="s">
        <v>322</v>
      </c>
      <c r="E209" s="153" t="s">
        <v>43</v>
      </c>
      <c r="F209" s="154" t="s">
        <v>5529</v>
      </c>
      <c r="H209" s="155">
        <v>26.4</v>
      </c>
      <c r="I209" s="156"/>
      <c r="L209" s="151"/>
      <c r="M209" s="157"/>
      <c r="T209" s="158"/>
      <c r="AT209" s="153" t="s">
        <v>322</v>
      </c>
      <c r="AU209" s="153" t="s">
        <v>90</v>
      </c>
      <c r="AV209" s="12" t="s">
        <v>90</v>
      </c>
      <c r="AW209" s="12" t="s">
        <v>41</v>
      </c>
      <c r="AX209" s="12" t="s">
        <v>81</v>
      </c>
      <c r="AY209" s="153" t="s">
        <v>311</v>
      </c>
    </row>
    <row r="210" spans="2:51" s="12" customFormat="1" ht="11.25" x14ac:dyDescent="0.2">
      <c r="B210" s="151"/>
      <c r="D210" s="152" t="s">
        <v>322</v>
      </c>
      <c r="E210" s="153" t="s">
        <v>43</v>
      </c>
      <c r="F210" s="154" t="s">
        <v>5530</v>
      </c>
      <c r="H210" s="155">
        <v>14.1</v>
      </c>
      <c r="I210" s="156"/>
      <c r="L210" s="151"/>
      <c r="M210" s="157"/>
      <c r="T210" s="158"/>
      <c r="AT210" s="153" t="s">
        <v>322</v>
      </c>
      <c r="AU210" s="153" t="s">
        <v>90</v>
      </c>
      <c r="AV210" s="12" t="s">
        <v>90</v>
      </c>
      <c r="AW210" s="12" t="s">
        <v>41</v>
      </c>
      <c r="AX210" s="12" t="s">
        <v>81</v>
      </c>
      <c r="AY210" s="153" t="s">
        <v>311</v>
      </c>
    </row>
    <row r="211" spans="2:51" s="12" customFormat="1" ht="11.25" x14ac:dyDescent="0.2">
      <c r="B211" s="151"/>
      <c r="D211" s="152" t="s">
        <v>322</v>
      </c>
      <c r="E211" s="153" t="s">
        <v>43</v>
      </c>
      <c r="F211" s="154" t="s">
        <v>5531</v>
      </c>
      <c r="H211" s="155">
        <v>11.35</v>
      </c>
      <c r="I211" s="156"/>
      <c r="L211" s="151"/>
      <c r="M211" s="157"/>
      <c r="T211" s="158"/>
      <c r="AT211" s="153" t="s">
        <v>322</v>
      </c>
      <c r="AU211" s="153" t="s">
        <v>90</v>
      </c>
      <c r="AV211" s="12" t="s">
        <v>90</v>
      </c>
      <c r="AW211" s="12" t="s">
        <v>41</v>
      </c>
      <c r="AX211" s="12" t="s">
        <v>81</v>
      </c>
      <c r="AY211" s="153" t="s">
        <v>311</v>
      </c>
    </row>
    <row r="212" spans="2:51" s="12" customFormat="1" ht="11.25" x14ac:dyDescent="0.2">
      <c r="B212" s="151"/>
      <c r="D212" s="152" t="s">
        <v>322</v>
      </c>
      <c r="E212" s="153" t="s">
        <v>43</v>
      </c>
      <c r="F212" s="154" t="s">
        <v>5532</v>
      </c>
      <c r="H212" s="155">
        <v>21.95</v>
      </c>
      <c r="I212" s="156"/>
      <c r="L212" s="151"/>
      <c r="M212" s="157"/>
      <c r="T212" s="158"/>
      <c r="AT212" s="153" t="s">
        <v>322</v>
      </c>
      <c r="AU212" s="153" t="s">
        <v>90</v>
      </c>
      <c r="AV212" s="12" t="s">
        <v>90</v>
      </c>
      <c r="AW212" s="12" t="s">
        <v>41</v>
      </c>
      <c r="AX212" s="12" t="s">
        <v>81</v>
      </c>
      <c r="AY212" s="153" t="s">
        <v>311</v>
      </c>
    </row>
    <row r="213" spans="2:51" s="12" customFormat="1" ht="11.25" x14ac:dyDescent="0.2">
      <c r="B213" s="151"/>
      <c r="D213" s="152" t="s">
        <v>322</v>
      </c>
      <c r="E213" s="153" t="s">
        <v>43</v>
      </c>
      <c r="F213" s="154" t="s">
        <v>5533</v>
      </c>
      <c r="H213" s="155">
        <v>14.752000000000001</v>
      </c>
      <c r="I213" s="156"/>
      <c r="L213" s="151"/>
      <c r="M213" s="157"/>
      <c r="T213" s="158"/>
      <c r="AT213" s="153" t="s">
        <v>322</v>
      </c>
      <c r="AU213" s="153" t="s">
        <v>90</v>
      </c>
      <c r="AV213" s="12" t="s">
        <v>90</v>
      </c>
      <c r="AW213" s="12" t="s">
        <v>41</v>
      </c>
      <c r="AX213" s="12" t="s">
        <v>81</v>
      </c>
      <c r="AY213" s="153" t="s">
        <v>311</v>
      </c>
    </row>
    <row r="214" spans="2:51" s="12" customFormat="1" ht="11.25" x14ac:dyDescent="0.2">
      <c r="B214" s="151"/>
      <c r="D214" s="152" t="s">
        <v>322</v>
      </c>
      <c r="E214" s="153" t="s">
        <v>43</v>
      </c>
      <c r="F214" s="154" t="s">
        <v>5534</v>
      </c>
      <c r="H214" s="155">
        <v>47.585999999999999</v>
      </c>
      <c r="I214" s="156"/>
      <c r="L214" s="151"/>
      <c r="M214" s="157"/>
      <c r="T214" s="158"/>
      <c r="AT214" s="153" t="s">
        <v>322</v>
      </c>
      <c r="AU214" s="153" t="s">
        <v>90</v>
      </c>
      <c r="AV214" s="12" t="s">
        <v>90</v>
      </c>
      <c r="AW214" s="12" t="s">
        <v>41</v>
      </c>
      <c r="AX214" s="12" t="s">
        <v>81</v>
      </c>
      <c r="AY214" s="153" t="s">
        <v>311</v>
      </c>
    </row>
    <row r="215" spans="2:51" s="12" customFormat="1" ht="11.25" x14ac:dyDescent="0.2">
      <c r="B215" s="151"/>
      <c r="D215" s="152" t="s">
        <v>322</v>
      </c>
      <c r="E215" s="153" t="s">
        <v>43</v>
      </c>
      <c r="F215" s="154" t="s">
        <v>5535</v>
      </c>
      <c r="H215" s="155">
        <v>9.1519999999999992</v>
      </c>
      <c r="I215" s="156"/>
      <c r="L215" s="151"/>
      <c r="M215" s="157"/>
      <c r="T215" s="158"/>
      <c r="AT215" s="153" t="s">
        <v>322</v>
      </c>
      <c r="AU215" s="153" t="s">
        <v>90</v>
      </c>
      <c r="AV215" s="12" t="s">
        <v>90</v>
      </c>
      <c r="AW215" s="12" t="s">
        <v>41</v>
      </c>
      <c r="AX215" s="12" t="s">
        <v>81</v>
      </c>
      <c r="AY215" s="153" t="s">
        <v>311</v>
      </c>
    </row>
    <row r="216" spans="2:51" s="12" customFormat="1" ht="11.25" x14ac:dyDescent="0.2">
      <c r="B216" s="151"/>
      <c r="D216" s="152" t="s">
        <v>322</v>
      </c>
      <c r="E216" s="153" t="s">
        <v>43</v>
      </c>
      <c r="F216" s="154" t="s">
        <v>5536</v>
      </c>
      <c r="H216" s="155">
        <v>76.86</v>
      </c>
      <c r="I216" s="156"/>
      <c r="L216" s="151"/>
      <c r="M216" s="157"/>
      <c r="T216" s="158"/>
      <c r="AT216" s="153" t="s">
        <v>322</v>
      </c>
      <c r="AU216" s="153" t="s">
        <v>90</v>
      </c>
      <c r="AV216" s="12" t="s">
        <v>90</v>
      </c>
      <c r="AW216" s="12" t="s">
        <v>41</v>
      </c>
      <c r="AX216" s="12" t="s">
        <v>81</v>
      </c>
      <c r="AY216" s="153" t="s">
        <v>311</v>
      </c>
    </row>
    <row r="217" spans="2:51" s="12" customFormat="1" ht="11.25" x14ac:dyDescent="0.2">
      <c r="B217" s="151"/>
      <c r="D217" s="152" t="s">
        <v>322</v>
      </c>
      <c r="E217" s="153" t="s">
        <v>43</v>
      </c>
      <c r="F217" s="154" t="s">
        <v>5537</v>
      </c>
      <c r="H217" s="155">
        <v>3.68</v>
      </c>
      <c r="I217" s="156"/>
      <c r="L217" s="151"/>
      <c r="M217" s="157"/>
      <c r="T217" s="158"/>
      <c r="AT217" s="153" t="s">
        <v>322</v>
      </c>
      <c r="AU217" s="153" t="s">
        <v>90</v>
      </c>
      <c r="AV217" s="12" t="s">
        <v>90</v>
      </c>
      <c r="AW217" s="12" t="s">
        <v>41</v>
      </c>
      <c r="AX217" s="12" t="s">
        <v>81</v>
      </c>
      <c r="AY217" s="153" t="s">
        <v>311</v>
      </c>
    </row>
    <row r="218" spans="2:51" s="12" customFormat="1" ht="11.25" x14ac:dyDescent="0.2">
      <c r="B218" s="151"/>
      <c r="D218" s="152" t="s">
        <v>322</v>
      </c>
      <c r="E218" s="153" t="s">
        <v>43</v>
      </c>
      <c r="F218" s="154" t="s">
        <v>5538</v>
      </c>
      <c r="H218" s="155">
        <v>22.44</v>
      </c>
      <c r="I218" s="156"/>
      <c r="L218" s="151"/>
      <c r="M218" s="157"/>
      <c r="T218" s="158"/>
      <c r="AT218" s="153" t="s">
        <v>322</v>
      </c>
      <c r="AU218" s="153" t="s">
        <v>90</v>
      </c>
      <c r="AV218" s="12" t="s">
        <v>90</v>
      </c>
      <c r="AW218" s="12" t="s">
        <v>41</v>
      </c>
      <c r="AX218" s="12" t="s">
        <v>81</v>
      </c>
      <c r="AY218" s="153" t="s">
        <v>311</v>
      </c>
    </row>
    <row r="219" spans="2:51" s="15" customFormat="1" ht="11.25" x14ac:dyDescent="0.2">
      <c r="B219" s="184"/>
      <c r="D219" s="152" t="s">
        <v>322</v>
      </c>
      <c r="E219" s="185" t="s">
        <v>5398</v>
      </c>
      <c r="F219" s="186" t="s">
        <v>1095</v>
      </c>
      <c r="H219" s="187">
        <v>399.88</v>
      </c>
      <c r="I219" s="188"/>
      <c r="L219" s="184"/>
      <c r="M219" s="189"/>
      <c r="T219" s="190"/>
      <c r="AT219" s="185" t="s">
        <v>322</v>
      </c>
      <c r="AU219" s="185" t="s">
        <v>90</v>
      </c>
      <c r="AV219" s="15" t="s">
        <v>96</v>
      </c>
      <c r="AW219" s="15" t="s">
        <v>41</v>
      </c>
      <c r="AX219" s="15" t="s">
        <v>81</v>
      </c>
      <c r="AY219" s="185" t="s">
        <v>311</v>
      </c>
    </row>
    <row r="220" spans="2:51" s="14" customFormat="1" ht="11.25" x14ac:dyDescent="0.2">
      <c r="B220" s="166"/>
      <c r="D220" s="152" t="s">
        <v>322</v>
      </c>
      <c r="E220" s="167" t="s">
        <v>43</v>
      </c>
      <c r="F220" s="168" t="s">
        <v>5539</v>
      </c>
      <c r="H220" s="167" t="s">
        <v>43</v>
      </c>
      <c r="I220" s="169"/>
      <c r="L220" s="166"/>
      <c r="M220" s="170"/>
      <c r="T220" s="171"/>
      <c r="AT220" s="167" t="s">
        <v>322</v>
      </c>
      <c r="AU220" s="167" t="s">
        <v>90</v>
      </c>
      <c r="AV220" s="14" t="s">
        <v>88</v>
      </c>
      <c r="AW220" s="14" t="s">
        <v>41</v>
      </c>
      <c r="AX220" s="14" t="s">
        <v>81</v>
      </c>
      <c r="AY220" s="167" t="s">
        <v>311</v>
      </c>
    </row>
    <row r="221" spans="2:51" s="12" customFormat="1" ht="11.25" x14ac:dyDescent="0.2">
      <c r="B221" s="151"/>
      <c r="D221" s="152" t="s">
        <v>322</v>
      </c>
      <c r="E221" s="153" t="s">
        <v>43</v>
      </c>
      <c r="F221" s="154" t="s">
        <v>5540</v>
      </c>
      <c r="H221" s="155">
        <v>2.9260000000000002</v>
      </c>
      <c r="I221" s="156"/>
      <c r="L221" s="151"/>
      <c r="M221" s="157"/>
      <c r="T221" s="158"/>
      <c r="AT221" s="153" t="s">
        <v>322</v>
      </c>
      <c r="AU221" s="153" t="s">
        <v>90</v>
      </c>
      <c r="AV221" s="12" t="s">
        <v>90</v>
      </c>
      <c r="AW221" s="12" t="s">
        <v>41</v>
      </c>
      <c r="AX221" s="12" t="s">
        <v>81</v>
      </c>
      <c r="AY221" s="153" t="s">
        <v>311</v>
      </c>
    </row>
    <row r="222" spans="2:51" s="12" customFormat="1" ht="11.25" x14ac:dyDescent="0.2">
      <c r="B222" s="151"/>
      <c r="D222" s="152" t="s">
        <v>322</v>
      </c>
      <c r="E222" s="153" t="s">
        <v>43</v>
      </c>
      <c r="F222" s="154" t="s">
        <v>5541</v>
      </c>
      <c r="H222" s="155">
        <v>2.395</v>
      </c>
      <c r="I222" s="156"/>
      <c r="L222" s="151"/>
      <c r="M222" s="157"/>
      <c r="T222" s="158"/>
      <c r="AT222" s="153" t="s">
        <v>322</v>
      </c>
      <c r="AU222" s="153" t="s">
        <v>90</v>
      </c>
      <c r="AV222" s="12" t="s">
        <v>90</v>
      </c>
      <c r="AW222" s="12" t="s">
        <v>41</v>
      </c>
      <c r="AX222" s="12" t="s">
        <v>81</v>
      </c>
      <c r="AY222" s="153" t="s">
        <v>311</v>
      </c>
    </row>
    <row r="223" spans="2:51" s="12" customFormat="1" ht="11.25" x14ac:dyDescent="0.2">
      <c r="B223" s="151"/>
      <c r="D223" s="152" t="s">
        <v>322</v>
      </c>
      <c r="E223" s="153" t="s">
        <v>43</v>
      </c>
      <c r="F223" s="154" t="s">
        <v>5542</v>
      </c>
      <c r="H223" s="155">
        <v>0.93100000000000005</v>
      </c>
      <c r="I223" s="156"/>
      <c r="L223" s="151"/>
      <c r="M223" s="157"/>
      <c r="T223" s="158"/>
      <c r="AT223" s="153" t="s">
        <v>322</v>
      </c>
      <c r="AU223" s="153" t="s">
        <v>90</v>
      </c>
      <c r="AV223" s="12" t="s">
        <v>90</v>
      </c>
      <c r="AW223" s="12" t="s">
        <v>41</v>
      </c>
      <c r="AX223" s="12" t="s">
        <v>81</v>
      </c>
      <c r="AY223" s="153" t="s">
        <v>311</v>
      </c>
    </row>
    <row r="224" spans="2:51" s="12" customFormat="1" ht="11.25" x14ac:dyDescent="0.2">
      <c r="B224" s="151"/>
      <c r="D224" s="152" t="s">
        <v>322</v>
      </c>
      <c r="E224" s="153" t="s">
        <v>43</v>
      </c>
      <c r="F224" s="154" t="s">
        <v>5543</v>
      </c>
      <c r="H224" s="155">
        <v>8.0000000000000002E-3</v>
      </c>
      <c r="I224" s="156"/>
      <c r="L224" s="151"/>
      <c r="M224" s="157"/>
      <c r="T224" s="158"/>
      <c r="AT224" s="153" t="s">
        <v>322</v>
      </c>
      <c r="AU224" s="153" t="s">
        <v>90</v>
      </c>
      <c r="AV224" s="12" t="s">
        <v>90</v>
      </c>
      <c r="AW224" s="12" t="s">
        <v>41</v>
      </c>
      <c r="AX224" s="12" t="s">
        <v>81</v>
      </c>
      <c r="AY224" s="153" t="s">
        <v>311</v>
      </c>
    </row>
    <row r="225" spans="2:51" s="12" customFormat="1" ht="11.25" x14ac:dyDescent="0.2">
      <c r="B225" s="151"/>
      <c r="D225" s="152" t="s">
        <v>322</v>
      </c>
      <c r="E225" s="153" t="s">
        <v>43</v>
      </c>
      <c r="F225" s="154" t="s">
        <v>5544</v>
      </c>
      <c r="H225" s="155">
        <v>1.4999999999999999E-2</v>
      </c>
      <c r="I225" s="156"/>
      <c r="L225" s="151"/>
      <c r="M225" s="157"/>
      <c r="T225" s="158"/>
      <c r="AT225" s="153" t="s">
        <v>322</v>
      </c>
      <c r="AU225" s="153" t="s">
        <v>90</v>
      </c>
      <c r="AV225" s="12" t="s">
        <v>90</v>
      </c>
      <c r="AW225" s="12" t="s">
        <v>41</v>
      </c>
      <c r="AX225" s="12" t="s">
        <v>81</v>
      </c>
      <c r="AY225" s="153" t="s">
        <v>311</v>
      </c>
    </row>
    <row r="226" spans="2:51" s="12" customFormat="1" ht="11.25" x14ac:dyDescent="0.2">
      <c r="B226" s="151"/>
      <c r="D226" s="152" t="s">
        <v>322</v>
      </c>
      <c r="E226" s="153" t="s">
        <v>43</v>
      </c>
      <c r="F226" s="154" t="s">
        <v>5545</v>
      </c>
      <c r="H226" s="155">
        <v>0.16600000000000001</v>
      </c>
      <c r="I226" s="156"/>
      <c r="L226" s="151"/>
      <c r="M226" s="157"/>
      <c r="T226" s="158"/>
      <c r="AT226" s="153" t="s">
        <v>322</v>
      </c>
      <c r="AU226" s="153" t="s">
        <v>90</v>
      </c>
      <c r="AV226" s="12" t="s">
        <v>90</v>
      </c>
      <c r="AW226" s="12" t="s">
        <v>41</v>
      </c>
      <c r="AX226" s="12" t="s">
        <v>81</v>
      </c>
      <c r="AY226" s="153" t="s">
        <v>311</v>
      </c>
    </row>
    <row r="227" spans="2:51" s="12" customFormat="1" ht="11.25" x14ac:dyDescent="0.2">
      <c r="B227" s="151"/>
      <c r="D227" s="152" t="s">
        <v>322</v>
      </c>
      <c r="E227" s="153" t="s">
        <v>43</v>
      </c>
      <c r="F227" s="154" t="s">
        <v>5546</v>
      </c>
      <c r="H227" s="155">
        <v>4.9669999999999996</v>
      </c>
      <c r="I227" s="156"/>
      <c r="L227" s="151"/>
      <c r="M227" s="157"/>
      <c r="T227" s="158"/>
      <c r="AT227" s="153" t="s">
        <v>322</v>
      </c>
      <c r="AU227" s="153" t="s">
        <v>90</v>
      </c>
      <c r="AV227" s="12" t="s">
        <v>90</v>
      </c>
      <c r="AW227" s="12" t="s">
        <v>41</v>
      </c>
      <c r="AX227" s="12" t="s">
        <v>81</v>
      </c>
      <c r="AY227" s="153" t="s">
        <v>311</v>
      </c>
    </row>
    <row r="228" spans="2:51" s="12" customFormat="1" ht="11.25" x14ac:dyDescent="0.2">
      <c r="B228" s="151"/>
      <c r="D228" s="152" t="s">
        <v>322</v>
      </c>
      <c r="E228" s="153" t="s">
        <v>43</v>
      </c>
      <c r="F228" s="154" t="s">
        <v>5547</v>
      </c>
      <c r="H228" s="155">
        <v>1.659</v>
      </c>
      <c r="I228" s="156"/>
      <c r="L228" s="151"/>
      <c r="M228" s="157"/>
      <c r="T228" s="158"/>
      <c r="AT228" s="153" t="s">
        <v>322</v>
      </c>
      <c r="AU228" s="153" t="s">
        <v>90</v>
      </c>
      <c r="AV228" s="12" t="s">
        <v>90</v>
      </c>
      <c r="AW228" s="12" t="s">
        <v>41</v>
      </c>
      <c r="AX228" s="12" t="s">
        <v>81</v>
      </c>
      <c r="AY228" s="153" t="s">
        <v>311</v>
      </c>
    </row>
    <row r="229" spans="2:51" s="12" customFormat="1" ht="11.25" x14ac:dyDescent="0.2">
      <c r="B229" s="151"/>
      <c r="D229" s="152" t="s">
        <v>322</v>
      </c>
      <c r="E229" s="153" t="s">
        <v>43</v>
      </c>
      <c r="F229" s="154" t="s">
        <v>5548</v>
      </c>
      <c r="H229" s="155">
        <v>0.71799999999999997</v>
      </c>
      <c r="I229" s="156"/>
      <c r="L229" s="151"/>
      <c r="M229" s="157"/>
      <c r="T229" s="158"/>
      <c r="AT229" s="153" t="s">
        <v>322</v>
      </c>
      <c r="AU229" s="153" t="s">
        <v>90</v>
      </c>
      <c r="AV229" s="12" t="s">
        <v>90</v>
      </c>
      <c r="AW229" s="12" t="s">
        <v>41</v>
      </c>
      <c r="AX229" s="12" t="s">
        <v>81</v>
      </c>
      <c r="AY229" s="153" t="s">
        <v>311</v>
      </c>
    </row>
    <row r="230" spans="2:51" s="12" customFormat="1" ht="11.25" x14ac:dyDescent="0.2">
      <c r="B230" s="151"/>
      <c r="D230" s="152" t="s">
        <v>322</v>
      </c>
      <c r="E230" s="153" t="s">
        <v>43</v>
      </c>
      <c r="F230" s="154" t="s">
        <v>5549</v>
      </c>
      <c r="H230" s="155">
        <v>0.71299999999999997</v>
      </c>
      <c r="I230" s="156"/>
      <c r="L230" s="151"/>
      <c r="M230" s="157"/>
      <c r="T230" s="158"/>
      <c r="AT230" s="153" t="s">
        <v>322</v>
      </c>
      <c r="AU230" s="153" t="s">
        <v>90</v>
      </c>
      <c r="AV230" s="12" t="s">
        <v>90</v>
      </c>
      <c r="AW230" s="12" t="s">
        <v>41</v>
      </c>
      <c r="AX230" s="12" t="s">
        <v>81</v>
      </c>
      <c r="AY230" s="153" t="s">
        <v>311</v>
      </c>
    </row>
    <row r="231" spans="2:51" s="12" customFormat="1" ht="11.25" x14ac:dyDescent="0.2">
      <c r="B231" s="151"/>
      <c r="D231" s="152" t="s">
        <v>322</v>
      </c>
      <c r="E231" s="153" t="s">
        <v>43</v>
      </c>
      <c r="F231" s="154" t="s">
        <v>5550</v>
      </c>
      <c r="H231" s="155">
        <v>1.379</v>
      </c>
      <c r="I231" s="156"/>
      <c r="L231" s="151"/>
      <c r="M231" s="157"/>
      <c r="T231" s="158"/>
      <c r="AT231" s="153" t="s">
        <v>322</v>
      </c>
      <c r="AU231" s="153" t="s">
        <v>90</v>
      </c>
      <c r="AV231" s="12" t="s">
        <v>90</v>
      </c>
      <c r="AW231" s="12" t="s">
        <v>41</v>
      </c>
      <c r="AX231" s="12" t="s">
        <v>81</v>
      </c>
      <c r="AY231" s="153" t="s">
        <v>311</v>
      </c>
    </row>
    <row r="232" spans="2:51" s="12" customFormat="1" ht="11.25" x14ac:dyDescent="0.2">
      <c r="B232" s="151"/>
      <c r="D232" s="152" t="s">
        <v>322</v>
      </c>
      <c r="E232" s="153" t="s">
        <v>43</v>
      </c>
      <c r="F232" s="154" t="s">
        <v>5551</v>
      </c>
      <c r="H232" s="155">
        <v>0.46300000000000002</v>
      </c>
      <c r="I232" s="156"/>
      <c r="L232" s="151"/>
      <c r="M232" s="157"/>
      <c r="T232" s="158"/>
      <c r="AT232" s="153" t="s">
        <v>322</v>
      </c>
      <c r="AU232" s="153" t="s">
        <v>90</v>
      </c>
      <c r="AV232" s="12" t="s">
        <v>90</v>
      </c>
      <c r="AW232" s="12" t="s">
        <v>41</v>
      </c>
      <c r="AX232" s="12" t="s">
        <v>81</v>
      </c>
      <c r="AY232" s="153" t="s">
        <v>311</v>
      </c>
    </row>
    <row r="233" spans="2:51" s="12" customFormat="1" ht="11.25" x14ac:dyDescent="0.2">
      <c r="B233" s="151"/>
      <c r="D233" s="152" t="s">
        <v>322</v>
      </c>
      <c r="E233" s="153" t="s">
        <v>43</v>
      </c>
      <c r="F233" s="154" t="s">
        <v>5552</v>
      </c>
      <c r="H233" s="155">
        <v>0.28899999999999998</v>
      </c>
      <c r="I233" s="156"/>
      <c r="L233" s="151"/>
      <c r="M233" s="157"/>
      <c r="T233" s="158"/>
      <c r="AT233" s="153" t="s">
        <v>322</v>
      </c>
      <c r="AU233" s="153" t="s">
        <v>90</v>
      </c>
      <c r="AV233" s="12" t="s">
        <v>90</v>
      </c>
      <c r="AW233" s="12" t="s">
        <v>41</v>
      </c>
      <c r="AX233" s="12" t="s">
        <v>81</v>
      </c>
      <c r="AY233" s="153" t="s">
        <v>311</v>
      </c>
    </row>
    <row r="234" spans="2:51" s="12" customFormat="1" ht="11.25" x14ac:dyDescent="0.2">
      <c r="B234" s="151"/>
      <c r="D234" s="152" t="s">
        <v>322</v>
      </c>
      <c r="E234" s="153" t="s">
        <v>43</v>
      </c>
      <c r="F234" s="154" t="s">
        <v>5553</v>
      </c>
      <c r="H234" s="155">
        <v>5.6059999999999999</v>
      </c>
      <c r="I234" s="156"/>
      <c r="L234" s="151"/>
      <c r="M234" s="157"/>
      <c r="T234" s="158"/>
      <c r="AT234" s="153" t="s">
        <v>322</v>
      </c>
      <c r="AU234" s="153" t="s">
        <v>90</v>
      </c>
      <c r="AV234" s="12" t="s">
        <v>90</v>
      </c>
      <c r="AW234" s="12" t="s">
        <v>41</v>
      </c>
      <c r="AX234" s="12" t="s">
        <v>81</v>
      </c>
      <c r="AY234" s="153" t="s">
        <v>311</v>
      </c>
    </row>
    <row r="235" spans="2:51" s="12" customFormat="1" ht="11.25" x14ac:dyDescent="0.2">
      <c r="B235" s="151"/>
      <c r="D235" s="152" t="s">
        <v>322</v>
      </c>
      <c r="E235" s="153" t="s">
        <v>43</v>
      </c>
      <c r="F235" s="154" t="s">
        <v>5554</v>
      </c>
      <c r="H235" s="155">
        <v>0.28799999999999998</v>
      </c>
      <c r="I235" s="156"/>
      <c r="L235" s="151"/>
      <c r="M235" s="157"/>
      <c r="T235" s="158"/>
      <c r="AT235" s="153" t="s">
        <v>322</v>
      </c>
      <c r="AU235" s="153" t="s">
        <v>90</v>
      </c>
      <c r="AV235" s="12" t="s">
        <v>90</v>
      </c>
      <c r="AW235" s="12" t="s">
        <v>41</v>
      </c>
      <c r="AX235" s="12" t="s">
        <v>81</v>
      </c>
      <c r="AY235" s="153" t="s">
        <v>311</v>
      </c>
    </row>
    <row r="236" spans="2:51" s="12" customFormat="1" ht="11.25" x14ac:dyDescent="0.2">
      <c r="B236" s="151"/>
      <c r="D236" s="152" t="s">
        <v>322</v>
      </c>
      <c r="E236" s="153" t="s">
        <v>43</v>
      </c>
      <c r="F236" s="154" t="s">
        <v>5555</v>
      </c>
      <c r="H236" s="155">
        <v>9.0549999999999997</v>
      </c>
      <c r="I236" s="156"/>
      <c r="L236" s="151"/>
      <c r="M236" s="157"/>
      <c r="T236" s="158"/>
      <c r="AT236" s="153" t="s">
        <v>322</v>
      </c>
      <c r="AU236" s="153" t="s">
        <v>90</v>
      </c>
      <c r="AV236" s="12" t="s">
        <v>90</v>
      </c>
      <c r="AW236" s="12" t="s">
        <v>41</v>
      </c>
      <c r="AX236" s="12" t="s">
        <v>81</v>
      </c>
      <c r="AY236" s="153" t="s">
        <v>311</v>
      </c>
    </row>
    <row r="237" spans="2:51" s="12" customFormat="1" ht="11.25" x14ac:dyDescent="0.2">
      <c r="B237" s="151"/>
      <c r="D237" s="152" t="s">
        <v>322</v>
      </c>
      <c r="E237" s="153" t="s">
        <v>43</v>
      </c>
      <c r="F237" s="154" t="s">
        <v>5556</v>
      </c>
      <c r="H237" s="155">
        <v>4.0179999999999998</v>
      </c>
      <c r="I237" s="156"/>
      <c r="L237" s="151"/>
      <c r="M237" s="157"/>
      <c r="T237" s="158"/>
      <c r="AT237" s="153" t="s">
        <v>322</v>
      </c>
      <c r="AU237" s="153" t="s">
        <v>90</v>
      </c>
      <c r="AV237" s="12" t="s">
        <v>90</v>
      </c>
      <c r="AW237" s="12" t="s">
        <v>41</v>
      </c>
      <c r="AX237" s="12" t="s">
        <v>81</v>
      </c>
      <c r="AY237" s="153" t="s">
        <v>311</v>
      </c>
    </row>
    <row r="238" spans="2:51" s="12" customFormat="1" ht="11.25" x14ac:dyDescent="0.2">
      <c r="B238" s="151"/>
      <c r="D238" s="152" t="s">
        <v>322</v>
      </c>
      <c r="E238" s="153" t="s">
        <v>43</v>
      </c>
      <c r="F238" s="154" t="s">
        <v>5557</v>
      </c>
      <c r="H238" s="155">
        <v>4.4999999999999998E-2</v>
      </c>
      <c r="I238" s="156"/>
      <c r="L238" s="151"/>
      <c r="M238" s="157"/>
      <c r="T238" s="158"/>
      <c r="AT238" s="153" t="s">
        <v>322</v>
      </c>
      <c r="AU238" s="153" t="s">
        <v>90</v>
      </c>
      <c r="AV238" s="12" t="s">
        <v>90</v>
      </c>
      <c r="AW238" s="12" t="s">
        <v>41</v>
      </c>
      <c r="AX238" s="12" t="s">
        <v>81</v>
      </c>
      <c r="AY238" s="153" t="s">
        <v>311</v>
      </c>
    </row>
    <row r="239" spans="2:51" s="12" customFormat="1" ht="11.25" x14ac:dyDescent="0.2">
      <c r="B239" s="151"/>
      <c r="D239" s="152" t="s">
        <v>322</v>
      </c>
      <c r="E239" s="153" t="s">
        <v>43</v>
      </c>
      <c r="F239" s="154" t="s">
        <v>5558</v>
      </c>
      <c r="H239" s="155">
        <v>2.6440000000000001</v>
      </c>
      <c r="I239" s="156"/>
      <c r="L239" s="151"/>
      <c r="M239" s="157"/>
      <c r="T239" s="158"/>
      <c r="AT239" s="153" t="s">
        <v>322</v>
      </c>
      <c r="AU239" s="153" t="s">
        <v>90</v>
      </c>
      <c r="AV239" s="12" t="s">
        <v>90</v>
      </c>
      <c r="AW239" s="12" t="s">
        <v>41</v>
      </c>
      <c r="AX239" s="12" t="s">
        <v>81</v>
      </c>
      <c r="AY239" s="153" t="s">
        <v>311</v>
      </c>
    </row>
    <row r="240" spans="2:51" s="15" customFormat="1" ht="11.25" x14ac:dyDescent="0.2">
      <c r="B240" s="184"/>
      <c r="D240" s="152" t="s">
        <v>322</v>
      </c>
      <c r="E240" s="185" t="s">
        <v>5401</v>
      </c>
      <c r="F240" s="186" t="s">
        <v>1095</v>
      </c>
      <c r="H240" s="187">
        <v>38.284999999999997</v>
      </c>
      <c r="I240" s="188"/>
      <c r="L240" s="184"/>
      <c r="M240" s="189"/>
      <c r="T240" s="190"/>
      <c r="AT240" s="185" t="s">
        <v>322</v>
      </c>
      <c r="AU240" s="185" t="s">
        <v>90</v>
      </c>
      <c r="AV240" s="15" t="s">
        <v>96</v>
      </c>
      <c r="AW240" s="15" t="s">
        <v>41</v>
      </c>
      <c r="AX240" s="15" t="s">
        <v>81</v>
      </c>
      <c r="AY240" s="185" t="s">
        <v>311</v>
      </c>
    </row>
    <row r="241" spans="2:65" s="12" customFormat="1" ht="11.25" x14ac:dyDescent="0.2">
      <c r="B241" s="151"/>
      <c r="D241" s="152" t="s">
        <v>322</v>
      </c>
      <c r="E241" s="153" t="s">
        <v>43</v>
      </c>
      <c r="F241" s="154" t="s">
        <v>5559</v>
      </c>
      <c r="H241" s="155">
        <v>361.59500000000003</v>
      </c>
      <c r="I241" s="156"/>
      <c r="L241" s="151"/>
      <c r="M241" s="157"/>
      <c r="T241" s="158"/>
      <c r="AT241" s="153" t="s">
        <v>322</v>
      </c>
      <c r="AU241" s="153" t="s">
        <v>90</v>
      </c>
      <c r="AV241" s="12" t="s">
        <v>90</v>
      </c>
      <c r="AW241" s="12" t="s">
        <v>41</v>
      </c>
      <c r="AX241" s="12" t="s">
        <v>88</v>
      </c>
      <c r="AY241" s="153" t="s">
        <v>311</v>
      </c>
    </row>
    <row r="242" spans="2:65" s="1" customFormat="1" ht="16.5" customHeight="1" x14ac:dyDescent="0.2">
      <c r="B242" s="34"/>
      <c r="C242" s="172" t="s">
        <v>438</v>
      </c>
      <c r="D242" s="172" t="s">
        <v>634</v>
      </c>
      <c r="E242" s="173" t="s">
        <v>5560</v>
      </c>
      <c r="F242" s="174" t="s">
        <v>5561</v>
      </c>
      <c r="G242" s="175" t="s">
        <v>371</v>
      </c>
      <c r="H242" s="176">
        <v>723.19</v>
      </c>
      <c r="I242" s="177"/>
      <c r="J242" s="178">
        <f>ROUND(I242*H242,2)</f>
        <v>0</v>
      </c>
      <c r="K242" s="174" t="s">
        <v>317</v>
      </c>
      <c r="L242" s="179"/>
      <c r="M242" s="180" t="s">
        <v>43</v>
      </c>
      <c r="N242" s="181" t="s">
        <v>52</v>
      </c>
      <c r="P242" s="143">
        <f>O242*H242</f>
        <v>0</v>
      </c>
      <c r="Q242" s="143">
        <v>0</v>
      </c>
      <c r="R242" s="143">
        <f>Q242*H242</f>
        <v>0</v>
      </c>
      <c r="S242" s="143">
        <v>0</v>
      </c>
      <c r="T242" s="144">
        <f>S242*H242</f>
        <v>0</v>
      </c>
      <c r="AR242" s="145" t="s">
        <v>362</v>
      </c>
      <c r="AT242" s="145" t="s">
        <v>634</v>
      </c>
      <c r="AU242" s="145" t="s">
        <v>90</v>
      </c>
      <c r="AY242" s="18" t="s">
        <v>311</v>
      </c>
      <c r="BE242" s="146">
        <f>IF(N242="základní",J242,0)</f>
        <v>0</v>
      </c>
      <c r="BF242" s="146">
        <f>IF(N242="snížená",J242,0)</f>
        <v>0</v>
      </c>
      <c r="BG242" s="146">
        <f>IF(N242="zákl. přenesená",J242,0)</f>
        <v>0</v>
      </c>
      <c r="BH242" s="146">
        <f>IF(N242="sníž. přenesená",J242,0)</f>
        <v>0</v>
      </c>
      <c r="BI242" s="146">
        <f>IF(N242="nulová",J242,0)</f>
        <v>0</v>
      </c>
      <c r="BJ242" s="18" t="s">
        <v>88</v>
      </c>
      <c r="BK242" s="146">
        <f>ROUND(I242*H242,2)</f>
        <v>0</v>
      </c>
      <c r="BL242" s="18" t="s">
        <v>318</v>
      </c>
      <c r="BM242" s="145" t="s">
        <v>5562</v>
      </c>
    </row>
    <row r="243" spans="2:65" s="12" customFormat="1" ht="11.25" x14ac:dyDescent="0.2">
      <c r="B243" s="151"/>
      <c r="D243" s="152" t="s">
        <v>322</v>
      </c>
      <c r="F243" s="154" t="s">
        <v>5563</v>
      </c>
      <c r="H243" s="155">
        <v>723.19</v>
      </c>
      <c r="I243" s="156"/>
      <c r="L243" s="151"/>
      <c r="M243" s="157"/>
      <c r="T243" s="158"/>
      <c r="AT243" s="153" t="s">
        <v>322</v>
      </c>
      <c r="AU243" s="153" t="s">
        <v>90</v>
      </c>
      <c r="AV243" s="12" t="s">
        <v>90</v>
      </c>
      <c r="AW243" s="12" t="s">
        <v>4</v>
      </c>
      <c r="AX243" s="12" t="s">
        <v>88</v>
      </c>
      <c r="AY243" s="153" t="s">
        <v>311</v>
      </c>
    </row>
    <row r="244" spans="2:65" s="11" customFormat="1" ht="22.9" customHeight="1" x14ac:dyDescent="0.2">
      <c r="B244" s="122"/>
      <c r="D244" s="123" t="s">
        <v>80</v>
      </c>
      <c r="E244" s="132" t="s">
        <v>90</v>
      </c>
      <c r="F244" s="132" t="s">
        <v>312</v>
      </c>
      <c r="I244" s="125"/>
      <c r="J244" s="133">
        <f>BK244</f>
        <v>0</v>
      </c>
      <c r="L244" s="122"/>
      <c r="M244" s="127"/>
      <c r="P244" s="128">
        <f>SUM(P245:P256)</f>
        <v>0</v>
      </c>
      <c r="R244" s="128">
        <f>SUM(R245:R256)</f>
        <v>15.824391779999999</v>
      </c>
      <c r="T244" s="129">
        <f>SUM(T245:T256)</f>
        <v>0</v>
      </c>
      <c r="AR244" s="123" t="s">
        <v>88</v>
      </c>
      <c r="AT244" s="130" t="s">
        <v>80</v>
      </c>
      <c r="AU244" s="130" t="s">
        <v>88</v>
      </c>
      <c r="AY244" s="123" t="s">
        <v>311</v>
      </c>
      <c r="BK244" s="131">
        <f>SUM(BK245:BK256)</f>
        <v>0</v>
      </c>
    </row>
    <row r="245" spans="2:65" s="1" customFormat="1" ht="16.5" customHeight="1" x14ac:dyDescent="0.2">
      <c r="B245" s="34"/>
      <c r="C245" s="134" t="s">
        <v>7</v>
      </c>
      <c r="D245" s="134" t="s">
        <v>313</v>
      </c>
      <c r="E245" s="135" t="s">
        <v>5564</v>
      </c>
      <c r="F245" s="136" t="s">
        <v>5565</v>
      </c>
      <c r="G245" s="137" t="s">
        <v>316</v>
      </c>
      <c r="H245" s="138">
        <v>4.6440000000000001</v>
      </c>
      <c r="I245" s="139"/>
      <c r="J245" s="140">
        <f>ROUND(I245*H245,2)</f>
        <v>0</v>
      </c>
      <c r="K245" s="136" t="s">
        <v>317</v>
      </c>
      <c r="L245" s="34"/>
      <c r="M245" s="141" t="s">
        <v>43</v>
      </c>
      <c r="N245" s="142" t="s">
        <v>52</v>
      </c>
      <c r="P245" s="143">
        <f>O245*H245</f>
        <v>0</v>
      </c>
      <c r="Q245" s="143">
        <v>0</v>
      </c>
      <c r="R245" s="143">
        <f>Q245*H245</f>
        <v>0</v>
      </c>
      <c r="S245" s="143">
        <v>0</v>
      </c>
      <c r="T245" s="144">
        <f>S245*H245</f>
        <v>0</v>
      </c>
      <c r="AR245" s="145" t="s">
        <v>318</v>
      </c>
      <c r="AT245" s="145" t="s">
        <v>313</v>
      </c>
      <c r="AU245" s="145" t="s">
        <v>90</v>
      </c>
      <c r="AY245" s="18" t="s">
        <v>311</v>
      </c>
      <c r="BE245" s="146">
        <f>IF(N245="základní",J245,0)</f>
        <v>0</v>
      </c>
      <c r="BF245" s="146">
        <f>IF(N245="snížená",J245,0)</f>
        <v>0</v>
      </c>
      <c r="BG245" s="146">
        <f>IF(N245="zákl. přenesená",J245,0)</f>
        <v>0</v>
      </c>
      <c r="BH245" s="146">
        <f>IF(N245="sníž. přenesená",J245,0)</f>
        <v>0</v>
      </c>
      <c r="BI245" s="146">
        <f>IF(N245="nulová",J245,0)</f>
        <v>0</v>
      </c>
      <c r="BJ245" s="18" t="s">
        <v>88</v>
      </c>
      <c r="BK245" s="146">
        <f>ROUND(I245*H245,2)</f>
        <v>0</v>
      </c>
      <c r="BL245" s="18" t="s">
        <v>318</v>
      </c>
      <c r="BM245" s="145" t="s">
        <v>5566</v>
      </c>
    </row>
    <row r="246" spans="2:65" s="1" customFormat="1" ht="11.25" x14ac:dyDescent="0.2">
      <c r="B246" s="34"/>
      <c r="D246" s="147" t="s">
        <v>320</v>
      </c>
      <c r="F246" s="148" t="s">
        <v>5567</v>
      </c>
      <c r="I246" s="149"/>
      <c r="L246" s="34"/>
      <c r="M246" s="150"/>
      <c r="T246" s="55"/>
      <c r="AT246" s="18" t="s">
        <v>320</v>
      </c>
      <c r="AU246" s="18" t="s">
        <v>90</v>
      </c>
    </row>
    <row r="247" spans="2:65" s="12" customFormat="1" ht="11.25" x14ac:dyDescent="0.2">
      <c r="B247" s="151"/>
      <c r="D247" s="152" t="s">
        <v>322</v>
      </c>
      <c r="E247" s="153" t="s">
        <v>43</v>
      </c>
      <c r="F247" s="154" t="s">
        <v>5568</v>
      </c>
      <c r="H247" s="155">
        <v>4.6440000000000001</v>
      </c>
      <c r="I247" s="156"/>
      <c r="L247" s="151"/>
      <c r="M247" s="157"/>
      <c r="T247" s="158"/>
      <c r="AT247" s="153" t="s">
        <v>322</v>
      </c>
      <c r="AU247" s="153" t="s">
        <v>90</v>
      </c>
      <c r="AV247" s="12" t="s">
        <v>90</v>
      </c>
      <c r="AW247" s="12" t="s">
        <v>41</v>
      </c>
      <c r="AX247" s="12" t="s">
        <v>88</v>
      </c>
      <c r="AY247" s="153" t="s">
        <v>311</v>
      </c>
    </row>
    <row r="248" spans="2:65" s="1" customFormat="1" ht="16.5" customHeight="1" x14ac:dyDescent="0.2">
      <c r="B248" s="34"/>
      <c r="C248" s="172" t="s">
        <v>455</v>
      </c>
      <c r="D248" s="172" t="s">
        <v>634</v>
      </c>
      <c r="E248" s="173" t="s">
        <v>5569</v>
      </c>
      <c r="F248" s="174" t="s">
        <v>5570</v>
      </c>
      <c r="G248" s="175" t="s">
        <v>371</v>
      </c>
      <c r="H248" s="176">
        <v>9.7520000000000007</v>
      </c>
      <c r="I248" s="177"/>
      <c r="J248" s="178">
        <f>ROUND(I248*H248,2)</f>
        <v>0</v>
      </c>
      <c r="K248" s="174" t="s">
        <v>317</v>
      </c>
      <c r="L248" s="179"/>
      <c r="M248" s="180" t="s">
        <v>43</v>
      </c>
      <c r="N248" s="181" t="s">
        <v>52</v>
      </c>
      <c r="P248" s="143">
        <f>O248*H248</f>
        <v>0</v>
      </c>
      <c r="Q248" s="143">
        <v>1</v>
      </c>
      <c r="R248" s="143">
        <f>Q248*H248</f>
        <v>9.7520000000000007</v>
      </c>
      <c r="S248" s="143">
        <v>0</v>
      </c>
      <c r="T248" s="144">
        <f>S248*H248</f>
        <v>0</v>
      </c>
      <c r="AR248" s="145" t="s">
        <v>362</v>
      </c>
      <c r="AT248" s="145" t="s">
        <v>634</v>
      </c>
      <c r="AU248" s="145" t="s">
        <v>90</v>
      </c>
      <c r="AY248" s="18" t="s">
        <v>311</v>
      </c>
      <c r="BE248" s="146">
        <f>IF(N248="základní",J248,0)</f>
        <v>0</v>
      </c>
      <c r="BF248" s="146">
        <f>IF(N248="snížená",J248,0)</f>
        <v>0</v>
      </c>
      <c r="BG248" s="146">
        <f>IF(N248="zákl. přenesená",J248,0)</f>
        <v>0</v>
      </c>
      <c r="BH248" s="146">
        <f>IF(N248="sníž. přenesená",J248,0)</f>
        <v>0</v>
      </c>
      <c r="BI248" s="146">
        <f>IF(N248="nulová",J248,0)</f>
        <v>0</v>
      </c>
      <c r="BJ248" s="18" t="s">
        <v>88</v>
      </c>
      <c r="BK248" s="146">
        <f>ROUND(I248*H248,2)</f>
        <v>0</v>
      </c>
      <c r="BL248" s="18" t="s">
        <v>318</v>
      </c>
      <c r="BM248" s="145" t="s">
        <v>5571</v>
      </c>
    </row>
    <row r="249" spans="2:65" s="12" customFormat="1" ht="11.25" x14ac:dyDescent="0.2">
      <c r="B249" s="151"/>
      <c r="D249" s="152" t="s">
        <v>322</v>
      </c>
      <c r="F249" s="154" t="s">
        <v>5572</v>
      </c>
      <c r="H249" s="155">
        <v>9.7520000000000007</v>
      </c>
      <c r="I249" s="156"/>
      <c r="L249" s="151"/>
      <c r="M249" s="157"/>
      <c r="T249" s="158"/>
      <c r="AT249" s="153" t="s">
        <v>322</v>
      </c>
      <c r="AU249" s="153" t="s">
        <v>90</v>
      </c>
      <c r="AV249" s="12" t="s">
        <v>90</v>
      </c>
      <c r="AW249" s="12" t="s">
        <v>4</v>
      </c>
      <c r="AX249" s="12" t="s">
        <v>88</v>
      </c>
      <c r="AY249" s="153" t="s">
        <v>311</v>
      </c>
    </row>
    <row r="250" spans="2:65" s="1" customFormat="1" ht="16.5" customHeight="1" x14ac:dyDescent="0.2">
      <c r="B250" s="34"/>
      <c r="C250" s="134" t="s">
        <v>462</v>
      </c>
      <c r="D250" s="134" t="s">
        <v>313</v>
      </c>
      <c r="E250" s="135" t="s">
        <v>314</v>
      </c>
      <c r="F250" s="136" t="s">
        <v>315</v>
      </c>
      <c r="G250" s="137" t="s">
        <v>316</v>
      </c>
      <c r="H250" s="138">
        <v>2.6389999999999998</v>
      </c>
      <c r="I250" s="139"/>
      <c r="J250" s="140">
        <f>ROUND(I250*H250,2)</f>
        <v>0</v>
      </c>
      <c r="K250" s="136" t="s">
        <v>317</v>
      </c>
      <c r="L250" s="34"/>
      <c r="M250" s="141" t="s">
        <v>43</v>
      </c>
      <c r="N250" s="142" t="s">
        <v>52</v>
      </c>
      <c r="P250" s="143">
        <f>O250*H250</f>
        <v>0</v>
      </c>
      <c r="Q250" s="143">
        <v>2.3010199999999998</v>
      </c>
      <c r="R250" s="143">
        <f>Q250*H250</f>
        <v>6.0723917799999994</v>
      </c>
      <c r="S250" s="143">
        <v>0</v>
      </c>
      <c r="T250" s="144">
        <f>S250*H250</f>
        <v>0</v>
      </c>
      <c r="AR250" s="145" t="s">
        <v>318</v>
      </c>
      <c r="AT250" s="145" t="s">
        <v>313</v>
      </c>
      <c r="AU250" s="145" t="s">
        <v>90</v>
      </c>
      <c r="AY250" s="18" t="s">
        <v>311</v>
      </c>
      <c r="BE250" s="146">
        <f>IF(N250="základní",J250,0)</f>
        <v>0</v>
      </c>
      <c r="BF250" s="146">
        <f>IF(N250="snížená",J250,0)</f>
        <v>0</v>
      </c>
      <c r="BG250" s="146">
        <f>IF(N250="zákl. přenesená",J250,0)</f>
        <v>0</v>
      </c>
      <c r="BH250" s="146">
        <f>IF(N250="sníž. přenesená",J250,0)</f>
        <v>0</v>
      </c>
      <c r="BI250" s="146">
        <f>IF(N250="nulová",J250,0)</f>
        <v>0</v>
      </c>
      <c r="BJ250" s="18" t="s">
        <v>88</v>
      </c>
      <c r="BK250" s="146">
        <f>ROUND(I250*H250,2)</f>
        <v>0</v>
      </c>
      <c r="BL250" s="18" t="s">
        <v>318</v>
      </c>
      <c r="BM250" s="145" t="s">
        <v>5573</v>
      </c>
    </row>
    <row r="251" spans="2:65" s="1" customFormat="1" ht="11.25" x14ac:dyDescent="0.2">
      <c r="B251" s="34"/>
      <c r="D251" s="147" t="s">
        <v>320</v>
      </c>
      <c r="F251" s="148" t="s">
        <v>321</v>
      </c>
      <c r="I251" s="149"/>
      <c r="L251" s="34"/>
      <c r="M251" s="150"/>
      <c r="T251" s="55"/>
      <c r="AT251" s="18" t="s">
        <v>320</v>
      </c>
      <c r="AU251" s="18" t="s">
        <v>90</v>
      </c>
    </row>
    <row r="252" spans="2:65" s="12" customFormat="1" ht="11.25" x14ac:dyDescent="0.2">
      <c r="B252" s="151"/>
      <c r="D252" s="152" t="s">
        <v>322</v>
      </c>
      <c r="E252" s="153" t="s">
        <v>43</v>
      </c>
      <c r="F252" s="154" t="s">
        <v>5574</v>
      </c>
      <c r="H252" s="155">
        <v>0.82</v>
      </c>
      <c r="I252" s="156"/>
      <c r="L252" s="151"/>
      <c r="M252" s="157"/>
      <c r="T252" s="158"/>
      <c r="AT252" s="153" t="s">
        <v>322</v>
      </c>
      <c r="AU252" s="153" t="s">
        <v>90</v>
      </c>
      <c r="AV252" s="12" t="s">
        <v>90</v>
      </c>
      <c r="AW252" s="12" t="s">
        <v>41</v>
      </c>
      <c r="AX252" s="12" t="s">
        <v>81</v>
      </c>
      <c r="AY252" s="153" t="s">
        <v>311</v>
      </c>
    </row>
    <row r="253" spans="2:65" s="12" customFormat="1" ht="11.25" x14ac:dyDescent="0.2">
      <c r="B253" s="151"/>
      <c r="D253" s="152" t="s">
        <v>322</v>
      </c>
      <c r="E253" s="153" t="s">
        <v>43</v>
      </c>
      <c r="F253" s="154" t="s">
        <v>5575</v>
      </c>
      <c r="H253" s="155">
        <v>0.48299999999999998</v>
      </c>
      <c r="I253" s="156"/>
      <c r="L253" s="151"/>
      <c r="M253" s="157"/>
      <c r="T253" s="158"/>
      <c r="AT253" s="153" t="s">
        <v>322</v>
      </c>
      <c r="AU253" s="153" t="s">
        <v>90</v>
      </c>
      <c r="AV253" s="12" t="s">
        <v>90</v>
      </c>
      <c r="AW253" s="12" t="s">
        <v>41</v>
      </c>
      <c r="AX253" s="12" t="s">
        <v>81</v>
      </c>
      <c r="AY253" s="153" t="s">
        <v>311</v>
      </c>
    </row>
    <row r="254" spans="2:65" s="12" customFormat="1" ht="11.25" x14ac:dyDescent="0.2">
      <c r="B254" s="151"/>
      <c r="D254" s="152" t="s">
        <v>322</v>
      </c>
      <c r="E254" s="153" t="s">
        <v>43</v>
      </c>
      <c r="F254" s="154" t="s">
        <v>5576</v>
      </c>
      <c r="H254" s="155">
        <v>0.83199999999999996</v>
      </c>
      <c r="I254" s="156"/>
      <c r="L254" s="151"/>
      <c r="M254" s="157"/>
      <c r="T254" s="158"/>
      <c r="AT254" s="153" t="s">
        <v>322</v>
      </c>
      <c r="AU254" s="153" t="s">
        <v>90</v>
      </c>
      <c r="AV254" s="12" t="s">
        <v>90</v>
      </c>
      <c r="AW254" s="12" t="s">
        <v>41</v>
      </c>
      <c r="AX254" s="12" t="s">
        <v>81</v>
      </c>
      <c r="AY254" s="153" t="s">
        <v>311</v>
      </c>
    </row>
    <row r="255" spans="2:65" s="12" customFormat="1" ht="11.25" x14ac:dyDescent="0.2">
      <c r="B255" s="151"/>
      <c r="D255" s="152" t="s">
        <v>322</v>
      </c>
      <c r="E255" s="153" t="s">
        <v>43</v>
      </c>
      <c r="F255" s="154" t="s">
        <v>5577</v>
      </c>
      <c r="H255" s="155">
        <v>0.504</v>
      </c>
      <c r="I255" s="156"/>
      <c r="L255" s="151"/>
      <c r="M255" s="157"/>
      <c r="T255" s="158"/>
      <c r="AT255" s="153" t="s">
        <v>322</v>
      </c>
      <c r="AU255" s="153" t="s">
        <v>90</v>
      </c>
      <c r="AV255" s="12" t="s">
        <v>90</v>
      </c>
      <c r="AW255" s="12" t="s">
        <v>41</v>
      </c>
      <c r="AX255" s="12" t="s">
        <v>81</v>
      </c>
      <c r="AY255" s="153" t="s">
        <v>311</v>
      </c>
    </row>
    <row r="256" spans="2:65" s="13" customFormat="1" ht="11.25" x14ac:dyDescent="0.2">
      <c r="B256" s="159"/>
      <c r="D256" s="152" t="s">
        <v>322</v>
      </c>
      <c r="E256" s="160" t="s">
        <v>43</v>
      </c>
      <c r="F256" s="161" t="s">
        <v>331</v>
      </c>
      <c r="H256" s="162">
        <v>2.6389999999999998</v>
      </c>
      <c r="I256" s="163"/>
      <c r="L256" s="159"/>
      <c r="M256" s="164"/>
      <c r="T256" s="165"/>
      <c r="AT256" s="160" t="s">
        <v>322</v>
      </c>
      <c r="AU256" s="160" t="s">
        <v>90</v>
      </c>
      <c r="AV256" s="13" t="s">
        <v>318</v>
      </c>
      <c r="AW256" s="13" t="s">
        <v>41</v>
      </c>
      <c r="AX256" s="13" t="s">
        <v>88</v>
      </c>
      <c r="AY256" s="160" t="s">
        <v>311</v>
      </c>
    </row>
    <row r="257" spans="2:65" s="11" customFormat="1" ht="22.9" customHeight="1" x14ac:dyDescent="0.2">
      <c r="B257" s="122"/>
      <c r="D257" s="123" t="s">
        <v>80</v>
      </c>
      <c r="E257" s="132" t="s">
        <v>96</v>
      </c>
      <c r="F257" s="132" t="s">
        <v>324</v>
      </c>
      <c r="I257" s="125"/>
      <c r="J257" s="133">
        <f>BK257</f>
        <v>0</v>
      </c>
      <c r="L257" s="122"/>
      <c r="M257" s="127"/>
      <c r="P257" s="128">
        <f>SUM(P258:P318)</f>
        <v>0</v>
      </c>
      <c r="R257" s="128">
        <f>SUM(R258:R318)</f>
        <v>72.16009708</v>
      </c>
      <c r="T257" s="129">
        <f>SUM(T258:T318)</f>
        <v>0</v>
      </c>
      <c r="AR257" s="123" t="s">
        <v>88</v>
      </c>
      <c r="AT257" s="130" t="s">
        <v>80</v>
      </c>
      <c r="AU257" s="130" t="s">
        <v>88</v>
      </c>
      <c r="AY257" s="123" t="s">
        <v>311</v>
      </c>
      <c r="BK257" s="131">
        <f>SUM(BK258:BK318)</f>
        <v>0</v>
      </c>
    </row>
    <row r="258" spans="2:65" s="1" customFormat="1" ht="37.9" customHeight="1" x14ac:dyDescent="0.2">
      <c r="B258" s="34"/>
      <c r="C258" s="134" t="s">
        <v>476</v>
      </c>
      <c r="D258" s="134" t="s">
        <v>313</v>
      </c>
      <c r="E258" s="135" t="s">
        <v>5578</v>
      </c>
      <c r="F258" s="136" t="s">
        <v>5579</v>
      </c>
      <c r="G258" s="137" t="s">
        <v>316</v>
      </c>
      <c r="H258" s="138">
        <v>8</v>
      </c>
      <c r="I258" s="139"/>
      <c r="J258" s="140">
        <f>ROUND(I258*H258,2)</f>
        <v>0</v>
      </c>
      <c r="K258" s="136" t="s">
        <v>317</v>
      </c>
      <c r="L258" s="34"/>
      <c r="M258" s="141" t="s">
        <v>43</v>
      </c>
      <c r="N258" s="142" t="s">
        <v>52</v>
      </c>
      <c r="P258" s="143">
        <f>O258*H258</f>
        <v>0</v>
      </c>
      <c r="Q258" s="143">
        <v>0</v>
      </c>
      <c r="R258" s="143">
        <f>Q258*H258</f>
        <v>0</v>
      </c>
      <c r="S258" s="143">
        <v>0</v>
      </c>
      <c r="T258" s="144">
        <f>S258*H258</f>
        <v>0</v>
      </c>
      <c r="AR258" s="145" t="s">
        <v>318</v>
      </c>
      <c r="AT258" s="145" t="s">
        <v>313</v>
      </c>
      <c r="AU258" s="145" t="s">
        <v>90</v>
      </c>
      <c r="AY258" s="18" t="s">
        <v>311</v>
      </c>
      <c r="BE258" s="146">
        <f>IF(N258="základní",J258,0)</f>
        <v>0</v>
      </c>
      <c r="BF258" s="146">
        <f>IF(N258="snížená",J258,0)</f>
        <v>0</v>
      </c>
      <c r="BG258" s="146">
        <f>IF(N258="zákl. přenesená",J258,0)</f>
        <v>0</v>
      </c>
      <c r="BH258" s="146">
        <f>IF(N258="sníž. přenesená",J258,0)</f>
        <v>0</v>
      </c>
      <c r="BI258" s="146">
        <f>IF(N258="nulová",J258,0)</f>
        <v>0</v>
      </c>
      <c r="BJ258" s="18" t="s">
        <v>88</v>
      </c>
      <c r="BK258" s="146">
        <f>ROUND(I258*H258,2)</f>
        <v>0</v>
      </c>
      <c r="BL258" s="18" t="s">
        <v>318</v>
      </c>
      <c r="BM258" s="145" t="s">
        <v>5580</v>
      </c>
    </row>
    <row r="259" spans="2:65" s="1" customFormat="1" ht="11.25" x14ac:dyDescent="0.2">
      <c r="B259" s="34"/>
      <c r="D259" s="147" t="s">
        <v>320</v>
      </c>
      <c r="F259" s="148" t="s">
        <v>5581</v>
      </c>
      <c r="I259" s="149"/>
      <c r="L259" s="34"/>
      <c r="M259" s="150"/>
      <c r="T259" s="55"/>
      <c r="AT259" s="18" t="s">
        <v>320</v>
      </c>
      <c r="AU259" s="18" t="s">
        <v>90</v>
      </c>
    </row>
    <row r="260" spans="2:65" s="12" customFormat="1" ht="11.25" x14ac:dyDescent="0.2">
      <c r="B260" s="151"/>
      <c r="D260" s="152" t="s">
        <v>322</v>
      </c>
      <c r="E260" s="153" t="s">
        <v>43</v>
      </c>
      <c r="F260" s="154" t="s">
        <v>5582</v>
      </c>
      <c r="H260" s="155">
        <v>8</v>
      </c>
      <c r="I260" s="156"/>
      <c r="L260" s="151"/>
      <c r="M260" s="157"/>
      <c r="T260" s="158"/>
      <c r="AT260" s="153" t="s">
        <v>322</v>
      </c>
      <c r="AU260" s="153" t="s">
        <v>90</v>
      </c>
      <c r="AV260" s="12" t="s">
        <v>90</v>
      </c>
      <c r="AW260" s="12" t="s">
        <v>41</v>
      </c>
      <c r="AX260" s="12" t="s">
        <v>88</v>
      </c>
      <c r="AY260" s="153" t="s">
        <v>311</v>
      </c>
    </row>
    <row r="261" spans="2:65" s="1" customFormat="1" ht="37.9" customHeight="1" x14ac:dyDescent="0.2">
      <c r="B261" s="34"/>
      <c r="C261" s="134" t="s">
        <v>481</v>
      </c>
      <c r="D261" s="134" t="s">
        <v>313</v>
      </c>
      <c r="E261" s="135" t="s">
        <v>5583</v>
      </c>
      <c r="F261" s="136" t="s">
        <v>5584</v>
      </c>
      <c r="G261" s="137" t="s">
        <v>250</v>
      </c>
      <c r="H261" s="138">
        <v>40</v>
      </c>
      <c r="I261" s="139"/>
      <c r="J261" s="140">
        <f>ROUND(I261*H261,2)</f>
        <v>0</v>
      </c>
      <c r="K261" s="136" t="s">
        <v>317</v>
      </c>
      <c r="L261" s="34"/>
      <c r="M261" s="141" t="s">
        <v>43</v>
      </c>
      <c r="N261" s="142" t="s">
        <v>52</v>
      </c>
      <c r="P261" s="143">
        <f>O261*H261</f>
        <v>0</v>
      </c>
      <c r="Q261" s="143">
        <v>8.6499999999999997E-3</v>
      </c>
      <c r="R261" s="143">
        <f>Q261*H261</f>
        <v>0.34599999999999997</v>
      </c>
      <c r="S261" s="143">
        <v>0</v>
      </c>
      <c r="T261" s="144">
        <f>S261*H261</f>
        <v>0</v>
      </c>
      <c r="AR261" s="145" t="s">
        <v>318</v>
      </c>
      <c r="AT261" s="145" t="s">
        <v>313</v>
      </c>
      <c r="AU261" s="145" t="s">
        <v>90</v>
      </c>
      <c r="AY261" s="18" t="s">
        <v>311</v>
      </c>
      <c r="BE261" s="146">
        <f>IF(N261="základní",J261,0)</f>
        <v>0</v>
      </c>
      <c r="BF261" s="146">
        <f>IF(N261="snížená",J261,0)</f>
        <v>0</v>
      </c>
      <c r="BG261" s="146">
        <f>IF(N261="zákl. přenesená",J261,0)</f>
        <v>0</v>
      </c>
      <c r="BH261" s="146">
        <f>IF(N261="sníž. přenesená",J261,0)</f>
        <v>0</v>
      </c>
      <c r="BI261" s="146">
        <f>IF(N261="nulová",J261,0)</f>
        <v>0</v>
      </c>
      <c r="BJ261" s="18" t="s">
        <v>88</v>
      </c>
      <c r="BK261" s="146">
        <f>ROUND(I261*H261,2)</f>
        <v>0</v>
      </c>
      <c r="BL261" s="18" t="s">
        <v>318</v>
      </c>
      <c r="BM261" s="145" t="s">
        <v>5585</v>
      </c>
    </row>
    <row r="262" spans="2:65" s="1" customFormat="1" ht="11.25" x14ac:dyDescent="0.2">
      <c r="B262" s="34"/>
      <c r="D262" s="147" t="s">
        <v>320</v>
      </c>
      <c r="F262" s="148" t="s">
        <v>5586</v>
      </c>
      <c r="I262" s="149"/>
      <c r="L262" s="34"/>
      <c r="M262" s="150"/>
      <c r="T262" s="55"/>
      <c r="AT262" s="18" t="s">
        <v>320</v>
      </c>
      <c r="AU262" s="18" t="s">
        <v>90</v>
      </c>
    </row>
    <row r="263" spans="2:65" s="12" customFormat="1" ht="11.25" x14ac:dyDescent="0.2">
      <c r="B263" s="151"/>
      <c r="D263" s="152" t="s">
        <v>322</v>
      </c>
      <c r="E263" s="153" t="s">
        <v>43</v>
      </c>
      <c r="F263" s="154" t="s">
        <v>5587</v>
      </c>
      <c r="H263" s="155">
        <v>40</v>
      </c>
      <c r="I263" s="156"/>
      <c r="L263" s="151"/>
      <c r="M263" s="157"/>
      <c r="T263" s="158"/>
      <c r="AT263" s="153" t="s">
        <v>322</v>
      </c>
      <c r="AU263" s="153" t="s">
        <v>90</v>
      </c>
      <c r="AV263" s="12" t="s">
        <v>90</v>
      </c>
      <c r="AW263" s="12" t="s">
        <v>41</v>
      </c>
      <c r="AX263" s="12" t="s">
        <v>88</v>
      </c>
      <c r="AY263" s="153" t="s">
        <v>311</v>
      </c>
    </row>
    <row r="264" spans="2:65" s="1" customFormat="1" ht="37.9" customHeight="1" x14ac:dyDescent="0.2">
      <c r="B264" s="34"/>
      <c r="C264" s="134" t="s">
        <v>490</v>
      </c>
      <c r="D264" s="134" t="s">
        <v>313</v>
      </c>
      <c r="E264" s="135" t="s">
        <v>5588</v>
      </c>
      <c r="F264" s="136" t="s">
        <v>5589</v>
      </c>
      <c r="G264" s="137" t="s">
        <v>250</v>
      </c>
      <c r="H264" s="138">
        <v>40</v>
      </c>
      <c r="I264" s="139"/>
      <c r="J264" s="140">
        <f>ROUND(I264*H264,2)</f>
        <v>0</v>
      </c>
      <c r="K264" s="136" t="s">
        <v>317</v>
      </c>
      <c r="L264" s="34"/>
      <c r="M264" s="141" t="s">
        <v>43</v>
      </c>
      <c r="N264" s="142" t="s">
        <v>52</v>
      </c>
      <c r="P264" s="143">
        <f>O264*H264</f>
        <v>0</v>
      </c>
      <c r="Q264" s="143">
        <v>0</v>
      </c>
      <c r="R264" s="143">
        <f>Q264*H264</f>
        <v>0</v>
      </c>
      <c r="S264" s="143">
        <v>0</v>
      </c>
      <c r="T264" s="144">
        <f>S264*H264</f>
        <v>0</v>
      </c>
      <c r="AR264" s="145" t="s">
        <v>318</v>
      </c>
      <c r="AT264" s="145" t="s">
        <v>313</v>
      </c>
      <c r="AU264" s="145" t="s">
        <v>90</v>
      </c>
      <c r="AY264" s="18" t="s">
        <v>311</v>
      </c>
      <c r="BE264" s="146">
        <f>IF(N264="základní",J264,0)</f>
        <v>0</v>
      </c>
      <c r="BF264" s="146">
        <f>IF(N264="snížená",J264,0)</f>
        <v>0</v>
      </c>
      <c r="BG264" s="146">
        <f>IF(N264="zákl. přenesená",J264,0)</f>
        <v>0</v>
      </c>
      <c r="BH264" s="146">
        <f>IF(N264="sníž. přenesená",J264,0)</f>
        <v>0</v>
      </c>
      <c r="BI264" s="146">
        <f>IF(N264="nulová",J264,0)</f>
        <v>0</v>
      </c>
      <c r="BJ264" s="18" t="s">
        <v>88</v>
      </c>
      <c r="BK264" s="146">
        <f>ROUND(I264*H264,2)</f>
        <v>0</v>
      </c>
      <c r="BL264" s="18" t="s">
        <v>318</v>
      </c>
      <c r="BM264" s="145" t="s">
        <v>5590</v>
      </c>
    </row>
    <row r="265" spans="2:65" s="1" customFormat="1" ht="11.25" x14ac:dyDescent="0.2">
      <c r="B265" s="34"/>
      <c r="D265" s="147" t="s">
        <v>320</v>
      </c>
      <c r="F265" s="148" t="s">
        <v>5591</v>
      </c>
      <c r="I265" s="149"/>
      <c r="L265" s="34"/>
      <c r="M265" s="150"/>
      <c r="T265" s="55"/>
      <c r="AT265" s="18" t="s">
        <v>320</v>
      </c>
      <c r="AU265" s="18" t="s">
        <v>90</v>
      </c>
    </row>
    <row r="266" spans="2:65" s="1" customFormat="1" ht="44.25" customHeight="1" x14ac:dyDescent="0.2">
      <c r="B266" s="34"/>
      <c r="C266" s="134" t="s">
        <v>495</v>
      </c>
      <c r="D266" s="134" t="s">
        <v>313</v>
      </c>
      <c r="E266" s="135" t="s">
        <v>5592</v>
      </c>
      <c r="F266" s="136" t="s">
        <v>5593</v>
      </c>
      <c r="G266" s="137" t="s">
        <v>371</v>
      </c>
      <c r="H266" s="138">
        <v>1.2</v>
      </c>
      <c r="I266" s="139"/>
      <c r="J266" s="140">
        <f>ROUND(I266*H266,2)</f>
        <v>0</v>
      </c>
      <c r="K266" s="136" t="s">
        <v>317</v>
      </c>
      <c r="L266" s="34"/>
      <c r="M266" s="141" t="s">
        <v>43</v>
      </c>
      <c r="N266" s="142" t="s">
        <v>52</v>
      </c>
      <c r="P266" s="143">
        <f>O266*H266</f>
        <v>0</v>
      </c>
      <c r="Q266" s="143">
        <v>1.09528</v>
      </c>
      <c r="R266" s="143">
        <f>Q266*H266</f>
        <v>1.3143359999999999</v>
      </c>
      <c r="S266" s="143">
        <v>0</v>
      </c>
      <c r="T266" s="144">
        <f>S266*H266</f>
        <v>0</v>
      </c>
      <c r="AR266" s="145" t="s">
        <v>318</v>
      </c>
      <c r="AT266" s="145" t="s">
        <v>313</v>
      </c>
      <c r="AU266" s="145" t="s">
        <v>90</v>
      </c>
      <c r="AY266" s="18" t="s">
        <v>311</v>
      </c>
      <c r="BE266" s="146">
        <f>IF(N266="základní",J266,0)</f>
        <v>0</v>
      </c>
      <c r="BF266" s="146">
        <f>IF(N266="snížená",J266,0)</f>
        <v>0</v>
      </c>
      <c r="BG266" s="146">
        <f>IF(N266="zákl. přenesená",J266,0)</f>
        <v>0</v>
      </c>
      <c r="BH266" s="146">
        <f>IF(N266="sníž. přenesená",J266,0)</f>
        <v>0</v>
      </c>
      <c r="BI266" s="146">
        <f>IF(N266="nulová",J266,0)</f>
        <v>0</v>
      </c>
      <c r="BJ266" s="18" t="s">
        <v>88</v>
      </c>
      <c r="BK266" s="146">
        <f>ROUND(I266*H266,2)</f>
        <v>0</v>
      </c>
      <c r="BL266" s="18" t="s">
        <v>318</v>
      </c>
      <c r="BM266" s="145" t="s">
        <v>5594</v>
      </c>
    </row>
    <row r="267" spans="2:65" s="1" customFormat="1" ht="11.25" x14ac:dyDescent="0.2">
      <c r="B267" s="34"/>
      <c r="D267" s="147" t="s">
        <v>320</v>
      </c>
      <c r="F267" s="148" t="s">
        <v>5595</v>
      </c>
      <c r="I267" s="149"/>
      <c r="L267" s="34"/>
      <c r="M267" s="150"/>
      <c r="T267" s="55"/>
      <c r="AT267" s="18" t="s">
        <v>320</v>
      </c>
      <c r="AU267" s="18" t="s">
        <v>90</v>
      </c>
    </row>
    <row r="268" spans="2:65" s="14" customFormat="1" ht="11.25" x14ac:dyDescent="0.2">
      <c r="B268" s="166"/>
      <c r="D268" s="152" t="s">
        <v>322</v>
      </c>
      <c r="E268" s="167" t="s">
        <v>43</v>
      </c>
      <c r="F268" s="168" t="s">
        <v>5596</v>
      </c>
      <c r="H268" s="167" t="s">
        <v>43</v>
      </c>
      <c r="I268" s="169"/>
      <c r="L268" s="166"/>
      <c r="M268" s="170"/>
      <c r="T268" s="171"/>
      <c r="AT268" s="167" t="s">
        <v>322</v>
      </c>
      <c r="AU268" s="167" t="s">
        <v>90</v>
      </c>
      <c r="AV268" s="14" t="s">
        <v>88</v>
      </c>
      <c r="AW268" s="14" t="s">
        <v>41</v>
      </c>
      <c r="AX268" s="14" t="s">
        <v>81</v>
      </c>
      <c r="AY268" s="167" t="s">
        <v>311</v>
      </c>
    </row>
    <row r="269" spans="2:65" s="14" customFormat="1" ht="11.25" x14ac:dyDescent="0.2">
      <c r="B269" s="166"/>
      <c r="D269" s="152" t="s">
        <v>322</v>
      </c>
      <c r="E269" s="167" t="s">
        <v>43</v>
      </c>
      <c r="F269" s="168" t="s">
        <v>409</v>
      </c>
      <c r="H269" s="167" t="s">
        <v>43</v>
      </c>
      <c r="I269" s="169"/>
      <c r="L269" s="166"/>
      <c r="M269" s="170"/>
      <c r="T269" s="171"/>
      <c r="AT269" s="167" t="s">
        <v>322</v>
      </c>
      <c r="AU269" s="167" t="s">
        <v>90</v>
      </c>
      <c r="AV269" s="14" t="s">
        <v>88</v>
      </c>
      <c r="AW269" s="14" t="s">
        <v>41</v>
      </c>
      <c r="AX269" s="14" t="s">
        <v>81</v>
      </c>
      <c r="AY269" s="167" t="s">
        <v>311</v>
      </c>
    </row>
    <row r="270" spans="2:65" s="12" customFormat="1" ht="11.25" x14ac:dyDescent="0.2">
      <c r="B270" s="151"/>
      <c r="D270" s="152" t="s">
        <v>322</v>
      </c>
      <c r="E270" s="153" t="s">
        <v>43</v>
      </c>
      <c r="F270" s="154" t="s">
        <v>5597</v>
      </c>
      <c r="H270" s="155">
        <v>1.2</v>
      </c>
      <c r="I270" s="156"/>
      <c r="L270" s="151"/>
      <c r="M270" s="157"/>
      <c r="T270" s="158"/>
      <c r="AT270" s="153" t="s">
        <v>322</v>
      </c>
      <c r="AU270" s="153" t="s">
        <v>90</v>
      </c>
      <c r="AV270" s="12" t="s">
        <v>90</v>
      </c>
      <c r="AW270" s="12" t="s">
        <v>41</v>
      </c>
      <c r="AX270" s="12" t="s">
        <v>88</v>
      </c>
      <c r="AY270" s="153" t="s">
        <v>311</v>
      </c>
    </row>
    <row r="271" spans="2:65" s="1" customFormat="1" ht="24.2" customHeight="1" x14ac:dyDescent="0.2">
      <c r="B271" s="34"/>
      <c r="C271" s="134" t="s">
        <v>502</v>
      </c>
      <c r="D271" s="134" t="s">
        <v>313</v>
      </c>
      <c r="E271" s="135" t="s">
        <v>439</v>
      </c>
      <c r="F271" s="136" t="s">
        <v>440</v>
      </c>
      <c r="G271" s="137" t="s">
        <v>316</v>
      </c>
      <c r="H271" s="138">
        <v>0.81</v>
      </c>
      <c r="I271" s="139"/>
      <c r="J271" s="140">
        <f>ROUND(I271*H271,2)</f>
        <v>0</v>
      </c>
      <c r="K271" s="136" t="s">
        <v>317</v>
      </c>
      <c r="L271" s="34"/>
      <c r="M271" s="141" t="s">
        <v>43</v>
      </c>
      <c r="N271" s="142" t="s">
        <v>52</v>
      </c>
      <c r="P271" s="143">
        <f>O271*H271</f>
        <v>0</v>
      </c>
      <c r="Q271" s="143">
        <v>2.3216600000000001</v>
      </c>
      <c r="R271" s="143">
        <f>Q271*H271</f>
        <v>1.8805446000000001</v>
      </c>
      <c r="S271" s="143">
        <v>0</v>
      </c>
      <c r="T271" s="144">
        <f>S271*H271</f>
        <v>0</v>
      </c>
      <c r="AR271" s="145" t="s">
        <v>318</v>
      </c>
      <c r="AT271" s="145" t="s">
        <v>313</v>
      </c>
      <c r="AU271" s="145" t="s">
        <v>90</v>
      </c>
      <c r="AY271" s="18" t="s">
        <v>311</v>
      </c>
      <c r="BE271" s="146">
        <f>IF(N271="základní",J271,0)</f>
        <v>0</v>
      </c>
      <c r="BF271" s="146">
        <f>IF(N271="snížená",J271,0)</f>
        <v>0</v>
      </c>
      <c r="BG271" s="146">
        <f>IF(N271="zákl. přenesená",J271,0)</f>
        <v>0</v>
      </c>
      <c r="BH271" s="146">
        <f>IF(N271="sníž. přenesená",J271,0)</f>
        <v>0</v>
      </c>
      <c r="BI271" s="146">
        <f>IF(N271="nulová",J271,0)</f>
        <v>0</v>
      </c>
      <c r="BJ271" s="18" t="s">
        <v>88</v>
      </c>
      <c r="BK271" s="146">
        <f>ROUND(I271*H271,2)</f>
        <v>0</v>
      </c>
      <c r="BL271" s="18" t="s">
        <v>318</v>
      </c>
      <c r="BM271" s="145" t="s">
        <v>5598</v>
      </c>
    </row>
    <row r="272" spans="2:65" s="1" customFormat="1" ht="11.25" x14ac:dyDescent="0.2">
      <c r="B272" s="34"/>
      <c r="D272" s="147" t="s">
        <v>320</v>
      </c>
      <c r="F272" s="148" t="s">
        <v>442</v>
      </c>
      <c r="I272" s="149"/>
      <c r="L272" s="34"/>
      <c r="M272" s="150"/>
      <c r="T272" s="55"/>
      <c r="AT272" s="18" t="s">
        <v>320</v>
      </c>
      <c r="AU272" s="18" t="s">
        <v>90</v>
      </c>
    </row>
    <row r="273" spans="2:65" s="12" customFormat="1" ht="11.25" x14ac:dyDescent="0.2">
      <c r="B273" s="151"/>
      <c r="D273" s="152" t="s">
        <v>322</v>
      </c>
      <c r="E273" s="153" t="s">
        <v>43</v>
      </c>
      <c r="F273" s="154" t="s">
        <v>5599</v>
      </c>
      <c r="H273" s="155">
        <v>0.81</v>
      </c>
      <c r="I273" s="156"/>
      <c r="L273" s="151"/>
      <c r="M273" s="157"/>
      <c r="T273" s="158"/>
      <c r="AT273" s="153" t="s">
        <v>322</v>
      </c>
      <c r="AU273" s="153" t="s">
        <v>90</v>
      </c>
      <c r="AV273" s="12" t="s">
        <v>90</v>
      </c>
      <c r="AW273" s="12" t="s">
        <v>41</v>
      </c>
      <c r="AX273" s="12" t="s">
        <v>88</v>
      </c>
      <c r="AY273" s="153" t="s">
        <v>311</v>
      </c>
    </row>
    <row r="274" spans="2:65" s="1" customFormat="1" ht="24.2" customHeight="1" x14ac:dyDescent="0.2">
      <c r="B274" s="34"/>
      <c r="C274" s="134" t="s">
        <v>510</v>
      </c>
      <c r="D274" s="134" t="s">
        <v>313</v>
      </c>
      <c r="E274" s="135" t="s">
        <v>445</v>
      </c>
      <c r="F274" s="136" t="s">
        <v>446</v>
      </c>
      <c r="G274" s="137" t="s">
        <v>316</v>
      </c>
      <c r="H274" s="138">
        <v>25.268999999999998</v>
      </c>
      <c r="I274" s="139"/>
      <c r="J274" s="140">
        <f>ROUND(I274*H274,2)</f>
        <v>0</v>
      </c>
      <c r="K274" s="136" t="s">
        <v>317</v>
      </c>
      <c r="L274" s="34"/>
      <c r="M274" s="141" t="s">
        <v>43</v>
      </c>
      <c r="N274" s="142" t="s">
        <v>52</v>
      </c>
      <c r="P274" s="143">
        <f>O274*H274</f>
        <v>0</v>
      </c>
      <c r="Q274" s="143">
        <v>2.5360200000000002</v>
      </c>
      <c r="R274" s="143">
        <f>Q274*H274</f>
        <v>64.082689380000005</v>
      </c>
      <c r="S274" s="143">
        <v>0</v>
      </c>
      <c r="T274" s="144">
        <f>S274*H274</f>
        <v>0</v>
      </c>
      <c r="AR274" s="145" t="s">
        <v>318</v>
      </c>
      <c r="AT274" s="145" t="s">
        <v>313</v>
      </c>
      <c r="AU274" s="145" t="s">
        <v>90</v>
      </c>
      <c r="AY274" s="18" t="s">
        <v>311</v>
      </c>
      <c r="BE274" s="146">
        <f>IF(N274="základní",J274,0)</f>
        <v>0</v>
      </c>
      <c r="BF274" s="146">
        <f>IF(N274="snížená",J274,0)</f>
        <v>0</v>
      </c>
      <c r="BG274" s="146">
        <f>IF(N274="zákl. přenesená",J274,0)</f>
        <v>0</v>
      </c>
      <c r="BH274" s="146">
        <f>IF(N274="sníž. přenesená",J274,0)</f>
        <v>0</v>
      </c>
      <c r="BI274" s="146">
        <f>IF(N274="nulová",J274,0)</f>
        <v>0</v>
      </c>
      <c r="BJ274" s="18" t="s">
        <v>88</v>
      </c>
      <c r="BK274" s="146">
        <f>ROUND(I274*H274,2)</f>
        <v>0</v>
      </c>
      <c r="BL274" s="18" t="s">
        <v>318</v>
      </c>
      <c r="BM274" s="145" t="s">
        <v>5600</v>
      </c>
    </row>
    <row r="275" spans="2:65" s="1" customFormat="1" ht="11.25" x14ac:dyDescent="0.2">
      <c r="B275" s="34"/>
      <c r="D275" s="147" t="s">
        <v>320</v>
      </c>
      <c r="F275" s="148" t="s">
        <v>448</v>
      </c>
      <c r="I275" s="149"/>
      <c r="L275" s="34"/>
      <c r="M275" s="150"/>
      <c r="T275" s="55"/>
      <c r="AT275" s="18" t="s">
        <v>320</v>
      </c>
      <c r="AU275" s="18" t="s">
        <v>90</v>
      </c>
    </row>
    <row r="276" spans="2:65" s="14" customFormat="1" ht="11.25" x14ac:dyDescent="0.2">
      <c r="B276" s="166"/>
      <c r="D276" s="152" t="s">
        <v>322</v>
      </c>
      <c r="E276" s="167" t="s">
        <v>43</v>
      </c>
      <c r="F276" s="168" t="s">
        <v>5601</v>
      </c>
      <c r="H276" s="167" t="s">
        <v>43</v>
      </c>
      <c r="I276" s="169"/>
      <c r="L276" s="166"/>
      <c r="M276" s="170"/>
      <c r="T276" s="171"/>
      <c r="AT276" s="167" t="s">
        <v>322</v>
      </c>
      <c r="AU276" s="167" t="s">
        <v>90</v>
      </c>
      <c r="AV276" s="14" t="s">
        <v>88</v>
      </c>
      <c r="AW276" s="14" t="s">
        <v>41</v>
      </c>
      <c r="AX276" s="14" t="s">
        <v>81</v>
      </c>
      <c r="AY276" s="167" t="s">
        <v>311</v>
      </c>
    </row>
    <row r="277" spans="2:65" s="12" customFormat="1" ht="11.25" x14ac:dyDescent="0.2">
      <c r="B277" s="151"/>
      <c r="D277" s="152" t="s">
        <v>322</v>
      </c>
      <c r="E277" s="153" t="s">
        <v>43</v>
      </c>
      <c r="F277" s="154" t="s">
        <v>5602</v>
      </c>
      <c r="H277" s="155">
        <v>1.7250000000000001</v>
      </c>
      <c r="I277" s="156"/>
      <c r="L277" s="151"/>
      <c r="M277" s="157"/>
      <c r="T277" s="158"/>
      <c r="AT277" s="153" t="s">
        <v>322</v>
      </c>
      <c r="AU277" s="153" t="s">
        <v>90</v>
      </c>
      <c r="AV277" s="12" t="s">
        <v>90</v>
      </c>
      <c r="AW277" s="12" t="s">
        <v>41</v>
      </c>
      <c r="AX277" s="12" t="s">
        <v>81</v>
      </c>
      <c r="AY277" s="153" t="s">
        <v>311</v>
      </c>
    </row>
    <row r="278" spans="2:65" s="12" customFormat="1" ht="11.25" x14ac:dyDescent="0.2">
      <c r="B278" s="151"/>
      <c r="D278" s="152" t="s">
        <v>322</v>
      </c>
      <c r="E278" s="153" t="s">
        <v>43</v>
      </c>
      <c r="F278" s="154" t="s">
        <v>5603</v>
      </c>
      <c r="H278" s="155">
        <v>4.8449999999999998</v>
      </c>
      <c r="I278" s="156"/>
      <c r="L278" s="151"/>
      <c r="M278" s="157"/>
      <c r="T278" s="158"/>
      <c r="AT278" s="153" t="s">
        <v>322</v>
      </c>
      <c r="AU278" s="153" t="s">
        <v>90</v>
      </c>
      <c r="AV278" s="12" t="s">
        <v>90</v>
      </c>
      <c r="AW278" s="12" t="s">
        <v>41</v>
      </c>
      <c r="AX278" s="12" t="s">
        <v>81</v>
      </c>
      <c r="AY278" s="153" t="s">
        <v>311</v>
      </c>
    </row>
    <row r="279" spans="2:65" s="12" customFormat="1" ht="11.25" x14ac:dyDescent="0.2">
      <c r="B279" s="151"/>
      <c r="D279" s="152" t="s">
        <v>322</v>
      </c>
      <c r="E279" s="153" t="s">
        <v>43</v>
      </c>
      <c r="F279" s="154" t="s">
        <v>5604</v>
      </c>
      <c r="H279" s="155">
        <v>0.62</v>
      </c>
      <c r="I279" s="156"/>
      <c r="L279" s="151"/>
      <c r="M279" s="157"/>
      <c r="T279" s="158"/>
      <c r="AT279" s="153" t="s">
        <v>322</v>
      </c>
      <c r="AU279" s="153" t="s">
        <v>90</v>
      </c>
      <c r="AV279" s="12" t="s">
        <v>90</v>
      </c>
      <c r="AW279" s="12" t="s">
        <v>41</v>
      </c>
      <c r="AX279" s="12" t="s">
        <v>81</v>
      </c>
      <c r="AY279" s="153" t="s">
        <v>311</v>
      </c>
    </row>
    <row r="280" spans="2:65" s="14" customFormat="1" ht="11.25" x14ac:dyDescent="0.2">
      <c r="B280" s="166"/>
      <c r="D280" s="152" t="s">
        <v>322</v>
      </c>
      <c r="E280" s="167" t="s">
        <v>43</v>
      </c>
      <c r="F280" s="168" t="s">
        <v>5605</v>
      </c>
      <c r="H280" s="167" t="s">
        <v>43</v>
      </c>
      <c r="I280" s="169"/>
      <c r="L280" s="166"/>
      <c r="M280" s="170"/>
      <c r="T280" s="171"/>
      <c r="AT280" s="167" t="s">
        <v>322</v>
      </c>
      <c r="AU280" s="167" t="s">
        <v>90</v>
      </c>
      <c r="AV280" s="14" t="s">
        <v>88</v>
      </c>
      <c r="AW280" s="14" t="s">
        <v>41</v>
      </c>
      <c r="AX280" s="14" t="s">
        <v>81</v>
      </c>
      <c r="AY280" s="167" t="s">
        <v>311</v>
      </c>
    </row>
    <row r="281" spans="2:65" s="12" customFormat="1" ht="11.25" x14ac:dyDescent="0.2">
      <c r="B281" s="151"/>
      <c r="D281" s="152" t="s">
        <v>322</v>
      </c>
      <c r="E281" s="153" t="s">
        <v>43</v>
      </c>
      <c r="F281" s="154" t="s">
        <v>5606</v>
      </c>
      <c r="H281" s="155">
        <v>1.0209999999999999</v>
      </c>
      <c r="I281" s="156"/>
      <c r="L281" s="151"/>
      <c r="M281" s="157"/>
      <c r="T281" s="158"/>
      <c r="AT281" s="153" t="s">
        <v>322</v>
      </c>
      <c r="AU281" s="153" t="s">
        <v>90</v>
      </c>
      <c r="AV281" s="12" t="s">
        <v>90</v>
      </c>
      <c r="AW281" s="12" t="s">
        <v>41</v>
      </c>
      <c r="AX281" s="12" t="s">
        <v>81</v>
      </c>
      <c r="AY281" s="153" t="s">
        <v>311</v>
      </c>
    </row>
    <row r="282" spans="2:65" s="12" customFormat="1" ht="11.25" x14ac:dyDescent="0.2">
      <c r="B282" s="151"/>
      <c r="D282" s="152" t="s">
        <v>322</v>
      </c>
      <c r="E282" s="153" t="s">
        <v>43</v>
      </c>
      <c r="F282" s="154" t="s">
        <v>5607</v>
      </c>
      <c r="H282" s="155">
        <v>3.508</v>
      </c>
      <c r="I282" s="156"/>
      <c r="L282" s="151"/>
      <c r="M282" s="157"/>
      <c r="T282" s="158"/>
      <c r="AT282" s="153" t="s">
        <v>322</v>
      </c>
      <c r="AU282" s="153" t="s">
        <v>90</v>
      </c>
      <c r="AV282" s="12" t="s">
        <v>90</v>
      </c>
      <c r="AW282" s="12" t="s">
        <v>41</v>
      </c>
      <c r="AX282" s="12" t="s">
        <v>81</v>
      </c>
      <c r="AY282" s="153" t="s">
        <v>311</v>
      </c>
    </row>
    <row r="283" spans="2:65" s="12" customFormat="1" ht="11.25" x14ac:dyDescent="0.2">
      <c r="B283" s="151"/>
      <c r="D283" s="152" t="s">
        <v>322</v>
      </c>
      <c r="E283" s="153" t="s">
        <v>43</v>
      </c>
      <c r="F283" s="154" t="s">
        <v>5608</v>
      </c>
      <c r="H283" s="155">
        <v>0.94</v>
      </c>
      <c r="I283" s="156"/>
      <c r="L283" s="151"/>
      <c r="M283" s="157"/>
      <c r="T283" s="158"/>
      <c r="AT283" s="153" t="s">
        <v>322</v>
      </c>
      <c r="AU283" s="153" t="s">
        <v>90</v>
      </c>
      <c r="AV283" s="12" t="s">
        <v>90</v>
      </c>
      <c r="AW283" s="12" t="s">
        <v>41</v>
      </c>
      <c r="AX283" s="12" t="s">
        <v>81</v>
      </c>
      <c r="AY283" s="153" t="s">
        <v>311</v>
      </c>
    </row>
    <row r="284" spans="2:65" s="14" customFormat="1" ht="11.25" x14ac:dyDescent="0.2">
      <c r="B284" s="166"/>
      <c r="D284" s="152" t="s">
        <v>322</v>
      </c>
      <c r="E284" s="167" t="s">
        <v>43</v>
      </c>
      <c r="F284" s="168" t="s">
        <v>5609</v>
      </c>
      <c r="H284" s="167" t="s">
        <v>43</v>
      </c>
      <c r="I284" s="169"/>
      <c r="L284" s="166"/>
      <c r="M284" s="170"/>
      <c r="T284" s="171"/>
      <c r="AT284" s="167" t="s">
        <v>322</v>
      </c>
      <c r="AU284" s="167" t="s">
        <v>90</v>
      </c>
      <c r="AV284" s="14" t="s">
        <v>88</v>
      </c>
      <c r="AW284" s="14" t="s">
        <v>41</v>
      </c>
      <c r="AX284" s="14" t="s">
        <v>81</v>
      </c>
      <c r="AY284" s="167" t="s">
        <v>311</v>
      </c>
    </row>
    <row r="285" spans="2:65" s="12" customFormat="1" ht="11.25" x14ac:dyDescent="0.2">
      <c r="B285" s="151"/>
      <c r="D285" s="152" t="s">
        <v>322</v>
      </c>
      <c r="E285" s="153" t="s">
        <v>43</v>
      </c>
      <c r="F285" s="154" t="s">
        <v>5610</v>
      </c>
      <c r="H285" s="155">
        <v>1.75</v>
      </c>
      <c r="I285" s="156"/>
      <c r="L285" s="151"/>
      <c r="M285" s="157"/>
      <c r="T285" s="158"/>
      <c r="AT285" s="153" t="s">
        <v>322</v>
      </c>
      <c r="AU285" s="153" t="s">
        <v>90</v>
      </c>
      <c r="AV285" s="12" t="s">
        <v>90</v>
      </c>
      <c r="AW285" s="12" t="s">
        <v>41</v>
      </c>
      <c r="AX285" s="12" t="s">
        <v>81</v>
      </c>
      <c r="AY285" s="153" t="s">
        <v>311</v>
      </c>
    </row>
    <row r="286" spans="2:65" s="12" customFormat="1" ht="11.25" x14ac:dyDescent="0.2">
      <c r="B286" s="151"/>
      <c r="D286" s="152" t="s">
        <v>322</v>
      </c>
      <c r="E286" s="153" t="s">
        <v>43</v>
      </c>
      <c r="F286" s="154" t="s">
        <v>5611</v>
      </c>
      <c r="H286" s="155">
        <v>6.49</v>
      </c>
      <c r="I286" s="156"/>
      <c r="L286" s="151"/>
      <c r="M286" s="157"/>
      <c r="T286" s="158"/>
      <c r="AT286" s="153" t="s">
        <v>322</v>
      </c>
      <c r="AU286" s="153" t="s">
        <v>90</v>
      </c>
      <c r="AV286" s="12" t="s">
        <v>90</v>
      </c>
      <c r="AW286" s="12" t="s">
        <v>41</v>
      </c>
      <c r="AX286" s="12" t="s">
        <v>81</v>
      </c>
      <c r="AY286" s="153" t="s">
        <v>311</v>
      </c>
    </row>
    <row r="287" spans="2:65" s="14" customFormat="1" ht="11.25" x14ac:dyDescent="0.2">
      <c r="B287" s="166"/>
      <c r="D287" s="152" t="s">
        <v>322</v>
      </c>
      <c r="E287" s="167" t="s">
        <v>43</v>
      </c>
      <c r="F287" s="168" t="s">
        <v>5612</v>
      </c>
      <c r="H287" s="167" t="s">
        <v>43</v>
      </c>
      <c r="I287" s="169"/>
      <c r="L287" s="166"/>
      <c r="M287" s="170"/>
      <c r="T287" s="171"/>
      <c r="AT287" s="167" t="s">
        <v>322</v>
      </c>
      <c r="AU287" s="167" t="s">
        <v>90</v>
      </c>
      <c r="AV287" s="14" t="s">
        <v>88</v>
      </c>
      <c r="AW287" s="14" t="s">
        <v>41</v>
      </c>
      <c r="AX287" s="14" t="s">
        <v>81</v>
      </c>
      <c r="AY287" s="167" t="s">
        <v>311</v>
      </c>
    </row>
    <row r="288" spans="2:65" s="12" customFormat="1" ht="11.25" x14ac:dyDescent="0.2">
      <c r="B288" s="151"/>
      <c r="D288" s="152" t="s">
        <v>322</v>
      </c>
      <c r="E288" s="153" t="s">
        <v>43</v>
      </c>
      <c r="F288" s="154" t="s">
        <v>5613</v>
      </c>
      <c r="H288" s="155">
        <v>1.04</v>
      </c>
      <c r="I288" s="156"/>
      <c r="L288" s="151"/>
      <c r="M288" s="157"/>
      <c r="T288" s="158"/>
      <c r="AT288" s="153" t="s">
        <v>322</v>
      </c>
      <c r="AU288" s="153" t="s">
        <v>90</v>
      </c>
      <c r="AV288" s="12" t="s">
        <v>90</v>
      </c>
      <c r="AW288" s="12" t="s">
        <v>41</v>
      </c>
      <c r="AX288" s="12" t="s">
        <v>81</v>
      </c>
      <c r="AY288" s="153" t="s">
        <v>311</v>
      </c>
    </row>
    <row r="289" spans="2:65" s="12" customFormat="1" ht="11.25" x14ac:dyDescent="0.2">
      <c r="B289" s="151"/>
      <c r="D289" s="152" t="s">
        <v>322</v>
      </c>
      <c r="E289" s="153" t="s">
        <v>43</v>
      </c>
      <c r="F289" s="154" t="s">
        <v>5614</v>
      </c>
      <c r="H289" s="155">
        <v>3.33</v>
      </c>
      <c r="I289" s="156"/>
      <c r="L289" s="151"/>
      <c r="M289" s="157"/>
      <c r="T289" s="158"/>
      <c r="AT289" s="153" t="s">
        <v>322</v>
      </c>
      <c r="AU289" s="153" t="s">
        <v>90</v>
      </c>
      <c r="AV289" s="12" t="s">
        <v>90</v>
      </c>
      <c r="AW289" s="12" t="s">
        <v>41</v>
      </c>
      <c r="AX289" s="12" t="s">
        <v>81</v>
      </c>
      <c r="AY289" s="153" t="s">
        <v>311</v>
      </c>
    </row>
    <row r="290" spans="2:65" s="13" customFormat="1" ht="11.25" x14ac:dyDescent="0.2">
      <c r="B290" s="159"/>
      <c r="D290" s="152" t="s">
        <v>322</v>
      </c>
      <c r="E290" s="160" t="s">
        <v>43</v>
      </c>
      <c r="F290" s="161" t="s">
        <v>331</v>
      </c>
      <c r="H290" s="162">
        <v>25.268999999999998</v>
      </c>
      <c r="I290" s="163"/>
      <c r="L290" s="159"/>
      <c r="M290" s="164"/>
      <c r="T290" s="165"/>
      <c r="AT290" s="160" t="s">
        <v>322</v>
      </c>
      <c r="AU290" s="160" t="s">
        <v>90</v>
      </c>
      <c r="AV290" s="13" t="s">
        <v>318</v>
      </c>
      <c r="AW290" s="13" t="s">
        <v>41</v>
      </c>
      <c r="AX290" s="13" t="s">
        <v>88</v>
      </c>
      <c r="AY290" s="160" t="s">
        <v>311</v>
      </c>
    </row>
    <row r="291" spans="2:65" s="1" customFormat="1" ht="24.2" customHeight="1" x14ac:dyDescent="0.2">
      <c r="B291" s="34"/>
      <c r="C291" s="134" t="s">
        <v>518</v>
      </c>
      <c r="D291" s="134" t="s">
        <v>313</v>
      </c>
      <c r="E291" s="135" t="s">
        <v>463</v>
      </c>
      <c r="F291" s="136" t="s">
        <v>464</v>
      </c>
      <c r="G291" s="137" t="s">
        <v>250</v>
      </c>
      <c r="H291" s="138">
        <v>131.61500000000001</v>
      </c>
      <c r="I291" s="139"/>
      <c r="J291" s="140">
        <f>ROUND(I291*H291,2)</f>
        <v>0</v>
      </c>
      <c r="K291" s="136" t="s">
        <v>317</v>
      </c>
      <c r="L291" s="34"/>
      <c r="M291" s="141" t="s">
        <v>43</v>
      </c>
      <c r="N291" s="142" t="s">
        <v>52</v>
      </c>
      <c r="P291" s="143">
        <f>O291*H291</f>
        <v>0</v>
      </c>
      <c r="Q291" s="143">
        <v>1.6199999999999999E-3</v>
      </c>
      <c r="R291" s="143">
        <f>Q291*H291</f>
        <v>0.2132163</v>
      </c>
      <c r="S291" s="143">
        <v>0</v>
      </c>
      <c r="T291" s="144">
        <f>S291*H291</f>
        <v>0</v>
      </c>
      <c r="AR291" s="145" t="s">
        <v>318</v>
      </c>
      <c r="AT291" s="145" t="s">
        <v>313</v>
      </c>
      <c r="AU291" s="145" t="s">
        <v>90</v>
      </c>
      <c r="AY291" s="18" t="s">
        <v>311</v>
      </c>
      <c r="BE291" s="146">
        <f>IF(N291="základní",J291,0)</f>
        <v>0</v>
      </c>
      <c r="BF291" s="146">
        <f>IF(N291="snížená",J291,0)</f>
        <v>0</v>
      </c>
      <c r="BG291" s="146">
        <f>IF(N291="zákl. přenesená",J291,0)</f>
        <v>0</v>
      </c>
      <c r="BH291" s="146">
        <f>IF(N291="sníž. přenesená",J291,0)</f>
        <v>0</v>
      </c>
      <c r="BI291" s="146">
        <f>IF(N291="nulová",J291,0)</f>
        <v>0</v>
      </c>
      <c r="BJ291" s="18" t="s">
        <v>88</v>
      </c>
      <c r="BK291" s="146">
        <f>ROUND(I291*H291,2)</f>
        <v>0</v>
      </c>
      <c r="BL291" s="18" t="s">
        <v>318</v>
      </c>
      <c r="BM291" s="145" t="s">
        <v>5615</v>
      </c>
    </row>
    <row r="292" spans="2:65" s="1" customFormat="1" ht="11.25" x14ac:dyDescent="0.2">
      <c r="B292" s="34"/>
      <c r="D292" s="147" t="s">
        <v>320</v>
      </c>
      <c r="F292" s="148" t="s">
        <v>466</v>
      </c>
      <c r="I292" s="149"/>
      <c r="L292" s="34"/>
      <c r="M292" s="150"/>
      <c r="T292" s="55"/>
      <c r="AT292" s="18" t="s">
        <v>320</v>
      </c>
      <c r="AU292" s="18" t="s">
        <v>90</v>
      </c>
    </row>
    <row r="293" spans="2:65" s="14" customFormat="1" ht="11.25" x14ac:dyDescent="0.2">
      <c r="B293" s="166"/>
      <c r="D293" s="152" t="s">
        <v>322</v>
      </c>
      <c r="E293" s="167" t="s">
        <v>43</v>
      </c>
      <c r="F293" s="168" t="s">
        <v>5601</v>
      </c>
      <c r="H293" s="167" t="s">
        <v>43</v>
      </c>
      <c r="I293" s="169"/>
      <c r="L293" s="166"/>
      <c r="M293" s="170"/>
      <c r="T293" s="171"/>
      <c r="AT293" s="167" t="s">
        <v>322</v>
      </c>
      <c r="AU293" s="167" t="s">
        <v>90</v>
      </c>
      <c r="AV293" s="14" t="s">
        <v>88</v>
      </c>
      <c r="AW293" s="14" t="s">
        <v>41</v>
      </c>
      <c r="AX293" s="14" t="s">
        <v>81</v>
      </c>
      <c r="AY293" s="167" t="s">
        <v>311</v>
      </c>
    </row>
    <row r="294" spans="2:65" s="12" customFormat="1" ht="11.25" x14ac:dyDescent="0.2">
      <c r="B294" s="151"/>
      <c r="D294" s="152" t="s">
        <v>322</v>
      </c>
      <c r="E294" s="153" t="s">
        <v>43</v>
      </c>
      <c r="F294" s="154" t="s">
        <v>5616</v>
      </c>
      <c r="H294" s="155">
        <v>3.0249999999999999</v>
      </c>
      <c r="I294" s="156"/>
      <c r="L294" s="151"/>
      <c r="M294" s="157"/>
      <c r="T294" s="158"/>
      <c r="AT294" s="153" t="s">
        <v>322</v>
      </c>
      <c r="AU294" s="153" t="s">
        <v>90</v>
      </c>
      <c r="AV294" s="12" t="s">
        <v>90</v>
      </c>
      <c r="AW294" s="12" t="s">
        <v>41</v>
      </c>
      <c r="AX294" s="12" t="s">
        <v>81</v>
      </c>
      <c r="AY294" s="153" t="s">
        <v>311</v>
      </c>
    </row>
    <row r="295" spans="2:65" s="12" customFormat="1" ht="11.25" x14ac:dyDescent="0.2">
      <c r="B295" s="151"/>
      <c r="D295" s="152" t="s">
        <v>322</v>
      </c>
      <c r="E295" s="153" t="s">
        <v>43</v>
      </c>
      <c r="F295" s="154" t="s">
        <v>5617</v>
      </c>
      <c r="H295" s="155">
        <v>40.29</v>
      </c>
      <c r="I295" s="156"/>
      <c r="L295" s="151"/>
      <c r="M295" s="157"/>
      <c r="T295" s="158"/>
      <c r="AT295" s="153" t="s">
        <v>322</v>
      </c>
      <c r="AU295" s="153" t="s">
        <v>90</v>
      </c>
      <c r="AV295" s="12" t="s">
        <v>90</v>
      </c>
      <c r="AW295" s="12" t="s">
        <v>41</v>
      </c>
      <c r="AX295" s="12" t="s">
        <v>81</v>
      </c>
      <c r="AY295" s="153" t="s">
        <v>311</v>
      </c>
    </row>
    <row r="296" spans="2:65" s="12" customFormat="1" ht="11.25" x14ac:dyDescent="0.2">
      <c r="B296" s="151"/>
      <c r="D296" s="152" t="s">
        <v>322</v>
      </c>
      <c r="E296" s="153" t="s">
        <v>43</v>
      </c>
      <c r="F296" s="154" t="s">
        <v>5618</v>
      </c>
      <c r="H296" s="155">
        <v>4.4400000000000004</v>
      </c>
      <c r="I296" s="156"/>
      <c r="L296" s="151"/>
      <c r="M296" s="157"/>
      <c r="T296" s="158"/>
      <c r="AT296" s="153" t="s">
        <v>322</v>
      </c>
      <c r="AU296" s="153" t="s">
        <v>90</v>
      </c>
      <c r="AV296" s="12" t="s">
        <v>90</v>
      </c>
      <c r="AW296" s="12" t="s">
        <v>41</v>
      </c>
      <c r="AX296" s="12" t="s">
        <v>81</v>
      </c>
      <c r="AY296" s="153" t="s">
        <v>311</v>
      </c>
    </row>
    <row r="297" spans="2:65" s="14" customFormat="1" ht="11.25" x14ac:dyDescent="0.2">
      <c r="B297" s="166"/>
      <c r="D297" s="152" t="s">
        <v>322</v>
      </c>
      <c r="E297" s="167" t="s">
        <v>43</v>
      </c>
      <c r="F297" s="168" t="s">
        <v>5609</v>
      </c>
      <c r="H297" s="167" t="s">
        <v>43</v>
      </c>
      <c r="I297" s="169"/>
      <c r="L297" s="166"/>
      <c r="M297" s="170"/>
      <c r="T297" s="171"/>
      <c r="AT297" s="167" t="s">
        <v>322</v>
      </c>
      <c r="AU297" s="167" t="s">
        <v>90</v>
      </c>
      <c r="AV297" s="14" t="s">
        <v>88</v>
      </c>
      <c r="AW297" s="14" t="s">
        <v>41</v>
      </c>
      <c r="AX297" s="14" t="s">
        <v>81</v>
      </c>
      <c r="AY297" s="167" t="s">
        <v>311</v>
      </c>
    </row>
    <row r="298" spans="2:65" s="12" customFormat="1" ht="11.25" x14ac:dyDescent="0.2">
      <c r="B298" s="151"/>
      <c r="D298" s="152" t="s">
        <v>322</v>
      </c>
      <c r="E298" s="153" t="s">
        <v>43</v>
      </c>
      <c r="F298" s="154" t="s">
        <v>5619</v>
      </c>
      <c r="H298" s="155">
        <v>3.2</v>
      </c>
      <c r="I298" s="156"/>
      <c r="L298" s="151"/>
      <c r="M298" s="157"/>
      <c r="T298" s="158"/>
      <c r="AT298" s="153" t="s">
        <v>322</v>
      </c>
      <c r="AU298" s="153" t="s">
        <v>90</v>
      </c>
      <c r="AV298" s="12" t="s">
        <v>90</v>
      </c>
      <c r="AW298" s="12" t="s">
        <v>41</v>
      </c>
      <c r="AX298" s="12" t="s">
        <v>81</v>
      </c>
      <c r="AY298" s="153" t="s">
        <v>311</v>
      </c>
    </row>
    <row r="299" spans="2:65" s="12" customFormat="1" ht="11.25" x14ac:dyDescent="0.2">
      <c r="B299" s="151"/>
      <c r="D299" s="152" t="s">
        <v>322</v>
      </c>
      <c r="E299" s="153" t="s">
        <v>43</v>
      </c>
      <c r="F299" s="154" t="s">
        <v>5620</v>
      </c>
      <c r="H299" s="155">
        <v>51.92</v>
      </c>
      <c r="I299" s="156"/>
      <c r="L299" s="151"/>
      <c r="M299" s="157"/>
      <c r="T299" s="158"/>
      <c r="AT299" s="153" t="s">
        <v>322</v>
      </c>
      <c r="AU299" s="153" t="s">
        <v>90</v>
      </c>
      <c r="AV299" s="12" t="s">
        <v>90</v>
      </c>
      <c r="AW299" s="12" t="s">
        <v>41</v>
      </c>
      <c r="AX299" s="12" t="s">
        <v>81</v>
      </c>
      <c r="AY299" s="153" t="s">
        <v>311</v>
      </c>
    </row>
    <row r="300" spans="2:65" s="14" customFormat="1" ht="11.25" x14ac:dyDescent="0.2">
      <c r="B300" s="166"/>
      <c r="D300" s="152" t="s">
        <v>322</v>
      </c>
      <c r="E300" s="167" t="s">
        <v>43</v>
      </c>
      <c r="F300" s="168" t="s">
        <v>5612</v>
      </c>
      <c r="H300" s="167" t="s">
        <v>43</v>
      </c>
      <c r="I300" s="169"/>
      <c r="L300" s="166"/>
      <c r="M300" s="170"/>
      <c r="T300" s="171"/>
      <c r="AT300" s="167" t="s">
        <v>322</v>
      </c>
      <c r="AU300" s="167" t="s">
        <v>90</v>
      </c>
      <c r="AV300" s="14" t="s">
        <v>88</v>
      </c>
      <c r="AW300" s="14" t="s">
        <v>41</v>
      </c>
      <c r="AX300" s="14" t="s">
        <v>81</v>
      </c>
      <c r="AY300" s="167" t="s">
        <v>311</v>
      </c>
    </row>
    <row r="301" spans="2:65" s="12" customFormat="1" ht="11.25" x14ac:dyDescent="0.2">
      <c r="B301" s="151"/>
      <c r="D301" s="152" t="s">
        <v>322</v>
      </c>
      <c r="E301" s="153" t="s">
        <v>43</v>
      </c>
      <c r="F301" s="154" t="s">
        <v>5621</v>
      </c>
      <c r="H301" s="155">
        <v>2.1</v>
      </c>
      <c r="I301" s="156"/>
      <c r="L301" s="151"/>
      <c r="M301" s="157"/>
      <c r="T301" s="158"/>
      <c r="AT301" s="153" t="s">
        <v>322</v>
      </c>
      <c r="AU301" s="153" t="s">
        <v>90</v>
      </c>
      <c r="AV301" s="12" t="s">
        <v>90</v>
      </c>
      <c r="AW301" s="12" t="s">
        <v>41</v>
      </c>
      <c r="AX301" s="12" t="s">
        <v>81</v>
      </c>
      <c r="AY301" s="153" t="s">
        <v>311</v>
      </c>
    </row>
    <row r="302" spans="2:65" s="12" customFormat="1" ht="11.25" x14ac:dyDescent="0.2">
      <c r="B302" s="151"/>
      <c r="D302" s="152" t="s">
        <v>322</v>
      </c>
      <c r="E302" s="153" t="s">
        <v>43</v>
      </c>
      <c r="F302" s="154" t="s">
        <v>5622</v>
      </c>
      <c r="H302" s="155">
        <v>26.64</v>
      </c>
      <c r="I302" s="156"/>
      <c r="L302" s="151"/>
      <c r="M302" s="157"/>
      <c r="T302" s="158"/>
      <c r="AT302" s="153" t="s">
        <v>322</v>
      </c>
      <c r="AU302" s="153" t="s">
        <v>90</v>
      </c>
      <c r="AV302" s="12" t="s">
        <v>90</v>
      </c>
      <c r="AW302" s="12" t="s">
        <v>41</v>
      </c>
      <c r="AX302" s="12" t="s">
        <v>81</v>
      </c>
      <c r="AY302" s="153" t="s">
        <v>311</v>
      </c>
    </row>
    <row r="303" spans="2:65" s="13" customFormat="1" ht="11.25" x14ac:dyDescent="0.2">
      <c r="B303" s="159"/>
      <c r="D303" s="152" t="s">
        <v>322</v>
      </c>
      <c r="E303" s="160" t="s">
        <v>43</v>
      </c>
      <c r="F303" s="161" t="s">
        <v>331</v>
      </c>
      <c r="H303" s="162">
        <v>131.61500000000001</v>
      </c>
      <c r="I303" s="163"/>
      <c r="L303" s="159"/>
      <c r="M303" s="164"/>
      <c r="T303" s="165"/>
      <c r="AT303" s="160" t="s">
        <v>322</v>
      </c>
      <c r="AU303" s="160" t="s">
        <v>90</v>
      </c>
      <c r="AV303" s="13" t="s">
        <v>318</v>
      </c>
      <c r="AW303" s="13" t="s">
        <v>41</v>
      </c>
      <c r="AX303" s="13" t="s">
        <v>88</v>
      </c>
      <c r="AY303" s="160" t="s">
        <v>311</v>
      </c>
    </row>
    <row r="304" spans="2:65" s="1" customFormat="1" ht="24.2" customHeight="1" x14ac:dyDescent="0.2">
      <c r="B304" s="34"/>
      <c r="C304" s="134" t="s">
        <v>523</v>
      </c>
      <c r="D304" s="134" t="s">
        <v>313</v>
      </c>
      <c r="E304" s="135" t="s">
        <v>477</v>
      </c>
      <c r="F304" s="136" t="s">
        <v>478</v>
      </c>
      <c r="G304" s="137" t="s">
        <v>250</v>
      </c>
      <c r="H304" s="138">
        <v>131.61500000000001</v>
      </c>
      <c r="I304" s="139"/>
      <c r="J304" s="140">
        <f>ROUND(I304*H304,2)</f>
        <v>0</v>
      </c>
      <c r="K304" s="136" t="s">
        <v>317</v>
      </c>
      <c r="L304" s="34"/>
      <c r="M304" s="141" t="s">
        <v>43</v>
      </c>
      <c r="N304" s="142" t="s">
        <v>52</v>
      </c>
      <c r="P304" s="143">
        <f>O304*H304</f>
        <v>0</v>
      </c>
      <c r="Q304" s="143">
        <v>0</v>
      </c>
      <c r="R304" s="143">
        <f>Q304*H304</f>
        <v>0</v>
      </c>
      <c r="S304" s="143">
        <v>0</v>
      </c>
      <c r="T304" s="144">
        <f>S304*H304</f>
        <v>0</v>
      </c>
      <c r="AR304" s="145" t="s">
        <v>318</v>
      </c>
      <c r="AT304" s="145" t="s">
        <v>313</v>
      </c>
      <c r="AU304" s="145" t="s">
        <v>90</v>
      </c>
      <c r="AY304" s="18" t="s">
        <v>311</v>
      </c>
      <c r="BE304" s="146">
        <f>IF(N304="základní",J304,0)</f>
        <v>0</v>
      </c>
      <c r="BF304" s="146">
        <f>IF(N304="snížená",J304,0)</f>
        <v>0</v>
      </c>
      <c r="BG304" s="146">
        <f>IF(N304="zákl. přenesená",J304,0)</f>
        <v>0</v>
      </c>
      <c r="BH304" s="146">
        <f>IF(N304="sníž. přenesená",J304,0)</f>
        <v>0</v>
      </c>
      <c r="BI304" s="146">
        <f>IF(N304="nulová",J304,0)</f>
        <v>0</v>
      </c>
      <c r="BJ304" s="18" t="s">
        <v>88</v>
      </c>
      <c r="BK304" s="146">
        <f>ROUND(I304*H304,2)</f>
        <v>0</v>
      </c>
      <c r="BL304" s="18" t="s">
        <v>318</v>
      </c>
      <c r="BM304" s="145" t="s">
        <v>5623</v>
      </c>
    </row>
    <row r="305" spans="2:65" s="1" customFormat="1" ht="11.25" x14ac:dyDescent="0.2">
      <c r="B305" s="34"/>
      <c r="D305" s="147" t="s">
        <v>320</v>
      </c>
      <c r="F305" s="148" t="s">
        <v>480</v>
      </c>
      <c r="I305" s="149"/>
      <c r="L305" s="34"/>
      <c r="M305" s="150"/>
      <c r="T305" s="55"/>
      <c r="AT305" s="18" t="s">
        <v>320</v>
      </c>
      <c r="AU305" s="18" t="s">
        <v>90</v>
      </c>
    </row>
    <row r="306" spans="2:65" s="1" customFormat="1" ht="24.2" customHeight="1" x14ac:dyDescent="0.2">
      <c r="B306" s="34"/>
      <c r="C306" s="134" t="s">
        <v>528</v>
      </c>
      <c r="D306" s="134" t="s">
        <v>313</v>
      </c>
      <c r="E306" s="135" t="s">
        <v>482</v>
      </c>
      <c r="F306" s="136" t="s">
        <v>483</v>
      </c>
      <c r="G306" s="137" t="s">
        <v>250</v>
      </c>
      <c r="H306" s="138">
        <v>21.61</v>
      </c>
      <c r="I306" s="139"/>
      <c r="J306" s="140">
        <f>ROUND(I306*H306,2)</f>
        <v>0</v>
      </c>
      <c r="K306" s="136" t="s">
        <v>317</v>
      </c>
      <c r="L306" s="34"/>
      <c r="M306" s="141" t="s">
        <v>43</v>
      </c>
      <c r="N306" s="142" t="s">
        <v>52</v>
      </c>
      <c r="P306" s="143">
        <f>O306*H306</f>
        <v>0</v>
      </c>
      <c r="Q306" s="143">
        <v>5.5500000000000002E-3</v>
      </c>
      <c r="R306" s="143">
        <f>Q306*H306</f>
        <v>0.1199355</v>
      </c>
      <c r="S306" s="143">
        <v>0</v>
      </c>
      <c r="T306" s="144">
        <f>S306*H306</f>
        <v>0</v>
      </c>
      <c r="AR306" s="145" t="s">
        <v>318</v>
      </c>
      <c r="AT306" s="145" t="s">
        <v>313</v>
      </c>
      <c r="AU306" s="145" t="s">
        <v>90</v>
      </c>
      <c r="AY306" s="18" t="s">
        <v>311</v>
      </c>
      <c r="BE306" s="146">
        <f>IF(N306="základní",J306,0)</f>
        <v>0</v>
      </c>
      <c r="BF306" s="146">
        <f>IF(N306="snížená",J306,0)</f>
        <v>0</v>
      </c>
      <c r="BG306" s="146">
        <f>IF(N306="zákl. přenesená",J306,0)</f>
        <v>0</v>
      </c>
      <c r="BH306" s="146">
        <f>IF(N306="sníž. přenesená",J306,0)</f>
        <v>0</v>
      </c>
      <c r="BI306" s="146">
        <f>IF(N306="nulová",J306,0)</f>
        <v>0</v>
      </c>
      <c r="BJ306" s="18" t="s">
        <v>88</v>
      </c>
      <c r="BK306" s="146">
        <f>ROUND(I306*H306,2)</f>
        <v>0</v>
      </c>
      <c r="BL306" s="18" t="s">
        <v>318</v>
      </c>
      <c r="BM306" s="145" t="s">
        <v>5624</v>
      </c>
    </row>
    <row r="307" spans="2:65" s="1" customFormat="1" ht="11.25" x14ac:dyDescent="0.2">
      <c r="B307" s="34"/>
      <c r="D307" s="147" t="s">
        <v>320</v>
      </c>
      <c r="F307" s="148" t="s">
        <v>485</v>
      </c>
      <c r="I307" s="149"/>
      <c r="L307" s="34"/>
      <c r="M307" s="150"/>
      <c r="T307" s="55"/>
      <c r="AT307" s="18" t="s">
        <v>320</v>
      </c>
      <c r="AU307" s="18" t="s">
        <v>90</v>
      </c>
    </row>
    <row r="308" spans="2:65" s="14" customFormat="1" ht="11.25" x14ac:dyDescent="0.2">
      <c r="B308" s="166"/>
      <c r="D308" s="152" t="s">
        <v>322</v>
      </c>
      <c r="E308" s="167" t="s">
        <v>43</v>
      </c>
      <c r="F308" s="168" t="s">
        <v>5605</v>
      </c>
      <c r="H308" s="167" t="s">
        <v>43</v>
      </c>
      <c r="I308" s="169"/>
      <c r="L308" s="166"/>
      <c r="M308" s="170"/>
      <c r="T308" s="171"/>
      <c r="AT308" s="167" t="s">
        <v>322</v>
      </c>
      <c r="AU308" s="167" t="s">
        <v>90</v>
      </c>
      <c r="AV308" s="14" t="s">
        <v>88</v>
      </c>
      <c r="AW308" s="14" t="s">
        <v>41</v>
      </c>
      <c r="AX308" s="14" t="s">
        <v>81</v>
      </c>
      <c r="AY308" s="167" t="s">
        <v>311</v>
      </c>
    </row>
    <row r="309" spans="2:65" s="12" customFormat="1" ht="11.25" x14ac:dyDescent="0.2">
      <c r="B309" s="151"/>
      <c r="D309" s="152" t="s">
        <v>322</v>
      </c>
      <c r="E309" s="153" t="s">
        <v>43</v>
      </c>
      <c r="F309" s="154" t="s">
        <v>5625</v>
      </c>
      <c r="H309" s="155">
        <v>1.7909999999999999</v>
      </c>
      <c r="I309" s="156"/>
      <c r="L309" s="151"/>
      <c r="M309" s="157"/>
      <c r="T309" s="158"/>
      <c r="AT309" s="153" t="s">
        <v>322</v>
      </c>
      <c r="AU309" s="153" t="s">
        <v>90</v>
      </c>
      <c r="AV309" s="12" t="s">
        <v>90</v>
      </c>
      <c r="AW309" s="12" t="s">
        <v>41</v>
      </c>
      <c r="AX309" s="12" t="s">
        <v>81</v>
      </c>
      <c r="AY309" s="153" t="s">
        <v>311</v>
      </c>
    </row>
    <row r="310" spans="2:65" s="12" customFormat="1" ht="11.25" x14ac:dyDescent="0.2">
      <c r="B310" s="151"/>
      <c r="D310" s="152" t="s">
        <v>322</v>
      </c>
      <c r="E310" s="153" t="s">
        <v>43</v>
      </c>
      <c r="F310" s="154" t="s">
        <v>5626</v>
      </c>
      <c r="H310" s="155">
        <v>15.757999999999999</v>
      </c>
      <c r="I310" s="156"/>
      <c r="L310" s="151"/>
      <c r="M310" s="157"/>
      <c r="T310" s="158"/>
      <c r="AT310" s="153" t="s">
        <v>322</v>
      </c>
      <c r="AU310" s="153" t="s">
        <v>90</v>
      </c>
      <c r="AV310" s="12" t="s">
        <v>90</v>
      </c>
      <c r="AW310" s="12" t="s">
        <v>41</v>
      </c>
      <c r="AX310" s="12" t="s">
        <v>81</v>
      </c>
      <c r="AY310" s="153" t="s">
        <v>311</v>
      </c>
    </row>
    <row r="311" spans="2:65" s="12" customFormat="1" ht="11.25" x14ac:dyDescent="0.2">
      <c r="B311" s="151"/>
      <c r="D311" s="152" t="s">
        <v>322</v>
      </c>
      <c r="E311" s="153" t="s">
        <v>43</v>
      </c>
      <c r="F311" s="154" t="s">
        <v>5627</v>
      </c>
      <c r="H311" s="155">
        <v>4.0609999999999999</v>
      </c>
      <c r="I311" s="156"/>
      <c r="L311" s="151"/>
      <c r="M311" s="157"/>
      <c r="T311" s="158"/>
      <c r="AT311" s="153" t="s">
        <v>322</v>
      </c>
      <c r="AU311" s="153" t="s">
        <v>90</v>
      </c>
      <c r="AV311" s="12" t="s">
        <v>90</v>
      </c>
      <c r="AW311" s="12" t="s">
        <v>41</v>
      </c>
      <c r="AX311" s="12" t="s">
        <v>81</v>
      </c>
      <c r="AY311" s="153" t="s">
        <v>311</v>
      </c>
    </row>
    <row r="312" spans="2:65" s="13" customFormat="1" ht="11.25" x14ac:dyDescent="0.2">
      <c r="B312" s="159"/>
      <c r="D312" s="152" t="s">
        <v>322</v>
      </c>
      <c r="E312" s="160" t="s">
        <v>43</v>
      </c>
      <c r="F312" s="161" t="s">
        <v>331</v>
      </c>
      <c r="H312" s="162">
        <v>21.61</v>
      </c>
      <c r="I312" s="163"/>
      <c r="L312" s="159"/>
      <c r="M312" s="164"/>
      <c r="T312" s="165"/>
      <c r="AT312" s="160" t="s">
        <v>322</v>
      </c>
      <c r="AU312" s="160" t="s">
        <v>90</v>
      </c>
      <c r="AV312" s="13" t="s">
        <v>318</v>
      </c>
      <c r="AW312" s="13" t="s">
        <v>41</v>
      </c>
      <c r="AX312" s="13" t="s">
        <v>88</v>
      </c>
      <c r="AY312" s="160" t="s">
        <v>311</v>
      </c>
    </row>
    <row r="313" spans="2:65" s="1" customFormat="1" ht="24.2" customHeight="1" x14ac:dyDescent="0.2">
      <c r="B313" s="34"/>
      <c r="C313" s="134" t="s">
        <v>533</v>
      </c>
      <c r="D313" s="134" t="s">
        <v>313</v>
      </c>
      <c r="E313" s="135" t="s">
        <v>491</v>
      </c>
      <c r="F313" s="136" t="s">
        <v>492</v>
      </c>
      <c r="G313" s="137" t="s">
        <v>250</v>
      </c>
      <c r="H313" s="138">
        <v>21.61</v>
      </c>
      <c r="I313" s="139"/>
      <c r="J313" s="140">
        <f>ROUND(I313*H313,2)</f>
        <v>0</v>
      </c>
      <c r="K313" s="136" t="s">
        <v>317</v>
      </c>
      <c r="L313" s="34"/>
      <c r="M313" s="141" t="s">
        <v>43</v>
      </c>
      <c r="N313" s="142" t="s">
        <v>52</v>
      </c>
      <c r="P313" s="143">
        <f>O313*H313</f>
        <v>0</v>
      </c>
      <c r="Q313" s="143">
        <v>0</v>
      </c>
      <c r="R313" s="143">
        <f>Q313*H313</f>
        <v>0</v>
      </c>
      <c r="S313" s="143">
        <v>0</v>
      </c>
      <c r="T313" s="144">
        <f>S313*H313</f>
        <v>0</v>
      </c>
      <c r="AR313" s="145" t="s">
        <v>318</v>
      </c>
      <c r="AT313" s="145" t="s">
        <v>313</v>
      </c>
      <c r="AU313" s="145" t="s">
        <v>90</v>
      </c>
      <c r="AY313" s="18" t="s">
        <v>311</v>
      </c>
      <c r="BE313" s="146">
        <f>IF(N313="základní",J313,0)</f>
        <v>0</v>
      </c>
      <c r="BF313" s="146">
        <f>IF(N313="snížená",J313,0)</f>
        <v>0</v>
      </c>
      <c r="BG313" s="146">
        <f>IF(N313="zákl. přenesená",J313,0)</f>
        <v>0</v>
      </c>
      <c r="BH313" s="146">
        <f>IF(N313="sníž. přenesená",J313,0)</f>
        <v>0</v>
      </c>
      <c r="BI313" s="146">
        <f>IF(N313="nulová",J313,0)</f>
        <v>0</v>
      </c>
      <c r="BJ313" s="18" t="s">
        <v>88</v>
      </c>
      <c r="BK313" s="146">
        <f>ROUND(I313*H313,2)</f>
        <v>0</v>
      </c>
      <c r="BL313" s="18" t="s">
        <v>318</v>
      </c>
      <c r="BM313" s="145" t="s">
        <v>5628</v>
      </c>
    </row>
    <row r="314" spans="2:65" s="1" customFormat="1" ht="11.25" x14ac:dyDescent="0.2">
      <c r="B314" s="34"/>
      <c r="D314" s="147" t="s">
        <v>320</v>
      </c>
      <c r="F314" s="148" t="s">
        <v>494</v>
      </c>
      <c r="I314" s="149"/>
      <c r="L314" s="34"/>
      <c r="M314" s="150"/>
      <c r="T314" s="55"/>
      <c r="AT314" s="18" t="s">
        <v>320</v>
      </c>
      <c r="AU314" s="18" t="s">
        <v>90</v>
      </c>
    </row>
    <row r="315" spans="2:65" s="1" customFormat="1" ht="24.2" customHeight="1" x14ac:dyDescent="0.2">
      <c r="B315" s="34"/>
      <c r="C315" s="134" t="s">
        <v>539</v>
      </c>
      <c r="D315" s="134" t="s">
        <v>313</v>
      </c>
      <c r="E315" s="135" t="s">
        <v>496</v>
      </c>
      <c r="F315" s="136" t="s">
        <v>497</v>
      </c>
      <c r="G315" s="137" t="s">
        <v>371</v>
      </c>
      <c r="H315" s="138">
        <v>3.79</v>
      </c>
      <c r="I315" s="139"/>
      <c r="J315" s="140">
        <f>ROUND(I315*H315,2)</f>
        <v>0</v>
      </c>
      <c r="K315" s="136" t="s">
        <v>317</v>
      </c>
      <c r="L315" s="34"/>
      <c r="M315" s="141" t="s">
        <v>43</v>
      </c>
      <c r="N315" s="142" t="s">
        <v>52</v>
      </c>
      <c r="P315" s="143">
        <f>O315*H315</f>
        <v>0</v>
      </c>
      <c r="Q315" s="143">
        <v>1.10907</v>
      </c>
      <c r="R315" s="143">
        <f>Q315*H315</f>
        <v>4.2033753000000003</v>
      </c>
      <c r="S315" s="143">
        <v>0</v>
      </c>
      <c r="T315" s="144">
        <f>S315*H315</f>
        <v>0</v>
      </c>
      <c r="AR315" s="145" t="s">
        <v>318</v>
      </c>
      <c r="AT315" s="145" t="s">
        <v>313</v>
      </c>
      <c r="AU315" s="145" t="s">
        <v>90</v>
      </c>
      <c r="AY315" s="18" t="s">
        <v>311</v>
      </c>
      <c r="BE315" s="146">
        <f>IF(N315="základní",J315,0)</f>
        <v>0</v>
      </c>
      <c r="BF315" s="146">
        <f>IF(N315="snížená",J315,0)</f>
        <v>0</v>
      </c>
      <c r="BG315" s="146">
        <f>IF(N315="zákl. přenesená",J315,0)</f>
        <v>0</v>
      </c>
      <c r="BH315" s="146">
        <f>IF(N315="sníž. přenesená",J315,0)</f>
        <v>0</v>
      </c>
      <c r="BI315" s="146">
        <f>IF(N315="nulová",J315,0)</f>
        <v>0</v>
      </c>
      <c r="BJ315" s="18" t="s">
        <v>88</v>
      </c>
      <c r="BK315" s="146">
        <f>ROUND(I315*H315,2)</f>
        <v>0</v>
      </c>
      <c r="BL315" s="18" t="s">
        <v>318</v>
      </c>
      <c r="BM315" s="145" t="s">
        <v>5629</v>
      </c>
    </row>
    <row r="316" spans="2:65" s="1" customFormat="1" ht="11.25" x14ac:dyDescent="0.2">
      <c r="B316" s="34"/>
      <c r="D316" s="147" t="s">
        <v>320</v>
      </c>
      <c r="F316" s="148" t="s">
        <v>499</v>
      </c>
      <c r="I316" s="149"/>
      <c r="L316" s="34"/>
      <c r="M316" s="150"/>
      <c r="T316" s="55"/>
      <c r="AT316" s="18" t="s">
        <v>320</v>
      </c>
      <c r="AU316" s="18" t="s">
        <v>90</v>
      </c>
    </row>
    <row r="317" spans="2:65" s="14" customFormat="1" ht="11.25" x14ac:dyDescent="0.2">
      <c r="B317" s="166"/>
      <c r="D317" s="152" t="s">
        <v>322</v>
      </c>
      <c r="E317" s="167" t="s">
        <v>43</v>
      </c>
      <c r="F317" s="168" t="s">
        <v>409</v>
      </c>
      <c r="H317" s="167" t="s">
        <v>43</v>
      </c>
      <c r="I317" s="169"/>
      <c r="L317" s="166"/>
      <c r="M317" s="170"/>
      <c r="T317" s="171"/>
      <c r="AT317" s="167" t="s">
        <v>322</v>
      </c>
      <c r="AU317" s="167" t="s">
        <v>90</v>
      </c>
      <c r="AV317" s="14" t="s">
        <v>88</v>
      </c>
      <c r="AW317" s="14" t="s">
        <v>41</v>
      </c>
      <c r="AX317" s="14" t="s">
        <v>81</v>
      </c>
      <c r="AY317" s="167" t="s">
        <v>311</v>
      </c>
    </row>
    <row r="318" spans="2:65" s="12" customFormat="1" ht="11.25" x14ac:dyDescent="0.2">
      <c r="B318" s="151"/>
      <c r="D318" s="152" t="s">
        <v>322</v>
      </c>
      <c r="E318" s="153" t="s">
        <v>43</v>
      </c>
      <c r="F318" s="154" t="s">
        <v>5630</v>
      </c>
      <c r="H318" s="155">
        <v>3.79</v>
      </c>
      <c r="I318" s="156"/>
      <c r="L318" s="151"/>
      <c r="M318" s="157"/>
      <c r="T318" s="158"/>
      <c r="AT318" s="153" t="s">
        <v>322</v>
      </c>
      <c r="AU318" s="153" t="s">
        <v>90</v>
      </c>
      <c r="AV318" s="12" t="s">
        <v>90</v>
      </c>
      <c r="AW318" s="12" t="s">
        <v>41</v>
      </c>
      <c r="AX318" s="12" t="s">
        <v>88</v>
      </c>
      <c r="AY318" s="153" t="s">
        <v>311</v>
      </c>
    </row>
    <row r="319" spans="2:65" s="11" customFormat="1" ht="22.9" customHeight="1" x14ac:dyDescent="0.2">
      <c r="B319" s="122"/>
      <c r="D319" s="123" t="s">
        <v>80</v>
      </c>
      <c r="E319" s="132" t="s">
        <v>318</v>
      </c>
      <c r="F319" s="132" t="s">
        <v>501</v>
      </c>
      <c r="I319" s="125"/>
      <c r="J319" s="133">
        <f>BK319</f>
        <v>0</v>
      </c>
      <c r="L319" s="122"/>
      <c r="M319" s="127"/>
      <c r="P319" s="128">
        <f>SUM(P320:P383)</f>
        <v>0</v>
      </c>
      <c r="R319" s="128">
        <f>SUM(R320:R383)</f>
        <v>37.414698399999999</v>
      </c>
      <c r="T319" s="129">
        <f>SUM(T320:T383)</f>
        <v>0</v>
      </c>
      <c r="AR319" s="123" t="s">
        <v>88</v>
      </c>
      <c r="AT319" s="130" t="s">
        <v>80</v>
      </c>
      <c r="AU319" s="130" t="s">
        <v>88</v>
      </c>
      <c r="AY319" s="123" t="s">
        <v>311</v>
      </c>
      <c r="BK319" s="131">
        <f>SUM(BK320:BK383)</f>
        <v>0</v>
      </c>
    </row>
    <row r="320" spans="2:65" s="1" customFormat="1" ht="16.5" customHeight="1" x14ac:dyDescent="0.2">
      <c r="B320" s="34"/>
      <c r="C320" s="134" t="s">
        <v>545</v>
      </c>
      <c r="D320" s="134" t="s">
        <v>313</v>
      </c>
      <c r="E320" s="135" t="s">
        <v>5631</v>
      </c>
      <c r="F320" s="136" t="s">
        <v>5632</v>
      </c>
      <c r="G320" s="137" t="s">
        <v>250</v>
      </c>
      <c r="H320" s="138">
        <v>51.54</v>
      </c>
      <c r="I320" s="139"/>
      <c r="J320" s="140">
        <f>ROUND(I320*H320,2)</f>
        <v>0</v>
      </c>
      <c r="K320" s="136" t="s">
        <v>317</v>
      </c>
      <c r="L320" s="34"/>
      <c r="M320" s="141" t="s">
        <v>43</v>
      </c>
      <c r="N320" s="142" t="s">
        <v>52</v>
      </c>
      <c r="P320" s="143">
        <f>O320*H320</f>
        <v>0</v>
      </c>
      <c r="Q320" s="143">
        <v>0.21251999999999999</v>
      </c>
      <c r="R320" s="143">
        <f>Q320*H320</f>
        <v>10.9532808</v>
      </c>
      <c r="S320" s="143">
        <v>0</v>
      </c>
      <c r="T320" s="144">
        <f>S320*H320</f>
        <v>0</v>
      </c>
      <c r="AR320" s="145" t="s">
        <v>318</v>
      </c>
      <c r="AT320" s="145" t="s">
        <v>313</v>
      </c>
      <c r="AU320" s="145" t="s">
        <v>90</v>
      </c>
      <c r="AY320" s="18" t="s">
        <v>311</v>
      </c>
      <c r="BE320" s="146">
        <f>IF(N320="základní",J320,0)</f>
        <v>0</v>
      </c>
      <c r="BF320" s="146">
        <f>IF(N320="snížená",J320,0)</f>
        <v>0</v>
      </c>
      <c r="BG320" s="146">
        <f>IF(N320="zákl. přenesená",J320,0)</f>
        <v>0</v>
      </c>
      <c r="BH320" s="146">
        <f>IF(N320="sníž. přenesená",J320,0)</f>
        <v>0</v>
      </c>
      <c r="BI320" s="146">
        <f>IF(N320="nulová",J320,0)</f>
        <v>0</v>
      </c>
      <c r="BJ320" s="18" t="s">
        <v>88</v>
      </c>
      <c r="BK320" s="146">
        <f>ROUND(I320*H320,2)</f>
        <v>0</v>
      </c>
      <c r="BL320" s="18" t="s">
        <v>318</v>
      </c>
      <c r="BM320" s="145" t="s">
        <v>5633</v>
      </c>
    </row>
    <row r="321" spans="2:65" s="1" customFormat="1" ht="11.25" x14ac:dyDescent="0.2">
      <c r="B321" s="34"/>
      <c r="D321" s="147" t="s">
        <v>320</v>
      </c>
      <c r="F321" s="148" t="s">
        <v>5634</v>
      </c>
      <c r="I321" s="149"/>
      <c r="L321" s="34"/>
      <c r="M321" s="150"/>
      <c r="T321" s="55"/>
      <c r="AT321" s="18" t="s">
        <v>320</v>
      </c>
      <c r="AU321" s="18" t="s">
        <v>90</v>
      </c>
    </row>
    <row r="322" spans="2:65" s="12" customFormat="1" ht="11.25" x14ac:dyDescent="0.2">
      <c r="B322" s="151"/>
      <c r="D322" s="152" t="s">
        <v>322</v>
      </c>
      <c r="E322" s="153" t="s">
        <v>43</v>
      </c>
      <c r="F322" s="154" t="s">
        <v>5635</v>
      </c>
      <c r="H322" s="155">
        <v>51.54</v>
      </c>
      <c r="I322" s="156"/>
      <c r="L322" s="151"/>
      <c r="M322" s="157"/>
      <c r="T322" s="158"/>
      <c r="AT322" s="153" t="s">
        <v>322</v>
      </c>
      <c r="AU322" s="153" t="s">
        <v>90</v>
      </c>
      <c r="AV322" s="12" t="s">
        <v>90</v>
      </c>
      <c r="AW322" s="12" t="s">
        <v>41</v>
      </c>
      <c r="AX322" s="12" t="s">
        <v>88</v>
      </c>
      <c r="AY322" s="153" t="s">
        <v>311</v>
      </c>
    </row>
    <row r="323" spans="2:65" s="1" customFormat="1" ht="16.5" customHeight="1" x14ac:dyDescent="0.2">
      <c r="B323" s="34"/>
      <c r="C323" s="134" t="s">
        <v>551</v>
      </c>
      <c r="D323" s="134" t="s">
        <v>313</v>
      </c>
      <c r="E323" s="135" t="s">
        <v>1943</v>
      </c>
      <c r="F323" s="136" t="s">
        <v>1944</v>
      </c>
      <c r="G323" s="137" t="s">
        <v>316</v>
      </c>
      <c r="H323" s="138">
        <v>114.63500000000001</v>
      </c>
      <c r="I323" s="139"/>
      <c r="J323" s="140">
        <f>ROUND(I323*H323,2)</f>
        <v>0</v>
      </c>
      <c r="K323" s="136" t="s">
        <v>317</v>
      </c>
      <c r="L323" s="34"/>
      <c r="M323" s="141" t="s">
        <v>43</v>
      </c>
      <c r="N323" s="142" t="s">
        <v>52</v>
      </c>
      <c r="P323" s="143">
        <f>O323*H323</f>
        <v>0</v>
      </c>
      <c r="Q323" s="143">
        <v>0</v>
      </c>
      <c r="R323" s="143">
        <f>Q323*H323</f>
        <v>0</v>
      </c>
      <c r="S323" s="143">
        <v>0</v>
      </c>
      <c r="T323" s="144">
        <f>S323*H323</f>
        <v>0</v>
      </c>
      <c r="AR323" s="145" t="s">
        <v>318</v>
      </c>
      <c r="AT323" s="145" t="s">
        <v>313</v>
      </c>
      <c r="AU323" s="145" t="s">
        <v>90</v>
      </c>
      <c r="AY323" s="18" t="s">
        <v>311</v>
      </c>
      <c r="BE323" s="146">
        <f>IF(N323="základní",J323,0)</f>
        <v>0</v>
      </c>
      <c r="BF323" s="146">
        <f>IF(N323="snížená",J323,0)</f>
        <v>0</v>
      </c>
      <c r="BG323" s="146">
        <f>IF(N323="zákl. přenesená",J323,0)</f>
        <v>0</v>
      </c>
      <c r="BH323" s="146">
        <f>IF(N323="sníž. přenesená",J323,0)</f>
        <v>0</v>
      </c>
      <c r="BI323" s="146">
        <f>IF(N323="nulová",J323,0)</f>
        <v>0</v>
      </c>
      <c r="BJ323" s="18" t="s">
        <v>88</v>
      </c>
      <c r="BK323" s="146">
        <f>ROUND(I323*H323,2)</f>
        <v>0</v>
      </c>
      <c r="BL323" s="18" t="s">
        <v>318</v>
      </c>
      <c r="BM323" s="145" t="s">
        <v>5636</v>
      </c>
    </row>
    <row r="324" spans="2:65" s="1" customFormat="1" ht="11.25" x14ac:dyDescent="0.2">
      <c r="B324" s="34"/>
      <c r="D324" s="147" t="s">
        <v>320</v>
      </c>
      <c r="F324" s="148" t="s">
        <v>1946</v>
      </c>
      <c r="I324" s="149"/>
      <c r="L324" s="34"/>
      <c r="M324" s="150"/>
      <c r="T324" s="55"/>
      <c r="AT324" s="18" t="s">
        <v>320</v>
      </c>
      <c r="AU324" s="18" t="s">
        <v>90</v>
      </c>
    </row>
    <row r="325" spans="2:65" s="14" customFormat="1" ht="11.25" x14ac:dyDescent="0.2">
      <c r="B325" s="166"/>
      <c r="D325" s="152" t="s">
        <v>322</v>
      </c>
      <c r="E325" s="167" t="s">
        <v>43</v>
      </c>
      <c r="F325" s="168" t="s">
        <v>5429</v>
      </c>
      <c r="H325" s="167" t="s">
        <v>43</v>
      </c>
      <c r="I325" s="169"/>
      <c r="L325" s="166"/>
      <c r="M325" s="170"/>
      <c r="T325" s="171"/>
      <c r="AT325" s="167" t="s">
        <v>322</v>
      </c>
      <c r="AU325" s="167" t="s">
        <v>90</v>
      </c>
      <c r="AV325" s="14" t="s">
        <v>88</v>
      </c>
      <c r="AW325" s="14" t="s">
        <v>41</v>
      </c>
      <c r="AX325" s="14" t="s">
        <v>81</v>
      </c>
      <c r="AY325" s="167" t="s">
        <v>311</v>
      </c>
    </row>
    <row r="326" spans="2:65" s="12" customFormat="1" ht="11.25" x14ac:dyDescent="0.2">
      <c r="B326" s="151"/>
      <c r="D326" s="152" t="s">
        <v>322</v>
      </c>
      <c r="E326" s="153" t="s">
        <v>43</v>
      </c>
      <c r="F326" s="154" t="s">
        <v>5637</v>
      </c>
      <c r="H326" s="155">
        <v>2.2349999999999999</v>
      </c>
      <c r="I326" s="156"/>
      <c r="L326" s="151"/>
      <c r="M326" s="157"/>
      <c r="T326" s="158"/>
      <c r="AT326" s="153" t="s">
        <v>322</v>
      </c>
      <c r="AU326" s="153" t="s">
        <v>90</v>
      </c>
      <c r="AV326" s="12" t="s">
        <v>90</v>
      </c>
      <c r="AW326" s="12" t="s">
        <v>41</v>
      </c>
      <c r="AX326" s="12" t="s">
        <v>81</v>
      </c>
      <c r="AY326" s="153" t="s">
        <v>311</v>
      </c>
    </row>
    <row r="327" spans="2:65" s="12" customFormat="1" ht="11.25" x14ac:dyDescent="0.2">
      <c r="B327" s="151"/>
      <c r="D327" s="152" t="s">
        <v>322</v>
      </c>
      <c r="E327" s="153" t="s">
        <v>43</v>
      </c>
      <c r="F327" s="154" t="s">
        <v>5638</v>
      </c>
      <c r="H327" s="155">
        <v>1.83</v>
      </c>
      <c r="I327" s="156"/>
      <c r="L327" s="151"/>
      <c r="M327" s="157"/>
      <c r="T327" s="158"/>
      <c r="AT327" s="153" t="s">
        <v>322</v>
      </c>
      <c r="AU327" s="153" t="s">
        <v>90</v>
      </c>
      <c r="AV327" s="12" t="s">
        <v>90</v>
      </c>
      <c r="AW327" s="12" t="s">
        <v>41</v>
      </c>
      <c r="AX327" s="12" t="s">
        <v>81</v>
      </c>
      <c r="AY327" s="153" t="s">
        <v>311</v>
      </c>
    </row>
    <row r="328" spans="2:65" s="12" customFormat="1" ht="11.25" x14ac:dyDescent="0.2">
      <c r="B328" s="151"/>
      <c r="D328" s="152" t="s">
        <v>322</v>
      </c>
      <c r="E328" s="153" t="s">
        <v>43</v>
      </c>
      <c r="F328" s="154" t="s">
        <v>5639</v>
      </c>
      <c r="H328" s="155">
        <v>11.118</v>
      </c>
      <c r="I328" s="156"/>
      <c r="L328" s="151"/>
      <c r="M328" s="157"/>
      <c r="T328" s="158"/>
      <c r="AT328" s="153" t="s">
        <v>322</v>
      </c>
      <c r="AU328" s="153" t="s">
        <v>90</v>
      </c>
      <c r="AV328" s="12" t="s">
        <v>90</v>
      </c>
      <c r="AW328" s="12" t="s">
        <v>41</v>
      </c>
      <c r="AX328" s="12" t="s">
        <v>81</v>
      </c>
      <c r="AY328" s="153" t="s">
        <v>311</v>
      </c>
    </row>
    <row r="329" spans="2:65" s="12" customFormat="1" ht="11.25" x14ac:dyDescent="0.2">
      <c r="B329" s="151"/>
      <c r="D329" s="152" t="s">
        <v>322</v>
      </c>
      <c r="E329" s="153" t="s">
        <v>43</v>
      </c>
      <c r="F329" s="154" t="s">
        <v>5640</v>
      </c>
      <c r="H329" s="155">
        <v>0.372</v>
      </c>
      <c r="I329" s="156"/>
      <c r="L329" s="151"/>
      <c r="M329" s="157"/>
      <c r="T329" s="158"/>
      <c r="AT329" s="153" t="s">
        <v>322</v>
      </c>
      <c r="AU329" s="153" t="s">
        <v>90</v>
      </c>
      <c r="AV329" s="12" t="s">
        <v>90</v>
      </c>
      <c r="AW329" s="12" t="s">
        <v>41</v>
      </c>
      <c r="AX329" s="12" t="s">
        <v>81</v>
      </c>
      <c r="AY329" s="153" t="s">
        <v>311</v>
      </c>
    </row>
    <row r="330" spans="2:65" s="12" customFormat="1" ht="11.25" x14ac:dyDescent="0.2">
      <c r="B330" s="151"/>
      <c r="D330" s="152" t="s">
        <v>322</v>
      </c>
      <c r="E330" s="153" t="s">
        <v>43</v>
      </c>
      <c r="F330" s="154" t="s">
        <v>5641</v>
      </c>
      <c r="H330" s="155">
        <v>0.17399999999999999</v>
      </c>
      <c r="I330" s="156"/>
      <c r="L330" s="151"/>
      <c r="M330" s="157"/>
      <c r="T330" s="158"/>
      <c r="AT330" s="153" t="s">
        <v>322</v>
      </c>
      <c r="AU330" s="153" t="s">
        <v>90</v>
      </c>
      <c r="AV330" s="12" t="s">
        <v>90</v>
      </c>
      <c r="AW330" s="12" t="s">
        <v>41</v>
      </c>
      <c r="AX330" s="12" t="s">
        <v>81</v>
      </c>
      <c r="AY330" s="153" t="s">
        <v>311</v>
      </c>
    </row>
    <row r="331" spans="2:65" s="12" customFormat="1" ht="11.25" x14ac:dyDescent="0.2">
      <c r="B331" s="151"/>
      <c r="D331" s="152" t="s">
        <v>322</v>
      </c>
      <c r="E331" s="153" t="s">
        <v>43</v>
      </c>
      <c r="F331" s="154" t="s">
        <v>5642</v>
      </c>
      <c r="H331" s="155">
        <v>29.7</v>
      </c>
      <c r="I331" s="156"/>
      <c r="L331" s="151"/>
      <c r="M331" s="157"/>
      <c r="T331" s="158"/>
      <c r="AT331" s="153" t="s">
        <v>322</v>
      </c>
      <c r="AU331" s="153" t="s">
        <v>90</v>
      </c>
      <c r="AV331" s="12" t="s">
        <v>90</v>
      </c>
      <c r="AW331" s="12" t="s">
        <v>41</v>
      </c>
      <c r="AX331" s="12" t="s">
        <v>81</v>
      </c>
      <c r="AY331" s="153" t="s">
        <v>311</v>
      </c>
    </row>
    <row r="332" spans="2:65" s="12" customFormat="1" ht="11.25" x14ac:dyDescent="0.2">
      <c r="B332" s="151"/>
      <c r="D332" s="152" t="s">
        <v>322</v>
      </c>
      <c r="E332" s="153" t="s">
        <v>43</v>
      </c>
      <c r="F332" s="154" t="s">
        <v>5643</v>
      </c>
      <c r="H332" s="155">
        <v>7.92</v>
      </c>
      <c r="I332" s="156"/>
      <c r="L332" s="151"/>
      <c r="M332" s="157"/>
      <c r="T332" s="158"/>
      <c r="AT332" s="153" t="s">
        <v>322</v>
      </c>
      <c r="AU332" s="153" t="s">
        <v>90</v>
      </c>
      <c r="AV332" s="12" t="s">
        <v>90</v>
      </c>
      <c r="AW332" s="12" t="s">
        <v>41</v>
      </c>
      <c r="AX332" s="12" t="s">
        <v>81</v>
      </c>
      <c r="AY332" s="153" t="s">
        <v>311</v>
      </c>
    </row>
    <row r="333" spans="2:65" s="12" customFormat="1" ht="11.25" x14ac:dyDescent="0.2">
      <c r="B333" s="151"/>
      <c r="D333" s="152" t="s">
        <v>322</v>
      </c>
      <c r="E333" s="153" t="s">
        <v>43</v>
      </c>
      <c r="F333" s="154" t="s">
        <v>5644</v>
      </c>
      <c r="H333" s="155">
        <v>4.2300000000000004</v>
      </c>
      <c r="I333" s="156"/>
      <c r="L333" s="151"/>
      <c r="M333" s="157"/>
      <c r="T333" s="158"/>
      <c r="AT333" s="153" t="s">
        <v>322</v>
      </c>
      <c r="AU333" s="153" t="s">
        <v>90</v>
      </c>
      <c r="AV333" s="12" t="s">
        <v>90</v>
      </c>
      <c r="AW333" s="12" t="s">
        <v>41</v>
      </c>
      <c r="AX333" s="12" t="s">
        <v>81</v>
      </c>
      <c r="AY333" s="153" t="s">
        <v>311</v>
      </c>
    </row>
    <row r="334" spans="2:65" s="12" customFormat="1" ht="11.25" x14ac:dyDescent="0.2">
      <c r="B334" s="151"/>
      <c r="D334" s="152" t="s">
        <v>322</v>
      </c>
      <c r="E334" s="153" t="s">
        <v>43</v>
      </c>
      <c r="F334" s="154" t="s">
        <v>5645</v>
      </c>
      <c r="H334" s="155">
        <v>3.4049999999999998</v>
      </c>
      <c r="I334" s="156"/>
      <c r="L334" s="151"/>
      <c r="M334" s="157"/>
      <c r="T334" s="158"/>
      <c r="AT334" s="153" t="s">
        <v>322</v>
      </c>
      <c r="AU334" s="153" t="s">
        <v>90</v>
      </c>
      <c r="AV334" s="12" t="s">
        <v>90</v>
      </c>
      <c r="AW334" s="12" t="s">
        <v>41</v>
      </c>
      <c r="AX334" s="12" t="s">
        <v>81</v>
      </c>
      <c r="AY334" s="153" t="s">
        <v>311</v>
      </c>
    </row>
    <row r="335" spans="2:65" s="12" customFormat="1" ht="11.25" x14ac:dyDescent="0.2">
      <c r="B335" s="151"/>
      <c r="D335" s="152" t="s">
        <v>322</v>
      </c>
      <c r="E335" s="153" t="s">
        <v>43</v>
      </c>
      <c r="F335" s="154" t="s">
        <v>5646</v>
      </c>
      <c r="H335" s="155">
        <v>6.585</v>
      </c>
      <c r="I335" s="156"/>
      <c r="L335" s="151"/>
      <c r="M335" s="157"/>
      <c r="T335" s="158"/>
      <c r="AT335" s="153" t="s">
        <v>322</v>
      </c>
      <c r="AU335" s="153" t="s">
        <v>90</v>
      </c>
      <c r="AV335" s="12" t="s">
        <v>90</v>
      </c>
      <c r="AW335" s="12" t="s">
        <v>41</v>
      </c>
      <c r="AX335" s="12" t="s">
        <v>81</v>
      </c>
      <c r="AY335" s="153" t="s">
        <v>311</v>
      </c>
    </row>
    <row r="336" spans="2:65" s="12" customFormat="1" ht="11.25" x14ac:dyDescent="0.2">
      <c r="B336" s="151"/>
      <c r="D336" s="152" t="s">
        <v>322</v>
      </c>
      <c r="E336" s="153" t="s">
        <v>43</v>
      </c>
      <c r="F336" s="154" t="s">
        <v>5647</v>
      </c>
      <c r="H336" s="155">
        <v>5.532</v>
      </c>
      <c r="I336" s="156"/>
      <c r="L336" s="151"/>
      <c r="M336" s="157"/>
      <c r="T336" s="158"/>
      <c r="AT336" s="153" t="s">
        <v>322</v>
      </c>
      <c r="AU336" s="153" t="s">
        <v>90</v>
      </c>
      <c r="AV336" s="12" t="s">
        <v>90</v>
      </c>
      <c r="AW336" s="12" t="s">
        <v>41</v>
      </c>
      <c r="AX336" s="12" t="s">
        <v>81</v>
      </c>
      <c r="AY336" s="153" t="s">
        <v>311</v>
      </c>
    </row>
    <row r="337" spans="2:65" s="12" customFormat="1" ht="11.25" x14ac:dyDescent="0.2">
      <c r="B337" s="151"/>
      <c r="D337" s="152" t="s">
        <v>322</v>
      </c>
      <c r="E337" s="153" t="s">
        <v>43</v>
      </c>
      <c r="F337" s="154" t="s">
        <v>5648</v>
      </c>
      <c r="H337" s="155">
        <v>11.897</v>
      </c>
      <c r="I337" s="156"/>
      <c r="L337" s="151"/>
      <c r="M337" s="157"/>
      <c r="T337" s="158"/>
      <c r="AT337" s="153" t="s">
        <v>322</v>
      </c>
      <c r="AU337" s="153" t="s">
        <v>90</v>
      </c>
      <c r="AV337" s="12" t="s">
        <v>90</v>
      </c>
      <c r="AW337" s="12" t="s">
        <v>41</v>
      </c>
      <c r="AX337" s="12" t="s">
        <v>81</v>
      </c>
      <c r="AY337" s="153" t="s">
        <v>311</v>
      </c>
    </row>
    <row r="338" spans="2:65" s="12" customFormat="1" ht="11.25" x14ac:dyDescent="0.2">
      <c r="B338" s="151"/>
      <c r="D338" s="152" t="s">
        <v>322</v>
      </c>
      <c r="E338" s="153" t="s">
        <v>43</v>
      </c>
      <c r="F338" s="154" t="s">
        <v>5649</v>
      </c>
      <c r="H338" s="155">
        <v>3.4319999999999999</v>
      </c>
      <c r="I338" s="156"/>
      <c r="L338" s="151"/>
      <c r="M338" s="157"/>
      <c r="T338" s="158"/>
      <c r="AT338" s="153" t="s">
        <v>322</v>
      </c>
      <c r="AU338" s="153" t="s">
        <v>90</v>
      </c>
      <c r="AV338" s="12" t="s">
        <v>90</v>
      </c>
      <c r="AW338" s="12" t="s">
        <v>41</v>
      </c>
      <c r="AX338" s="12" t="s">
        <v>81</v>
      </c>
      <c r="AY338" s="153" t="s">
        <v>311</v>
      </c>
    </row>
    <row r="339" spans="2:65" s="12" customFormat="1" ht="11.25" x14ac:dyDescent="0.2">
      <c r="B339" s="151"/>
      <c r="D339" s="152" t="s">
        <v>322</v>
      </c>
      <c r="E339" s="153" t="s">
        <v>43</v>
      </c>
      <c r="F339" s="154" t="s">
        <v>5650</v>
      </c>
      <c r="H339" s="155">
        <v>19.215</v>
      </c>
      <c r="I339" s="156"/>
      <c r="L339" s="151"/>
      <c r="M339" s="157"/>
      <c r="T339" s="158"/>
      <c r="AT339" s="153" t="s">
        <v>322</v>
      </c>
      <c r="AU339" s="153" t="s">
        <v>90</v>
      </c>
      <c r="AV339" s="12" t="s">
        <v>90</v>
      </c>
      <c r="AW339" s="12" t="s">
        <v>41</v>
      </c>
      <c r="AX339" s="12" t="s">
        <v>81</v>
      </c>
      <c r="AY339" s="153" t="s">
        <v>311</v>
      </c>
    </row>
    <row r="340" spans="2:65" s="12" customFormat="1" ht="11.25" x14ac:dyDescent="0.2">
      <c r="B340" s="151"/>
      <c r="D340" s="152" t="s">
        <v>322</v>
      </c>
      <c r="E340" s="153" t="s">
        <v>43</v>
      </c>
      <c r="F340" s="154" t="s">
        <v>5651</v>
      </c>
      <c r="H340" s="155">
        <v>1.38</v>
      </c>
      <c r="I340" s="156"/>
      <c r="L340" s="151"/>
      <c r="M340" s="157"/>
      <c r="T340" s="158"/>
      <c r="AT340" s="153" t="s">
        <v>322</v>
      </c>
      <c r="AU340" s="153" t="s">
        <v>90</v>
      </c>
      <c r="AV340" s="12" t="s">
        <v>90</v>
      </c>
      <c r="AW340" s="12" t="s">
        <v>41</v>
      </c>
      <c r="AX340" s="12" t="s">
        <v>81</v>
      </c>
      <c r="AY340" s="153" t="s">
        <v>311</v>
      </c>
    </row>
    <row r="341" spans="2:65" s="12" customFormat="1" ht="11.25" x14ac:dyDescent="0.2">
      <c r="B341" s="151"/>
      <c r="D341" s="152" t="s">
        <v>322</v>
      </c>
      <c r="E341" s="153" t="s">
        <v>43</v>
      </c>
      <c r="F341" s="154" t="s">
        <v>5652</v>
      </c>
      <c r="H341" s="155">
        <v>5.61</v>
      </c>
      <c r="I341" s="156"/>
      <c r="L341" s="151"/>
      <c r="M341" s="157"/>
      <c r="T341" s="158"/>
      <c r="AT341" s="153" t="s">
        <v>322</v>
      </c>
      <c r="AU341" s="153" t="s">
        <v>90</v>
      </c>
      <c r="AV341" s="12" t="s">
        <v>90</v>
      </c>
      <c r="AW341" s="12" t="s">
        <v>41</v>
      </c>
      <c r="AX341" s="12" t="s">
        <v>81</v>
      </c>
      <c r="AY341" s="153" t="s">
        <v>311</v>
      </c>
    </row>
    <row r="342" spans="2:65" s="13" customFormat="1" ht="11.25" x14ac:dyDescent="0.2">
      <c r="B342" s="159"/>
      <c r="D342" s="152" t="s">
        <v>322</v>
      </c>
      <c r="E342" s="160" t="s">
        <v>1724</v>
      </c>
      <c r="F342" s="161" t="s">
        <v>331</v>
      </c>
      <c r="H342" s="162">
        <v>114.63500000000001</v>
      </c>
      <c r="I342" s="163"/>
      <c r="L342" s="159"/>
      <c r="M342" s="164"/>
      <c r="T342" s="165"/>
      <c r="AT342" s="160" t="s">
        <v>322</v>
      </c>
      <c r="AU342" s="160" t="s">
        <v>90</v>
      </c>
      <c r="AV342" s="13" t="s">
        <v>318</v>
      </c>
      <c r="AW342" s="13" t="s">
        <v>41</v>
      </c>
      <c r="AX342" s="13" t="s">
        <v>88</v>
      </c>
      <c r="AY342" s="160" t="s">
        <v>311</v>
      </c>
    </row>
    <row r="343" spans="2:65" s="1" customFormat="1" ht="16.5" customHeight="1" x14ac:dyDescent="0.2">
      <c r="B343" s="34"/>
      <c r="C343" s="134" t="s">
        <v>557</v>
      </c>
      <c r="D343" s="134" t="s">
        <v>313</v>
      </c>
      <c r="E343" s="135" t="s">
        <v>5653</v>
      </c>
      <c r="F343" s="136" t="s">
        <v>5654</v>
      </c>
      <c r="G343" s="137" t="s">
        <v>340</v>
      </c>
      <c r="H343" s="138">
        <v>28</v>
      </c>
      <c r="I343" s="139"/>
      <c r="J343" s="140">
        <f>ROUND(I343*H343,2)</f>
        <v>0</v>
      </c>
      <c r="K343" s="136" t="s">
        <v>317</v>
      </c>
      <c r="L343" s="34"/>
      <c r="M343" s="141" t="s">
        <v>43</v>
      </c>
      <c r="N343" s="142" t="s">
        <v>52</v>
      </c>
      <c r="P343" s="143">
        <f>O343*H343</f>
        <v>0</v>
      </c>
      <c r="Q343" s="143">
        <v>8.7419999999999998E-2</v>
      </c>
      <c r="R343" s="143">
        <f>Q343*H343</f>
        <v>2.4477599999999997</v>
      </c>
      <c r="S343" s="143">
        <v>0</v>
      </c>
      <c r="T343" s="144">
        <f>S343*H343</f>
        <v>0</v>
      </c>
      <c r="AR343" s="145" t="s">
        <v>318</v>
      </c>
      <c r="AT343" s="145" t="s">
        <v>313</v>
      </c>
      <c r="AU343" s="145" t="s">
        <v>90</v>
      </c>
      <c r="AY343" s="18" t="s">
        <v>311</v>
      </c>
      <c r="BE343" s="146">
        <f>IF(N343="základní",J343,0)</f>
        <v>0</v>
      </c>
      <c r="BF343" s="146">
        <f>IF(N343="snížená",J343,0)</f>
        <v>0</v>
      </c>
      <c r="BG343" s="146">
        <f>IF(N343="zákl. přenesená",J343,0)</f>
        <v>0</v>
      </c>
      <c r="BH343" s="146">
        <f>IF(N343="sníž. přenesená",J343,0)</f>
        <v>0</v>
      </c>
      <c r="BI343" s="146">
        <f>IF(N343="nulová",J343,0)</f>
        <v>0</v>
      </c>
      <c r="BJ343" s="18" t="s">
        <v>88</v>
      </c>
      <c r="BK343" s="146">
        <f>ROUND(I343*H343,2)</f>
        <v>0</v>
      </c>
      <c r="BL343" s="18" t="s">
        <v>318</v>
      </c>
      <c r="BM343" s="145" t="s">
        <v>5655</v>
      </c>
    </row>
    <row r="344" spans="2:65" s="1" customFormat="1" ht="11.25" x14ac:dyDescent="0.2">
      <c r="B344" s="34"/>
      <c r="D344" s="147" t="s">
        <v>320</v>
      </c>
      <c r="F344" s="148" t="s">
        <v>5656</v>
      </c>
      <c r="I344" s="149"/>
      <c r="L344" s="34"/>
      <c r="M344" s="150"/>
      <c r="T344" s="55"/>
      <c r="AT344" s="18" t="s">
        <v>320</v>
      </c>
      <c r="AU344" s="18" t="s">
        <v>90</v>
      </c>
    </row>
    <row r="345" spans="2:65" s="1" customFormat="1" ht="16.5" customHeight="1" x14ac:dyDescent="0.2">
      <c r="B345" s="34"/>
      <c r="C345" s="172" t="s">
        <v>562</v>
      </c>
      <c r="D345" s="172" t="s">
        <v>634</v>
      </c>
      <c r="E345" s="173" t="s">
        <v>5657</v>
      </c>
      <c r="F345" s="174" t="s">
        <v>5658</v>
      </c>
      <c r="G345" s="175" t="s">
        <v>340</v>
      </c>
      <c r="H345" s="176">
        <v>2</v>
      </c>
      <c r="I345" s="177"/>
      <c r="J345" s="178">
        <f>ROUND(I345*H345,2)</f>
        <v>0</v>
      </c>
      <c r="K345" s="174" t="s">
        <v>317</v>
      </c>
      <c r="L345" s="179"/>
      <c r="M345" s="180" t="s">
        <v>43</v>
      </c>
      <c r="N345" s="181" t="s">
        <v>52</v>
      </c>
      <c r="P345" s="143">
        <f>O345*H345</f>
        <v>0</v>
      </c>
      <c r="Q345" s="143">
        <v>2.1000000000000001E-2</v>
      </c>
      <c r="R345" s="143">
        <f>Q345*H345</f>
        <v>4.2000000000000003E-2</v>
      </c>
      <c r="S345" s="143">
        <v>0</v>
      </c>
      <c r="T345" s="144">
        <f>S345*H345</f>
        <v>0</v>
      </c>
      <c r="AR345" s="145" t="s">
        <v>362</v>
      </c>
      <c r="AT345" s="145" t="s">
        <v>634</v>
      </c>
      <c r="AU345" s="145" t="s">
        <v>90</v>
      </c>
      <c r="AY345" s="18" t="s">
        <v>311</v>
      </c>
      <c r="BE345" s="146">
        <f>IF(N345="základní",J345,0)</f>
        <v>0</v>
      </c>
      <c r="BF345" s="146">
        <f>IF(N345="snížená",J345,0)</f>
        <v>0</v>
      </c>
      <c r="BG345" s="146">
        <f>IF(N345="zákl. přenesená",J345,0)</f>
        <v>0</v>
      </c>
      <c r="BH345" s="146">
        <f>IF(N345="sníž. přenesená",J345,0)</f>
        <v>0</v>
      </c>
      <c r="BI345" s="146">
        <f>IF(N345="nulová",J345,0)</f>
        <v>0</v>
      </c>
      <c r="BJ345" s="18" t="s">
        <v>88</v>
      </c>
      <c r="BK345" s="146">
        <f>ROUND(I345*H345,2)</f>
        <v>0</v>
      </c>
      <c r="BL345" s="18" t="s">
        <v>318</v>
      </c>
      <c r="BM345" s="145" t="s">
        <v>5659</v>
      </c>
    </row>
    <row r="346" spans="2:65" s="12" customFormat="1" ht="11.25" x14ac:dyDescent="0.2">
      <c r="B346" s="151"/>
      <c r="D346" s="152" t="s">
        <v>322</v>
      </c>
      <c r="E346" s="153" t="s">
        <v>43</v>
      </c>
      <c r="F346" s="154" t="s">
        <v>5660</v>
      </c>
      <c r="H346" s="155">
        <v>1</v>
      </c>
      <c r="I346" s="156"/>
      <c r="L346" s="151"/>
      <c r="M346" s="157"/>
      <c r="T346" s="158"/>
      <c r="AT346" s="153" t="s">
        <v>322</v>
      </c>
      <c r="AU346" s="153" t="s">
        <v>90</v>
      </c>
      <c r="AV346" s="12" t="s">
        <v>90</v>
      </c>
      <c r="AW346" s="12" t="s">
        <v>41</v>
      </c>
      <c r="AX346" s="12" t="s">
        <v>81</v>
      </c>
      <c r="AY346" s="153" t="s">
        <v>311</v>
      </c>
    </row>
    <row r="347" spans="2:65" s="12" customFormat="1" ht="11.25" x14ac:dyDescent="0.2">
      <c r="B347" s="151"/>
      <c r="D347" s="152" t="s">
        <v>322</v>
      </c>
      <c r="E347" s="153" t="s">
        <v>43</v>
      </c>
      <c r="F347" s="154" t="s">
        <v>5661</v>
      </c>
      <c r="H347" s="155">
        <v>1</v>
      </c>
      <c r="I347" s="156"/>
      <c r="L347" s="151"/>
      <c r="M347" s="157"/>
      <c r="T347" s="158"/>
      <c r="AT347" s="153" t="s">
        <v>322</v>
      </c>
      <c r="AU347" s="153" t="s">
        <v>90</v>
      </c>
      <c r="AV347" s="12" t="s">
        <v>90</v>
      </c>
      <c r="AW347" s="12" t="s">
        <v>41</v>
      </c>
      <c r="AX347" s="12" t="s">
        <v>81</v>
      </c>
      <c r="AY347" s="153" t="s">
        <v>311</v>
      </c>
    </row>
    <row r="348" spans="2:65" s="13" customFormat="1" ht="11.25" x14ac:dyDescent="0.2">
      <c r="B348" s="159"/>
      <c r="D348" s="152" t="s">
        <v>322</v>
      </c>
      <c r="E348" s="160" t="s">
        <v>43</v>
      </c>
      <c r="F348" s="161" t="s">
        <v>331</v>
      </c>
      <c r="H348" s="162">
        <v>2</v>
      </c>
      <c r="I348" s="163"/>
      <c r="L348" s="159"/>
      <c r="M348" s="164"/>
      <c r="T348" s="165"/>
      <c r="AT348" s="160" t="s">
        <v>322</v>
      </c>
      <c r="AU348" s="160" t="s">
        <v>90</v>
      </c>
      <c r="AV348" s="13" t="s">
        <v>318</v>
      </c>
      <c r="AW348" s="13" t="s">
        <v>41</v>
      </c>
      <c r="AX348" s="13" t="s">
        <v>88</v>
      </c>
      <c r="AY348" s="160" t="s">
        <v>311</v>
      </c>
    </row>
    <row r="349" spans="2:65" s="1" customFormat="1" ht="16.5" customHeight="1" x14ac:dyDescent="0.2">
      <c r="B349" s="34"/>
      <c r="C349" s="172" t="s">
        <v>569</v>
      </c>
      <c r="D349" s="172" t="s">
        <v>634</v>
      </c>
      <c r="E349" s="173" t="s">
        <v>5662</v>
      </c>
      <c r="F349" s="174" t="s">
        <v>5663</v>
      </c>
      <c r="G349" s="175" t="s">
        <v>340</v>
      </c>
      <c r="H349" s="176">
        <v>3</v>
      </c>
      <c r="I349" s="177"/>
      <c r="J349" s="178">
        <f>ROUND(I349*H349,2)</f>
        <v>0</v>
      </c>
      <c r="K349" s="174" t="s">
        <v>317</v>
      </c>
      <c r="L349" s="179"/>
      <c r="M349" s="180" t="s">
        <v>43</v>
      </c>
      <c r="N349" s="181" t="s">
        <v>52</v>
      </c>
      <c r="P349" s="143">
        <f>O349*H349</f>
        <v>0</v>
      </c>
      <c r="Q349" s="143">
        <v>3.2000000000000001E-2</v>
      </c>
      <c r="R349" s="143">
        <f>Q349*H349</f>
        <v>9.6000000000000002E-2</v>
      </c>
      <c r="S349" s="143">
        <v>0</v>
      </c>
      <c r="T349" s="144">
        <f>S349*H349</f>
        <v>0</v>
      </c>
      <c r="AR349" s="145" t="s">
        <v>362</v>
      </c>
      <c r="AT349" s="145" t="s">
        <v>634</v>
      </c>
      <c r="AU349" s="145" t="s">
        <v>90</v>
      </c>
      <c r="AY349" s="18" t="s">
        <v>311</v>
      </c>
      <c r="BE349" s="146">
        <f>IF(N349="základní",J349,0)</f>
        <v>0</v>
      </c>
      <c r="BF349" s="146">
        <f>IF(N349="snížená",J349,0)</f>
        <v>0</v>
      </c>
      <c r="BG349" s="146">
        <f>IF(N349="zákl. přenesená",J349,0)</f>
        <v>0</v>
      </c>
      <c r="BH349" s="146">
        <f>IF(N349="sníž. přenesená",J349,0)</f>
        <v>0</v>
      </c>
      <c r="BI349" s="146">
        <f>IF(N349="nulová",J349,0)</f>
        <v>0</v>
      </c>
      <c r="BJ349" s="18" t="s">
        <v>88</v>
      </c>
      <c r="BK349" s="146">
        <f>ROUND(I349*H349,2)</f>
        <v>0</v>
      </c>
      <c r="BL349" s="18" t="s">
        <v>318</v>
      </c>
      <c r="BM349" s="145" t="s">
        <v>5664</v>
      </c>
    </row>
    <row r="350" spans="2:65" s="12" customFormat="1" ht="11.25" x14ac:dyDescent="0.2">
      <c r="B350" s="151"/>
      <c r="D350" s="152" t="s">
        <v>322</v>
      </c>
      <c r="E350" s="153" t="s">
        <v>43</v>
      </c>
      <c r="F350" s="154" t="s">
        <v>5665</v>
      </c>
      <c r="H350" s="155">
        <v>1</v>
      </c>
      <c r="I350" s="156"/>
      <c r="L350" s="151"/>
      <c r="M350" s="157"/>
      <c r="T350" s="158"/>
      <c r="AT350" s="153" t="s">
        <v>322</v>
      </c>
      <c r="AU350" s="153" t="s">
        <v>90</v>
      </c>
      <c r="AV350" s="12" t="s">
        <v>90</v>
      </c>
      <c r="AW350" s="12" t="s">
        <v>41</v>
      </c>
      <c r="AX350" s="12" t="s">
        <v>81</v>
      </c>
      <c r="AY350" s="153" t="s">
        <v>311</v>
      </c>
    </row>
    <row r="351" spans="2:65" s="12" customFormat="1" ht="11.25" x14ac:dyDescent="0.2">
      <c r="B351" s="151"/>
      <c r="D351" s="152" t="s">
        <v>322</v>
      </c>
      <c r="E351" s="153" t="s">
        <v>43</v>
      </c>
      <c r="F351" s="154" t="s">
        <v>5660</v>
      </c>
      <c r="H351" s="155">
        <v>1</v>
      </c>
      <c r="I351" s="156"/>
      <c r="L351" s="151"/>
      <c r="M351" s="157"/>
      <c r="T351" s="158"/>
      <c r="AT351" s="153" t="s">
        <v>322</v>
      </c>
      <c r="AU351" s="153" t="s">
        <v>90</v>
      </c>
      <c r="AV351" s="12" t="s">
        <v>90</v>
      </c>
      <c r="AW351" s="12" t="s">
        <v>41</v>
      </c>
      <c r="AX351" s="12" t="s">
        <v>81</v>
      </c>
      <c r="AY351" s="153" t="s">
        <v>311</v>
      </c>
    </row>
    <row r="352" spans="2:65" s="12" customFormat="1" ht="11.25" x14ac:dyDescent="0.2">
      <c r="B352" s="151"/>
      <c r="D352" s="152" t="s">
        <v>322</v>
      </c>
      <c r="E352" s="153" t="s">
        <v>43</v>
      </c>
      <c r="F352" s="154" t="s">
        <v>5666</v>
      </c>
      <c r="H352" s="155">
        <v>1</v>
      </c>
      <c r="I352" s="156"/>
      <c r="L352" s="151"/>
      <c r="M352" s="157"/>
      <c r="T352" s="158"/>
      <c r="AT352" s="153" t="s">
        <v>322</v>
      </c>
      <c r="AU352" s="153" t="s">
        <v>90</v>
      </c>
      <c r="AV352" s="12" t="s">
        <v>90</v>
      </c>
      <c r="AW352" s="12" t="s">
        <v>41</v>
      </c>
      <c r="AX352" s="12" t="s">
        <v>81</v>
      </c>
      <c r="AY352" s="153" t="s">
        <v>311</v>
      </c>
    </row>
    <row r="353" spans="2:65" s="13" customFormat="1" ht="11.25" x14ac:dyDescent="0.2">
      <c r="B353" s="159"/>
      <c r="D353" s="152" t="s">
        <v>322</v>
      </c>
      <c r="E353" s="160" t="s">
        <v>43</v>
      </c>
      <c r="F353" s="161" t="s">
        <v>331</v>
      </c>
      <c r="H353" s="162">
        <v>3</v>
      </c>
      <c r="I353" s="163"/>
      <c r="L353" s="159"/>
      <c r="M353" s="164"/>
      <c r="T353" s="165"/>
      <c r="AT353" s="160" t="s">
        <v>322</v>
      </c>
      <c r="AU353" s="160" t="s">
        <v>90</v>
      </c>
      <c r="AV353" s="13" t="s">
        <v>318</v>
      </c>
      <c r="AW353" s="13" t="s">
        <v>41</v>
      </c>
      <c r="AX353" s="13" t="s">
        <v>88</v>
      </c>
      <c r="AY353" s="160" t="s">
        <v>311</v>
      </c>
    </row>
    <row r="354" spans="2:65" s="1" customFormat="1" ht="16.5" customHeight="1" x14ac:dyDescent="0.2">
      <c r="B354" s="34"/>
      <c r="C354" s="172" t="s">
        <v>575</v>
      </c>
      <c r="D354" s="172" t="s">
        <v>634</v>
      </c>
      <c r="E354" s="173" t="s">
        <v>5667</v>
      </c>
      <c r="F354" s="174" t="s">
        <v>5668</v>
      </c>
      <c r="G354" s="175" t="s">
        <v>340</v>
      </c>
      <c r="H354" s="176">
        <v>1</v>
      </c>
      <c r="I354" s="177"/>
      <c r="J354" s="178">
        <f>ROUND(I354*H354,2)</f>
        <v>0</v>
      </c>
      <c r="K354" s="174" t="s">
        <v>317</v>
      </c>
      <c r="L354" s="179"/>
      <c r="M354" s="180" t="s">
        <v>43</v>
      </c>
      <c r="N354" s="181" t="s">
        <v>52</v>
      </c>
      <c r="P354" s="143">
        <f>O354*H354</f>
        <v>0</v>
      </c>
      <c r="Q354" s="143">
        <v>4.1000000000000002E-2</v>
      </c>
      <c r="R354" s="143">
        <f>Q354*H354</f>
        <v>4.1000000000000002E-2</v>
      </c>
      <c r="S354" s="143">
        <v>0</v>
      </c>
      <c r="T354" s="144">
        <f>S354*H354</f>
        <v>0</v>
      </c>
      <c r="AR354" s="145" t="s">
        <v>362</v>
      </c>
      <c r="AT354" s="145" t="s">
        <v>634</v>
      </c>
      <c r="AU354" s="145" t="s">
        <v>90</v>
      </c>
      <c r="AY354" s="18" t="s">
        <v>311</v>
      </c>
      <c r="BE354" s="146">
        <f>IF(N354="základní",J354,0)</f>
        <v>0</v>
      </c>
      <c r="BF354" s="146">
        <f>IF(N354="snížená",J354,0)</f>
        <v>0</v>
      </c>
      <c r="BG354" s="146">
        <f>IF(N354="zákl. přenesená",J354,0)</f>
        <v>0</v>
      </c>
      <c r="BH354" s="146">
        <f>IF(N354="sníž. přenesená",J354,0)</f>
        <v>0</v>
      </c>
      <c r="BI354" s="146">
        <f>IF(N354="nulová",J354,0)</f>
        <v>0</v>
      </c>
      <c r="BJ354" s="18" t="s">
        <v>88</v>
      </c>
      <c r="BK354" s="146">
        <f>ROUND(I354*H354,2)</f>
        <v>0</v>
      </c>
      <c r="BL354" s="18" t="s">
        <v>318</v>
      </c>
      <c r="BM354" s="145" t="s">
        <v>5669</v>
      </c>
    </row>
    <row r="355" spans="2:65" s="12" customFormat="1" ht="11.25" x14ac:dyDescent="0.2">
      <c r="B355" s="151"/>
      <c r="D355" s="152" t="s">
        <v>322</v>
      </c>
      <c r="E355" s="153" t="s">
        <v>43</v>
      </c>
      <c r="F355" s="154" t="s">
        <v>5670</v>
      </c>
      <c r="H355" s="155">
        <v>1</v>
      </c>
      <c r="I355" s="156"/>
      <c r="L355" s="151"/>
      <c r="M355" s="157"/>
      <c r="T355" s="158"/>
      <c r="AT355" s="153" t="s">
        <v>322</v>
      </c>
      <c r="AU355" s="153" t="s">
        <v>90</v>
      </c>
      <c r="AV355" s="12" t="s">
        <v>90</v>
      </c>
      <c r="AW355" s="12" t="s">
        <v>41</v>
      </c>
      <c r="AX355" s="12" t="s">
        <v>88</v>
      </c>
      <c r="AY355" s="153" t="s">
        <v>311</v>
      </c>
    </row>
    <row r="356" spans="2:65" s="1" customFormat="1" ht="16.5" customHeight="1" x14ac:dyDescent="0.2">
      <c r="B356" s="34"/>
      <c r="C356" s="172" t="s">
        <v>580</v>
      </c>
      <c r="D356" s="172" t="s">
        <v>634</v>
      </c>
      <c r="E356" s="173" t="s">
        <v>5671</v>
      </c>
      <c r="F356" s="174" t="s">
        <v>5672</v>
      </c>
      <c r="G356" s="175" t="s">
        <v>340</v>
      </c>
      <c r="H356" s="176">
        <v>4</v>
      </c>
      <c r="I356" s="177"/>
      <c r="J356" s="178">
        <f>ROUND(I356*H356,2)</f>
        <v>0</v>
      </c>
      <c r="K356" s="174" t="s">
        <v>317</v>
      </c>
      <c r="L356" s="179"/>
      <c r="M356" s="180" t="s">
        <v>43</v>
      </c>
      <c r="N356" s="181" t="s">
        <v>52</v>
      </c>
      <c r="P356" s="143">
        <f>O356*H356</f>
        <v>0</v>
      </c>
      <c r="Q356" s="143">
        <v>5.2999999999999999E-2</v>
      </c>
      <c r="R356" s="143">
        <f>Q356*H356</f>
        <v>0.21199999999999999</v>
      </c>
      <c r="S356" s="143">
        <v>0</v>
      </c>
      <c r="T356" s="144">
        <f>S356*H356</f>
        <v>0</v>
      </c>
      <c r="AR356" s="145" t="s">
        <v>362</v>
      </c>
      <c r="AT356" s="145" t="s">
        <v>634</v>
      </c>
      <c r="AU356" s="145" t="s">
        <v>90</v>
      </c>
      <c r="AY356" s="18" t="s">
        <v>311</v>
      </c>
      <c r="BE356" s="146">
        <f>IF(N356="základní",J356,0)</f>
        <v>0</v>
      </c>
      <c r="BF356" s="146">
        <f>IF(N356="snížená",J356,0)</f>
        <v>0</v>
      </c>
      <c r="BG356" s="146">
        <f>IF(N356="zákl. přenesená",J356,0)</f>
        <v>0</v>
      </c>
      <c r="BH356" s="146">
        <f>IF(N356="sníž. přenesená",J356,0)</f>
        <v>0</v>
      </c>
      <c r="BI356" s="146">
        <f>IF(N356="nulová",J356,0)</f>
        <v>0</v>
      </c>
      <c r="BJ356" s="18" t="s">
        <v>88</v>
      </c>
      <c r="BK356" s="146">
        <f>ROUND(I356*H356,2)</f>
        <v>0</v>
      </c>
      <c r="BL356" s="18" t="s">
        <v>318</v>
      </c>
      <c r="BM356" s="145" t="s">
        <v>5673</v>
      </c>
    </row>
    <row r="357" spans="2:65" s="12" customFormat="1" ht="11.25" x14ac:dyDescent="0.2">
      <c r="B357" s="151"/>
      <c r="D357" s="152" t="s">
        <v>322</v>
      </c>
      <c r="E357" s="153" t="s">
        <v>43</v>
      </c>
      <c r="F357" s="154" t="s">
        <v>5674</v>
      </c>
      <c r="H357" s="155">
        <v>2</v>
      </c>
      <c r="I357" s="156"/>
      <c r="L357" s="151"/>
      <c r="M357" s="157"/>
      <c r="T357" s="158"/>
      <c r="AT357" s="153" t="s">
        <v>322</v>
      </c>
      <c r="AU357" s="153" t="s">
        <v>90</v>
      </c>
      <c r="AV357" s="12" t="s">
        <v>90</v>
      </c>
      <c r="AW357" s="12" t="s">
        <v>41</v>
      </c>
      <c r="AX357" s="12" t="s">
        <v>81</v>
      </c>
      <c r="AY357" s="153" t="s">
        <v>311</v>
      </c>
    </row>
    <row r="358" spans="2:65" s="12" customFormat="1" ht="11.25" x14ac:dyDescent="0.2">
      <c r="B358" s="151"/>
      <c r="D358" s="152" t="s">
        <v>322</v>
      </c>
      <c r="E358" s="153" t="s">
        <v>43</v>
      </c>
      <c r="F358" s="154" t="s">
        <v>5675</v>
      </c>
      <c r="H358" s="155">
        <v>2</v>
      </c>
      <c r="I358" s="156"/>
      <c r="L358" s="151"/>
      <c r="M358" s="157"/>
      <c r="T358" s="158"/>
      <c r="AT358" s="153" t="s">
        <v>322</v>
      </c>
      <c r="AU358" s="153" t="s">
        <v>90</v>
      </c>
      <c r="AV358" s="12" t="s">
        <v>90</v>
      </c>
      <c r="AW358" s="12" t="s">
        <v>41</v>
      </c>
      <c r="AX358" s="12" t="s">
        <v>81</v>
      </c>
      <c r="AY358" s="153" t="s">
        <v>311</v>
      </c>
    </row>
    <row r="359" spans="2:65" s="13" customFormat="1" ht="11.25" x14ac:dyDescent="0.2">
      <c r="B359" s="159"/>
      <c r="D359" s="152" t="s">
        <v>322</v>
      </c>
      <c r="E359" s="160" t="s">
        <v>43</v>
      </c>
      <c r="F359" s="161" t="s">
        <v>331</v>
      </c>
      <c r="H359" s="162">
        <v>4</v>
      </c>
      <c r="I359" s="163"/>
      <c r="L359" s="159"/>
      <c r="M359" s="164"/>
      <c r="T359" s="165"/>
      <c r="AT359" s="160" t="s">
        <v>322</v>
      </c>
      <c r="AU359" s="160" t="s">
        <v>90</v>
      </c>
      <c r="AV359" s="13" t="s">
        <v>318</v>
      </c>
      <c r="AW359" s="13" t="s">
        <v>41</v>
      </c>
      <c r="AX359" s="13" t="s">
        <v>88</v>
      </c>
      <c r="AY359" s="160" t="s">
        <v>311</v>
      </c>
    </row>
    <row r="360" spans="2:65" s="1" customFormat="1" ht="16.5" customHeight="1" x14ac:dyDescent="0.2">
      <c r="B360" s="34"/>
      <c r="C360" s="172" t="s">
        <v>588</v>
      </c>
      <c r="D360" s="172" t="s">
        <v>634</v>
      </c>
      <c r="E360" s="173" t="s">
        <v>5676</v>
      </c>
      <c r="F360" s="174" t="s">
        <v>5677</v>
      </c>
      <c r="G360" s="175" t="s">
        <v>340</v>
      </c>
      <c r="H360" s="176">
        <v>1</v>
      </c>
      <c r="I360" s="177"/>
      <c r="J360" s="178">
        <f>ROUND(I360*H360,2)</f>
        <v>0</v>
      </c>
      <c r="K360" s="174" t="s">
        <v>43</v>
      </c>
      <c r="L360" s="179"/>
      <c r="M360" s="180" t="s">
        <v>43</v>
      </c>
      <c r="N360" s="181" t="s">
        <v>52</v>
      </c>
      <c r="P360" s="143">
        <f>O360*H360</f>
        <v>0</v>
      </c>
      <c r="Q360" s="143">
        <v>2.8000000000000001E-2</v>
      </c>
      <c r="R360" s="143">
        <f>Q360*H360</f>
        <v>2.8000000000000001E-2</v>
      </c>
      <c r="S360" s="143">
        <v>0</v>
      </c>
      <c r="T360" s="144">
        <f>S360*H360</f>
        <v>0</v>
      </c>
      <c r="AR360" s="145" t="s">
        <v>362</v>
      </c>
      <c r="AT360" s="145" t="s">
        <v>634</v>
      </c>
      <c r="AU360" s="145" t="s">
        <v>90</v>
      </c>
      <c r="AY360" s="18" t="s">
        <v>311</v>
      </c>
      <c r="BE360" s="146">
        <f>IF(N360="základní",J360,0)</f>
        <v>0</v>
      </c>
      <c r="BF360" s="146">
        <f>IF(N360="snížená",J360,0)</f>
        <v>0</v>
      </c>
      <c r="BG360" s="146">
        <f>IF(N360="zákl. přenesená",J360,0)</f>
        <v>0</v>
      </c>
      <c r="BH360" s="146">
        <f>IF(N360="sníž. přenesená",J360,0)</f>
        <v>0</v>
      </c>
      <c r="BI360" s="146">
        <f>IF(N360="nulová",J360,0)</f>
        <v>0</v>
      </c>
      <c r="BJ360" s="18" t="s">
        <v>88</v>
      </c>
      <c r="BK360" s="146">
        <f>ROUND(I360*H360,2)</f>
        <v>0</v>
      </c>
      <c r="BL360" s="18" t="s">
        <v>318</v>
      </c>
      <c r="BM360" s="145" t="s">
        <v>5678</v>
      </c>
    </row>
    <row r="361" spans="2:65" s="12" customFormat="1" ht="11.25" x14ac:dyDescent="0.2">
      <c r="B361" s="151"/>
      <c r="D361" s="152" t="s">
        <v>322</v>
      </c>
      <c r="E361" s="153" t="s">
        <v>43</v>
      </c>
      <c r="F361" s="154" t="s">
        <v>5679</v>
      </c>
      <c r="H361" s="155">
        <v>1</v>
      </c>
      <c r="I361" s="156"/>
      <c r="L361" s="151"/>
      <c r="M361" s="157"/>
      <c r="T361" s="158"/>
      <c r="AT361" s="153" t="s">
        <v>322</v>
      </c>
      <c r="AU361" s="153" t="s">
        <v>90</v>
      </c>
      <c r="AV361" s="12" t="s">
        <v>90</v>
      </c>
      <c r="AW361" s="12" t="s">
        <v>41</v>
      </c>
      <c r="AX361" s="12" t="s">
        <v>88</v>
      </c>
      <c r="AY361" s="153" t="s">
        <v>311</v>
      </c>
    </row>
    <row r="362" spans="2:65" s="1" customFormat="1" ht="16.5" customHeight="1" x14ac:dyDescent="0.2">
      <c r="B362" s="34"/>
      <c r="C362" s="172" t="s">
        <v>594</v>
      </c>
      <c r="D362" s="172" t="s">
        <v>634</v>
      </c>
      <c r="E362" s="173" t="s">
        <v>5680</v>
      </c>
      <c r="F362" s="174" t="s">
        <v>5681</v>
      </c>
      <c r="G362" s="175" t="s">
        <v>340</v>
      </c>
      <c r="H362" s="176">
        <v>2</v>
      </c>
      <c r="I362" s="177"/>
      <c r="J362" s="178">
        <f>ROUND(I362*H362,2)</f>
        <v>0</v>
      </c>
      <c r="K362" s="174" t="s">
        <v>43</v>
      </c>
      <c r="L362" s="179"/>
      <c r="M362" s="180" t="s">
        <v>43</v>
      </c>
      <c r="N362" s="181" t="s">
        <v>52</v>
      </c>
      <c r="P362" s="143">
        <f>O362*H362</f>
        <v>0</v>
      </c>
      <c r="Q362" s="143">
        <v>0.04</v>
      </c>
      <c r="R362" s="143">
        <f>Q362*H362</f>
        <v>0.08</v>
      </c>
      <c r="S362" s="143">
        <v>0</v>
      </c>
      <c r="T362" s="144">
        <f>S362*H362</f>
        <v>0</v>
      </c>
      <c r="AR362" s="145" t="s">
        <v>362</v>
      </c>
      <c r="AT362" s="145" t="s">
        <v>634</v>
      </c>
      <c r="AU362" s="145" t="s">
        <v>90</v>
      </c>
      <c r="AY362" s="18" t="s">
        <v>311</v>
      </c>
      <c r="BE362" s="146">
        <f>IF(N362="základní",J362,0)</f>
        <v>0</v>
      </c>
      <c r="BF362" s="146">
        <f>IF(N362="snížená",J362,0)</f>
        <v>0</v>
      </c>
      <c r="BG362" s="146">
        <f>IF(N362="zákl. přenesená",J362,0)</f>
        <v>0</v>
      </c>
      <c r="BH362" s="146">
        <f>IF(N362="sníž. přenesená",J362,0)</f>
        <v>0</v>
      </c>
      <c r="BI362" s="146">
        <f>IF(N362="nulová",J362,0)</f>
        <v>0</v>
      </c>
      <c r="BJ362" s="18" t="s">
        <v>88</v>
      </c>
      <c r="BK362" s="146">
        <f>ROUND(I362*H362,2)</f>
        <v>0</v>
      </c>
      <c r="BL362" s="18" t="s">
        <v>318</v>
      </c>
      <c r="BM362" s="145" t="s">
        <v>5682</v>
      </c>
    </row>
    <row r="363" spans="2:65" s="12" customFormat="1" ht="11.25" x14ac:dyDescent="0.2">
      <c r="B363" s="151"/>
      <c r="D363" s="152" t="s">
        <v>322</v>
      </c>
      <c r="E363" s="153" t="s">
        <v>43</v>
      </c>
      <c r="F363" s="154" t="s">
        <v>5683</v>
      </c>
      <c r="H363" s="155">
        <v>1</v>
      </c>
      <c r="I363" s="156"/>
      <c r="L363" s="151"/>
      <c r="M363" s="157"/>
      <c r="T363" s="158"/>
      <c r="AT363" s="153" t="s">
        <v>322</v>
      </c>
      <c r="AU363" s="153" t="s">
        <v>90</v>
      </c>
      <c r="AV363" s="12" t="s">
        <v>90</v>
      </c>
      <c r="AW363" s="12" t="s">
        <v>41</v>
      </c>
      <c r="AX363" s="12" t="s">
        <v>81</v>
      </c>
      <c r="AY363" s="153" t="s">
        <v>311</v>
      </c>
    </row>
    <row r="364" spans="2:65" s="12" customFormat="1" ht="11.25" x14ac:dyDescent="0.2">
      <c r="B364" s="151"/>
      <c r="D364" s="152" t="s">
        <v>322</v>
      </c>
      <c r="E364" s="153" t="s">
        <v>43</v>
      </c>
      <c r="F364" s="154" t="s">
        <v>5684</v>
      </c>
      <c r="H364" s="155">
        <v>1</v>
      </c>
      <c r="I364" s="156"/>
      <c r="L364" s="151"/>
      <c r="M364" s="157"/>
      <c r="T364" s="158"/>
      <c r="AT364" s="153" t="s">
        <v>322</v>
      </c>
      <c r="AU364" s="153" t="s">
        <v>90</v>
      </c>
      <c r="AV364" s="12" t="s">
        <v>90</v>
      </c>
      <c r="AW364" s="12" t="s">
        <v>41</v>
      </c>
      <c r="AX364" s="12" t="s">
        <v>81</v>
      </c>
      <c r="AY364" s="153" t="s">
        <v>311</v>
      </c>
    </row>
    <row r="365" spans="2:65" s="13" customFormat="1" ht="11.25" x14ac:dyDescent="0.2">
      <c r="B365" s="159"/>
      <c r="D365" s="152" t="s">
        <v>322</v>
      </c>
      <c r="E365" s="160" t="s">
        <v>43</v>
      </c>
      <c r="F365" s="161" t="s">
        <v>331</v>
      </c>
      <c r="H365" s="162">
        <v>2</v>
      </c>
      <c r="I365" s="163"/>
      <c r="L365" s="159"/>
      <c r="M365" s="164"/>
      <c r="T365" s="165"/>
      <c r="AT365" s="160" t="s">
        <v>322</v>
      </c>
      <c r="AU365" s="160" t="s">
        <v>90</v>
      </c>
      <c r="AV365" s="13" t="s">
        <v>318</v>
      </c>
      <c r="AW365" s="13" t="s">
        <v>41</v>
      </c>
      <c r="AX365" s="13" t="s">
        <v>88</v>
      </c>
      <c r="AY365" s="160" t="s">
        <v>311</v>
      </c>
    </row>
    <row r="366" spans="2:65" s="1" customFormat="1" ht="16.5" customHeight="1" x14ac:dyDescent="0.2">
      <c r="B366" s="34"/>
      <c r="C366" s="172" t="s">
        <v>599</v>
      </c>
      <c r="D366" s="172" t="s">
        <v>634</v>
      </c>
      <c r="E366" s="173" t="s">
        <v>5685</v>
      </c>
      <c r="F366" s="174" t="s">
        <v>5686</v>
      </c>
      <c r="G366" s="175" t="s">
        <v>340</v>
      </c>
      <c r="H366" s="176">
        <v>3</v>
      </c>
      <c r="I366" s="177"/>
      <c r="J366" s="178">
        <f>ROUND(I366*H366,2)</f>
        <v>0</v>
      </c>
      <c r="K366" s="174" t="s">
        <v>43</v>
      </c>
      <c r="L366" s="179"/>
      <c r="M366" s="180" t="s">
        <v>43</v>
      </c>
      <c r="N366" s="181" t="s">
        <v>52</v>
      </c>
      <c r="P366" s="143">
        <f>O366*H366</f>
        <v>0</v>
      </c>
      <c r="Q366" s="143">
        <v>5.0999999999999997E-2</v>
      </c>
      <c r="R366" s="143">
        <f>Q366*H366</f>
        <v>0.153</v>
      </c>
      <c r="S366" s="143">
        <v>0</v>
      </c>
      <c r="T366" s="144">
        <f>S366*H366</f>
        <v>0</v>
      </c>
      <c r="AR366" s="145" t="s">
        <v>362</v>
      </c>
      <c r="AT366" s="145" t="s">
        <v>634</v>
      </c>
      <c r="AU366" s="145" t="s">
        <v>90</v>
      </c>
      <c r="AY366" s="18" t="s">
        <v>311</v>
      </c>
      <c r="BE366" s="146">
        <f>IF(N366="základní",J366,0)</f>
        <v>0</v>
      </c>
      <c r="BF366" s="146">
        <f>IF(N366="snížená",J366,0)</f>
        <v>0</v>
      </c>
      <c r="BG366" s="146">
        <f>IF(N366="zákl. přenesená",J366,0)</f>
        <v>0</v>
      </c>
      <c r="BH366" s="146">
        <f>IF(N366="sníž. přenesená",J366,0)</f>
        <v>0</v>
      </c>
      <c r="BI366" s="146">
        <f>IF(N366="nulová",J366,0)</f>
        <v>0</v>
      </c>
      <c r="BJ366" s="18" t="s">
        <v>88</v>
      </c>
      <c r="BK366" s="146">
        <f>ROUND(I366*H366,2)</f>
        <v>0</v>
      </c>
      <c r="BL366" s="18" t="s">
        <v>318</v>
      </c>
      <c r="BM366" s="145" t="s">
        <v>5687</v>
      </c>
    </row>
    <row r="367" spans="2:65" s="12" customFormat="1" ht="11.25" x14ac:dyDescent="0.2">
      <c r="B367" s="151"/>
      <c r="D367" s="152" t="s">
        <v>322</v>
      </c>
      <c r="E367" s="153" t="s">
        <v>43</v>
      </c>
      <c r="F367" s="154" t="s">
        <v>5688</v>
      </c>
      <c r="H367" s="155">
        <v>1</v>
      </c>
      <c r="I367" s="156"/>
      <c r="L367" s="151"/>
      <c r="M367" s="157"/>
      <c r="T367" s="158"/>
      <c r="AT367" s="153" t="s">
        <v>322</v>
      </c>
      <c r="AU367" s="153" t="s">
        <v>90</v>
      </c>
      <c r="AV367" s="12" t="s">
        <v>90</v>
      </c>
      <c r="AW367" s="12" t="s">
        <v>41</v>
      </c>
      <c r="AX367" s="12" t="s">
        <v>81</v>
      </c>
      <c r="AY367" s="153" t="s">
        <v>311</v>
      </c>
    </row>
    <row r="368" spans="2:65" s="12" customFormat="1" ht="11.25" x14ac:dyDescent="0.2">
      <c r="B368" s="151"/>
      <c r="D368" s="152" t="s">
        <v>322</v>
      </c>
      <c r="E368" s="153" t="s">
        <v>43</v>
      </c>
      <c r="F368" s="154" t="s">
        <v>5689</v>
      </c>
      <c r="H368" s="155">
        <v>1</v>
      </c>
      <c r="I368" s="156"/>
      <c r="L368" s="151"/>
      <c r="M368" s="157"/>
      <c r="T368" s="158"/>
      <c r="AT368" s="153" t="s">
        <v>322</v>
      </c>
      <c r="AU368" s="153" t="s">
        <v>90</v>
      </c>
      <c r="AV368" s="12" t="s">
        <v>90</v>
      </c>
      <c r="AW368" s="12" t="s">
        <v>41</v>
      </c>
      <c r="AX368" s="12" t="s">
        <v>81</v>
      </c>
      <c r="AY368" s="153" t="s">
        <v>311</v>
      </c>
    </row>
    <row r="369" spans="2:65" s="12" customFormat="1" ht="11.25" x14ac:dyDescent="0.2">
      <c r="B369" s="151"/>
      <c r="D369" s="152" t="s">
        <v>322</v>
      </c>
      <c r="E369" s="153" t="s">
        <v>43</v>
      </c>
      <c r="F369" s="154" t="s">
        <v>5690</v>
      </c>
      <c r="H369" s="155">
        <v>1</v>
      </c>
      <c r="I369" s="156"/>
      <c r="L369" s="151"/>
      <c r="M369" s="157"/>
      <c r="T369" s="158"/>
      <c r="AT369" s="153" t="s">
        <v>322</v>
      </c>
      <c r="AU369" s="153" t="s">
        <v>90</v>
      </c>
      <c r="AV369" s="12" t="s">
        <v>90</v>
      </c>
      <c r="AW369" s="12" t="s">
        <v>41</v>
      </c>
      <c r="AX369" s="12" t="s">
        <v>81</v>
      </c>
      <c r="AY369" s="153" t="s">
        <v>311</v>
      </c>
    </row>
    <row r="370" spans="2:65" s="13" customFormat="1" ht="11.25" x14ac:dyDescent="0.2">
      <c r="B370" s="159"/>
      <c r="D370" s="152" t="s">
        <v>322</v>
      </c>
      <c r="E370" s="160" t="s">
        <v>43</v>
      </c>
      <c r="F370" s="161" t="s">
        <v>331</v>
      </c>
      <c r="H370" s="162">
        <v>3</v>
      </c>
      <c r="I370" s="163"/>
      <c r="L370" s="159"/>
      <c r="M370" s="164"/>
      <c r="T370" s="165"/>
      <c r="AT370" s="160" t="s">
        <v>322</v>
      </c>
      <c r="AU370" s="160" t="s">
        <v>90</v>
      </c>
      <c r="AV370" s="13" t="s">
        <v>318</v>
      </c>
      <c r="AW370" s="13" t="s">
        <v>41</v>
      </c>
      <c r="AX370" s="13" t="s">
        <v>88</v>
      </c>
      <c r="AY370" s="160" t="s">
        <v>311</v>
      </c>
    </row>
    <row r="371" spans="2:65" s="1" customFormat="1" ht="16.5" customHeight="1" x14ac:dyDescent="0.2">
      <c r="B371" s="34"/>
      <c r="C371" s="172" t="s">
        <v>605</v>
      </c>
      <c r="D371" s="172" t="s">
        <v>634</v>
      </c>
      <c r="E371" s="173" t="s">
        <v>5691</v>
      </c>
      <c r="F371" s="174" t="s">
        <v>5692</v>
      </c>
      <c r="G371" s="175" t="s">
        <v>340</v>
      </c>
      <c r="H371" s="176">
        <v>12</v>
      </c>
      <c r="I371" s="177"/>
      <c r="J371" s="178">
        <f>ROUND(I371*H371,2)</f>
        <v>0</v>
      </c>
      <c r="K371" s="174" t="s">
        <v>43</v>
      </c>
      <c r="L371" s="179"/>
      <c r="M371" s="180" t="s">
        <v>43</v>
      </c>
      <c r="N371" s="181" t="s">
        <v>52</v>
      </c>
      <c r="P371" s="143">
        <f>O371*H371</f>
        <v>0</v>
      </c>
      <c r="Q371" s="143">
        <v>6.8000000000000005E-2</v>
      </c>
      <c r="R371" s="143">
        <f>Q371*H371</f>
        <v>0.81600000000000006</v>
      </c>
      <c r="S371" s="143">
        <v>0</v>
      </c>
      <c r="T371" s="144">
        <f>S371*H371</f>
        <v>0</v>
      </c>
      <c r="AR371" s="145" t="s">
        <v>362</v>
      </c>
      <c r="AT371" s="145" t="s">
        <v>634</v>
      </c>
      <c r="AU371" s="145" t="s">
        <v>90</v>
      </c>
      <c r="AY371" s="18" t="s">
        <v>311</v>
      </c>
      <c r="BE371" s="146">
        <f>IF(N371="základní",J371,0)</f>
        <v>0</v>
      </c>
      <c r="BF371" s="146">
        <f>IF(N371="snížená",J371,0)</f>
        <v>0</v>
      </c>
      <c r="BG371" s="146">
        <f>IF(N371="zákl. přenesená",J371,0)</f>
        <v>0</v>
      </c>
      <c r="BH371" s="146">
        <f>IF(N371="sníž. přenesená",J371,0)</f>
        <v>0</v>
      </c>
      <c r="BI371" s="146">
        <f>IF(N371="nulová",J371,0)</f>
        <v>0</v>
      </c>
      <c r="BJ371" s="18" t="s">
        <v>88</v>
      </c>
      <c r="BK371" s="146">
        <f>ROUND(I371*H371,2)</f>
        <v>0</v>
      </c>
      <c r="BL371" s="18" t="s">
        <v>318</v>
      </c>
      <c r="BM371" s="145" t="s">
        <v>5693</v>
      </c>
    </row>
    <row r="372" spans="2:65" s="12" customFormat="1" ht="11.25" x14ac:dyDescent="0.2">
      <c r="B372" s="151"/>
      <c r="D372" s="152" t="s">
        <v>322</v>
      </c>
      <c r="E372" s="153" t="s">
        <v>43</v>
      </c>
      <c r="F372" s="154" t="s">
        <v>5694</v>
      </c>
      <c r="H372" s="155">
        <v>1</v>
      </c>
      <c r="I372" s="156"/>
      <c r="L372" s="151"/>
      <c r="M372" s="157"/>
      <c r="T372" s="158"/>
      <c r="AT372" s="153" t="s">
        <v>322</v>
      </c>
      <c r="AU372" s="153" t="s">
        <v>90</v>
      </c>
      <c r="AV372" s="12" t="s">
        <v>90</v>
      </c>
      <c r="AW372" s="12" t="s">
        <v>41</v>
      </c>
      <c r="AX372" s="12" t="s">
        <v>81</v>
      </c>
      <c r="AY372" s="153" t="s">
        <v>311</v>
      </c>
    </row>
    <row r="373" spans="2:65" s="12" customFormat="1" ht="11.25" x14ac:dyDescent="0.2">
      <c r="B373" s="151"/>
      <c r="D373" s="152" t="s">
        <v>322</v>
      </c>
      <c r="E373" s="153" t="s">
        <v>43</v>
      </c>
      <c r="F373" s="154" t="s">
        <v>5683</v>
      </c>
      <c r="H373" s="155">
        <v>1</v>
      </c>
      <c r="I373" s="156"/>
      <c r="L373" s="151"/>
      <c r="M373" s="157"/>
      <c r="T373" s="158"/>
      <c r="AT373" s="153" t="s">
        <v>322</v>
      </c>
      <c r="AU373" s="153" t="s">
        <v>90</v>
      </c>
      <c r="AV373" s="12" t="s">
        <v>90</v>
      </c>
      <c r="AW373" s="12" t="s">
        <v>41</v>
      </c>
      <c r="AX373" s="12" t="s">
        <v>81</v>
      </c>
      <c r="AY373" s="153" t="s">
        <v>311</v>
      </c>
    </row>
    <row r="374" spans="2:65" s="12" customFormat="1" ht="11.25" x14ac:dyDescent="0.2">
      <c r="B374" s="151"/>
      <c r="D374" s="152" t="s">
        <v>322</v>
      </c>
      <c r="E374" s="153" t="s">
        <v>43</v>
      </c>
      <c r="F374" s="154" t="s">
        <v>5695</v>
      </c>
      <c r="H374" s="155">
        <v>2</v>
      </c>
      <c r="I374" s="156"/>
      <c r="L374" s="151"/>
      <c r="M374" s="157"/>
      <c r="T374" s="158"/>
      <c r="AT374" s="153" t="s">
        <v>322</v>
      </c>
      <c r="AU374" s="153" t="s">
        <v>90</v>
      </c>
      <c r="AV374" s="12" t="s">
        <v>90</v>
      </c>
      <c r="AW374" s="12" t="s">
        <v>41</v>
      </c>
      <c r="AX374" s="12" t="s">
        <v>81</v>
      </c>
      <c r="AY374" s="153" t="s">
        <v>311</v>
      </c>
    </row>
    <row r="375" spans="2:65" s="12" customFormat="1" ht="11.25" x14ac:dyDescent="0.2">
      <c r="B375" s="151"/>
      <c r="D375" s="152" t="s">
        <v>322</v>
      </c>
      <c r="E375" s="153" t="s">
        <v>43</v>
      </c>
      <c r="F375" s="154" t="s">
        <v>5679</v>
      </c>
      <c r="H375" s="155">
        <v>1</v>
      </c>
      <c r="I375" s="156"/>
      <c r="L375" s="151"/>
      <c r="M375" s="157"/>
      <c r="T375" s="158"/>
      <c r="AT375" s="153" t="s">
        <v>322</v>
      </c>
      <c r="AU375" s="153" t="s">
        <v>90</v>
      </c>
      <c r="AV375" s="12" t="s">
        <v>90</v>
      </c>
      <c r="AW375" s="12" t="s">
        <v>41</v>
      </c>
      <c r="AX375" s="12" t="s">
        <v>81</v>
      </c>
      <c r="AY375" s="153" t="s">
        <v>311</v>
      </c>
    </row>
    <row r="376" spans="2:65" s="12" customFormat="1" ht="11.25" x14ac:dyDescent="0.2">
      <c r="B376" s="151"/>
      <c r="D376" s="152" t="s">
        <v>322</v>
      </c>
      <c r="E376" s="153" t="s">
        <v>43</v>
      </c>
      <c r="F376" s="154" t="s">
        <v>5696</v>
      </c>
      <c r="H376" s="155">
        <v>2</v>
      </c>
      <c r="I376" s="156"/>
      <c r="L376" s="151"/>
      <c r="M376" s="157"/>
      <c r="T376" s="158"/>
      <c r="AT376" s="153" t="s">
        <v>322</v>
      </c>
      <c r="AU376" s="153" t="s">
        <v>90</v>
      </c>
      <c r="AV376" s="12" t="s">
        <v>90</v>
      </c>
      <c r="AW376" s="12" t="s">
        <v>41</v>
      </c>
      <c r="AX376" s="12" t="s">
        <v>81</v>
      </c>
      <c r="AY376" s="153" t="s">
        <v>311</v>
      </c>
    </row>
    <row r="377" spans="2:65" s="12" customFormat="1" ht="11.25" x14ac:dyDescent="0.2">
      <c r="B377" s="151"/>
      <c r="D377" s="152" t="s">
        <v>322</v>
      </c>
      <c r="E377" s="153" t="s">
        <v>43</v>
      </c>
      <c r="F377" s="154" t="s">
        <v>5697</v>
      </c>
      <c r="H377" s="155">
        <v>2</v>
      </c>
      <c r="I377" s="156"/>
      <c r="L377" s="151"/>
      <c r="M377" s="157"/>
      <c r="T377" s="158"/>
      <c r="AT377" s="153" t="s">
        <v>322</v>
      </c>
      <c r="AU377" s="153" t="s">
        <v>90</v>
      </c>
      <c r="AV377" s="12" t="s">
        <v>90</v>
      </c>
      <c r="AW377" s="12" t="s">
        <v>41</v>
      </c>
      <c r="AX377" s="12" t="s">
        <v>81</v>
      </c>
      <c r="AY377" s="153" t="s">
        <v>311</v>
      </c>
    </row>
    <row r="378" spans="2:65" s="12" customFormat="1" ht="11.25" x14ac:dyDescent="0.2">
      <c r="B378" s="151"/>
      <c r="D378" s="152" t="s">
        <v>322</v>
      </c>
      <c r="E378" s="153" t="s">
        <v>43</v>
      </c>
      <c r="F378" s="154" t="s">
        <v>5689</v>
      </c>
      <c r="H378" s="155">
        <v>1</v>
      </c>
      <c r="I378" s="156"/>
      <c r="L378" s="151"/>
      <c r="M378" s="157"/>
      <c r="T378" s="158"/>
      <c r="AT378" s="153" t="s">
        <v>322</v>
      </c>
      <c r="AU378" s="153" t="s">
        <v>90</v>
      </c>
      <c r="AV378" s="12" t="s">
        <v>90</v>
      </c>
      <c r="AW378" s="12" t="s">
        <v>41</v>
      </c>
      <c r="AX378" s="12" t="s">
        <v>81</v>
      </c>
      <c r="AY378" s="153" t="s">
        <v>311</v>
      </c>
    </row>
    <row r="379" spans="2:65" s="12" customFormat="1" ht="11.25" x14ac:dyDescent="0.2">
      <c r="B379" s="151"/>
      <c r="D379" s="152" t="s">
        <v>322</v>
      </c>
      <c r="E379" s="153" t="s">
        <v>43</v>
      </c>
      <c r="F379" s="154" t="s">
        <v>5698</v>
      </c>
      <c r="H379" s="155">
        <v>2</v>
      </c>
      <c r="I379" s="156"/>
      <c r="L379" s="151"/>
      <c r="M379" s="157"/>
      <c r="T379" s="158"/>
      <c r="AT379" s="153" t="s">
        <v>322</v>
      </c>
      <c r="AU379" s="153" t="s">
        <v>90</v>
      </c>
      <c r="AV379" s="12" t="s">
        <v>90</v>
      </c>
      <c r="AW379" s="12" t="s">
        <v>41</v>
      </c>
      <c r="AX379" s="12" t="s">
        <v>81</v>
      </c>
      <c r="AY379" s="153" t="s">
        <v>311</v>
      </c>
    </row>
    <row r="380" spans="2:65" s="13" customFormat="1" ht="11.25" x14ac:dyDescent="0.2">
      <c r="B380" s="159"/>
      <c r="D380" s="152" t="s">
        <v>322</v>
      </c>
      <c r="E380" s="160" t="s">
        <v>43</v>
      </c>
      <c r="F380" s="161" t="s">
        <v>331</v>
      </c>
      <c r="H380" s="162">
        <v>12</v>
      </c>
      <c r="I380" s="163"/>
      <c r="L380" s="159"/>
      <c r="M380" s="164"/>
      <c r="T380" s="165"/>
      <c r="AT380" s="160" t="s">
        <v>322</v>
      </c>
      <c r="AU380" s="160" t="s">
        <v>90</v>
      </c>
      <c r="AV380" s="13" t="s">
        <v>318</v>
      </c>
      <c r="AW380" s="13" t="s">
        <v>41</v>
      </c>
      <c r="AX380" s="13" t="s">
        <v>88</v>
      </c>
      <c r="AY380" s="160" t="s">
        <v>311</v>
      </c>
    </row>
    <row r="381" spans="2:65" s="1" customFormat="1" ht="24.2" customHeight="1" x14ac:dyDescent="0.2">
      <c r="B381" s="34"/>
      <c r="C381" s="134" t="s">
        <v>611</v>
      </c>
      <c r="D381" s="134" t="s">
        <v>313</v>
      </c>
      <c r="E381" s="135" t="s">
        <v>5699</v>
      </c>
      <c r="F381" s="136" t="s">
        <v>5700</v>
      </c>
      <c r="G381" s="137" t="s">
        <v>250</v>
      </c>
      <c r="H381" s="138">
        <v>51.54</v>
      </c>
      <c r="I381" s="139"/>
      <c r="J381" s="140">
        <f>ROUND(I381*H381,2)</f>
        <v>0</v>
      </c>
      <c r="K381" s="136" t="s">
        <v>317</v>
      </c>
      <c r="L381" s="34"/>
      <c r="M381" s="141" t="s">
        <v>43</v>
      </c>
      <c r="N381" s="142" t="s">
        <v>52</v>
      </c>
      <c r="P381" s="143">
        <f>O381*H381</f>
        <v>0</v>
      </c>
      <c r="Q381" s="143">
        <v>0.43744</v>
      </c>
      <c r="R381" s="143">
        <f>Q381*H381</f>
        <v>22.545657599999998</v>
      </c>
      <c r="S381" s="143">
        <v>0</v>
      </c>
      <c r="T381" s="144">
        <f>S381*H381</f>
        <v>0</v>
      </c>
      <c r="AR381" s="145" t="s">
        <v>318</v>
      </c>
      <c r="AT381" s="145" t="s">
        <v>313</v>
      </c>
      <c r="AU381" s="145" t="s">
        <v>90</v>
      </c>
      <c r="AY381" s="18" t="s">
        <v>311</v>
      </c>
      <c r="BE381" s="146">
        <f>IF(N381="základní",J381,0)</f>
        <v>0</v>
      </c>
      <c r="BF381" s="146">
        <f>IF(N381="snížená",J381,0)</f>
        <v>0</v>
      </c>
      <c r="BG381" s="146">
        <f>IF(N381="zákl. přenesená",J381,0)</f>
        <v>0</v>
      </c>
      <c r="BH381" s="146">
        <f>IF(N381="sníž. přenesená",J381,0)</f>
        <v>0</v>
      </c>
      <c r="BI381" s="146">
        <f>IF(N381="nulová",J381,0)</f>
        <v>0</v>
      </c>
      <c r="BJ381" s="18" t="s">
        <v>88</v>
      </c>
      <c r="BK381" s="146">
        <f>ROUND(I381*H381,2)</f>
        <v>0</v>
      </c>
      <c r="BL381" s="18" t="s">
        <v>318</v>
      </c>
      <c r="BM381" s="145" t="s">
        <v>5701</v>
      </c>
    </row>
    <row r="382" spans="2:65" s="1" customFormat="1" ht="11.25" x14ac:dyDescent="0.2">
      <c r="B382" s="34"/>
      <c r="D382" s="147" t="s">
        <v>320</v>
      </c>
      <c r="F382" s="148" t="s">
        <v>5702</v>
      </c>
      <c r="I382" s="149"/>
      <c r="L382" s="34"/>
      <c r="M382" s="150"/>
      <c r="T382" s="55"/>
      <c r="AT382" s="18" t="s">
        <v>320</v>
      </c>
      <c r="AU382" s="18" t="s">
        <v>90</v>
      </c>
    </row>
    <row r="383" spans="2:65" s="12" customFormat="1" ht="11.25" x14ac:dyDescent="0.2">
      <c r="B383" s="151"/>
      <c r="D383" s="152" t="s">
        <v>322</v>
      </c>
      <c r="E383" s="153" t="s">
        <v>43</v>
      </c>
      <c r="F383" s="154" t="s">
        <v>5635</v>
      </c>
      <c r="H383" s="155">
        <v>51.54</v>
      </c>
      <c r="I383" s="156"/>
      <c r="L383" s="151"/>
      <c r="M383" s="157"/>
      <c r="T383" s="158"/>
      <c r="AT383" s="153" t="s">
        <v>322</v>
      </c>
      <c r="AU383" s="153" t="s">
        <v>90</v>
      </c>
      <c r="AV383" s="12" t="s">
        <v>90</v>
      </c>
      <c r="AW383" s="12" t="s">
        <v>41</v>
      </c>
      <c r="AX383" s="12" t="s">
        <v>88</v>
      </c>
      <c r="AY383" s="153" t="s">
        <v>311</v>
      </c>
    </row>
    <row r="384" spans="2:65" s="11" customFormat="1" ht="22.9" customHeight="1" x14ac:dyDescent="0.2">
      <c r="B384" s="122"/>
      <c r="D384" s="123" t="s">
        <v>80</v>
      </c>
      <c r="E384" s="132" t="s">
        <v>362</v>
      </c>
      <c r="F384" s="132" t="s">
        <v>1948</v>
      </c>
      <c r="I384" s="125"/>
      <c r="J384" s="133">
        <f>BK384</f>
        <v>0</v>
      </c>
      <c r="L384" s="122"/>
      <c r="M384" s="127"/>
      <c r="P384" s="128">
        <f>SUM(P385:P748)</f>
        <v>0</v>
      </c>
      <c r="R384" s="128">
        <f>SUM(R385:R748)</f>
        <v>91.434232169999987</v>
      </c>
      <c r="T384" s="129">
        <f>SUM(T385:T748)</f>
        <v>0.15333000000000002</v>
      </c>
      <c r="AR384" s="123" t="s">
        <v>88</v>
      </c>
      <c r="AT384" s="130" t="s">
        <v>80</v>
      </c>
      <c r="AU384" s="130" t="s">
        <v>88</v>
      </c>
      <c r="AY384" s="123" t="s">
        <v>311</v>
      </c>
      <c r="BK384" s="131">
        <f>SUM(BK385:BK748)</f>
        <v>0</v>
      </c>
    </row>
    <row r="385" spans="2:65" s="1" customFormat="1" ht="24.2" customHeight="1" x14ac:dyDescent="0.2">
      <c r="B385" s="34"/>
      <c r="C385" s="134" t="s">
        <v>617</v>
      </c>
      <c r="D385" s="134" t="s">
        <v>313</v>
      </c>
      <c r="E385" s="135" t="s">
        <v>5703</v>
      </c>
      <c r="F385" s="136" t="s">
        <v>5704</v>
      </c>
      <c r="G385" s="137" t="s">
        <v>340</v>
      </c>
      <c r="H385" s="138">
        <v>3</v>
      </c>
      <c r="I385" s="139"/>
      <c r="J385" s="140">
        <f>ROUND(I385*H385,2)</f>
        <v>0</v>
      </c>
      <c r="K385" s="136" t="s">
        <v>317</v>
      </c>
      <c r="L385" s="34"/>
      <c r="M385" s="141" t="s">
        <v>43</v>
      </c>
      <c r="N385" s="142" t="s">
        <v>52</v>
      </c>
      <c r="P385" s="143">
        <f>O385*H385</f>
        <v>0</v>
      </c>
      <c r="Q385" s="143">
        <v>5.5100000000000001E-3</v>
      </c>
      <c r="R385" s="143">
        <f>Q385*H385</f>
        <v>1.653E-2</v>
      </c>
      <c r="S385" s="143">
        <v>5.1110000000000003E-2</v>
      </c>
      <c r="T385" s="144">
        <f>S385*H385</f>
        <v>0.15333000000000002</v>
      </c>
      <c r="AR385" s="145" t="s">
        <v>318</v>
      </c>
      <c r="AT385" s="145" t="s">
        <v>313</v>
      </c>
      <c r="AU385" s="145" t="s">
        <v>90</v>
      </c>
      <c r="AY385" s="18" t="s">
        <v>311</v>
      </c>
      <c r="BE385" s="146">
        <f>IF(N385="základní",J385,0)</f>
        <v>0</v>
      </c>
      <c r="BF385" s="146">
        <f>IF(N385="snížená",J385,0)</f>
        <v>0</v>
      </c>
      <c r="BG385" s="146">
        <f>IF(N385="zákl. přenesená",J385,0)</f>
        <v>0</v>
      </c>
      <c r="BH385" s="146">
        <f>IF(N385="sníž. přenesená",J385,0)</f>
        <v>0</v>
      </c>
      <c r="BI385" s="146">
        <f>IF(N385="nulová",J385,0)</f>
        <v>0</v>
      </c>
      <c r="BJ385" s="18" t="s">
        <v>88</v>
      </c>
      <c r="BK385" s="146">
        <f>ROUND(I385*H385,2)</f>
        <v>0</v>
      </c>
      <c r="BL385" s="18" t="s">
        <v>318</v>
      </c>
      <c r="BM385" s="145" t="s">
        <v>5705</v>
      </c>
    </row>
    <row r="386" spans="2:65" s="1" customFormat="1" ht="11.25" x14ac:dyDescent="0.2">
      <c r="B386" s="34"/>
      <c r="D386" s="147" t="s">
        <v>320</v>
      </c>
      <c r="F386" s="148" t="s">
        <v>5706</v>
      </c>
      <c r="I386" s="149"/>
      <c r="L386" s="34"/>
      <c r="M386" s="150"/>
      <c r="T386" s="55"/>
      <c r="AT386" s="18" t="s">
        <v>320</v>
      </c>
      <c r="AU386" s="18" t="s">
        <v>90</v>
      </c>
    </row>
    <row r="387" spans="2:65" s="1" customFormat="1" ht="16.5" customHeight="1" x14ac:dyDescent="0.2">
      <c r="B387" s="34"/>
      <c r="C387" s="172" t="s">
        <v>622</v>
      </c>
      <c r="D387" s="172" t="s">
        <v>634</v>
      </c>
      <c r="E387" s="173" t="s">
        <v>5707</v>
      </c>
      <c r="F387" s="174" t="s">
        <v>5708</v>
      </c>
      <c r="G387" s="175" t="s">
        <v>340</v>
      </c>
      <c r="H387" s="176">
        <v>3</v>
      </c>
      <c r="I387" s="177"/>
      <c r="J387" s="178">
        <f>ROUND(I387*H387,2)</f>
        <v>0</v>
      </c>
      <c r="K387" s="174" t="s">
        <v>317</v>
      </c>
      <c r="L387" s="179"/>
      <c r="M387" s="180" t="s">
        <v>43</v>
      </c>
      <c r="N387" s="181" t="s">
        <v>52</v>
      </c>
      <c r="P387" s="143">
        <f>O387*H387</f>
        <v>0</v>
      </c>
      <c r="Q387" s="143">
        <v>4.5600000000000002E-2</v>
      </c>
      <c r="R387" s="143">
        <f>Q387*H387</f>
        <v>0.1368</v>
      </c>
      <c r="S387" s="143">
        <v>0</v>
      </c>
      <c r="T387" s="144">
        <f>S387*H387</f>
        <v>0</v>
      </c>
      <c r="AR387" s="145" t="s">
        <v>362</v>
      </c>
      <c r="AT387" s="145" t="s">
        <v>634</v>
      </c>
      <c r="AU387" s="145" t="s">
        <v>90</v>
      </c>
      <c r="AY387" s="18" t="s">
        <v>311</v>
      </c>
      <c r="BE387" s="146">
        <f>IF(N387="základní",J387,0)</f>
        <v>0</v>
      </c>
      <c r="BF387" s="146">
        <f>IF(N387="snížená",J387,0)</f>
        <v>0</v>
      </c>
      <c r="BG387" s="146">
        <f>IF(N387="zákl. přenesená",J387,0)</f>
        <v>0</v>
      </c>
      <c r="BH387" s="146">
        <f>IF(N387="sníž. přenesená",J387,0)</f>
        <v>0</v>
      </c>
      <c r="BI387" s="146">
        <f>IF(N387="nulová",J387,0)</f>
        <v>0</v>
      </c>
      <c r="BJ387" s="18" t="s">
        <v>88</v>
      </c>
      <c r="BK387" s="146">
        <f>ROUND(I387*H387,2)</f>
        <v>0</v>
      </c>
      <c r="BL387" s="18" t="s">
        <v>318</v>
      </c>
      <c r="BM387" s="145" t="s">
        <v>5709</v>
      </c>
    </row>
    <row r="388" spans="2:65" s="14" customFormat="1" ht="11.25" x14ac:dyDescent="0.2">
      <c r="B388" s="166"/>
      <c r="D388" s="152" t="s">
        <v>322</v>
      </c>
      <c r="E388" s="167" t="s">
        <v>43</v>
      </c>
      <c r="F388" s="168" t="s">
        <v>5429</v>
      </c>
      <c r="H388" s="167" t="s">
        <v>43</v>
      </c>
      <c r="I388" s="169"/>
      <c r="L388" s="166"/>
      <c r="M388" s="170"/>
      <c r="T388" s="171"/>
      <c r="AT388" s="167" t="s">
        <v>322</v>
      </c>
      <c r="AU388" s="167" t="s">
        <v>90</v>
      </c>
      <c r="AV388" s="14" t="s">
        <v>88</v>
      </c>
      <c r="AW388" s="14" t="s">
        <v>41</v>
      </c>
      <c r="AX388" s="14" t="s">
        <v>81</v>
      </c>
      <c r="AY388" s="167" t="s">
        <v>311</v>
      </c>
    </row>
    <row r="389" spans="2:65" s="12" customFormat="1" ht="11.25" x14ac:dyDescent="0.2">
      <c r="B389" s="151"/>
      <c r="D389" s="152" t="s">
        <v>322</v>
      </c>
      <c r="E389" s="153" t="s">
        <v>43</v>
      </c>
      <c r="F389" s="154" t="s">
        <v>5710</v>
      </c>
      <c r="H389" s="155">
        <v>1</v>
      </c>
      <c r="I389" s="156"/>
      <c r="L389" s="151"/>
      <c r="M389" s="157"/>
      <c r="T389" s="158"/>
      <c r="AT389" s="153" t="s">
        <v>322</v>
      </c>
      <c r="AU389" s="153" t="s">
        <v>90</v>
      </c>
      <c r="AV389" s="12" t="s">
        <v>90</v>
      </c>
      <c r="AW389" s="12" t="s">
        <v>41</v>
      </c>
      <c r="AX389" s="12" t="s">
        <v>81</v>
      </c>
      <c r="AY389" s="153" t="s">
        <v>311</v>
      </c>
    </row>
    <row r="390" spans="2:65" s="12" customFormat="1" ht="11.25" x14ac:dyDescent="0.2">
      <c r="B390" s="151"/>
      <c r="D390" s="152" t="s">
        <v>322</v>
      </c>
      <c r="E390" s="153" t="s">
        <v>43</v>
      </c>
      <c r="F390" s="154" t="s">
        <v>5711</v>
      </c>
      <c r="H390" s="155">
        <v>1</v>
      </c>
      <c r="I390" s="156"/>
      <c r="L390" s="151"/>
      <c r="M390" s="157"/>
      <c r="T390" s="158"/>
      <c r="AT390" s="153" t="s">
        <v>322</v>
      </c>
      <c r="AU390" s="153" t="s">
        <v>90</v>
      </c>
      <c r="AV390" s="12" t="s">
        <v>90</v>
      </c>
      <c r="AW390" s="12" t="s">
        <v>41</v>
      </c>
      <c r="AX390" s="12" t="s">
        <v>81</v>
      </c>
      <c r="AY390" s="153" t="s">
        <v>311</v>
      </c>
    </row>
    <row r="391" spans="2:65" s="12" customFormat="1" ht="11.25" x14ac:dyDescent="0.2">
      <c r="B391" s="151"/>
      <c r="D391" s="152" t="s">
        <v>322</v>
      </c>
      <c r="E391" s="153" t="s">
        <v>43</v>
      </c>
      <c r="F391" s="154" t="s">
        <v>5712</v>
      </c>
      <c r="H391" s="155">
        <v>1</v>
      </c>
      <c r="I391" s="156"/>
      <c r="L391" s="151"/>
      <c r="M391" s="157"/>
      <c r="T391" s="158"/>
      <c r="AT391" s="153" t="s">
        <v>322</v>
      </c>
      <c r="AU391" s="153" t="s">
        <v>90</v>
      </c>
      <c r="AV391" s="12" t="s">
        <v>90</v>
      </c>
      <c r="AW391" s="12" t="s">
        <v>41</v>
      </c>
      <c r="AX391" s="12" t="s">
        <v>81</v>
      </c>
      <c r="AY391" s="153" t="s">
        <v>311</v>
      </c>
    </row>
    <row r="392" spans="2:65" s="13" customFormat="1" ht="11.25" x14ac:dyDescent="0.2">
      <c r="B392" s="159"/>
      <c r="D392" s="152" t="s">
        <v>322</v>
      </c>
      <c r="E392" s="160" t="s">
        <v>43</v>
      </c>
      <c r="F392" s="161" t="s">
        <v>331</v>
      </c>
      <c r="H392" s="162">
        <v>3</v>
      </c>
      <c r="I392" s="163"/>
      <c r="L392" s="159"/>
      <c r="M392" s="164"/>
      <c r="T392" s="165"/>
      <c r="AT392" s="160" t="s">
        <v>322</v>
      </c>
      <c r="AU392" s="160" t="s">
        <v>90</v>
      </c>
      <c r="AV392" s="13" t="s">
        <v>318</v>
      </c>
      <c r="AW392" s="13" t="s">
        <v>41</v>
      </c>
      <c r="AX392" s="13" t="s">
        <v>88</v>
      </c>
      <c r="AY392" s="160" t="s">
        <v>311</v>
      </c>
    </row>
    <row r="393" spans="2:65" s="1" customFormat="1" ht="24.2" customHeight="1" x14ac:dyDescent="0.2">
      <c r="B393" s="34"/>
      <c r="C393" s="134" t="s">
        <v>627</v>
      </c>
      <c r="D393" s="134" t="s">
        <v>313</v>
      </c>
      <c r="E393" s="135" t="s">
        <v>5713</v>
      </c>
      <c r="F393" s="136" t="s">
        <v>5714</v>
      </c>
      <c r="G393" s="137" t="s">
        <v>379</v>
      </c>
      <c r="H393" s="138">
        <v>138.19999999999999</v>
      </c>
      <c r="I393" s="139"/>
      <c r="J393" s="140">
        <f>ROUND(I393*H393,2)</f>
        <v>0</v>
      </c>
      <c r="K393" s="136" t="s">
        <v>317</v>
      </c>
      <c r="L393" s="34"/>
      <c r="M393" s="141" t="s">
        <v>43</v>
      </c>
      <c r="N393" s="142" t="s">
        <v>52</v>
      </c>
      <c r="P393" s="143">
        <f>O393*H393</f>
        <v>0</v>
      </c>
      <c r="Q393" s="143">
        <v>0</v>
      </c>
      <c r="R393" s="143">
        <f>Q393*H393</f>
        <v>0</v>
      </c>
      <c r="S393" s="143">
        <v>0</v>
      </c>
      <c r="T393" s="144">
        <f>S393*H393</f>
        <v>0</v>
      </c>
      <c r="AR393" s="145" t="s">
        <v>318</v>
      </c>
      <c r="AT393" s="145" t="s">
        <v>313</v>
      </c>
      <c r="AU393" s="145" t="s">
        <v>90</v>
      </c>
      <c r="AY393" s="18" t="s">
        <v>311</v>
      </c>
      <c r="BE393" s="146">
        <f>IF(N393="základní",J393,0)</f>
        <v>0</v>
      </c>
      <c r="BF393" s="146">
        <f>IF(N393="snížená",J393,0)</f>
        <v>0</v>
      </c>
      <c r="BG393" s="146">
        <f>IF(N393="zákl. přenesená",J393,0)</f>
        <v>0</v>
      </c>
      <c r="BH393" s="146">
        <f>IF(N393="sníž. přenesená",J393,0)</f>
        <v>0</v>
      </c>
      <c r="BI393" s="146">
        <f>IF(N393="nulová",J393,0)</f>
        <v>0</v>
      </c>
      <c r="BJ393" s="18" t="s">
        <v>88</v>
      </c>
      <c r="BK393" s="146">
        <f>ROUND(I393*H393,2)</f>
        <v>0</v>
      </c>
      <c r="BL393" s="18" t="s">
        <v>318</v>
      </c>
      <c r="BM393" s="145" t="s">
        <v>5715</v>
      </c>
    </row>
    <row r="394" spans="2:65" s="1" customFormat="1" ht="11.25" x14ac:dyDescent="0.2">
      <c r="B394" s="34"/>
      <c r="D394" s="147" t="s">
        <v>320</v>
      </c>
      <c r="F394" s="148" t="s">
        <v>5716</v>
      </c>
      <c r="I394" s="149"/>
      <c r="L394" s="34"/>
      <c r="M394" s="150"/>
      <c r="T394" s="55"/>
      <c r="AT394" s="18" t="s">
        <v>320</v>
      </c>
      <c r="AU394" s="18" t="s">
        <v>90</v>
      </c>
    </row>
    <row r="395" spans="2:65" s="14" customFormat="1" ht="11.25" x14ac:dyDescent="0.2">
      <c r="B395" s="166"/>
      <c r="D395" s="152" t="s">
        <v>322</v>
      </c>
      <c r="E395" s="167" t="s">
        <v>43</v>
      </c>
      <c r="F395" s="168" t="s">
        <v>5429</v>
      </c>
      <c r="H395" s="167" t="s">
        <v>43</v>
      </c>
      <c r="I395" s="169"/>
      <c r="L395" s="166"/>
      <c r="M395" s="170"/>
      <c r="T395" s="171"/>
      <c r="AT395" s="167" t="s">
        <v>322</v>
      </c>
      <c r="AU395" s="167" t="s">
        <v>90</v>
      </c>
      <c r="AV395" s="14" t="s">
        <v>88</v>
      </c>
      <c r="AW395" s="14" t="s">
        <v>41</v>
      </c>
      <c r="AX395" s="14" t="s">
        <v>81</v>
      </c>
      <c r="AY395" s="167" t="s">
        <v>311</v>
      </c>
    </row>
    <row r="396" spans="2:65" s="12" customFormat="1" ht="11.25" x14ac:dyDescent="0.2">
      <c r="B396" s="151"/>
      <c r="D396" s="152" t="s">
        <v>322</v>
      </c>
      <c r="E396" s="153" t="s">
        <v>43</v>
      </c>
      <c r="F396" s="154" t="s">
        <v>5717</v>
      </c>
      <c r="H396" s="155">
        <v>6.2</v>
      </c>
      <c r="I396" s="156"/>
      <c r="L396" s="151"/>
      <c r="M396" s="157"/>
      <c r="T396" s="158"/>
      <c r="AT396" s="153" t="s">
        <v>322</v>
      </c>
      <c r="AU396" s="153" t="s">
        <v>90</v>
      </c>
      <c r="AV396" s="12" t="s">
        <v>90</v>
      </c>
      <c r="AW396" s="12" t="s">
        <v>41</v>
      </c>
      <c r="AX396" s="12" t="s">
        <v>81</v>
      </c>
      <c r="AY396" s="153" t="s">
        <v>311</v>
      </c>
    </row>
    <row r="397" spans="2:65" s="12" customFormat="1" ht="11.25" x14ac:dyDescent="0.2">
      <c r="B397" s="151"/>
      <c r="D397" s="152" t="s">
        <v>322</v>
      </c>
      <c r="E397" s="153" t="s">
        <v>43</v>
      </c>
      <c r="F397" s="154" t="s">
        <v>5718</v>
      </c>
      <c r="H397" s="155">
        <v>132</v>
      </c>
      <c r="I397" s="156"/>
      <c r="L397" s="151"/>
      <c r="M397" s="157"/>
      <c r="T397" s="158"/>
      <c r="AT397" s="153" t="s">
        <v>322</v>
      </c>
      <c r="AU397" s="153" t="s">
        <v>90</v>
      </c>
      <c r="AV397" s="12" t="s">
        <v>90</v>
      </c>
      <c r="AW397" s="12" t="s">
        <v>41</v>
      </c>
      <c r="AX397" s="12" t="s">
        <v>81</v>
      </c>
      <c r="AY397" s="153" t="s">
        <v>311</v>
      </c>
    </row>
    <row r="398" spans="2:65" s="13" customFormat="1" ht="11.25" x14ac:dyDescent="0.2">
      <c r="B398" s="159"/>
      <c r="D398" s="152" t="s">
        <v>322</v>
      </c>
      <c r="E398" s="160" t="s">
        <v>43</v>
      </c>
      <c r="F398" s="161" t="s">
        <v>331</v>
      </c>
      <c r="H398" s="162">
        <v>138.19999999999999</v>
      </c>
      <c r="I398" s="163"/>
      <c r="L398" s="159"/>
      <c r="M398" s="164"/>
      <c r="T398" s="165"/>
      <c r="AT398" s="160" t="s">
        <v>322</v>
      </c>
      <c r="AU398" s="160" t="s">
        <v>90</v>
      </c>
      <c r="AV398" s="13" t="s">
        <v>318</v>
      </c>
      <c r="AW398" s="13" t="s">
        <v>41</v>
      </c>
      <c r="AX398" s="13" t="s">
        <v>88</v>
      </c>
      <c r="AY398" s="160" t="s">
        <v>311</v>
      </c>
    </row>
    <row r="399" spans="2:65" s="1" customFormat="1" ht="16.5" customHeight="1" x14ac:dyDescent="0.2">
      <c r="B399" s="34"/>
      <c r="C399" s="172" t="s">
        <v>633</v>
      </c>
      <c r="D399" s="172" t="s">
        <v>634</v>
      </c>
      <c r="E399" s="173" t="s">
        <v>5719</v>
      </c>
      <c r="F399" s="174" t="s">
        <v>5720</v>
      </c>
      <c r="G399" s="175" t="s">
        <v>379</v>
      </c>
      <c r="H399" s="176">
        <v>140.273</v>
      </c>
      <c r="I399" s="177"/>
      <c r="J399" s="178">
        <f>ROUND(I399*H399,2)</f>
        <v>0</v>
      </c>
      <c r="K399" s="174" t="s">
        <v>317</v>
      </c>
      <c r="L399" s="179"/>
      <c r="M399" s="180" t="s">
        <v>43</v>
      </c>
      <c r="N399" s="181" t="s">
        <v>52</v>
      </c>
      <c r="P399" s="143">
        <f>O399*H399</f>
        <v>0</v>
      </c>
      <c r="Q399" s="143">
        <v>2.7E-4</v>
      </c>
      <c r="R399" s="143">
        <f>Q399*H399</f>
        <v>3.7873709999999998E-2</v>
      </c>
      <c r="S399" s="143">
        <v>0</v>
      </c>
      <c r="T399" s="144">
        <f>S399*H399</f>
        <v>0</v>
      </c>
      <c r="AR399" s="145" t="s">
        <v>362</v>
      </c>
      <c r="AT399" s="145" t="s">
        <v>634</v>
      </c>
      <c r="AU399" s="145" t="s">
        <v>90</v>
      </c>
      <c r="AY399" s="18" t="s">
        <v>311</v>
      </c>
      <c r="BE399" s="146">
        <f>IF(N399="základní",J399,0)</f>
        <v>0</v>
      </c>
      <c r="BF399" s="146">
        <f>IF(N399="snížená",J399,0)</f>
        <v>0</v>
      </c>
      <c r="BG399" s="146">
        <f>IF(N399="zákl. přenesená",J399,0)</f>
        <v>0</v>
      </c>
      <c r="BH399" s="146">
        <f>IF(N399="sníž. přenesená",J399,0)</f>
        <v>0</v>
      </c>
      <c r="BI399" s="146">
        <f>IF(N399="nulová",J399,0)</f>
        <v>0</v>
      </c>
      <c r="BJ399" s="18" t="s">
        <v>88</v>
      </c>
      <c r="BK399" s="146">
        <f>ROUND(I399*H399,2)</f>
        <v>0</v>
      </c>
      <c r="BL399" s="18" t="s">
        <v>318</v>
      </c>
      <c r="BM399" s="145" t="s">
        <v>5721</v>
      </c>
    </row>
    <row r="400" spans="2:65" s="12" customFormat="1" ht="11.25" x14ac:dyDescent="0.2">
      <c r="B400" s="151"/>
      <c r="D400" s="152" t="s">
        <v>322</v>
      </c>
      <c r="F400" s="154" t="s">
        <v>5722</v>
      </c>
      <c r="H400" s="155">
        <v>140.273</v>
      </c>
      <c r="I400" s="156"/>
      <c r="L400" s="151"/>
      <c r="M400" s="157"/>
      <c r="T400" s="158"/>
      <c r="AT400" s="153" t="s">
        <v>322</v>
      </c>
      <c r="AU400" s="153" t="s">
        <v>90</v>
      </c>
      <c r="AV400" s="12" t="s">
        <v>90</v>
      </c>
      <c r="AW400" s="12" t="s">
        <v>4</v>
      </c>
      <c r="AX400" s="12" t="s">
        <v>88</v>
      </c>
      <c r="AY400" s="153" t="s">
        <v>311</v>
      </c>
    </row>
    <row r="401" spans="2:65" s="1" customFormat="1" ht="16.5" customHeight="1" x14ac:dyDescent="0.2">
      <c r="B401" s="34"/>
      <c r="C401" s="172" t="s">
        <v>639</v>
      </c>
      <c r="D401" s="172" t="s">
        <v>634</v>
      </c>
      <c r="E401" s="173" t="s">
        <v>5723</v>
      </c>
      <c r="F401" s="174" t="s">
        <v>5724</v>
      </c>
      <c r="G401" s="175" t="s">
        <v>340</v>
      </c>
      <c r="H401" s="176">
        <v>1</v>
      </c>
      <c r="I401" s="177"/>
      <c r="J401" s="178">
        <f>ROUND(I401*H401,2)</f>
        <v>0</v>
      </c>
      <c r="K401" s="174" t="s">
        <v>317</v>
      </c>
      <c r="L401" s="179"/>
      <c r="M401" s="180" t="s">
        <v>43</v>
      </c>
      <c r="N401" s="181" t="s">
        <v>52</v>
      </c>
      <c r="P401" s="143">
        <f>O401*H401</f>
        <v>0</v>
      </c>
      <c r="Q401" s="143">
        <v>6.0000000000000002E-5</v>
      </c>
      <c r="R401" s="143">
        <f>Q401*H401</f>
        <v>6.0000000000000002E-5</v>
      </c>
      <c r="S401" s="143">
        <v>0</v>
      </c>
      <c r="T401" s="144">
        <f>S401*H401</f>
        <v>0</v>
      </c>
      <c r="AR401" s="145" t="s">
        <v>362</v>
      </c>
      <c r="AT401" s="145" t="s">
        <v>634</v>
      </c>
      <c r="AU401" s="145" t="s">
        <v>90</v>
      </c>
      <c r="AY401" s="18" t="s">
        <v>311</v>
      </c>
      <c r="BE401" s="146">
        <f>IF(N401="základní",J401,0)</f>
        <v>0</v>
      </c>
      <c r="BF401" s="146">
        <f>IF(N401="snížená",J401,0)</f>
        <v>0</v>
      </c>
      <c r="BG401" s="146">
        <f>IF(N401="zákl. přenesená",J401,0)</f>
        <v>0</v>
      </c>
      <c r="BH401" s="146">
        <f>IF(N401="sníž. přenesená",J401,0)</f>
        <v>0</v>
      </c>
      <c r="BI401" s="146">
        <f>IF(N401="nulová",J401,0)</f>
        <v>0</v>
      </c>
      <c r="BJ401" s="18" t="s">
        <v>88</v>
      </c>
      <c r="BK401" s="146">
        <f>ROUND(I401*H401,2)</f>
        <v>0</v>
      </c>
      <c r="BL401" s="18" t="s">
        <v>318</v>
      </c>
      <c r="BM401" s="145" t="s">
        <v>5725</v>
      </c>
    </row>
    <row r="402" spans="2:65" s="14" customFormat="1" ht="11.25" x14ac:dyDescent="0.2">
      <c r="B402" s="166"/>
      <c r="D402" s="152" t="s">
        <v>322</v>
      </c>
      <c r="E402" s="167" t="s">
        <v>43</v>
      </c>
      <c r="F402" s="168" t="s">
        <v>5429</v>
      </c>
      <c r="H402" s="167" t="s">
        <v>43</v>
      </c>
      <c r="I402" s="169"/>
      <c r="L402" s="166"/>
      <c r="M402" s="170"/>
      <c r="T402" s="171"/>
      <c r="AT402" s="167" t="s">
        <v>322</v>
      </c>
      <c r="AU402" s="167" t="s">
        <v>90</v>
      </c>
      <c r="AV402" s="14" t="s">
        <v>88</v>
      </c>
      <c r="AW402" s="14" t="s">
        <v>41</v>
      </c>
      <c r="AX402" s="14" t="s">
        <v>81</v>
      </c>
      <c r="AY402" s="167" t="s">
        <v>311</v>
      </c>
    </row>
    <row r="403" spans="2:65" s="12" customFormat="1" ht="11.25" x14ac:dyDescent="0.2">
      <c r="B403" s="151"/>
      <c r="D403" s="152" t="s">
        <v>322</v>
      </c>
      <c r="E403" s="153" t="s">
        <v>43</v>
      </c>
      <c r="F403" s="154" t="s">
        <v>5726</v>
      </c>
      <c r="H403" s="155">
        <v>1</v>
      </c>
      <c r="I403" s="156"/>
      <c r="L403" s="151"/>
      <c r="M403" s="157"/>
      <c r="T403" s="158"/>
      <c r="AT403" s="153" t="s">
        <v>322</v>
      </c>
      <c r="AU403" s="153" t="s">
        <v>90</v>
      </c>
      <c r="AV403" s="12" t="s">
        <v>90</v>
      </c>
      <c r="AW403" s="12" t="s">
        <v>41</v>
      </c>
      <c r="AX403" s="12" t="s">
        <v>88</v>
      </c>
      <c r="AY403" s="153" t="s">
        <v>311</v>
      </c>
    </row>
    <row r="404" spans="2:65" s="1" customFormat="1" ht="16.5" customHeight="1" x14ac:dyDescent="0.2">
      <c r="B404" s="34"/>
      <c r="C404" s="172" t="s">
        <v>645</v>
      </c>
      <c r="D404" s="172" t="s">
        <v>634</v>
      </c>
      <c r="E404" s="173" t="s">
        <v>5727</v>
      </c>
      <c r="F404" s="174" t="s">
        <v>5728</v>
      </c>
      <c r="G404" s="175" t="s">
        <v>340</v>
      </c>
      <c r="H404" s="176">
        <v>1</v>
      </c>
      <c r="I404" s="177"/>
      <c r="J404" s="178">
        <f>ROUND(I404*H404,2)</f>
        <v>0</v>
      </c>
      <c r="K404" s="174" t="s">
        <v>317</v>
      </c>
      <c r="L404" s="179"/>
      <c r="M404" s="180" t="s">
        <v>43</v>
      </c>
      <c r="N404" s="181" t="s">
        <v>52</v>
      </c>
      <c r="P404" s="143">
        <f>O404*H404</f>
        <v>0</v>
      </c>
      <c r="Q404" s="143">
        <v>1.6000000000000001E-3</v>
      </c>
      <c r="R404" s="143">
        <f>Q404*H404</f>
        <v>1.6000000000000001E-3</v>
      </c>
      <c r="S404" s="143">
        <v>0</v>
      </c>
      <c r="T404" s="144">
        <f>S404*H404</f>
        <v>0</v>
      </c>
      <c r="AR404" s="145" t="s">
        <v>362</v>
      </c>
      <c r="AT404" s="145" t="s">
        <v>634</v>
      </c>
      <c r="AU404" s="145" t="s">
        <v>90</v>
      </c>
      <c r="AY404" s="18" t="s">
        <v>311</v>
      </c>
      <c r="BE404" s="146">
        <f>IF(N404="základní",J404,0)</f>
        <v>0</v>
      </c>
      <c r="BF404" s="146">
        <f>IF(N404="snížená",J404,0)</f>
        <v>0</v>
      </c>
      <c r="BG404" s="146">
        <f>IF(N404="zákl. přenesená",J404,0)</f>
        <v>0</v>
      </c>
      <c r="BH404" s="146">
        <f>IF(N404="sníž. přenesená",J404,0)</f>
        <v>0</v>
      </c>
      <c r="BI404" s="146">
        <f>IF(N404="nulová",J404,0)</f>
        <v>0</v>
      </c>
      <c r="BJ404" s="18" t="s">
        <v>88</v>
      </c>
      <c r="BK404" s="146">
        <f>ROUND(I404*H404,2)</f>
        <v>0</v>
      </c>
      <c r="BL404" s="18" t="s">
        <v>318</v>
      </c>
      <c r="BM404" s="145" t="s">
        <v>5729</v>
      </c>
    </row>
    <row r="405" spans="2:65" s="1" customFormat="1" ht="24.2" customHeight="1" x14ac:dyDescent="0.2">
      <c r="B405" s="34"/>
      <c r="C405" s="134" t="s">
        <v>651</v>
      </c>
      <c r="D405" s="134" t="s">
        <v>313</v>
      </c>
      <c r="E405" s="135" t="s">
        <v>5730</v>
      </c>
      <c r="F405" s="136" t="s">
        <v>5731</v>
      </c>
      <c r="G405" s="137" t="s">
        <v>379</v>
      </c>
      <c r="H405" s="138">
        <v>152.94999999999999</v>
      </c>
      <c r="I405" s="139"/>
      <c r="J405" s="140">
        <f>ROUND(I405*H405,2)</f>
        <v>0</v>
      </c>
      <c r="K405" s="136" t="s">
        <v>317</v>
      </c>
      <c r="L405" s="34"/>
      <c r="M405" s="141" t="s">
        <v>43</v>
      </c>
      <c r="N405" s="142" t="s">
        <v>52</v>
      </c>
      <c r="P405" s="143">
        <f>O405*H405</f>
        <v>0</v>
      </c>
      <c r="Q405" s="143">
        <v>0</v>
      </c>
      <c r="R405" s="143">
        <f>Q405*H405</f>
        <v>0</v>
      </c>
      <c r="S405" s="143">
        <v>0</v>
      </c>
      <c r="T405" s="144">
        <f>S405*H405</f>
        <v>0</v>
      </c>
      <c r="AR405" s="145" t="s">
        <v>318</v>
      </c>
      <c r="AT405" s="145" t="s">
        <v>313</v>
      </c>
      <c r="AU405" s="145" t="s">
        <v>90</v>
      </c>
      <c r="AY405" s="18" t="s">
        <v>311</v>
      </c>
      <c r="BE405" s="146">
        <f>IF(N405="základní",J405,0)</f>
        <v>0</v>
      </c>
      <c r="BF405" s="146">
        <f>IF(N405="snížená",J405,0)</f>
        <v>0</v>
      </c>
      <c r="BG405" s="146">
        <f>IF(N405="zákl. přenesená",J405,0)</f>
        <v>0</v>
      </c>
      <c r="BH405" s="146">
        <f>IF(N405="sníž. přenesená",J405,0)</f>
        <v>0</v>
      </c>
      <c r="BI405" s="146">
        <f>IF(N405="nulová",J405,0)</f>
        <v>0</v>
      </c>
      <c r="BJ405" s="18" t="s">
        <v>88</v>
      </c>
      <c r="BK405" s="146">
        <f>ROUND(I405*H405,2)</f>
        <v>0</v>
      </c>
      <c r="BL405" s="18" t="s">
        <v>318</v>
      </c>
      <c r="BM405" s="145" t="s">
        <v>5732</v>
      </c>
    </row>
    <row r="406" spans="2:65" s="1" customFormat="1" ht="11.25" x14ac:dyDescent="0.2">
      <c r="B406" s="34"/>
      <c r="D406" s="147" t="s">
        <v>320</v>
      </c>
      <c r="F406" s="148" t="s">
        <v>5733</v>
      </c>
      <c r="I406" s="149"/>
      <c r="L406" s="34"/>
      <c r="M406" s="150"/>
      <c r="T406" s="55"/>
      <c r="AT406" s="18" t="s">
        <v>320</v>
      </c>
      <c r="AU406" s="18" t="s">
        <v>90</v>
      </c>
    </row>
    <row r="407" spans="2:65" s="14" customFormat="1" ht="11.25" x14ac:dyDescent="0.2">
      <c r="B407" s="166"/>
      <c r="D407" s="152" t="s">
        <v>322</v>
      </c>
      <c r="E407" s="167" t="s">
        <v>43</v>
      </c>
      <c r="F407" s="168" t="s">
        <v>5429</v>
      </c>
      <c r="H407" s="167" t="s">
        <v>43</v>
      </c>
      <c r="I407" s="169"/>
      <c r="L407" s="166"/>
      <c r="M407" s="170"/>
      <c r="T407" s="171"/>
      <c r="AT407" s="167" t="s">
        <v>322</v>
      </c>
      <c r="AU407" s="167" t="s">
        <v>90</v>
      </c>
      <c r="AV407" s="14" t="s">
        <v>88</v>
      </c>
      <c r="AW407" s="14" t="s">
        <v>41</v>
      </c>
      <c r="AX407" s="14" t="s">
        <v>81</v>
      </c>
      <c r="AY407" s="167" t="s">
        <v>311</v>
      </c>
    </row>
    <row r="408" spans="2:65" s="12" customFormat="1" ht="11.25" x14ac:dyDescent="0.2">
      <c r="B408" s="151"/>
      <c r="D408" s="152" t="s">
        <v>322</v>
      </c>
      <c r="E408" s="153" t="s">
        <v>43</v>
      </c>
      <c r="F408" s="154" t="s">
        <v>5734</v>
      </c>
      <c r="H408" s="155">
        <v>152.94999999999999</v>
      </c>
      <c r="I408" s="156"/>
      <c r="L408" s="151"/>
      <c r="M408" s="157"/>
      <c r="T408" s="158"/>
      <c r="AT408" s="153" t="s">
        <v>322</v>
      </c>
      <c r="AU408" s="153" t="s">
        <v>90</v>
      </c>
      <c r="AV408" s="12" t="s">
        <v>90</v>
      </c>
      <c r="AW408" s="12" t="s">
        <v>41</v>
      </c>
      <c r="AX408" s="12" t="s">
        <v>88</v>
      </c>
      <c r="AY408" s="153" t="s">
        <v>311</v>
      </c>
    </row>
    <row r="409" spans="2:65" s="1" customFormat="1" ht="16.5" customHeight="1" x14ac:dyDescent="0.2">
      <c r="B409" s="34"/>
      <c r="C409" s="172" t="s">
        <v>657</v>
      </c>
      <c r="D409" s="172" t="s">
        <v>634</v>
      </c>
      <c r="E409" s="173" t="s">
        <v>5735</v>
      </c>
      <c r="F409" s="174" t="s">
        <v>5736</v>
      </c>
      <c r="G409" s="175" t="s">
        <v>379</v>
      </c>
      <c r="H409" s="176">
        <v>155.244</v>
      </c>
      <c r="I409" s="177"/>
      <c r="J409" s="178">
        <f>ROUND(I409*H409,2)</f>
        <v>0</v>
      </c>
      <c r="K409" s="174" t="s">
        <v>317</v>
      </c>
      <c r="L409" s="179"/>
      <c r="M409" s="180" t="s">
        <v>43</v>
      </c>
      <c r="N409" s="181" t="s">
        <v>52</v>
      </c>
      <c r="P409" s="143">
        <f>O409*H409</f>
        <v>0</v>
      </c>
      <c r="Q409" s="143">
        <v>1.06E-3</v>
      </c>
      <c r="R409" s="143">
        <f>Q409*H409</f>
        <v>0.16455864000000001</v>
      </c>
      <c r="S409" s="143">
        <v>0</v>
      </c>
      <c r="T409" s="144">
        <f>S409*H409</f>
        <v>0</v>
      </c>
      <c r="AR409" s="145" t="s">
        <v>362</v>
      </c>
      <c r="AT409" s="145" t="s">
        <v>634</v>
      </c>
      <c r="AU409" s="145" t="s">
        <v>90</v>
      </c>
      <c r="AY409" s="18" t="s">
        <v>311</v>
      </c>
      <c r="BE409" s="146">
        <f>IF(N409="základní",J409,0)</f>
        <v>0</v>
      </c>
      <c r="BF409" s="146">
        <f>IF(N409="snížená",J409,0)</f>
        <v>0</v>
      </c>
      <c r="BG409" s="146">
        <f>IF(N409="zákl. přenesená",J409,0)</f>
        <v>0</v>
      </c>
      <c r="BH409" s="146">
        <f>IF(N409="sníž. přenesená",J409,0)</f>
        <v>0</v>
      </c>
      <c r="BI409" s="146">
        <f>IF(N409="nulová",J409,0)</f>
        <v>0</v>
      </c>
      <c r="BJ409" s="18" t="s">
        <v>88</v>
      </c>
      <c r="BK409" s="146">
        <f>ROUND(I409*H409,2)</f>
        <v>0</v>
      </c>
      <c r="BL409" s="18" t="s">
        <v>318</v>
      </c>
      <c r="BM409" s="145" t="s">
        <v>5737</v>
      </c>
    </row>
    <row r="410" spans="2:65" s="12" customFormat="1" ht="11.25" x14ac:dyDescent="0.2">
      <c r="B410" s="151"/>
      <c r="D410" s="152" t="s">
        <v>322</v>
      </c>
      <c r="F410" s="154" t="s">
        <v>5738</v>
      </c>
      <c r="H410" s="155">
        <v>155.244</v>
      </c>
      <c r="I410" s="156"/>
      <c r="L410" s="151"/>
      <c r="M410" s="157"/>
      <c r="T410" s="158"/>
      <c r="AT410" s="153" t="s">
        <v>322</v>
      </c>
      <c r="AU410" s="153" t="s">
        <v>90</v>
      </c>
      <c r="AV410" s="12" t="s">
        <v>90</v>
      </c>
      <c r="AW410" s="12" t="s">
        <v>4</v>
      </c>
      <c r="AX410" s="12" t="s">
        <v>88</v>
      </c>
      <c r="AY410" s="153" t="s">
        <v>311</v>
      </c>
    </row>
    <row r="411" spans="2:65" s="1" customFormat="1" ht="21.75" customHeight="1" x14ac:dyDescent="0.2">
      <c r="B411" s="34"/>
      <c r="C411" s="134" t="s">
        <v>663</v>
      </c>
      <c r="D411" s="134" t="s">
        <v>313</v>
      </c>
      <c r="E411" s="135" t="s">
        <v>5739</v>
      </c>
      <c r="F411" s="136" t="s">
        <v>5740</v>
      </c>
      <c r="G411" s="137" t="s">
        <v>379</v>
      </c>
      <c r="H411" s="138">
        <v>185.3</v>
      </c>
      <c r="I411" s="139"/>
      <c r="J411" s="140">
        <f>ROUND(I411*H411,2)</f>
        <v>0</v>
      </c>
      <c r="K411" s="136" t="s">
        <v>317</v>
      </c>
      <c r="L411" s="34"/>
      <c r="M411" s="141" t="s">
        <v>43</v>
      </c>
      <c r="N411" s="142" t="s">
        <v>52</v>
      </c>
      <c r="P411" s="143">
        <f>O411*H411</f>
        <v>0</v>
      </c>
      <c r="Q411" s="143">
        <v>0</v>
      </c>
      <c r="R411" s="143">
        <f>Q411*H411</f>
        <v>0</v>
      </c>
      <c r="S411" s="143">
        <v>0</v>
      </c>
      <c r="T411" s="144">
        <f>S411*H411</f>
        <v>0</v>
      </c>
      <c r="AR411" s="145" t="s">
        <v>318</v>
      </c>
      <c r="AT411" s="145" t="s">
        <v>313</v>
      </c>
      <c r="AU411" s="145" t="s">
        <v>90</v>
      </c>
      <c r="AY411" s="18" t="s">
        <v>311</v>
      </c>
      <c r="BE411" s="146">
        <f>IF(N411="základní",J411,0)</f>
        <v>0</v>
      </c>
      <c r="BF411" s="146">
        <f>IF(N411="snížená",J411,0)</f>
        <v>0</v>
      </c>
      <c r="BG411" s="146">
        <f>IF(N411="zákl. přenesená",J411,0)</f>
        <v>0</v>
      </c>
      <c r="BH411" s="146">
        <f>IF(N411="sníž. přenesená",J411,0)</f>
        <v>0</v>
      </c>
      <c r="BI411" s="146">
        <f>IF(N411="nulová",J411,0)</f>
        <v>0</v>
      </c>
      <c r="BJ411" s="18" t="s">
        <v>88</v>
      </c>
      <c r="BK411" s="146">
        <f>ROUND(I411*H411,2)</f>
        <v>0</v>
      </c>
      <c r="BL411" s="18" t="s">
        <v>318</v>
      </c>
      <c r="BM411" s="145" t="s">
        <v>5741</v>
      </c>
    </row>
    <row r="412" spans="2:65" s="1" customFormat="1" ht="11.25" x14ac:dyDescent="0.2">
      <c r="B412" s="34"/>
      <c r="D412" s="147" t="s">
        <v>320</v>
      </c>
      <c r="F412" s="148" t="s">
        <v>5742</v>
      </c>
      <c r="I412" s="149"/>
      <c r="L412" s="34"/>
      <c r="M412" s="150"/>
      <c r="T412" s="55"/>
      <c r="AT412" s="18" t="s">
        <v>320</v>
      </c>
      <c r="AU412" s="18" t="s">
        <v>90</v>
      </c>
    </row>
    <row r="413" spans="2:65" s="14" customFormat="1" ht="11.25" x14ac:dyDescent="0.2">
      <c r="B413" s="166"/>
      <c r="D413" s="152" t="s">
        <v>322</v>
      </c>
      <c r="E413" s="167" t="s">
        <v>43</v>
      </c>
      <c r="F413" s="168" t="s">
        <v>5429</v>
      </c>
      <c r="H413" s="167" t="s">
        <v>43</v>
      </c>
      <c r="I413" s="169"/>
      <c r="L413" s="166"/>
      <c r="M413" s="170"/>
      <c r="T413" s="171"/>
      <c r="AT413" s="167" t="s">
        <v>322</v>
      </c>
      <c r="AU413" s="167" t="s">
        <v>90</v>
      </c>
      <c r="AV413" s="14" t="s">
        <v>88</v>
      </c>
      <c r="AW413" s="14" t="s">
        <v>41</v>
      </c>
      <c r="AX413" s="14" t="s">
        <v>81</v>
      </c>
      <c r="AY413" s="167" t="s">
        <v>311</v>
      </c>
    </row>
    <row r="414" spans="2:65" s="12" customFormat="1" ht="11.25" x14ac:dyDescent="0.2">
      <c r="B414" s="151"/>
      <c r="D414" s="152" t="s">
        <v>322</v>
      </c>
      <c r="E414" s="153" t="s">
        <v>43</v>
      </c>
      <c r="F414" s="154" t="s">
        <v>5743</v>
      </c>
      <c r="H414" s="155">
        <v>185.3</v>
      </c>
      <c r="I414" s="156"/>
      <c r="L414" s="151"/>
      <c r="M414" s="157"/>
      <c r="T414" s="158"/>
      <c r="AT414" s="153" t="s">
        <v>322</v>
      </c>
      <c r="AU414" s="153" t="s">
        <v>90</v>
      </c>
      <c r="AV414" s="12" t="s">
        <v>90</v>
      </c>
      <c r="AW414" s="12" t="s">
        <v>41</v>
      </c>
      <c r="AX414" s="12" t="s">
        <v>88</v>
      </c>
      <c r="AY414" s="153" t="s">
        <v>311</v>
      </c>
    </row>
    <row r="415" spans="2:65" s="1" customFormat="1" ht="21.75" customHeight="1" x14ac:dyDescent="0.2">
      <c r="B415" s="34"/>
      <c r="C415" s="172" t="s">
        <v>672</v>
      </c>
      <c r="D415" s="172" t="s">
        <v>634</v>
      </c>
      <c r="E415" s="173" t="s">
        <v>5744</v>
      </c>
      <c r="F415" s="174" t="s">
        <v>5745</v>
      </c>
      <c r="G415" s="175" t="s">
        <v>379</v>
      </c>
      <c r="H415" s="176">
        <v>187.15299999999999</v>
      </c>
      <c r="I415" s="177"/>
      <c r="J415" s="178">
        <f>ROUND(I415*H415,2)</f>
        <v>0</v>
      </c>
      <c r="K415" s="174" t="s">
        <v>317</v>
      </c>
      <c r="L415" s="179"/>
      <c r="M415" s="180" t="s">
        <v>43</v>
      </c>
      <c r="N415" s="181" t="s">
        <v>52</v>
      </c>
      <c r="P415" s="143">
        <f>O415*H415</f>
        <v>0</v>
      </c>
      <c r="Q415" s="143">
        <v>2.5000000000000001E-4</v>
      </c>
      <c r="R415" s="143">
        <f>Q415*H415</f>
        <v>4.6788249999999997E-2</v>
      </c>
      <c r="S415" s="143">
        <v>0</v>
      </c>
      <c r="T415" s="144">
        <f>S415*H415</f>
        <v>0</v>
      </c>
      <c r="AR415" s="145" t="s">
        <v>362</v>
      </c>
      <c r="AT415" s="145" t="s">
        <v>634</v>
      </c>
      <c r="AU415" s="145" t="s">
        <v>90</v>
      </c>
      <c r="AY415" s="18" t="s">
        <v>311</v>
      </c>
      <c r="BE415" s="146">
        <f>IF(N415="základní",J415,0)</f>
        <v>0</v>
      </c>
      <c r="BF415" s="146">
        <f>IF(N415="snížená",J415,0)</f>
        <v>0</v>
      </c>
      <c r="BG415" s="146">
        <f>IF(N415="zákl. přenesená",J415,0)</f>
        <v>0</v>
      </c>
      <c r="BH415" s="146">
        <f>IF(N415="sníž. přenesená",J415,0)</f>
        <v>0</v>
      </c>
      <c r="BI415" s="146">
        <f>IF(N415="nulová",J415,0)</f>
        <v>0</v>
      </c>
      <c r="BJ415" s="18" t="s">
        <v>88</v>
      </c>
      <c r="BK415" s="146">
        <f>ROUND(I415*H415,2)</f>
        <v>0</v>
      </c>
      <c r="BL415" s="18" t="s">
        <v>318</v>
      </c>
      <c r="BM415" s="145" t="s">
        <v>5746</v>
      </c>
    </row>
    <row r="416" spans="2:65" s="12" customFormat="1" ht="11.25" x14ac:dyDescent="0.2">
      <c r="B416" s="151"/>
      <c r="D416" s="152" t="s">
        <v>322</v>
      </c>
      <c r="F416" s="154" t="s">
        <v>5747</v>
      </c>
      <c r="H416" s="155">
        <v>187.15299999999999</v>
      </c>
      <c r="I416" s="156"/>
      <c r="L416" s="151"/>
      <c r="M416" s="157"/>
      <c r="T416" s="158"/>
      <c r="AT416" s="153" t="s">
        <v>322</v>
      </c>
      <c r="AU416" s="153" t="s">
        <v>90</v>
      </c>
      <c r="AV416" s="12" t="s">
        <v>90</v>
      </c>
      <c r="AW416" s="12" t="s">
        <v>4</v>
      </c>
      <c r="AX416" s="12" t="s">
        <v>88</v>
      </c>
      <c r="AY416" s="153" t="s">
        <v>311</v>
      </c>
    </row>
    <row r="417" spans="2:65" s="1" customFormat="1" ht="16.5" customHeight="1" x14ac:dyDescent="0.2">
      <c r="B417" s="34"/>
      <c r="C417" s="172" t="s">
        <v>680</v>
      </c>
      <c r="D417" s="172" t="s">
        <v>634</v>
      </c>
      <c r="E417" s="173" t="s">
        <v>5748</v>
      </c>
      <c r="F417" s="174" t="s">
        <v>5749</v>
      </c>
      <c r="G417" s="175" t="s">
        <v>340</v>
      </c>
      <c r="H417" s="176">
        <v>4</v>
      </c>
      <c r="I417" s="177"/>
      <c r="J417" s="178">
        <f>ROUND(I417*H417,2)</f>
        <v>0</v>
      </c>
      <c r="K417" s="174" t="s">
        <v>317</v>
      </c>
      <c r="L417" s="179"/>
      <c r="M417" s="180" t="s">
        <v>43</v>
      </c>
      <c r="N417" s="181" t="s">
        <v>52</v>
      </c>
      <c r="P417" s="143">
        <f>O417*H417</f>
        <v>0</v>
      </c>
      <c r="Q417" s="143">
        <v>6.0000000000000002E-5</v>
      </c>
      <c r="R417" s="143">
        <f>Q417*H417</f>
        <v>2.4000000000000001E-4</v>
      </c>
      <c r="S417" s="143">
        <v>0</v>
      </c>
      <c r="T417" s="144">
        <f>S417*H417</f>
        <v>0</v>
      </c>
      <c r="AR417" s="145" t="s">
        <v>362</v>
      </c>
      <c r="AT417" s="145" t="s">
        <v>634</v>
      </c>
      <c r="AU417" s="145" t="s">
        <v>90</v>
      </c>
      <c r="AY417" s="18" t="s">
        <v>311</v>
      </c>
      <c r="BE417" s="146">
        <f>IF(N417="základní",J417,0)</f>
        <v>0</v>
      </c>
      <c r="BF417" s="146">
        <f>IF(N417="snížená",J417,0)</f>
        <v>0</v>
      </c>
      <c r="BG417" s="146">
        <f>IF(N417="zákl. přenesená",J417,0)</f>
        <v>0</v>
      </c>
      <c r="BH417" s="146">
        <f>IF(N417="sníž. přenesená",J417,0)</f>
        <v>0</v>
      </c>
      <c r="BI417" s="146">
        <f>IF(N417="nulová",J417,0)</f>
        <v>0</v>
      </c>
      <c r="BJ417" s="18" t="s">
        <v>88</v>
      </c>
      <c r="BK417" s="146">
        <f>ROUND(I417*H417,2)</f>
        <v>0</v>
      </c>
      <c r="BL417" s="18" t="s">
        <v>318</v>
      </c>
      <c r="BM417" s="145" t="s">
        <v>5750</v>
      </c>
    </row>
    <row r="418" spans="2:65" s="14" customFormat="1" ht="11.25" x14ac:dyDescent="0.2">
      <c r="B418" s="166"/>
      <c r="D418" s="152" t="s">
        <v>322</v>
      </c>
      <c r="E418" s="167" t="s">
        <v>43</v>
      </c>
      <c r="F418" s="168" t="s">
        <v>5429</v>
      </c>
      <c r="H418" s="167" t="s">
        <v>43</v>
      </c>
      <c r="I418" s="169"/>
      <c r="L418" s="166"/>
      <c r="M418" s="170"/>
      <c r="T418" s="171"/>
      <c r="AT418" s="167" t="s">
        <v>322</v>
      </c>
      <c r="AU418" s="167" t="s">
        <v>90</v>
      </c>
      <c r="AV418" s="14" t="s">
        <v>88</v>
      </c>
      <c r="AW418" s="14" t="s">
        <v>41</v>
      </c>
      <c r="AX418" s="14" t="s">
        <v>81</v>
      </c>
      <c r="AY418" s="167" t="s">
        <v>311</v>
      </c>
    </row>
    <row r="419" spans="2:65" s="12" customFormat="1" ht="11.25" x14ac:dyDescent="0.2">
      <c r="B419" s="151"/>
      <c r="D419" s="152" t="s">
        <v>322</v>
      </c>
      <c r="E419" s="153" t="s">
        <v>43</v>
      </c>
      <c r="F419" s="154" t="s">
        <v>5751</v>
      </c>
      <c r="H419" s="155">
        <v>4</v>
      </c>
      <c r="I419" s="156"/>
      <c r="L419" s="151"/>
      <c r="M419" s="157"/>
      <c r="T419" s="158"/>
      <c r="AT419" s="153" t="s">
        <v>322</v>
      </c>
      <c r="AU419" s="153" t="s">
        <v>90</v>
      </c>
      <c r="AV419" s="12" t="s">
        <v>90</v>
      </c>
      <c r="AW419" s="12" t="s">
        <v>41</v>
      </c>
      <c r="AX419" s="12" t="s">
        <v>88</v>
      </c>
      <c r="AY419" s="153" t="s">
        <v>311</v>
      </c>
    </row>
    <row r="420" spans="2:65" s="1" customFormat="1" ht="16.5" customHeight="1" x14ac:dyDescent="0.2">
      <c r="B420" s="34"/>
      <c r="C420" s="172" t="s">
        <v>686</v>
      </c>
      <c r="D420" s="172" t="s">
        <v>634</v>
      </c>
      <c r="E420" s="173" t="s">
        <v>5752</v>
      </c>
      <c r="F420" s="174" t="s">
        <v>5753</v>
      </c>
      <c r="G420" s="175" t="s">
        <v>340</v>
      </c>
      <c r="H420" s="176">
        <v>11</v>
      </c>
      <c r="I420" s="177"/>
      <c r="J420" s="178">
        <f>ROUND(I420*H420,2)</f>
        <v>0</v>
      </c>
      <c r="K420" s="174" t="s">
        <v>317</v>
      </c>
      <c r="L420" s="179"/>
      <c r="M420" s="180" t="s">
        <v>43</v>
      </c>
      <c r="N420" s="181" t="s">
        <v>52</v>
      </c>
      <c r="P420" s="143">
        <f>O420*H420</f>
        <v>0</v>
      </c>
      <c r="Q420" s="143">
        <v>1.2E-4</v>
      </c>
      <c r="R420" s="143">
        <f>Q420*H420</f>
        <v>1.32E-3</v>
      </c>
      <c r="S420" s="143">
        <v>0</v>
      </c>
      <c r="T420" s="144">
        <f>S420*H420</f>
        <v>0</v>
      </c>
      <c r="AR420" s="145" t="s">
        <v>362</v>
      </c>
      <c r="AT420" s="145" t="s">
        <v>634</v>
      </c>
      <c r="AU420" s="145" t="s">
        <v>90</v>
      </c>
      <c r="AY420" s="18" t="s">
        <v>311</v>
      </c>
      <c r="BE420" s="146">
        <f>IF(N420="základní",J420,0)</f>
        <v>0</v>
      </c>
      <c r="BF420" s="146">
        <f>IF(N420="snížená",J420,0)</f>
        <v>0</v>
      </c>
      <c r="BG420" s="146">
        <f>IF(N420="zákl. přenesená",J420,0)</f>
        <v>0</v>
      </c>
      <c r="BH420" s="146">
        <f>IF(N420="sníž. přenesená",J420,0)</f>
        <v>0</v>
      </c>
      <c r="BI420" s="146">
        <f>IF(N420="nulová",J420,0)</f>
        <v>0</v>
      </c>
      <c r="BJ420" s="18" t="s">
        <v>88</v>
      </c>
      <c r="BK420" s="146">
        <f>ROUND(I420*H420,2)</f>
        <v>0</v>
      </c>
      <c r="BL420" s="18" t="s">
        <v>318</v>
      </c>
      <c r="BM420" s="145" t="s">
        <v>5754</v>
      </c>
    </row>
    <row r="421" spans="2:65" s="14" customFormat="1" ht="11.25" x14ac:dyDescent="0.2">
      <c r="B421" s="166"/>
      <c r="D421" s="152" t="s">
        <v>322</v>
      </c>
      <c r="E421" s="167" t="s">
        <v>43</v>
      </c>
      <c r="F421" s="168" t="s">
        <v>5429</v>
      </c>
      <c r="H421" s="167" t="s">
        <v>43</v>
      </c>
      <c r="I421" s="169"/>
      <c r="L421" s="166"/>
      <c r="M421" s="170"/>
      <c r="T421" s="171"/>
      <c r="AT421" s="167" t="s">
        <v>322</v>
      </c>
      <c r="AU421" s="167" t="s">
        <v>90</v>
      </c>
      <c r="AV421" s="14" t="s">
        <v>88</v>
      </c>
      <c r="AW421" s="14" t="s">
        <v>41</v>
      </c>
      <c r="AX421" s="14" t="s">
        <v>81</v>
      </c>
      <c r="AY421" s="167" t="s">
        <v>311</v>
      </c>
    </row>
    <row r="422" spans="2:65" s="12" customFormat="1" ht="11.25" x14ac:dyDescent="0.2">
      <c r="B422" s="151"/>
      <c r="D422" s="152" t="s">
        <v>322</v>
      </c>
      <c r="E422" s="153" t="s">
        <v>43</v>
      </c>
      <c r="F422" s="154" t="s">
        <v>5755</v>
      </c>
      <c r="H422" s="155">
        <v>11</v>
      </c>
      <c r="I422" s="156"/>
      <c r="L422" s="151"/>
      <c r="M422" s="157"/>
      <c r="T422" s="158"/>
      <c r="AT422" s="153" t="s">
        <v>322</v>
      </c>
      <c r="AU422" s="153" t="s">
        <v>90</v>
      </c>
      <c r="AV422" s="12" t="s">
        <v>90</v>
      </c>
      <c r="AW422" s="12" t="s">
        <v>41</v>
      </c>
      <c r="AX422" s="12" t="s">
        <v>88</v>
      </c>
      <c r="AY422" s="153" t="s">
        <v>311</v>
      </c>
    </row>
    <row r="423" spans="2:65" s="1" customFormat="1" ht="24.2" customHeight="1" x14ac:dyDescent="0.2">
      <c r="B423" s="34"/>
      <c r="C423" s="134" t="s">
        <v>693</v>
      </c>
      <c r="D423" s="134" t="s">
        <v>313</v>
      </c>
      <c r="E423" s="135" t="s">
        <v>5756</v>
      </c>
      <c r="F423" s="136" t="s">
        <v>5757</v>
      </c>
      <c r="G423" s="137" t="s">
        <v>379</v>
      </c>
      <c r="H423" s="138">
        <v>117.5</v>
      </c>
      <c r="I423" s="139"/>
      <c r="J423" s="140">
        <f>ROUND(I423*H423,2)</f>
        <v>0</v>
      </c>
      <c r="K423" s="136" t="s">
        <v>317</v>
      </c>
      <c r="L423" s="34"/>
      <c r="M423" s="141" t="s">
        <v>43</v>
      </c>
      <c r="N423" s="142" t="s">
        <v>52</v>
      </c>
      <c r="P423" s="143">
        <f>O423*H423</f>
        <v>0</v>
      </c>
      <c r="Q423" s="143">
        <v>0</v>
      </c>
      <c r="R423" s="143">
        <f>Q423*H423</f>
        <v>0</v>
      </c>
      <c r="S423" s="143">
        <v>0</v>
      </c>
      <c r="T423" s="144">
        <f>S423*H423</f>
        <v>0</v>
      </c>
      <c r="AR423" s="145" t="s">
        <v>318</v>
      </c>
      <c r="AT423" s="145" t="s">
        <v>313</v>
      </c>
      <c r="AU423" s="145" t="s">
        <v>90</v>
      </c>
      <c r="AY423" s="18" t="s">
        <v>311</v>
      </c>
      <c r="BE423" s="146">
        <f>IF(N423="základní",J423,0)</f>
        <v>0</v>
      </c>
      <c r="BF423" s="146">
        <f>IF(N423="snížená",J423,0)</f>
        <v>0</v>
      </c>
      <c r="BG423" s="146">
        <f>IF(N423="zákl. přenesená",J423,0)</f>
        <v>0</v>
      </c>
      <c r="BH423" s="146">
        <f>IF(N423="sníž. přenesená",J423,0)</f>
        <v>0</v>
      </c>
      <c r="BI423" s="146">
        <f>IF(N423="nulová",J423,0)</f>
        <v>0</v>
      </c>
      <c r="BJ423" s="18" t="s">
        <v>88</v>
      </c>
      <c r="BK423" s="146">
        <f>ROUND(I423*H423,2)</f>
        <v>0</v>
      </c>
      <c r="BL423" s="18" t="s">
        <v>318</v>
      </c>
      <c r="BM423" s="145" t="s">
        <v>5758</v>
      </c>
    </row>
    <row r="424" spans="2:65" s="1" customFormat="1" ht="11.25" x14ac:dyDescent="0.2">
      <c r="B424" s="34"/>
      <c r="D424" s="147" t="s">
        <v>320</v>
      </c>
      <c r="F424" s="148" t="s">
        <v>5759</v>
      </c>
      <c r="I424" s="149"/>
      <c r="L424" s="34"/>
      <c r="M424" s="150"/>
      <c r="T424" s="55"/>
      <c r="AT424" s="18" t="s">
        <v>320</v>
      </c>
      <c r="AU424" s="18" t="s">
        <v>90</v>
      </c>
    </row>
    <row r="425" spans="2:65" s="14" customFormat="1" ht="11.25" x14ac:dyDescent="0.2">
      <c r="B425" s="166"/>
      <c r="D425" s="152" t="s">
        <v>322</v>
      </c>
      <c r="E425" s="167" t="s">
        <v>43</v>
      </c>
      <c r="F425" s="168" t="s">
        <v>5429</v>
      </c>
      <c r="H425" s="167" t="s">
        <v>43</v>
      </c>
      <c r="I425" s="169"/>
      <c r="L425" s="166"/>
      <c r="M425" s="170"/>
      <c r="T425" s="171"/>
      <c r="AT425" s="167" t="s">
        <v>322</v>
      </c>
      <c r="AU425" s="167" t="s">
        <v>90</v>
      </c>
      <c r="AV425" s="14" t="s">
        <v>88</v>
      </c>
      <c r="AW425" s="14" t="s">
        <v>41</v>
      </c>
      <c r="AX425" s="14" t="s">
        <v>81</v>
      </c>
      <c r="AY425" s="167" t="s">
        <v>311</v>
      </c>
    </row>
    <row r="426" spans="2:65" s="12" customFormat="1" ht="11.25" x14ac:dyDescent="0.2">
      <c r="B426" s="151"/>
      <c r="D426" s="152" t="s">
        <v>322</v>
      </c>
      <c r="E426" s="153" t="s">
        <v>43</v>
      </c>
      <c r="F426" s="154" t="s">
        <v>5760</v>
      </c>
      <c r="H426" s="155">
        <v>2.9</v>
      </c>
      <c r="I426" s="156"/>
      <c r="L426" s="151"/>
      <c r="M426" s="157"/>
      <c r="T426" s="158"/>
      <c r="AT426" s="153" t="s">
        <v>322</v>
      </c>
      <c r="AU426" s="153" t="s">
        <v>90</v>
      </c>
      <c r="AV426" s="12" t="s">
        <v>90</v>
      </c>
      <c r="AW426" s="12" t="s">
        <v>41</v>
      </c>
      <c r="AX426" s="12" t="s">
        <v>81</v>
      </c>
      <c r="AY426" s="153" t="s">
        <v>311</v>
      </c>
    </row>
    <row r="427" spans="2:65" s="12" customFormat="1" ht="11.25" x14ac:dyDescent="0.2">
      <c r="B427" s="151"/>
      <c r="D427" s="152" t="s">
        <v>322</v>
      </c>
      <c r="E427" s="153" t="s">
        <v>43</v>
      </c>
      <c r="F427" s="154" t="s">
        <v>5761</v>
      </c>
      <c r="H427" s="155">
        <v>57.4</v>
      </c>
      <c r="I427" s="156"/>
      <c r="L427" s="151"/>
      <c r="M427" s="157"/>
      <c r="T427" s="158"/>
      <c r="AT427" s="153" t="s">
        <v>322</v>
      </c>
      <c r="AU427" s="153" t="s">
        <v>90</v>
      </c>
      <c r="AV427" s="12" t="s">
        <v>90</v>
      </c>
      <c r="AW427" s="12" t="s">
        <v>41</v>
      </c>
      <c r="AX427" s="12" t="s">
        <v>81</v>
      </c>
      <c r="AY427" s="153" t="s">
        <v>311</v>
      </c>
    </row>
    <row r="428" spans="2:65" s="12" customFormat="1" ht="11.25" x14ac:dyDescent="0.2">
      <c r="B428" s="151"/>
      <c r="D428" s="152" t="s">
        <v>322</v>
      </c>
      <c r="E428" s="153" t="s">
        <v>43</v>
      </c>
      <c r="F428" s="154" t="s">
        <v>5762</v>
      </c>
      <c r="H428" s="155">
        <v>57.2</v>
      </c>
      <c r="I428" s="156"/>
      <c r="L428" s="151"/>
      <c r="M428" s="157"/>
      <c r="T428" s="158"/>
      <c r="AT428" s="153" t="s">
        <v>322</v>
      </c>
      <c r="AU428" s="153" t="s">
        <v>90</v>
      </c>
      <c r="AV428" s="12" t="s">
        <v>90</v>
      </c>
      <c r="AW428" s="12" t="s">
        <v>41</v>
      </c>
      <c r="AX428" s="12" t="s">
        <v>81</v>
      </c>
      <c r="AY428" s="153" t="s">
        <v>311</v>
      </c>
    </row>
    <row r="429" spans="2:65" s="13" customFormat="1" ht="11.25" x14ac:dyDescent="0.2">
      <c r="B429" s="159"/>
      <c r="D429" s="152" t="s">
        <v>322</v>
      </c>
      <c r="E429" s="160" t="s">
        <v>43</v>
      </c>
      <c r="F429" s="161" t="s">
        <v>331</v>
      </c>
      <c r="H429" s="162">
        <v>117.5</v>
      </c>
      <c r="I429" s="163"/>
      <c r="L429" s="159"/>
      <c r="M429" s="164"/>
      <c r="T429" s="165"/>
      <c r="AT429" s="160" t="s">
        <v>322</v>
      </c>
      <c r="AU429" s="160" t="s">
        <v>90</v>
      </c>
      <c r="AV429" s="13" t="s">
        <v>318</v>
      </c>
      <c r="AW429" s="13" t="s">
        <v>41</v>
      </c>
      <c r="AX429" s="13" t="s">
        <v>88</v>
      </c>
      <c r="AY429" s="160" t="s">
        <v>311</v>
      </c>
    </row>
    <row r="430" spans="2:65" s="1" customFormat="1" ht="16.5" customHeight="1" x14ac:dyDescent="0.2">
      <c r="B430" s="34"/>
      <c r="C430" s="172" t="s">
        <v>698</v>
      </c>
      <c r="D430" s="172" t="s">
        <v>634</v>
      </c>
      <c r="E430" s="173" t="s">
        <v>5763</v>
      </c>
      <c r="F430" s="174" t="s">
        <v>5764</v>
      </c>
      <c r="G430" s="175" t="s">
        <v>379</v>
      </c>
      <c r="H430" s="176">
        <v>119.26300000000001</v>
      </c>
      <c r="I430" s="177"/>
      <c r="J430" s="178">
        <f>ROUND(I430*H430,2)</f>
        <v>0</v>
      </c>
      <c r="K430" s="174" t="s">
        <v>317</v>
      </c>
      <c r="L430" s="179"/>
      <c r="M430" s="180" t="s">
        <v>43</v>
      </c>
      <c r="N430" s="181" t="s">
        <v>52</v>
      </c>
      <c r="P430" s="143">
        <f>O430*H430</f>
        <v>0</v>
      </c>
      <c r="Q430" s="143">
        <v>2.1099999999999999E-3</v>
      </c>
      <c r="R430" s="143">
        <f>Q430*H430</f>
        <v>0.25164492999999999</v>
      </c>
      <c r="S430" s="143">
        <v>0</v>
      </c>
      <c r="T430" s="144">
        <f>S430*H430</f>
        <v>0</v>
      </c>
      <c r="AR430" s="145" t="s">
        <v>362</v>
      </c>
      <c r="AT430" s="145" t="s">
        <v>634</v>
      </c>
      <c r="AU430" s="145" t="s">
        <v>90</v>
      </c>
      <c r="AY430" s="18" t="s">
        <v>311</v>
      </c>
      <c r="BE430" s="146">
        <f>IF(N430="základní",J430,0)</f>
        <v>0</v>
      </c>
      <c r="BF430" s="146">
        <f>IF(N430="snížená",J430,0)</f>
        <v>0</v>
      </c>
      <c r="BG430" s="146">
        <f>IF(N430="zákl. přenesená",J430,0)</f>
        <v>0</v>
      </c>
      <c r="BH430" s="146">
        <f>IF(N430="sníž. přenesená",J430,0)</f>
        <v>0</v>
      </c>
      <c r="BI430" s="146">
        <f>IF(N430="nulová",J430,0)</f>
        <v>0</v>
      </c>
      <c r="BJ430" s="18" t="s">
        <v>88</v>
      </c>
      <c r="BK430" s="146">
        <f>ROUND(I430*H430,2)</f>
        <v>0</v>
      </c>
      <c r="BL430" s="18" t="s">
        <v>318</v>
      </c>
      <c r="BM430" s="145" t="s">
        <v>5765</v>
      </c>
    </row>
    <row r="431" spans="2:65" s="12" customFormat="1" ht="11.25" x14ac:dyDescent="0.2">
      <c r="B431" s="151"/>
      <c r="D431" s="152" t="s">
        <v>322</v>
      </c>
      <c r="F431" s="154" t="s">
        <v>5766</v>
      </c>
      <c r="H431" s="155">
        <v>119.26300000000001</v>
      </c>
      <c r="I431" s="156"/>
      <c r="L431" s="151"/>
      <c r="M431" s="157"/>
      <c r="T431" s="158"/>
      <c r="AT431" s="153" t="s">
        <v>322</v>
      </c>
      <c r="AU431" s="153" t="s">
        <v>90</v>
      </c>
      <c r="AV431" s="12" t="s">
        <v>90</v>
      </c>
      <c r="AW431" s="12" t="s">
        <v>4</v>
      </c>
      <c r="AX431" s="12" t="s">
        <v>88</v>
      </c>
      <c r="AY431" s="153" t="s">
        <v>311</v>
      </c>
    </row>
    <row r="432" spans="2:65" s="1" customFormat="1" ht="16.5" customHeight="1" x14ac:dyDescent="0.2">
      <c r="B432" s="34"/>
      <c r="C432" s="172" t="s">
        <v>703</v>
      </c>
      <c r="D432" s="172" t="s">
        <v>634</v>
      </c>
      <c r="E432" s="173" t="s">
        <v>5767</v>
      </c>
      <c r="F432" s="174" t="s">
        <v>5768</v>
      </c>
      <c r="G432" s="175" t="s">
        <v>340</v>
      </c>
      <c r="H432" s="176">
        <v>9</v>
      </c>
      <c r="I432" s="177"/>
      <c r="J432" s="178">
        <f>ROUND(I432*H432,2)</f>
        <v>0</v>
      </c>
      <c r="K432" s="174" t="s">
        <v>317</v>
      </c>
      <c r="L432" s="179"/>
      <c r="M432" s="180" t="s">
        <v>43</v>
      </c>
      <c r="N432" s="181" t="s">
        <v>52</v>
      </c>
      <c r="P432" s="143">
        <f>O432*H432</f>
        <v>0</v>
      </c>
      <c r="Q432" s="143">
        <v>4.8000000000000001E-4</v>
      </c>
      <c r="R432" s="143">
        <f>Q432*H432</f>
        <v>4.3200000000000001E-3</v>
      </c>
      <c r="S432" s="143">
        <v>0</v>
      </c>
      <c r="T432" s="144">
        <f>S432*H432</f>
        <v>0</v>
      </c>
      <c r="AR432" s="145" t="s">
        <v>362</v>
      </c>
      <c r="AT432" s="145" t="s">
        <v>634</v>
      </c>
      <c r="AU432" s="145" t="s">
        <v>90</v>
      </c>
      <c r="AY432" s="18" t="s">
        <v>311</v>
      </c>
      <c r="BE432" s="146">
        <f>IF(N432="základní",J432,0)</f>
        <v>0</v>
      </c>
      <c r="BF432" s="146">
        <f>IF(N432="snížená",J432,0)</f>
        <v>0</v>
      </c>
      <c r="BG432" s="146">
        <f>IF(N432="zákl. přenesená",J432,0)</f>
        <v>0</v>
      </c>
      <c r="BH432" s="146">
        <f>IF(N432="sníž. přenesená",J432,0)</f>
        <v>0</v>
      </c>
      <c r="BI432" s="146">
        <f>IF(N432="nulová",J432,0)</f>
        <v>0</v>
      </c>
      <c r="BJ432" s="18" t="s">
        <v>88</v>
      </c>
      <c r="BK432" s="146">
        <f>ROUND(I432*H432,2)</f>
        <v>0</v>
      </c>
      <c r="BL432" s="18" t="s">
        <v>318</v>
      </c>
      <c r="BM432" s="145" t="s">
        <v>5769</v>
      </c>
    </row>
    <row r="433" spans="2:65" s="14" customFormat="1" ht="11.25" x14ac:dyDescent="0.2">
      <c r="B433" s="166"/>
      <c r="D433" s="152" t="s">
        <v>322</v>
      </c>
      <c r="E433" s="167" t="s">
        <v>43</v>
      </c>
      <c r="F433" s="168" t="s">
        <v>5429</v>
      </c>
      <c r="H433" s="167" t="s">
        <v>43</v>
      </c>
      <c r="I433" s="169"/>
      <c r="L433" s="166"/>
      <c r="M433" s="170"/>
      <c r="T433" s="171"/>
      <c r="AT433" s="167" t="s">
        <v>322</v>
      </c>
      <c r="AU433" s="167" t="s">
        <v>90</v>
      </c>
      <c r="AV433" s="14" t="s">
        <v>88</v>
      </c>
      <c r="AW433" s="14" t="s">
        <v>41</v>
      </c>
      <c r="AX433" s="14" t="s">
        <v>81</v>
      </c>
      <c r="AY433" s="167" t="s">
        <v>311</v>
      </c>
    </row>
    <row r="434" spans="2:65" s="12" customFormat="1" ht="11.25" x14ac:dyDescent="0.2">
      <c r="B434" s="151"/>
      <c r="D434" s="152" t="s">
        <v>322</v>
      </c>
      <c r="E434" s="153" t="s">
        <v>43</v>
      </c>
      <c r="F434" s="154" t="s">
        <v>5770</v>
      </c>
      <c r="H434" s="155">
        <v>1</v>
      </c>
      <c r="I434" s="156"/>
      <c r="L434" s="151"/>
      <c r="M434" s="157"/>
      <c r="T434" s="158"/>
      <c r="AT434" s="153" t="s">
        <v>322</v>
      </c>
      <c r="AU434" s="153" t="s">
        <v>90</v>
      </c>
      <c r="AV434" s="12" t="s">
        <v>90</v>
      </c>
      <c r="AW434" s="12" t="s">
        <v>41</v>
      </c>
      <c r="AX434" s="12" t="s">
        <v>81</v>
      </c>
      <c r="AY434" s="153" t="s">
        <v>311</v>
      </c>
    </row>
    <row r="435" spans="2:65" s="12" customFormat="1" ht="11.25" x14ac:dyDescent="0.2">
      <c r="B435" s="151"/>
      <c r="D435" s="152" t="s">
        <v>322</v>
      </c>
      <c r="E435" s="153" t="s">
        <v>43</v>
      </c>
      <c r="F435" s="154" t="s">
        <v>5771</v>
      </c>
      <c r="H435" s="155">
        <v>4</v>
      </c>
      <c r="I435" s="156"/>
      <c r="L435" s="151"/>
      <c r="M435" s="157"/>
      <c r="T435" s="158"/>
      <c r="AT435" s="153" t="s">
        <v>322</v>
      </c>
      <c r="AU435" s="153" t="s">
        <v>90</v>
      </c>
      <c r="AV435" s="12" t="s">
        <v>90</v>
      </c>
      <c r="AW435" s="12" t="s">
        <v>41</v>
      </c>
      <c r="AX435" s="12" t="s">
        <v>81</v>
      </c>
      <c r="AY435" s="153" t="s">
        <v>311</v>
      </c>
    </row>
    <row r="436" spans="2:65" s="12" customFormat="1" ht="11.25" x14ac:dyDescent="0.2">
      <c r="B436" s="151"/>
      <c r="D436" s="152" t="s">
        <v>322</v>
      </c>
      <c r="E436" s="153" t="s">
        <v>43</v>
      </c>
      <c r="F436" s="154" t="s">
        <v>5772</v>
      </c>
      <c r="H436" s="155">
        <v>4</v>
      </c>
      <c r="I436" s="156"/>
      <c r="L436" s="151"/>
      <c r="M436" s="157"/>
      <c r="T436" s="158"/>
      <c r="AT436" s="153" t="s">
        <v>322</v>
      </c>
      <c r="AU436" s="153" t="s">
        <v>90</v>
      </c>
      <c r="AV436" s="12" t="s">
        <v>90</v>
      </c>
      <c r="AW436" s="12" t="s">
        <v>41</v>
      </c>
      <c r="AX436" s="12" t="s">
        <v>81</v>
      </c>
      <c r="AY436" s="153" t="s">
        <v>311</v>
      </c>
    </row>
    <row r="437" spans="2:65" s="13" customFormat="1" ht="11.25" x14ac:dyDescent="0.2">
      <c r="B437" s="159"/>
      <c r="D437" s="152" t="s">
        <v>322</v>
      </c>
      <c r="E437" s="160" t="s">
        <v>43</v>
      </c>
      <c r="F437" s="161" t="s">
        <v>331</v>
      </c>
      <c r="H437" s="162">
        <v>9</v>
      </c>
      <c r="I437" s="163"/>
      <c r="L437" s="159"/>
      <c r="M437" s="164"/>
      <c r="T437" s="165"/>
      <c r="AT437" s="160" t="s">
        <v>322</v>
      </c>
      <c r="AU437" s="160" t="s">
        <v>90</v>
      </c>
      <c r="AV437" s="13" t="s">
        <v>318</v>
      </c>
      <c r="AW437" s="13" t="s">
        <v>41</v>
      </c>
      <c r="AX437" s="13" t="s">
        <v>88</v>
      </c>
      <c r="AY437" s="160" t="s">
        <v>311</v>
      </c>
    </row>
    <row r="438" spans="2:65" s="1" customFormat="1" ht="16.5" customHeight="1" x14ac:dyDescent="0.2">
      <c r="B438" s="34"/>
      <c r="C438" s="172" t="s">
        <v>709</v>
      </c>
      <c r="D438" s="172" t="s">
        <v>634</v>
      </c>
      <c r="E438" s="173" t="s">
        <v>5773</v>
      </c>
      <c r="F438" s="174" t="s">
        <v>5774</v>
      </c>
      <c r="G438" s="175" t="s">
        <v>340</v>
      </c>
      <c r="H438" s="176">
        <v>9</v>
      </c>
      <c r="I438" s="177"/>
      <c r="J438" s="178">
        <f>ROUND(I438*H438,2)</f>
        <v>0</v>
      </c>
      <c r="K438" s="174" t="s">
        <v>317</v>
      </c>
      <c r="L438" s="179"/>
      <c r="M438" s="180" t="s">
        <v>43</v>
      </c>
      <c r="N438" s="181" t="s">
        <v>52</v>
      </c>
      <c r="P438" s="143">
        <f>O438*H438</f>
        <v>0</v>
      </c>
      <c r="Q438" s="143">
        <v>3.5999999999999999E-3</v>
      </c>
      <c r="R438" s="143">
        <f>Q438*H438</f>
        <v>3.2399999999999998E-2</v>
      </c>
      <c r="S438" s="143">
        <v>0</v>
      </c>
      <c r="T438" s="144">
        <f>S438*H438</f>
        <v>0</v>
      </c>
      <c r="AR438" s="145" t="s">
        <v>362</v>
      </c>
      <c r="AT438" s="145" t="s">
        <v>634</v>
      </c>
      <c r="AU438" s="145" t="s">
        <v>90</v>
      </c>
      <c r="AY438" s="18" t="s">
        <v>311</v>
      </c>
      <c r="BE438" s="146">
        <f>IF(N438="základní",J438,0)</f>
        <v>0</v>
      </c>
      <c r="BF438" s="146">
        <f>IF(N438="snížená",J438,0)</f>
        <v>0</v>
      </c>
      <c r="BG438" s="146">
        <f>IF(N438="zákl. přenesená",J438,0)</f>
        <v>0</v>
      </c>
      <c r="BH438" s="146">
        <f>IF(N438="sníž. přenesená",J438,0)</f>
        <v>0</v>
      </c>
      <c r="BI438" s="146">
        <f>IF(N438="nulová",J438,0)</f>
        <v>0</v>
      </c>
      <c r="BJ438" s="18" t="s">
        <v>88</v>
      </c>
      <c r="BK438" s="146">
        <f>ROUND(I438*H438,2)</f>
        <v>0</v>
      </c>
      <c r="BL438" s="18" t="s">
        <v>318</v>
      </c>
      <c r="BM438" s="145" t="s">
        <v>5775</v>
      </c>
    </row>
    <row r="439" spans="2:65" s="1" customFormat="1" ht="24.2" customHeight="1" x14ac:dyDescent="0.2">
      <c r="B439" s="34"/>
      <c r="C439" s="134" t="s">
        <v>716</v>
      </c>
      <c r="D439" s="134" t="s">
        <v>313</v>
      </c>
      <c r="E439" s="135" t="s">
        <v>5776</v>
      </c>
      <c r="F439" s="136" t="s">
        <v>5777</v>
      </c>
      <c r="G439" s="137" t="s">
        <v>379</v>
      </c>
      <c r="H439" s="138">
        <v>186.1</v>
      </c>
      <c r="I439" s="139"/>
      <c r="J439" s="140">
        <f>ROUND(I439*H439,2)</f>
        <v>0</v>
      </c>
      <c r="K439" s="136" t="s">
        <v>317</v>
      </c>
      <c r="L439" s="34"/>
      <c r="M439" s="141" t="s">
        <v>43</v>
      </c>
      <c r="N439" s="142" t="s">
        <v>52</v>
      </c>
      <c r="P439" s="143">
        <f>O439*H439</f>
        <v>0</v>
      </c>
      <c r="Q439" s="143">
        <v>0</v>
      </c>
      <c r="R439" s="143">
        <f>Q439*H439</f>
        <v>0</v>
      </c>
      <c r="S439" s="143">
        <v>0</v>
      </c>
      <c r="T439" s="144">
        <f>S439*H439</f>
        <v>0</v>
      </c>
      <c r="AR439" s="145" t="s">
        <v>318</v>
      </c>
      <c r="AT439" s="145" t="s">
        <v>313</v>
      </c>
      <c r="AU439" s="145" t="s">
        <v>90</v>
      </c>
      <c r="AY439" s="18" t="s">
        <v>311</v>
      </c>
      <c r="BE439" s="146">
        <f>IF(N439="základní",J439,0)</f>
        <v>0</v>
      </c>
      <c r="BF439" s="146">
        <f>IF(N439="snížená",J439,0)</f>
        <v>0</v>
      </c>
      <c r="BG439" s="146">
        <f>IF(N439="zákl. přenesená",J439,0)</f>
        <v>0</v>
      </c>
      <c r="BH439" s="146">
        <f>IF(N439="sníž. přenesená",J439,0)</f>
        <v>0</v>
      </c>
      <c r="BI439" s="146">
        <f>IF(N439="nulová",J439,0)</f>
        <v>0</v>
      </c>
      <c r="BJ439" s="18" t="s">
        <v>88</v>
      </c>
      <c r="BK439" s="146">
        <f>ROUND(I439*H439,2)</f>
        <v>0</v>
      </c>
      <c r="BL439" s="18" t="s">
        <v>318</v>
      </c>
      <c r="BM439" s="145" t="s">
        <v>5778</v>
      </c>
    </row>
    <row r="440" spans="2:65" s="1" customFormat="1" ht="11.25" x14ac:dyDescent="0.2">
      <c r="B440" s="34"/>
      <c r="D440" s="147" t="s">
        <v>320</v>
      </c>
      <c r="F440" s="148" t="s">
        <v>5779</v>
      </c>
      <c r="I440" s="149"/>
      <c r="L440" s="34"/>
      <c r="M440" s="150"/>
      <c r="T440" s="55"/>
      <c r="AT440" s="18" t="s">
        <v>320</v>
      </c>
      <c r="AU440" s="18" t="s">
        <v>90</v>
      </c>
    </row>
    <row r="441" spans="2:65" s="14" customFormat="1" ht="11.25" x14ac:dyDescent="0.2">
      <c r="B441" s="166"/>
      <c r="D441" s="152" t="s">
        <v>322</v>
      </c>
      <c r="E441" s="167" t="s">
        <v>43</v>
      </c>
      <c r="F441" s="168" t="s">
        <v>5429</v>
      </c>
      <c r="H441" s="167" t="s">
        <v>43</v>
      </c>
      <c r="I441" s="169"/>
      <c r="L441" s="166"/>
      <c r="M441" s="170"/>
      <c r="T441" s="171"/>
      <c r="AT441" s="167" t="s">
        <v>322</v>
      </c>
      <c r="AU441" s="167" t="s">
        <v>90</v>
      </c>
      <c r="AV441" s="14" t="s">
        <v>88</v>
      </c>
      <c r="AW441" s="14" t="s">
        <v>41</v>
      </c>
      <c r="AX441" s="14" t="s">
        <v>81</v>
      </c>
      <c r="AY441" s="167" t="s">
        <v>311</v>
      </c>
    </row>
    <row r="442" spans="2:65" s="12" customFormat="1" ht="11.25" x14ac:dyDescent="0.2">
      <c r="B442" s="151"/>
      <c r="D442" s="152" t="s">
        <v>322</v>
      </c>
      <c r="E442" s="153" t="s">
        <v>43</v>
      </c>
      <c r="F442" s="154" t="s">
        <v>5780</v>
      </c>
      <c r="H442" s="155">
        <v>28.2</v>
      </c>
      <c r="I442" s="156"/>
      <c r="L442" s="151"/>
      <c r="M442" s="157"/>
      <c r="T442" s="158"/>
      <c r="AT442" s="153" t="s">
        <v>322</v>
      </c>
      <c r="AU442" s="153" t="s">
        <v>90</v>
      </c>
      <c r="AV442" s="12" t="s">
        <v>90</v>
      </c>
      <c r="AW442" s="12" t="s">
        <v>41</v>
      </c>
      <c r="AX442" s="12" t="s">
        <v>81</v>
      </c>
      <c r="AY442" s="153" t="s">
        <v>311</v>
      </c>
    </row>
    <row r="443" spans="2:65" s="12" customFormat="1" ht="11.25" x14ac:dyDescent="0.2">
      <c r="B443" s="151"/>
      <c r="D443" s="152" t="s">
        <v>322</v>
      </c>
      <c r="E443" s="153" t="s">
        <v>43</v>
      </c>
      <c r="F443" s="154" t="s">
        <v>5781</v>
      </c>
      <c r="H443" s="155">
        <v>157.9</v>
      </c>
      <c r="I443" s="156"/>
      <c r="L443" s="151"/>
      <c r="M443" s="157"/>
      <c r="T443" s="158"/>
      <c r="AT443" s="153" t="s">
        <v>322</v>
      </c>
      <c r="AU443" s="153" t="s">
        <v>90</v>
      </c>
      <c r="AV443" s="12" t="s">
        <v>90</v>
      </c>
      <c r="AW443" s="12" t="s">
        <v>41</v>
      </c>
      <c r="AX443" s="12" t="s">
        <v>81</v>
      </c>
      <c r="AY443" s="153" t="s">
        <v>311</v>
      </c>
    </row>
    <row r="444" spans="2:65" s="13" customFormat="1" ht="11.25" x14ac:dyDescent="0.2">
      <c r="B444" s="159"/>
      <c r="D444" s="152" t="s">
        <v>322</v>
      </c>
      <c r="E444" s="160" t="s">
        <v>43</v>
      </c>
      <c r="F444" s="161" t="s">
        <v>331</v>
      </c>
      <c r="H444" s="162">
        <v>186.1</v>
      </c>
      <c r="I444" s="163"/>
      <c r="L444" s="159"/>
      <c r="M444" s="164"/>
      <c r="T444" s="165"/>
      <c r="AT444" s="160" t="s">
        <v>322</v>
      </c>
      <c r="AU444" s="160" t="s">
        <v>90</v>
      </c>
      <c r="AV444" s="13" t="s">
        <v>318</v>
      </c>
      <c r="AW444" s="13" t="s">
        <v>41</v>
      </c>
      <c r="AX444" s="13" t="s">
        <v>88</v>
      </c>
      <c r="AY444" s="160" t="s">
        <v>311</v>
      </c>
    </row>
    <row r="445" spans="2:65" s="1" customFormat="1" ht="24.2" customHeight="1" x14ac:dyDescent="0.2">
      <c r="B445" s="34"/>
      <c r="C445" s="172" t="s">
        <v>720</v>
      </c>
      <c r="D445" s="172" t="s">
        <v>634</v>
      </c>
      <c r="E445" s="173" t="s">
        <v>5782</v>
      </c>
      <c r="F445" s="174" t="s">
        <v>5783</v>
      </c>
      <c r="G445" s="175" t="s">
        <v>379</v>
      </c>
      <c r="H445" s="176">
        <v>188.892</v>
      </c>
      <c r="I445" s="177"/>
      <c r="J445" s="178">
        <f>ROUND(I445*H445,2)</f>
        <v>0</v>
      </c>
      <c r="K445" s="174" t="s">
        <v>317</v>
      </c>
      <c r="L445" s="179"/>
      <c r="M445" s="180" t="s">
        <v>43</v>
      </c>
      <c r="N445" s="181" t="s">
        <v>52</v>
      </c>
      <c r="P445" s="143">
        <f>O445*H445</f>
        <v>0</v>
      </c>
      <c r="Q445" s="143">
        <v>9.5899999999999996E-3</v>
      </c>
      <c r="R445" s="143">
        <f>Q445*H445</f>
        <v>1.8114742799999999</v>
      </c>
      <c r="S445" s="143">
        <v>0</v>
      </c>
      <c r="T445" s="144">
        <f>S445*H445</f>
        <v>0</v>
      </c>
      <c r="AR445" s="145" t="s">
        <v>362</v>
      </c>
      <c r="AT445" s="145" t="s">
        <v>634</v>
      </c>
      <c r="AU445" s="145" t="s">
        <v>90</v>
      </c>
      <c r="AY445" s="18" t="s">
        <v>311</v>
      </c>
      <c r="BE445" s="146">
        <f>IF(N445="základní",J445,0)</f>
        <v>0</v>
      </c>
      <c r="BF445" s="146">
        <f>IF(N445="snížená",J445,0)</f>
        <v>0</v>
      </c>
      <c r="BG445" s="146">
        <f>IF(N445="zákl. přenesená",J445,0)</f>
        <v>0</v>
      </c>
      <c r="BH445" s="146">
        <f>IF(N445="sníž. přenesená",J445,0)</f>
        <v>0</v>
      </c>
      <c r="BI445" s="146">
        <f>IF(N445="nulová",J445,0)</f>
        <v>0</v>
      </c>
      <c r="BJ445" s="18" t="s">
        <v>88</v>
      </c>
      <c r="BK445" s="146">
        <f>ROUND(I445*H445,2)</f>
        <v>0</v>
      </c>
      <c r="BL445" s="18" t="s">
        <v>318</v>
      </c>
      <c r="BM445" s="145" t="s">
        <v>5784</v>
      </c>
    </row>
    <row r="446" spans="2:65" s="12" customFormat="1" ht="11.25" x14ac:dyDescent="0.2">
      <c r="B446" s="151"/>
      <c r="D446" s="152" t="s">
        <v>322</v>
      </c>
      <c r="F446" s="154" t="s">
        <v>5785</v>
      </c>
      <c r="H446" s="155">
        <v>188.892</v>
      </c>
      <c r="I446" s="156"/>
      <c r="L446" s="151"/>
      <c r="M446" s="157"/>
      <c r="T446" s="158"/>
      <c r="AT446" s="153" t="s">
        <v>322</v>
      </c>
      <c r="AU446" s="153" t="s">
        <v>90</v>
      </c>
      <c r="AV446" s="12" t="s">
        <v>90</v>
      </c>
      <c r="AW446" s="12" t="s">
        <v>4</v>
      </c>
      <c r="AX446" s="12" t="s">
        <v>88</v>
      </c>
      <c r="AY446" s="153" t="s">
        <v>311</v>
      </c>
    </row>
    <row r="447" spans="2:65" s="1" customFormat="1" ht="16.5" customHeight="1" x14ac:dyDescent="0.2">
      <c r="B447" s="34"/>
      <c r="C447" s="172" t="s">
        <v>726</v>
      </c>
      <c r="D447" s="172" t="s">
        <v>634</v>
      </c>
      <c r="E447" s="173" t="s">
        <v>5786</v>
      </c>
      <c r="F447" s="174" t="s">
        <v>5787</v>
      </c>
      <c r="G447" s="175" t="s">
        <v>340</v>
      </c>
      <c r="H447" s="176">
        <v>6</v>
      </c>
      <c r="I447" s="177"/>
      <c r="J447" s="178">
        <f>ROUND(I447*H447,2)</f>
        <v>0</v>
      </c>
      <c r="K447" s="174" t="s">
        <v>317</v>
      </c>
      <c r="L447" s="179"/>
      <c r="M447" s="180" t="s">
        <v>43</v>
      </c>
      <c r="N447" s="181" t="s">
        <v>52</v>
      </c>
      <c r="P447" s="143">
        <f>O447*H447</f>
        <v>0</v>
      </c>
      <c r="Q447" s="143">
        <v>1.8699999999999999E-3</v>
      </c>
      <c r="R447" s="143">
        <f>Q447*H447</f>
        <v>1.1219999999999999E-2</v>
      </c>
      <c r="S447" s="143">
        <v>0</v>
      </c>
      <c r="T447" s="144">
        <f>S447*H447</f>
        <v>0</v>
      </c>
      <c r="AR447" s="145" t="s">
        <v>362</v>
      </c>
      <c r="AT447" s="145" t="s">
        <v>634</v>
      </c>
      <c r="AU447" s="145" t="s">
        <v>90</v>
      </c>
      <c r="AY447" s="18" t="s">
        <v>311</v>
      </c>
      <c r="BE447" s="146">
        <f>IF(N447="základní",J447,0)</f>
        <v>0</v>
      </c>
      <c r="BF447" s="146">
        <f>IF(N447="snížená",J447,0)</f>
        <v>0</v>
      </c>
      <c r="BG447" s="146">
        <f>IF(N447="zákl. přenesená",J447,0)</f>
        <v>0</v>
      </c>
      <c r="BH447" s="146">
        <f>IF(N447="sníž. přenesená",J447,0)</f>
        <v>0</v>
      </c>
      <c r="BI447" s="146">
        <f>IF(N447="nulová",J447,0)</f>
        <v>0</v>
      </c>
      <c r="BJ447" s="18" t="s">
        <v>88</v>
      </c>
      <c r="BK447" s="146">
        <f>ROUND(I447*H447,2)</f>
        <v>0</v>
      </c>
      <c r="BL447" s="18" t="s">
        <v>318</v>
      </c>
      <c r="BM447" s="145" t="s">
        <v>5788</v>
      </c>
    </row>
    <row r="448" spans="2:65" s="14" customFormat="1" ht="11.25" x14ac:dyDescent="0.2">
      <c r="B448" s="166"/>
      <c r="D448" s="152" t="s">
        <v>322</v>
      </c>
      <c r="E448" s="167" t="s">
        <v>43</v>
      </c>
      <c r="F448" s="168" t="s">
        <v>5429</v>
      </c>
      <c r="H448" s="167" t="s">
        <v>43</v>
      </c>
      <c r="I448" s="169"/>
      <c r="L448" s="166"/>
      <c r="M448" s="170"/>
      <c r="T448" s="171"/>
      <c r="AT448" s="167" t="s">
        <v>322</v>
      </c>
      <c r="AU448" s="167" t="s">
        <v>90</v>
      </c>
      <c r="AV448" s="14" t="s">
        <v>88</v>
      </c>
      <c r="AW448" s="14" t="s">
        <v>41</v>
      </c>
      <c r="AX448" s="14" t="s">
        <v>81</v>
      </c>
      <c r="AY448" s="167" t="s">
        <v>311</v>
      </c>
    </row>
    <row r="449" spans="2:65" s="12" customFormat="1" ht="11.25" x14ac:dyDescent="0.2">
      <c r="B449" s="151"/>
      <c r="D449" s="152" t="s">
        <v>322</v>
      </c>
      <c r="E449" s="153" t="s">
        <v>43</v>
      </c>
      <c r="F449" s="154" t="s">
        <v>5789</v>
      </c>
      <c r="H449" s="155">
        <v>4</v>
      </c>
      <c r="I449" s="156"/>
      <c r="L449" s="151"/>
      <c r="M449" s="157"/>
      <c r="T449" s="158"/>
      <c r="AT449" s="153" t="s">
        <v>322</v>
      </c>
      <c r="AU449" s="153" t="s">
        <v>90</v>
      </c>
      <c r="AV449" s="12" t="s">
        <v>90</v>
      </c>
      <c r="AW449" s="12" t="s">
        <v>41</v>
      </c>
      <c r="AX449" s="12" t="s">
        <v>81</v>
      </c>
      <c r="AY449" s="153" t="s">
        <v>311</v>
      </c>
    </row>
    <row r="450" spans="2:65" s="12" customFormat="1" ht="11.25" x14ac:dyDescent="0.2">
      <c r="B450" s="151"/>
      <c r="D450" s="152" t="s">
        <v>322</v>
      </c>
      <c r="E450" s="153" t="s">
        <v>43</v>
      </c>
      <c r="F450" s="154" t="s">
        <v>5790</v>
      </c>
      <c r="H450" s="155">
        <v>2</v>
      </c>
      <c r="I450" s="156"/>
      <c r="L450" s="151"/>
      <c r="M450" s="157"/>
      <c r="T450" s="158"/>
      <c r="AT450" s="153" t="s">
        <v>322</v>
      </c>
      <c r="AU450" s="153" t="s">
        <v>90</v>
      </c>
      <c r="AV450" s="12" t="s">
        <v>90</v>
      </c>
      <c r="AW450" s="12" t="s">
        <v>41</v>
      </c>
      <c r="AX450" s="12" t="s">
        <v>81</v>
      </c>
      <c r="AY450" s="153" t="s">
        <v>311</v>
      </c>
    </row>
    <row r="451" spans="2:65" s="13" customFormat="1" ht="11.25" x14ac:dyDescent="0.2">
      <c r="B451" s="159"/>
      <c r="D451" s="152" t="s">
        <v>322</v>
      </c>
      <c r="E451" s="160" t="s">
        <v>43</v>
      </c>
      <c r="F451" s="161" t="s">
        <v>331</v>
      </c>
      <c r="H451" s="162">
        <v>6</v>
      </c>
      <c r="I451" s="163"/>
      <c r="L451" s="159"/>
      <c r="M451" s="164"/>
      <c r="T451" s="165"/>
      <c r="AT451" s="160" t="s">
        <v>322</v>
      </c>
      <c r="AU451" s="160" t="s">
        <v>90</v>
      </c>
      <c r="AV451" s="13" t="s">
        <v>318</v>
      </c>
      <c r="AW451" s="13" t="s">
        <v>41</v>
      </c>
      <c r="AX451" s="13" t="s">
        <v>88</v>
      </c>
      <c r="AY451" s="160" t="s">
        <v>311</v>
      </c>
    </row>
    <row r="452" spans="2:65" s="1" customFormat="1" ht="24.2" customHeight="1" x14ac:dyDescent="0.2">
      <c r="B452" s="34"/>
      <c r="C452" s="134" t="s">
        <v>732</v>
      </c>
      <c r="D452" s="134" t="s">
        <v>313</v>
      </c>
      <c r="E452" s="135" t="s">
        <v>5791</v>
      </c>
      <c r="F452" s="136" t="s">
        <v>5792</v>
      </c>
      <c r="G452" s="137" t="s">
        <v>379</v>
      </c>
      <c r="H452" s="138">
        <v>254.8</v>
      </c>
      <c r="I452" s="139"/>
      <c r="J452" s="140">
        <f>ROUND(I452*H452,2)</f>
        <v>0</v>
      </c>
      <c r="K452" s="136" t="s">
        <v>317</v>
      </c>
      <c r="L452" s="34"/>
      <c r="M452" s="141" t="s">
        <v>43</v>
      </c>
      <c r="N452" s="142" t="s">
        <v>52</v>
      </c>
      <c r="P452" s="143">
        <f>O452*H452</f>
        <v>0</v>
      </c>
      <c r="Q452" s="143">
        <v>0</v>
      </c>
      <c r="R452" s="143">
        <f>Q452*H452</f>
        <v>0</v>
      </c>
      <c r="S452" s="143">
        <v>0</v>
      </c>
      <c r="T452" s="144">
        <f>S452*H452</f>
        <v>0</v>
      </c>
      <c r="AR452" s="145" t="s">
        <v>318</v>
      </c>
      <c r="AT452" s="145" t="s">
        <v>313</v>
      </c>
      <c r="AU452" s="145" t="s">
        <v>90</v>
      </c>
      <c r="AY452" s="18" t="s">
        <v>311</v>
      </c>
      <c r="BE452" s="146">
        <f>IF(N452="základní",J452,0)</f>
        <v>0</v>
      </c>
      <c r="BF452" s="146">
        <f>IF(N452="snížená",J452,0)</f>
        <v>0</v>
      </c>
      <c r="BG452" s="146">
        <f>IF(N452="zákl. přenesená",J452,0)</f>
        <v>0</v>
      </c>
      <c r="BH452" s="146">
        <f>IF(N452="sníž. přenesená",J452,0)</f>
        <v>0</v>
      </c>
      <c r="BI452" s="146">
        <f>IF(N452="nulová",J452,0)</f>
        <v>0</v>
      </c>
      <c r="BJ452" s="18" t="s">
        <v>88</v>
      </c>
      <c r="BK452" s="146">
        <f>ROUND(I452*H452,2)</f>
        <v>0</v>
      </c>
      <c r="BL452" s="18" t="s">
        <v>318</v>
      </c>
      <c r="BM452" s="145" t="s">
        <v>5793</v>
      </c>
    </row>
    <row r="453" spans="2:65" s="1" customFormat="1" ht="11.25" x14ac:dyDescent="0.2">
      <c r="B453" s="34"/>
      <c r="D453" s="147" t="s">
        <v>320</v>
      </c>
      <c r="F453" s="148" t="s">
        <v>5794</v>
      </c>
      <c r="I453" s="149"/>
      <c r="L453" s="34"/>
      <c r="M453" s="150"/>
      <c r="T453" s="55"/>
      <c r="AT453" s="18" t="s">
        <v>320</v>
      </c>
      <c r="AU453" s="18" t="s">
        <v>90</v>
      </c>
    </row>
    <row r="454" spans="2:65" s="14" customFormat="1" ht="11.25" x14ac:dyDescent="0.2">
      <c r="B454" s="166"/>
      <c r="D454" s="152" t="s">
        <v>322</v>
      </c>
      <c r="E454" s="167" t="s">
        <v>43</v>
      </c>
      <c r="F454" s="168" t="s">
        <v>5429</v>
      </c>
      <c r="H454" s="167" t="s">
        <v>43</v>
      </c>
      <c r="I454" s="169"/>
      <c r="L454" s="166"/>
      <c r="M454" s="170"/>
      <c r="T454" s="171"/>
      <c r="AT454" s="167" t="s">
        <v>322</v>
      </c>
      <c r="AU454" s="167" t="s">
        <v>90</v>
      </c>
      <c r="AV454" s="14" t="s">
        <v>88</v>
      </c>
      <c r="AW454" s="14" t="s">
        <v>41</v>
      </c>
      <c r="AX454" s="14" t="s">
        <v>81</v>
      </c>
      <c r="AY454" s="167" t="s">
        <v>311</v>
      </c>
    </row>
    <row r="455" spans="2:65" s="12" customFormat="1" ht="11.25" x14ac:dyDescent="0.2">
      <c r="B455" s="151"/>
      <c r="D455" s="152" t="s">
        <v>322</v>
      </c>
      <c r="E455" s="153" t="s">
        <v>43</v>
      </c>
      <c r="F455" s="154" t="s">
        <v>5795</v>
      </c>
      <c r="H455" s="155">
        <v>158.1</v>
      </c>
      <c r="I455" s="156"/>
      <c r="L455" s="151"/>
      <c r="M455" s="157"/>
      <c r="T455" s="158"/>
      <c r="AT455" s="153" t="s">
        <v>322</v>
      </c>
      <c r="AU455" s="153" t="s">
        <v>90</v>
      </c>
      <c r="AV455" s="12" t="s">
        <v>90</v>
      </c>
      <c r="AW455" s="12" t="s">
        <v>41</v>
      </c>
      <c r="AX455" s="12" t="s">
        <v>81</v>
      </c>
      <c r="AY455" s="153" t="s">
        <v>311</v>
      </c>
    </row>
    <row r="456" spans="2:65" s="12" customFormat="1" ht="11.25" x14ac:dyDescent="0.2">
      <c r="B456" s="151"/>
      <c r="D456" s="152" t="s">
        <v>322</v>
      </c>
      <c r="E456" s="153" t="s">
        <v>43</v>
      </c>
      <c r="F456" s="154" t="s">
        <v>5796</v>
      </c>
      <c r="H456" s="155">
        <v>52.8</v>
      </c>
      <c r="I456" s="156"/>
      <c r="L456" s="151"/>
      <c r="M456" s="157"/>
      <c r="T456" s="158"/>
      <c r="AT456" s="153" t="s">
        <v>322</v>
      </c>
      <c r="AU456" s="153" t="s">
        <v>90</v>
      </c>
      <c r="AV456" s="12" t="s">
        <v>90</v>
      </c>
      <c r="AW456" s="12" t="s">
        <v>41</v>
      </c>
      <c r="AX456" s="12" t="s">
        <v>81</v>
      </c>
      <c r="AY456" s="153" t="s">
        <v>311</v>
      </c>
    </row>
    <row r="457" spans="2:65" s="12" customFormat="1" ht="11.25" x14ac:dyDescent="0.2">
      <c r="B457" s="151"/>
      <c r="D457" s="152" t="s">
        <v>322</v>
      </c>
      <c r="E457" s="153" t="s">
        <v>43</v>
      </c>
      <c r="F457" s="154" t="s">
        <v>5797</v>
      </c>
      <c r="H457" s="155">
        <v>43.9</v>
      </c>
      <c r="I457" s="156"/>
      <c r="L457" s="151"/>
      <c r="M457" s="157"/>
      <c r="T457" s="158"/>
      <c r="AT457" s="153" t="s">
        <v>322</v>
      </c>
      <c r="AU457" s="153" t="s">
        <v>90</v>
      </c>
      <c r="AV457" s="12" t="s">
        <v>90</v>
      </c>
      <c r="AW457" s="12" t="s">
        <v>41</v>
      </c>
      <c r="AX457" s="12" t="s">
        <v>81</v>
      </c>
      <c r="AY457" s="153" t="s">
        <v>311</v>
      </c>
    </row>
    <row r="458" spans="2:65" s="13" customFormat="1" ht="11.25" x14ac:dyDescent="0.2">
      <c r="B458" s="159"/>
      <c r="D458" s="152" t="s">
        <v>322</v>
      </c>
      <c r="E458" s="160" t="s">
        <v>43</v>
      </c>
      <c r="F458" s="161" t="s">
        <v>331</v>
      </c>
      <c r="H458" s="162">
        <v>254.8</v>
      </c>
      <c r="I458" s="163"/>
      <c r="L458" s="159"/>
      <c r="M458" s="164"/>
      <c r="T458" s="165"/>
      <c r="AT458" s="160" t="s">
        <v>322</v>
      </c>
      <c r="AU458" s="160" t="s">
        <v>90</v>
      </c>
      <c r="AV458" s="13" t="s">
        <v>318</v>
      </c>
      <c r="AW458" s="13" t="s">
        <v>41</v>
      </c>
      <c r="AX458" s="13" t="s">
        <v>88</v>
      </c>
      <c r="AY458" s="160" t="s">
        <v>311</v>
      </c>
    </row>
    <row r="459" spans="2:65" s="1" customFormat="1" ht="16.5" customHeight="1" x14ac:dyDescent="0.2">
      <c r="B459" s="34"/>
      <c r="C459" s="172" t="s">
        <v>737</v>
      </c>
      <c r="D459" s="172" t="s">
        <v>634</v>
      </c>
      <c r="E459" s="173" t="s">
        <v>5798</v>
      </c>
      <c r="F459" s="174" t="s">
        <v>5799</v>
      </c>
      <c r="G459" s="175" t="s">
        <v>379</v>
      </c>
      <c r="H459" s="176">
        <v>258.62200000000001</v>
      </c>
      <c r="I459" s="177"/>
      <c r="J459" s="178">
        <f>ROUND(I459*H459,2)</f>
        <v>0</v>
      </c>
      <c r="K459" s="174" t="s">
        <v>317</v>
      </c>
      <c r="L459" s="179"/>
      <c r="M459" s="180" t="s">
        <v>43</v>
      </c>
      <c r="N459" s="181" t="s">
        <v>52</v>
      </c>
      <c r="P459" s="143">
        <f>O459*H459</f>
        <v>0</v>
      </c>
      <c r="Q459" s="143">
        <v>1.6199999999999999E-2</v>
      </c>
      <c r="R459" s="143">
        <f>Q459*H459</f>
        <v>4.1896763999999997</v>
      </c>
      <c r="S459" s="143">
        <v>0</v>
      </c>
      <c r="T459" s="144">
        <f>S459*H459</f>
        <v>0</v>
      </c>
      <c r="AR459" s="145" t="s">
        <v>362</v>
      </c>
      <c r="AT459" s="145" t="s">
        <v>634</v>
      </c>
      <c r="AU459" s="145" t="s">
        <v>90</v>
      </c>
      <c r="AY459" s="18" t="s">
        <v>311</v>
      </c>
      <c r="BE459" s="146">
        <f>IF(N459="základní",J459,0)</f>
        <v>0</v>
      </c>
      <c r="BF459" s="146">
        <f>IF(N459="snížená",J459,0)</f>
        <v>0</v>
      </c>
      <c r="BG459" s="146">
        <f>IF(N459="zákl. přenesená",J459,0)</f>
        <v>0</v>
      </c>
      <c r="BH459" s="146">
        <f>IF(N459="sníž. přenesená",J459,0)</f>
        <v>0</v>
      </c>
      <c r="BI459" s="146">
        <f>IF(N459="nulová",J459,0)</f>
        <v>0</v>
      </c>
      <c r="BJ459" s="18" t="s">
        <v>88</v>
      </c>
      <c r="BK459" s="146">
        <f>ROUND(I459*H459,2)</f>
        <v>0</v>
      </c>
      <c r="BL459" s="18" t="s">
        <v>318</v>
      </c>
      <c r="BM459" s="145" t="s">
        <v>5800</v>
      </c>
    </row>
    <row r="460" spans="2:65" s="12" customFormat="1" ht="11.25" x14ac:dyDescent="0.2">
      <c r="B460" s="151"/>
      <c r="D460" s="152" t="s">
        <v>322</v>
      </c>
      <c r="F460" s="154" t="s">
        <v>5801</v>
      </c>
      <c r="H460" s="155">
        <v>258.62200000000001</v>
      </c>
      <c r="I460" s="156"/>
      <c r="L460" s="151"/>
      <c r="M460" s="157"/>
      <c r="T460" s="158"/>
      <c r="AT460" s="153" t="s">
        <v>322</v>
      </c>
      <c r="AU460" s="153" t="s">
        <v>90</v>
      </c>
      <c r="AV460" s="12" t="s">
        <v>90</v>
      </c>
      <c r="AW460" s="12" t="s">
        <v>4</v>
      </c>
      <c r="AX460" s="12" t="s">
        <v>88</v>
      </c>
      <c r="AY460" s="153" t="s">
        <v>311</v>
      </c>
    </row>
    <row r="461" spans="2:65" s="1" customFormat="1" ht="16.5" customHeight="1" x14ac:dyDescent="0.2">
      <c r="B461" s="34"/>
      <c r="C461" s="172" t="s">
        <v>743</v>
      </c>
      <c r="D461" s="172" t="s">
        <v>634</v>
      </c>
      <c r="E461" s="173" t="s">
        <v>5802</v>
      </c>
      <c r="F461" s="174" t="s">
        <v>5803</v>
      </c>
      <c r="G461" s="175" t="s">
        <v>340</v>
      </c>
      <c r="H461" s="176">
        <v>10</v>
      </c>
      <c r="I461" s="177"/>
      <c r="J461" s="178">
        <f>ROUND(I461*H461,2)</f>
        <v>0</v>
      </c>
      <c r="K461" s="174" t="s">
        <v>317</v>
      </c>
      <c r="L461" s="179"/>
      <c r="M461" s="180" t="s">
        <v>43</v>
      </c>
      <c r="N461" s="181" t="s">
        <v>52</v>
      </c>
      <c r="P461" s="143">
        <f>O461*H461</f>
        <v>0</v>
      </c>
      <c r="Q461" s="143">
        <v>4.8799999999999998E-3</v>
      </c>
      <c r="R461" s="143">
        <f>Q461*H461</f>
        <v>4.8799999999999996E-2</v>
      </c>
      <c r="S461" s="143">
        <v>0</v>
      </c>
      <c r="T461" s="144">
        <f>S461*H461</f>
        <v>0</v>
      </c>
      <c r="AR461" s="145" t="s">
        <v>362</v>
      </c>
      <c r="AT461" s="145" t="s">
        <v>634</v>
      </c>
      <c r="AU461" s="145" t="s">
        <v>90</v>
      </c>
      <c r="AY461" s="18" t="s">
        <v>311</v>
      </c>
      <c r="BE461" s="146">
        <f>IF(N461="základní",J461,0)</f>
        <v>0</v>
      </c>
      <c r="BF461" s="146">
        <f>IF(N461="snížená",J461,0)</f>
        <v>0</v>
      </c>
      <c r="BG461" s="146">
        <f>IF(N461="zákl. přenesená",J461,0)</f>
        <v>0</v>
      </c>
      <c r="BH461" s="146">
        <f>IF(N461="sníž. přenesená",J461,0)</f>
        <v>0</v>
      </c>
      <c r="BI461" s="146">
        <f>IF(N461="nulová",J461,0)</f>
        <v>0</v>
      </c>
      <c r="BJ461" s="18" t="s">
        <v>88</v>
      </c>
      <c r="BK461" s="146">
        <f>ROUND(I461*H461,2)</f>
        <v>0</v>
      </c>
      <c r="BL461" s="18" t="s">
        <v>318</v>
      </c>
      <c r="BM461" s="145" t="s">
        <v>5804</v>
      </c>
    </row>
    <row r="462" spans="2:65" s="14" customFormat="1" ht="11.25" x14ac:dyDescent="0.2">
      <c r="B462" s="166"/>
      <c r="D462" s="152" t="s">
        <v>322</v>
      </c>
      <c r="E462" s="167" t="s">
        <v>43</v>
      </c>
      <c r="F462" s="168" t="s">
        <v>5429</v>
      </c>
      <c r="H462" s="167" t="s">
        <v>43</v>
      </c>
      <c r="I462" s="169"/>
      <c r="L462" s="166"/>
      <c r="M462" s="170"/>
      <c r="T462" s="171"/>
      <c r="AT462" s="167" t="s">
        <v>322</v>
      </c>
      <c r="AU462" s="167" t="s">
        <v>90</v>
      </c>
      <c r="AV462" s="14" t="s">
        <v>88</v>
      </c>
      <c r="AW462" s="14" t="s">
        <v>41</v>
      </c>
      <c r="AX462" s="14" t="s">
        <v>81</v>
      </c>
      <c r="AY462" s="167" t="s">
        <v>311</v>
      </c>
    </row>
    <row r="463" spans="2:65" s="12" customFormat="1" ht="11.25" x14ac:dyDescent="0.2">
      <c r="B463" s="151"/>
      <c r="D463" s="152" t="s">
        <v>322</v>
      </c>
      <c r="E463" s="153" t="s">
        <v>43</v>
      </c>
      <c r="F463" s="154" t="s">
        <v>5805</v>
      </c>
      <c r="H463" s="155">
        <v>2</v>
      </c>
      <c r="I463" s="156"/>
      <c r="L463" s="151"/>
      <c r="M463" s="157"/>
      <c r="T463" s="158"/>
      <c r="AT463" s="153" t="s">
        <v>322</v>
      </c>
      <c r="AU463" s="153" t="s">
        <v>90</v>
      </c>
      <c r="AV463" s="12" t="s">
        <v>90</v>
      </c>
      <c r="AW463" s="12" t="s">
        <v>41</v>
      </c>
      <c r="AX463" s="12" t="s">
        <v>81</v>
      </c>
      <c r="AY463" s="153" t="s">
        <v>311</v>
      </c>
    </row>
    <row r="464" spans="2:65" s="12" customFormat="1" ht="11.25" x14ac:dyDescent="0.2">
      <c r="B464" s="151"/>
      <c r="D464" s="152" t="s">
        <v>322</v>
      </c>
      <c r="E464" s="153" t="s">
        <v>43</v>
      </c>
      <c r="F464" s="154" t="s">
        <v>5806</v>
      </c>
      <c r="H464" s="155">
        <v>4</v>
      </c>
      <c r="I464" s="156"/>
      <c r="L464" s="151"/>
      <c r="M464" s="157"/>
      <c r="T464" s="158"/>
      <c r="AT464" s="153" t="s">
        <v>322</v>
      </c>
      <c r="AU464" s="153" t="s">
        <v>90</v>
      </c>
      <c r="AV464" s="12" t="s">
        <v>90</v>
      </c>
      <c r="AW464" s="12" t="s">
        <v>41</v>
      </c>
      <c r="AX464" s="12" t="s">
        <v>81</v>
      </c>
      <c r="AY464" s="153" t="s">
        <v>311</v>
      </c>
    </row>
    <row r="465" spans="2:65" s="12" customFormat="1" ht="11.25" x14ac:dyDescent="0.2">
      <c r="B465" s="151"/>
      <c r="D465" s="152" t="s">
        <v>322</v>
      </c>
      <c r="E465" s="153" t="s">
        <v>43</v>
      </c>
      <c r="F465" s="154" t="s">
        <v>5807</v>
      </c>
      <c r="H465" s="155">
        <v>4</v>
      </c>
      <c r="I465" s="156"/>
      <c r="L465" s="151"/>
      <c r="M465" s="157"/>
      <c r="T465" s="158"/>
      <c r="AT465" s="153" t="s">
        <v>322</v>
      </c>
      <c r="AU465" s="153" t="s">
        <v>90</v>
      </c>
      <c r="AV465" s="12" t="s">
        <v>90</v>
      </c>
      <c r="AW465" s="12" t="s">
        <v>41</v>
      </c>
      <c r="AX465" s="12" t="s">
        <v>81</v>
      </c>
      <c r="AY465" s="153" t="s">
        <v>311</v>
      </c>
    </row>
    <row r="466" spans="2:65" s="13" customFormat="1" ht="11.25" x14ac:dyDescent="0.2">
      <c r="B466" s="159"/>
      <c r="D466" s="152" t="s">
        <v>322</v>
      </c>
      <c r="E466" s="160" t="s">
        <v>43</v>
      </c>
      <c r="F466" s="161" t="s">
        <v>331</v>
      </c>
      <c r="H466" s="162">
        <v>10</v>
      </c>
      <c r="I466" s="163"/>
      <c r="L466" s="159"/>
      <c r="M466" s="164"/>
      <c r="T466" s="165"/>
      <c r="AT466" s="160" t="s">
        <v>322</v>
      </c>
      <c r="AU466" s="160" t="s">
        <v>90</v>
      </c>
      <c r="AV466" s="13" t="s">
        <v>318</v>
      </c>
      <c r="AW466" s="13" t="s">
        <v>41</v>
      </c>
      <c r="AX466" s="13" t="s">
        <v>88</v>
      </c>
      <c r="AY466" s="160" t="s">
        <v>311</v>
      </c>
    </row>
    <row r="467" spans="2:65" s="1" customFormat="1" ht="16.5" customHeight="1" x14ac:dyDescent="0.2">
      <c r="B467" s="34"/>
      <c r="C467" s="134" t="s">
        <v>751</v>
      </c>
      <c r="D467" s="134" t="s">
        <v>313</v>
      </c>
      <c r="E467" s="135" t="s">
        <v>5808</v>
      </c>
      <c r="F467" s="136" t="s">
        <v>5809</v>
      </c>
      <c r="G467" s="137" t="s">
        <v>379</v>
      </c>
      <c r="H467" s="138">
        <v>244.76</v>
      </c>
      <c r="I467" s="139"/>
      <c r="J467" s="140">
        <f>ROUND(I467*H467,2)</f>
        <v>0</v>
      </c>
      <c r="K467" s="136" t="s">
        <v>317</v>
      </c>
      <c r="L467" s="34"/>
      <c r="M467" s="141" t="s">
        <v>43</v>
      </c>
      <c r="N467" s="142" t="s">
        <v>52</v>
      </c>
      <c r="P467" s="143">
        <f>O467*H467</f>
        <v>0</v>
      </c>
      <c r="Q467" s="143">
        <v>2.0000000000000002E-5</v>
      </c>
      <c r="R467" s="143">
        <f>Q467*H467</f>
        <v>4.8952000000000006E-3</v>
      </c>
      <c r="S467" s="143">
        <v>0</v>
      </c>
      <c r="T467" s="144">
        <f>S467*H467</f>
        <v>0</v>
      </c>
      <c r="AR467" s="145" t="s">
        <v>318</v>
      </c>
      <c r="AT467" s="145" t="s">
        <v>313</v>
      </c>
      <c r="AU467" s="145" t="s">
        <v>90</v>
      </c>
      <c r="AY467" s="18" t="s">
        <v>311</v>
      </c>
      <c r="BE467" s="146">
        <f>IF(N467="základní",J467,0)</f>
        <v>0</v>
      </c>
      <c r="BF467" s="146">
        <f>IF(N467="snížená",J467,0)</f>
        <v>0</v>
      </c>
      <c r="BG467" s="146">
        <f>IF(N467="zákl. přenesená",J467,0)</f>
        <v>0</v>
      </c>
      <c r="BH467" s="146">
        <f>IF(N467="sníž. přenesená",J467,0)</f>
        <v>0</v>
      </c>
      <c r="BI467" s="146">
        <f>IF(N467="nulová",J467,0)</f>
        <v>0</v>
      </c>
      <c r="BJ467" s="18" t="s">
        <v>88</v>
      </c>
      <c r="BK467" s="146">
        <f>ROUND(I467*H467,2)</f>
        <v>0</v>
      </c>
      <c r="BL467" s="18" t="s">
        <v>318</v>
      </c>
      <c r="BM467" s="145" t="s">
        <v>5810</v>
      </c>
    </row>
    <row r="468" spans="2:65" s="1" customFormat="1" ht="11.25" x14ac:dyDescent="0.2">
      <c r="B468" s="34"/>
      <c r="D468" s="147" t="s">
        <v>320</v>
      </c>
      <c r="F468" s="148" t="s">
        <v>5811</v>
      </c>
      <c r="I468" s="149"/>
      <c r="L468" s="34"/>
      <c r="M468" s="150"/>
      <c r="T468" s="55"/>
      <c r="AT468" s="18" t="s">
        <v>320</v>
      </c>
      <c r="AU468" s="18" t="s">
        <v>90</v>
      </c>
    </row>
    <row r="469" spans="2:65" s="14" customFormat="1" ht="11.25" x14ac:dyDescent="0.2">
      <c r="B469" s="166"/>
      <c r="D469" s="152" t="s">
        <v>322</v>
      </c>
      <c r="E469" s="167" t="s">
        <v>43</v>
      </c>
      <c r="F469" s="168" t="s">
        <v>5429</v>
      </c>
      <c r="H469" s="167" t="s">
        <v>43</v>
      </c>
      <c r="I469" s="169"/>
      <c r="L469" s="166"/>
      <c r="M469" s="170"/>
      <c r="T469" s="171"/>
      <c r="AT469" s="167" t="s">
        <v>322</v>
      </c>
      <c r="AU469" s="167" t="s">
        <v>90</v>
      </c>
      <c r="AV469" s="14" t="s">
        <v>88</v>
      </c>
      <c r="AW469" s="14" t="s">
        <v>41</v>
      </c>
      <c r="AX469" s="14" t="s">
        <v>81</v>
      </c>
      <c r="AY469" s="167" t="s">
        <v>311</v>
      </c>
    </row>
    <row r="470" spans="2:65" s="12" customFormat="1" ht="11.25" x14ac:dyDescent="0.2">
      <c r="B470" s="151"/>
      <c r="D470" s="152" t="s">
        <v>322</v>
      </c>
      <c r="E470" s="153" t="s">
        <v>43</v>
      </c>
      <c r="F470" s="154" t="s">
        <v>5812</v>
      </c>
      <c r="H470" s="155">
        <v>79.31</v>
      </c>
      <c r="I470" s="156"/>
      <c r="L470" s="151"/>
      <c r="M470" s="157"/>
      <c r="T470" s="158"/>
      <c r="AT470" s="153" t="s">
        <v>322</v>
      </c>
      <c r="AU470" s="153" t="s">
        <v>90</v>
      </c>
      <c r="AV470" s="12" t="s">
        <v>90</v>
      </c>
      <c r="AW470" s="12" t="s">
        <v>41</v>
      </c>
      <c r="AX470" s="12" t="s">
        <v>81</v>
      </c>
      <c r="AY470" s="153" t="s">
        <v>311</v>
      </c>
    </row>
    <row r="471" spans="2:65" s="12" customFormat="1" ht="11.25" x14ac:dyDescent="0.2">
      <c r="B471" s="151"/>
      <c r="D471" s="152" t="s">
        <v>322</v>
      </c>
      <c r="E471" s="153" t="s">
        <v>43</v>
      </c>
      <c r="F471" s="154" t="s">
        <v>5813</v>
      </c>
      <c r="H471" s="155">
        <v>128.05000000000001</v>
      </c>
      <c r="I471" s="156"/>
      <c r="L471" s="151"/>
      <c r="M471" s="157"/>
      <c r="T471" s="158"/>
      <c r="AT471" s="153" t="s">
        <v>322</v>
      </c>
      <c r="AU471" s="153" t="s">
        <v>90</v>
      </c>
      <c r="AV471" s="12" t="s">
        <v>90</v>
      </c>
      <c r="AW471" s="12" t="s">
        <v>41</v>
      </c>
      <c r="AX471" s="12" t="s">
        <v>81</v>
      </c>
      <c r="AY471" s="153" t="s">
        <v>311</v>
      </c>
    </row>
    <row r="472" spans="2:65" s="12" customFormat="1" ht="11.25" x14ac:dyDescent="0.2">
      <c r="B472" s="151"/>
      <c r="D472" s="152" t="s">
        <v>322</v>
      </c>
      <c r="E472" s="153" t="s">
        <v>43</v>
      </c>
      <c r="F472" s="154" t="s">
        <v>5814</v>
      </c>
      <c r="H472" s="155">
        <v>37.4</v>
      </c>
      <c r="I472" s="156"/>
      <c r="L472" s="151"/>
      <c r="M472" s="157"/>
      <c r="T472" s="158"/>
      <c r="AT472" s="153" t="s">
        <v>322</v>
      </c>
      <c r="AU472" s="153" t="s">
        <v>90</v>
      </c>
      <c r="AV472" s="12" t="s">
        <v>90</v>
      </c>
      <c r="AW472" s="12" t="s">
        <v>41</v>
      </c>
      <c r="AX472" s="12" t="s">
        <v>81</v>
      </c>
      <c r="AY472" s="153" t="s">
        <v>311</v>
      </c>
    </row>
    <row r="473" spans="2:65" s="13" customFormat="1" ht="11.25" x14ac:dyDescent="0.2">
      <c r="B473" s="159"/>
      <c r="D473" s="152" t="s">
        <v>322</v>
      </c>
      <c r="E473" s="160" t="s">
        <v>43</v>
      </c>
      <c r="F473" s="161" t="s">
        <v>331</v>
      </c>
      <c r="H473" s="162">
        <v>244.76</v>
      </c>
      <c r="I473" s="163"/>
      <c r="L473" s="159"/>
      <c r="M473" s="164"/>
      <c r="T473" s="165"/>
      <c r="AT473" s="160" t="s">
        <v>322</v>
      </c>
      <c r="AU473" s="160" t="s">
        <v>90</v>
      </c>
      <c r="AV473" s="13" t="s">
        <v>318</v>
      </c>
      <c r="AW473" s="13" t="s">
        <v>41</v>
      </c>
      <c r="AX473" s="13" t="s">
        <v>88</v>
      </c>
      <c r="AY473" s="160" t="s">
        <v>311</v>
      </c>
    </row>
    <row r="474" spans="2:65" s="1" customFormat="1" ht="16.5" customHeight="1" x14ac:dyDescent="0.2">
      <c r="B474" s="34"/>
      <c r="C474" s="172" t="s">
        <v>758</v>
      </c>
      <c r="D474" s="172" t="s">
        <v>634</v>
      </c>
      <c r="E474" s="173" t="s">
        <v>5815</v>
      </c>
      <c r="F474" s="174" t="s">
        <v>5816</v>
      </c>
      <c r="G474" s="175" t="s">
        <v>379</v>
      </c>
      <c r="H474" s="176">
        <v>252.10300000000001</v>
      </c>
      <c r="I474" s="177"/>
      <c r="J474" s="178">
        <f>ROUND(I474*H474,2)</f>
        <v>0</v>
      </c>
      <c r="K474" s="174" t="s">
        <v>317</v>
      </c>
      <c r="L474" s="179"/>
      <c r="M474" s="180" t="s">
        <v>43</v>
      </c>
      <c r="N474" s="181" t="s">
        <v>52</v>
      </c>
      <c r="P474" s="143">
        <f>O474*H474</f>
        <v>0</v>
      </c>
      <c r="Q474" s="143">
        <v>1.4999999999999999E-2</v>
      </c>
      <c r="R474" s="143">
        <f>Q474*H474</f>
        <v>3.7815449999999999</v>
      </c>
      <c r="S474" s="143">
        <v>0</v>
      </c>
      <c r="T474" s="144">
        <f>S474*H474</f>
        <v>0</v>
      </c>
      <c r="AR474" s="145" t="s">
        <v>362</v>
      </c>
      <c r="AT474" s="145" t="s">
        <v>634</v>
      </c>
      <c r="AU474" s="145" t="s">
        <v>90</v>
      </c>
      <c r="AY474" s="18" t="s">
        <v>311</v>
      </c>
      <c r="BE474" s="146">
        <f>IF(N474="základní",J474,0)</f>
        <v>0</v>
      </c>
      <c r="BF474" s="146">
        <f>IF(N474="snížená",J474,0)</f>
        <v>0</v>
      </c>
      <c r="BG474" s="146">
        <f>IF(N474="zákl. přenesená",J474,0)</f>
        <v>0</v>
      </c>
      <c r="BH474" s="146">
        <f>IF(N474="sníž. přenesená",J474,0)</f>
        <v>0</v>
      </c>
      <c r="BI474" s="146">
        <f>IF(N474="nulová",J474,0)</f>
        <v>0</v>
      </c>
      <c r="BJ474" s="18" t="s">
        <v>88</v>
      </c>
      <c r="BK474" s="146">
        <f>ROUND(I474*H474,2)</f>
        <v>0</v>
      </c>
      <c r="BL474" s="18" t="s">
        <v>318</v>
      </c>
      <c r="BM474" s="145" t="s">
        <v>5817</v>
      </c>
    </row>
    <row r="475" spans="2:65" s="12" customFormat="1" ht="11.25" x14ac:dyDescent="0.2">
      <c r="B475" s="151"/>
      <c r="D475" s="152" t="s">
        <v>322</v>
      </c>
      <c r="F475" s="154" t="s">
        <v>5818</v>
      </c>
      <c r="H475" s="155">
        <v>252.10300000000001</v>
      </c>
      <c r="I475" s="156"/>
      <c r="L475" s="151"/>
      <c r="M475" s="157"/>
      <c r="T475" s="158"/>
      <c r="AT475" s="153" t="s">
        <v>322</v>
      </c>
      <c r="AU475" s="153" t="s">
        <v>90</v>
      </c>
      <c r="AV475" s="12" t="s">
        <v>90</v>
      </c>
      <c r="AW475" s="12" t="s">
        <v>4</v>
      </c>
      <c r="AX475" s="12" t="s">
        <v>88</v>
      </c>
      <c r="AY475" s="153" t="s">
        <v>311</v>
      </c>
    </row>
    <row r="476" spans="2:65" s="1" customFormat="1" ht="16.5" customHeight="1" x14ac:dyDescent="0.2">
      <c r="B476" s="34"/>
      <c r="C476" s="134" t="s">
        <v>764</v>
      </c>
      <c r="D476" s="134" t="s">
        <v>313</v>
      </c>
      <c r="E476" s="135" t="s">
        <v>5819</v>
      </c>
      <c r="F476" s="136" t="s">
        <v>5820</v>
      </c>
      <c r="G476" s="137" t="s">
        <v>379</v>
      </c>
      <c r="H476" s="138">
        <v>27.1</v>
      </c>
      <c r="I476" s="139"/>
      <c r="J476" s="140">
        <f>ROUND(I476*H476,2)</f>
        <v>0</v>
      </c>
      <c r="K476" s="136" t="s">
        <v>317</v>
      </c>
      <c r="L476" s="34"/>
      <c r="M476" s="141" t="s">
        <v>43</v>
      </c>
      <c r="N476" s="142" t="s">
        <v>52</v>
      </c>
      <c r="P476" s="143">
        <f>O476*H476</f>
        <v>0</v>
      </c>
      <c r="Q476" s="143">
        <v>3.0000000000000001E-5</v>
      </c>
      <c r="R476" s="143">
        <f>Q476*H476</f>
        <v>8.1300000000000003E-4</v>
      </c>
      <c r="S476" s="143">
        <v>0</v>
      </c>
      <c r="T476" s="144">
        <f>S476*H476</f>
        <v>0</v>
      </c>
      <c r="AR476" s="145" t="s">
        <v>318</v>
      </c>
      <c r="AT476" s="145" t="s">
        <v>313</v>
      </c>
      <c r="AU476" s="145" t="s">
        <v>90</v>
      </c>
      <c r="AY476" s="18" t="s">
        <v>311</v>
      </c>
      <c r="BE476" s="146">
        <f>IF(N476="základní",J476,0)</f>
        <v>0</v>
      </c>
      <c r="BF476" s="146">
        <f>IF(N476="snížená",J476,0)</f>
        <v>0</v>
      </c>
      <c r="BG476" s="146">
        <f>IF(N476="zákl. přenesená",J476,0)</f>
        <v>0</v>
      </c>
      <c r="BH476" s="146">
        <f>IF(N476="sníž. přenesená",J476,0)</f>
        <v>0</v>
      </c>
      <c r="BI476" s="146">
        <f>IF(N476="nulová",J476,0)</f>
        <v>0</v>
      </c>
      <c r="BJ476" s="18" t="s">
        <v>88</v>
      </c>
      <c r="BK476" s="146">
        <f>ROUND(I476*H476,2)</f>
        <v>0</v>
      </c>
      <c r="BL476" s="18" t="s">
        <v>318</v>
      </c>
      <c r="BM476" s="145" t="s">
        <v>5821</v>
      </c>
    </row>
    <row r="477" spans="2:65" s="1" customFormat="1" ht="11.25" x14ac:dyDescent="0.2">
      <c r="B477" s="34"/>
      <c r="D477" s="147" t="s">
        <v>320</v>
      </c>
      <c r="F477" s="148" t="s">
        <v>5822</v>
      </c>
      <c r="I477" s="149"/>
      <c r="L477" s="34"/>
      <c r="M477" s="150"/>
      <c r="T477" s="55"/>
      <c r="AT477" s="18" t="s">
        <v>320</v>
      </c>
      <c r="AU477" s="18" t="s">
        <v>90</v>
      </c>
    </row>
    <row r="478" spans="2:65" s="14" customFormat="1" ht="11.25" x14ac:dyDescent="0.2">
      <c r="B478" s="166"/>
      <c r="D478" s="152" t="s">
        <v>322</v>
      </c>
      <c r="E478" s="167" t="s">
        <v>43</v>
      </c>
      <c r="F478" s="168" t="s">
        <v>5429</v>
      </c>
      <c r="H478" s="167" t="s">
        <v>43</v>
      </c>
      <c r="I478" s="169"/>
      <c r="L478" s="166"/>
      <c r="M478" s="170"/>
      <c r="T478" s="171"/>
      <c r="AT478" s="167" t="s">
        <v>322</v>
      </c>
      <c r="AU478" s="167" t="s">
        <v>90</v>
      </c>
      <c r="AV478" s="14" t="s">
        <v>88</v>
      </c>
      <c r="AW478" s="14" t="s">
        <v>41</v>
      </c>
      <c r="AX478" s="14" t="s">
        <v>81</v>
      </c>
      <c r="AY478" s="167" t="s">
        <v>311</v>
      </c>
    </row>
    <row r="479" spans="2:65" s="12" customFormat="1" ht="11.25" x14ac:dyDescent="0.2">
      <c r="B479" s="151"/>
      <c r="D479" s="152" t="s">
        <v>322</v>
      </c>
      <c r="E479" s="153" t="s">
        <v>43</v>
      </c>
      <c r="F479" s="154" t="s">
        <v>5823</v>
      </c>
      <c r="H479" s="155">
        <v>14.9</v>
      </c>
      <c r="I479" s="156"/>
      <c r="L479" s="151"/>
      <c r="M479" s="157"/>
      <c r="T479" s="158"/>
      <c r="AT479" s="153" t="s">
        <v>322</v>
      </c>
      <c r="AU479" s="153" t="s">
        <v>90</v>
      </c>
      <c r="AV479" s="12" t="s">
        <v>90</v>
      </c>
      <c r="AW479" s="12" t="s">
        <v>41</v>
      </c>
      <c r="AX479" s="12" t="s">
        <v>81</v>
      </c>
      <c r="AY479" s="153" t="s">
        <v>311</v>
      </c>
    </row>
    <row r="480" spans="2:65" s="12" customFormat="1" ht="11.25" x14ac:dyDescent="0.2">
      <c r="B480" s="151"/>
      <c r="D480" s="152" t="s">
        <v>322</v>
      </c>
      <c r="E480" s="153" t="s">
        <v>43</v>
      </c>
      <c r="F480" s="154" t="s">
        <v>5824</v>
      </c>
      <c r="H480" s="155">
        <v>12.2</v>
      </c>
      <c r="I480" s="156"/>
      <c r="L480" s="151"/>
      <c r="M480" s="157"/>
      <c r="T480" s="158"/>
      <c r="AT480" s="153" t="s">
        <v>322</v>
      </c>
      <c r="AU480" s="153" t="s">
        <v>90</v>
      </c>
      <c r="AV480" s="12" t="s">
        <v>90</v>
      </c>
      <c r="AW480" s="12" t="s">
        <v>41</v>
      </c>
      <c r="AX480" s="12" t="s">
        <v>81</v>
      </c>
      <c r="AY480" s="153" t="s">
        <v>311</v>
      </c>
    </row>
    <row r="481" spans="2:65" s="13" customFormat="1" ht="11.25" x14ac:dyDescent="0.2">
      <c r="B481" s="159"/>
      <c r="D481" s="152" t="s">
        <v>322</v>
      </c>
      <c r="E481" s="160" t="s">
        <v>43</v>
      </c>
      <c r="F481" s="161" t="s">
        <v>331</v>
      </c>
      <c r="H481" s="162">
        <v>27.1</v>
      </c>
      <c r="I481" s="163"/>
      <c r="L481" s="159"/>
      <c r="M481" s="164"/>
      <c r="T481" s="165"/>
      <c r="AT481" s="160" t="s">
        <v>322</v>
      </c>
      <c r="AU481" s="160" t="s">
        <v>90</v>
      </c>
      <c r="AV481" s="13" t="s">
        <v>318</v>
      </c>
      <c r="AW481" s="13" t="s">
        <v>41</v>
      </c>
      <c r="AX481" s="13" t="s">
        <v>88</v>
      </c>
      <c r="AY481" s="160" t="s">
        <v>311</v>
      </c>
    </row>
    <row r="482" spans="2:65" s="1" customFormat="1" ht="16.5" customHeight="1" x14ac:dyDescent="0.2">
      <c r="B482" s="34"/>
      <c r="C482" s="172" t="s">
        <v>776</v>
      </c>
      <c r="D482" s="172" t="s">
        <v>634</v>
      </c>
      <c r="E482" s="173" t="s">
        <v>5825</v>
      </c>
      <c r="F482" s="174" t="s">
        <v>5826</v>
      </c>
      <c r="G482" s="175" t="s">
        <v>379</v>
      </c>
      <c r="H482" s="176">
        <v>27.507000000000001</v>
      </c>
      <c r="I482" s="177"/>
      <c r="J482" s="178">
        <f>ROUND(I482*H482,2)</f>
        <v>0</v>
      </c>
      <c r="K482" s="174" t="s">
        <v>317</v>
      </c>
      <c r="L482" s="179"/>
      <c r="M482" s="180" t="s">
        <v>43</v>
      </c>
      <c r="N482" s="181" t="s">
        <v>52</v>
      </c>
      <c r="P482" s="143">
        <f>O482*H482</f>
        <v>0</v>
      </c>
      <c r="Q482" s="143">
        <v>4.9000000000000002E-2</v>
      </c>
      <c r="R482" s="143">
        <f>Q482*H482</f>
        <v>1.3478430000000001</v>
      </c>
      <c r="S482" s="143">
        <v>0</v>
      </c>
      <c r="T482" s="144">
        <f>S482*H482</f>
        <v>0</v>
      </c>
      <c r="AR482" s="145" t="s">
        <v>362</v>
      </c>
      <c r="AT482" s="145" t="s">
        <v>634</v>
      </c>
      <c r="AU482" s="145" t="s">
        <v>90</v>
      </c>
      <c r="AY482" s="18" t="s">
        <v>311</v>
      </c>
      <c r="BE482" s="146">
        <f>IF(N482="základní",J482,0)</f>
        <v>0</v>
      </c>
      <c r="BF482" s="146">
        <f>IF(N482="snížená",J482,0)</f>
        <v>0</v>
      </c>
      <c r="BG482" s="146">
        <f>IF(N482="zákl. přenesená",J482,0)</f>
        <v>0</v>
      </c>
      <c r="BH482" s="146">
        <f>IF(N482="sníž. přenesená",J482,0)</f>
        <v>0</v>
      </c>
      <c r="BI482" s="146">
        <f>IF(N482="nulová",J482,0)</f>
        <v>0</v>
      </c>
      <c r="BJ482" s="18" t="s">
        <v>88</v>
      </c>
      <c r="BK482" s="146">
        <f>ROUND(I482*H482,2)</f>
        <v>0</v>
      </c>
      <c r="BL482" s="18" t="s">
        <v>318</v>
      </c>
      <c r="BM482" s="145" t="s">
        <v>5827</v>
      </c>
    </row>
    <row r="483" spans="2:65" s="12" customFormat="1" ht="11.25" x14ac:dyDescent="0.2">
      <c r="B483" s="151"/>
      <c r="D483" s="152" t="s">
        <v>322</v>
      </c>
      <c r="F483" s="154" t="s">
        <v>5828</v>
      </c>
      <c r="H483" s="155">
        <v>27.507000000000001</v>
      </c>
      <c r="I483" s="156"/>
      <c r="L483" s="151"/>
      <c r="M483" s="157"/>
      <c r="T483" s="158"/>
      <c r="AT483" s="153" t="s">
        <v>322</v>
      </c>
      <c r="AU483" s="153" t="s">
        <v>90</v>
      </c>
      <c r="AV483" s="12" t="s">
        <v>90</v>
      </c>
      <c r="AW483" s="12" t="s">
        <v>4</v>
      </c>
      <c r="AX483" s="12" t="s">
        <v>88</v>
      </c>
      <c r="AY483" s="153" t="s">
        <v>311</v>
      </c>
    </row>
    <row r="484" spans="2:65" s="1" customFormat="1" ht="24.2" customHeight="1" x14ac:dyDescent="0.2">
      <c r="B484" s="34"/>
      <c r="C484" s="134" t="s">
        <v>785</v>
      </c>
      <c r="D484" s="134" t="s">
        <v>313</v>
      </c>
      <c r="E484" s="135" t="s">
        <v>5829</v>
      </c>
      <c r="F484" s="136" t="s">
        <v>5830</v>
      </c>
      <c r="G484" s="137" t="s">
        <v>340</v>
      </c>
      <c r="H484" s="138">
        <v>2</v>
      </c>
      <c r="I484" s="139"/>
      <c r="J484" s="140">
        <f>ROUND(I484*H484,2)</f>
        <v>0</v>
      </c>
      <c r="K484" s="136" t="s">
        <v>317</v>
      </c>
      <c r="L484" s="34"/>
      <c r="M484" s="141" t="s">
        <v>43</v>
      </c>
      <c r="N484" s="142" t="s">
        <v>52</v>
      </c>
      <c r="P484" s="143">
        <f>O484*H484</f>
        <v>0</v>
      </c>
      <c r="Q484" s="143">
        <v>0</v>
      </c>
      <c r="R484" s="143">
        <f>Q484*H484</f>
        <v>0</v>
      </c>
      <c r="S484" s="143">
        <v>0</v>
      </c>
      <c r="T484" s="144">
        <f>S484*H484</f>
        <v>0</v>
      </c>
      <c r="AR484" s="145" t="s">
        <v>318</v>
      </c>
      <c r="AT484" s="145" t="s">
        <v>313</v>
      </c>
      <c r="AU484" s="145" t="s">
        <v>90</v>
      </c>
      <c r="AY484" s="18" t="s">
        <v>311</v>
      </c>
      <c r="BE484" s="146">
        <f>IF(N484="základní",J484,0)</f>
        <v>0</v>
      </c>
      <c r="BF484" s="146">
        <f>IF(N484="snížená",J484,0)</f>
        <v>0</v>
      </c>
      <c r="BG484" s="146">
        <f>IF(N484="zákl. přenesená",J484,0)</f>
        <v>0</v>
      </c>
      <c r="BH484" s="146">
        <f>IF(N484="sníž. přenesená",J484,0)</f>
        <v>0</v>
      </c>
      <c r="BI484" s="146">
        <f>IF(N484="nulová",J484,0)</f>
        <v>0</v>
      </c>
      <c r="BJ484" s="18" t="s">
        <v>88</v>
      </c>
      <c r="BK484" s="146">
        <f>ROUND(I484*H484,2)</f>
        <v>0</v>
      </c>
      <c r="BL484" s="18" t="s">
        <v>318</v>
      </c>
      <c r="BM484" s="145" t="s">
        <v>5831</v>
      </c>
    </row>
    <row r="485" spans="2:65" s="1" customFormat="1" ht="11.25" x14ac:dyDescent="0.2">
      <c r="B485" s="34"/>
      <c r="D485" s="147" t="s">
        <v>320</v>
      </c>
      <c r="F485" s="148" t="s">
        <v>5832</v>
      </c>
      <c r="I485" s="149"/>
      <c r="L485" s="34"/>
      <c r="M485" s="150"/>
      <c r="T485" s="55"/>
      <c r="AT485" s="18" t="s">
        <v>320</v>
      </c>
      <c r="AU485" s="18" t="s">
        <v>90</v>
      </c>
    </row>
    <row r="486" spans="2:65" s="1" customFormat="1" ht="16.5" customHeight="1" x14ac:dyDescent="0.2">
      <c r="B486" s="34"/>
      <c r="C486" s="172" t="s">
        <v>791</v>
      </c>
      <c r="D486" s="172" t="s">
        <v>634</v>
      </c>
      <c r="E486" s="173" t="s">
        <v>5833</v>
      </c>
      <c r="F486" s="174" t="s">
        <v>5834</v>
      </c>
      <c r="G486" s="175" t="s">
        <v>340</v>
      </c>
      <c r="H486" s="176">
        <v>2</v>
      </c>
      <c r="I486" s="177"/>
      <c r="J486" s="178">
        <f>ROUND(I486*H486,2)</f>
        <v>0</v>
      </c>
      <c r="K486" s="174" t="s">
        <v>317</v>
      </c>
      <c r="L486" s="179"/>
      <c r="M486" s="180" t="s">
        <v>43</v>
      </c>
      <c r="N486" s="181" t="s">
        <v>52</v>
      </c>
      <c r="P486" s="143">
        <f>O486*H486</f>
        <v>0</v>
      </c>
      <c r="Q486" s="143">
        <v>5.0000000000000002E-5</v>
      </c>
      <c r="R486" s="143">
        <f>Q486*H486</f>
        <v>1E-4</v>
      </c>
      <c r="S486" s="143">
        <v>0</v>
      </c>
      <c r="T486" s="144">
        <f>S486*H486</f>
        <v>0</v>
      </c>
      <c r="AR486" s="145" t="s">
        <v>362</v>
      </c>
      <c r="AT486" s="145" t="s">
        <v>634</v>
      </c>
      <c r="AU486" s="145" t="s">
        <v>90</v>
      </c>
      <c r="AY486" s="18" t="s">
        <v>311</v>
      </c>
      <c r="BE486" s="146">
        <f>IF(N486="základní",J486,0)</f>
        <v>0</v>
      </c>
      <c r="BF486" s="146">
        <f>IF(N486="snížená",J486,0)</f>
        <v>0</v>
      </c>
      <c r="BG486" s="146">
        <f>IF(N486="zákl. přenesená",J486,0)</f>
        <v>0</v>
      </c>
      <c r="BH486" s="146">
        <f>IF(N486="sníž. přenesená",J486,0)</f>
        <v>0</v>
      </c>
      <c r="BI486" s="146">
        <f>IF(N486="nulová",J486,0)</f>
        <v>0</v>
      </c>
      <c r="BJ486" s="18" t="s">
        <v>88</v>
      </c>
      <c r="BK486" s="146">
        <f>ROUND(I486*H486,2)</f>
        <v>0</v>
      </c>
      <c r="BL486" s="18" t="s">
        <v>318</v>
      </c>
      <c r="BM486" s="145" t="s">
        <v>5835</v>
      </c>
    </row>
    <row r="487" spans="2:65" s="14" customFormat="1" ht="11.25" x14ac:dyDescent="0.2">
      <c r="B487" s="166"/>
      <c r="D487" s="152" t="s">
        <v>322</v>
      </c>
      <c r="E487" s="167" t="s">
        <v>43</v>
      </c>
      <c r="F487" s="168" t="s">
        <v>5429</v>
      </c>
      <c r="H487" s="167" t="s">
        <v>43</v>
      </c>
      <c r="I487" s="169"/>
      <c r="L487" s="166"/>
      <c r="M487" s="170"/>
      <c r="T487" s="171"/>
      <c r="AT487" s="167" t="s">
        <v>322</v>
      </c>
      <c r="AU487" s="167" t="s">
        <v>90</v>
      </c>
      <c r="AV487" s="14" t="s">
        <v>88</v>
      </c>
      <c r="AW487" s="14" t="s">
        <v>41</v>
      </c>
      <c r="AX487" s="14" t="s">
        <v>81</v>
      </c>
      <c r="AY487" s="167" t="s">
        <v>311</v>
      </c>
    </row>
    <row r="488" spans="2:65" s="12" customFormat="1" ht="11.25" x14ac:dyDescent="0.2">
      <c r="B488" s="151"/>
      <c r="D488" s="152" t="s">
        <v>322</v>
      </c>
      <c r="E488" s="153" t="s">
        <v>43</v>
      </c>
      <c r="F488" s="154" t="s">
        <v>5836</v>
      </c>
      <c r="H488" s="155">
        <v>2</v>
      </c>
      <c r="I488" s="156"/>
      <c r="L488" s="151"/>
      <c r="M488" s="157"/>
      <c r="T488" s="158"/>
      <c r="AT488" s="153" t="s">
        <v>322</v>
      </c>
      <c r="AU488" s="153" t="s">
        <v>90</v>
      </c>
      <c r="AV488" s="12" t="s">
        <v>90</v>
      </c>
      <c r="AW488" s="12" t="s">
        <v>41</v>
      </c>
      <c r="AX488" s="12" t="s">
        <v>88</v>
      </c>
      <c r="AY488" s="153" t="s">
        <v>311</v>
      </c>
    </row>
    <row r="489" spans="2:65" s="1" customFormat="1" ht="24.2" customHeight="1" x14ac:dyDescent="0.2">
      <c r="B489" s="34"/>
      <c r="C489" s="134" t="s">
        <v>795</v>
      </c>
      <c r="D489" s="134" t="s">
        <v>313</v>
      </c>
      <c r="E489" s="135" t="s">
        <v>5837</v>
      </c>
      <c r="F489" s="136" t="s">
        <v>5838</v>
      </c>
      <c r="G489" s="137" t="s">
        <v>340</v>
      </c>
      <c r="H489" s="138">
        <v>4</v>
      </c>
      <c r="I489" s="139"/>
      <c r="J489" s="140">
        <f>ROUND(I489*H489,2)</f>
        <v>0</v>
      </c>
      <c r="K489" s="136" t="s">
        <v>317</v>
      </c>
      <c r="L489" s="34"/>
      <c r="M489" s="141" t="s">
        <v>43</v>
      </c>
      <c r="N489" s="142" t="s">
        <v>52</v>
      </c>
      <c r="P489" s="143">
        <f>O489*H489</f>
        <v>0</v>
      </c>
      <c r="Q489" s="143">
        <v>0</v>
      </c>
      <c r="R489" s="143">
        <f>Q489*H489</f>
        <v>0</v>
      </c>
      <c r="S489" s="143">
        <v>0</v>
      </c>
      <c r="T489" s="144">
        <f>S489*H489</f>
        <v>0</v>
      </c>
      <c r="AR489" s="145" t="s">
        <v>318</v>
      </c>
      <c r="AT489" s="145" t="s">
        <v>313</v>
      </c>
      <c r="AU489" s="145" t="s">
        <v>90</v>
      </c>
      <c r="AY489" s="18" t="s">
        <v>311</v>
      </c>
      <c r="BE489" s="146">
        <f>IF(N489="základní",J489,0)</f>
        <v>0</v>
      </c>
      <c r="BF489" s="146">
        <f>IF(N489="snížená",J489,0)</f>
        <v>0</v>
      </c>
      <c r="BG489" s="146">
        <f>IF(N489="zákl. přenesená",J489,0)</f>
        <v>0</v>
      </c>
      <c r="BH489" s="146">
        <f>IF(N489="sníž. přenesená",J489,0)</f>
        <v>0</v>
      </c>
      <c r="BI489" s="146">
        <f>IF(N489="nulová",J489,0)</f>
        <v>0</v>
      </c>
      <c r="BJ489" s="18" t="s">
        <v>88</v>
      </c>
      <c r="BK489" s="146">
        <f>ROUND(I489*H489,2)</f>
        <v>0</v>
      </c>
      <c r="BL489" s="18" t="s">
        <v>318</v>
      </c>
      <c r="BM489" s="145" t="s">
        <v>5839</v>
      </c>
    </row>
    <row r="490" spans="2:65" s="1" customFormat="1" ht="11.25" x14ac:dyDescent="0.2">
      <c r="B490" s="34"/>
      <c r="D490" s="147" t="s">
        <v>320</v>
      </c>
      <c r="F490" s="148" t="s">
        <v>5840</v>
      </c>
      <c r="I490" s="149"/>
      <c r="L490" s="34"/>
      <c r="M490" s="150"/>
      <c r="T490" s="55"/>
      <c r="AT490" s="18" t="s">
        <v>320</v>
      </c>
      <c r="AU490" s="18" t="s">
        <v>90</v>
      </c>
    </row>
    <row r="491" spans="2:65" s="1" customFormat="1" ht="16.5" customHeight="1" x14ac:dyDescent="0.2">
      <c r="B491" s="34"/>
      <c r="C491" s="172" t="s">
        <v>800</v>
      </c>
      <c r="D491" s="172" t="s">
        <v>634</v>
      </c>
      <c r="E491" s="173" t="s">
        <v>5841</v>
      </c>
      <c r="F491" s="174" t="s">
        <v>5842</v>
      </c>
      <c r="G491" s="175" t="s">
        <v>340</v>
      </c>
      <c r="H491" s="176">
        <v>2</v>
      </c>
      <c r="I491" s="177"/>
      <c r="J491" s="178">
        <f>ROUND(I491*H491,2)</f>
        <v>0</v>
      </c>
      <c r="K491" s="174" t="s">
        <v>43</v>
      </c>
      <c r="L491" s="179"/>
      <c r="M491" s="180" t="s">
        <v>43</v>
      </c>
      <c r="N491" s="181" t="s">
        <v>52</v>
      </c>
      <c r="P491" s="143">
        <f>O491*H491</f>
        <v>0</v>
      </c>
      <c r="Q491" s="143">
        <v>5.0000000000000002E-5</v>
      </c>
      <c r="R491" s="143">
        <f>Q491*H491</f>
        <v>1E-4</v>
      </c>
      <c r="S491" s="143">
        <v>0</v>
      </c>
      <c r="T491" s="144">
        <f>S491*H491</f>
        <v>0</v>
      </c>
      <c r="AR491" s="145" t="s">
        <v>362</v>
      </c>
      <c r="AT491" s="145" t="s">
        <v>634</v>
      </c>
      <c r="AU491" s="145" t="s">
        <v>90</v>
      </c>
      <c r="AY491" s="18" t="s">
        <v>311</v>
      </c>
      <c r="BE491" s="146">
        <f>IF(N491="základní",J491,0)</f>
        <v>0</v>
      </c>
      <c r="BF491" s="146">
        <f>IF(N491="snížená",J491,0)</f>
        <v>0</v>
      </c>
      <c r="BG491" s="146">
        <f>IF(N491="zákl. přenesená",J491,0)</f>
        <v>0</v>
      </c>
      <c r="BH491" s="146">
        <f>IF(N491="sníž. přenesená",J491,0)</f>
        <v>0</v>
      </c>
      <c r="BI491" s="146">
        <f>IF(N491="nulová",J491,0)</f>
        <v>0</v>
      </c>
      <c r="BJ491" s="18" t="s">
        <v>88</v>
      </c>
      <c r="BK491" s="146">
        <f>ROUND(I491*H491,2)</f>
        <v>0</v>
      </c>
      <c r="BL491" s="18" t="s">
        <v>318</v>
      </c>
      <c r="BM491" s="145" t="s">
        <v>5843</v>
      </c>
    </row>
    <row r="492" spans="2:65" s="14" customFormat="1" ht="11.25" x14ac:dyDescent="0.2">
      <c r="B492" s="166"/>
      <c r="D492" s="152" t="s">
        <v>322</v>
      </c>
      <c r="E492" s="167" t="s">
        <v>43</v>
      </c>
      <c r="F492" s="168" t="s">
        <v>5429</v>
      </c>
      <c r="H492" s="167" t="s">
        <v>43</v>
      </c>
      <c r="I492" s="169"/>
      <c r="L492" s="166"/>
      <c r="M492" s="170"/>
      <c r="T492" s="171"/>
      <c r="AT492" s="167" t="s">
        <v>322</v>
      </c>
      <c r="AU492" s="167" t="s">
        <v>90</v>
      </c>
      <c r="AV492" s="14" t="s">
        <v>88</v>
      </c>
      <c r="AW492" s="14" t="s">
        <v>41</v>
      </c>
      <c r="AX492" s="14" t="s">
        <v>81</v>
      </c>
      <c r="AY492" s="167" t="s">
        <v>311</v>
      </c>
    </row>
    <row r="493" spans="2:65" s="12" customFormat="1" ht="11.25" x14ac:dyDescent="0.2">
      <c r="B493" s="151"/>
      <c r="D493" s="152" t="s">
        <v>322</v>
      </c>
      <c r="E493" s="153" t="s">
        <v>43</v>
      </c>
      <c r="F493" s="154" t="s">
        <v>5836</v>
      </c>
      <c r="H493" s="155">
        <v>2</v>
      </c>
      <c r="I493" s="156"/>
      <c r="L493" s="151"/>
      <c r="M493" s="157"/>
      <c r="T493" s="158"/>
      <c r="AT493" s="153" t="s">
        <v>322</v>
      </c>
      <c r="AU493" s="153" t="s">
        <v>90</v>
      </c>
      <c r="AV493" s="12" t="s">
        <v>90</v>
      </c>
      <c r="AW493" s="12" t="s">
        <v>41</v>
      </c>
      <c r="AX493" s="12" t="s">
        <v>88</v>
      </c>
      <c r="AY493" s="153" t="s">
        <v>311</v>
      </c>
    </row>
    <row r="494" spans="2:65" s="1" customFormat="1" ht="16.5" customHeight="1" x14ac:dyDescent="0.2">
      <c r="B494" s="34"/>
      <c r="C494" s="172" t="s">
        <v>804</v>
      </c>
      <c r="D494" s="172" t="s">
        <v>634</v>
      </c>
      <c r="E494" s="173" t="s">
        <v>5844</v>
      </c>
      <c r="F494" s="174" t="s">
        <v>5845</v>
      </c>
      <c r="G494" s="175" t="s">
        <v>340</v>
      </c>
      <c r="H494" s="176">
        <v>4</v>
      </c>
      <c r="I494" s="177"/>
      <c r="J494" s="178">
        <f>ROUND(I494*H494,2)</f>
        <v>0</v>
      </c>
      <c r="K494" s="174" t="s">
        <v>43</v>
      </c>
      <c r="L494" s="179"/>
      <c r="M494" s="180" t="s">
        <v>43</v>
      </c>
      <c r="N494" s="181" t="s">
        <v>52</v>
      </c>
      <c r="P494" s="143">
        <f>O494*H494</f>
        <v>0</v>
      </c>
      <c r="Q494" s="143">
        <v>5.0000000000000002E-5</v>
      </c>
      <c r="R494" s="143">
        <f>Q494*H494</f>
        <v>2.0000000000000001E-4</v>
      </c>
      <c r="S494" s="143">
        <v>0</v>
      </c>
      <c r="T494" s="144">
        <f>S494*H494</f>
        <v>0</v>
      </c>
      <c r="AR494" s="145" t="s">
        <v>362</v>
      </c>
      <c r="AT494" s="145" t="s">
        <v>634</v>
      </c>
      <c r="AU494" s="145" t="s">
        <v>90</v>
      </c>
      <c r="AY494" s="18" t="s">
        <v>311</v>
      </c>
      <c r="BE494" s="146">
        <f>IF(N494="základní",J494,0)</f>
        <v>0</v>
      </c>
      <c r="BF494" s="146">
        <f>IF(N494="snížená",J494,0)</f>
        <v>0</v>
      </c>
      <c r="BG494" s="146">
        <f>IF(N494="zákl. přenesená",J494,0)</f>
        <v>0</v>
      </c>
      <c r="BH494" s="146">
        <f>IF(N494="sníž. přenesená",J494,0)</f>
        <v>0</v>
      </c>
      <c r="BI494" s="146">
        <f>IF(N494="nulová",J494,0)</f>
        <v>0</v>
      </c>
      <c r="BJ494" s="18" t="s">
        <v>88</v>
      </c>
      <c r="BK494" s="146">
        <f>ROUND(I494*H494,2)</f>
        <v>0</v>
      </c>
      <c r="BL494" s="18" t="s">
        <v>318</v>
      </c>
      <c r="BM494" s="145" t="s">
        <v>5846</v>
      </c>
    </row>
    <row r="495" spans="2:65" s="14" customFormat="1" ht="11.25" x14ac:dyDescent="0.2">
      <c r="B495" s="166"/>
      <c r="D495" s="152" t="s">
        <v>322</v>
      </c>
      <c r="E495" s="167" t="s">
        <v>43</v>
      </c>
      <c r="F495" s="168" t="s">
        <v>5429</v>
      </c>
      <c r="H495" s="167" t="s">
        <v>43</v>
      </c>
      <c r="I495" s="169"/>
      <c r="L495" s="166"/>
      <c r="M495" s="170"/>
      <c r="T495" s="171"/>
      <c r="AT495" s="167" t="s">
        <v>322</v>
      </c>
      <c r="AU495" s="167" t="s">
        <v>90</v>
      </c>
      <c r="AV495" s="14" t="s">
        <v>88</v>
      </c>
      <c r="AW495" s="14" t="s">
        <v>41</v>
      </c>
      <c r="AX495" s="14" t="s">
        <v>81</v>
      </c>
      <c r="AY495" s="167" t="s">
        <v>311</v>
      </c>
    </row>
    <row r="496" spans="2:65" s="12" customFormat="1" ht="11.25" x14ac:dyDescent="0.2">
      <c r="B496" s="151"/>
      <c r="D496" s="152" t="s">
        <v>322</v>
      </c>
      <c r="E496" s="153" t="s">
        <v>43</v>
      </c>
      <c r="F496" s="154" t="s">
        <v>5847</v>
      </c>
      <c r="H496" s="155">
        <v>4</v>
      </c>
      <c r="I496" s="156"/>
      <c r="L496" s="151"/>
      <c r="M496" s="157"/>
      <c r="T496" s="158"/>
      <c r="AT496" s="153" t="s">
        <v>322</v>
      </c>
      <c r="AU496" s="153" t="s">
        <v>90</v>
      </c>
      <c r="AV496" s="12" t="s">
        <v>90</v>
      </c>
      <c r="AW496" s="12" t="s">
        <v>41</v>
      </c>
      <c r="AX496" s="12" t="s">
        <v>88</v>
      </c>
      <c r="AY496" s="153" t="s">
        <v>311</v>
      </c>
    </row>
    <row r="497" spans="2:65" s="1" customFormat="1" ht="16.5" customHeight="1" x14ac:dyDescent="0.2">
      <c r="B497" s="34"/>
      <c r="C497" s="172" t="s">
        <v>809</v>
      </c>
      <c r="D497" s="172" t="s">
        <v>634</v>
      </c>
      <c r="E497" s="173" t="s">
        <v>5848</v>
      </c>
      <c r="F497" s="174" t="s">
        <v>5849</v>
      </c>
      <c r="G497" s="175" t="s">
        <v>340</v>
      </c>
      <c r="H497" s="176">
        <v>2</v>
      </c>
      <c r="I497" s="177"/>
      <c r="J497" s="178">
        <f>ROUND(I497*H497,2)</f>
        <v>0</v>
      </c>
      <c r="K497" s="174" t="s">
        <v>317</v>
      </c>
      <c r="L497" s="179"/>
      <c r="M497" s="180" t="s">
        <v>43</v>
      </c>
      <c r="N497" s="181" t="s">
        <v>52</v>
      </c>
      <c r="P497" s="143">
        <f>O497*H497</f>
        <v>0</v>
      </c>
      <c r="Q497" s="143">
        <v>4.0000000000000003E-5</v>
      </c>
      <c r="R497" s="143">
        <f>Q497*H497</f>
        <v>8.0000000000000007E-5</v>
      </c>
      <c r="S497" s="143">
        <v>0</v>
      </c>
      <c r="T497" s="144">
        <f>S497*H497</f>
        <v>0</v>
      </c>
      <c r="AR497" s="145" t="s">
        <v>362</v>
      </c>
      <c r="AT497" s="145" t="s">
        <v>634</v>
      </c>
      <c r="AU497" s="145" t="s">
        <v>90</v>
      </c>
      <c r="AY497" s="18" t="s">
        <v>311</v>
      </c>
      <c r="BE497" s="146">
        <f>IF(N497="základní",J497,0)</f>
        <v>0</v>
      </c>
      <c r="BF497" s="146">
        <f>IF(N497="snížená",J497,0)</f>
        <v>0</v>
      </c>
      <c r="BG497" s="146">
        <f>IF(N497="zákl. přenesená",J497,0)</f>
        <v>0</v>
      </c>
      <c r="BH497" s="146">
        <f>IF(N497="sníž. přenesená",J497,0)</f>
        <v>0</v>
      </c>
      <c r="BI497" s="146">
        <f>IF(N497="nulová",J497,0)</f>
        <v>0</v>
      </c>
      <c r="BJ497" s="18" t="s">
        <v>88</v>
      </c>
      <c r="BK497" s="146">
        <f>ROUND(I497*H497,2)</f>
        <v>0</v>
      </c>
      <c r="BL497" s="18" t="s">
        <v>318</v>
      </c>
      <c r="BM497" s="145" t="s">
        <v>5850</v>
      </c>
    </row>
    <row r="498" spans="2:65" s="14" customFormat="1" ht="11.25" x14ac:dyDescent="0.2">
      <c r="B498" s="166"/>
      <c r="D498" s="152" t="s">
        <v>322</v>
      </c>
      <c r="E498" s="167" t="s">
        <v>43</v>
      </c>
      <c r="F498" s="168" t="s">
        <v>5429</v>
      </c>
      <c r="H498" s="167" t="s">
        <v>43</v>
      </c>
      <c r="I498" s="169"/>
      <c r="L498" s="166"/>
      <c r="M498" s="170"/>
      <c r="T498" s="171"/>
      <c r="AT498" s="167" t="s">
        <v>322</v>
      </c>
      <c r="AU498" s="167" t="s">
        <v>90</v>
      </c>
      <c r="AV498" s="14" t="s">
        <v>88</v>
      </c>
      <c r="AW498" s="14" t="s">
        <v>41</v>
      </c>
      <c r="AX498" s="14" t="s">
        <v>81</v>
      </c>
      <c r="AY498" s="167" t="s">
        <v>311</v>
      </c>
    </row>
    <row r="499" spans="2:65" s="12" customFormat="1" ht="11.25" x14ac:dyDescent="0.2">
      <c r="B499" s="151"/>
      <c r="D499" s="152" t="s">
        <v>322</v>
      </c>
      <c r="E499" s="153" t="s">
        <v>43</v>
      </c>
      <c r="F499" s="154" t="s">
        <v>5836</v>
      </c>
      <c r="H499" s="155">
        <v>2</v>
      </c>
      <c r="I499" s="156"/>
      <c r="L499" s="151"/>
      <c r="M499" s="157"/>
      <c r="T499" s="158"/>
      <c r="AT499" s="153" t="s">
        <v>322</v>
      </c>
      <c r="AU499" s="153" t="s">
        <v>90</v>
      </c>
      <c r="AV499" s="12" t="s">
        <v>90</v>
      </c>
      <c r="AW499" s="12" t="s">
        <v>41</v>
      </c>
      <c r="AX499" s="12" t="s">
        <v>88</v>
      </c>
      <c r="AY499" s="153" t="s">
        <v>311</v>
      </c>
    </row>
    <row r="500" spans="2:65" s="1" customFormat="1" ht="24.2" customHeight="1" x14ac:dyDescent="0.2">
      <c r="B500" s="34"/>
      <c r="C500" s="134" t="s">
        <v>814</v>
      </c>
      <c r="D500" s="134" t="s">
        <v>313</v>
      </c>
      <c r="E500" s="135" t="s">
        <v>5851</v>
      </c>
      <c r="F500" s="136" t="s">
        <v>5852</v>
      </c>
      <c r="G500" s="137" t="s">
        <v>340</v>
      </c>
      <c r="H500" s="138">
        <v>2</v>
      </c>
      <c r="I500" s="139"/>
      <c r="J500" s="140">
        <f>ROUND(I500*H500,2)</f>
        <v>0</v>
      </c>
      <c r="K500" s="136" t="s">
        <v>317</v>
      </c>
      <c r="L500" s="34"/>
      <c r="M500" s="141" t="s">
        <v>43</v>
      </c>
      <c r="N500" s="142" t="s">
        <v>52</v>
      </c>
      <c r="P500" s="143">
        <f>O500*H500</f>
        <v>0</v>
      </c>
      <c r="Q500" s="143">
        <v>0</v>
      </c>
      <c r="R500" s="143">
        <f>Q500*H500</f>
        <v>0</v>
      </c>
      <c r="S500" s="143">
        <v>0</v>
      </c>
      <c r="T500" s="144">
        <f>S500*H500</f>
        <v>0</v>
      </c>
      <c r="AR500" s="145" t="s">
        <v>318</v>
      </c>
      <c r="AT500" s="145" t="s">
        <v>313</v>
      </c>
      <c r="AU500" s="145" t="s">
        <v>90</v>
      </c>
      <c r="AY500" s="18" t="s">
        <v>311</v>
      </c>
      <c r="BE500" s="146">
        <f>IF(N500="základní",J500,0)</f>
        <v>0</v>
      </c>
      <c r="BF500" s="146">
        <f>IF(N500="snížená",J500,0)</f>
        <v>0</v>
      </c>
      <c r="BG500" s="146">
        <f>IF(N500="zákl. přenesená",J500,0)</f>
        <v>0</v>
      </c>
      <c r="BH500" s="146">
        <f>IF(N500="sníž. přenesená",J500,0)</f>
        <v>0</v>
      </c>
      <c r="BI500" s="146">
        <f>IF(N500="nulová",J500,0)</f>
        <v>0</v>
      </c>
      <c r="BJ500" s="18" t="s">
        <v>88</v>
      </c>
      <c r="BK500" s="146">
        <f>ROUND(I500*H500,2)</f>
        <v>0</v>
      </c>
      <c r="BL500" s="18" t="s">
        <v>318</v>
      </c>
      <c r="BM500" s="145" t="s">
        <v>5853</v>
      </c>
    </row>
    <row r="501" spans="2:65" s="1" customFormat="1" ht="11.25" x14ac:dyDescent="0.2">
      <c r="B501" s="34"/>
      <c r="D501" s="147" t="s">
        <v>320</v>
      </c>
      <c r="F501" s="148" t="s">
        <v>5854</v>
      </c>
      <c r="I501" s="149"/>
      <c r="L501" s="34"/>
      <c r="M501" s="150"/>
      <c r="T501" s="55"/>
      <c r="AT501" s="18" t="s">
        <v>320</v>
      </c>
      <c r="AU501" s="18" t="s">
        <v>90</v>
      </c>
    </row>
    <row r="502" spans="2:65" s="1" customFormat="1" ht="16.5" customHeight="1" x14ac:dyDescent="0.2">
      <c r="B502" s="34"/>
      <c r="C502" s="172" t="s">
        <v>820</v>
      </c>
      <c r="D502" s="172" t="s">
        <v>634</v>
      </c>
      <c r="E502" s="173" t="s">
        <v>5855</v>
      </c>
      <c r="F502" s="174" t="s">
        <v>5856</v>
      </c>
      <c r="G502" s="175" t="s">
        <v>340</v>
      </c>
      <c r="H502" s="176">
        <v>1</v>
      </c>
      <c r="I502" s="177"/>
      <c r="J502" s="178">
        <f>ROUND(I502*H502,2)</f>
        <v>0</v>
      </c>
      <c r="K502" s="174" t="s">
        <v>317</v>
      </c>
      <c r="L502" s="179"/>
      <c r="M502" s="180" t="s">
        <v>43</v>
      </c>
      <c r="N502" s="181" t="s">
        <v>52</v>
      </c>
      <c r="P502" s="143">
        <f>O502*H502</f>
        <v>0</v>
      </c>
      <c r="Q502" s="143">
        <v>1E-4</v>
      </c>
      <c r="R502" s="143">
        <f>Q502*H502</f>
        <v>1E-4</v>
      </c>
      <c r="S502" s="143">
        <v>0</v>
      </c>
      <c r="T502" s="144">
        <f>S502*H502</f>
        <v>0</v>
      </c>
      <c r="AR502" s="145" t="s">
        <v>362</v>
      </c>
      <c r="AT502" s="145" t="s">
        <v>634</v>
      </c>
      <c r="AU502" s="145" t="s">
        <v>90</v>
      </c>
      <c r="AY502" s="18" t="s">
        <v>311</v>
      </c>
      <c r="BE502" s="146">
        <f>IF(N502="základní",J502,0)</f>
        <v>0</v>
      </c>
      <c r="BF502" s="146">
        <f>IF(N502="snížená",J502,0)</f>
        <v>0</v>
      </c>
      <c r="BG502" s="146">
        <f>IF(N502="zákl. přenesená",J502,0)</f>
        <v>0</v>
      </c>
      <c r="BH502" s="146">
        <f>IF(N502="sníž. přenesená",J502,0)</f>
        <v>0</v>
      </c>
      <c r="BI502" s="146">
        <f>IF(N502="nulová",J502,0)</f>
        <v>0</v>
      </c>
      <c r="BJ502" s="18" t="s">
        <v>88</v>
      </c>
      <c r="BK502" s="146">
        <f>ROUND(I502*H502,2)</f>
        <v>0</v>
      </c>
      <c r="BL502" s="18" t="s">
        <v>318</v>
      </c>
      <c r="BM502" s="145" t="s">
        <v>5857</v>
      </c>
    </row>
    <row r="503" spans="2:65" s="14" customFormat="1" ht="11.25" x14ac:dyDescent="0.2">
      <c r="B503" s="166"/>
      <c r="D503" s="152" t="s">
        <v>322</v>
      </c>
      <c r="E503" s="167" t="s">
        <v>43</v>
      </c>
      <c r="F503" s="168" t="s">
        <v>5429</v>
      </c>
      <c r="H503" s="167" t="s">
        <v>43</v>
      </c>
      <c r="I503" s="169"/>
      <c r="L503" s="166"/>
      <c r="M503" s="170"/>
      <c r="T503" s="171"/>
      <c r="AT503" s="167" t="s">
        <v>322</v>
      </c>
      <c r="AU503" s="167" t="s">
        <v>90</v>
      </c>
      <c r="AV503" s="14" t="s">
        <v>88</v>
      </c>
      <c r="AW503" s="14" t="s">
        <v>41</v>
      </c>
      <c r="AX503" s="14" t="s">
        <v>81</v>
      </c>
      <c r="AY503" s="167" t="s">
        <v>311</v>
      </c>
    </row>
    <row r="504" spans="2:65" s="12" customFormat="1" ht="11.25" x14ac:dyDescent="0.2">
      <c r="B504" s="151"/>
      <c r="D504" s="152" t="s">
        <v>322</v>
      </c>
      <c r="E504" s="153" t="s">
        <v>43</v>
      </c>
      <c r="F504" s="154" t="s">
        <v>5726</v>
      </c>
      <c r="H504" s="155">
        <v>1</v>
      </c>
      <c r="I504" s="156"/>
      <c r="L504" s="151"/>
      <c r="M504" s="157"/>
      <c r="T504" s="158"/>
      <c r="AT504" s="153" t="s">
        <v>322</v>
      </c>
      <c r="AU504" s="153" t="s">
        <v>90</v>
      </c>
      <c r="AV504" s="12" t="s">
        <v>90</v>
      </c>
      <c r="AW504" s="12" t="s">
        <v>41</v>
      </c>
      <c r="AX504" s="12" t="s">
        <v>88</v>
      </c>
      <c r="AY504" s="153" t="s">
        <v>311</v>
      </c>
    </row>
    <row r="505" spans="2:65" s="1" customFormat="1" ht="16.5" customHeight="1" x14ac:dyDescent="0.2">
      <c r="B505" s="34"/>
      <c r="C505" s="172" t="s">
        <v>824</v>
      </c>
      <c r="D505" s="172" t="s">
        <v>634</v>
      </c>
      <c r="E505" s="173" t="s">
        <v>5858</v>
      </c>
      <c r="F505" s="174" t="s">
        <v>5859</v>
      </c>
      <c r="G505" s="175" t="s">
        <v>340</v>
      </c>
      <c r="H505" s="176">
        <v>1</v>
      </c>
      <c r="I505" s="177"/>
      <c r="J505" s="178">
        <f>ROUND(I505*H505,2)</f>
        <v>0</v>
      </c>
      <c r="K505" s="174" t="s">
        <v>317</v>
      </c>
      <c r="L505" s="179"/>
      <c r="M505" s="180" t="s">
        <v>43</v>
      </c>
      <c r="N505" s="181" t="s">
        <v>52</v>
      </c>
      <c r="P505" s="143">
        <f>O505*H505</f>
        <v>0</v>
      </c>
      <c r="Q505" s="143">
        <v>7.6999999999999996E-4</v>
      </c>
      <c r="R505" s="143">
        <f>Q505*H505</f>
        <v>7.6999999999999996E-4</v>
      </c>
      <c r="S505" s="143">
        <v>0</v>
      </c>
      <c r="T505" s="144">
        <f>S505*H505</f>
        <v>0</v>
      </c>
      <c r="AR505" s="145" t="s">
        <v>362</v>
      </c>
      <c r="AT505" s="145" t="s">
        <v>634</v>
      </c>
      <c r="AU505" s="145" t="s">
        <v>90</v>
      </c>
      <c r="AY505" s="18" t="s">
        <v>311</v>
      </c>
      <c r="BE505" s="146">
        <f>IF(N505="základní",J505,0)</f>
        <v>0</v>
      </c>
      <c r="BF505" s="146">
        <f>IF(N505="snížená",J505,0)</f>
        <v>0</v>
      </c>
      <c r="BG505" s="146">
        <f>IF(N505="zákl. přenesená",J505,0)</f>
        <v>0</v>
      </c>
      <c r="BH505" s="146">
        <f>IF(N505="sníž. přenesená",J505,0)</f>
        <v>0</v>
      </c>
      <c r="BI505" s="146">
        <f>IF(N505="nulová",J505,0)</f>
        <v>0</v>
      </c>
      <c r="BJ505" s="18" t="s">
        <v>88</v>
      </c>
      <c r="BK505" s="146">
        <f>ROUND(I505*H505,2)</f>
        <v>0</v>
      </c>
      <c r="BL505" s="18" t="s">
        <v>318</v>
      </c>
      <c r="BM505" s="145" t="s">
        <v>5860</v>
      </c>
    </row>
    <row r="506" spans="2:65" s="14" customFormat="1" ht="11.25" x14ac:dyDescent="0.2">
      <c r="B506" s="166"/>
      <c r="D506" s="152" t="s">
        <v>322</v>
      </c>
      <c r="E506" s="167" t="s">
        <v>43</v>
      </c>
      <c r="F506" s="168" t="s">
        <v>5429</v>
      </c>
      <c r="H506" s="167" t="s">
        <v>43</v>
      </c>
      <c r="I506" s="169"/>
      <c r="L506" s="166"/>
      <c r="M506" s="170"/>
      <c r="T506" s="171"/>
      <c r="AT506" s="167" t="s">
        <v>322</v>
      </c>
      <c r="AU506" s="167" t="s">
        <v>90</v>
      </c>
      <c r="AV506" s="14" t="s">
        <v>88</v>
      </c>
      <c r="AW506" s="14" t="s">
        <v>41</v>
      </c>
      <c r="AX506" s="14" t="s">
        <v>81</v>
      </c>
      <c r="AY506" s="167" t="s">
        <v>311</v>
      </c>
    </row>
    <row r="507" spans="2:65" s="12" customFormat="1" ht="11.25" x14ac:dyDescent="0.2">
      <c r="B507" s="151"/>
      <c r="D507" s="152" t="s">
        <v>322</v>
      </c>
      <c r="E507" s="153" t="s">
        <v>43</v>
      </c>
      <c r="F507" s="154" t="s">
        <v>5726</v>
      </c>
      <c r="H507" s="155">
        <v>1</v>
      </c>
      <c r="I507" s="156"/>
      <c r="L507" s="151"/>
      <c r="M507" s="157"/>
      <c r="T507" s="158"/>
      <c r="AT507" s="153" t="s">
        <v>322</v>
      </c>
      <c r="AU507" s="153" t="s">
        <v>90</v>
      </c>
      <c r="AV507" s="12" t="s">
        <v>90</v>
      </c>
      <c r="AW507" s="12" t="s">
        <v>41</v>
      </c>
      <c r="AX507" s="12" t="s">
        <v>88</v>
      </c>
      <c r="AY507" s="153" t="s">
        <v>311</v>
      </c>
    </row>
    <row r="508" spans="2:65" s="1" customFormat="1" ht="24.2" customHeight="1" x14ac:dyDescent="0.2">
      <c r="B508" s="34"/>
      <c r="C508" s="134" t="s">
        <v>830</v>
      </c>
      <c r="D508" s="134" t="s">
        <v>313</v>
      </c>
      <c r="E508" s="135" t="s">
        <v>5861</v>
      </c>
      <c r="F508" s="136" t="s">
        <v>5862</v>
      </c>
      <c r="G508" s="137" t="s">
        <v>340</v>
      </c>
      <c r="H508" s="138">
        <v>5</v>
      </c>
      <c r="I508" s="139"/>
      <c r="J508" s="140">
        <f>ROUND(I508*H508,2)</f>
        <v>0</v>
      </c>
      <c r="K508" s="136" t="s">
        <v>317</v>
      </c>
      <c r="L508" s="34"/>
      <c r="M508" s="141" t="s">
        <v>43</v>
      </c>
      <c r="N508" s="142" t="s">
        <v>52</v>
      </c>
      <c r="P508" s="143">
        <f>O508*H508</f>
        <v>0</v>
      </c>
      <c r="Q508" s="143">
        <v>0</v>
      </c>
      <c r="R508" s="143">
        <f>Q508*H508</f>
        <v>0</v>
      </c>
      <c r="S508" s="143">
        <v>0</v>
      </c>
      <c r="T508" s="144">
        <f>S508*H508</f>
        <v>0</v>
      </c>
      <c r="AR508" s="145" t="s">
        <v>318</v>
      </c>
      <c r="AT508" s="145" t="s">
        <v>313</v>
      </c>
      <c r="AU508" s="145" t="s">
        <v>90</v>
      </c>
      <c r="AY508" s="18" t="s">
        <v>311</v>
      </c>
      <c r="BE508" s="146">
        <f>IF(N508="základní",J508,0)</f>
        <v>0</v>
      </c>
      <c r="BF508" s="146">
        <f>IF(N508="snížená",J508,0)</f>
        <v>0</v>
      </c>
      <c r="BG508" s="146">
        <f>IF(N508="zákl. přenesená",J508,0)</f>
        <v>0</v>
      </c>
      <c r="BH508" s="146">
        <f>IF(N508="sníž. přenesená",J508,0)</f>
        <v>0</v>
      </c>
      <c r="BI508" s="146">
        <f>IF(N508="nulová",J508,0)</f>
        <v>0</v>
      </c>
      <c r="BJ508" s="18" t="s">
        <v>88</v>
      </c>
      <c r="BK508" s="146">
        <f>ROUND(I508*H508,2)</f>
        <v>0</v>
      </c>
      <c r="BL508" s="18" t="s">
        <v>318</v>
      </c>
      <c r="BM508" s="145" t="s">
        <v>5863</v>
      </c>
    </row>
    <row r="509" spans="2:65" s="1" customFormat="1" ht="11.25" x14ac:dyDescent="0.2">
      <c r="B509" s="34"/>
      <c r="D509" s="147" t="s">
        <v>320</v>
      </c>
      <c r="F509" s="148" t="s">
        <v>5864</v>
      </c>
      <c r="I509" s="149"/>
      <c r="L509" s="34"/>
      <c r="M509" s="150"/>
      <c r="T509" s="55"/>
      <c r="AT509" s="18" t="s">
        <v>320</v>
      </c>
      <c r="AU509" s="18" t="s">
        <v>90</v>
      </c>
    </row>
    <row r="510" spans="2:65" s="1" customFormat="1" ht="16.5" customHeight="1" x14ac:dyDescent="0.2">
      <c r="B510" s="34"/>
      <c r="C510" s="172" t="s">
        <v>836</v>
      </c>
      <c r="D510" s="172" t="s">
        <v>634</v>
      </c>
      <c r="E510" s="173" t="s">
        <v>5865</v>
      </c>
      <c r="F510" s="174" t="s">
        <v>5866</v>
      </c>
      <c r="G510" s="175" t="s">
        <v>340</v>
      </c>
      <c r="H510" s="176">
        <v>5</v>
      </c>
      <c r="I510" s="177"/>
      <c r="J510" s="178">
        <f>ROUND(I510*H510,2)</f>
        <v>0</v>
      </c>
      <c r="K510" s="174" t="s">
        <v>317</v>
      </c>
      <c r="L510" s="179"/>
      <c r="M510" s="180" t="s">
        <v>43</v>
      </c>
      <c r="N510" s="181" t="s">
        <v>52</v>
      </c>
      <c r="P510" s="143">
        <f>O510*H510</f>
        <v>0</v>
      </c>
      <c r="Q510" s="143">
        <v>1.6000000000000001E-3</v>
      </c>
      <c r="R510" s="143">
        <f>Q510*H510</f>
        <v>8.0000000000000002E-3</v>
      </c>
      <c r="S510" s="143">
        <v>0</v>
      </c>
      <c r="T510" s="144">
        <f>S510*H510</f>
        <v>0</v>
      </c>
      <c r="AR510" s="145" t="s">
        <v>362</v>
      </c>
      <c r="AT510" s="145" t="s">
        <v>634</v>
      </c>
      <c r="AU510" s="145" t="s">
        <v>90</v>
      </c>
      <c r="AY510" s="18" t="s">
        <v>311</v>
      </c>
      <c r="BE510" s="146">
        <f>IF(N510="základní",J510,0)</f>
        <v>0</v>
      </c>
      <c r="BF510" s="146">
        <f>IF(N510="snížená",J510,0)</f>
        <v>0</v>
      </c>
      <c r="BG510" s="146">
        <f>IF(N510="zákl. přenesená",J510,0)</f>
        <v>0</v>
      </c>
      <c r="BH510" s="146">
        <f>IF(N510="sníž. přenesená",J510,0)</f>
        <v>0</v>
      </c>
      <c r="BI510" s="146">
        <f>IF(N510="nulová",J510,0)</f>
        <v>0</v>
      </c>
      <c r="BJ510" s="18" t="s">
        <v>88</v>
      </c>
      <c r="BK510" s="146">
        <f>ROUND(I510*H510,2)</f>
        <v>0</v>
      </c>
      <c r="BL510" s="18" t="s">
        <v>318</v>
      </c>
      <c r="BM510" s="145" t="s">
        <v>5867</v>
      </c>
    </row>
    <row r="511" spans="2:65" s="14" customFormat="1" ht="11.25" x14ac:dyDescent="0.2">
      <c r="B511" s="166"/>
      <c r="D511" s="152" t="s">
        <v>322</v>
      </c>
      <c r="E511" s="167" t="s">
        <v>43</v>
      </c>
      <c r="F511" s="168" t="s">
        <v>5429</v>
      </c>
      <c r="H511" s="167" t="s">
        <v>43</v>
      </c>
      <c r="I511" s="169"/>
      <c r="L511" s="166"/>
      <c r="M511" s="170"/>
      <c r="T511" s="171"/>
      <c r="AT511" s="167" t="s">
        <v>322</v>
      </c>
      <c r="AU511" s="167" t="s">
        <v>90</v>
      </c>
      <c r="AV511" s="14" t="s">
        <v>88</v>
      </c>
      <c r="AW511" s="14" t="s">
        <v>41</v>
      </c>
      <c r="AX511" s="14" t="s">
        <v>81</v>
      </c>
      <c r="AY511" s="167" t="s">
        <v>311</v>
      </c>
    </row>
    <row r="512" spans="2:65" s="12" customFormat="1" ht="11.25" x14ac:dyDescent="0.2">
      <c r="B512" s="151"/>
      <c r="D512" s="152" t="s">
        <v>322</v>
      </c>
      <c r="E512" s="153" t="s">
        <v>43</v>
      </c>
      <c r="F512" s="154" t="s">
        <v>5868</v>
      </c>
      <c r="H512" s="155">
        <v>0</v>
      </c>
      <c r="I512" s="156"/>
      <c r="L512" s="151"/>
      <c r="M512" s="157"/>
      <c r="T512" s="158"/>
      <c r="AT512" s="153" t="s">
        <v>322</v>
      </c>
      <c r="AU512" s="153" t="s">
        <v>90</v>
      </c>
      <c r="AV512" s="12" t="s">
        <v>90</v>
      </c>
      <c r="AW512" s="12" t="s">
        <v>41</v>
      </c>
      <c r="AX512" s="12" t="s">
        <v>81</v>
      </c>
      <c r="AY512" s="153" t="s">
        <v>311</v>
      </c>
    </row>
    <row r="513" spans="2:65" s="12" customFormat="1" ht="11.25" x14ac:dyDescent="0.2">
      <c r="B513" s="151"/>
      <c r="D513" s="152" t="s">
        <v>322</v>
      </c>
      <c r="E513" s="153" t="s">
        <v>43</v>
      </c>
      <c r="F513" s="154" t="s">
        <v>5869</v>
      </c>
      <c r="H513" s="155">
        <v>3</v>
      </c>
      <c r="I513" s="156"/>
      <c r="L513" s="151"/>
      <c r="M513" s="157"/>
      <c r="T513" s="158"/>
      <c r="AT513" s="153" t="s">
        <v>322</v>
      </c>
      <c r="AU513" s="153" t="s">
        <v>90</v>
      </c>
      <c r="AV513" s="12" t="s">
        <v>90</v>
      </c>
      <c r="AW513" s="12" t="s">
        <v>41</v>
      </c>
      <c r="AX513" s="12" t="s">
        <v>81</v>
      </c>
      <c r="AY513" s="153" t="s">
        <v>311</v>
      </c>
    </row>
    <row r="514" spans="2:65" s="12" customFormat="1" ht="11.25" x14ac:dyDescent="0.2">
      <c r="B514" s="151"/>
      <c r="D514" s="152" t="s">
        <v>322</v>
      </c>
      <c r="E514" s="153" t="s">
        <v>43</v>
      </c>
      <c r="F514" s="154" t="s">
        <v>5870</v>
      </c>
      <c r="H514" s="155">
        <v>2</v>
      </c>
      <c r="I514" s="156"/>
      <c r="L514" s="151"/>
      <c r="M514" s="157"/>
      <c r="T514" s="158"/>
      <c r="AT514" s="153" t="s">
        <v>322</v>
      </c>
      <c r="AU514" s="153" t="s">
        <v>90</v>
      </c>
      <c r="AV514" s="12" t="s">
        <v>90</v>
      </c>
      <c r="AW514" s="12" t="s">
        <v>41</v>
      </c>
      <c r="AX514" s="12" t="s">
        <v>81</v>
      </c>
      <c r="AY514" s="153" t="s">
        <v>311</v>
      </c>
    </row>
    <row r="515" spans="2:65" s="13" customFormat="1" ht="11.25" x14ac:dyDescent="0.2">
      <c r="B515" s="159"/>
      <c r="D515" s="152" t="s">
        <v>322</v>
      </c>
      <c r="E515" s="160" t="s">
        <v>43</v>
      </c>
      <c r="F515" s="161" t="s">
        <v>331</v>
      </c>
      <c r="H515" s="162">
        <v>5</v>
      </c>
      <c r="I515" s="163"/>
      <c r="L515" s="159"/>
      <c r="M515" s="164"/>
      <c r="T515" s="165"/>
      <c r="AT515" s="160" t="s">
        <v>322</v>
      </c>
      <c r="AU515" s="160" t="s">
        <v>90</v>
      </c>
      <c r="AV515" s="13" t="s">
        <v>318</v>
      </c>
      <c r="AW515" s="13" t="s">
        <v>41</v>
      </c>
      <c r="AX515" s="13" t="s">
        <v>88</v>
      </c>
      <c r="AY515" s="160" t="s">
        <v>311</v>
      </c>
    </row>
    <row r="516" spans="2:65" s="1" customFormat="1" ht="24.2" customHeight="1" x14ac:dyDescent="0.2">
      <c r="B516" s="34"/>
      <c r="C516" s="134" t="s">
        <v>842</v>
      </c>
      <c r="D516" s="134" t="s">
        <v>313</v>
      </c>
      <c r="E516" s="135" t="s">
        <v>5871</v>
      </c>
      <c r="F516" s="136" t="s">
        <v>5872</v>
      </c>
      <c r="G516" s="137" t="s">
        <v>340</v>
      </c>
      <c r="H516" s="138">
        <v>14</v>
      </c>
      <c r="I516" s="139"/>
      <c r="J516" s="140">
        <f>ROUND(I516*H516,2)</f>
        <v>0</v>
      </c>
      <c r="K516" s="136" t="s">
        <v>317</v>
      </c>
      <c r="L516" s="34"/>
      <c r="M516" s="141" t="s">
        <v>43</v>
      </c>
      <c r="N516" s="142" t="s">
        <v>52</v>
      </c>
      <c r="P516" s="143">
        <f>O516*H516</f>
        <v>0</v>
      </c>
      <c r="Q516" s="143">
        <v>0</v>
      </c>
      <c r="R516" s="143">
        <f>Q516*H516</f>
        <v>0</v>
      </c>
      <c r="S516" s="143">
        <v>0</v>
      </c>
      <c r="T516" s="144">
        <f>S516*H516</f>
        <v>0</v>
      </c>
      <c r="AR516" s="145" t="s">
        <v>318</v>
      </c>
      <c r="AT516" s="145" t="s">
        <v>313</v>
      </c>
      <c r="AU516" s="145" t="s">
        <v>90</v>
      </c>
      <c r="AY516" s="18" t="s">
        <v>311</v>
      </c>
      <c r="BE516" s="146">
        <f>IF(N516="základní",J516,0)</f>
        <v>0</v>
      </c>
      <c r="BF516" s="146">
        <f>IF(N516="snížená",J516,0)</f>
        <v>0</v>
      </c>
      <c r="BG516" s="146">
        <f>IF(N516="zákl. přenesená",J516,0)</f>
        <v>0</v>
      </c>
      <c r="BH516" s="146">
        <f>IF(N516="sníž. přenesená",J516,0)</f>
        <v>0</v>
      </c>
      <c r="BI516" s="146">
        <f>IF(N516="nulová",J516,0)</f>
        <v>0</v>
      </c>
      <c r="BJ516" s="18" t="s">
        <v>88</v>
      </c>
      <c r="BK516" s="146">
        <f>ROUND(I516*H516,2)</f>
        <v>0</v>
      </c>
      <c r="BL516" s="18" t="s">
        <v>318</v>
      </c>
      <c r="BM516" s="145" t="s">
        <v>5873</v>
      </c>
    </row>
    <row r="517" spans="2:65" s="1" customFormat="1" ht="11.25" x14ac:dyDescent="0.2">
      <c r="B517" s="34"/>
      <c r="D517" s="147" t="s">
        <v>320</v>
      </c>
      <c r="F517" s="148" t="s">
        <v>5874</v>
      </c>
      <c r="I517" s="149"/>
      <c r="L517" s="34"/>
      <c r="M517" s="150"/>
      <c r="T517" s="55"/>
      <c r="AT517" s="18" t="s">
        <v>320</v>
      </c>
      <c r="AU517" s="18" t="s">
        <v>90</v>
      </c>
    </row>
    <row r="518" spans="2:65" s="1" customFormat="1" ht="16.5" customHeight="1" x14ac:dyDescent="0.2">
      <c r="B518" s="34"/>
      <c r="C518" s="172" t="s">
        <v>847</v>
      </c>
      <c r="D518" s="172" t="s">
        <v>634</v>
      </c>
      <c r="E518" s="173" t="s">
        <v>5875</v>
      </c>
      <c r="F518" s="174" t="s">
        <v>5876</v>
      </c>
      <c r="G518" s="175" t="s">
        <v>340</v>
      </c>
      <c r="H518" s="176">
        <v>1</v>
      </c>
      <c r="I518" s="177"/>
      <c r="J518" s="178">
        <f>ROUND(I518*H518,2)</f>
        <v>0</v>
      </c>
      <c r="K518" s="174" t="s">
        <v>43</v>
      </c>
      <c r="L518" s="179"/>
      <c r="M518" s="180" t="s">
        <v>43</v>
      </c>
      <c r="N518" s="181" t="s">
        <v>52</v>
      </c>
      <c r="P518" s="143">
        <f>O518*H518</f>
        <v>0</v>
      </c>
      <c r="Q518" s="143">
        <v>4.8999999999999998E-4</v>
      </c>
      <c r="R518" s="143">
        <f>Q518*H518</f>
        <v>4.8999999999999998E-4</v>
      </c>
      <c r="S518" s="143">
        <v>0</v>
      </c>
      <c r="T518" s="144">
        <f>S518*H518</f>
        <v>0</v>
      </c>
      <c r="AR518" s="145" t="s">
        <v>362</v>
      </c>
      <c r="AT518" s="145" t="s">
        <v>634</v>
      </c>
      <c r="AU518" s="145" t="s">
        <v>90</v>
      </c>
      <c r="AY518" s="18" t="s">
        <v>311</v>
      </c>
      <c r="BE518" s="146">
        <f>IF(N518="základní",J518,0)</f>
        <v>0</v>
      </c>
      <c r="BF518" s="146">
        <f>IF(N518="snížená",J518,0)</f>
        <v>0</v>
      </c>
      <c r="BG518" s="146">
        <f>IF(N518="zákl. přenesená",J518,0)</f>
        <v>0</v>
      </c>
      <c r="BH518" s="146">
        <f>IF(N518="sníž. přenesená",J518,0)</f>
        <v>0</v>
      </c>
      <c r="BI518" s="146">
        <f>IF(N518="nulová",J518,0)</f>
        <v>0</v>
      </c>
      <c r="BJ518" s="18" t="s">
        <v>88</v>
      </c>
      <c r="BK518" s="146">
        <f>ROUND(I518*H518,2)</f>
        <v>0</v>
      </c>
      <c r="BL518" s="18" t="s">
        <v>318</v>
      </c>
      <c r="BM518" s="145" t="s">
        <v>5877</v>
      </c>
    </row>
    <row r="519" spans="2:65" s="14" customFormat="1" ht="11.25" x14ac:dyDescent="0.2">
      <c r="B519" s="166"/>
      <c r="D519" s="152" t="s">
        <v>322</v>
      </c>
      <c r="E519" s="167" t="s">
        <v>43</v>
      </c>
      <c r="F519" s="168" t="s">
        <v>5429</v>
      </c>
      <c r="H519" s="167" t="s">
        <v>43</v>
      </c>
      <c r="I519" s="169"/>
      <c r="L519" s="166"/>
      <c r="M519" s="170"/>
      <c r="T519" s="171"/>
      <c r="AT519" s="167" t="s">
        <v>322</v>
      </c>
      <c r="AU519" s="167" t="s">
        <v>90</v>
      </c>
      <c r="AV519" s="14" t="s">
        <v>88</v>
      </c>
      <c r="AW519" s="14" t="s">
        <v>41</v>
      </c>
      <c r="AX519" s="14" t="s">
        <v>81</v>
      </c>
      <c r="AY519" s="167" t="s">
        <v>311</v>
      </c>
    </row>
    <row r="520" spans="2:65" s="12" customFormat="1" ht="11.25" x14ac:dyDescent="0.2">
      <c r="B520" s="151"/>
      <c r="D520" s="152" t="s">
        <v>322</v>
      </c>
      <c r="E520" s="153" t="s">
        <v>43</v>
      </c>
      <c r="F520" s="154" t="s">
        <v>5878</v>
      </c>
      <c r="H520" s="155">
        <v>1</v>
      </c>
      <c r="I520" s="156"/>
      <c r="L520" s="151"/>
      <c r="M520" s="157"/>
      <c r="T520" s="158"/>
      <c r="AT520" s="153" t="s">
        <v>322</v>
      </c>
      <c r="AU520" s="153" t="s">
        <v>90</v>
      </c>
      <c r="AV520" s="12" t="s">
        <v>90</v>
      </c>
      <c r="AW520" s="12" t="s">
        <v>41</v>
      </c>
      <c r="AX520" s="12" t="s">
        <v>88</v>
      </c>
      <c r="AY520" s="153" t="s">
        <v>311</v>
      </c>
    </row>
    <row r="521" spans="2:65" s="1" customFormat="1" ht="16.5" customHeight="1" x14ac:dyDescent="0.2">
      <c r="B521" s="34"/>
      <c r="C521" s="172" t="s">
        <v>857</v>
      </c>
      <c r="D521" s="172" t="s">
        <v>634</v>
      </c>
      <c r="E521" s="173" t="s">
        <v>5879</v>
      </c>
      <c r="F521" s="174" t="s">
        <v>5880</v>
      </c>
      <c r="G521" s="175" t="s">
        <v>340</v>
      </c>
      <c r="H521" s="176">
        <v>4</v>
      </c>
      <c r="I521" s="177"/>
      <c r="J521" s="178">
        <f>ROUND(I521*H521,2)</f>
        <v>0</v>
      </c>
      <c r="K521" s="174" t="s">
        <v>43</v>
      </c>
      <c r="L521" s="179"/>
      <c r="M521" s="180" t="s">
        <v>43</v>
      </c>
      <c r="N521" s="181" t="s">
        <v>52</v>
      </c>
      <c r="P521" s="143">
        <f>O521*H521</f>
        <v>0</v>
      </c>
      <c r="Q521" s="143">
        <v>4.8999999999999998E-4</v>
      </c>
      <c r="R521" s="143">
        <f>Q521*H521</f>
        <v>1.9599999999999999E-3</v>
      </c>
      <c r="S521" s="143">
        <v>0</v>
      </c>
      <c r="T521" s="144">
        <f>S521*H521</f>
        <v>0</v>
      </c>
      <c r="AR521" s="145" t="s">
        <v>362</v>
      </c>
      <c r="AT521" s="145" t="s">
        <v>634</v>
      </c>
      <c r="AU521" s="145" t="s">
        <v>90</v>
      </c>
      <c r="AY521" s="18" t="s">
        <v>311</v>
      </c>
      <c r="BE521" s="146">
        <f>IF(N521="základní",J521,0)</f>
        <v>0</v>
      </c>
      <c r="BF521" s="146">
        <f>IF(N521="snížená",J521,0)</f>
        <v>0</v>
      </c>
      <c r="BG521" s="146">
        <f>IF(N521="zákl. přenesená",J521,0)</f>
        <v>0</v>
      </c>
      <c r="BH521" s="146">
        <f>IF(N521="sníž. přenesená",J521,0)</f>
        <v>0</v>
      </c>
      <c r="BI521" s="146">
        <f>IF(N521="nulová",J521,0)</f>
        <v>0</v>
      </c>
      <c r="BJ521" s="18" t="s">
        <v>88</v>
      </c>
      <c r="BK521" s="146">
        <f>ROUND(I521*H521,2)</f>
        <v>0</v>
      </c>
      <c r="BL521" s="18" t="s">
        <v>318</v>
      </c>
      <c r="BM521" s="145" t="s">
        <v>5881</v>
      </c>
    </row>
    <row r="522" spans="2:65" s="14" customFormat="1" ht="11.25" x14ac:dyDescent="0.2">
      <c r="B522" s="166"/>
      <c r="D522" s="152" t="s">
        <v>322</v>
      </c>
      <c r="E522" s="167" t="s">
        <v>43</v>
      </c>
      <c r="F522" s="168" t="s">
        <v>5429</v>
      </c>
      <c r="H522" s="167" t="s">
        <v>43</v>
      </c>
      <c r="I522" s="169"/>
      <c r="L522" s="166"/>
      <c r="M522" s="170"/>
      <c r="T522" s="171"/>
      <c r="AT522" s="167" t="s">
        <v>322</v>
      </c>
      <c r="AU522" s="167" t="s">
        <v>90</v>
      </c>
      <c r="AV522" s="14" t="s">
        <v>88</v>
      </c>
      <c r="AW522" s="14" t="s">
        <v>41</v>
      </c>
      <c r="AX522" s="14" t="s">
        <v>81</v>
      </c>
      <c r="AY522" s="167" t="s">
        <v>311</v>
      </c>
    </row>
    <row r="523" spans="2:65" s="12" customFormat="1" ht="11.25" x14ac:dyDescent="0.2">
      <c r="B523" s="151"/>
      <c r="D523" s="152" t="s">
        <v>322</v>
      </c>
      <c r="E523" s="153" t="s">
        <v>43</v>
      </c>
      <c r="F523" s="154" t="s">
        <v>5770</v>
      </c>
      <c r="H523" s="155">
        <v>1</v>
      </c>
      <c r="I523" s="156"/>
      <c r="L523" s="151"/>
      <c r="M523" s="157"/>
      <c r="T523" s="158"/>
      <c r="AT523" s="153" t="s">
        <v>322</v>
      </c>
      <c r="AU523" s="153" t="s">
        <v>90</v>
      </c>
      <c r="AV523" s="12" t="s">
        <v>90</v>
      </c>
      <c r="AW523" s="12" t="s">
        <v>41</v>
      </c>
      <c r="AX523" s="12" t="s">
        <v>81</v>
      </c>
      <c r="AY523" s="153" t="s">
        <v>311</v>
      </c>
    </row>
    <row r="524" spans="2:65" s="12" customFormat="1" ht="11.25" x14ac:dyDescent="0.2">
      <c r="B524" s="151"/>
      <c r="D524" s="152" t="s">
        <v>322</v>
      </c>
      <c r="E524" s="153" t="s">
        <v>43</v>
      </c>
      <c r="F524" s="154" t="s">
        <v>5869</v>
      </c>
      <c r="H524" s="155">
        <v>3</v>
      </c>
      <c r="I524" s="156"/>
      <c r="L524" s="151"/>
      <c r="M524" s="157"/>
      <c r="T524" s="158"/>
      <c r="AT524" s="153" t="s">
        <v>322</v>
      </c>
      <c r="AU524" s="153" t="s">
        <v>90</v>
      </c>
      <c r="AV524" s="12" t="s">
        <v>90</v>
      </c>
      <c r="AW524" s="12" t="s">
        <v>41</v>
      </c>
      <c r="AX524" s="12" t="s">
        <v>81</v>
      </c>
      <c r="AY524" s="153" t="s">
        <v>311</v>
      </c>
    </row>
    <row r="525" spans="2:65" s="13" customFormat="1" ht="11.25" x14ac:dyDescent="0.2">
      <c r="B525" s="159"/>
      <c r="D525" s="152" t="s">
        <v>322</v>
      </c>
      <c r="E525" s="160" t="s">
        <v>43</v>
      </c>
      <c r="F525" s="161" t="s">
        <v>331</v>
      </c>
      <c r="H525" s="162">
        <v>4</v>
      </c>
      <c r="I525" s="163"/>
      <c r="L525" s="159"/>
      <c r="M525" s="164"/>
      <c r="T525" s="165"/>
      <c r="AT525" s="160" t="s">
        <v>322</v>
      </c>
      <c r="AU525" s="160" t="s">
        <v>90</v>
      </c>
      <c r="AV525" s="13" t="s">
        <v>318</v>
      </c>
      <c r="AW525" s="13" t="s">
        <v>41</v>
      </c>
      <c r="AX525" s="13" t="s">
        <v>88</v>
      </c>
      <c r="AY525" s="160" t="s">
        <v>311</v>
      </c>
    </row>
    <row r="526" spans="2:65" s="1" customFormat="1" ht="16.5" customHeight="1" x14ac:dyDescent="0.2">
      <c r="B526" s="34"/>
      <c r="C526" s="172" t="s">
        <v>863</v>
      </c>
      <c r="D526" s="172" t="s">
        <v>634</v>
      </c>
      <c r="E526" s="173" t="s">
        <v>5882</v>
      </c>
      <c r="F526" s="174" t="s">
        <v>5883</v>
      </c>
      <c r="G526" s="175" t="s">
        <v>340</v>
      </c>
      <c r="H526" s="176">
        <v>4</v>
      </c>
      <c r="I526" s="177"/>
      <c r="J526" s="178">
        <f>ROUND(I526*H526,2)</f>
        <v>0</v>
      </c>
      <c r="K526" s="174" t="s">
        <v>43</v>
      </c>
      <c r="L526" s="179"/>
      <c r="M526" s="180" t="s">
        <v>43</v>
      </c>
      <c r="N526" s="181" t="s">
        <v>52</v>
      </c>
      <c r="P526" s="143">
        <f>O526*H526</f>
        <v>0</v>
      </c>
      <c r="Q526" s="143">
        <v>4.8999999999999998E-4</v>
      </c>
      <c r="R526" s="143">
        <f>Q526*H526</f>
        <v>1.9599999999999999E-3</v>
      </c>
      <c r="S526" s="143">
        <v>0</v>
      </c>
      <c r="T526" s="144">
        <f>S526*H526</f>
        <v>0</v>
      </c>
      <c r="AR526" s="145" t="s">
        <v>362</v>
      </c>
      <c r="AT526" s="145" t="s">
        <v>634</v>
      </c>
      <c r="AU526" s="145" t="s">
        <v>90</v>
      </c>
      <c r="AY526" s="18" t="s">
        <v>311</v>
      </c>
      <c r="BE526" s="146">
        <f>IF(N526="základní",J526,0)</f>
        <v>0</v>
      </c>
      <c r="BF526" s="146">
        <f>IF(N526="snížená",J526,0)</f>
        <v>0</v>
      </c>
      <c r="BG526" s="146">
        <f>IF(N526="zákl. přenesená",J526,0)</f>
        <v>0</v>
      </c>
      <c r="BH526" s="146">
        <f>IF(N526="sníž. přenesená",J526,0)</f>
        <v>0</v>
      </c>
      <c r="BI526" s="146">
        <f>IF(N526="nulová",J526,0)</f>
        <v>0</v>
      </c>
      <c r="BJ526" s="18" t="s">
        <v>88</v>
      </c>
      <c r="BK526" s="146">
        <f>ROUND(I526*H526,2)</f>
        <v>0</v>
      </c>
      <c r="BL526" s="18" t="s">
        <v>318</v>
      </c>
      <c r="BM526" s="145" t="s">
        <v>5884</v>
      </c>
    </row>
    <row r="527" spans="2:65" s="14" customFormat="1" ht="11.25" x14ac:dyDescent="0.2">
      <c r="B527" s="166"/>
      <c r="D527" s="152" t="s">
        <v>322</v>
      </c>
      <c r="E527" s="167" t="s">
        <v>43</v>
      </c>
      <c r="F527" s="168" t="s">
        <v>5429</v>
      </c>
      <c r="H527" s="167" t="s">
        <v>43</v>
      </c>
      <c r="I527" s="169"/>
      <c r="L527" s="166"/>
      <c r="M527" s="170"/>
      <c r="T527" s="171"/>
      <c r="AT527" s="167" t="s">
        <v>322</v>
      </c>
      <c r="AU527" s="167" t="s">
        <v>90</v>
      </c>
      <c r="AV527" s="14" t="s">
        <v>88</v>
      </c>
      <c r="AW527" s="14" t="s">
        <v>41</v>
      </c>
      <c r="AX527" s="14" t="s">
        <v>81</v>
      </c>
      <c r="AY527" s="167" t="s">
        <v>311</v>
      </c>
    </row>
    <row r="528" spans="2:65" s="12" customFormat="1" ht="11.25" x14ac:dyDescent="0.2">
      <c r="B528" s="151"/>
      <c r="D528" s="152" t="s">
        <v>322</v>
      </c>
      <c r="E528" s="153" t="s">
        <v>43</v>
      </c>
      <c r="F528" s="154" t="s">
        <v>5885</v>
      </c>
      <c r="H528" s="155">
        <v>4</v>
      </c>
      <c r="I528" s="156"/>
      <c r="L528" s="151"/>
      <c r="M528" s="157"/>
      <c r="T528" s="158"/>
      <c r="AT528" s="153" t="s">
        <v>322</v>
      </c>
      <c r="AU528" s="153" t="s">
        <v>90</v>
      </c>
      <c r="AV528" s="12" t="s">
        <v>90</v>
      </c>
      <c r="AW528" s="12" t="s">
        <v>41</v>
      </c>
      <c r="AX528" s="12" t="s">
        <v>88</v>
      </c>
      <c r="AY528" s="153" t="s">
        <v>311</v>
      </c>
    </row>
    <row r="529" spans="2:65" s="1" customFormat="1" ht="16.5" customHeight="1" x14ac:dyDescent="0.2">
      <c r="B529" s="34"/>
      <c r="C529" s="172" t="s">
        <v>870</v>
      </c>
      <c r="D529" s="172" t="s">
        <v>634</v>
      </c>
      <c r="E529" s="173" t="s">
        <v>5886</v>
      </c>
      <c r="F529" s="174" t="s">
        <v>5887</v>
      </c>
      <c r="G529" s="175" t="s">
        <v>340</v>
      </c>
      <c r="H529" s="176">
        <v>5</v>
      </c>
      <c r="I529" s="177"/>
      <c r="J529" s="178">
        <f>ROUND(I529*H529,2)</f>
        <v>0</v>
      </c>
      <c r="K529" s="174" t="s">
        <v>317</v>
      </c>
      <c r="L529" s="179"/>
      <c r="M529" s="180" t="s">
        <v>43</v>
      </c>
      <c r="N529" s="181" t="s">
        <v>52</v>
      </c>
      <c r="P529" s="143">
        <f>O529*H529</f>
        <v>0</v>
      </c>
      <c r="Q529" s="143">
        <v>5.8E-4</v>
      </c>
      <c r="R529" s="143">
        <f>Q529*H529</f>
        <v>2.8999999999999998E-3</v>
      </c>
      <c r="S529" s="143">
        <v>0</v>
      </c>
      <c r="T529" s="144">
        <f>S529*H529</f>
        <v>0</v>
      </c>
      <c r="AR529" s="145" t="s">
        <v>362</v>
      </c>
      <c r="AT529" s="145" t="s">
        <v>634</v>
      </c>
      <c r="AU529" s="145" t="s">
        <v>90</v>
      </c>
      <c r="AY529" s="18" t="s">
        <v>311</v>
      </c>
      <c r="BE529" s="146">
        <f>IF(N529="základní",J529,0)</f>
        <v>0</v>
      </c>
      <c r="BF529" s="146">
        <f>IF(N529="snížená",J529,0)</f>
        <v>0</v>
      </c>
      <c r="BG529" s="146">
        <f>IF(N529="zákl. přenesená",J529,0)</f>
        <v>0</v>
      </c>
      <c r="BH529" s="146">
        <f>IF(N529="sníž. přenesená",J529,0)</f>
        <v>0</v>
      </c>
      <c r="BI529" s="146">
        <f>IF(N529="nulová",J529,0)</f>
        <v>0</v>
      </c>
      <c r="BJ529" s="18" t="s">
        <v>88</v>
      </c>
      <c r="BK529" s="146">
        <f>ROUND(I529*H529,2)</f>
        <v>0</v>
      </c>
      <c r="BL529" s="18" t="s">
        <v>318</v>
      </c>
      <c r="BM529" s="145" t="s">
        <v>5888</v>
      </c>
    </row>
    <row r="530" spans="2:65" s="14" customFormat="1" ht="11.25" x14ac:dyDescent="0.2">
      <c r="B530" s="166"/>
      <c r="D530" s="152" t="s">
        <v>322</v>
      </c>
      <c r="E530" s="167" t="s">
        <v>43</v>
      </c>
      <c r="F530" s="168" t="s">
        <v>5429</v>
      </c>
      <c r="H530" s="167" t="s">
        <v>43</v>
      </c>
      <c r="I530" s="169"/>
      <c r="L530" s="166"/>
      <c r="M530" s="170"/>
      <c r="T530" s="171"/>
      <c r="AT530" s="167" t="s">
        <v>322</v>
      </c>
      <c r="AU530" s="167" t="s">
        <v>90</v>
      </c>
      <c r="AV530" s="14" t="s">
        <v>88</v>
      </c>
      <c r="AW530" s="14" t="s">
        <v>41</v>
      </c>
      <c r="AX530" s="14" t="s">
        <v>81</v>
      </c>
      <c r="AY530" s="167" t="s">
        <v>311</v>
      </c>
    </row>
    <row r="531" spans="2:65" s="12" customFormat="1" ht="11.25" x14ac:dyDescent="0.2">
      <c r="B531" s="151"/>
      <c r="D531" s="152" t="s">
        <v>322</v>
      </c>
      <c r="E531" s="153" t="s">
        <v>43</v>
      </c>
      <c r="F531" s="154" t="s">
        <v>5889</v>
      </c>
      <c r="H531" s="155">
        <v>5</v>
      </c>
      <c r="I531" s="156"/>
      <c r="L531" s="151"/>
      <c r="M531" s="157"/>
      <c r="T531" s="158"/>
      <c r="AT531" s="153" t="s">
        <v>322</v>
      </c>
      <c r="AU531" s="153" t="s">
        <v>90</v>
      </c>
      <c r="AV531" s="12" t="s">
        <v>90</v>
      </c>
      <c r="AW531" s="12" t="s">
        <v>41</v>
      </c>
      <c r="AX531" s="12" t="s">
        <v>88</v>
      </c>
      <c r="AY531" s="153" t="s">
        <v>311</v>
      </c>
    </row>
    <row r="532" spans="2:65" s="1" customFormat="1" ht="24.2" customHeight="1" x14ac:dyDescent="0.2">
      <c r="B532" s="34"/>
      <c r="C532" s="134" t="s">
        <v>875</v>
      </c>
      <c r="D532" s="134" t="s">
        <v>313</v>
      </c>
      <c r="E532" s="135" t="s">
        <v>5890</v>
      </c>
      <c r="F532" s="136" t="s">
        <v>5891</v>
      </c>
      <c r="G532" s="137" t="s">
        <v>340</v>
      </c>
      <c r="H532" s="138">
        <v>2</v>
      </c>
      <c r="I532" s="139"/>
      <c r="J532" s="140">
        <f>ROUND(I532*H532,2)</f>
        <v>0</v>
      </c>
      <c r="K532" s="136" t="s">
        <v>317</v>
      </c>
      <c r="L532" s="34"/>
      <c r="M532" s="141" t="s">
        <v>43</v>
      </c>
      <c r="N532" s="142" t="s">
        <v>52</v>
      </c>
      <c r="P532" s="143">
        <f>O532*H532</f>
        <v>0</v>
      </c>
      <c r="Q532" s="143">
        <v>0</v>
      </c>
      <c r="R532" s="143">
        <f>Q532*H532</f>
        <v>0</v>
      </c>
      <c r="S532" s="143">
        <v>0</v>
      </c>
      <c r="T532" s="144">
        <f>S532*H532</f>
        <v>0</v>
      </c>
      <c r="AR532" s="145" t="s">
        <v>318</v>
      </c>
      <c r="AT532" s="145" t="s">
        <v>313</v>
      </c>
      <c r="AU532" s="145" t="s">
        <v>90</v>
      </c>
      <c r="AY532" s="18" t="s">
        <v>311</v>
      </c>
      <c r="BE532" s="146">
        <f>IF(N532="základní",J532,0)</f>
        <v>0</v>
      </c>
      <c r="BF532" s="146">
        <f>IF(N532="snížená",J532,0)</f>
        <v>0</v>
      </c>
      <c r="BG532" s="146">
        <f>IF(N532="zákl. přenesená",J532,0)</f>
        <v>0</v>
      </c>
      <c r="BH532" s="146">
        <f>IF(N532="sníž. přenesená",J532,0)</f>
        <v>0</v>
      </c>
      <c r="BI532" s="146">
        <f>IF(N532="nulová",J532,0)</f>
        <v>0</v>
      </c>
      <c r="BJ532" s="18" t="s">
        <v>88</v>
      </c>
      <c r="BK532" s="146">
        <f>ROUND(I532*H532,2)</f>
        <v>0</v>
      </c>
      <c r="BL532" s="18" t="s">
        <v>318</v>
      </c>
      <c r="BM532" s="145" t="s">
        <v>5892</v>
      </c>
    </row>
    <row r="533" spans="2:65" s="1" customFormat="1" ht="11.25" x14ac:dyDescent="0.2">
      <c r="B533" s="34"/>
      <c r="D533" s="147" t="s">
        <v>320</v>
      </c>
      <c r="F533" s="148" t="s">
        <v>5893</v>
      </c>
      <c r="I533" s="149"/>
      <c r="L533" s="34"/>
      <c r="M533" s="150"/>
      <c r="T533" s="55"/>
      <c r="AT533" s="18" t="s">
        <v>320</v>
      </c>
      <c r="AU533" s="18" t="s">
        <v>90</v>
      </c>
    </row>
    <row r="534" spans="2:65" s="1" customFormat="1" ht="16.5" customHeight="1" x14ac:dyDescent="0.2">
      <c r="B534" s="34"/>
      <c r="C534" s="172" t="s">
        <v>880</v>
      </c>
      <c r="D534" s="172" t="s">
        <v>634</v>
      </c>
      <c r="E534" s="173" t="s">
        <v>5894</v>
      </c>
      <c r="F534" s="174" t="s">
        <v>5895</v>
      </c>
      <c r="G534" s="175" t="s">
        <v>340</v>
      </c>
      <c r="H534" s="176">
        <v>2</v>
      </c>
      <c r="I534" s="177"/>
      <c r="J534" s="178">
        <f>ROUND(I534*H534,2)</f>
        <v>0</v>
      </c>
      <c r="K534" s="174" t="s">
        <v>317</v>
      </c>
      <c r="L534" s="179"/>
      <c r="M534" s="180" t="s">
        <v>43</v>
      </c>
      <c r="N534" s="181" t="s">
        <v>52</v>
      </c>
      <c r="P534" s="143">
        <f>O534*H534</f>
        <v>0</v>
      </c>
      <c r="Q534" s="143">
        <v>1.0500000000000001E-2</v>
      </c>
      <c r="R534" s="143">
        <f>Q534*H534</f>
        <v>2.1000000000000001E-2</v>
      </c>
      <c r="S534" s="143">
        <v>0</v>
      </c>
      <c r="T534" s="144">
        <f>S534*H534</f>
        <v>0</v>
      </c>
      <c r="AR534" s="145" t="s">
        <v>362</v>
      </c>
      <c r="AT534" s="145" t="s">
        <v>634</v>
      </c>
      <c r="AU534" s="145" t="s">
        <v>90</v>
      </c>
      <c r="AY534" s="18" t="s">
        <v>311</v>
      </c>
      <c r="BE534" s="146">
        <f>IF(N534="základní",J534,0)</f>
        <v>0</v>
      </c>
      <c r="BF534" s="146">
        <f>IF(N534="snížená",J534,0)</f>
        <v>0</v>
      </c>
      <c r="BG534" s="146">
        <f>IF(N534="zákl. přenesená",J534,0)</f>
        <v>0</v>
      </c>
      <c r="BH534" s="146">
        <f>IF(N534="sníž. přenesená",J534,0)</f>
        <v>0</v>
      </c>
      <c r="BI534" s="146">
        <f>IF(N534="nulová",J534,0)</f>
        <v>0</v>
      </c>
      <c r="BJ534" s="18" t="s">
        <v>88</v>
      </c>
      <c r="BK534" s="146">
        <f>ROUND(I534*H534,2)</f>
        <v>0</v>
      </c>
      <c r="BL534" s="18" t="s">
        <v>318</v>
      </c>
      <c r="BM534" s="145" t="s">
        <v>5896</v>
      </c>
    </row>
    <row r="535" spans="2:65" s="14" customFormat="1" ht="11.25" x14ac:dyDescent="0.2">
      <c r="B535" s="166"/>
      <c r="D535" s="152" t="s">
        <v>322</v>
      </c>
      <c r="E535" s="167" t="s">
        <v>43</v>
      </c>
      <c r="F535" s="168" t="s">
        <v>5429</v>
      </c>
      <c r="H535" s="167" t="s">
        <v>43</v>
      </c>
      <c r="I535" s="169"/>
      <c r="L535" s="166"/>
      <c r="M535" s="170"/>
      <c r="T535" s="171"/>
      <c r="AT535" s="167" t="s">
        <v>322</v>
      </c>
      <c r="AU535" s="167" t="s">
        <v>90</v>
      </c>
      <c r="AV535" s="14" t="s">
        <v>88</v>
      </c>
      <c r="AW535" s="14" t="s">
        <v>41</v>
      </c>
      <c r="AX535" s="14" t="s">
        <v>81</v>
      </c>
      <c r="AY535" s="167" t="s">
        <v>311</v>
      </c>
    </row>
    <row r="536" spans="2:65" s="12" customFormat="1" ht="11.25" x14ac:dyDescent="0.2">
      <c r="B536" s="151"/>
      <c r="D536" s="152" t="s">
        <v>322</v>
      </c>
      <c r="E536" s="153" t="s">
        <v>43</v>
      </c>
      <c r="F536" s="154" t="s">
        <v>5897</v>
      </c>
      <c r="H536" s="155">
        <v>1</v>
      </c>
      <c r="I536" s="156"/>
      <c r="L536" s="151"/>
      <c r="M536" s="157"/>
      <c r="T536" s="158"/>
      <c r="AT536" s="153" t="s">
        <v>322</v>
      </c>
      <c r="AU536" s="153" t="s">
        <v>90</v>
      </c>
      <c r="AV536" s="12" t="s">
        <v>90</v>
      </c>
      <c r="AW536" s="12" t="s">
        <v>41</v>
      </c>
      <c r="AX536" s="12" t="s">
        <v>81</v>
      </c>
      <c r="AY536" s="153" t="s">
        <v>311</v>
      </c>
    </row>
    <row r="537" spans="2:65" s="12" customFormat="1" ht="11.25" x14ac:dyDescent="0.2">
      <c r="B537" s="151"/>
      <c r="D537" s="152" t="s">
        <v>322</v>
      </c>
      <c r="E537" s="153" t="s">
        <v>43</v>
      </c>
      <c r="F537" s="154" t="s">
        <v>5898</v>
      </c>
      <c r="H537" s="155">
        <v>1</v>
      </c>
      <c r="I537" s="156"/>
      <c r="L537" s="151"/>
      <c r="M537" s="157"/>
      <c r="T537" s="158"/>
      <c r="AT537" s="153" t="s">
        <v>322</v>
      </c>
      <c r="AU537" s="153" t="s">
        <v>90</v>
      </c>
      <c r="AV537" s="12" t="s">
        <v>90</v>
      </c>
      <c r="AW537" s="12" t="s">
        <v>41</v>
      </c>
      <c r="AX537" s="12" t="s">
        <v>81</v>
      </c>
      <c r="AY537" s="153" t="s">
        <v>311</v>
      </c>
    </row>
    <row r="538" spans="2:65" s="13" customFormat="1" ht="11.25" x14ac:dyDescent="0.2">
      <c r="B538" s="159"/>
      <c r="D538" s="152" t="s">
        <v>322</v>
      </c>
      <c r="E538" s="160" t="s">
        <v>43</v>
      </c>
      <c r="F538" s="161" t="s">
        <v>331</v>
      </c>
      <c r="H538" s="162">
        <v>2</v>
      </c>
      <c r="I538" s="163"/>
      <c r="L538" s="159"/>
      <c r="M538" s="164"/>
      <c r="T538" s="165"/>
      <c r="AT538" s="160" t="s">
        <v>322</v>
      </c>
      <c r="AU538" s="160" t="s">
        <v>90</v>
      </c>
      <c r="AV538" s="13" t="s">
        <v>318</v>
      </c>
      <c r="AW538" s="13" t="s">
        <v>41</v>
      </c>
      <c r="AX538" s="13" t="s">
        <v>88</v>
      </c>
      <c r="AY538" s="160" t="s">
        <v>311</v>
      </c>
    </row>
    <row r="539" spans="2:65" s="1" customFormat="1" ht="24.2" customHeight="1" x14ac:dyDescent="0.2">
      <c r="B539" s="34"/>
      <c r="C539" s="134" t="s">
        <v>888</v>
      </c>
      <c r="D539" s="134" t="s">
        <v>313</v>
      </c>
      <c r="E539" s="135" t="s">
        <v>5899</v>
      </c>
      <c r="F539" s="136" t="s">
        <v>5900</v>
      </c>
      <c r="G539" s="137" t="s">
        <v>340</v>
      </c>
      <c r="H539" s="138">
        <v>14</v>
      </c>
      <c r="I539" s="139"/>
      <c r="J539" s="140">
        <f>ROUND(I539*H539,2)</f>
        <v>0</v>
      </c>
      <c r="K539" s="136" t="s">
        <v>317</v>
      </c>
      <c r="L539" s="34"/>
      <c r="M539" s="141" t="s">
        <v>43</v>
      </c>
      <c r="N539" s="142" t="s">
        <v>52</v>
      </c>
      <c r="P539" s="143">
        <f>O539*H539</f>
        <v>0</v>
      </c>
      <c r="Q539" s="143">
        <v>0</v>
      </c>
      <c r="R539" s="143">
        <f>Q539*H539</f>
        <v>0</v>
      </c>
      <c r="S539" s="143">
        <v>0</v>
      </c>
      <c r="T539" s="144">
        <f>S539*H539</f>
        <v>0</v>
      </c>
      <c r="AR539" s="145" t="s">
        <v>318</v>
      </c>
      <c r="AT539" s="145" t="s">
        <v>313</v>
      </c>
      <c r="AU539" s="145" t="s">
        <v>90</v>
      </c>
      <c r="AY539" s="18" t="s">
        <v>311</v>
      </c>
      <c r="BE539" s="146">
        <f>IF(N539="základní",J539,0)</f>
        <v>0</v>
      </c>
      <c r="BF539" s="146">
        <f>IF(N539="snížená",J539,0)</f>
        <v>0</v>
      </c>
      <c r="BG539" s="146">
        <f>IF(N539="zákl. přenesená",J539,0)</f>
        <v>0</v>
      </c>
      <c r="BH539" s="146">
        <f>IF(N539="sníž. přenesená",J539,0)</f>
        <v>0</v>
      </c>
      <c r="BI539" s="146">
        <f>IF(N539="nulová",J539,0)</f>
        <v>0</v>
      </c>
      <c r="BJ539" s="18" t="s">
        <v>88</v>
      </c>
      <c r="BK539" s="146">
        <f>ROUND(I539*H539,2)</f>
        <v>0</v>
      </c>
      <c r="BL539" s="18" t="s">
        <v>318</v>
      </c>
      <c r="BM539" s="145" t="s">
        <v>5901</v>
      </c>
    </row>
    <row r="540" spans="2:65" s="1" customFormat="1" ht="11.25" x14ac:dyDescent="0.2">
      <c r="B540" s="34"/>
      <c r="D540" s="147" t="s">
        <v>320</v>
      </c>
      <c r="F540" s="148" t="s">
        <v>5902</v>
      </c>
      <c r="I540" s="149"/>
      <c r="L540" s="34"/>
      <c r="M540" s="150"/>
      <c r="T540" s="55"/>
      <c r="AT540" s="18" t="s">
        <v>320</v>
      </c>
      <c r="AU540" s="18" t="s">
        <v>90</v>
      </c>
    </row>
    <row r="541" spans="2:65" s="1" customFormat="1" ht="16.5" customHeight="1" x14ac:dyDescent="0.2">
      <c r="B541" s="34"/>
      <c r="C541" s="172" t="s">
        <v>893</v>
      </c>
      <c r="D541" s="172" t="s">
        <v>634</v>
      </c>
      <c r="E541" s="173" t="s">
        <v>5903</v>
      </c>
      <c r="F541" s="174" t="s">
        <v>5904</v>
      </c>
      <c r="G541" s="175" t="s">
        <v>340</v>
      </c>
      <c r="H541" s="176">
        <v>3</v>
      </c>
      <c r="I541" s="177"/>
      <c r="J541" s="178">
        <f>ROUND(I541*H541,2)</f>
        <v>0</v>
      </c>
      <c r="K541" s="174" t="s">
        <v>43</v>
      </c>
      <c r="L541" s="179"/>
      <c r="M541" s="180" t="s">
        <v>43</v>
      </c>
      <c r="N541" s="181" t="s">
        <v>52</v>
      </c>
      <c r="P541" s="143">
        <f>O541*H541</f>
        <v>0</v>
      </c>
      <c r="Q541" s="143">
        <v>3.2799999999999999E-3</v>
      </c>
      <c r="R541" s="143">
        <f>Q541*H541</f>
        <v>9.8399999999999998E-3</v>
      </c>
      <c r="S541" s="143">
        <v>0</v>
      </c>
      <c r="T541" s="144">
        <f>S541*H541</f>
        <v>0</v>
      </c>
      <c r="AR541" s="145" t="s">
        <v>362</v>
      </c>
      <c r="AT541" s="145" t="s">
        <v>634</v>
      </c>
      <c r="AU541" s="145" t="s">
        <v>90</v>
      </c>
      <c r="AY541" s="18" t="s">
        <v>311</v>
      </c>
      <c r="BE541" s="146">
        <f>IF(N541="základní",J541,0)</f>
        <v>0</v>
      </c>
      <c r="BF541" s="146">
        <f>IF(N541="snížená",J541,0)</f>
        <v>0</v>
      </c>
      <c r="BG541" s="146">
        <f>IF(N541="zákl. přenesená",J541,0)</f>
        <v>0</v>
      </c>
      <c r="BH541" s="146">
        <f>IF(N541="sníž. přenesená",J541,0)</f>
        <v>0</v>
      </c>
      <c r="BI541" s="146">
        <f>IF(N541="nulová",J541,0)</f>
        <v>0</v>
      </c>
      <c r="BJ541" s="18" t="s">
        <v>88</v>
      </c>
      <c r="BK541" s="146">
        <f>ROUND(I541*H541,2)</f>
        <v>0</v>
      </c>
      <c r="BL541" s="18" t="s">
        <v>318</v>
      </c>
      <c r="BM541" s="145" t="s">
        <v>5905</v>
      </c>
    </row>
    <row r="542" spans="2:65" s="14" customFormat="1" ht="11.25" x14ac:dyDescent="0.2">
      <c r="B542" s="166"/>
      <c r="D542" s="152" t="s">
        <v>322</v>
      </c>
      <c r="E542" s="167" t="s">
        <v>43</v>
      </c>
      <c r="F542" s="168" t="s">
        <v>5429</v>
      </c>
      <c r="H542" s="167" t="s">
        <v>43</v>
      </c>
      <c r="I542" s="169"/>
      <c r="L542" s="166"/>
      <c r="M542" s="170"/>
      <c r="T542" s="171"/>
      <c r="AT542" s="167" t="s">
        <v>322</v>
      </c>
      <c r="AU542" s="167" t="s">
        <v>90</v>
      </c>
      <c r="AV542" s="14" t="s">
        <v>88</v>
      </c>
      <c r="AW542" s="14" t="s">
        <v>41</v>
      </c>
      <c r="AX542" s="14" t="s">
        <v>81</v>
      </c>
      <c r="AY542" s="167" t="s">
        <v>311</v>
      </c>
    </row>
    <row r="543" spans="2:65" s="12" customFormat="1" ht="11.25" x14ac:dyDescent="0.2">
      <c r="B543" s="151"/>
      <c r="D543" s="152" t="s">
        <v>322</v>
      </c>
      <c r="E543" s="153" t="s">
        <v>43</v>
      </c>
      <c r="F543" s="154" t="s">
        <v>5906</v>
      </c>
      <c r="H543" s="155">
        <v>2</v>
      </c>
      <c r="I543" s="156"/>
      <c r="L543" s="151"/>
      <c r="M543" s="157"/>
      <c r="T543" s="158"/>
      <c r="AT543" s="153" t="s">
        <v>322</v>
      </c>
      <c r="AU543" s="153" t="s">
        <v>90</v>
      </c>
      <c r="AV543" s="12" t="s">
        <v>90</v>
      </c>
      <c r="AW543" s="12" t="s">
        <v>41</v>
      </c>
      <c r="AX543" s="12" t="s">
        <v>81</v>
      </c>
      <c r="AY543" s="153" t="s">
        <v>311</v>
      </c>
    </row>
    <row r="544" spans="2:65" s="12" customFormat="1" ht="11.25" x14ac:dyDescent="0.2">
      <c r="B544" s="151"/>
      <c r="D544" s="152" t="s">
        <v>322</v>
      </c>
      <c r="E544" s="153" t="s">
        <v>43</v>
      </c>
      <c r="F544" s="154" t="s">
        <v>5898</v>
      </c>
      <c r="H544" s="155">
        <v>1</v>
      </c>
      <c r="I544" s="156"/>
      <c r="L544" s="151"/>
      <c r="M544" s="157"/>
      <c r="T544" s="158"/>
      <c r="AT544" s="153" t="s">
        <v>322</v>
      </c>
      <c r="AU544" s="153" t="s">
        <v>90</v>
      </c>
      <c r="AV544" s="12" t="s">
        <v>90</v>
      </c>
      <c r="AW544" s="12" t="s">
        <v>41</v>
      </c>
      <c r="AX544" s="12" t="s">
        <v>81</v>
      </c>
      <c r="AY544" s="153" t="s">
        <v>311</v>
      </c>
    </row>
    <row r="545" spans="2:65" s="13" customFormat="1" ht="11.25" x14ac:dyDescent="0.2">
      <c r="B545" s="159"/>
      <c r="D545" s="152" t="s">
        <v>322</v>
      </c>
      <c r="E545" s="160" t="s">
        <v>43</v>
      </c>
      <c r="F545" s="161" t="s">
        <v>331</v>
      </c>
      <c r="H545" s="162">
        <v>3</v>
      </c>
      <c r="I545" s="163"/>
      <c r="L545" s="159"/>
      <c r="M545" s="164"/>
      <c r="T545" s="165"/>
      <c r="AT545" s="160" t="s">
        <v>322</v>
      </c>
      <c r="AU545" s="160" t="s">
        <v>90</v>
      </c>
      <c r="AV545" s="13" t="s">
        <v>318</v>
      </c>
      <c r="AW545" s="13" t="s">
        <v>41</v>
      </c>
      <c r="AX545" s="13" t="s">
        <v>88</v>
      </c>
      <c r="AY545" s="160" t="s">
        <v>311</v>
      </c>
    </row>
    <row r="546" spans="2:65" s="1" customFormat="1" ht="16.5" customHeight="1" x14ac:dyDescent="0.2">
      <c r="B546" s="34"/>
      <c r="C546" s="172" t="s">
        <v>900</v>
      </c>
      <c r="D546" s="172" t="s">
        <v>634</v>
      </c>
      <c r="E546" s="173" t="s">
        <v>5907</v>
      </c>
      <c r="F546" s="174" t="s">
        <v>5908</v>
      </c>
      <c r="G546" s="175" t="s">
        <v>340</v>
      </c>
      <c r="H546" s="176">
        <v>3</v>
      </c>
      <c r="I546" s="177"/>
      <c r="J546" s="178">
        <f>ROUND(I546*H546,2)</f>
        <v>0</v>
      </c>
      <c r="K546" s="174" t="s">
        <v>43</v>
      </c>
      <c r="L546" s="179"/>
      <c r="M546" s="180" t="s">
        <v>43</v>
      </c>
      <c r="N546" s="181" t="s">
        <v>52</v>
      </c>
      <c r="P546" s="143">
        <f>O546*H546</f>
        <v>0</v>
      </c>
      <c r="Q546" s="143">
        <v>3.2799999999999999E-3</v>
      </c>
      <c r="R546" s="143">
        <f>Q546*H546</f>
        <v>9.8399999999999998E-3</v>
      </c>
      <c r="S546" s="143">
        <v>0</v>
      </c>
      <c r="T546" s="144">
        <f>S546*H546</f>
        <v>0</v>
      </c>
      <c r="AR546" s="145" t="s">
        <v>362</v>
      </c>
      <c r="AT546" s="145" t="s">
        <v>634</v>
      </c>
      <c r="AU546" s="145" t="s">
        <v>90</v>
      </c>
      <c r="AY546" s="18" t="s">
        <v>311</v>
      </c>
      <c r="BE546" s="146">
        <f>IF(N546="základní",J546,0)</f>
        <v>0</v>
      </c>
      <c r="BF546" s="146">
        <f>IF(N546="snížená",J546,0)</f>
        <v>0</v>
      </c>
      <c r="BG546" s="146">
        <f>IF(N546="zákl. přenesená",J546,0)</f>
        <v>0</v>
      </c>
      <c r="BH546" s="146">
        <f>IF(N546="sníž. přenesená",J546,0)</f>
        <v>0</v>
      </c>
      <c r="BI546" s="146">
        <f>IF(N546="nulová",J546,0)</f>
        <v>0</v>
      </c>
      <c r="BJ546" s="18" t="s">
        <v>88</v>
      </c>
      <c r="BK546" s="146">
        <f>ROUND(I546*H546,2)</f>
        <v>0</v>
      </c>
      <c r="BL546" s="18" t="s">
        <v>318</v>
      </c>
      <c r="BM546" s="145" t="s">
        <v>5909</v>
      </c>
    </row>
    <row r="547" spans="2:65" s="14" customFormat="1" ht="11.25" x14ac:dyDescent="0.2">
      <c r="B547" s="166"/>
      <c r="D547" s="152" t="s">
        <v>322</v>
      </c>
      <c r="E547" s="167" t="s">
        <v>43</v>
      </c>
      <c r="F547" s="168" t="s">
        <v>5429</v>
      </c>
      <c r="H547" s="167" t="s">
        <v>43</v>
      </c>
      <c r="I547" s="169"/>
      <c r="L547" s="166"/>
      <c r="M547" s="170"/>
      <c r="T547" s="171"/>
      <c r="AT547" s="167" t="s">
        <v>322</v>
      </c>
      <c r="AU547" s="167" t="s">
        <v>90</v>
      </c>
      <c r="AV547" s="14" t="s">
        <v>88</v>
      </c>
      <c r="AW547" s="14" t="s">
        <v>41</v>
      </c>
      <c r="AX547" s="14" t="s">
        <v>81</v>
      </c>
      <c r="AY547" s="167" t="s">
        <v>311</v>
      </c>
    </row>
    <row r="548" spans="2:65" s="12" customFormat="1" ht="11.25" x14ac:dyDescent="0.2">
      <c r="B548" s="151"/>
      <c r="D548" s="152" t="s">
        <v>322</v>
      </c>
      <c r="E548" s="153" t="s">
        <v>43</v>
      </c>
      <c r="F548" s="154" t="s">
        <v>5906</v>
      </c>
      <c r="H548" s="155">
        <v>2</v>
      </c>
      <c r="I548" s="156"/>
      <c r="L548" s="151"/>
      <c r="M548" s="157"/>
      <c r="T548" s="158"/>
      <c r="AT548" s="153" t="s">
        <v>322</v>
      </c>
      <c r="AU548" s="153" t="s">
        <v>90</v>
      </c>
      <c r="AV548" s="12" t="s">
        <v>90</v>
      </c>
      <c r="AW548" s="12" t="s">
        <v>41</v>
      </c>
      <c r="AX548" s="12" t="s">
        <v>81</v>
      </c>
      <c r="AY548" s="153" t="s">
        <v>311</v>
      </c>
    </row>
    <row r="549" spans="2:65" s="12" customFormat="1" ht="11.25" x14ac:dyDescent="0.2">
      <c r="B549" s="151"/>
      <c r="D549" s="152" t="s">
        <v>322</v>
      </c>
      <c r="E549" s="153" t="s">
        <v>43</v>
      </c>
      <c r="F549" s="154" t="s">
        <v>5898</v>
      </c>
      <c r="H549" s="155">
        <v>1</v>
      </c>
      <c r="I549" s="156"/>
      <c r="L549" s="151"/>
      <c r="M549" s="157"/>
      <c r="T549" s="158"/>
      <c r="AT549" s="153" t="s">
        <v>322</v>
      </c>
      <c r="AU549" s="153" t="s">
        <v>90</v>
      </c>
      <c r="AV549" s="12" t="s">
        <v>90</v>
      </c>
      <c r="AW549" s="12" t="s">
        <v>41</v>
      </c>
      <c r="AX549" s="12" t="s">
        <v>81</v>
      </c>
      <c r="AY549" s="153" t="s">
        <v>311</v>
      </c>
    </row>
    <row r="550" spans="2:65" s="13" customFormat="1" ht="11.25" x14ac:dyDescent="0.2">
      <c r="B550" s="159"/>
      <c r="D550" s="152" t="s">
        <v>322</v>
      </c>
      <c r="E550" s="160" t="s">
        <v>43</v>
      </c>
      <c r="F550" s="161" t="s">
        <v>331</v>
      </c>
      <c r="H550" s="162">
        <v>3</v>
      </c>
      <c r="I550" s="163"/>
      <c r="L550" s="159"/>
      <c r="M550" s="164"/>
      <c r="T550" s="165"/>
      <c r="AT550" s="160" t="s">
        <v>322</v>
      </c>
      <c r="AU550" s="160" t="s">
        <v>90</v>
      </c>
      <c r="AV550" s="13" t="s">
        <v>318</v>
      </c>
      <c r="AW550" s="13" t="s">
        <v>41</v>
      </c>
      <c r="AX550" s="13" t="s">
        <v>88</v>
      </c>
      <c r="AY550" s="160" t="s">
        <v>311</v>
      </c>
    </row>
    <row r="551" spans="2:65" s="1" customFormat="1" ht="16.5" customHeight="1" x14ac:dyDescent="0.2">
      <c r="B551" s="34"/>
      <c r="C551" s="172" t="s">
        <v>909</v>
      </c>
      <c r="D551" s="172" t="s">
        <v>634</v>
      </c>
      <c r="E551" s="173" t="s">
        <v>5910</v>
      </c>
      <c r="F551" s="174" t="s">
        <v>5911</v>
      </c>
      <c r="G551" s="175" t="s">
        <v>340</v>
      </c>
      <c r="H551" s="176">
        <v>4</v>
      </c>
      <c r="I551" s="177"/>
      <c r="J551" s="178">
        <f>ROUND(I551*H551,2)</f>
        <v>0</v>
      </c>
      <c r="K551" s="174" t="s">
        <v>43</v>
      </c>
      <c r="L551" s="179"/>
      <c r="M551" s="180" t="s">
        <v>43</v>
      </c>
      <c r="N551" s="181" t="s">
        <v>52</v>
      </c>
      <c r="P551" s="143">
        <f>O551*H551</f>
        <v>0</v>
      </c>
      <c r="Q551" s="143">
        <v>3.2799999999999999E-3</v>
      </c>
      <c r="R551" s="143">
        <f>Q551*H551</f>
        <v>1.312E-2</v>
      </c>
      <c r="S551" s="143">
        <v>0</v>
      </c>
      <c r="T551" s="144">
        <f>S551*H551</f>
        <v>0</v>
      </c>
      <c r="AR551" s="145" t="s">
        <v>362</v>
      </c>
      <c r="AT551" s="145" t="s">
        <v>634</v>
      </c>
      <c r="AU551" s="145" t="s">
        <v>90</v>
      </c>
      <c r="AY551" s="18" t="s">
        <v>311</v>
      </c>
      <c r="BE551" s="146">
        <f>IF(N551="základní",J551,0)</f>
        <v>0</v>
      </c>
      <c r="BF551" s="146">
        <f>IF(N551="snížená",J551,0)</f>
        <v>0</v>
      </c>
      <c r="BG551" s="146">
        <f>IF(N551="zákl. přenesená",J551,0)</f>
        <v>0</v>
      </c>
      <c r="BH551" s="146">
        <f>IF(N551="sníž. přenesená",J551,0)</f>
        <v>0</v>
      </c>
      <c r="BI551" s="146">
        <f>IF(N551="nulová",J551,0)</f>
        <v>0</v>
      </c>
      <c r="BJ551" s="18" t="s">
        <v>88</v>
      </c>
      <c r="BK551" s="146">
        <f>ROUND(I551*H551,2)</f>
        <v>0</v>
      </c>
      <c r="BL551" s="18" t="s">
        <v>318</v>
      </c>
      <c r="BM551" s="145" t="s">
        <v>5912</v>
      </c>
    </row>
    <row r="552" spans="2:65" s="14" customFormat="1" ht="11.25" x14ac:dyDescent="0.2">
      <c r="B552" s="166"/>
      <c r="D552" s="152" t="s">
        <v>322</v>
      </c>
      <c r="E552" s="167" t="s">
        <v>43</v>
      </c>
      <c r="F552" s="168" t="s">
        <v>5429</v>
      </c>
      <c r="H552" s="167" t="s">
        <v>43</v>
      </c>
      <c r="I552" s="169"/>
      <c r="L552" s="166"/>
      <c r="M552" s="170"/>
      <c r="T552" s="171"/>
      <c r="AT552" s="167" t="s">
        <v>322</v>
      </c>
      <c r="AU552" s="167" t="s">
        <v>90</v>
      </c>
      <c r="AV552" s="14" t="s">
        <v>88</v>
      </c>
      <c r="AW552" s="14" t="s">
        <v>41</v>
      </c>
      <c r="AX552" s="14" t="s">
        <v>81</v>
      </c>
      <c r="AY552" s="167" t="s">
        <v>311</v>
      </c>
    </row>
    <row r="553" spans="2:65" s="12" customFormat="1" ht="11.25" x14ac:dyDescent="0.2">
      <c r="B553" s="151"/>
      <c r="D553" s="152" t="s">
        <v>322</v>
      </c>
      <c r="E553" s="153" t="s">
        <v>43</v>
      </c>
      <c r="F553" s="154" t="s">
        <v>5906</v>
      </c>
      <c r="H553" s="155">
        <v>2</v>
      </c>
      <c r="I553" s="156"/>
      <c r="L553" s="151"/>
      <c r="M553" s="157"/>
      <c r="T553" s="158"/>
      <c r="AT553" s="153" t="s">
        <v>322</v>
      </c>
      <c r="AU553" s="153" t="s">
        <v>90</v>
      </c>
      <c r="AV553" s="12" t="s">
        <v>90</v>
      </c>
      <c r="AW553" s="12" t="s">
        <v>41</v>
      </c>
      <c r="AX553" s="12" t="s">
        <v>81</v>
      </c>
      <c r="AY553" s="153" t="s">
        <v>311</v>
      </c>
    </row>
    <row r="554" spans="2:65" s="12" customFormat="1" ht="11.25" x14ac:dyDescent="0.2">
      <c r="B554" s="151"/>
      <c r="D554" s="152" t="s">
        <v>322</v>
      </c>
      <c r="E554" s="153" t="s">
        <v>43</v>
      </c>
      <c r="F554" s="154" t="s">
        <v>5790</v>
      </c>
      <c r="H554" s="155">
        <v>2</v>
      </c>
      <c r="I554" s="156"/>
      <c r="L554" s="151"/>
      <c r="M554" s="157"/>
      <c r="T554" s="158"/>
      <c r="AT554" s="153" t="s">
        <v>322</v>
      </c>
      <c r="AU554" s="153" t="s">
        <v>90</v>
      </c>
      <c r="AV554" s="12" t="s">
        <v>90</v>
      </c>
      <c r="AW554" s="12" t="s">
        <v>41</v>
      </c>
      <c r="AX554" s="12" t="s">
        <v>81</v>
      </c>
      <c r="AY554" s="153" t="s">
        <v>311</v>
      </c>
    </row>
    <row r="555" spans="2:65" s="13" customFormat="1" ht="11.25" x14ac:dyDescent="0.2">
      <c r="B555" s="159"/>
      <c r="D555" s="152" t="s">
        <v>322</v>
      </c>
      <c r="E555" s="160" t="s">
        <v>43</v>
      </c>
      <c r="F555" s="161" t="s">
        <v>331</v>
      </c>
      <c r="H555" s="162">
        <v>4</v>
      </c>
      <c r="I555" s="163"/>
      <c r="L555" s="159"/>
      <c r="M555" s="164"/>
      <c r="T555" s="165"/>
      <c r="AT555" s="160" t="s">
        <v>322</v>
      </c>
      <c r="AU555" s="160" t="s">
        <v>90</v>
      </c>
      <c r="AV555" s="13" t="s">
        <v>318</v>
      </c>
      <c r="AW555" s="13" t="s">
        <v>41</v>
      </c>
      <c r="AX555" s="13" t="s">
        <v>88</v>
      </c>
      <c r="AY555" s="160" t="s">
        <v>311</v>
      </c>
    </row>
    <row r="556" spans="2:65" s="1" customFormat="1" ht="16.5" customHeight="1" x14ac:dyDescent="0.2">
      <c r="B556" s="34"/>
      <c r="C556" s="172" t="s">
        <v>915</v>
      </c>
      <c r="D556" s="172" t="s">
        <v>634</v>
      </c>
      <c r="E556" s="173" t="s">
        <v>5913</v>
      </c>
      <c r="F556" s="174" t="s">
        <v>5914</v>
      </c>
      <c r="G556" s="175" t="s">
        <v>340</v>
      </c>
      <c r="H556" s="176">
        <v>4</v>
      </c>
      <c r="I556" s="177"/>
      <c r="J556" s="178">
        <f>ROUND(I556*H556,2)</f>
        <v>0</v>
      </c>
      <c r="K556" s="174" t="s">
        <v>317</v>
      </c>
      <c r="L556" s="179"/>
      <c r="M556" s="180" t="s">
        <v>43</v>
      </c>
      <c r="N556" s="181" t="s">
        <v>52</v>
      </c>
      <c r="P556" s="143">
        <f>O556*H556</f>
        <v>0</v>
      </c>
      <c r="Q556" s="143">
        <v>3.2799999999999999E-3</v>
      </c>
      <c r="R556" s="143">
        <f>Q556*H556</f>
        <v>1.312E-2</v>
      </c>
      <c r="S556" s="143">
        <v>0</v>
      </c>
      <c r="T556" s="144">
        <f>S556*H556</f>
        <v>0</v>
      </c>
      <c r="AR556" s="145" t="s">
        <v>362</v>
      </c>
      <c r="AT556" s="145" t="s">
        <v>634</v>
      </c>
      <c r="AU556" s="145" t="s">
        <v>90</v>
      </c>
      <c r="AY556" s="18" t="s">
        <v>311</v>
      </c>
      <c r="BE556" s="146">
        <f>IF(N556="základní",J556,0)</f>
        <v>0</v>
      </c>
      <c r="BF556" s="146">
        <f>IF(N556="snížená",J556,0)</f>
        <v>0</v>
      </c>
      <c r="BG556" s="146">
        <f>IF(N556="zákl. přenesená",J556,0)</f>
        <v>0</v>
      </c>
      <c r="BH556" s="146">
        <f>IF(N556="sníž. přenesená",J556,0)</f>
        <v>0</v>
      </c>
      <c r="BI556" s="146">
        <f>IF(N556="nulová",J556,0)</f>
        <v>0</v>
      </c>
      <c r="BJ556" s="18" t="s">
        <v>88</v>
      </c>
      <c r="BK556" s="146">
        <f>ROUND(I556*H556,2)</f>
        <v>0</v>
      </c>
      <c r="BL556" s="18" t="s">
        <v>318</v>
      </c>
      <c r="BM556" s="145" t="s">
        <v>5915</v>
      </c>
    </row>
    <row r="557" spans="2:65" s="14" customFormat="1" ht="11.25" x14ac:dyDescent="0.2">
      <c r="B557" s="166"/>
      <c r="D557" s="152" t="s">
        <v>322</v>
      </c>
      <c r="E557" s="167" t="s">
        <v>43</v>
      </c>
      <c r="F557" s="168" t="s">
        <v>5429</v>
      </c>
      <c r="H557" s="167" t="s">
        <v>43</v>
      </c>
      <c r="I557" s="169"/>
      <c r="L557" s="166"/>
      <c r="M557" s="170"/>
      <c r="T557" s="171"/>
      <c r="AT557" s="167" t="s">
        <v>322</v>
      </c>
      <c r="AU557" s="167" t="s">
        <v>90</v>
      </c>
      <c r="AV557" s="14" t="s">
        <v>88</v>
      </c>
      <c r="AW557" s="14" t="s">
        <v>41</v>
      </c>
      <c r="AX557" s="14" t="s">
        <v>81</v>
      </c>
      <c r="AY557" s="167" t="s">
        <v>311</v>
      </c>
    </row>
    <row r="558" spans="2:65" s="12" customFormat="1" ht="11.25" x14ac:dyDescent="0.2">
      <c r="B558" s="151"/>
      <c r="D558" s="152" t="s">
        <v>322</v>
      </c>
      <c r="E558" s="153" t="s">
        <v>43</v>
      </c>
      <c r="F558" s="154" t="s">
        <v>5906</v>
      </c>
      <c r="H558" s="155">
        <v>2</v>
      </c>
      <c r="I558" s="156"/>
      <c r="L558" s="151"/>
      <c r="M558" s="157"/>
      <c r="T558" s="158"/>
      <c r="AT558" s="153" t="s">
        <v>322</v>
      </c>
      <c r="AU558" s="153" t="s">
        <v>90</v>
      </c>
      <c r="AV558" s="12" t="s">
        <v>90</v>
      </c>
      <c r="AW558" s="12" t="s">
        <v>41</v>
      </c>
      <c r="AX558" s="12" t="s">
        <v>81</v>
      </c>
      <c r="AY558" s="153" t="s">
        <v>311</v>
      </c>
    </row>
    <row r="559" spans="2:65" s="12" customFormat="1" ht="11.25" x14ac:dyDescent="0.2">
      <c r="B559" s="151"/>
      <c r="D559" s="152" t="s">
        <v>322</v>
      </c>
      <c r="E559" s="153" t="s">
        <v>43</v>
      </c>
      <c r="F559" s="154" t="s">
        <v>5790</v>
      </c>
      <c r="H559" s="155">
        <v>2</v>
      </c>
      <c r="I559" s="156"/>
      <c r="L559" s="151"/>
      <c r="M559" s="157"/>
      <c r="T559" s="158"/>
      <c r="AT559" s="153" t="s">
        <v>322</v>
      </c>
      <c r="AU559" s="153" t="s">
        <v>90</v>
      </c>
      <c r="AV559" s="12" t="s">
        <v>90</v>
      </c>
      <c r="AW559" s="12" t="s">
        <v>41</v>
      </c>
      <c r="AX559" s="12" t="s">
        <v>81</v>
      </c>
      <c r="AY559" s="153" t="s">
        <v>311</v>
      </c>
    </row>
    <row r="560" spans="2:65" s="13" customFormat="1" ht="11.25" x14ac:dyDescent="0.2">
      <c r="B560" s="159"/>
      <c r="D560" s="152" t="s">
        <v>322</v>
      </c>
      <c r="E560" s="160" t="s">
        <v>43</v>
      </c>
      <c r="F560" s="161" t="s">
        <v>331</v>
      </c>
      <c r="H560" s="162">
        <v>4</v>
      </c>
      <c r="I560" s="163"/>
      <c r="L560" s="159"/>
      <c r="M560" s="164"/>
      <c r="T560" s="165"/>
      <c r="AT560" s="160" t="s">
        <v>322</v>
      </c>
      <c r="AU560" s="160" t="s">
        <v>90</v>
      </c>
      <c r="AV560" s="13" t="s">
        <v>318</v>
      </c>
      <c r="AW560" s="13" t="s">
        <v>41</v>
      </c>
      <c r="AX560" s="13" t="s">
        <v>88</v>
      </c>
      <c r="AY560" s="160" t="s">
        <v>311</v>
      </c>
    </row>
    <row r="561" spans="2:65" s="1" customFormat="1" ht="24.2" customHeight="1" x14ac:dyDescent="0.2">
      <c r="B561" s="34"/>
      <c r="C561" s="134" t="s">
        <v>920</v>
      </c>
      <c r="D561" s="134" t="s">
        <v>313</v>
      </c>
      <c r="E561" s="135" t="s">
        <v>5916</v>
      </c>
      <c r="F561" s="136" t="s">
        <v>5917</v>
      </c>
      <c r="G561" s="137" t="s">
        <v>340</v>
      </c>
      <c r="H561" s="138">
        <v>14</v>
      </c>
      <c r="I561" s="139"/>
      <c r="J561" s="140">
        <f>ROUND(I561*H561,2)</f>
        <v>0</v>
      </c>
      <c r="K561" s="136" t="s">
        <v>317</v>
      </c>
      <c r="L561" s="34"/>
      <c r="M561" s="141" t="s">
        <v>43</v>
      </c>
      <c r="N561" s="142" t="s">
        <v>52</v>
      </c>
      <c r="P561" s="143">
        <f>O561*H561</f>
        <v>0</v>
      </c>
      <c r="Q561" s="143">
        <v>0</v>
      </c>
      <c r="R561" s="143">
        <f>Q561*H561</f>
        <v>0</v>
      </c>
      <c r="S561" s="143">
        <v>0</v>
      </c>
      <c r="T561" s="144">
        <f>S561*H561</f>
        <v>0</v>
      </c>
      <c r="AR561" s="145" t="s">
        <v>318</v>
      </c>
      <c r="AT561" s="145" t="s">
        <v>313</v>
      </c>
      <c r="AU561" s="145" t="s">
        <v>90</v>
      </c>
      <c r="AY561" s="18" t="s">
        <v>311</v>
      </c>
      <c r="BE561" s="146">
        <f>IF(N561="základní",J561,0)</f>
        <v>0</v>
      </c>
      <c r="BF561" s="146">
        <f>IF(N561="snížená",J561,0)</f>
        <v>0</v>
      </c>
      <c r="BG561" s="146">
        <f>IF(N561="zákl. přenesená",J561,0)</f>
        <v>0</v>
      </c>
      <c r="BH561" s="146">
        <f>IF(N561="sníž. přenesená",J561,0)</f>
        <v>0</v>
      </c>
      <c r="BI561" s="146">
        <f>IF(N561="nulová",J561,0)</f>
        <v>0</v>
      </c>
      <c r="BJ561" s="18" t="s">
        <v>88</v>
      </c>
      <c r="BK561" s="146">
        <f>ROUND(I561*H561,2)</f>
        <v>0</v>
      </c>
      <c r="BL561" s="18" t="s">
        <v>318</v>
      </c>
      <c r="BM561" s="145" t="s">
        <v>5918</v>
      </c>
    </row>
    <row r="562" spans="2:65" s="1" customFormat="1" ht="11.25" x14ac:dyDescent="0.2">
      <c r="B562" s="34"/>
      <c r="D562" s="147" t="s">
        <v>320</v>
      </c>
      <c r="F562" s="148" t="s">
        <v>5919</v>
      </c>
      <c r="I562" s="149"/>
      <c r="L562" s="34"/>
      <c r="M562" s="150"/>
      <c r="T562" s="55"/>
      <c r="AT562" s="18" t="s">
        <v>320</v>
      </c>
      <c r="AU562" s="18" t="s">
        <v>90</v>
      </c>
    </row>
    <row r="563" spans="2:65" s="1" customFormat="1" ht="16.5" customHeight="1" x14ac:dyDescent="0.2">
      <c r="B563" s="34"/>
      <c r="C563" s="172" t="s">
        <v>926</v>
      </c>
      <c r="D563" s="172" t="s">
        <v>634</v>
      </c>
      <c r="E563" s="173" t="s">
        <v>5920</v>
      </c>
      <c r="F563" s="174" t="s">
        <v>5921</v>
      </c>
      <c r="G563" s="175" t="s">
        <v>340</v>
      </c>
      <c r="H563" s="176">
        <v>1</v>
      </c>
      <c r="I563" s="177"/>
      <c r="J563" s="178">
        <f>ROUND(I563*H563,2)</f>
        <v>0</v>
      </c>
      <c r="K563" s="174" t="s">
        <v>43</v>
      </c>
      <c r="L563" s="179"/>
      <c r="M563" s="180" t="s">
        <v>43</v>
      </c>
      <c r="N563" s="181" t="s">
        <v>52</v>
      </c>
      <c r="P563" s="143">
        <f>O563*H563</f>
        <v>0</v>
      </c>
      <c r="Q563" s="143">
        <v>6.8999999999999999E-3</v>
      </c>
      <c r="R563" s="143">
        <f>Q563*H563</f>
        <v>6.8999999999999999E-3</v>
      </c>
      <c r="S563" s="143">
        <v>0</v>
      </c>
      <c r="T563" s="144">
        <f>S563*H563</f>
        <v>0</v>
      </c>
      <c r="AR563" s="145" t="s">
        <v>362</v>
      </c>
      <c r="AT563" s="145" t="s">
        <v>634</v>
      </c>
      <c r="AU563" s="145" t="s">
        <v>90</v>
      </c>
      <c r="AY563" s="18" t="s">
        <v>311</v>
      </c>
      <c r="BE563" s="146">
        <f>IF(N563="základní",J563,0)</f>
        <v>0</v>
      </c>
      <c r="BF563" s="146">
        <f>IF(N563="snížená",J563,0)</f>
        <v>0</v>
      </c>
      <c r="BG563" s="146">
        <f>IF(N563="zákl. přenesená",J563,0)</f>
        <v>0</v>
      </c>
      <c r="BH563" s="146">
        <f>IF(N563="sníž. přenesená",J563,0)</f>
        <v>0</v>
      </c>
      <c r="BI563" s="146">
        <f>IF(N563="nulová",J563,0)</f>
        <v>0</v>
      </c>
      <c r="BJ563" s="18" t="s">
        <v>88</v>
      </c>
      <c r="BK563" s="146">
        <f>ROUND(I563*H563,2)</f>
        <v>0</v>
      </c>
      <c r="BL563" s="18" t="s">
        <v>318</v>
      </c>
      <c r="BM563" s="145" t="s">
        <v>5922</v>
      </c>
    </row>
    <row r="564" spans="2:65" s="14" customFormat="1" ht="11.25" x14ac:dyDescent="0.2">
      <c r="B564" s="166"/>
      <c r="D564" s="152" t="s">
        <v>322</v>
      </c>
      <c r="E564" s="167" t="s">
        <v>43</v>
      </c>
      <c r="F564" s="168" t="s">
        <v>5429</v>
      </c>
      <c r="H564" s="167" t="s">
        <v>43</v>
      </c>
      <c r="I564" s="169"/>
      <c r="L564" s="166"/>
      <c r="M564" s="170"/>
      <c r="T564" s="171"/>
      <c r="AT564" s="167" t="s">
        <v>322</v>
      </c>
      <c r="AU564" s="167" t="s">
        <v>90</v>
      </c>
      <c r="AV564" s="14" t="s">
        <v>88</v>
      </c>
      <c r="AW564" s="14" t="s">
        <v>41</v>
      </c>
      <c r="AX564" s="14" t="s">
        <v>81</v>
      </c>
      <c r="AY564" s="167" t="s">
        <v>311</v>
      </c>
    </row>
    <row r="565" spans="2:65" s="12" customFormat="1" ht="11.25" x14ac:dyDescent="0.2">
      <c r="B565" s="151"/>
      <c r="D565" s="152" t="s">
        <v>322</v>
      </c>
      <c r="E565" s="153" t="s">
        <v>43</v>
      </c>
      <c r="F565" s="154" t="s">
        <v>5923</v>
      </c>
      <c r="H565" s="155">
        <v>1</v>
      </c>
      <c r="I565" s="156"/>
      <c r="L565" s="151"/>
      <c r="M565" s="157"/>
      <c r="T565" s="158"/>
      <c r="AT565" s="153" t="s">
        <v>322</v>
      </c>
      <c r="AU565" s="153" t="s">
        <v>90</v>
      </c>
      <c r="AV565" s="12" t="s">
        <v>90</v>
      </c>
      <c r="AW565" s="12" t="s">
        <v>41</v>
      </c>
      <c r="AX565" s="12" t="s">
        <v>88</v>
      </c>
      <c r="AY565" s="153" t="s">
        <v>311</v>
      </c>
    </row>
    <row r="566" spans="2:65" s="1" customFormat="1" ht="16.5" customHeight="1" x14ac:dyDescent="0.2">
      <c r="B566" s="34"/>
      <c r="C566" s="172" t="s">
        <v>929</v>
      </c>
      <c r="D566" s="172" t="s">
        <v>634</v>
      </c>
      <c r="E566" s="173" t="s">
        <v>5924</v>
      </c>
      <c r="F566" s="174" t="s">
        <v>5925</v>
      </c>
      <c r="G566" s="175" t="s">
        <v>340</v>
      </c>
      <c r="H566" s="176">
        <v>1</v>
      </c>
      <c r="I566" s="177"/>
      <c r="J566" s="178">
        <f>ROUND(I566*H566,2)</f>
        <v>0</v>
      </c>
      <c r="K566" s="174" t="s">
        <v>43</v>
      </c>
      <c r="L566" s="179"/>
      <c r="M566" s="180" t="s">
        <v>43</v>
      </c>
      <c r="N566" s="181" t="s">
        <v>52</v>
      </c>
      <c r="P566" s="143">
        <f>O566*H566</f>
        <v>0</v>
      </c>
      <c r="Q566" s="143">
        <v>6.8999999999999999E-3</v>
      </c>
      <c r="R566" s="143">
        <f>Q566*H566</f>
        <v>6.8999999999999999E-3</v>
      </c>
      <c r="S566" s="143">
        <v>0</v>
      </c>
      <c r="T566" s="144">
        <f>S566*H566</f>
        <v>0</v>
      </c>
      <c r="AR566" s="145" t="s">
        <v>362</v>
      </c>
      <c r="AT566" s="145" t="s">
        <v>634</v>
      </c>
      <c r="AU566" s="145" t="s">
        <v>90</v>
      </c>
      <c r="AY566" s="18" t="s">
        <v>311</v>
      </c>
      <c r="BE566" s="146">
        <f>IF(N566="základní",J566,0)</f>
        <v>0</v>
      </c>
      <c r="BF566" s="146">
        <f>IF(N566="snížená",J566,0)</f>
        <v>0</v>
      </c>
      <c r="BG566" s="146">
        <f>IF(N566="zákl. přenesená",J566,0)</f>
        <v>0</v>
      </c>
      <c r="BH566" s="146">
        <f>IF(N566="sníž. přenesená",J566,0)</f>
        <v>0</v>
      </c>
      <c r="BI566" s="146">
        <f>IF(N566="nulová",J566,0)</f>
        <v>0</v>
      </c>
      <c r="BJ566" s="18" t="s">
        <v>88</v>
      </c>
      <c r="BK566" s="146">
        <f>ROUND(I566*H566,2)</f>
        <v>0</v>
      </c>
      <c r="BL566" s="18" t="s">
        <v>318</v>
      </c>
      <c r="BM566" s="145" t="s">
        <v>5926</v>
      </c>
    </row>
    <row r="567" spans="2:65" s="14" customFormat="1" ht="11.25" x14ac:dyDescent="0.2">
      <c r="B567" s="166"/>
      <c r="D567" s="152" t="s">
        <v>322</v>
      </c>
      <c r="E567" s="167" t="s">
        <v>43</v>
      </c>
      <c r="F567" s="168" t="s">
        <v>5429</v>
      </c>
      <c r="H567" s="167" t="s">
        <v>43</v>
      </c>
      <c r="I567" s="169"/>
      <c r="L567" s="166"/>
      <c r="M567" s="170"/>
      <c r="T567" s="171"/>
      <c r="AT567" s="167" t="s">
        <v>322</v>
      </c>
      <c r="AU567" s="167" t="s">
        <v>90</v>
      </c>
      <c r="AV567" s="14" t="s">
        <v>88</v>
      </c>
      <c r="AW567" s="14" t="s">
        <v>41</v>
      </c>
      <c r="AX567" s="14" t="s">
        <v>81</v>
      </c>
      <c r="AY567" s="167" t="s">
        <v>311</v>
      </c>
    </row>
    <row r="568" spans="2:65" s="12" customFormat="1" ht="11.25" x14ac:dyDescent="0.2">
      <c r="B568" s="151"/>
      <c r="D568" s="152" t="s">
        <v>322</v>
      </c>
      <c r="E568" s="153" t="s">
        <v>43</v>
      </c>
      <c r="F568" s="154" t="s">
        <v>5923</v>
      </c>
      <c r="H568" s="155">
        <v>1</v>
      </c>
      <c r="I568" s="156"/>
      <c r="L568" s="151"/>
      <c r="M568" s="157"/>
      <c r="T568" s="158"/>
      <c r="AT568" s="153" t="s">
        <v>322</v>
      </c>
      <c r="AU568" s="153" t="s">
        <v>90</v>
      </c>
      <c r="AV568" s="12" t="s">
        <v>90</v>
      </c>
      <c r="AW568" s="12" t="s">
        <v>41</v>
      </c>
      <c r="AX568" s="12" t="s">
        <v>88</v>
      </c>
      <c r="AY568" s="153" t="s">
        <v>311</v>
      </c>
    </row>
    <row r="569" spans="2:65" s="1" customFormat="1" ht="16.5" customHeight="1" x14ac:dyDescent="0.2">
      <c r="B569" s="34"/>
      <c r="C569" s="172" t="s">
        <v>934</v>
      </c>
      <c r="D569" s="172" t="s">
        <v>634</v>
      </c>
      <c r="E569" s="173" t="s">
        <v>5927</v>
      </c>
      <c r="F569" s="174" t="s">
        <v>5928</v>
      </c>
      <c r="G569" s="175" t="s">
        <v>340</v>
      </c>
      <c r="H569" s="176">
        <v>4</v>
      </c>
      <c r="I569" s="177"/>
      <c r="J569" s="178">
        <f>ROUND(I569*H569,2)</f>
        <v>0</v>
      </c>
      <c r="K569" s="174" t="s">
        <v>43</v>
      </c>
      <c r="L569" s="179"/>
      <c r="M569" s="180" t="s">
        <v>43</v>
      </c>
      <c r="N569" s="181" t="s">
        <v>52</v>
      </c>
      <c r="P569" s="143">
        <f>O569*H569</f>
        <v>0</v>
      </c>
      <c r="Q569" s="143">
        <v>6.8999999999999999E-3</v>
      </c>
      <c r="R569" s="143">
        <f>Q569*H569</f>
        <v>2.76E-2</v>
      </c>
      <c r="S569" s="143">
        <v>0</v>
      </c>
      <c r="T569" s="144">
        <f>S569*H569</f>
        <v>0</v>
      </c>
      <c r="AR569" s="145" t="s">
        <v>362</v>
      </c>
      <c r="AT569" s="145" t="s">
        <v>634</v>
      </c>
      <c r="AU569" s="145" t="s">
        <v>90</v>
      </c>
      <c r="AY569" s="18" t="s">
        <v>311</v>
      </c>
      <c r="BE569" s="146">
        <f>IF(N569="základní",J569,0)</f>
        <v>0</v>
      </c>
      <c r="BF569" s="146">
        <f>IF(N569="snížená",J569,0)</f>
        <v>0</v>
      </c>
      <c r="BG569" s="146">
        <f>IF(N569="zákl. přenesená",J569,0)</f>
        <v>0</v>
      </c>
      <c r="BH569" s="146">
        <f>IF(N569="sníž. přenesená",J569,0)</f>
        <v>0</v>
      </c>
      <c r="BI569" s="146">
        <f>IF(N569="nulová",J569,0)</f>
        <v>0</v>
      </c>
      <c r="BJ569" s="18" t="s">
        <v>88</v>
      </c>
      <c r="BK569" s="146">
        <f>ROUND(I569*H569,2)</f>
        <v>0</v>
      </c>
      <c r="BL569" s="18" t="s">
        <v>318</v>
      </c>
      <c r="BM569" s="145" t="s">
        <v>5929</v>
      </c>
    </row>
    <row r="570" spans="2:65" s="14" customFormat="1" ht="11.25" x14ac:dyDescent="0.2">
      <c r="B570" s="166"/>
      <c r="D570" s="152" t="s">
        <v>322</v>
      </c>
      <c r="E570" s="167" t="s">
        <v>43</v>
      </c>
      <c r="F570" s="168" t="s">
        <v>5429</v>
      </c>
      <c r="H570" s="167" t="s">
        <v>43</v>
      </c>
      <c r="I570" s="169"/>
      <c r="L570" s="166"/>
      <c r="M570" s="170"/>
      <c r="T570" s="171"/>
      <c r="AT570" s="167" t="s">
        <v>322</v>
      </c>
      <c r="AU570" s="167" t="s">
        <v>90</v>
      </c>
      <c r="AV570" s="14" t="s">
        <v>88</v>
      </c>
      <c r="AW570" s="14" t="s">
        <v>41</v>
      </c>
      <c r="AX570" s="14" t="s">
        <v>81</v>
      </c>
      <c r="AY570" s="167" t="s">
        <v>311</v>
      </c>
    </row>
    <row r="571" spans="2:65" s="12" customFormat="1" ht="11.25" x14ac:dyDescent="0.2">
      <c r="B571" s="151"/>
      <c r="D571" s="152" t="s">
        <v>322</v>
      </c>
      <c r="E571" s="153" t="s">
        <v>43</v>
      </c>
      <c r="F571" s="154" t="s">
        <v>5930</v>
      </c>
      <c r="H571" s="155">
        <v>4</v>
      </c>
      <c r="I571" s="156"/>
      <c r="L571" s="151"/>
      <c r="M571" s="157"/>
      <c r="T571" s="158"/>
      <c r="AT571" s="153" t="s">
        <v>322</v>
      </c>
      <c r="AU571" s="153" t="s">
        <v>90</v>
      </c>
      <c r="AV571" s="12" t="s">
        <v>90</v>
      </c>
      <c r="AW571" s="12" t="s">
        <v>41</v>
      </c>
      <c r="AX571" s="12" t="s">
        <v>88</v>
      </c>
      <c r="AY571" s="153" t="s">
        <v>311</v>
      </c>
    </row>
    <row r="572" spans="2:65" s="1" customFormat="1" ht="16.5" customHeight="1" x14ac:dyDescent="0.2">
      <c r="B572" s="34"/>
      <c r="C572" s="172" t="s">
        <v>939</v>
      </c>
      <c r="D572" s="172" t="s">
        <v>634</v>
      </c>
      <c r="E572" s="173" t="s">
        <v>5931</v>
      </c>
      <c r="F572" s="174" t="s">
        <v>5932</v>
      </c>
      <c r="G572" s="175" t="s">
        <v>340</v>
      </c>
      <c r="H572" s="176">
        <v>2</v>
      </c>
      <c r="I572" s="177"/>
      <c r="J572" s="178">
        <f>ROUND(I572*H572,2)</f>
        <v>0</v>
      </c>
      <c r="K572" s="174" t="s">
        <v>317</v>
      </c>
      <c r="L572" s="179"/>
      <c r="M572" s="180" t="s">
        <v>43</v>
      </c>
      <c r="N572" s="181" t="s">
        <v>52</v>
      </c>
      <c r="P572" s="143">
        <f>O572*H572</f>
        <v>0</v>
      </c>
      <c r="Q572" s="143">
        <v>6.8999999999999999E-3</v>
      </c>
      <c r="R572" s="143">
        <f>Q572*H572</f>
        <v>1.38E-2</v>
      </c>
      <c r="S572" s="143">
        <v>0</v>
      </c>
      <c r="T572" s="144">
        <f>S572*H572</f>
        <v>0</v>
      </c>
      <c r="AR572" s="145" t="s">
        <v>362</v>
      </c>
      <c r="AT572" s="145" t="s">
        <v>634</v>
      </c>
      <c r="AU572" s="145" t="s">
        <v>90</v>
      </c>
      <c r="AY572" s="18" t="s">
        <v>311</v>
      </c>
      <c r="BE572" s="146">
        <f>IF(N572="základní",J572,0)</f>
        <v>0</v>
      </c>
      <c r="BF572" s="146">
        <f>IF(N572="snížená",J572,0)</f>
        <v>0</v>
      </c>
      <c r="BG572" s="146">
        <f>IF(N572="zákl. přenesená",J572,0)</f>
        <v>0</v>
      </c>
      <c r="BH572" s="146">
        <f>IF(N572="sníž. přenesená",J572,0)</f>
        <v>0</v>
      </c>
      <c r="BI572" s="146">
        <f>IF(N572="nulová",J572,0)</f>
        <v>0</v>
      </c>
      <c r="BJ572" s="18" t="s">
        <v>88</v>
      </c>
      <c r="BK572" s="146">
        <f>ROUND(I572*H572,2)</f>
        <v>0</v>
      </c>
      <c r="BL572" s="18" t="s">
        <v>318</v>
      </c>
      <c r="BM572" s="145" t="s">
        <v>5933</v>
      </c>
    </row>
    <row r="573" spans="2:65" s="14" customFormat="1" ht="11.25" x14ac:dyDescent="0.2">
      <c r="B573" s="166"/>
      <c r="D573" s="152" t="s">
        <v>322</v>
      </c>
      <c r="E573" s="167" t="s">
        <v>43</v>
      </c>
      <c r="F573" s="168" t="s">
        <v>5429</v>
      </c>
      <c r="H573" s="167" t="s">
        <v>43</v>
      </c>
      <c r="I573" s="169"/>
      <c r="L573" s="166"/>
      <c r="M573" s="170"/>
      <c r="T573" s="171"/>
      <c r="AT573" s="167" t="s">
        <v>322</v>
      </c>
      <c r="AU573" s="167" t="s">
        <v>90</v>
      </c>
      <c r="AV573" s="14" t="s">
        <v>88</v>
      </c>
      <c r="AW573" s="14" t="s">
        <v>41</v>
      </c>
      <c r="AX573" s="14" t="s">
        <v>81</v>
      </c>
      <c r="AY573" s="167" t="s">
        <v>311</v>
      </c>
    </row>
    <row r="574" spans="2:65" s="12" customFormat="1" ht="11.25" x14ac:dyDescent="0.2">
      <c r="B574" s="151"/>
      <c r="D574" s="152" t="s">
        <v>322</v>
      </c>
      <c r="E574" s="153" t="s">
        <v>43</v>
      </c>
      <c r="F574" s="154" t="s">
        <v>5805</v>
      </c>
      <c r="H574" s="155">
        <v>2</v>
      </c>
      <c r="I574" s="156"/>
      <c r="L574" s="151"/>
      <c r="M574" s="157"/>
      <c r="T574" s="158"/>
      <c r="AT574" s="153" t="s">
        <v>322</v>
      </c>
      <c r="AU574" s="153" t="s">
        <v>90</v>
      </c>
      <c r="AV574" s="12" t="s">
        <v>90</v>
      </c>
      <c r="AW574" s="12" t="s">
        <v>41</v>
      </c>
      <c r="AX574" s="12" t="s">
        <v>88</v>
      </c>
      <c r="AY574" s="153" t="s">
        <v>311</v>
      </c>
    </row>
    <row r="575" spans="2:65" s="1" customFormat="1" ht="16.5" customHeight="1" x14ac:dyDescent="0.2">
      <c r="B575" s="34"/>
      <c r="C575" s="172" t="s">
        <v>944</v>
      </c>
      <c r="D575" s="172" t="s">
        <v>634</v>
      </c>
      <c r="E575" s="173" t="s">
        <v>5934</v>
      </c>
      <c r="F575" s="174" t="s">
        <v>5935</v>
      </c>
      <c r="G575" s="175" t="s">
        <v>340</v>
      </c>
      <c r="H575" s="176">
        <v>6</v>
      </c>
      <c r="I575" s="177"/>
      <c r="J575" s="178">
        <f>ROUND(I575*H575,2)</f>
        <v>0</v>
      </c>
      <c r="K575" s="174" t="s">
        <v>317</v>
      </c>
      <c r="L575" s="179"/>
      <c r="M575" s="180" t="s">
        <v>43</v>
      </c>
      <c r="N575" s="181" t="s">
        <v>52</v>
      </c>
      <c r="P575" s="143">
        <f>O575*H575</f>
        <v>0</v>
      </c>
      <c r="Q575" s="143">
        <v>2.01E-2</v>
      </c>
      <c r="R575" s="143">
        <f>Q575*H575</f>
        <v>0.1206</v>
      </c>
      <c r="S575" s="143">
        <v>0</v>
      </c>
      <c r="T575" s="144">
        <f>S575*H575</f>
        <v>0</v>
      </c>
      <c r="AR575" s="145" t="s">
        <v>362</v>
      </c>
      <c r="AT575" s="145" t="s">
        <v>634</v>
      </c>
      <c r="AU575" s="145" t="s">
        <v>90</v>
      </c>
      <c r="AY575" s="18" t="s">
        <v>311</v>
      </c>
      <c r="BE575" s="146">
        <f>IF(N575="základní",J575,0)</f>
        <v>0</v>
      </c>
      <c r="BF575" s="146">
        <f>IF(N575="snížená",J575,0)</f>
        <v>0</v>
      </c>
      <c r="BG575" s="146">
        <f>IF(N575="zákl. přenesená",J575,0)</f>
        <v>0</v>
      </c>
      <c r="BH575" s="146">
        <f>IF(N575="sníž. přenesená",J575,0)</f>
        <v>0</v>
      </c>
      <c r="BI575" s="146">
        <f>IF(N575="nulová",J575,0)</f>
        <v>0</v>
      </c>
      <c r="BJ575" s="18" t="s">
        <v>88</v>
      </c>
      <c r="BK575" s="146">
        <f>ROUND(I575*H575,2)</f>
        <v>0</v>
      </c>
      <c r="BL575" s="18" t="s">
        <v>318</v>
      </c>
      <c r="BM575" s="145" t="s">
        <v>5936</v>
      </c>
    </row>
    <row r="576" spans="2:65" s="14" customFormat="1" ht="11.25" x14ac:dyDescent="0.2">
      <c r="B576" s="166"/>
      <c r="D576" s="152" t="s">
        <v>322</v>
      </c>
      <c r="E576" s="167" t="s">
        <v>43</v>
      </c>
      <c r="F576" s="168" t="s">
        <v>5429</v>
      </c>
      <c r="H576" s="167" t="s">
        <v>43</v>
      </c>
      <c r="I576" s="169"/>
      <c r="L576" s="166"/>
      <c r="M576" s="170"/>
      <c r="T576" s="171"/>
      <c r="AT576" s="167" t="s">
        <v>322</v>
      </c>
      <c r="AU576" s="167" t="s">
        <v>90</v>
      </c>
      <c r="AV576" s="14" t="s">
        <v>88</v>
      </c>
      <c r="AW576" s="14" t="s">
        <v>41</v>
      </c>
      <c r="AX576" s="14" t="s">
        <v>81</v>
      </c>
      <c r="AY576" s="167" t="s">
        <v>311</v>
      </c>
    </row>
    <row r="577" spans="2:65" s="12" customFormat="1" ht="11.25" x14ac:dyDescent="0.2">
      <c r="B577" s="151"/>
      <c r="D577" s="152" t="s">
        <v>322</v>
      </c>
      <c r="E577" s="153" t="s">
        <v>43</v>
      </c>
      <c r="F577" s="154" t="s">
        <v>5923</v>
      </c>
      <c r="H577" s="155">
        <v>1</v>
      </c>
      <c r="I577" s="156"/>
      <c r="L577" s="151"/>
      <c r="M577" s="157"/>
      <c r="T577" s="158"/>
      <c r="AT577" s="153" t="s">
        <v>322</v>
      </c>
      <c r="AU577" s="153" t="s">
        <v>90</v>
      </c>
      <c r="AV577" s="12" t="s">
        <v>90</v>
      </c>
      <c r="AW577" s="12" t="s">
        <v>41</v>
      </c>
      <c r="AX577" s="12" t="s">
        <v>81</v>
      </c>
      <c r="AY577" s="153" t="s">
        <v>311</v>
      </c>
    </row>
    <row r="578" spans="2:65" s="12" customFormat="1" ht="11.25" x14ac:dyDescent="0.2">
      <c r="B578" s="151"/>
      <c r="D578" s="152" t="s">
        <v>322</v>
      </c>
      <c r="E578" s="153" t="s">
        <v>43</v>
      </c>
      <c r="F578" s="154" t="s">
        <v>5937</v>
      </c>
      <c r="H578" s="155">
        <v>4</v>
      </c>
      <c r="I578" s="156"/>
      <c r="L578" s="151"/>
      <c r="M578" s="157"/>
      <c r="T578" s="158"/>
      <c r="AT578" s="153" t="s">
        <v>322</v>
      </c>
      <c r="AU578" s="153" t="s">
        <v>90</v>
      </c>
      <c r="AV578" s="12" t="s">
        <v>90</v>
      </c>
      <c r="AW578" s="12" t="s">
        <v>41</v>
      </c>
      <c r="AX578" s="12" t="s">
        <v>81</v>
      </c>
      <c r="AY578" s="153" t="s">
        <v>311</v>
      </c>
    </row>
    <row r="579" spans="2:65" s="12" customFormat="1" ht="11.25" x14ac:dyDescent="0.2">
      <c r="B579" s="151"/>
      <c r="D579" s="152" t="s">
        <v>322</v>
      </c>
      <c r="E579" s="153" t="s">
        <v>43</v>
      </c>
      <c r="F579" s="154" t="s">
        <v>5938</v>
      </c>
      <c r="H579" s="155">
        <v>1</v>
      </c>
      <c r="I579" s="156"/>
      <c r="L579" s="151"/>
      <c r="M579" s="157"/>
      <c r="T579" s="158"/>
      <c r="AT579" s="153" t="s">
        <v>322</v>
      </c>
      <c r="AU579" s="153" t="s">
        <v>90</v>
      </c>
      <c r="AV579" s="12" t="s">
        <v>90</v>
      </c>
      <c r="AW579" s="12" t="s">
        <v>41</v>
      </c>
      <c r="AX579" s="12" t="s">
        <v>81</v>
      </c>
      <c r="AY579" s="153" t="s">
        <v>311</v>
      </c>
    </row>
    <row r="580" spans="2:65" s="13" customFormat="1" ht="11.25" x14ac:dyDescent="0.2">
      <c r="B580" s="159"/>
      <c r="D580" s="152" t="s">
        <v>322</v>
      </c>
      <c r="E580" s="160" t="s">
        <v>43</v>
      </c>
      <c r="F580" s="161" t="s">
        <v>331</v>
      </c>
      <c r="H580" s="162">
        <v>6</v>
      </c>
      <c r="I580" s="163"/>
      <c r="L580" s="159"/>
      <c r="M580" s="164"/>
      <c r="T580" s="165"/>
      <c r="AT580" s="160" t="s">
        <v>322</v>
      </c>
      <c r="AU580" s="160" t="s">
        <v>90</v>
      </c>
      <c r="AV580" s="13" t="s">
        <v>318</v>
      </c>
      <c r="AW580" s="13" t="s">
        <v>41</v>
      </c>
      <c r="AX580" s="13" t="s">
        <v>88</v>
      </c>
      <c r="AY580" s="160" t="s">
        <v>311</v>
      </c>
    </row>
    <row r="581" spans="2:65" s="1" customFormat="1" ht="24.2" customHeight="1" x14ac:dyDescent="0.2">
      <c r="B581" s="34"/>
      <c r="C581" s="134" t="s">
        <v>947</v>
      </c>
      <c r="D581" s="134" t="s">
        <v>313</v>
      </c>
      <c r="E581" s="135" t="s">
        <v>5939</v>
      </c>
      <c r="F581" s="136" t="s">
        <v>5940</v>
      </c>
      <c r="G581" s="137" t="s">
        <v>340</v>
      </c>
      <c r="H581" s="138">
        <v>1</v>
      </c>
      <c r="I581" s="139"/>
      <c r="J581" s="140">
        <f>ROUND(I581*H581,2)</f>
        <v>0</v>
      </c>
      <c r="K581" s="136" t="s">
        <v>317</v>
      </c>
      <c r="L581" s="34"/>
      <c r="M581" s="141" t="s">
        <v>43</v>
      </c>
      <c r="N581" s="142" t="s">
        <v>52</v>
      </c>
      <c r="P581" s="143">
        <f>O581*H581</f>
        <v>0</v>
      </c>
      <c r="Q581" s="143">
        <v>0</v>
      </c>
      <c r="R581" s="143">
        <f>Q581*H581</f>
        <v>0</v>
      </c>
      <c r="S581" s="143">
        <v>0</v>
      </c>
      <c r="T581" s="144">
        <f>S581*H581</f>
        <v>0</v>
      </c>
      <c r="AR581" s="145" t="s">
        <v>318</v>
      </c>
      <c r="AT581" s="145" t="s">
        <v>313</v>
      </c>
      <c r="AU581" s="145" t="s">
        <v>90</v>
      </c>
      <c r="AY581" s="18" t="s">
        <v>311</v>
      </c>
      <c r="BE581" s="146">
        <f>IF(N581="základní",J581,0)</f>
        <v>0</v>
      </c>
      <c r="BF581" s="146">
        <f>IF(N581="snížená",J581,0)</f>
        <v>0</v>
      </c>
      <c r="BG581" s="146">
        <f>IF(N581="zákl. přenesená",J581,0)</f>
        <v>0</v>
      </c>
      <c r="BH581" s="146">
        <f>IF(N581="sníž. přenesená",J581,0)</f>
        <v>0</v>
      </c>
      <c r="BI581" s="146">
        <f>IF(N581="nulová",J581,0)</f>
        <v>0</v>
      </c>
      <c r="BJ581" s="18" t="s">
        <v>88</v>
      </c>
      <c r="BK581" s="146">
        <f>ROUND(I581*H581,2)</f>
        <v>0</v>
      </c>
      <c r="BL581" s="18" t="s">
        <v>318</v>
      </c>
      <c r="BM581" s="145" t="s">
        <v>5941</v>
      </c>
    </row>
    <row r="582" spans="2:65" s="1" customFormat="1" ht="11.25" x14ac:dyDescent="0.2">
      <c r="B582" s="34"/>
      <c r="D582" s="147" t="s">
        <v>320</v>
      </c>
      <c r="F582" s="148" t="s">
        <v>5942</v>
      </c>
      <c r="I582" s="149"/>
      <c r="L582" s="34"/>
      <c r="M582" s="150"/>
      <c r="T582" s="55"/>
      <c r="AT582" s="18" t="s">
        <v>320</v>
      </c>
      <c r="AU582" s="18" t="s">
        <v>90</v>
      </c>
    </row>
    <row r="583" spans="2:65" s="14" customFormat="1" ht="11.25" x14ac:dyDescent="0.2">
      <c r="B583" s="166"/>
      <c r="D583" s="152" t="s">
        <v>322</v>
      </c>
      <c r="E583" s="167" t="s">
        <v>43</v>
      </c>
      <c r="F583" s="168" t="s">
        <v>5429</v>
      </c>
      <c r="H583" s="167" t="s">
        <v>43</v>
      </c>
      <c r="I583" s="169"/>
      <c r="L583" s="166"/>
      <c r="M583" s="170"/>
      <c r="T583" s="171"/>
      <c r="AT583" s="167" t="s">
        <v>322</v>
      </c>
      <c r="AU583" s="167" t="s">
        <v>90</v>
      </c>
      <c r="AV583" s="14" t="s">
        <v>88</v>
      </c>
      <c r="AW583" s="14" t="s">
        <v>41</v>
      </c>
      <c r="AX583" s="14" t="s">
        <v>81</v>
      </c>
      <c r="AY583" s="167" t="s">
        <v>311</v>
      </c>
    </row>
    <row r="584" spans="2:65" s="12" customFormat="1" ht="11.25" x14ac:dyDescent="0.2">
      <c r="B584" s="151"/>
      <c r="D584" s="152" t="s">
        <v>322</v>
      </c>
      <c r="E584" s="153" t="s">
        <v>43</v>
      </c>
      <c r="F584" s="154" t="s">
        <v>5726</v>
      </c>
      <c r="H584" s="155">
        <v>1</v>
      </c>
      <c r="I584" s="156"/>
      <c r="L584" s="151"/>
      <c r="M584" s="157"/>
      <c r="T584" s="158"/>
      <c r="AT584" s="153" t="s">
        <v>322</v>
      </c>
      <c r="AU584" s="153" t="s">
        <v>90</v>
      </c>
      <c r="AV584" s="12" t="s">
        <v>90</v>
      </c>
      <c r="AW584" s="12" t="s">
        <v>41</v>
      </c>
      <c r="AX584" s="12" t="s">
        <v>88</v>
      </c>
      <c r="AY584" s="153" t="s">
        <v>311</v>
      </c>
    </row>
    <row r="585" spans="2:65" s="1" customFormat="1" ht="16.5" customHeight="1" x14ac:dyDescent="0.2">
      <c r="B585" s="34"/>
      <c r="C585" s="172" t="s">
        <v>953</v>
      </c>
      <c r="D585" s="172" t="s">
        <v>634</v>
      </c>
      <c r="E585" s="173" t="s">
        <v>5943</v>
      </c>
      <c r="F585" s="174" t="s">
        <v>5944</v>
      </c>
      <c r="G585" s="175" t="s">
        <v>340</v>
      </c>
      <c r="H585" s="176">
        <v>1</v>
      </c>
      <c r="I585" s="177"/>
      <c r="J585" s="178">
        <f>ROUND(I585*H585,2)</f>
        <v>0</v>
      </c>
      <c r="K585" s="174" t="s">
        <v>317</v>
      </c>
      <c r="L585" s="179"/>
      <c r="M585" s="180" t="s">
        <v>43</v>
      </c>
      <c r="N585" s="181" t="s">
        <v>52</v>
      </c>
      <c r="P585" s="143">
        <f>O585*H585</f>
        <v>0</v>
      </c>
      <c r="Q585" s="143">
        <v>3.0500000000000002E-3</v>
      </c>
      <c r="R585" s="143">
        <f>Q585*H585</f>
        <v>3.0500000000000002E-3</v>
      </c>
      <c r="S585" s="143">
        <v>0</v>
      </c>
      <c r="T585" s="144">
        <f>S585*H585</f>
        <v>0</v>
      </c>
      <c r="AR585" s="145" t="s">
        <v>362</v>
      </c>
      <c r="AT585" s="145" t="s">
        <v>634</v>
      </c>
      <c r="AU585" s="145" t="s">
        <v>90</v>
      </c>
      <c r="AY585" s="18" t="s">
        <v>311</v>
      </c>
      <c r="BE585" s="146">
        <f>IF(N585="základní",J585,0)</f>
        <v>0</v>
      </c>
      <c r="BF585" s="146">
        <f>IF(N585="snížená",J585,0)</f>
        <v>0</v>
      </c>
      <c r="BG585" s="146">
        <f>IF(N585="zákl. přenesená",J585,0)</f>
        <v>0</v>
      </c>
      <c r="BH585" s="146">
        <f>IF(N585="sníž. přenesená",J585,0)</f>
        <v>0</v>
      </c>
      <c r="BI585" s="146">
        <f>IF(N585="nulová",J585,0)</f>
        <v>0</v>
      </c>
      <c r="BJ585" s="18" t="s">
        <v>88</v>
      </c>
      <c r="BK585" s="146">
        <f>ROUND(I585*H585,2)</f>
        <v>0</v>
      </c>
      <c r="BL585" s="18" t="s">
        <v>318</v>
      </c>
      <c r="BM585" s="145" t="s">
        <v>5945</v>
      </c>
    </row>
    <row r="586" spans="2:65" s="1" customFormat="1" ht="16.5" customHeight="1" x14ac:dyDescent="0.2">
      <c r="B586" s="34"/>
      <c r="C586" s="172" t="s">
        <v>959</v>
      </c>
      <c r="D586" s="172" t="s">
        <v>634</v>
      </c>
      <c r="E586" s="173" t="s">
        <v>5946</v>
      </c>
      <c r="F586" s="174" t="s">
        <v>5947</v>
      </c>
      <c r="G586" s="175" t="s">
        <v>340</v>
      </c>
      <c r="H586" s="176">
        <v>1</v>
      </c>
      <c r="I586" s="177"/>
      <c r="J586" s="178">
        <f>ROUND(I586*H586,2)</f>
        <v>0</v>
      </c>
      <c r="K586" s="174" t="s">
        <v>317</v>
      </c>
      <c r="L586" s="179"/>
      <c r="M586" s="180" t="s">
        <v>43</v>
      </c>
      <c r="N586" s="181" t="s">
        <v>52</v>
      </c>
      <c r="P586" s="143">
        <f>O586*H586</f>
        <v>0</v>
      </c>
      <c r="Q586" s="143">
        <v>1.5E-3</v>
      </c>
      <c r="R586" s="143">
        <f>Q586*H586</f>
        <v>1.5E-3</v>
      </c>
      <c r="S586" s="143">
        <v>0</v>
      </c>
      <c r="T586" s="144">
        <f>S586*H586</f>
        <v>0</v>
      </c>
      <c r="AR586" s="145" t="s">
        <v>362</v>
      </c>
      <c r="AT586" s="145" t="s">
        <v>634</v>
      </c>
      <c r="AU586" s="145" t="s">
        <v>90</v>
      </c>
      <c r="AY586" s="18" t="s">
        <v>311</v>
      </c>
      <c r="BE586" s="146">
        <f>IF(N586="základní",J586,0)</f>
        <v>0</v>
      </c>
      <c r="BF586" s="146">
        <f>IF(N586="snížená",J586,0)</f>
        <v>0</v>
      </c>
      <c r="BG586" s="146">
        <f>IF(N586="zákl. přenesená",J586,0)</f>
        <v>0</v>
      </c>
      <c r="BH586" s="146">
        <f>IF(N586="sníž. přenesená",J586,0)</f>
        <v>0</v>
      </c>
      <c r="BI586" s="146">
        <f>IF(N586="nulová",J586,0)</f>
        <v>0</v>
      </c>
      <c r="BJ586" s="18" t="s">
        <v>88</v>
      </c>
      <c r="BK586" s="146">
        <f>ROUND(I586*H586,2)</f>
        <v>0</v>
      </c>
      <c r="BL586" s="18" t="s">
        <v>318</v>
      </c>
      <c r="BM586" s="145" t="s">
        <v>5948</v>
      </c>
    </row>
    <row r="587" spans="2:65" s="1" customFormat="1" ht="16.5" customHeight="1" x14ac:dyDescent="0.2">
      <c r="B587" s="34"/>
      <c r="C587" s="134" t="s">
        <v>967</v>
      </c>
      <c r="D587" s="134" t="s">
        <v>313</v>
      </c>
      <c r="E587" s="135" t="s">
        <v>5949</v>
      </c>
      <c r="F587" s="136" t="s">
        <v>5950</v>
      </c>
      <c r="G587" s="137" t="s">
        <v>340</v>
      </c>
      <c r="H587" s="138">
        <v>1</v>
      </c>
      <c r="I587" s="139"/>
      <c r="J587" s="140">
        <f>ROUND(I587*H587,2)</f>
        <v>0</v>
      </c>
      <c r="K587" s="136" t="s">
        <v>317</v>
      </c>
      <c r="L587" s="34"/>
      <c r="M587" s="141" t="s">
        <v>43</v>
      </c>
      <c r="N587" s="142" t="s">
        <v>52</v>
      </c>
      <c r="P587" s="143">
        <f>O587*H587</f>
        <v>0</v>
      </c>
      <c r="Q587" s="143">
        <v>1.3600000000000001E-3</v>
      </c>
      <c r="R587" s="143">
        <f>Q587*H587</f>
        <v>1.3600000000000001E-3</v>
      </c>
      <c r="S587" s="143">
        <v>0</v>
      </c>
      <c r="T587" s="144">
        <f>S587*H587</f>
        <v>0</v>
      </c>
      <c r="AR587" s="145" t="s">
        <v>318</v>
      </c>
      <c r="AT587" s="145" t="s">
        <v>313</v>
      </c>
      <c r="AU587" s="145" t="s">
        <v>90</v>
      </c>
      <c r="AY587" s="18" t="s">
        <v>311</v>
      </c>
      <c r="BE587" s="146">
        <f>IF(N587="základní",J587,0)</f>
        <v>0</v>
      </c>
      <c r="BF587" s="146">
        <f>IF(N587="snížená",J587,0)</f>
        <v>0</v>
      </c>
      <c r="BG587" s="146">
        <f>IF(N587="zákl. přenesená",J587,0)</f>
        <v>0</v>
      </c>
      <c r="BH587" s="146">
        <f>IF(N587="sníž. přenesená",J587,0)</f>
        <v>0</v>
      </c>
      <c r="BI587" s="146">
        <f>IF(N587="nulová",J587,0)</f>
        <v>0</v>
      </c>
      <c r="BJ587" s="18" t="s">
        <v>88</v>
      </c>
      <c r="BK587" s="146">
        <f>ROUND(I587*H587,2)</f>
        <v>0</v>
      </c>
      <c r="BL587" s="18" t="s">
        <v>318</v>
      </c>
      <c r="BM587" s="145" t="s">
        <v>5951</v>
      </c>
    </row>
    <row r="588" spans="2:65" s="1" customFormat="1" ht="11.25" x14ac:dyDescent="0.2">
      <c r="B588" s="34"/>
      <c r="D588" s="147" t="s">
        <v>320</v>
      </c>
      <c r="F588" s="148" t="s">
        <v>5952</v>
      </c>
      <c r="I588" s="149"/>
      <c r="L588" s="34"/>
      <c r="M588" s="150"/>
      <c r="T588" s="55"/>
      <c r="AT588" s="18" t="s">
        <v>320</v>
      </c>
      <c r="AU588" s="18" t="s">
        <v>90</v>
      </c>
    </row>
    <row r="589" spans="2:65" s="14" customFormat="1" ht="11.25" x14ac:dyDescent="0.2">
      <c r="B589" s="166"/>
      <c r="D589" s="152" t="s">
        <v>322</v>
      </c>
      <c r="E589" s="167" t="s">
        <v>43</v>
      </c>
      <c r="F589" s="168" t="s">
        <v>5429</v>
      </c>
      <c r="H589" s="167" t="s">
        <v>43</v>
      </c>
      <c r="I589" s="169"/>
      <c r="L589" s="166"/>
      <c r="M589" s="170"/>
      <c r="T589" s="171"/>
      <c r="AT589" s="167" t="s">
        <v>322</v>
      </c>
      <c r="AU589" s="167" t="s">
        <v>90</v>
      </c>
      <c r="AV589" s="14" t="s">
        <v>88</v>
      </c>
      <c r="AW589" s="14" t="s">
        <v>41</v>
      </c>
      <c r="AX589" s="14" t="s">
        <v>81</v>
      </c>
      <c r="AY589" s="167" t="s">
        <v>311</v>
      </c>
    </row>
    <row r="590" spans="2:65" s="12" customFormat="1" ht="11.25" x14ac:dyDescent="0.2">
      <c r="B590" s="151"/>
      <c r="D590" s="152" t="s">
        <v>322</v>
      </c>
      <c r="E590" s="153" t="s">
        <v>43</v>
      </c>
      <c r="F590" s="154" t="s">
        <v>5726</v>
      </c>
      <c r="H590" s="155">
        <v>1</v>
      </c>
      <c r="I590" s="156"/>
      <c r="L590" s="151"/>
      <c r="M590" s="157"/>
      <c r="T590" s="158"/>
      <c r="AT590" s="153" t="s">
        <v>322</v>
      </c>
      <c r="AU590" s="153" t="s">
        <v>90</v>
      </c>
      <c r="AV590" s="12" t="s">
        <v>90</v>
      </c>
      <c r="AW590" s="12" t="s">
        <v>41</v>
      </c>
      <c r="AX590" s="12" t="s">
        <v>88</v>
      </c>
      <c r="AY590" s="153" t="s">
        <v>311</v>
      </c>
    </row>
    <row r="591" spans="2:65" s="1" customFormat="1" ht="16.5" customHeight="1" x14ac:dyDescent="0.2">
      <c r="B591" s="34"/>
      <c r="C591" s="172" t="s">
        <v>973</v>
      </c>
      <c r="D591" s="172" t="s">
        <v>634</v>
      </c>
      <c r="E591" s="173" t="s">
        <v>5953</v>
      </c>
      <c r="F591" s="174" t="s">
        <v>5954</v>
      </c>
      <c r="G591" s="175" t="s">
        <v>340</v>
      </c>
      <c r="H591" s="176">
        <v>1</v>
      </c>
      <c r="I591" s="177"/>
      <c r="J591" s="178">
        <f>ROUND(I591*H591,2)</f>
        <v>0</v>
      </c>
      <c r="K591" s="174" t="s">
        <v>317</v>
      </c>
      <c r="L591" s="179"/>
      <c r="M591" s="180" t="s">
        <v>43</v>
      </c>
      <c r="N591" s="181" t="s">
        <v>52</v>
      </c>
      <c r="P591" s="143">
        <f>O591*H591</f>
        <v>0</v>
      </c>
      <c r="Q591" s="143">
        <v>3.7499999999999999E-2</v>
      </c>
      <c r="R591" s="143">
        <f>Q591*H591</f>
        <v>3.7499999999999999E-2</v>
      </c>
      <c r="S591" s="143">
        <v>0</v>
      </c>
      <c r="T591" s="144">
        <f>S591*H591</f>
        <v>0</v>
      </c>
      <c r="AR591" s="145" t="s">
        <v>362</v>
      </c>
      <c r="AT591" s="145" t="s">
        <v>634</v>
      </c>
      <c r="AU591" s="145" t="s">
        <v>90</v>
      </c>
      <c r="AY591" s="18" t="s">
        <v>311</v>
      </c>
      <c r="BE591" s="146">
        <f>IF(N591="základní",J591,0)</f>
        <v>0</v>
      </c>
      <c r="BF591" s="146">
        <f>IF(N591="snížená",J591,0)</f>
        <v>0</v>
      </c>
      <c r="BG591" s="146">
        <f>IF(N591="zákl. přenesená",J591,0)</f>
        <v>0</v>
      </c>
      <c r="BH591" s="146">
        <f>IF(N591="sníž. přenesená",J591,0)</f>
        <v>0</v>
      </c>
      <c r="BI591" s="146">
        <f>IF(N591="nulová",J591,0)</f>
        <v>0</v>
      </c>
      <c r="BJ591" s="18" t="s">
        <v>88</v>
      </c>
      <c r="BK591" s="146">
        <f>ROUND(I591*H591,2)</f>
        <v>0</v>
      </c>
      <c r="BL591" s="18" t="s">
        <v>318</v>
      </c>
      <c r="BM591" s="145" t="s">
        <v>5955</v>
      </c>
    </row>
    <row r="592" spans="2:65" s="1" customFormat="1" ht="24.2" customHeight="1" x14ac:dyDescent="0.2">
      <c r="B592" s="34"/>
      <c r="C592" s="134" t="s">
        <v>976</v>
      </c>
      <c r="D592" s="134" t="s">
        <v>313</v>
      </c>
      <c r="E592" s="135" t="s">
        <v>5956</v>
      </c>
      <c r="F592" s="136" t="s">
        <v>5957</v>
      </c>
      <c r="G592" s="137" t="s">
        <v>340</v>
      </c>
      <c r="H592" s="138">
        <v>1</v>
      </c>
      <c r="I592" s="139"/>
      <c r="J592" s="140">
        <f>ROUND(I592*H592,2)</f>
        <v>0</v>
      </c>
      <c r="K592" s="136" t="s">
        <v>317</v>
      </c>
      <c r="L592" s="34"/>
      <c r="M592" s="141" t="s">
        <v>43</v>
      </c>
      <c r="N592" s="142" t="s">
        <v>52</v>
      </c>
      <c r="P592" s="143">
        <f>O592*H592</f>
        <v>0</v>
      </c>
      <c r="Q592" s="143">
        <v>1.7049999999999999E-2</v>
      </c>
      <c r="R592" s="143">
        <f>Q592*H592</f>
        <v>1.7049999999999999E-2</v>
      </c>
      <c r="S592" s="143">
        <v>0</v>
      </c>
      <c r="T592" s="144">
        <f>S592*H592</f>
        <v>0</v>
      </c>
      <c r="AR592" s="145" t="s">
        <v>318</v>
      </c>
      <c r="AT592" s="145" t="s">
        <v>313</v>
      </c>
      <c r="AU592" s="145" t="s">
        <v>90</v>
      </c>
      <c r="AY592" s="18" t="s">
        <v>311</v>
      </c>
      <c r="BE592" s="146">
        <f>IF(N592="základní",J592,0)</f>
        <v>0</v>
      </c>
      <c r="BF592" s="146">
        <f>IF(N592="snížená",J592,0)</f>
        <v>0</v>
      </c>
      <c r="BG592" s="146">
        <f>IF(N592="zákl. přenesená",J592,0)</f>
        <v>0</v>
      </c>
      <c r="BH592" s="146">
        <f>IF(N592="sníž. přenesená",J592,0)</f>
        <v>0</v>
      </c>
      <c r="BI592" s="146">
        <f>IF(N592="nulová",J592,0)</f>
        <v>0</v>
      </c>
      <c r="BJ592" s="18" t="s">
        <v>88</v>
      </c>
      <c r="BK592" s="146">
        <f>ROUND(I592*H592,2)</f>
        <v>0</v>
      </c>
      <c r="BL592" s="18" t="s">
        <v>318</v>
      </c>
      <c r="BM592" s="145" t="s">
        <v>5958</v>
      </c>
    </row>
    <row r="593" spans="2:65" s="1" customFormat="1" ht="11.25" x14ac:dyDescent="0.2">
      <c r="B593" s="34"/>
      <c r="D593" s="147" t="s">
        <v>320</v>
      </c>
      <c r="F593" s="148" t="s">
        <v>5959</v>
      </c>
      <c r="I593" s="149"/>
      <c r="L593" s="34"/>
      <c r="M593" s="150"/>
      <c r="T593" s="55"/>
      <c r="AT593" s="18" t="s">
        <v>320</v>
      </c>
      <c r="AU593" s="18" t="s">
        <v>90</v>
      </c>
    </row>
    <row r="594" spans="2:65" s="1" customFormat="1" ht="16.5" customHeight="1" x14ac:dyDescent="0.2">
      <c r="B594" s="34"/>
      <c r="C594" s="172" t="s">
        <v>982</v>
      </c>
      <c r="D594" s="172" t="s">
        <v>634</v>
      </c>
      <c r="E594" s="173" t="s">
        <v>5960</v>
      </c>
      <c r="F594" s="174" t="s">
        <v>5961</v>
      </c>
      <c r="G594" s="175" t="s">
        <v>340</v>
      </c>
      <c r="H594" s="176">
        <v>1</v>
      </c>
      <c r="I594" s="177"/>
      <c r="J594" s="178">
        <f>ROUND(I594*H594,2)</f>
        <v>0</v>
      </c>
      <c r="K594" s="174" t="s">
        <v>317</v>
      </c>
      <c r="L594" s="179"/>
      <c r="M594" s="180" t="s">
        <v>43</v>
      </c>
      <c r="N594" s="181" t="s">
        <v>52</v>
      </c>
      <c r="P594" s="143">
        <f>O594*H594</f>
        <v>0</v>
      </c>
      <c r="Q594" s="143">
        <v>8.7999999999999995E-2</v>
      </c>
      <c r="R594" s="143">
        <f>Q594*H594</f>
        <v>8.7999999999999995E-2</v>
      </c>
      <c r="S594" s="143">
        <v>0</v>
      </c>
      <c r="T594" s="144">
        <f>S594*H594</f>
        <v>0</v>
      </c>
      <c r="AR594" s="145" t="s">
        <v>362</v>
      </c>
      <c r="AT594" s="145" t="s">
        <v>634</v>
      </c>
      <c r="AU594" s="145" t="s">
        <v>90</v>
      </c>
      <c r="AY594" s="18" t="s">
        <v>311</v>
      </c>
      <c r="BE594" s="146">
        <f>IF(N594="základní",J594,0)</f>
        <v>0</v>
      </c>
      <c r="BF594" s="146">
        <f>IF(N594="snížená",J594,0)</f>
        <v>0</v>
      </c>
      <c r="BG594" s="146">
        <f>IF(N594="zákl. přenesená",J594,0)</f>
        <v>0</v>
      </c>
      <c r="BH594" s="146">
        <f>IF(N594="sníž. přenesená",J594,0)</f>
        <v>0</v>
      </c>
      <c r="BI594" s="146">
        <f>IF(N594="nulová",J594,0)</f>
        <v>0</v>
      </c>
      <c r="BJ594" s="18" t="s">
        <v>88</v>
      </c>
      <c r="BK594" s="146">
        <f>ROUND(I594*H594,2)</f>
        <v>0</v>
      </c>
      <c r="BL594" s="18" t="s">
        <v>318</v>
      </c>
      <c r="BM594" s="145" t="s">
        <v>5962</v>
      </c>
    </row>
    <row r="595" spans="2:65" s="14" customFormat="1" ht="11.25" x14ac:dyDescent="0.2">
      <c r="B595" s="166"/>
      <c r="D595" s="152" t="s">
        <v>322</v>
      </c>
      <c r="E595" s="167" t="s">
        <v>43</v>
      </c>
      <c r="F595" s="168" t="s">
        <v>5429</v>
      </c>
      <c r="H595" s="167" t="s">
        <v>43</v>
      </c>
      <c r="I595" s="169"/>
      <c r="L595" s="166"/>
      <c r="M595" s="170"/>
      <c r="T595" s="171"/>
      <c r="AT595" s="167" t="s">
        <v>322</v>
      </c>
      <c r="AU595" s="167" t="s">
        <v>90</v>
      </c>
      <c r="AV595" s="14" t="s">
        <v>88</v>
      </c>
      <c r="AW595" s="14" t="s">
        <v>41</v>
      </c>
      <c r="AX595" s="14" t="s">
        <v>81</v>
      </c>
      <c r="AY595" s="167" t="s">
        <v>311</v>
      </c>
    </row>
    <row r="596" spans="2:65" s="12" customFormat="1" ht="11.25" x14ac:dyDescent="0.2">
      <c r="B596" s="151"/>
      <c r="D596" s="152" t="s">
        <v>322</v>
      </c>
      <c r="E596" s="153" t="s">
        <v>43</v>
      </c>
      <c r="F596" s="154" t="s">
        <v>5963</v>
      </c>
      <c r="H596" s="155">
        <v>1</v>
      </c>
      <c r="I596" s="156"/>
      <c r="L596" s="151"/>
      <c r="M596" s="157"/>
      <c r="T596" s="158"/>
      <c r="AT596" s="153" t="s">
        <v>322</v>
      </c>
      <c r="AU596" s="153" t="s">
        <v>90</v>
      </c>
      <c r="AV596" s="12" t="s">
        <v>90</v>
      </c>
      <c r="AW596" s="12" t="s">
        <v>41</v>
      </c>
      <c r="AX596" s="12" t="s">
        <v>88</v>
      </c>
      <c r="AY596" s="153" t="s">
        <v>311</v>
      </c>
    </row>
    <row r="597" spans="2:65" s="1" customFormat="1" ht="16.5" customHeight="1" x14ac:dyDescent="0.2">
      <c r="B597" s="34"/>
      <c r="C597" s="134" t="s">
        <v>1272</v>
      </c>
      <c r="D597" s="134" t="s">
        <v>313</v>
      </c>
      <c r="E597" s="135" t="s">
        <v>5964</v>
      </c>
      <c r="F597" s="136" t="s">
        <v>5965</v>
      </c>
      <c r="G597" s="137" t="s">
        <v>379</v>
      </c>
      <c r="H597" s="138">
        <v>616.95000000000005</v>
      </c>
      <c r="I597" s="139"/>
      <c r="J597" s="140">
        <f>ROUND(I597*H597,2)</f>
        <v>0</v>
      </c>
      <c r="K597" s="136" t="s">
        <v>317</v>
      </c>
      <c r="L597" s="34"/>
      <c r="M597" s="141" t="s">
        <v>43</v>
      </c>
      <c r="N597" s="142" t="s">
        <v>52</v>
      </c>
      <c r="P597" s="143">
        <f>O597*H597</f>
        <v>0</v>
      </c>
      <c r="Q597" s="143">
        <v>0</v>
      </c>
      <c r="R597" s="143">
        <f>Q597*H597</f>
        <v>0</v>
      </c>
      <c r="S597" s="143">
        <v>0</v>
      </c>
      <c r="T597" s="144">
        <f>S597*H597</f>
        <v>0</v>
      </c>
      <c r="AR597" s="145" t="s">
        <v>318</v>
      </c>
      <c r="AT597" s="145" t="s">
        <v>313</v>
      </c>
      <c r="AU597" s="145" t="s">
        <v>90</v>
      </c>
      <c r="AY597" s="18" t="s">
        <v>311</v>
      </c>
      <c r="BE597" s="146">
        <f>IF(N597="základní",J597,0)</f>
        <v>0</v>
      </c>
      <c r="BF597" s="146">
        <f>IF(N597="snížená",J597,0)</f>
        <v>0</v>
      </c>
      <c r="BG597" s="146">
        <f>IF(N597="zákl. přenesená",J597,0)</f>
        <v>0</v>
      </c>
      <c r="BH597" s="146">
        <f>IF(N597="sníž. přenesená",J597,0)</f>
        <v>0</v>
      </c>
      <c r="BI597" s="146">
        <f>IF(N597="nulová",J597,0)</f>
        <v>0</v>
      </c>
      <c r="BJ597" s="18" t="s">
        <v>88</v>
      </c>
      <c r="BK597" s="146">
        <f>ROUND(I597*H597,2)</f>
        <v>0</v>
      </c>
      <c r="BL597" s="18" t="s">
        <v>318</v>
      </c>
      <c r="BM597" s="145" t="s">
        <v>5966</v>
      </c>
    </row>
    <row r="598" spans="2:65" s="1" customFormat="1" ht="11.25" x14ac:dyDescent="0.2">
      <c r="B598" s="34"/>
      <c r="D598" s="147" t="s">
        <v>320</v>
      </c>
      <c r="F598" s="148" t="s">
        <v>5967</v>
      </c>
      <c r="I598" s="149"/>
      <c r="L598" s="34"/>
      <c r="M598" s="150"/>
      <c r="T598" s="55"/>
      <c r="AT598" s="18" t="s">
        <v>320</v>
      </c>
      <c r="AU598" s="18" t="s">
        <v>90</v>
      </c>
    </row>
    <row r="599" spans="2:65" s="12" customFormat="1" ht="11.25" x14ac:dyDescent="0.2">
      <c r="B599" s="151"/>
      <c r="D599" s="152" t="s">
        <v>322</v>
      </c>
      <c r="E599" s="153" t="s">
        <v>43</v>
      </c>
      <c r="F599" s="154" t="s">
        <v>5743</v>
      </c>
      <c r="H599" s="155">
        <v>185.3</v>
      </c>
      <c r="I599" s="156"/>
      <c r="L599" s="151"/>
      <c r="M599" s="157"/>
      <c r="T599" s="158"/>
      <c r="AT599" s="153" t="s">
        <v>322</v>
      </c>
      <c r="AU599" s="153" t="s">
        <v>90</v>
      </c>
      <c r="AV599" s="12" t="s">
        <v>90</v>
      </c>
      <c r="AW599" s="12" t="s">
        <v>41</v>
      </c>
      <c r="AX599" s="12" t="s">
        <v>81</v>
      </c>
      <c r="AY599" s="153" t="s">
        <v>311</v>
      </c>
    </row>
    <row r="600" spans="2:65" s="12" customFormat="1" ht="11.25" x14ac:dyDescent="0.2">
      <c r="B600" s="151"/>
      <c r="D600" s="152" t="s">
        <v>322</v>
      </c>
      <c r="E600" s="153" t="s">
        <v>43</v>
      </c>
      <c r="F600" s="154" t="s">
        <v>5717</v>
      </c>
      <c r="H600" s="155">
        <v>6.2</v>
      </c>
      <c r="I600" s="156"/>
      <c r="L600" s="151"/>
      <c r="M600" s="157"/>
      <c r="T600" s="158"/>
      <c r="AT600" s="153" t="s">
        <v>322</v>
      </c>
      <c r="AU600" s="153" t="s">
        <v>90</v>
      </c>
      <c r="AV600" s="12" t="s">
        <v>90</v>
      </c>
      <c r="AW600" s="12" t="s">
        <v>41</v>
      </c>
      <c r="AX600" s="12" t="s">
        <v>81</v>
      </c>
      <c r="AY600" s="153" t="s">
        <v>311</v>
      </c>
    </row>
    <row r="601" spans="2:65" s="12" customFormat="1" ht="11.25" x14ac:dyDescent="0.2">
      <c r="B601" s="151"/>
      <c r="D601" s="152" t="s">
        <v>322</v>
      </c>
      <c r="E601" s="153" t="s">
        <v>43</v>
      </c>
      <c r="F601" s="154" t="s">
        <v>5760</v>
      </c>
      <c r="H601" s="155">
        <v>2.9</v>
      </c>
      <c r="I601" s="156"/>
      <c r="L601" s="151"/>
      <c r="M601" s="157"/>
      <c r="T601" s="158"/>
      <c r="AT601" s="153" t="s">
        <v>322</v>
      </c>
      <c r="AU601" s="153" t="s">
        <v>90</v>
      </c>
      <c r="AV601" s="12" t="s">
        <v>90</v>
      </c>
      <c r="AW601" s="12" t="s">
        <v>41</v>
      </c>
      <c r="AX601" s="12" t="s">
        <v>81</v>
      </c>
      <c r="AY601" s="153" t="s">
        <v>311</v>
      </c>
    </row>
    <row r="602" spans="2:65" s="12" customFormat="1" ht="11.25" x14ac:dyDescent="0.2">
      <c r="B602" s="151"/>
      <c r="D602" s="152" t="s">
        <v>322</v>
      </c>
      <c r="E602" s="153" t="s">
        <v>43</v>
      </c>
      <c r="F602" s="154" t="s">
        <v>5718</v>
      </c>
      <c r="H602" s="155">
        <v>132</v>
      </c>
      <c r="I602" s="156"/>
      <c r="L602" s="151"/>
      <c r="M602" s="157"/>
      <c r="T602" s="158"/>
      <c r="AT602" s="153" t="s">
        <v>322</v>
      </c>
      <c r="AU602" s="153" t="s">
        <v>90</v>
      </c>
      <c r="AV602" s="12" t="s">
        <v>90</v>
      </c>
      <c r="AW602" s="12" t="s">
        <v>41</v>
      </c>
      <c r="AX602" s="12" t="s">
        <v>81</v>
      </c>
      <c r="AY602" s="153" t="s">
        <v>311</v>
      </c>
    </row>
    <row r="603" spans="2:65" s="12" customFormat="1" ht="11.25" x14ac:dyDescent="0.2">
      <c r="B603" s="151"/>
      <c r="D603" s="152" t="s">
        <v>322</v>
      </c>
      <c r="E603" s="153" t="s">
        <v>43</v>
      </c>
      <c r="F603" s="154" t="s">
        <v>5761</v>
      </c>
      <c r="H603" s="155">
        <v>57.4</v>
      </c>
      <c r="I603" s="156"/>
      <c r="L603" s="151"/>
      <c r="M603" s="157"/>
      <c r="T603" s="158"/>
      <c r="AT603" s="153" t="s">
        <v>322</v>
      </c>
      <c r="AU603" s="153" t="s">
        <v>90</v>
      </c>
      <c r="AV603" s="12" t="s">
        <v>90</v>
      </c>
      <c r="AW603" s="12" t="s">
        <v>41</v>
      </c>
      <c r="AX603" s="12" t="s">
        <v>81</v>
      </c>
      <c r="AY603" s="153" t="s">
        <v>311</v>
      </c>
    </row>
    <row r="604" spans="2:65" s="12" customFormat="1" ht="11.25" x14ac:dyDescent="0.2">
      <c r="B604" s="151"/>
      <c r="D604" s="152" t="s">
        <v>322</v>
      </c>
      <c r="E604" s="153" t="s">
        <v>43</v>
      </c>
      <c r="F604" s="154" t="s">
        <v>5734</v>
      </c>
      <c r="H604" s="155">
        <v>152.94999999999999</v>
      </c>
      <c r="I604" s="156"/>
      <c r="L604" s="151"/>
      <c r="M604" s="157"/>
      <c r="T604" s="158"/>
      <c r="AT604" s="153" t="s">
        <v>322</v>
      </c>
      <c r="AU604" s="153" t="s">
        <v>90</v>
      </c>
      <c r="AV604" s="12" t="s">
        <v>90</v>
      </c>
      <c r="AW604" s="12" t="s">
        <v>41</v>
      </c>
      <c r="AX604" s="12" t="s">
        <v>81</v>
      </c>
      <c r="AY604" s="153" t="s">
        <v>311</v>
      </c>
    </row>
    <row r="605" spans="2:65" s="12" customFormat="1" ht="11.25" x14ac:dyDescent="0.2">
      <c r="B605" s="151"/>
      <c r="D605" s="152" t="s">
        <v>322</v>
      </c>
      <c r="E605" s="153" t="s">
        <v>43</v>
      </c>
      <c r="F605" s="154" t="s">
        <v>5762</v>
      </c>
      <c r="H605" s="155">
        <v>57.2</v>
      </c>
      <c r="I605" s="156"/>
      <c r="L605" s="151"/>
      <c r="M605" s="157"/>
      <c r="T605" s="158"/>
      <c r="AT605" s="153" t="s">
        <v>322</v>
      </c>
      <c r="AU605" s="153" t="s">
        <v>90</v>
      </c>
      <c r="AV605" s="12" t="s">
        <v>90</v>
      </c>
      <c r="AW605" s="12" t="s">
        <v>41</v>
      </c>
      <c r="AX605" s="12" t="s">
        <v>81</v>
      </c>
      <c r="AY605" s="153" t="s">
        <v>311</v>
      </c>
    </row>
    <row r="606" spans="2:65" s="12" customFormat="1" ht="11.25" x14ac:dyDescent="0.2">
      <c r="B606" s="151"/>
      <c r="D606" s="152" t="s">
        <v>322</v>
      </c>
      <c r="E606" s="153" t="s">
        <v>43</v>
      </c>
      <c r="F606" s="154" t="s">
        <v>5968</v>
      </c>
      <c r="H606" s="155">
        <v>23</v>
      </c>
      <c r="I606" s="156"/>
      <c r="L606" s="151"/>
      <c r="M606" s="157"/>
      <c r="T606" s="158"/>
      <c r="AT606" s="153" t="s">
        <v>322</v>
      </c>
      <c r="AU606" s="153" t="s">
        <v>90</v>
      </c>
      <c r="AV606" s="12" t="s">
        <v>90</v>
      </c>
      <c r="AW606" s="12" t="s">
        <v>41</v>
      </c>
      <c r="AX606" s="12" t="s">
        <v>81</v>
      </c>
      <c r="AY606" s="153" t="s">
        <v>311</v>
      </c>
    </row>
    <row r="607" spans="2:65" s="13" customFormat="1" ht="11.25" x14ac:dyDescent="0.2">
      <c r="B607" s="159"/>
      <c r="D607" s="152" t="s">
        <v>322</v>
      </c>
      <c r="E607" s="160" t="s">
        <v>43</v>
      </c>
      <c r="F607" s="161" t="s">
        <v>331</v>
      </c>
      <c r="H607" s="162">
        <v>616.95000000000005</v>
      </c>
      <c r="I607" s="163"/>
      <c r="L607" s="159"/>
      <c r="M607" s="164"/>
      <c r="T607" s="165"/>
      <c r="AT607" s="160" t="s">
        <v>322</v>
      </c>
      <c r="AU607" s="160" t="s">
        <v>90</v>
      </c>
      <c r="AV607" s="13" t="s">
        <v>318</v>
      </c>
      <c r="AW607" s="13" t="s">
        <v>41</v>
      </c>
      <c r="AX607" s="13" t="s">
        <v>88</v>
      </c>
      <c r="AY607" s="160" t="s">
        <v>311</v>
      </c>
    </row>
    <row r="608" spans="2:65" s="1" customFormat="1" ht="16.5" customHeight="1" x14ac:dyDescent="0.2">
      <c r="B608" s="34"/>
      <c r="C608" s="134" t="s">
        <v>1255</v>
      </c>
      <c r="D608" s="134" t="s">
        <v>313</v>
      </c>
      <c r="E608" s="135" t="s">
        <v>5969</v>
      </c>
      <c r="F608" s="136" t="s">
        <v>5970</v>
      </c>
      <c r="G608" s="137" t="s">
        <v>379</v>
      </c>
      <c r="H608" s="138">
        <v>463.55</v>
      </c>
      <c r="I608" s="139"/>
      <c r="J608" s="140">
        <f>ROUND(I608*H608,2)</f>
        <v>0</v>
      </c>
      <c r="K608" s="136" t="s">
        <v>317</v>
      </c>
      <c r="L608" s="34"/>
      <c r="M608" s="141" t="s">
        <v>43</v>
      </c>
      <c r="N608" s="142" t="s">
        <v>52</v>
      </c>
      <c r="P608" s="143">
        <f>O608*H608</f>
        <v>0</v>
      </c>
      <c r="Q608" s="143">
        <v>0</v>
      </c>
      <c r="R608" s="143">
        <f>Q608*H608</f>
        <v>0</v>
      </c>
      <c r="S608" s="143">
        <v>0</v>
      </c>
      <c r="T608" s="144">
        <f>S608*H608</f>
        <v>0</v>
      </c>
      <c r="AR608" s="145" t="s">
        <v>318</v>
      </c>
      <c r="AT608" s="145" t="s">
        <v>313</v>
      </c>
      <c r="AU608" s="145" t="s">
        <v>90</v>
      </c>
      <c r="AY608" s="18" t="s">
        <v>311</v>
      </c>
      <c r="BE608" s="146">
        <f>IF(N608="základní",J608,0)</f>
        <v>0</v>
      </c>
      <c r="BF608" s="146">
        <f>IF(N608="snížená",J608,0)</f>
        <v>0</v>
      </c>
      <c r="BG608" s="146">
        <f>IF(N608="zákl. přenesená",J608,0)</f>
        <v>0</v>
      </c>
      <c r="BH608" s="146">
        <f>IF(N608="sníž. přenesená",J608,0)</f>
        <v>0</v>
      </c>
      <c r="BI608" s="146">
        <f>IF(N608="nulová",J608,0)</f>
        <v>0</v>
      </c>
      <c r="BJ608" s="18" t="s">
        <v>88</v>
      </c>
      <c r="BK608" s="146">
        <f>ROUND(I608*H608,2)</f>
        <v>0</v>
      </c>
      <c r="BL608" s="18" t="s">
        <v>318</v>
      </c>
      <c r="BM608" s="145" t="s">
        <v>5971</v>
      </c>
    </row>
    <row r="609" spans="2:65" s="1" customFormat="1" ht="11.25" x14ac:dyDescent="0.2">
      <c r="B609" s="34"/>
      <c r="D609" s="147" t="s">
        <v>320</v>
      </c>
      <c r="F609" s="148" t="s">
        <v>5972</v>
      </c>
      <c r="I609" s="149"/>
      <c r="L609" s="34"/>
      <c r="M609" s="150"/>
      <c r="T609" s="55"/>
      <c r="AT609" s="18" t="s">
        <v>320</v>
      </c>
      <c r="AU609" s="18" t="s">
        <v>90</v>
      </c>
    </row>
    <row r="610" spans="2:65" s="12" customFormat="1" ht="11.25" x14ac:dyDescent="0.2">
      <c r="B610" s="151"/>
      <c r="D610" s="152" t="s">
        <v>322</v>
      </c>
      <c r="E610" s="153" t="s">
        <v>43</v>
      </c>
      <c r="F610" s="154" t="s">
        <v>5795</v>
      </c>
      <c r="H610" s="155">
        <v>158.1</v>
      </c>
      <c r="I610" s="156"/>
      <c r="L610" s="151"/>
      <c r="M610" s="157"/>
      <c r="T610" s="158"/>
      <c r="AT610" s="153" t="s">
        <v>322</v>
      </c>
      <c r="AU610" s="153" t="s">
        <v>90</v>
      </c>
      <c r="AV610" s="12" t="s">
        <v>90</v>
      </c>
      <c r="AW610" s="12" t="s">
        <v>41</v>
      </c>
      <c r="AX610" s="12" t="s">
        <v>81</v>
      </c>
      <c r="AY610" s="153" t="s">
        <v>311</v>
      </c>
    </row>
    <row r="611" spans="2:65" s="12" customFormat="1" ht="11.25" x14ac:dyDescent="0.2">
      <c r="B611" s="151"/>
      <c r="D611" s="152" t="s">
        <v>322</v>
      </c>
      <c r="E611" s="153" t="s">
        <v>43</v>
      </c>
      <c r="F611" s="154" t="s">
        <v>5796</v>
      </c>
      <c r="H611" s="155">
        <v>52.8</v>
      </c>
      <c r="I611" s="156"/>
      <c r="L611" s="151"/>
      <c r="M611" s="157"/>
      <c r="T611" s="158"/>
      <c r="AT611" s="153" t="s">
        <v>322</v>
      </c>
      <c r="AU611" s="153" t="s">
        <v>90</v>
      </c>
      <c r="AV611" s="12" t="s">
        <v>90</v>
      </c>
      <c r="AW611" s="12" t="s">
        <v>41</v>
      </c>
      <c r="AX611" s="12" t="s">
        <v>81</v>
      </c>
      <c r="AY611" s="153" t="s">
        <v>311</v>
      </c>
    </row>
    <row r="612" spans="2:65" s="12" customFormat="1" ht="11.25" x14ac:dyDescent="0.2">
      <c r="B612" s="151"/>
      <c r="D612" s="152" t="s">
        <v>322</v>
      </c>
      <c r="E612" s="153" t="s">
        <v>43</v>
      </c>
      <c r="F612" s="154" t="s">
        <v>5780</v>
      </c>
      <c r="H612" s="155">
        <v>28.2</v>
      </c>
      <c r="I612" s="156"/>
      <c r="L612" s="151"/>
      <c r="M612" s="157"/>
      <c r="T612" s="158"/>
      <c r="AT612" s="153" t="s">
        <v>322</v>
      </c>
      <c r="AU612" s="153" t="s">
        <v>90</v>
      </c>
      <c r="AV612" s="12" t="s">
        <v>90</v>
      </c>
      <c r="AW612" s="12" t="s">
        <v>41</v>
      </c>
      <c r="AX612" s="12" t="s">
        <v>81</v>
      </c>
      <c r="AY612" s="153" t="s">
        <v>311</v>
      </c>
    </row>
    <row r="613" spans="2:65" s="12" customFormat="1" ht="11.25" x14ac:dyDescent="0.2">
      <c r="B613" s="151"/>
      <c r="D613" s="152" t="s">
        <v>322</v>
      </c>
      <c r="E613" s="153" t="s">
        <v>43</v>
      </c>
      <c r="F613" s="154" t="s">
        <v>5973</v>
      </c>
      <c r="H613" s="155">
        <v>22.65</v>
      </c>
      <c r="I613" s="156"/>
      <c r="L613" s="151"/>
      <c r="M613" s="157"/>
      <c r="T613" s="158"/>
      <c r="AT613" s="153" t="s">
        <v>322</v>
      </c>
      <c r="AU613" s="153" t="s">
        <v>90</v>
      </c>
      <c r="AV613" s="12" t="s">
        <v>90</v>
      </c>
      <c r="AW613" s="12" t="s">
        <v>41</v>
      </c>
      <c r="AX613" s="12" t="s">
        <v>81</v>
      </c>
      <c r="AY613" s="153" t="s">
        <v>311</v>
      </c>
    </row>
    <row r="614" spans="2:65" s="12" customFormat="1" ht="11.25" x14ac:dyDescent="0.2">
      <c r="B614" s="151"/>
      <c r="D614" s="152" t="s">
        <v>322</v>
      </c>
      <c r="E614" s="153" t="s">
        <v>43</v>
      </c>
      <c r="F614" s="154" t="s">
        <v>5797</v>
      </c>
      <c r="H614" s="155">
        <v>43.9</v>
      </c>
      <c r="I614" s="156"/>
      <c r="L614" s="151"/>
      <c r="M614" s="157"/>
      <c r="T614" s="158"/>
      <c r="AT614" s="153" t="s">
        <v>322</v>
      </c>
      <c r="AU614" s="153" t="s">
        <v>90</v>
      </c>
      <c r="AV614" s="12" t="s">
        <v>90</v>
      </c>
      <c r="AW614" s="12" t="s">
        <v>41</v>
      </c>
      <c r="AX614" s="12" t="s">
        <v>81</v>
      </c>
      <c r="AY614" s="153" t="s">
        <v>311</v>
      </c>
    </row>
    <row r="615" spans="2:65" s="12" customFormat="1" ht="11.25" x14ac:dyDescent="0.2">
      <c r="B615" s="151"/>
      <c r="D615" s="152" t="s">
        <v>322</v>
      </c>
      <c r="E615" s="153" t="s">
        <v>43</v>
      </c>
      <c r="F615" s="154" t="s">
        <v>5781</v>
      </c>
      <c r="H615" s="155">
        <v>157.9</v>
      </c>
      <c r="I615" s="156"/>
      <c r="L615" s="151"/>
      <c r="M615" s="157"/>
      <c r="T615" s="158"/>
      <c r="AT615" s="153" t="s">
        <v>322</v>
      </c>
      <c r="AU615" s="153" t="s">
        <v>90</v>
      </c>
      <c r="AV615" s="12" t="s">
        <v>90</v>
      </c>
      <c r="AW615" s="12" t="s">
        <v>41</v>
      </c>
      <c r="AX615" s="12" t="s">
        <v>81</v>
      </c>
      <c r="AY615" s="153" t="s">
        <v>311</v>
      </c>
    </row>
    <row r="616" spans="2:65" s="13" customFormat="1" ht="11.25" x14ac:dyDescent="0.2">
      <c r="B616" s="159"/>
      <c r="D616" s="152" t="s">
        <v>322</v>
      </c>
      <c r="E616" s="160" t="s">
        <v>43</v>
      </c>
      <c r="F616" s="161" t="s">
        <v>331</v>
      </c>
      <c r="H616" s="162">
        <v>463.54999999999995</v>
      </c>
      <c r="I616" s="163"/>
      <c r="L616" s="159"/>
      <c r="M616" s="164"/>
      <c r="T616" s="165"/>
      <c r="AT616" s="160" t="s">
        <v>322</v>
      </c>
      <c r="AU616" s="160" t="s">
        <v>90</v>
      </c>
      <c r="AV616" s="13" t="s">
        <v>318</v>
      </c>
      <c r="AW616" s="13" t="s">
        <v>41</v>
      </c>
      <c r="AX616" s="13" t="s">
        <v>88</v>
      </c>
      <c r="AY616" s="160" t="s">
        <v>311</v>
      </c>
    </row>
    <row r="617" spans="2:65" s="1" customFormat="1" ht="16.5" customHeight="1" x14ac:dyDescent="0.2">
      <c r="B617" s="34"/>
      <c r="C617" s="134" t="s">
        <v>1262</v>
      </c>
      <c r="D617" s="134" t="s">
        <v>313</v>
      </c>
      <c r="E617" s="135" t="s">
        <v>5974</v>
      </c>
      <c r="F617" s="136" t="s">
        <v>5975</v>
      </c>
      <c r="G617" s="137" t="s">
        <v>340</v>
      </c>
      <c r="H617" s="138">
        <v>32</v>
      </c>
      <c r="I617" s="139"/>
      <c r="J617" s="140">
        <f>ROUND(I617*H617,2)</f>
        <v>0</v>
      </c>
      <c r="K617" s="136" t="s">
        <v>317</v>
      </c>
      <c r="L617" s="34"/>
      <c r="M617" s="141" t="s">
        <v>43</v>
      </c>
      <c r="N617" s="142" t="s">
        <v>52</v>
      </c>
      <c r="P617" s="143">
        <f>O617*H617</f>
        <v>0</v>
      </c>
      <c r="Q617" s="143">
        <v>0.45937</v>
      </c>
      <c r="R617" s="143">
        <f>Q617*H617</f>
        <v>14.69984</v>
      </c>
      <c r="S617" s="143">
        <v>0</v>
      </c>
      <c r="T617" s="144">
        <f>S617*H617</f>
        <v>0</v>
      </c>
      <c r="AR617" s="145" t="s">
        <v>318</v>
      </c>
      <c r="AT617" s="145" t="s">
        <v>313</v>
      </c>
      <c r="AU617" s="145" t="s">
        <v>90</v>
      </c>
      <c r="AY617" s="18" t="s">
        <v>311</v>
      </c>
      <c r="BE617" s="146">
        <f>IF(N617="základní",J617,0)</f>
        <v>0</v>
      </c>
      <c r="BF617" s="146">
        <f>IF(N617="snížená",J617,0)</f>
        <v>0</v>
      </c>
      <c r="BG617" s="146">
        <f>IF(N617="zákl. přenesená",J617,0)</f>
        <v>0</v>
      </c>
      <c r="BH617" s="146">
        <f>IF(N617="sníž. přenesená",J617,0)</f>
        <v>0</v>
      </c>
      <c r="BI617" s="146">
        <f>IF(N617="nulová",J617,0)</f>
        <v>0</v>
      </c>
      <c r="BJ617" s="18" t="s">
        <v>88</v>
      </c>
      <c r="BK617" s="146">
        <f>ROUND(I617*H617,2)</f>
        <v>0</v>
      </c>
      <c r="BL617" s="18" t="s">
        <v>318</v>
      </c>
      <c r="BM617" s="145" t="s">
        <v>5976</v>
      </c>
    </row>
    <row r="618" spans="2:65" s="1" customFormat="1" ht="11.25" x14ac:dyDescent="0.2">
      <c r="B618" s="34"/>
      <c r="D618" s="147" t="s">
        <v>320</v>
      </c>
      <c r="F618" s="148" t="s">
        <v>5977</v>
      </c>
      <c r="I618" s="149"/>
      <c r="L618" s="34"/>
      <c r="M618" s="150"/>
      <c r="T618" s="55"/>
      <c r="AT618" s="18" t="s">
        <v>320</v>
      </c>
      <c r="AU618" s="18" t="s">
        <v>90</v>
      </c>
    </row>
    <row r="619" spans="2:65" s="12" customFormat="1" ht="11.25" x14ac:dyDescent="0.2">
      <c r="B619" s="151"/>
      <c r="D619" s="152" t="s">
        <v>322</v>
      </c>
      <c r="E619" s="153" t="s">
        <v>43</v>
      </c>
      <c r="F619" s="154" t="s">
        <v>5978</v>
      </c>
      <c r="H619" s="155">
        <v>32</v>
      </c>
      <c r="I619" s="156"/>
      <c r="L619" s="151"/>
      <c r="M619" s="157"/>
      <c r="T619" s="158"/>
      <c r="AT619" s="153" t="s">
        <v>322</v>
      </c>
      <c r="AU619" s="153" t="s">
        <v>90</v>
      </c>
      <c r="AV619" s="12" t="s">
        <v>90</v>
      </c>
      <c r="AW619" s="12" t="s">
        <v>41</v>
      </c>
      <c r="AX619" s="12" t="s">
        <v>88</v>
      </c>
      <c r="AY619" s="153" t="s">
        <v>311</v>
      </c>
    </row>
    <row r="620" spans="2:65" s="1" customFormat="1" ht="16.5" customHeight="1" x14ac:dyDescent="0.2">
      <c r="B620" s="34"/>
      <c r="C620" s="134" t="s">
        <v>1267</v>
      </c>
      <c r="D620" s="134" t="s">
        <v>313</v>
      </c>
      <c r="E620" s="135" t="s">
        <v>5979</v>
      </c>
      <c r="F620" s="136" t="s">
        <v>5980</v>
      </c>
      <c r="G620" s="137" t="s">
        <v>379</v>
      </c>
      <c r="H620" s="138">
        <v>244.76</v>
      </c>
      <c r="I620" s="139"/>
      <c r="J620" s="140">
        <f>ROUND(I620*H620,2)</f>
        <v>0</v>
      </c>
      <c r="K620" s="136" t="s">
        <v>317</v>
      </c>
      <c r="L620" s="34"/>
      <c r="M620" s="141" t="s">
        <v>43</v>
      </c>
      <c r="N620" s="142" t="s">
        <v>52</v>
      </c>
      <c r="P620" s="143">
        <f>O620*H620</f>
        <v>0</v>
      </c>
      <c r="Q620" s="143">
        <v>0</v>
      </c>
      <c r="R620" s="143">
        <f>Q620*H620</f>
        <v>0</v>
      </c>
      <c r="S620" s="143">
        <v>0</v>
      </c>
      <c r="T620" s="144">
        <f>S620*H620</f>
        <v>0</v>
      </c>
      <c r="AR620" s="145" t="s">
        <v>318</v>
      </c>
      <c r="AT620" s="145" t="s">
        <v>313</v>
      </c>
      <c r="AU620" s="145" t="s">
        <v>90</v>
      </c>
      <c r="AY620" s="18" t="s">
        <v>311</v>
      </c>
      <c r="BE620" s="146">
        <f>IF(N620="základní",J620,0)</f>
        <v>0</v>
      </c>
      <c r="BF620" s="146">
        <f>IF(N620="snížená",J620,0)</f>
        <v>0</v>
      </c>
      <c r="BG620" s="146">
        <f>IF(N620="zákl. přenesená",J620,0)</f>
        <v>0</v>
      </c>
      <c r="BH620" s="146">
        <f>IF(N620="sníž. přenesená",J620,0)</f>
        <v>0</v>
      </c>
      <c r="BI620" s="146">
        <f>IF(N620="nulová",J620,0)</f>
        <v>0</v>
      </c>
      <c r="BJ620" s="18" t="s">
        <v>88</v>
      </c>
      <c r="BK620" s="146">
        <f>ROUND(I620*H620,2)</f>
        <v>0</v>
      </c>
      <c r="BL620" s="18" t="s">
        <v>318</v>
      </c>
      <c r="BM620" s="145" t="s">
        <v>5981</v>
      </c>
    </row>
    <row r="621" spans="2:65" s="1" customFormat="1" ht="11.25" x14ac:dyDescent="0.2">
      <c r="B621" s="34"/>
      <c r="D621" s="147" t="s">
        <v>320</v>
      </c>
      <c r="F621" s="148" t="s">
        <v>5982</v>
      </c>
      <c r="I621" s="149"/>
      <c r="L621" s="34"/>
      <c r="M621" s="150"/>
      <c r="T621" s="55"/>
      <c r="AT621" s="18" t="s">
        <v>320</v>
      </c>
      <c r="AU621" s="18" t="s">
        <v>90</v>
      </c>
    </row>
    <row r="622" spans="2:65" s="12" customFormat="1" ht="11.25" x14ac:dyDescent="0.2">
      <c r="B622" s="151"/>
      <c r="D622" s="152" t="s">
        <v>322</v>
      </c>
      <c r="E622" s="153" t="s">
        <v>43</v>
      </c>
      <c r="F622" s="154" t="s">
        <v>5812</v>
      </c>
      <c r="H622" s="155">
        <v>79.31</v>
      </c>
      <c r="I622" s="156"/>
      <c r="L622" s="151"/>
      <c r="M622" s="157"/>
      <c r="T622" s="158"/>
      <c r="AT622" s="153" t="s">
        <v>322</v>
      </c>
      <c r="AU622" s="153" t="s">
        <v>90</v>
      </c>
      <c r="AV622" s="12" t="s">
        <v>90</v>
      </c>
      <c r="AW622" s="12" t="s">
        <v>41</v>
      </c>
      <c r="AX622" s="12" t="s">
        <v>81</v>
      </c>
      <c r="AY622" s="153" t="s">
        <v>311</v>
      </c>
    </row>
    <row r="623" spans="2:65" s="12" customFormat="1" ht="11.25" x14ac:dyDescent="0.2">
      <c r="B623" s="151"/>
      <c r="D623" s="152" t="s">
        <v>322</v>
      </c>
      <c r="E623" s="153" t="s">
        <v>43</v>
      </c>
      <c r="F623" s="154" t="s">
        <v>5813</v>
      </c>
      <c r="H623" s="155">
        <v>128.05000000000001</v>
      </c>
      <c r="I623" s="156"/>
      <c r="L623" s="151"/>
      <c r="M623" s="157"/>
      <c r="T623" s="158"/>
      <c r="AT623" s="153" t="s">
        <v>322</v>
      </c>
      <c r="AU623" s="153" t="s">
        <v>90</v>
      </c>
      <c r="AV623" s="12" t="s">
        <v>90</v>
      </c>
      <c r="AW623" s="12" t="s">
        <v>41</v>
      </c>
      <c r="AX623" s="12" t="s">
        <v>81</v>
      </c>
      <c r="AY623" s="153" t="s">
        <v>311</v>
      </c>
    </row>
    <row r="624" spans="2:65" s="12" customFormat="1" ht="11.25" x14ac:dyDescent="0.2">
      <c r="B624" s="151"/>
      <c r="D624" s="152" t="s">
        <v>322</v>
      </c>
      <c r="E624" s="153" t="s">
        <v>43</v>
      </c>
      <c r="F624" s="154" t="s">
        <v>5814</v>
      </c>
      <c r="H624" s="155">
        <v>37.4</v>
      </c>
      <c r="I624" s="156"/>
      <c r="L624" s="151"/>
      <c r="M624" s="157"/>
      <c r="T624" s="158"/>
      <c r="AT624" s="153" t="s">
        <v>322</v>
      </c>
      <c r="AU624" s="153" t="s">
        <v>90</v>
      </c>
      <c r="AV624" s="12" t="s">
        <v>90</v>
      </c>
      <c r="AW624" s="12" t="s">
        <v>41</v>
      </c>
      <c r="AX624" s="12" t="s">
        <v>81</v>
      </c>
      <c r="AY624" s="153" t="s">
        <v>311</v>
      </c>
    </row>
    <row r="625" spans="2:65" s="13" customFormat="1" ht="11.25" x14ac:dyDescent="0.2">
      <c r="B625" s="159"/>
      <c r="D625" s="152" t="s">
        <v>322</v>
      </c>
      <c r="E625" s="160" t="s">
        <v>43</v>
      </c>
      <c r="F625" s="161" t="s">
        <v>331</v>
      </c>
      <c r="H625" s="162">
        <v>244.76000000000002</v>
      </c>
      <c r="I625" s="163"/>
      <c r="L625" s="159"/>
      <c r="M625" s="164"/>
      <c r="T625" s="165"/>
      <c r="AT625" s="160" t="s">
        <v>322</v>
      </c>
      <c r="AU625" s="160" t="s">
        <v>90</v>
      </c>
      <c r="AV625" s="13" t="s">
        <v>318</v>
      </c>
      <c r="AW625" s="13" t="s">
        <v>41</v>
      </c>
      <c r="AX625" s="13" t="s">
        <v>88</v>
      </c>
      <c r="AY625" s="160" t="s">
        <v>311</v>
      </c>
    </row>
    <row r="626" spans="2:65" s="1" customFormat="1" ht="16.5" customHeight="1" x14ac:dyDescent="0.2">
      <c r="B626" s="34"/>
      <c r="C626" s="134" t="s">
        <v>1277</v>
      </c>
      <c r="D626" s="134" t="s">
        <v>313</v>
      </c>
      <c r="E626" s="135" t="s">
        <v>5983</v>
      </c>
      <c r="F626" s="136" t="s">
        <v>5984</v>
      </c>
      <c r="G626" s="137" t="s">
        <v>379</v>
      </c>
      <c r="H626" s="138">
        <v>27.1</v>
      </c>
      <c r="I626" s="139"/>
      <c r="J626" s="140">
        <f>ROUND(I626*H626,2)</f>
        <v>0</v>
      </c>
      <c r="K626" s="136" t="s">
        <v>317</v>
      </c>
      <c r="L626" s="34"/>
      <c r="M626" s="141" t="s">
        <v>43</v>
      </c>
      <c r="N626" s="142" t="s">
        <v>52</v>
      </c>
      <c r="P626" s="143">
        <f>O626*H626</f>
        <v>0</v>
      </c>
      <c r="Q626" s="143">
        <v>0</v>
      </c>
      <c r="R626" s="143">
        <f>Q626*H626</f>
        <v>0</v>
      </c>
      <c r="S626" s="143">
        <v>0</v>
      </c>
      <c r="T626" s="144">
        <f>S626*H626</f>
        <v>0</v>
      </c>
      <c r="AR626" s="145" t="s">
        <v>318</v>
      </c>
      <c r="AT626" s="145" t="s">
        <v>313</v>
      </c>
      <c r="AU626" s="145" t="s">
        <v>90</v>
      </c>
      <c r="AY626" s="18" t="s">
        <v>311</v>
      </c>
      <c r="BE626" s="146">
        <f>IF(N626="základní",J626,0)</f>
        <v>0</v>
      </c>
      <c r="BF626" s="146">
        <f>IF(N626="snížená",J626,0)</f>
        <v>0</v>
      </c>
      <c r="BG626" s="146">
        <f>IF(N626="zákl. přenesená",J626,0)</f>
        <v>0</v>
      </c>
      <c r="BH626" s="146">
        <f>IF(N626="sníž. přenesená",J626,0)</f>
        <v>0</v>
      </c>
      <c r="BI626" s="146">
        <f>IF(N626="nulová",J626,0)</f>
        <v>0</v>
      </c>
      <c r="BJ626" s="18" t="s">
        <v>88</v>
      </c>
      <c r="BK626" s="146">
        <f>ROUND(I626*H626,2)</f>
        <v>0</v>
      </c>
      <c r="BL626" s="18" t="s">
        <v>318</v>
      </c>
      <c r="BM626" s="145" t="s">
        <v>5985</v>
      </c>
    </row>
    <row r="627" spans="2:65" s="1" customFormat="1" ht="11.25" x14ac:dyDescent="0.2">
      <c r="B627" s="34"/>
      <c r="D627" s="147" t="s">
        <v>320</v>
      </c>
      <c r="F627" s="148" t="s">
        <v>5986</v>
      </c>
      <c r="I627" s="149"/>
      <c r="L627" s="34"/>
      <c r="M627" s="150"/>
      <c r="T627" s="55"/>
      <c r="AT627" s="18" t="s">
        <v>320</v>
      </c>
      <c r="AU627" s="18" t="s">
        <v>90</v>
      </c>
    </row>
    <row r="628" spans="2:65" s="12" customFormat="1" ht="11.25" x14ac:dyDescent="0.2">
      <c r="B628" s="151"/>
      <c r="D628" s="152" t="s">
        <v>322</v>
      </c>
      <c r="E628" s="153" t="s">
        <v>43</v>
      </c>
      <c r="F628" s="154" t="s">
        <v>5823</v>
      </c>
      <c r="H628" s="155">
        <v>14.9</v>
      </c>
      <c r="I628" s="156"/>
      <c r="L628" s="151"/>
      <c r="M628" s="157"/>
      <c r="T628" s="158"/>
      <c r="AT628" s="153" t="s">
        <v>322</v>
      </c>
      <c r="AU628" s="153" t="s">
        <v>90</v>
      </c>
      <c r="AV628" s="12" t="s">
        <v>90</v>
      </c>
      <c r="AW628" s="12" t="s">
        <v>41</v>
      </c>
      <c r="AX628" s="12" t="s">
        <v>81</v>
      </c>
      <c r="AY628" s="153" t="s">
        <v>311</v>
      </c>
    </row>
    <row r="629" spans="2:65" s="12" customFormat="1" ht="11.25" x14ac:dyDescent="0.2">
      <c r="B629" s="151"/>
      <c r="D629" s="152" t="s">
        <v>322</v>
      </c>
      <c r="E629" s="153" t="s">
        <v>43</v>
      </c>
      <c r="F629" s="154" t="s">
        <v>5824</v>
      </c>
      <c r="H629" s="155">
        <v>12.2</v>
      </c>
      <c r="I629" s="156"/>
      <c r="L629" s="151"/>
      <c r="M629" s="157"/>
      <c r="T629" s="158"/>
      <c r="AT629" s="153" t="s">
        <v>322</v>
      </c>
      <c r="AU629" s="153" t="s">
        <v>90</v>
      </c>
      <c r="AV629" s="12" t="s">
        <v>90</v>
      </c>
      <c r="AW629" s="12" t="s">
        <v>41</v>
      </c>
      <c r="AX629" s="12" t="s">
        <v>81</v>
      </c>
      <c r="AY629" s="153" t="s">
        <v>311</v>
      </c>
    </row>
    <row r="630" spans="2:65" s="13" customFormat="1" ht="11.25" x14ac:dyDescent="0.2">
      <c r="B630" s="159"/>
      <c r="D630" s="152" t="s">
        <v>322</v>
      </c>
      <c r="E630" s="160" t="s">
        <v>43</v>
      </c>
      <c r="F630" s="161" t="s">
        <v>331</v>
      </c>
      <c r="H630" s="162">
        <v>27.1</v>
      </c>
      <c r="I630" s="163"/>
      <c r="L630" s="159"/>
      <c r="M630" s="164"/>
      <c r="T630" s="165"/>
      <c r="AT630" s="160" t="s">
        <v>322</v>
      </c>
      <c r="AU630" s="160" t="s">
        <v>90</v>
      </c>
      <c r="AV630" s="13" t="s">
        <v>318</v>
      </c>
      <c r="AW630" s="13" t="s">
        <v>41</v>
      </c>
      <c r="AX630" s="13" t="s">
        <v>88</v>
      </c>
      <c r="AY630" s="160" t="s">
        <v>311</v>
      </c>
    </row>
    <row r="631" spans="2:65" s="1" customFormat="1" ht="16.5" customHeight="1" x14ac:dyDescent="0.2">
      <c r="B631" s="34"/>
      <c r="C631" s="134" t="s">
        <v>1281</v>
      </c>
      <c r="D631" s="134" t="s">
        <v>313</v>
      </c>
      <c r="E631" s="135" t="s">
        <v>5987</v>
      </c>
      <c r="F631" s="136" t="s">
        <v>5988</v>
      </c>
      <c r="G631" s="137" t="s">
        <v>340</v>
      </c>
      <c r="H631" s="138">
        <v>4</v>
      </c>
      <c r="I631" s="139"/>
      <c r="J631" s="140">
        <f>ROUND(I631*H631,2)</f>
        <v>0</v>
      </c>
      <c r="K631" s="136" t="s">
        <v>317</v>
      </c>
      <c r="L631" s="34"/>
      <c r="M631" s="141" t="s">
        <v>43</v>
      </c>
      <c r="N631" s="142" t="s">
        <v>52</v>
      </c>
      <c r="P631" s="143">
        <f>O631*H631</f>
        <v>0</v>
      </c>
      <c r="Q631" s="143">
        <v>0.47094000000000003</v>
      </c>
      <c r="R631" s="143">
        <f>Q631*H631</f>
        <v>1.8837600000000001</v>
      </c>
      <c r="S631" s="143">
        <v>0</v>
      </c>
      <c r="T631" s="144">
        <f>S631*H631</f>
        <v>0</v>
      </c>
      <c r="AR631" s="145" t="s">
        <v>318</v>
      </c>
      <c r="AT631" s="145" t="s">
        <v>313</v>
      </c>
      <c r="AU631" s="145" t="s">
        <v>90</v>
      </c>
      <c r="AY631" s="18" t="s">
        <v>311</v>
      </c>
      <c r="BE631" s="146">
        <f>IF(N631="základní",J631,0)</f>
        <v>0</v>
      </c>
      <c r="BF631" s="146">
        <f>IF(N631="snížená",J631,0)</f>
        <v>0</v>
      </c>
      <c r="BG631" s="146">
        <f>IF(N631="zákl. přenesená",J631,0)</f>
        <v>0</v>
      </c>
      <c r="BH631" s="146">
        <f>IF(N631="sníž. přenesená",J631,0)</f>
        <v>0</v>
      </c>
      <c r="BI631" s="146">
        <f>IF(N631="nulová",J631,0)</f>
        <v>0</v>
      </c>
      <c r="BJ631" s="18" t="s">
        <v>88</v>
      </c>
      <c r="BK631" s="146">
        <f>ROUND(I631*H631,2)</f>
        <v>0</v>
      </c>
      <c r="BL631" s="18" t="s">
        <v>318</v>
      </c>
      <c r="BM631" s="145" t="s">
        <v>5989</v>
      </c>
    </row>
    <row r="632" spans="2:65" s="1" customFormat="1" ht="11.25" x14ac:dyDescent="0.2">
      <c r="B632" s="34"/>
      <c r="D632" s="147" t="s">
        <v>320</v>
      </c>
      <c r="F632" s="148" t="s">
        <v>5990</v>
      </c>
      <c r="I632" s="149"/>
      <c r="L632" s="34"/>
      <c r="M632" s="150"/>
      <c r="T632" s="55"/>
      <c r="AT632" s="18" t="s">
        <v>320</v>
      </c>
      <c r="AU632" s="18" t="s">
        <v>90</v>
      </c>
    </row>
    <row r="633" spans="2:65" s="12" customFormat="1" ht="11.25" x14ac:dyDescent="0.2">
      <c r="B633" s="151"/>
      <c r="D633" s="152" t="s">
        <v>322</v>
      </c>
      <c r="E633" s="153" t="s">
        <v>43</v>
      </c>
      <c r="F633" s="154" t="s">
        <v>5102</v>
      </c>
      <c r="H633" s="155">
        <v>4</v>
      </c>
      <c r="I633" s="156"/>
      <c r="L633" s="151"/>
      <c r="M633" s="157"/>
      <c r="T633" s="158"/>
      <c r="AT633" s="153" t="s">
        <v>322</v>
      </c>
      <c r="AU633" s="153" t="s">
        <v>90</v>
      </c>
      <c r="AV633" s="12" t="s">
        <v>90</v>
      </c>
      <c r="AW633" s="12" t="s">
        <v>41</v>
      </c>
      <c r="AX633" s="12" t="s">
        <v>88</v>
      </c>
      <c r="AY633" s="153" t="s">
        <v>311</v>
      </c>
    </row>
    <row r="634" spans="2:65" s="1" customFormat="1" ht="24.2" customHeight="1" x14ac:dyDescent="0.2">
      <c r="B634" s="34"/>
      <c r="C634" s="134" t="s">
        <v>985</v>
      </c>
      <c r="D634" s="134" t="s">
        <v>313</v>
      </c>
      <c r="E634" s="135" t="s">
        <v>5991</v>
      </c>
      <c r="F634" s="136" t="s">
        <v>5992</v>
      </c>
      <c r="G634" s="137" t="s">
        <v>316</v>
      </c>
      <c r="H634" s="138">
        <v>4.7610000000000001</v>
      </c>
      <c r="I634" s="139"/>
      <c r="J634" s="140">
        <f>ROUND(I634*H634,2)</f>
        <v>0</v>
      </c>
      <c r="K634" s="136" t="s">
        <v>317</v>
      </c>
      <c r="L634" s="34"/>
      <c r="M634" s="141" t="s">
        <v>43</v>
      </c>
      <c r="N634" s="142" t="s">
        <v>52</v>
      </c>
      <c r="P634" s="143">
        <f>O634*H634</f>
        <v>0</v>
      </c>
      <c r="Q634" s="143">
        <v>2.2944300000000002</v>
      </c>
      <c r="R634" s="143">
        <f>Q634*H634</f>
        <v>10.923781230000001</v>
      </c>
      <c r="S634" s="143">
        <v>0</v>
      </c>
      <c r="T634" s="144">
        <f>S634*H634</f>
        <v>0</v>
      </c>
      <c r="AR634" s="145" t="s">
        <v>318</v>
      </c>
      <c r="AT634" s="145" t="s">
        <v>313</v>
      </c>
      <c r="AU634" s="145" t="s">
        <v>90</v>
      </c>
      <c r="AY634" s="18" t="s">
        <v>311</v>
      </c>
      <c r="BE634" s="146">
        <f>IF(N634="základní",J634,0)</f>
        <v>0</v>
      </c>
      <c r="BF634" s="146">
        <f>IF(N634="snížená",J634,0)</f>
        <v>0</v>
      </c>
      <c r="BG634" s="146">
        <f>IF(N634="zákl. přenesená",J634,0)</f>
        <v>0</v>
      </c>
      <c r="BH634" s="146">
        <f>IF(N634="sníž. přenesená",J634,0)</f>
        <v>0</v>
      </c>
      <c r="BI634" s="146">
        <f>IF(N634="nulová",J634,0)</f>
        <v>0</v>
      </c>
      <c r="BJ634" s="18" t="s">
        <v>88</v>
      </c>
      <c r="BK634" s="146">
        <f>ROUND(I634*H634,2)</f>
        <v>0</v>
      </c>
      <c r="BL634" s="18" t="s">
        <v>318</v>
      </c>
      <c r="BM634" s="145" t="s">
        <v>5993</v>
      </c>
    </row>
    <row r="635" spans="2:65" s="1" customFormat="1" ht="11.25" x14ac:dyDescent="0.2">
      <c r="B635" s="34"/>
      <c r="D635" s="147" t="s">
        <v>320</v>
      </c>
      <c r="F635" s="148" t="s">
        <v>5994</v>
      </c>
      <c r="I635" s="149"/>
      <c r="L635" s="34"/>
      <c r="M635" s="150"/>
      <c r="T635" s="55"/>
      <c r="AT635" s="18" t="s">
        <v>320</v>
      </c>
      <c r="AU635" s="18" t="s">
        <v>90</v>
      </c>
    </row>
    <row r="636" spans="2:65" s="12" customFormat="1" ht="11.25" x14ac:dyDescent="0.2">
      <c r="B636" s="151"/>
      <c r="D636" s="152" t="s">
        <v>322</v>
      </c>
      <c r="E636" s="153" t="s">
        <v>43</v>
      </c>
      <c r="F636" s="154" t="s">
        <v>5995</v>
      </c>
      <c r="H636" s="155">
        <v>1.325</v>
      </c>
      <c r="I636" s="156"/>
      <c r="L636" s="151"/>
      <c r="M636" s="157"/>
      <c r="T636" s="158"/>
      <c r="AT636" s="153" t="s">
        <v>322</v>
      </c>
      <c r="AU636" s="153" t="s">
        <v>90</v>
      </c>
      <c r="AV636" s="12" t="s">
        <v>90</v>
      </c>
      <c r="AW636" s="12" t="s">
        <v>41</v>
      </c>
      <c r="AX636" s="12" t="s">
        <v>81</v>
      </c>
      <c r="AY636" s="153" t="s">
        <v>311</v>
      </c>
    </row>
    <row r="637" spans="2:65" s="12" customFormat="1" ht="11.25" x14ac:dyDescent="0.2">
      <c r="B637" s="151"/>
      <c r="D637" s="152" t="s">
        <v>322</v>
      </c>
      <c r="E637" s="153" t="s">
        <v>43</v>
      </c>
      <c r="F637" s="154" t="s">
        <v>5996</v>
      </c>
      <c r="H637" s="155">
        <v>2.7490000000000001</v>
      </c>
      <c r="I637" s="156"/>
      <c r="L637" s="151"/>
      <c r="M637" s="157"/>
      <c r="T637" s="158"/>
      <c r="AT637" s="153" t="s">
        <v>322</v>
      </c>
      <c r="AU637" s="153" t="s">
        <v>90</v>
      </c>
      <c r="AV637" s="12" t="s">
        <v>90</v>
      </c>
      <c r="AW637" s="12" t="s">
        <v>41</v>
      </c>
      <c r="AX637" s="12" t="s">
        <v>81</v>
      </c>
      <c r="AY637" s="153" t="s">
        <v>311</v>
      </c>
    </row>
    <row r="638" spans="2:65" s="12" customFormat="1" ht="11.25" x14ac:dyDescent="0.2">
      <c r="B638" s="151"/>
      <c r="D638" s="152" t="s">
        <v>322</v>
      </c>
      <c r="E638" s="153" t="s">
        <v>43</v>
      </c>
      <c r="F638" s="154" t="s">
        <v>5997</v>
      </c>
      <c r="H638" s="155">
        <v>0.68700000000000006</v>
      </c>
      <c r="I638" s="156"/>
      <c r="L638" s="151"/>
      <c r="M638" s="157"/>
      <c r="T638" s="158"/>
      <c r="AT638" s="153" t="s">
        <v>322</v>
      </c>
      <c r="AU638" s="153" t="s">
        <v>90</v>
      </c>
      <c r="AV638" s="12" t="s">
        <v>90</v>
      </c>
      <c r="AW638" s="12" t="s">
        <v>41</v>
      </c>
      <c r="AX638" s="12" t="s">
        <v>81</v>
      </c>
      <c r="AY638" s="153" t="s">
        <v>311</v>
      </c>
    </row>
    <row r="639" spans="2:65" s="13" customFormat="1" ht="11.25" x14ac:dyDescent="0.2">
      <c r="B639" s="159"/>
      <c r="D639" s="152" t="s">
        <v>322</v>
      </c>
      <c r="E639" s="160" t="s">
        <v>43</v>
      </c>
      <c r="F639" s="161" t="s">
        <v>331</v>
      </c>
      <c r="H639" s="162">
        <v>4.7610000000000001</v>
      </c>
      <c r="I639" s="163"/>
      <c r="L639" s="159"/>
      <c r="M639" s="164"/>
      <c r="T639" s="165"/>
      <c r="AT639" s="160" t="s">
        <v>322</v>
      </c>
      <c r="AU639" s="160" t="s">
        <v>90</v>
      </c>
      <c r="AV639" s="13" t="s">
        <v>318</v>
      </c>
      <c r="AW639" s="13" t="s">
        <v>41</v>
      </c>
      <c r="AX639" s="13" t="s">
        <v>88</v>
      </c>
      <c r="AY639" s="160" t="s">
        <v>311</v>
      </c>
    </row>
    <row r="640" spans="2:65" s="1" customFormat="1" ht="24.2" customHeight="1" x14ac:dyDescent="0.2">
      <c r="B640" s="34"/>
      <c r="C640" s="134" t="s">
        <v>991</v>
      </c>
      <c r="D640" s="134" t="s">
        <v>313</v>
      </c>
      <c r="E640" s="135" t="s">
        <v>5998</v>
      </c>
      <c r="F640" s="136" t="s">
        <v>5999</v>
      </c>
      <c r="G640" s="137" t="s">
        <v>316</v>
      </c>
      <c r="H640" s="138">
        <v>1.714</v>
      </c>
      <c r="I640" s="139"/>
      <c r="J640" s="140">
        <f>ROUND(I640*H640,2)</f>
        <v>0</v>
      </c>
      <c r="K640" s="136" t="s">
        <v>317</v>
      </c>
      <c r="L640" s="34"/>
      <c r="M640" s="141" t="s">
        <v>43</v>
      </c>
      <c r="N640" s="142" t="s">
        <v>52</v>
      </c>
      <c r="P640" s="143">
        <f>O640*H640</f>
        <v>0</v>
      </c>
      <c r="Q640" s="143">
        <v>3.0829</v>
      </c>
      <c r="R640" s="143">
        <f>Q640*H640</f>
        <v>5.2840905999999999</v>
      </c>
      <c r="S640" s="143">
        <v>0</v>
      </c>
      <c r="T640" s="144">
        <f>S640*H640</f>
        <v>0</v>
      </c>
      <c r="AR640" s="145" t="s">
        <v>318</v>
      </c>
      <c r="AT640" s="145" t="s">
        <v>313</v>
      </c>
      <c r="AU640" s="145" t="s">
        <v>90</v>
      </c>
      <c r="AY640" s="18" t="s">
        <v>311</v>
      </c>
      <c r="BE640" s="146">
        <f>IF(N640="základní",J640,0)</f>
        <v>0</v>
      </c>
      <c r="BF640" s="146">
        <f>IF(N640="snížená",J640,0)</f>
        <v>0</v>
      </c>
      <c r="BG640" s="146">
        <f>IF(N640="zákl. přenesená",J640,0)</f>
        <v>0</v>
      </c>
      <c r="BH640" s="146">
        <f>IF(N640="sníž. přenesená",J640,0)</f>
        <v>0</v>
      </c>
      <c r="BI640" s="146">
        <f>IF(N640="nulová",J640,0)</f>
        <v>0</v>
      </c>
      <c r="BJ640" s="18" t="s">
        <v>88</v>
      </c>
      <c r="BK640" s="146">
        <f>ROUND(I640*H640,2)</f>
        <v>0</v>
      </c>
      <c r="BL640" s="18" t="s">
        <v>318</v>
      </c>
      <c r="BM640" s="145" t="s">
        <v>6000</v>
      </c>
    </row>
    <row r="641" spans="2:65" s="1" customFormat="1" ht="11.25" x14ac:dyDescent="0.2">
      <c r="B641" s="34"/>
      <c r="D641" s="147" t="s">
        <v>320</v>
      </c>
      <c r="F641" s="148" t="s">
        <v>6001</v>
      </c>
      <c r="I641" s="149"/>
      <c r="L641" s="34"/>
      <c r="M641" s="150"/>
      <c r="T641" s="55"/>
      <c r="AT641" s="18" t="s">
        <v>320</v>
      </c>
      <c r="AU641" s="18" t="s">
        <v>90</v>
      </c>
    </row>
    <row r="642" spans="2:65" s="12" customFormat="1" ht="11.25" x14ac:dyDescent="0.2">
      <c r="B642" s="151"/>
      <c r="D642" s="152" t="s">
        <v>322</v>
      </c>
      <c r="E642" s="153" t="s">
        <v>43</v>
      </c>
      <c r="F642" s="154" t="s">
        <v>6002</v>
      </c>
      <c r="H642" s="155">
        <v>0.52600000000000002</v>
      </c>
      <c r="I642" s="156"/>
      <c r="L642" s="151"/>
      <c r="M642" s="157"/>
      <c r="T642" s="158"/>
      <c r="AT642" s="153" t="s">
        <v>322</v>
      </c>
      <c r="AU642" s="153" t="s">
        <v>90</v>
      </c>
      <c r="AV642" s="12" t="s">
        <v>90</v>
      </c>
      <c r="AW642" s="12" t="s">
        <v>41</v>
      </c>
      <c r="AX642" s="12" t="s">
        <v>81</v>
      </c>
      <c r="AY642" s="153" t="s">
        <v>311</v>
      </c>
    </row>
    <row r="643" spans="2:65" s="12" customFormat="1" ht="11.25" x14ac:dyDescent="0.2">
      <c r="B643" s="151"/>
      <c r="D643" s="152" t="s">
        <v>322</v>
      </c>
      <c r="E643" s="153" t="s">
        <v>43</v>
      </c>
      <c r="F643" s="154" t="s">
        <v>6003</v>
      </c>
      <c r="H643" s="155">
        <v>0.95</v>
      </c>
      <c r="I643" s="156"/>
      <c r="L643" s="151"/>
      <c r="M643" s="157"/>
      <c r="T643" s="158"/>
      <c r="AT643" s="153" t="s">
        <v>322</v>
      </c>
      <c r="AU643" s="153" t="s">
        <v>90</v>
      </c>
      <c r="AV643" s="12" t="s">
        <v>90</v>
      </c>
      <c r="AW643" s="12" t="s">
        <v>41</v>
      </c>
      <c r="AX643" s="12" t="s">
        <v>81</v>
      </c>
      <c r="AY643" s="153" t="s">
        <v>311</v>
      </c>
    </row>
    <row r="644" spans="2:65" s="12" customFormat="1" ht="11.25" x14ac:dyDescent="0.2">
      <c r="B644" s="151"/>
      <c r="D644" s="152" t="s">
        <v>322</v>
      </c>
      <c r="E644" s="153" t="s">
        <v>43</v>
      </c>
      <c r="F644" s="154" t="s">
        <v>6004</v>
      </c>
      <c r="H644" s="155">
        <v>0.23799999999999999</v>
      </c>
      <c r="I644" s="156"/>
      <c r="L644" s="151"/>
      <c r="M644" s="157"/>
      <c r="T644" s="158"/>
      <c r="AT644" s="153" t="s">
        <v>322</v>
      </c>
      <c r="AU644" s="153" t="s">
        <v>90</v>
      </c>
      <c r="AV644" s="12" t="s">
        <v>90</v>
      </c>
      <c r="AW644" s="12" t="s">
        <v>41</v>
      </c>
      <c r="AX644" s="12" t="s">
        <v>81</v>
      </c>
      <c r="AY644" s="153" t="s">
        <v>311</v>
      </c>
    </row>
    <row r="645" spans="2:65" s="13" customFormat="1" ht="11.25" x14ac:dyDescent="0.2">
      <c r="B645" s="159"/>
      <c r="D645" s="152" t="s">
        <v>322</v>
      </c>
      <c r="E645" s="160" t="s">
        <v>43</v>
      </c>
      <c r="F645" s="161" t="s">
        <v>331</v>
      </c>
      <c r="H645" s="162">
        <v>1.714</v>
      </c>
      <c r="I645" s="163"/>
      <c r="L645" s="159"/>
      <c r="M645" s="164"/>
      <c r="T645" s="165"/>
      <c r="AT645" s="160" t="s">
        <v>322</v>
      </c>
      <c r="AU645" s="160" t="s">
        <v>90</v>
      </c>
      <c r="AV645" s="13" t="s">
        <v>318</v>
      </c>
      <c r="AW645" s="13" t="s">
        <v>41</v>
      </c>
      <c r="AX645" s="13" t="s">
        <v>88</v>
      </c>
      <c r="AY645" s="160" t="s">
        <v>311</v>
      </c>
    </row>
    <row r="646" spans="2:65" s="1" customFormat="1" ht="24.2" customHeight="1" x14ac:dyDescent="0.2">
      <c r="B646" s="34"/>
      <c r="C646" s="134" t="s">
        <v>995</v>
      </c>
      <c r="D646" s="134" t="s">
        <v>313</v>
      </c>
      <c r="E646" s="135" t="s">
        <v>6005</v>
      </c>
      <c r="F646" s="136" t="s">
        <v>6006</v>
      </c>
      <c r="G646" s="137" t="s">
        <v>316</v>
      </c>
      <c r="H646" s="138">
        <v>1.883</v>
      </c>
      <c r="I646" s="139"/>
      <c r="J646" s="140">
        <f>ROUND(I646*H646,2)</f>
        <v>0</v>
      </c>
      <c r="K646" s="136" t="s">
        <v>317</v>
      </c>
      <c r="L646" s="34"/>
      <c r="M646" s="141" t="s">
        <v>43</v>
      </c>
      <c r="N646" s="142" t="s">
        <v>52</v>
      </c>
      <c r="P646" s="143">
        <f>O646*H646</f>
        <v>0</v>
      </c>
      <c r="Q646" s="143">
        <v>2.7387100000000002</v>
      </c>
      <c r="R646" s="143">
        <f>Q646*H646</f>
        <v>5.1569909300000001</v>
      </c>
      <c r="S646" s="143">
        <v>0</v>
      </c>
      <c r="T646" s="144">
        <f>S646*H646</f>
        <v>0</v>
      </c>
      <c r="AR646" s="145" t="s">
        <v>318</v>
      </c>
      <c r="AT646" s="145" t="s">
        <v>313</v>
      </c>
      <c r="AU646" s="145" t="s">
        <v>90</v>
      </c>
      <c r="AY646" s="18" t="s">
        <v>311</v>
      </c>
      <c r="BE646" s="146">
        <f>IF(N646="základní",J646,0)</f>
        <v>0</v>
      </c>
      <c r="BF646" s="146">
        <f>IF(N646="snížená",J646,0)</f>
        <v>0</v>
      </c>
      <c r="BG646" s="146">
        <f>IF(N646="zákl. přenesená",J646,0)</f>
        <v>0</v>
      </c>
      <c r="BH646" s="146">
        <f>IF(N646="sníž. přenesená",J646,0)</f>
        <v>0</v>
      </c>
      <c r="BI646" s="146">
        <f>IF(N646="nulová",J646,0)</f>
        <v>0</v>
      </c>
      <c r="BJ646" s="18" t="s">
        <v>88</v>
      </c>
      <c r="BK646" s="146">
        <f>ROUND(I646*H646,2)</f>
        <v>0</v>
      </c>
      <c r="BL646" s="18" t="s">
        <v>318</v>
      </c>
      <c r="BM646" s="145" t="s">
        <v>6007</v>
      </c>
    </row>
    <row r="647" spans="2:65" s="1" customFormat="1" ht="11.25" x14ac:dyDescent="0.2">
      <c r="B647" s="34"/>
      <c r="D647" s="147" t="s">
        <v>320</v>
      </c>
      <c r="F647" s="148" t="s">
        <v>6008</v>
      </c>
      <c r="I647" s="149"/>
      <c r="L647" s="34"/>
      <c r="M647" s="150"/>
      <c r="T647" s="55"/>
      <c r="AT647" s="18" t="s">
        <v>320</v>
      </c>
      <c r="AU647" s="18" t="s">
        <v>90</v>
      </c>
    </row>
    <row r="648" spans="2:65" s="12" customFormat="1" ht="11.25" x14ac:dyDescent="0.2">
      <c r="B648" s="151"/>
      <c r="D648" s="152" t="s">
        <v>322</v>
      </c>
      <c r="E648" s="153" t="s">
        <v>43</v>
      </c>
      <c r="F648" s="154" t="s">
        <v>6009</v>
      </c>
      <c r="H648" s="155">
        <v>0.40699999999999997</v>
      </c>
      <c r="I648" s="156"/>
      <c r="L648" s="151"/>
      <c r="M648" s="157"/>
      <c r="T648" s="158"/>
      <c r="AT648" s="153" t="s">
        <v>322</v>
      </c>
      <c r="AU648" s="153" t="s">
        <v>90</v>
      </c>
      <c r="AV648" s="12" t="s">
        <v>90</v>
      </c>
      <c r="AW648" s="12" t="s">
        <v>41</v>
      </c>
      <c r="AX648" s="12" t="s">
        <v>81</v>
      </c>
      <c r="AY648" s="153" t="s">
        <v>311</v>
      </c>
    </row>
    <row r="649" spans="2:65" s="12" customFormat="1" ht="11.25" x14ac:dyDescent="0.2">
      <c r="B649" s="151"/>
      <c r="D649" s="152" t="s">
        <v>322</v>
      </c>
      <c r="E649" s="153" t="s">
        <v>43</v>
      </c>
      <c r="F649" s="154" t="s">
        <v>6010</v>
      </c>
      <c r="H649" s="155">
        <v>1.181</v>
      </c>
      <c r="I649" s="156"/>
      <c r="L649" s="151"/>
      <c r="M649" s="157"/>
      <c r="T649" s="158"/>
      <c r="AT649" s="153" t="s">
        <v>322</v>
      </c>
      <c r="AU649" s="153" t="s">
        <v>90</v>
      </c>
      <c r="AV649" s="12" t="s">
        <v>90</v>
      </c>
      <c r="AW649" s="12" t="s">
        <v>41</v>
      </c>
      <c r="AX649" s="12" t="s">
        <v>81</v>
      </c>
      <c r="AY649" s="153" t="s">
        <v>311</v>
      </c>
    </row>
    <row r="650" spans="2:65" s="12" customFormat="1" ht="11.25" x14ac:dyDescent="0.2">
      <c r="B650" s="151"/>
      <c r="D650" s="152" t="s">
        <v>322</v>
      </c>
      <c r="E650" s="153" t="s">
        <v>43</v>
      </c>
      <c r="F650" s="154" t="s">
        <v>6011</v>
      </c>
      <c r="H650" s="155">
        <v>0.29499999999999998</v>
      </c>
      <c r="I650" s="156"/>
      <c r="L650" s="151"/>
      <c r="M650" s="157"/>
      <c r="T650" s="158"/>
      <c r="AT650" s="153" t="s">
        <v>322</v>
      </c>
      <c r="AU650" s="153" t="s">
        <v>90</v>
      </c>
      <c r="AV650" s="12" t="s">
        <v>90</v>
      </c>
      <c r="AW650" s="12" t="s">
        <v>41</v>
      </c>
      <c r="AX650" s="12" t="s">
        <v>81</v>
      </c>
      <c r="AY650" s="153" t="s">
        <v>311</v>
      </c>
    </row>
    <row r="651" spans="2:65" s="13" customFormat="1" ht="11.25" x14ac:dyDescent="0.2">
      <c r="B651" s="159"/>
      <c r="D651" s="152" t="s">
        <v>322</v>
      </c>
      <c r="E651" s="160" t="s">
        <v>43</v>
      </c>
      <c r="F651" s="161" t="s">
        <v>331</v>
      </c>
      <c r="H651" s="162">
        <v>1.883</v>
      </c>
      <c r="I651" s="163"/>
      <c r="L651" s="159"/>
      <c r="M651" s="164"/>
      <c r="T651" s="165"/>
      <c r="AT651" s="160" t="s">
        <v>322</v>
      </c>
      <c r="AU651" s="160" t="s">
        <v>90</v>
      </c>
      <c r="AV651" s="13" t="s">
        <v>318</v>
      </c>
      <c r="AW651" s="13" t="s">
        <v>41</v>
      </c>
      <c r="AX651" s="13" t="s">
        <v>88</v>
      </c>
      <c r="AY651" s="160" t="s">
        <v>311</v>
      </c>
    </row>
    <row r="652" spans="2:65" s="1" customFormat="1" ht="24.2" customHeight="1" x14ac:dyDescent="0.2">
      <c r="B652" s="34"/>
      <c r="C652" s="134" t="s">
        <v>1001</v>
      </c>
      <c r="D652" s="134" t="s">
        <v>313</v>
      </c>
      <c r="E652" s="135" t="s">
        <v>6012</v>
      </c>
      <c r="F652" s="136" t="s">
        <v>6013</v>
      </c>
      <c r="G652" s="137" t="s">
        <v>316</v>
      </c>
      <c r="H652" s="138">
        <v>15.587999999999999</v>
      </c>
      <c r="I652" s="139"/>
      <c r="J652" s="140">
        <f>ROUND(I652*H652,2)</f>
        <v>0</v>
      </c>
      <c r="K652" s="136" t="s">
        <v>317</v>
      </c>
      <c r="L652" s="34"/>
      <c r="M652" s="141" t="s">
        <v>43</v>
      </c>
      <c r="N652" s="142" t="s">
        <v>52</v>
      </c>
      <c r="P652" s="143">
        <f>O652*H652</f>
        <v>0</v>
      </c>
      <c r="Q652" s="143">
        <v>0</v>
      </c>
      <c r="R652" s="143">
        <f>Q652*H652</f>
        <v>0</v>
      </c>
      <c r="S652" s="143">
        <v>0</v>
      </c>
      <c r="T652" s="144">
        <f>S652*H652</f>
        <v>0</v>
      </c>
      <c r="AR652" s="145" t="s">
        <v>318</v>
      </c>
      <c r="AT652" s="145" t="s">
        <v>313</v>
      </c>
      <c r="AU652" s="145" t="s">
        <v>90</v>
      </c>
      <c r="AY652" s="18" t="s">
        <v>311</v>
      </c>
      <c r="BE652" s="146">
        <f>IF(N652="základní",J652,0)</f>
        <v>0</v>
      </c>
      <c r="BF652" s="146">
        <f>IF(N652="snížená",J652,0)</f>
        <v>0</v>
      </c>
      <c r="BG652" s="146">
        <f>IF(N652="zákl. přenesená",J652,0)</f>
        <v>0</v>
      </c>
      <c r="BH652" s="146">
        <f>IF(N652="sníž. přenesená",J652,0)</f>
        <v>0</v>
      </c>
      <c r="BI652" s="146">
        <f>IF(N652="nulová",J652,0)</f>
        <v>0</v>
      </c>
      <c r="BJ652" s="18" t="s">
        <v>88</v>
      </c>
      <c r="BK652" s="146">
        <f>ROUND(I652*H652,2)</f>
        <v>0</v>
      </c>
      <c r="BL652" s="18" t="s">
        <v>318</v>
      </c>
      <c r="BM652" s="145" t="s">
        <v>6014</v>
      </c>
    </row>
    <row r="653" spans="2:65" s="1" customFormat="1" ht="11.25" x14ac:dyDescent="0.2">
      <c r="B653" s="34"/>
      <c r="D653" s="147" t="s">
        <v>320</v>
      </c>
      <c r="F653" s="148" t="s">
        <v>6015</v>
      </c>
      <c r="I653" s="149"/>
      <c r="L653" s="34"/>
      <c r="M653" s="150"/>
      <c r="T653" s="55"/>
      <c r="AT653" s="18" t="s">
        <v>320</v>
      </c>
      <c r="AU653" s="18" t="s">
        <v>90</v>
      </c>
    </row>
    <row r="654" spans="2:65" s="12" customFormat="1" ht="11.25" x14ac:dyDescent="0.2">
      <c r="B654" s="151"/>
      <c r="D654" s="152" t="s">
        <v>322</v>
      </c>
      <c r="E654" s="153" t="s">
        <v>43</v>
      </c>
      <c r="F654" s="154" t="s">
        <v>6016</v>
      </c>
      <c r="H654" s="155">
        <v>4.4180000000000001</v>
      </c>
      <c r="I654" s="156"/>
      <c r="L654" s="151"/>
      <c r="M654" s="157"/>
      <c r="T654" s="158"/>
      <c r="AT654" s="153" t="s">
        <v>322</v>
      </c>
      <c r="AU654" s="153" t="s">
        <v>90</v>
      </c>
      <c r="AV654" s="12" t="s">
        <v>90</v>
      </c>
      <c r="AW654" s="12" t="s">
        <v>41</v>
      </c>
      <c r="AX654" s="12" t="s">
        <v>81</v>
      </c>
      <c r="AY654" s="153" t="s">
        <v>311</v>
      </c>
    </row>
    <row r="655" spans="2:65" s="12" customFormat="1" ht="11.25" x14ac:dyDescent="0.2">
      <c r="B655" s="151"/>
      <c r="D655" s="152" t="s">
        <v>322</v>
      </c>
      <c r="E655" s="153" t="s">
        <v>43</v>
      </c>
      <c r="F655" s="154" t="s">
        <v>6017</v>
      </c>
      <c r="H655" s="155">
        <v>8.9359999999999999</v>
      </c>
      <c r="I655" s="156"/>
      <c r="L655" s="151"/>
      <c r="M655" s="157"/>
      <c r="T655" s="158"/>
      <c r="AT655" s="153" t="s">
        <v>322</v>
      </c>
      <c r="AU655" s="153" t="s">
        <v>90</v>
      </c>
      <c r="AV655" s="12" t="s">
        <v>90</v>
      </c>
      <c r="AW655" s="12" t="s">
        <v>41</v>
      </c>
      <c r="AX655" s="12" t="s">
        <v>81</v>
      </c>
      <c r="AY655" s="153" t="s">
        <v>311</v>
      </c>
    </row>
    <row r="656" spans="2:65" s="12" customFormat="1" ht="11.25" x14ac:dyDescent="0.2">
      <c r="B656" s="151"/>
      <c r="D656" s="152" t="s">
        <v>322</v>
      </c>
      <c r="E656" s="153" t="s">
        <v>43</v>
      </c>
      <c r="F656" s="154" t="s">
        <v>6018</v>
      </c>
      <c r="H656" s="155">
        <v>2.234</v>
      </c>
      <c r="I656" s="156"/>
      <c r="L656" s="151"/>
      <c r="M656" s="157"/>
      <c r="T656" s="158"/>
      <c r="AT656" s="153" t="s">
        <v>322</v>
      </c>
      <c r="AU656" s="153" t="s">
        <v>90</v>
      </c>
      <c r="AV656" s="12" t="s">
        <v>90</v>
      </c>
      <c r="AW656" s="12" t="s">
        <v>41</v>
      </c>
      <c r="AX656" s="12" t="s">
        <v>81</v>
      </c>
      <c r="AY656" s="153" t="s">
        <v>311</v>
      </c>
    </row>
    <row r="657" spans="2:65" s="13" customFormat="1" ht="11.25" x14ac:dyDescent="0.2">
      <c r="B657" s="159"/>
      <c r="D657" s="152" t="s">
        <v>322</v>
      </c>
      <c r="E657" s="160" t="s">
        <v>43</v>
      </c>
      <c r="F657" s="161" t="s">
        <v>331</v>
      </c>
      <c r="H657" s="162">
        <v>15.587999999999999</v>
      </c>
      <c r="I657" s="163"/>
      <c r="L657" s="159"/>
      <c r="M657" s="164"/>
      <c r="T657" s="165"/>
      <c r="AT657" s="160" t="s">
        <v>322</v>
      </c>
      <c r="AU657" s="160" t="s">
        <v>90</v>
      </c>
      <c r="AV657" s="13" t="s">
        <v>318</v>
      </c>
      <c r="AW657" s="13" t="s">
        <v>41</v>
      </c>
      <c r="AX657" s="13" t="s">
        <v>88</v>
      </c>
      <c r="AY657" s="160" t="s">
        <v>311</v>
      </c>
    </row>
    <row r="658" spans="2:65" s="1" customFormat="1" ht="16.5" customHeight="1" x14ac:dyDescent="0.2">
      <c r="B658" s="34"/>
      <c r="C658" s="134" t="s">
        <v>1005</v>
      </c>
      <c r="D658" s="134" t="s">
        <v>313</v>
      </c>
      <c r="E658" s="135" t="s">
        <v>6019</v>
      </c>
      <c r="F658" s="136" t="s">
        <v>6020</v>
      </c>
      <c r="G658" s="137" t="s">
        <v>340</v>
      </c>
      <c r="H658" s="138">
        <v>39</v>
      </c>
      <c r="I658" s="139"/>
      <c r="J658" s="140">
        <f>ROUND(I658*H658,2)</f>
        <v>0</v>
      </c>
      <c r="K658" s="136" t="s">
        <v>317</v>
      </c>
      <c r="L658" s="34"/>
      <c r="M658" s="141" t="s">
        <v>43</v>
      </c>
      <c r="N658" s="142" t="s">
        <v>52</v>
      </c>
      <c r="P658" s="143">
        <f>O658*H658</f>
        <v>0</v>
      </c>
      <c r="Q658" s="143">
        <v>1.0189999999999999E-2</v>
      </c>
      <c r="R658" s="143">
        <f>Q658*H658</f>
        <v>0.39740999999999999</v>
      </c>
      <c r="S658" s="143">
        <v>0</v>
      </c>
      <c r="T658" s="144">
        <f>S658*H658</f>
        <v>0</v>
      </c>
      <c r="AR658" s="145" t="s">
        <v>318</v>
      </c>
      <c r="AT658" s="145" t="s">
        <v>313</v>
      </c>
      <c r="AU658" s="145" t="s">
        <v>90</v>
      </c>
      <c r="AY658" s="18" t="s">
        <v>311</v>
      </c>
      <c r="BE658" s="146">
        <f>IF(N658="základní",J658,0)</f>
        <v>0</v>
      </c>
      <c r="BF658" s="146">
        <f>IF(N658="snížená",J658,0)</f>
        <v>0</v>
      </c>
      <c r="BG658" s="146">
        <f>IF(N658="zákl. přenesená",J658,0)</f>
        <v>0</v>
      </c>
      <c r="BH658" s="146">
        <f>IF(N658="sníž. přenesená",J658,0)</f>
        <v>0</v>
      </c>
      <c r="BI658" s="146">
        <f>IF(N658="nulová",J658,0)</f>
        <v>0</v>
      </c>
      <c r="BJ658" s="18" t="s">
        <v>88</v>
      </c>
      <c r="BK658" s="146">
        <f>ROUND(I658*H658,2)</f>
        <v>0</v>
      </c>
      <c r="BL658" s="18" t="s">
        <v>318</v>
      </c>
      <c r="BM658" s="145" t="s">
        <v>6021</v>
      </c>
    </row>
    <row r="659" spans="2:65" s="1" customFormat="1" ht="11.25" x14ac:dyDescent="0.2">
      <c r="B659" s="34"/>
      <c r="D659" s="147" t="s">
        <v>320</v>
      </c>
      <c r="F659" s="148" t="s">
        <v>6022</v>
      </c>
      <c r="I659" s="149"/>
      <c r="L659" s="34"/>
      <c r="M659" s="150"/>
      <c r="T659" s="55"/>
      <c r="AT659" s="18" t="s">
        <v>320</v>
      </c>
      <c r="AU659" s="18" t="s">
        <v>90</v>
      </c>
    </row>
    <row r="660" spans="2:65" s="1" customFormat="1" ht="16.5" customHeight="1" x14ac:dyDescent="0.2">
      <c r="B660" s="34"/>
      <c r="C660" s="172" t="s">
        <v>1011</v>
      </c>
      <c r="D660" s="172" t="s">
        <v>634</v>
      </c>
      <c r="E660" s="173" t="s">
        <v>6023</v>
      </c>
      <c r="F660" s="174" t="s">
        <v>6024</v>
      </c>
      <c r="G660" s="175" t="s">
        <v>340</v>
      </c>
      <c r="H660" s="176">
        <v>10</v>
      </c>
      <c r="I660" s="177"/>
      <c r="J660" s="178">
        <f>ROUND(I660*H660,2)</f>
        <v>0</v>
      </c>
      <c r="K660" s="174" t="s">
        <v>317</v>
      </c>
      <c r="L660" s="179"/>
      <c r="M660" s="180" t="s">
        <v>43</v>
      </c>
      <c r="N660" s="181" t="s">
        <v>52</v>
      </c>
      <c r="P660" s="143">
        <f>O660*H660</f>
        <v>0</v>
      </c>
      <c r="Q660" s="143">
        <v>0.25</v>
      </c>
      <c r="R660" s="143">
        <f>Q660*H660</f>
        <v>2.5</v>
      </c>
      <c r="S660" s="143">
        <v>0</v>
      </c>
      <c r="T660" s="144">
        <f>S660*H660</f>
        <v>0</v>
      </c>
      <c r="AR660" s="145" t="s">
        <v>362</v>
      </c>
      <c r="AT660" s="145" t="s">
        <v>634</v>
      </c>
      <c r="AU660" s="145" t="s">
        <v>90</v>
      </c>
      <c r="AY660" s="18" t="s">
        <v>311</v>
      </c>
      <c r="BE660" s="146">
        <f>IF(N660="základní",J660,0)</f>
        <v>0</v>
      </c>
      <c r="BF660" s="146">
        <f>IF(N660="snížená",J660,0)</f>
        <v>0</v>
      </c>
      <c r="BG660" s="146">
        <f>IF(N660="zákl. přenesená",J660,0)</f>
        <v>0</v>
      </c>
      <c r="BH660" s="146">
        <f>IF(N660="sníž. přenesená",J660,0)</f>
        <v>0</v>
      </c>
      <c r="BI660" s="146">
        <f>IF(N660="nulová",J660,0)</f>
        <v>0</v>
      </c>
      <c r="BJ660" s="18" t="s">
        <v>88</v>
      </c>
      <c r="BK660" s="146">
        <f>ROUND(I660*H660,2)</f>
        <v>0</v>
      </c>
      <c r="BL660" s="18" t="s">
        <v>318</v>
      </c>
      <c r="BM660" s="145" t="s">
        <v>6025</v>
      </c>
    </row>
    <row r="661" spans="2:65" s="12" customFormat="1" ht="11.25" x14ac:dyDescent="0.2">
      <c r="B661" s="151"/>
      <c r="D661" s="152" t="s">
        <v>322</v>
      </c>
      <c r="E661" s="153" t="s">
        <v>43</v>
      </c>
      <c r="F661" s="154" t="s">
        <v>5660</v>
      </c>
      <c r="H661" s="155">
        <v>1</v>
      </c>
      <c r="I661" s="156"/>
      <c r="L661" s="151"/>
      <c r="M661" s="157"/>
      <c r="T661" s="158"/>
      <c r="AT661" s="153" t="s">
        <v>322</v>
      </c>
      <c r="AU661" s="153" t="s">
        <v>90</v>
      </c>
      <c r="AV661" s="12" t="s">
        <v>90</v>
      </c>
      <c r="AW661" s="12" t="s">
        <v>41</v>
      </c>
      <c r="AX661" s="12" t="s">
        <v>81</v>
      </c>
      <c r="AY661" s="153" t="s">
        <v>311</v>
      </c>
    </row>
    <row r="662" spans="2:65" s="12" customFormat="1" ht="11.25" x14ac:dyDescent="0.2">
      <c r="B662" s="151"/>
      <c r="D662" s="152" t="s">
        <v>322</v>
      </c>
      <c r="E662" s="153" t="s">
        <v>43</v>
      </c>
      <c r="F662" s="154" t="s">
        <v>5694</v>
      </c>
      <c r="H662" s="155">
        <v>1</v>
      </c>
      <c r="I662" s="156"/>
      <c r="L662" s="151"/>
      <c r="M662" s="157"/>
      <c r="T662" s="158"/>
      <c r="AT662" s="153" t="s">
        <v>322</v>
      </c>
      <c r="AU662" s="153" t="s">
        <v>90</v>
      </c>
      <c r="AV662" s="12" t="s">
        <v>90</v>
      </c>
      <c r="AW662" s="12" t="s">
        <v>41</v>
      </c>
      <c r="AX662" s="12" t="s">
        <v>81</v>
      </c>
      <c r="AY662" s="153" t="s">
        <v>311</v>
      </c>
    </row>
    <row r="663" spans="2:65" s="12" customFormat="1" ht="11.25" x14ac:dyDescent="0.2">
      <c r="B663" s="151"/>
      <c r="D663" s="152" t="s">
        <v>322</v>
      </c>
      <c r="E663" s="153" t="s">
        <v>43</v>
      </c>
      <c r="F663" s="154" t="s">
        <v>5683</v>
      </c>
      <c r="H663" s="155">
        <v>1</v>
      </c>
      <c r="I663" s="156"/>
      <c r="L663" s="151"/>
      <c r="M663" s="157"/>
      <c r="T663" s="158"/>
      <c r="AT663" s="153" t="s">
        <v>322</v>
      </c>
      <c r="AU663" s="153" t="s">
        <v>90</v>
      </c>
      <c r="AV663" s="12" t="s">
        <v>90</v>
      </c>
      <c r="AW663" s="12" t="s">
        <v>41</v>
      </c>
      <c r="AX663" s="12" t="s">
        <v>81</v>
      </c>
      <c r="AY663" s="153" t="s">
        <v>311</v>
      </c>
    </row>
    <row r="664" spans="2:65" s="12" customFormat="1" ht="11.25" x14ac:dyDescent="0.2">
      <c r="B664" s="151"/>
      <c r="D664" s="152" t="s">
        <v>322</v>
      </c>
      <c r="E664" s="153" t="s">
        <v>43</v>
      </c>
      <c r="F664" s="154" t="s">
        <v>5696</v>
      </c>
      <c r="H664" s="155">
        <v>2</v>
      </c>
      <c r="I664" s="156"/>
      <c r="L664" s="151"/>
      <c r="M664" s="157"/>
      <c r="T664" s="158"/>
      <c r="AT664" s="153" t="s">
        <v>322</v>
      </c>
      <c r="AU664" s="153" t="s">
        <v>90</v>
      </c>
      <c r="AV664" s="12" t="s">
        <v>90</v>
      </c>
      <c r="AW664" s="12" t="s">
        <v>41</v>
      </c>
      <c r="AX664" s="12" t="s">
        <v>81</v>
      </c>
      <c r="AY664" s="153" t="s">
        <v>311</v>
      </c>
    </row>
    <row r="665" spans="2:65" s="12" customFormat="1" ht="11.25" x14ac:dyDescent="0.2">
      <c r="B665" s="151"/>
      <c r="D665" s="152" t="s">
        <v>322</v>
      </c>
      <c r="E665" s="153" t="s">
        <v>43</v>
      </c>
      <c r="F665" s="154" t="s">
        <v>5688</v>
      </c>
      <c r="H665" s="155">
        <v>1</v>
      </c>
      <c r="I665" s="156"/>
      <c r="L665" s="151"/>
      <c r="M665" s="157"/>
      <c r="T665" s="158"/>
      <c r="AT665" s="153" t="s">
        <v>322</v>
      </c>
      <c r="AU665" s="153" t="s">
        <v>90</v>
      </c>
      <c r="AV665" s="12" t="s">
        <v>90</v>
      </c>
      <c r="AW665" s="12" t="s">
        <v>41</v>
      </c>
      <c r="AX665" s="12" t="s">
        <v>81</v>
      </c>
      <c r="AY665" s="153" t="s">
        <v>311</v>
      </c>
    </row>
    <row r="666" spans="2:65" s="12" customFormat="1" ht="11.25" x14ac:dyDescent="0.2">
      <c r="B666" s="151"/>
      <c r="D666" s="152" t="s">
        <v>322</v>
      </c>
      <c r="E666" s="153" t="s">
        <v>43</v>
      </c>
      <c r="F666" s="154" t="s">
        <v>5689</v>
      </c>
      <c r="H666" s="155">
        <v>1</v>
      </c>
      <c r="I666" s="156"/>
      <c r="L666" s="151"/>
      <c r="M666" s="157"/>
      <c r="T666" s="158"/>
      <c r="AT666" s="153" t="s">
        <v>322</v>
      </c>
      <c r="AU666" s="153" t="s">
        <v>90</v>
      </c>
      <c r="AV666" s="12" t="s">
        <v>90</v>
      </c>
      <c r="AW666" s="12" t="s">
        <v>41</v>
      </c>
      <c r="AX666" s="12" t="s">
        <v>81</v>
      </c>
      <c r="AY666" s="153" t="s">
        <v>311</v>
      </c>
    </row>
    <row r="667" spans="2:65" s="12" customFormat="1" ht="11.25" x14ac:dyDescent="0.2">
      <c r="B667" s="151"/>
      <c r="D667" s="152" t="s">
        <v>322</v>
      </c>
      <c r="E667" s="153" t="s">
        <v>43</v>
      </c>
      <c r="F667" s="154" t="s">
        <v>5661</v>
      </c>
      <c r="H667" s="155">
        <v>1</v>
      </c>
      <c r="I667" s="156"/>
      <c r="L667" s="151"/>
      <c r="M667" s="157"/>
      <c r="T667" s="158"/>
      <c r="AT667" s="153" t="s">
        <v>322</v>
      </c>
      <c r="AU667" s="153" t="s">
        <v>90</v>
      </c>
      <c r="AV667" s="12" t="s">
        <v>90</v>
      </c>
      <c r="AW667" s="12" t="s">
        <v>41</v>
      </c>
      <c r="AX667" s="12" t="s">
        <v>81</v>
      </c>
      <c r="AY667" s="153" t="s">
        <v>311</v>
      </c>
    </row>
    <row r="668" spans="2:65" s="12" customFormat="1" ht="11.25" x14ac:dyDescent="0.2">
      <c r="B668" s="151"/>
      <c r="D668" s="152" t="s">
        <v>322</v>
      </c>
      <c r="E668" s="153" t="s">
        <v>43</v>
      </c>
      <c r="F668" s="154" t="s">
        <v>5690</v>
      </c>
      <c r="H668" s="155">
        <v>1</v>
      </c>
      <c r="I668" s="156"/>
      <c r="L668" s="151"/>
      <c r="M668" s="157"/>
      <c r="T668" s="158"/>
      <c r="AT668" s="153" t="s">
        <v>322</v>
      </c>
      <c r="AU668" s="153" t="s">
        <v>90</v>
      </c>
      <c r="AV668" s="12" t="s">
        <v>90</v>
      </c>
      <c r="AW668" s="12" t="s">
        <v>41</v>
      </c>
      <c r="AX668" s="12" t="s">
        <v>81</v>
      </c>
      <c r="AY668" s="153" t="s">
        <v>311</v>
      </c>
    </row>
    <row r="669" spans="2:65" s="12" customFormat="1" ht="11.25" x14ac:dyDescent="0.2">
      <c r="B669" s="151"/>
      <c r="D669" s="152" t="s">
        <v>322</v>
      </c>
      <c r="E669" s="153" t="s">
        <v>43</v>
      </c>
      <c r="F669" s="154" t="s">
        <v>6026</v>
      </c>
      <c r="H669" s="155">
        <v>1</v>
      </c>
      <c r="I669" s="156"/>
      <c r="L669" s="151"/>
      <c r="M669" s="157"/>
      <c r="T669" s="158"/>
      <c r="AT669" s="153" t="s">
        <v>322</v>
      </c>
      <c r="AU669" s="153" t="s">
        <v>90</v>
      </c>
      <c r="AV669" s="12" t="s">
        <v>90</v>
      </c>
      <c r="AW669" s="12" t="s">
        <v>41</v>
      </c>
      <c r="AX669" s="12" t="s">
        <v>81</v>
      </c>
      <c r="AY669" s="153" t="s">
        <v>311</v>
      </c>
    </row>
    <row r="670" spans="2:65" s="13" customFormat="1" ht="11.25" x14ac:dyDescent="0.2">
      <c r="B670" s="159"/>
      <c r="D670" s="152" t="s">
        <v>322</v>
      </c>
      <c r="E670" s="160" t="s">
        <v>43</v>
      </c>
      <c r="F670" s="161" t="s">
        <v>331</v>
      </c>
      <c r="H670" s="162">
        <v>10</v>
      </c>
      <c r="I670" s="163"/>
      <c r="L670" s="159"/>
      <c r="M670" s="164"/>
      <c r="T670" s="165"/>
      <c r="AT670" s="160" t="s">
        <v>322</v>
      </c>
      <c r="AU670" s="160" t="s">
        <v>90</v>
      </c>
      <c r="AV670" s="13" t="s">
        <v>318</v>
      </c>
      <c r="AW670" s="13" t="s">
        <v>41</v>
      </c>
      <c r="AX670" s="13" t="s">
        <v>88</v>
      </c>
      <c r="AY670" s="160" t="s">
        <v>311</v>
      </c>
    </row>
    <row r="671" spans="2:65" s="1" customFormat="1" ht="16.5" customHeight="1" x14ac:dyDescent="0.2">
      <c r="B671" s="34"/>
      <c r="C671" s="172" t="s">
        <v>1015</v>
      </c>
      <c r="D671" s="172" t="s">
        <v>634</v>
      </c>
      <c r="E671" s="173" t="s">
        <v>6027</v>
      </c>
      <c r="F671" s="174" t="s">
        <v>6028</v>
      </c>
      <c r="G671" s="175" t="s">
        <v>340</v>
      </c>
      <c r="H671" s="176">
        <v>8</v>
      </c>
      <c r="I671" s="177"/>
      <c r="J671" s="178">
        <f>ROUND(I671*H671,2)</f>
        <v>0</v>
      </c>
      <c r="K671" s="174" t="s">
        <v>317</v>
      </c>
      <c r="L671" s="179"/>
      <c r="M671" s="180" t="s">
        <v>43</v>
      </c>
      <c r="N671" s="181" t="s">
        <v>52</v>
      </c>
      <c r="P671" s="143">
        <f>O671*H671</f>
        <v>0</v>
      </c>
      <c r="Q671" s="143">
        <v>0.51</v>
      </c>
      <c r="R671" s="143">
        <f>Q671*H671</f>
        <v>4.08</v>
      </c>
      <c r="S671" s="143">
        <v>0</v>
      </c>
      <c r="T671" s="144">
        <f>S671*H671</f>
        <v>0</v>
      </c>
      <c r="AR671" s="145" t="s">
        <v>362</v>
      </c>
      <c r="AT671" s="145" t="s">
        <v>634</v>
      </c>
      <c r="AU671" s="145" t="s">
        <v>90</v>
      </c>
      <c r="AY671" s="18" t="s">
        <v>311</v>
      </c>
      <c r="BE671" s="146">
        <f>IF(N671="základní",J671,0)</f>
        <v>0</v>
      </c>
      <c r="BF671" s="146">
        <f>IF(N671="snížená",J671,0)</f>
        <v>0</v>
      </c>
      <c r="BG671" s="146">
        <f>IF(N671="zákl. přenesená",J671,0)</f>
        <v>0</v>
      </c>
      <c r="BH671" s="146">
        <f>IF(N671="sníž. přenesená",J671,0)</f>
        <v>0</v>
      </c>
      <c r="BI671" s="146">
        <f>IF(N671="nulová",J671,0)</f>
        <v>0</v>
      </c>
      <c r="BJ671" s="18" t="s">
        <v>88</v>
      </c>
      <c r="BK671" s="146">
        <f>ROUND(I671*H671,2)</f>
        <v>0</v>
      </c>
      <c r="BL671" s="18" t="s">
        <v>318</v>
      </c>
      <c r="BM671" s="145" t="s">
        <v>6029</v>
      </c>
    </row>
    <row r="672" spans="2:65" s="12" customFormat="1" ht="11.25" x14ac:dyDescent="0.2">
      <c r="B672" s="151"/>
      <c r="D672" s="152" t="s">
        <v>322</v>
      </c>
      <c r="E672" s="153" t="s">
        <v>43</v>
      </c>
      <c r="F672" s="154" t="s">
        <v>5665</v>
      </c>
      <c r="H672" s="155">
        <v>1</v>
      </c>
      <c r="I672" s="156"/>
      <c r="L672" s="151"/>
      <c r="M672" s="157"/>
      <c r="T672" s="158"/>
      <c r="AT672" s="153" t="s">
        <v>322</v>
      </c>
      <c r="AU672" s="153" t="s">
        <v>90</v>
      </c>
      <c r="AV672" s="12" t="s">
        <v>90</v>
      </c>
      <c r="AW672" s="12" t="s">
        <v>41</v>
      </c>
      <c r="AX672" s="12" t="s">
        <v>81</v>
      </c>
      <c r="AY672" s="153" t="s">
        <v>311</v>
      </c>
    </row>
    <row r="673" spans="2:65" s="12" customFormat="1" ht="11.25" x14ac:dyDescent="0.2">
      <c r="B673" s="151"/>
      <c r="D673" s="152" t="s">
        <v>322</v>
      </c>
      <c r="E673" s="153" t="s">
        <v>43</v>
      </c>
      <c r="F673" s="154" t="s">
        <v>5660</v>
      </c>
      <c r="H673" s="155">
        <v>1</v>
      </c>
      <c r="I673" s="156"/>
      <c r="L673" s="151"/>
      <c r="M673" s="157"/>
      <c r="T673" s="158"/>
      <c r="AT673" s="153" t="s">
        <v>322</v>
      </c>
      <c r="AU673" s="153" t="s">
        <v>90</v>
      </c>
      <c r="AV673" s="12" t="s">
        <v>90</v>
      </c>
      <c r="AW673" s="12" t="s">
        <v>41</v>
      </c>
      <c r="AX673" s="12" t="s">
        <v>81</v>
      </c>
      <c r="AY673" s="153" t="s">
        <v>311</v>
      </c>
    </row>
    <row r="674" spans="2:65" s="12" customFormat="1" ht="11.25" x14ac:dyDescent="0.2">
      <c r="B674" s="151"/>
      <c r="D674" s="152" t="s">
        <v>322</v>
      </c>
      <c r="E674" s="153" t="s">
        <v>43</v>
      </c>
      <c r="F674" s="154" t="s">
        <v>5694</v>
      </c>
      <c r="H674" s="155">
        <v>1</v>
      </c>
      <c r="I674" s="156"/>
      <c r="L674" s="151"/>
      <c r="M674" s="157"/>
      <c r="T674" s="158"/>
      <c r="AT674" s="153" t="s">
        <v>322</v>
      </c>
      <c r="AU674" s="153" t="s">
        <v>90</v>
      </c>
      <c r="AV674" s="12" t="s">
        <v>90</v>
      </c>
      <c r="AW674" s="12" t="s">
        <v>41</v>
      </c>
      <c r="AX674" s="12" t="s">
        <v>81</v>
      </c>
      <c r="AY674" s="153" t="s">
        <v>311</v>
      </c>
    </row>
    <row r="675" spans="2:65" s="12" customFormat="1" ht="11.25" x14ac:dyDescent="0.2">
      <c r="B675" s="151"/>
      <c r="D675" s="152" t="s">
        <v>322</v>
      </c>
      <c r="E675" s="153" t="s">
        <v>43</v>
      </c>
      <c r="F675" s="154" t="s">
        <v>6030</v>
      </c>
      <c r="H675" s="155">
        <v>1</v>
      </c>
      <c r="I675" s="156"/>
      <c r="L675" s="151"/>
      <c r="M675" s="157"/>
      <c r="T675" s="158"/>
      <c r="AT675" s="153" t="s">
        <v>322</v>
      </c>
      <c r="AU675" s="153" t="s">
        <v>90</v>
      </c>
      <c r="AV675" s="12" t="s">
        <v>90</v>
      </c>
      <c r="AW675" s="12" t="s">
        <v>41</v>
      </c>
      <c r="AX675" s="12" t="s">
        <v>81</v>
      </c>
      <c r="AY675" s="153" t="s">
        <v>311</v>
      </c>
    </row>
    <row r="676" spans="2:65" s="12" customFormat="1" ht="11.25" x14ac:dyDescent="0.2">
      <c r="B676" s="151"/>
      <c r="D676" s="152" t="s">
        <v>322</v>
      </c>
      <c r="E676" s="153" t="s">
        <v>43</v>
      </c>
      <c r="F676" s="154" t="s">
        <v>5679</v>
      </c>
      <c r="H676" s="155">
        <v>1</v>
      </c>
      <c r="I676" s="156"/>
      <c r="L676" s="151"/>
      <c r="M676" s="157"/>
      <c r="T676" s="158"/>
      <c r="AT676" s="153" t="s">
        <v>322</v>
      </c>
      <c r="AU676" s="153" t="s">
        <v>90</v>
      </c>
      <c r="AV676" s="12" t="s">
        <v>90</v>
      </c>
      <c r="AW676" s="12" t="s">
        <v>41</v>
      </c>
      <c r="AX676" s="12" t="s">
        <v>81</v>
      </c>
      <c r="AY676" s="153" t="s">
        <v>311</v>
      </c>
    </row>
    <row r="677" spans="2:65" s="12" customFormat="1" ht="11.25" x14ac:dyDescent="0.2">
      <c r="B677" s="151"/>
      <c r="D677" s="152" t="s">
        <v>322</v>
      </c>
      <c r="E677" s="153" t="s">
        <v>43</v>
      </c>
      <c r="F677" s="154" t="s">
        <v>5688</v>
      </c>
      <c r="H677" s="155">
        <v>1</v>
      </c>
      <c r="I677" s="156"/>
      <c r="L677" s="151"/>
      <c r="M677" s="157"/>
      <c r="T677" s="158"/>
      <c r="AT677" s="153" t="s">
        <v>322</v>
      </c>
      <c r="AU677" s="153" t="s">
        <v>90</v>
      </c>
      <c r="AV677" s="12" t="s">
        <v>90</v>
      </c>
      <c r="AW677" s="12" t="s">
        <v>41</v>
      </c>
      <c r="AX677" s="12" t="s">
        <v>81</v>
      </c>
      <c r="AY677" s="153" t="s">
        <v>311</v>
      </c>
    </row>
    <row r="678" spans="2:65" s="12" customFormat="1" ht="11.25" x14ac:dyDescent="0.2">
      <c r="B678" s="151"/>
      <c r="D678" s="152" t="s">
        <v>322</v>
      </c>
      <c r="E678" s="153" t="s">
        <v>43</v>
      </c>
      <c r="F678" s="154" t="s">
        <v>5670</v>
      </c>
      <c r="H678" s="155">
        <v>1</v>
      </c>
      <c r="I678" s="156"/>
      <c r="L678" s="151"/>
      <c r="M678" s="157"/>
      <c r="T678" s="158"/>
      <c r="AT678" s="153" t="s">
        <v>322</v>
      </c>
      <c r="AU678" s="153" t="s">
        <v>90</v>
      </c>
      <c r="AV678" s="12" t="s">
        <v>90</v>
      </c>
      <c r="AW678" s="12" t="s">
        <v>41</v>
      </c>
      <c r="AX678" s="12" t="s">
        <v>81</v>
      </c>
      <c r="AY678" s="153" t="s">
        <v>311</v>
      </c>
    </row>
    <row r="679" spans="2:65" s="12" customFormat="1" ht="11.25" x14ac:dyDescent="0.2">
      <c r="B679" s="151"/>
      <c r="D679" s="152" t="s">
        <v>322</v>
      </c>
      <c r="E679" s="153" t="s">
        <v>43</v>
      </c>
      <c r="F679" s="154" t="s">
        <v>5661</v>
      </c>
      <c r="H679" s="155">
        <v>1</v>
      </c>
      <c r="I679" s="156"/>
      <c r="L679" s="151"/>
      <c r="M679" s="157"/>
      <c r="T679" s="158"/>
      <c r="AT679" s="153" t="s">
        <v>322</v>
      </c>
      <c r="AU679" s="153" t="s">
        <v>90</v>
      </c>
      <c r="AV679" s="12" t="s">
        <v>90</v>
      </c>
      <c r="AW679" s="12" t="s">
        <v>41</v>
      </c>
      <c r="AX679" s="12" t="s">
        <v>81</v>
      </c>
      <c r="AY679" s="153" t="s">
        <v>311</v>
      </c>
    </row>
    <row r="680" spans="2:65" s="13" customFormat="1" ht="11.25" x14ac:dyDescent="0.2">
      <c r="B680" s="159"/>
      <c r="D680" s="152" t="s">
        <v>322</v>
      </c>
      <c r="E680" s="160" t="s">
        <v>43</v>
      </c>
      <c r="F680" s="161" t="s">
        <v>331</v>
      </c>
      <c r="H680" s="162">
        <v>8</v>
      </c>
      <c r="I680" s="163"/>
      <c r="L680" s="159"/>
      <c r="M680" s="164"/>
      <c r="T680" s="165"/>
      <c r="AT680" s="160" t="s">
        <v>322</v>
      </c>
      <c r="AU680" s="160" t="s">
        <v>90</v>
      </c>
      <c r="AV680" s="13" t="s">
        <v>318</v>
      </c>
      <c r="AW680" s="13" t="s">
        <v>41</v>
      </c>
      <c r="AX680" s="13" t="s">
        <v>88</v>
      </c>
      <c r="AY680" s="160" t="s">
        <v>311</v>
      </c>
    </row>
    <row r="681" spans="2:65" s="1" customFormat="1" ht="16.5" customHeight="1" x14ac:dyDescent="0.2">
      <c r="B681" s="34"/>
      <c r="C681" s="172" t="s">
        <v>1021</v>
      </c>
      <c r="D681" s="172" t="s">
        <v>634</v>
      </c>
      <c r="E681" s="173" t="s">
        <v>6031</v>
      </c>
      <c r="F681" s="174" t="s">
        <v>6032</v>
      </c>
      <c r="G681" s="175" t="s">
        <v>340</v>
      </c>
      <c r="H681" s="176">
        <v>18</v>
      </c>
      <c r="I681" s="177"/>
      <c r="J681" s="178">
        <f>ROUND(I681*H681,2)</f>
        <v>0</v>
      </c>
      <c r="K681" s="174" t="s">
        <v>317</v>
      </c>
      <c r="L681" s="179"/>
      <c r="M681" s="180" t="s">
        <v>43</v>
      </c>
      <c r="N681" s="181" t="s">
        <v>52</v>
      </c>
      <c r="P681" s="143">
        <f>O681*H681</f>
        <v>0</v>
      </c>
      <c r="Q681" s="143">
        <v>1.02</v>
      </c>
      <c r="R681" s="143">
        <f>Q681*H681</f>
        <v>18.36</v>
      </c>
      <c r="S681" s="143">
        <v>0</v>
      </c>
      <c r="T681" s="144">
        <f>S681*H681</f>
        <v>0</v>
      </c>
      <c r="AR681" s="145" t="s">
        <v>362</v>
      </c>
      <c r="AT681" s="145" t="s">
        <v>634</v>
      </c>
      <c r="AU681" s="145" t="s">
        <v>90</v>
      </c>
      <c r="AY681" s="18" t="s">
        <v>311</v>
      </c>
      <c r="BE681" s="146">
        <f>IF(N681="základní",J681,0)</f>
        <v>0</v>
      </c>
      <c r="BF681" s="146">
        <f>IF(N681="snížená",J681,0)</f>
        <v>0</v>
      </c>
      <c r="BG681" s="146">
        <f>IF(N681="zákl. přenesená",J681,0)</f>
        <v>0</v>
      </c>
      <c r="BH681" s="146">
        <f>IF(N681="sníž. přenesená",J681,0)</f>
        <v>0</v>
      </c>
      <c r="BI681" s="146">
        <f>IF(N681="nulová",J681,0)</f>
        <v>0</v>
      </c>
      <c r="BJ681" s="18" t="s">
        <v>88</v>
      </c>
      <c r="BK681" s="146">
        <f>ROUND(I681*H681,2)</f>
        <v>0</v>
      </c>
      <c r="BL681" s="18" t="s">
        <v>318</v>
      </c>
      <c r="BM681" s="145" t="s">
        <v>6033</v>
      </c>
    </row>
    <row r="682" spans="2:65" s="12" customFormat="1" ht="11.25" x14ac:dyDescent="0.2">
      <c r="B682" s="151"/>
      <c r="D682" s="152" t="s">
        <v>322</v>
      </c>
      <c r="E682" s="153" t="s">
        <v>43</v>
      </c>
      <c r="F682" s="154" t="s">
        <v>6034</v>
      </c>
      <c r="H682" s="155">
        <v>5</v>
      </c>
      <c r="I682" s="156"/>
      <c r="L682" s="151"/>
      <c r="M682" s="157"/>
      <c r="T682" s="158"/>
      <c r="AT682" s="153" t="s">
        <v>322</v>
      </c>
      <c r="AU682" s="153" t="s">
        <v>90</v>
      </c>
      <c r="AV682" s="12" t="s">
        <v>90</v>
      </c>
      <c r="AW682" s="12" t="s">
        <v>41</v>
      </c>
      <c r="AX682" s="12" t="s">
        <v>81</v>
      </c>
      <c r="AY682" s="153" t="s">
        <v>311</v>
      </c>
    </row>
    <row r="683" spans="2:65" s="12" customFormat="1" ht="11.25" x14ac:dyDescent="0.2">
      <c r="B683" s="151"/>
      <c r="D683" s="152" t="s">
        <v>322</v>
      </c>
      <c r="E683" s="153" t="s">
        <v>43</v>
      </c>
      <c r="F683" s="154" t="s">
        <v>6035</v>
      </c>
      <c r="H683" s="155">
        <v>5</v>
      </c>
      <c r="I683" s="156"/>
      <c r="L683" s="151"/>
      <c r="M683" s="157"/>
      <c r="T683" s="158"/>
      <c r="AT683" s="153" t="s">
        <v>322</v>
      </c>
      <c r="AU683" s="153" t="s">
        <v>90</v>
      </c>
      <c r="AV683" s="12" t="s">
        <v>90</v>
      </c>
      <c r="AW683" s="12" t="s">
        <v>41</v>
      </c>
      <c r="AX683" s="12" t="s">
        <v>81</v>
      </c>
      <c r="AY683" s="153" t="s">
        <v>311</v>
      </c>
    </row>
    <row r="684" spans="2:65" s="12" customFormat="1" ht="11.25" x14ac:dyDescent="0.2">
      <c r="B684" s="151"/>
      <c r="D684" s="152" t="s">
        <v>322</v>
      </c>
      <c r="E684" s="153" t="s">
        <v>43</v>
      </c>
      <c r="F684" s="154" t="s">
        <v>5689</v>
      </c>
      <c r="H684" s="155">
        <v>1</v>
      </c>
      <c r="I684" s="156"/>
      <c r="L684" s="151"/>
      <c r="M684" s="157"/>
      <c r="T684" s="158"/>
      <c r="AT684" s="153" t="s">
        <v>322</v>
      </c>
      <c r="AU684" s="153" t="s">
        <v>90</v>
      </c>
      <c r="AV684" s="12" t="s">
        <v>90</v>
      </c>
      <c r="AW684" s="12" t="s">
        <v>41</v>
      </c>
      <c r="AX684" s="12" t="s">
        <v>81</v>
      </c>
      <c r="AY684" s="153" t="s">
        <v>311</v>
      </c>
    </row>
    <row r="685" spans="2:65" s="12" customFormat="1" ht="11.25" x14ac:dyDescent="0.2">
      <c r="B685" s="151"/>
      <c r="D685" s="152" t="s">
        <v>322</v>
      </c>
      <c r="E685" s="153" t="s">
        <v>43</v>
      </c>
      <c r="F685" s="154" t="s">
        <v>6036</v>
      </c>
      <c r="H685" s="155">
        <v>2</v>
      </c>
      <c r="I685" s="156"/>
      <c r="L685" s="151"/>
      <c r="M685" s="157"/>
      <c r="T685" s="158"/>
      <c r="AT685" s="153" t="s">
        <v>322</v>
      </c>
      <c r="AU685" s="153" t="s">
        <v>90</v>
      </c>
      <c r="AV685" s="12" t="s">
        <v>90</v>
      </c>
      <c r="AW685" s="12" t="s">
        <v>41</v>
      </c>
      <c r="AX685" s="12" t="s">
        <v>81</v>
      </c>
      <c r="AY685" s="153" t="s">
        <v>311</v>
      </c>
    </row>
    <row r="686" spans="2:65" s="12" customFormat="1" ht="11.25" x14ac:dyDescent="0.2">
      <c r="B686" s="151"/>
      <c r="D686" s="152" t="s">
        <v>322</v>
      </c>
      <c r="E686" s="153" t="s">
        <v>43</v>
      </c>
      <c r="F686" s="154" t="s">
        <v>6037</v>
      </c>
      <c r="H686" s="155">
        <v>2</v>
      </c>
      <c r="I686" s="156"/>
      <c r="L686" s="151"/>
      <c r="M686" s="157"/>
      <c r="T686" s="158"/>
      <c r="AT686" s="153" t="s">
        <v>322</v>
      </c>
      <c r="AU686" s="153" t="s">
        <v>90</v>
      </c>
      <c r="AV686" s="12" t="s">
        <v>90</v>
      </c>
      <c r="AW686" s="12" t="s">
        <v>41</v>
      </c>
      <c r="AX686" s="12" t="s">
        <v>81</v>
      </c>
      <c r="AY686" s="153" t="s">
        <v>311</v>
      </c>
    </row>
    <row r="687" spans="2:65" s="12" customFormat="1" ht="11.25" x14ac:dyDescent="0.2">
      <c r="B687" s="151"/>
      <c r="D687" s="152" t="s">
        <v>322</v>
      </c>
      <c r="E687" s="153" t="s">
        <v>43</v>
      </c>
      <c r="F687" s="154" t="s">
        <v>5690</v>
      </c>
      <c r="H687" s="155">
        <v>1</v>
      </c>
      <c r="I687" s="156"/>
      <c r="L687" s="151"/>
      <c r="M687" s="157"/>
      <c r="T687" s="158"/>
      <c r="AT687" s="153" t="s">
        <v>322</v>
      </c>
      <c r="AU687" s="153" t="s">
        <v>90</v>
      </c>
      <c r="AV687" s="12" t="s">
        <v>90</v>
      </c>
      <c r="AW687" s="12" t="s">
        <v>41</v>
      </c>
      <c r="AX687" s="12" t="s">
        <v>81</v>
      </c>
      <c r="AY687" s="153" t="s">
        <v>311</v>
      </c>
    </row>
    <row r="688" spans="2:65" s="12" customFormat="1" ht="11.25" x14ac:dyDescent="0.2">
      <c r="B688" s="151"/>
      <c r="D688" s="152" t="s">
        <v>322</v>
      </c>
      <c r="E688" s="153" t="s">
        <v>43</v>
      </c>
      <c r="F688" s="154" t="s">
        <v>5674</v>
      </c>
      <c r="H688" s="155">
        <v>2</v>
      </c>
      <c r="I688" s="156"/>
      <c r="L688" s="151"/>
      <c r="M688" s="157"/>
      <c r="T688" s="158"/>
      <c r="AT688" s="153" t="s">
        <v>322</v>
      </c>
      <c r="AU688" s="153" t="s">
        <v>90</v>
      </c>
      <c r="AV688" s="12" t="s">
        <v>90</v>
      </c>
      <c r="AW688" s="12" t="s">
        <v>41</v>
      </c>
      <c r="AX688" s="12" t="s">
        <v>81</v>
      </c>
      <c r="AY688" s="153" t="s">
        <v>311</v>
      </c>
    </row>
    <row r="689" spans="2:65" s="13" customFormat="1" ht="11.25" x14ac:dyDescent="0.2">
      <c r="B689" s="159"/>
      <c r="D689" s="152" t="s">
        <v>322</v>
      </c>
      <c r="E689" s="160" t="s">
        <v>43</v>
      </c>
      <c r="F689" s="161" t="s">
        <v>331</v>
      </c>
      <c r="H689" s="162">
        <v>18</v>
      </c>
      <c r="I689" s="163"/>
      <c r="L689" s="159"/>
      <c r="M689" s="164"/>
      <c r="T689" s="165"/>
      <c r="AT689" s="160" t="s">
        <v>322</v>
      </c>
      <c r="AU689" s="160" t="s">
        <v>90</v>
      </c>
      <c r="AV689" s="13" t="s">
        <v>318</v>
      </c>
      <c r="AW689" s="13" t="s">
        <v>41</v>
      </c>
      <c r="AX689" s="13" t="s">
        <v>88</v>
      </c>
      <c r="AY689" s="160" t="s">
        <v>311</v>
      </c>
    </row>
    <row r="690" spans="2:65" s="1" customFormat="1" ht="16.5" customHeight="1" x14ac:dyDescent="0.2">
      <c r="B690" s="34"/>
      <c r="C690" s="172" t="s">
        <v>1024</v>
      </c>
      <c r="D690" s="172" t="s">
        <v>634</v>
      </c>
      <c r="E690" s="173" t="s">
        <v>6038</v>
      </c>
      <c r="F690" s="174" t="s">
        <v>6039</v>
      </c>
      <c r="G690" s="175" t="s">
        <v>340</v>
      </c>
      <c r="H690" s="176">
        <v>1</v>
      </c>
      <c r="I690" s="177"/>
      <c r="J690" s="178">
        <f>ROUND(I690*H690,2)</f>
        <v>0</v>
      </c>
      <c r="K690" s="174" t="s">
        <v>317</v>
      </c>
      <c r="L690" s="179"/>
      <c r="M690" s="180" t="s">
        <v>43</v>
      </c>
      <c r="N690" s="181" t="s">
        <v>52</v>
      </c>
      <c r="P690" s="143">
        <f>O690*H690</f>
        <v>0</v>
      </c>
      <c r="Q690" s="143">
        <v>0.44700000000000001</v>
      </c>
      <c r="R690" s="143">
        <f>Q690*H690</f>
        <v>0.44700000000000001</v>
      </c>
      <c r="S690" s="143">
        <v>0</v>
      </c>
      <c r="T690" s="144">
        <f>S690*H690</f>
        <v>0</v>
      </c>
      <c r="AR690" s="145" t="s">
        <v>362</v>
      </c>
      <c r="AT690" s="145" t="s">
        <v>634</v>
      </c>
      <c r="AU690" s="145" t="s">
        <v>90</v>
      </c>
      <c r="AY690" s="18" t="s">
        <v>311</v>
      </c>
      <c r="BE690" s="146">
        <f>IF(N690="základní",J690,0)</f>
        <v>0</v>
      </c>
      <c r="BF690" s="146">
        <f>IF(N690="snížená",J690,0)</f>
        <v>0</v>
      </c>
      <c r="BG690" s="146">
        <f>IF(N690="zákl. přenesená",J690,0)</f>
        <v>0</v>
      </c>
      <c r="BH690" s="146">
        <f>IF(N690="sníž. přenesená",J690,0)</f>
        <v>0</v>
      </c>
      <c r="BI690" s="146">
        <f>IF(N690="nulová",J690,0)</f>
        <v>0</v>
      </c>
      <c r="BJ690" s="18" t="s">
        <v>88</v>
      </c>
      <c r="BK690" s="146">
        <f>ROUND(I690*H690,2)</f>
        <v>0</v>
      </c>
      <c r="BL690" s="18" t="s">
        <v>318</v>
      </c>
      <c r="BM690" s="145" t="s">
        <v>6040</v>
      </c>
    </row>
    <row r="691" spans="2:65" s="12" customFormat="1" ht="11.25" x14ac:dyDescent="0.2">
      <c r="B691" s="151"/>
      <c r="D691" s="152" t="s">
        <v>322</v>
      </c>
      <c r="E691" s="153" t="s">
        <v>43</v>
      </c>
      <c r="F691" s="154" t="s">
        <v>5666</v>
      </c>
      <c r="H691" s="155">
        <v>1</v>
      </c>
      <c r="I691" s="156"/>
      <c r="L691" s="151"/>
      <c r="M691" s="157"/>
      <c r="T691" s="158"/>
      <c r="AT691" s="153" t="s">
        <v>322</v>
      </c>
      <c r="AU691" s="153" t="s">
        <v>90</v>
      </c>
      <c r="AV691" s="12" t="s">
        <v>90</v>
      </c>
      <c r="AW691" s="12" t="s">
        <v>41</v>
      </c>
      <c r="AX691" s="12" t="s">
        <v>88</v>
      </c>
      <c r="AY691" s="153" t="s">
        <v>311</v>
      </c>
    </row>
    <row r="692" spans="2:65" s="1" customFormat="1" ht="16.5" customHeight="1" x14ac:dyDescent="0.2">
      <c r="B692" s="34"/>
      <c r="C692" s="172" t="s">
        <v>1030</v>
      </c>
      <c r="D692" s="172" t="s">
        <v>634</v>
      </c>
      <c r="E692" s="173" t="s">
        <v>6041</v>
      </c>
      <c r="F692" s="174" t="s">
        <v>6042</v>
      </c>
      <c r="G692" s="175" t="s">
        <v>340</v>
      </c>
      <c r="H692" s="176">
        <v>2</v>
      </c>
      <c r="I692" s="177"/>
      <c r="J692" s="178">
        <f>ROUND(I692*H692,2)</f>
        <v>0</v>
      </c>
      <c r="K692" s="174" t="s">
        <v>317</v>
      </c>
      <c r="L692" s="179"/>
      <c r="M692" s="180" t="s">
        <v>43</v>
      </c>
      <c r="N692" s="181" t="s">
        <v>52</v>
      </c>
      <c r="P692" s="143">
        <f>O692*H692</f>
        <v>0</v>
      </c>
      <c r="Q692" s="143">
        <v>1.81</v>
      </c>
      <c r="R692" s="143">
        <f>Q692*H692</f>
        <v>3.62</v>
      </c>
      <c r="S692" s="143">
        <v>0</v>
      </c>
      <c r="T692" s="144">
        <f>S692*H692</f>
        <v>0</v>
      </c>
      <c r="AR692" s="145" t="s">
        <v>362</v>
      </c>
      <c r="AT692" s="145" t="s">
        <v>634</v>
      </c>
      <c r="AU692" s="145" t="s">
        <v>90</v>
      </c>
      <c r="AY692" s="18" t="s">
        <v>311</v>
      </c>
      <c r="BE692" s="146">
        <f>IF(N692="základní",J692,0)</f>
        <v>0</v>
      </c>
      <c r="BF692" s="146">
        <f>IF(N692="snížená",J692,0)</f>
        <v>0</v>
      </c>
      <c r="BG692" s="146">
        <f>IF(N692="zákl. přenesená",J692,0)</f>
        <v>0</v>
      </c>
      <c r="BH692" s="146">
        <f>IF(N692="sníž. přenesená",J692,0)</f>
        <v>0</v>
      </c>
      <c r="BI692" s="146">
        <f>IF(N692="nulová",J692,0)</f>
        <v>0</v>
      </c>
      <c r="BJ692" s="18" t="s">
        <v>88</v>
      </c>
      <c r="BK692" s="146">
        <f>ROUND(I692*H692,2)</f>
        <v>0</v>
      </c>
      <c r="BL692" s="18" t="s">
        <v>318</v>
      </c>
      <c r="BM692" s="145" t="s">
        <v>6043</v>
      </c>
    </row>
    <row r="693" spans="2:65" s="12" customFormat="1" ht="11.25" x14ac:dyDescent="0.2">
      <c r="B693" s="151"/>
      <c r="D693" s="152" t="s">
        <v>322</v>
      </c>
      <c r="E693" s="153" t="s">
        <v>43</v>
      </c>
      <c r="F693" s="154" t="s">
        <v>5675</v>
      </c>
      <c r="H693" s="155">
        <v>2</v>
      </c>
      <c r="I693" s="156"/>
      <c r="L693" s="151"/>
      <c r="M693" s="157"/>
      <c r="T693" s="158"/>
      <c r="AT693" s="153" t="s">
        <v>322</v>
      </c>
      <c r="AU693" s="153" t="s">
        <v>90</v>
      </c>
      <c r="AV693" s="12" t="s">
        <v>90</v>
      </c>
      <c r="AW693" s="12" t="s">
        <v>41</v>
      </c>
      <c r="AX693" s="12" t="s">
        <v>88</v>
      </c>
      <c r="AY693" s="153" t="s">
        <v>311</v>
      </c>
    </row>
    <row r="694" spans="2:65" s="1" customFormat="1" ht="16.5" customHeight="1" x14ac:dyDescent="0.2">
      <c r="B694" s="34"/>
      <c r="C694" s="134" t="s">
        <v>1033</v>
      </c>
      <c r="D694" s="134" t="s">
        <v>313</v>
      </c>
      <c r="E694" s="135" t="s">
        <v>6044</v>
      </c>
      <c r="F694" s="136" t="s">
        <v>6045</v>
      </c>
      <c r="G694" s="137" t="s">
        <v>340</v>
      </c>
      <c r="H694" s="138">
        <v>5</v>
      </c>
      <c r="I694" s="139"/>
      <c r="J694" s="140">
        <f>ROUND(I694*H694,2)</f>
        <v>0</v>
      </c>
      <c r="K694" s="136" t="s">
        <v>317</v>
      </c>
      <c r="L694" s="34"/>
      <c r="M694" s="141" t="s">
        <v>43</v>
      </c>
      <c r="N694" s="142" t="s">
        <v>52</v>
      </c>
      <c r="P694" s="143">
        <f>O694*H694</f>
        <v>0</v>
      </c>
      <c r="Q694" s="143">
        <v>1.248E-2</v>
      </c>
      <c r="R694" s="143">
        <f>Q694*H694</f>
        <v>6.2399999999999997E-2</v>
      </c>
      <c r="S694" s="143">
        <v>0</v>
      </c>
      <c r="T694" s="144">
        <f>S694*H694</f>
        <v>0</v>
      </c>
      <c r="AR694" s="145" t="s">
        <v>318</v>
      </c>
      <c r="AT694" s="145" t="s">
        <v>313</v>
      </c>
      <c r="AU694" s="145" t="s">
        <v>90</v>
      </c>
      <c r="AY694" s="18" t="s">
        <v>311</v>
      </c>
      <c r="BE694" s="146">
        <f>IF(N694="základní",J694,0)</f>
        <v>0</v>
      </c>
      <c r="BF694" s="146">
        <f>IF(N694="snížená",J694,0)</f>
        <v>0</v>
      </c>
      <c r="BG694" s="146">
        <f>IF(N694="zákl. přenesená",J694,0)</f>
        <v>0</v>
      </c>
      <c r="BH694" s="146">
        <f>IF(N694="sníž. přenesená",J694,0)</f>
        <v>0</v>
      </c>
      <c r="BI694" s="146">
        <f>IF(N694="nulová",J694,0)</f>
        <v>0</v>
      </c>
      <c r="BJ694" s="18" t="s">
        <v>88</v>
      </c>
      <c r="BK694" s="146">
        <f>ROUND(I694*H694,2)</f>
        <v>0</v>
      </c>
      <c r="BL694" s="18" t="s">
        <v>318</v>
      </c>
      <c r="BM694" s="145" t="s">
        <v>6046</v>
      </c>
    </row>
    <row r="695" spans="2:65" s="1" customFormat="1" ht="11.25" x14ac:dyDescent="0.2">
      <c r="B695" s="34"/>
      <c r="D695" s="147" t="s">
        <v>320</v>
      </c>
      <c r="F695" s="148" t="s">
        <v>6047</v>
      </c>
      <c r="I695" s="149"/>
      <c r="L695" s="34"/>
      <c r="M695" s="150"/>
      <c r="T695" s="55"/>
      <c r="AT695" s="18" t="s">
        <v>320</v>
      </c>
      <c r="AU695" s="18" t="s">
        <v>90</v>
      </c>
    </row>
    <row r="696" spans="2:65" s="1" customFormat="1" ht="16.5" customHeight="1" x14ac:dyDescent="0.2">
      <c r="B696" s="34"/>
      <c r="C696" s="172" t="s">
        <v>1038</v>
      </c>
      <c r="D696" s="172" t="s">
        <v>634</v>
      </c>
      <c r="E696" s="173" t="s">
        <v>6048</v>
      </c>
      <c r="F696" s="174" t="s">
        <v>6049</v>
      </c>
      <c r="G696" s="175" t="s">
        <v>340</v>
      </c>
      <c r="H696" s="176">
        <v>5</v>
      </c>
      <c r="I696" s="177"/>
      <c r="J696" s="178">
        <f>ROUND(I696*H696,2)</f>
        <v>0</v>
      </c>
      <c r="K696" s="174" t="s">
        <v>317</v>
      </c>
      <c r="L696" s="179"/>
      <c r="M696" s="180" t="s">
        <v>43</v>
      </c>
      <c r="N696" s="181" t="s">
        <v>52</v>
      </c>
      <c r="P696" s="143">
        <f>O696*H696</f>
        <v>0</v>
      </c>
      <c r="Q696" s="143">
        <v>0.54800000000000004</v>
      </c>
      <c r="R696" s="143">
        <f>Q696*H696</f>
        <v>2.74</v>
      </c>
      <c r="S696" s="143">
        <v>0</v>
      </c>
      <c r="T696" s="144">
        <f>S696*H696</f>
        <v>0</v>
      </c>
      <c r="AR696" s="145" t="s">
        <v>362</v>
      </c>
      <c r="AT696" s="145" t="s">
        <v>634</v>
      </c>
      <c r="AU696" s="145" t="s">
        <v>90</v>
      </c>
      <c r="AY696" s="18" t="s">
        <v>311</v>
      </c>
      <c r="BE696" s="146">
        <f>IF(N696="základní",J696,0)</f>
        <v>0</v>
      </c>
      <c r="BF696" s="146">
        <f>IF(N696="snížená",J696,0)</f>
        <v>0</v>
      </c>
      <c r="BG696" s="146">
        <f>IF(N696="zákl. přenesená",J696,0)</f>
        <v>0</v>
      </c>
      <c r="BH696" s="146">
        <f>IF(N696="sníž. přenesená",J696,0)</f>
        <v>0</v>
      </c>
      <c r="BI696" s="146">
        <f>IF(N696="nulová",J696,0)</f>
        <v>0</v>
      </c>
      <c r="BJ696" s="18" t="s">
        <v>88</v>
      </c>
      <c r="BK696" s="146">
        <f>ROUND(I696*H696,2)</f>
        <v>0</v>
      </c>
      <c r="BL696" s="18" t="s">
        <v>318</v>
      </c>
      <c r="BM696" s="145" t="s">
        <v>6050</v>
      </c>
    </row>
    <row r="697" spans="2:65" s="12" customFormat="1" ht="11.25" x14ac:dyDescent="0.2">
      <c r="B697" s="151"/>
      <c r="D697" s="152" t="s">
        <v>322</v>
      </c>
      <c r="E697" s="153" t="s">
        <v>43</v>
      </c>
      <c r="F697" s="154" t="s">
        <v>5665</v>
      </c>
      <c r="H697" s="155">
        <v>1</v>
      </c>
      <c r="I697" s="156"/>
      <c r="L697" s="151"/>
      <c r="M697" s="157"/>
      <c r="T697" s="158"/>
      <c r="AT697" s="153" t="s">
        <v>322</v>
      </c>
      <c r="AU697" s="153" t="s">
        <v>90</v>
      </c>
      <c r="AV697" s="12" t="s">
        <v>90</v>
      </c>
      <c r="AW697" s="12" t="s">
        <v>41</v>
      </c>
      <c r="AX697" s="12" t="s">
        <v>81</v>
      </c>
      <c r="AY697" s="153" t="s">
        <v>311</v>
      </c>
    </row>
    <row r="698" spans="2:65" s="12" customFormat="1" ht="11.25" x14ac:dyDescent="0.2">
      <c r="B698" s="151"/>
      <c r="D698" s="152" t="s">
        <v>322</v>
      </c>
      <c r="E698" s="153" t="s">
        <v>43</v>
      </c>
      <c r="F698" s="154" t="s">
        <v>5660</v>
      </c>
      <c r="H698" s="155">
        <v>1</v>
      </c>
      <c r="I698" s="156"/>
      <c r="L698" s="151"/>
      <c r="M698" s="157"/>
      <c r="T698" s="158"/>
      <c r="AT698" s="153" t="s">
        <v>322</v>
      </c>
      <c r="AU698" s="153" t="s">
        <v>90</v>
      </c>
      <c r="AV698" s="12" t="s">
        <v>90</v>
      </c>
      <c r="AW698" s="12" t="s">
        <v>41</v>
      </c>
      <c r="AX698" s="12" t="s">
        <v>81</v>
      </c>
      <c r="AY698" s="153" t="s">
        <v>311</v>
      </c>
    </row>
    <row r="699" spans="2:65" s="12" customFormat="1" ht="11.25" x14ac:dyDescent="0.2">
      <c r="B699" s="151"/>
      <c r="D699" s="152" t="s">
        <v>322</v>
      </c>
      <c r="E699" s="153" t="s">
        <v>43</v>
      </c>
      <c r="F699" s="154" t="s">
        <v>5670</v>
      </c>
      <c r="H699" s="155">
        <v>1</v>
      </c>
      <c r="I699" s="156"/>
      <c r="L699" s="151"/>
      <c r="M699" s="157"/>
      <c r="T699" s="158"/>
      <c r="AT699" s="153" t="s">
        <v>322</v>
      </c>
      <c r="AU699" s="153" t="s">
        <v>90</v>
      </c>
      <c r="AV699" s="12" t="s">
        <v>90</v>
      </c>
      <c r="AW699" s="12" t="s">
        <v>41</v>
      </c>
      <c r="AX699" s="12" t="s">
        <v>81</v>
      </c>
      <c r="AY699" s="153" t="s">
        <v>311</v>
      </c>
    </row>
    <row r="700" spans="2:65" s="12" customFormat="1" ht="11.25" x14ac:dyDescent="0.2">
      <c r="B700" s="151"/>
      <c r="D700" s="152" t="s">
        <v>322</v>
      </c>
      <c r="E700" s="153" t="s">
        <v>43</v>
      </c>
      <c r="F700" s="154" t="s">
        <v>5661</v>
      </c>
      <c r="H700" s="155">
        <v>1</v>
      </c>
      <c r="I700" s="156"/>
      <c r="L700" s="151"/>
      <c r="M700" s="157"/>
      <c r="T700" s="158"/>
      <c r="AT700" s="153" t="s">
        <v>322</v>
      </c>
      <c r="AU700" s="153" t="s">
        <v>90</v>
      </c>
      <c r="AV700" s="12" t="s">
        <v>90</v>
      </c>
      <c r="AW700" s="12" t="s">
        <v>41</v>
      </c>
      <c r="AX700" s="12" t="s">
        <v>81</v>
      </c>
      <c r="AY700" s="153" t="s">
        <v>311</v>
      </c>
    </row>
    <row r="701" spans="2:65" s="12" customFormat="1" ht="11.25" x14ac:dyDescent="0.2">
      <c r="B701" s="151"/>
      <c r="D701" s="152" t="s">
        <v>322</v>
      </c>
      <c r="E701" s="153" t="s">
        <v>43</v>
      </c>
      <c r="F701" s="154" t="s">
        <v>6026</v>
      </c>
      <c r="H701" s="155">
        <v>1</v>
      </c>
      <c r="I701" s="156"/>
      <c r="L701" s="151"/>
      <c r="M701" s="157"/>
      <c r="T701" s="158"/>
      <c r="AT701" s="153" t="s">
        <v>322</v>
      </c>
      <c r="AU701" s="153" t="s">
        <v>90</v>
      </c>
      <c r="AV701" s="12" t="s">
        <v>90</v>
      </c>
      <c r="AW701" s="12" t="s">
        <v>41</v>
      </c>
      <c r="AX701" s="12" t="s">
        <v>81</v>
      </c>
      <c r="AY701" s="153" t="s">
        <v>311</v>
      </c>
    </row>
    <row r="702" spans="2:65" s="13" customFormat="1" ht="11.25" x14ac:dyDescent="0.2">
      <c r="B702" s="159"/>
      <c r="D702" s="152" t="s">
        <v>322</v>
      </c>
      <c r="E702" s="160" t="s">
        <v>43</v>
      </c>
      <c r="F702" s="161" t="s">
        <v>331</v>
      </c>
      <c r="H702" s="162">
        <v>5</v>
      </c>
      <c r="I702" s="163"/>
      <c r="L702" s="159"/>
      <c r="M702" s="164"/>
      <c r="T702" s="165"/>
      <c r="AT702" s="160" t="s">
        <v>322</v>
      </c>
      <c r="AU702" s="160" t="s">
        <v>90</v>
      </c>
      <c r="AV702" s="13" t="s">
        <v>318</v>
      </c>
      <c r="AW702" s="13" t="s">
        <v>41</v>
      </c>
      <c r="AX702" s="13" t="s">
        <v>88</v>
      </c>
      <c r="AY702" s="160" t="s">
        <v>311</v>
      </c>
    </row>
    <row r="703" spans="2:65" s="1" customFormat="1" ht="16.5" customHeight="1" x14ac:dyDescent="0.2">
      <c r="B703" s="34"/>
      <c r="C703" s="134" t="s">
        <v>1043</v>
      </c>
      <c r="D703" s="134" t="s">
        <v>313</v>
      </c>
      <c r="E703" s="135" t="s">
        <v>6051</v>
      </c>
      <c r="F703" s="136" t="s">
        <v>6052</v>
      </c>
      <c r="G703" s="137" t="s">
        <v>340</v>
      </c>
      <c r="H703" s="138">
        <v>8</v>
      </c>
      <c r="I703" s="139"/>
      <c r="J703" s="140">
        <f>ROUND(I703*H703,2)</f>
        <v>0</v>
      </c>
      <c r="K703" s="136" t="s">
        <v>317</v>
      </c>
      <c r="L703" s="34"/>
      <c r="M703" s="141" t="s">
        <v>43</v>
      </c>
      <c r="N703" s="142" t="s">
        <v>52</v>
      </c>
      <c r="P703" s="143">
        <f>O703*H703</f>
        <v>0</v>
      </c>
      <c r="Q703" s="143">
        <v>3.9269999999999999E-2</v>
      </c>
      <c r="R703" s="143">
        <f>Q703*H703</f>
        <v>0.31415999999999999</v>
      </c>
      <c r="S703" s="143">
        <v>0</v>
      </c>
      <c r="T703" s="144">
        <f>S703*H703</f>
        <v>0</v>
      </c>
      <c r="AR703" s="145" t="s">
        <v>318</v>
      </c>
      <c r="AT703" s="145" t="s">
        <v>313</v>
      </c>
      <c r="AU703" s="145" t="s">
        <v>90</v>
      </c>
      <c r="AY703" s="18" t="s">
        <v>311</v>
      </c>
      <c r="BE703" s="146">
        <f>IF(N703="základní",J703,0)</f>
        <v>0</v>
      </c>
      <c r="BF703" s="146">
        <f>IF(N703="snížená",J703,0)</f>
        <v>0</v>
      </c>
      <c r="BG703" s="146">
        <f>IF(N703="zákl. přenesená",J703,0)</f>
        <v>0</v>
      </c>
      <c r="BH703" s="146">
        <f>IF(N703="sníž. přenesená",J703,0)</f>
        <v>0</v>
      </c>
      <c r="BI703" s="146">
        <f>IF(N703="nulová",J703,0)</f>
        <v>0</v>
      </c>
      <c r="BJ703" s="18" t="s">
        <v>88</v>
      </c>
      <c r="BK703" s="146">
        <f>ROUND(I703*H703,2)</f>
        <v>0</v>
      </c>
      <c r="BL703" s="18" t="s">
        <v>318</v>
      </c>
      <c r="BM703" s="145" t="s">
        <v>6053</v>
      </c>
    </row>
    <row r="704" spans="2:65" s="1" customFormat="1" ht="11.25" x14ac:dyDescent="0.2">
      <c r="B704" s="34"/>
      <c r="D704" s="147" t="s">
        <v>320</v>
      </c>
      <c r="F704" s="148" t="s">
        <v>6054</v>
      </c>
      <c r="I704" s="149"/>
      <c r="L704" s="34"/>
      <c r="M704" s="150"/>
      <c r="T704" s="55"/>
      <c r="AT704" s="18" t="s">
        <v>320</v>
      </c>
      <c r="AU704" s="18" t="s">
        <v>90</v>
      </c>
    </row>
    <row r="705" spans="2:65" s="1" customFormat="1" ht="16.5" customHeight="1" x14ac:dyDescent="0.2">
      <c r="B705" s="34"/>
      <c r="C705" s="172" t="s">
        <v>1050</v>
      </c>
      <c r="D705" s="172" t="s">
        <v>634</v>
      </c>
      <c r="E705" s="173" t="s">
        <v>6055</v>
      </c>
      <c r="F705" s="174" t="s">
        <v>6056</v>
      </c>
      <c r="G705" s="175" t="s">
        <v>340</v>
      </c>
      <c r="H705" s="176">
        <v>8</v>
      </c>
      <c r="I705" s="177"/>
      <c r="J705" s="178">
        <f>ROUND(I705*H705,2)</f>
        <v>0</v>
      </c>
      <c r="K705" s="174" t="s">
        <v>43</v>
      </c>
      <c r="L705" s="179"/>
      <c r="M705" s="180" t="s">
        <v>43</v>
      </c>
      <c r="N705" s="181" t="s">
        <v>52</v>
      </c>
      <c r="P705" s="143">
        <f>O705*H705</f>
        <v>0</v>
      </c>
      <c r="Q705" s="143">
        <v>0.6</v>
      </c>
      <c r="R705" s="143">
        <f>Q705*H705</f>
        <v>4.8</v>
      </c>
      <c r="S705" s="143">
        <v>0</v>
      </c>
      <c r="T705" s="144">
        <f>S705*H705</f>
        <v>0</v>
      </c>
      <c r="AR705" s="145" t="s">
        <v>362</v>
      </c>
      <c r="AT705" s="145" t="s">
        <v>634</v>
      </c>
      <c r="AU705" s="145" t="s">
        <v>90</v>
      </c>
      <c r="AY705" s="18" t="s">
        <v>311</v>
      </c>
      <c r="BE705" s="146">
        <f>IF(N705="základní",J705,0)</f>
        <v>0</v>
      </c>
      <c r="BF705" s="146">
        <f>IF(N705="snížená",J705,0)</f>
        <v>0</v>
      </c>
      <c r="BG705" s="146">
        <f>IF(N705="zákl. přenesená",J705,0)</f>
        <v>0</v>
      </c>
      <c r="BH705" s="146">
        <f>IF(N705="sníž. přenesená",J705,0)</f>
        <v>0</v>
      </c>
      <c r="BI705" s="146">
        <f>IF(N705="nulová",J705,0)</f>
        <v>0</v>
      </c>
      <c r="BJ705" s="18" t="s">
        <v>88</v>
      </c>
      <c r="BK705" s="146">
        <f>ROUND(I705*H705,2)</f>
        <v>0</v>
      </c>
      <c r="BL705" s="18" t="s">
        <v>318</v>
      </c>
      <c r="BM705" s="145" t="s">
        <v>6057</v>
      </c>
    </row>
    <row r="706" spans="2:65" s="12" customFormat="1" ht="11.25" x14ac:dyDescent="0.2">
      <c r="B706" s="151"/>
      <c r="D706" s="152" t="s">
        <v>322</v>
      </c>
      <c r="E706" s="153" t="s">
        <v>43</v>
      </c>
      <c r="F706" s="154" t="s">
        <v>5694</v>
      </c>
      <c r="H706" s="155">
        <v>1</v>
      </c>
      <c r="I706" s="156"/>
      <c r="L706" s="151"/>
      <c r="M706" s="157"/>
      <c r="T706" s="158"/>
      <c r="AT706" s="153" t="s">
        <v>322</v>
      </c>
      <c r="AU706" s="153" t="s">
        <v>90</v>
      </c>
      <c r="AV706" s="12" t="s">
        <v>90</v>
      </c>
      <c r="AW706" s="12" t="s">
        <v>41</v>
      </c>
      <c r="AX706" s="12" t="s">
        <v>81</v>
      </c>
      <c r="AY706" s="153" t="s">
        <v>311</v>
      </c>
    </row>
    <row r="707" spans="2:65" s="12" customFormat="1" ht="11.25" x14ac:dyDescent="0.2">
      <c r="B707" s="151"/>
      <c r="D707" s="152" t="s">
        <v>322</v>
      </c>
      <c r="E707" s="153" t="s">
        <v>43</v>
      </c>
      <c r="F707" s="154" t="s">
        <v>5683</v>
      </c>
      <c r="H707" s="155">
        <v>1</v>
      </c>
      <c r="I707" s="156"/>
      <c r="L707" s="151"/>
      <c r="M707" s="157"/>
      <c r="T707" s="158"/>
      <c r="AT707" s="153" t="s">
        <v>322</v>
      </c>
      <c r="AU707" s="153" t="s">
        <v>90</v>
      </c>
      <c r="AV707" s="12" t="s">
        <v>90</v>
      </c>
      <c r="AW707" s="12" t="s">
        <v>41</v>
      </c>
      <c r="AX707" s="12" t="s">
        <v>81</v>
      </c>
      <c r="AY707" s="153" t="s">
        <v>311</v>
      </c>
    </row>
    <row r="708" spans="2:65" s="12" customFormat="1" ht="11.25" x14ac:dyDescent="0.2">
      <c r="B708" s="151"/>
      <c r="D708" s="152" t="s">
        <v>322</v>
      </c>
      <c r="E708" s="153" t="s">
        <v>43</v>
      </c>
      <c r="F708" s="154" t="s">
        <v>6030</v>
      </c>
      <c r="H708" s="155">
        <v>1</v>
      </c>
      <c r="I708" s="156"/>
      <c r="L708" s="151"/>
      <c r="M708" s="157"/>
      <c r="T708" s="158"/>
      <c r="AT708" s="153" t="s">
        <v>322</v>
      </c>
      <c r="AU708" s="153" t="s">
        <v>90</v>
      </c>
      <c r="AV708" s="12" t="s">
        <v>90</v>
      </c>
      <c r="AW708" s="12" t="s">
        <v>41</v>
      </c>
      <c r="AX708" s="12" t="s">
        <v>81</v>
      </c>
      <c r="AY708" s="153" t="s">
        <v>311</v>
      </c>
    </row>
    <row r="709" spans="2:65" s="12" customFormat="1" ht="11.25" x14ac:dyDescent="0.2">
      <c r="B709" s="151"/>
      <c r="D709" s="152" t="s">
        <v>322</v>
      </c>
      <c r="E709" s="153" t="s">
        <v>43</v>
      </c>
      <c r="F709" s="154" t="s">
        <v>5679</v>
      </c>
      <c r="H709" s="155">
        <v>1</v>
      </c>
      <c r="I709" s="156"/>
      <c r="L709" s="151"/>
      <c r="M709" s="157"/>
      <c r="T709" s="158"/>
      <c r="AT709" s="153" t="s">
        <v>322</v>
      </c>
      <c r="AU709" s="153" t="s">
        <v>90</v>
      </c>
      <c r="AV709" s="12" t="s">
        <v>90</v>
      </c>
      <c r="AW709" s="12" t="s">
        <v>41</v>
      </c>
      <c r="AX709" s="12" t="s">
        <v>81</v>
      </c>
      <c r="AY709" s="153" t="s">
        <v>311</v>
      </c>
    </row>
    <row r="710" spans="2:65" s="12" customFormat="1" ht="11.25" x14ac:dyDescent="0.2">
      <c r="B710" s="151"/>
      <c r="D710" s="152" t="s">
        <v>322</v>
      </c>
      <c r="E710" s="153" t="s">
        <v>43</v>
      </c>
      <c r="F710" s="154" t="s">
        <v>5684</v>
      </c>
      <c r="H710" s="155">
        <v>1</v>
      </c>
      <c r="I710" s="156"/>
      <c r="L710" s="151"/>
      <c r="M710" s="157"/>
      <c r="T710" s="158"/>
      <c r="AT710" s="153" t="s">
        <v>322</v>
      </c>
      <c r="AU710" s="153" t="s">
        <v>90</v>
      </c>
      <c r="AV710" s="12" t="s">
        <v>90</v>
      </c>
      <c r="AW710" s="12" t="s">
        <v>41</v>
      </c>
      <c r="AX710" s="12" t="s">
        <v>81</v>
      </c>
      <c r="AY710" s="153" t="s">
        <v>311</v>
      </c>
    </row>
    <row r="711" spans="2:65" s="12" customFormat="1" ht="11.25" x14ac:dyDescent="0.2">
      <c r="B711" s="151"/>
      <c r="D711" s="152" t="s">
        <v>322</v>
      </c>
      <c r="E711" s="153" t="s">
        <v>43</v>
      </c>
      <c r="F711" s="154" t="s">
        <v>5688</v>
      </c>
      <c r="H711" s="155">
        <v>1</v>
      </c>
      <c r="I711" s="156"/>
      <c r="L711" s="151"/>
      <c r="M711" s="157"/>
      <c r="T711" s="158"/>
      <c r="AT711" s="153" t="s">
        <v>322</v>
      </c>
      <c r="AU711" s="153" t="s">
        <v>90</v>
      </c>
      <c r="AV711" s="12" t="s">
        <v>90</v>
      </c>
      <c r="AW711" s="12" t="s">
        <v>41</v>
      </c>
      <c r="AX711" s="12" t="s">
        <v>81</v>
      </c>
      <c r="AY711" s="153" t="s">
        <v>311</v>
      </c>
    </row>
    <row r="712" spans="2:65" s="12" customFormat="1" ht="11.25" x14ac:dyDescent="0.2">
      <c r="B712" s="151"/>
      <c r="D712" s="152" t="s">
        <v>322</v>
      </c>
      <c r="E712" s="153" t="s">
        <v>43</v>
      </c>
      <c r="F712" s="154" t="s">
        <v>5689</v>
      </c>
      <c r="H712" s="155">
        <v>1</v>
      </c>
      <c r="I712" s="156"/>
      <c r="L712" s="151"/>
      <c r="M712" s="157"/>
      <c r="T712" s="158"/>
      <c r="AT712" s="153" t="s">
        <v>322</v>
      </c>
      <c r="AU712" s="153" t="s">
        <v>90</v>
      </c>
      <c r="AV712" s="12" t="s">
        <v>90</v>
      </c>
      <c r="AW712" s="12" t="s">
        <v>41</v>
      </c>
      <c r="AX712" s="12" t="s">
        <v>81</v>
      </c>
      <c r="AY712" s="153" t="s">
        <v>311</v>
      </c>
    </row>
    <row r="713" spans="2:65" s="12" customFormat="1" ht="11.25" x14ac:dyDescent="0.2">
      <c r="B713" s="151"/>
      <c r="D713" s="152" t="s">
        <v>322</v>
      </c>
      <c r="E713" s="153" t="s">
        <v>43</v>
      </c>
      <c r="F713" s="154" t="s">
        <v>5690</v>
      </c>
      <c r="H713" s="155">
        <v>1</v>
      </c>
      <c r="I713" s="156"/>
      <c r="L713" s="151"/>
      <c r="M713" s="157"/>
      <c r="T713" s="158"/>
      <c r="AT713" s="153" t="s">
        <v>322</v>
      </c>
      <c r="AU713" s="153" t="s">
        <v>90</v>
      </c>
      <c r="AV713" s="12" t="s">
        <v>90</v>
      </c>
      <c r="AW713" s="12" t="s">
        <v>41</v>
      </c>
      <c r="AX713" s="12" t="s">
        <v>81</v>
      </c>
      <c r="AY713" s="153" t="s">
        <v>311</v>
      </c>
    </row>
    <row r="714" spans="2:65" s="13" customFormat="1" ht="11.25" x14ac:dyDescent="0.2">
      <c r="B714" s="159"/>
      <c r="D714" s="152" t="s">
        <v>322</v>
      </c>
      <c r="E714" s="160" t="s">
        <v>43</v>
      </c>
      <c r="F714" s="161" t="s">
        <v>331</v>
      </c>
      <c r="H714" s="162">
        <v>8</v>
      </c>
      <c r="I714" s="163"/>
      <c r="L714" s="159"/>
      <c r="M714" s="164"/>
      <c r="T714" s="165"/>
      <c r="AT714" s="160" t="s">
        <v>322</v>
      </c>
      <c r="AU714" s="160" t="s">
        <v>90</v>
      </c>
      <c r="AV714" s="13" t="s">
        <v>318</v>
      </c>
      <c r="AW714" s="13" t="s">
        <v>41</v>
      </c>
      <c r="AX714" s="13" t="s">
        <v>88</v>
      </c>
      <c r="AY714" s="160" t="s">
        <v>311</v>
      </c>
    </row>
    <row r="715" spans="2:65" s="1" customFormat="1" ht="21.75" customHeight="1" x14ac:dyDescent="0.2">
      <c r="B715" s="34"/>
      <c r="C715" s="134" t="s">
        <v>1053</v>
      </c>
      <c r="D715" s="134" t="s">
        <v>313</v>
      </c>
      <c r="E715" s="135" t="s">
        <v>6058</v>
      </c>
      <c r="F715" s="136" t="s">
        <v>6059</v>
      </c>
      <c r="G715" s="137" t="s">
        <v>250</v>
      </c>
      <c r="H715" s="138">
        <v>40.825000000000003</v>
      </c>
      <c r="I715" s="139"/>
      <c r="J715" s="140">
        <f>ROUND(I715*H715,2)</f>
        <v>0</v>
      </c>
      <c r="K715" s="136" t="s">
        <v>317</v>
      </c>
      <c r="L715" s="34"/>
      <c r="M715" s="141" t="s">
        <v>43</v>
      </c>
      <c r="N715" s="142" t="s">
        <v>52</v>
      </c>
      <c r="P715" s="143">
        <f>O715*H715</f>
        <v>0</v>
      </c>
      <c r="Q715" s="143">
        <v>1.7160000000000002E-2</v>
      </c>
      <c r="R715" s="143">
        <f>Q715*H715</f>
        <v>0.7005570000000001</v>
      </c>
      <c r="S715" s="143">
        <v>0</v>
      </c>
      <c r="T715" s="144">
        <f>S715*H715</f>
        <v>0</v>
      </c>
      <c r="AR715" s="145" t="s">
        <v>318</v>
      </c>
      <c r="AT715" s="145" t="s">
        <v>313</v>
      </c>
      <c r="AU715" s="145" t="s">
        <v>90</v>
      </c>
      <c r="AY715" s="18" t="s">
        <v>311</v>
      </c>
      <c r="BE715" s="146">
        <f>IF(N715="základní",J715,0)</f>
        <v>0</v>
      </c>
      <c r="BF715" s="146">
        <f>IF(N715="snížená",J715,0)</f>
        <v>0</v>
      </c>
      <c r="BG715" s="146">
        <f>IF(N715="zákl. přenesená",J715,0)</f>
        <v>0</v>
      </c>
      <c r="BH715" s="146">
        <f>IF(N715="sníž. přenesená",J715,0)</f>
        <v>0</v>
      </c>
      <c r="BI715" s="146">
        <f>IF(N715="nulová",J715,0)</f>
        <v>0</v>
      </c>
      <c r="BJ715" s="18" t="s">
        <v>88</v>
      </c>
      <c r="BK715" s="146">
        <f>ROUND(I715*H715,2)</f>
        <v>0</v>
      </c>
      <c r="BL715" s="18" t="s">
        <v>318</v>
      </c>
      <c r="BM715" s="145" t="s">
        <v>6060</v>
      </c>
    </row>
    <row r="716" spans="2:65" s="1" customFormat="1" ht="11.25" x14ac:dyDescent="0.2">
      <c r="B716" s="34"/>
      <c r="D716" s="147" t="s">
        <v>320</v>
      </c>
      <c r="F716" s="148" t="s">
        <v>6061</v>
      </c>
      <c r="I716" s="149"/>
      <c r="L716" s="34"/>
      <c r="M716" s="150"/>
      <c r="T716" s="55"/>
      <c r="AT716" s="18" t="s">
        <v>320</v>
      </c>
      <c r="AU716" s="18" t="s">
        <v>90</v>
      </c>
    </row>
    <row r="717" spans="2:65" s="12" customFormat="1" ht="11.25" x14ac:dyDescent="0.2">
      <c r="B717" s="151"/>
      <c r="D717" s="152" t="s">
        <v>322</v>
      </c>
      <c r="E717" s="153" t="s">
        <v>43</v>
      </c>
      <c r="F717" s="154" t="s">
        <v>6062</v>
      </c>
      <c r="H717" s="155">
        <v>9.1310000000000002</v>
      </c>
      <c r="I717" s="156"/>
      <c r="L717" s="151"/>
      <c r="M717" s="157"/>
      <c r="T717" s="158"/>
      <c r="AT717" s="153" t="s">
        <v>322</v>
      </c>
      <c r="AU717" s="153" t="s">
        <v>90</v>
      </c>
      <c r="AV717" s="12" t="s">
        <v>90</v>
      </c>
      <c r="AW717" s="12" t="s">
        <v>41</v>
      </c>
      <c r="AX717" s="12" t="s">
        <v>81</v>
      </c>
      <c r="AY717" s="153" t="s">
        <v>311</v>
      </c>
    </row>
    <row r="718" spans="2:65" s="12" customFormat="1" ht="11.25" x14ac:dyDescent="0.2">
      <c r="B718" s="151"/>
      <c r="D718" s="152" t="s">
        <v>322</v>
      </c>
      <c r="E718" s="153" t="s">
        <v>43</v>
      </c>
      <c r="F718" s="154" t="s">
        <v>6063</v>
      </c>
      <c r="H718" s="155">
        <v>25.355</v>
      </c>
      <c r="I718" s="156"/>
      <c r="L718" s="151"/>
      <c r="M718" s="157"/>
      <c r="T718" s="158"/>
      <c r="AT718" s="153" t="s">
        <v>322</v>
      </c>
      <c r="AU718" s="153" t="s">
        <v>90</v>
      </c>
      <c r="AV718" s="12" t="s">
        <v>90</v>
      </c>
      <c r="AW718" s="12" t="s">
        <v>41</v>
      </c>
      <c r="AX718" s="12" t="s">
        <v>81</v>
      </c>
      <c r="AY718" s="153" t="s">
        <v>311</v>
      </c>
    </row>
    <row r="719" spans="2:65" s="12" customFormat="1" ht="11.25" x14ac:dyDescent="0.2">
      <c r="B719" s="151"/>
      <c r="D719" s="152" t="s">
        <v>322</v>
      </c>
      <c r="E719" s="153" t="s">
        <v>43</v>
      </c>
      <c r="F719" s="154" t="s">
        <v>6064</v>
      </c>
      <c r="H719" s="155">
        <v>6.3390000000000004</v>
      </c>
      <c r="I719" s="156"/>
      <c r="L719" s="151"/>
      <c r="M719" s="157"/>
      <c r="T719" s="158"/>
      <c r="AT719" s="153" t="s">
        <v>322</v>
      </c>
      <c r="AU719" s="153" t="s">
        <v>90</v>
      </c>
      <c r="AV719" s="12" t="s">
        <v>90</v>
      </c>
      <c r="AW719" s="12" t="s">
        <v>41</v>
      </c>
      <c r="AX719" s="12" t="s">
        <v>81</v>
      </c>
      <c r="AY719" s="153" t="s">
        <v>311</v>
      </c>
    </row>
    <row r="720" spans="2:65" s="13" customFormat="1" ht="11.25" x14ac:dyDescent="0.2">
      <c r="B720" s="159"/>
      <c r="D720" s="152" t="s">
        <v>322</v>
      </c>
      <c r="E720" s="160" t="s">
        <v>43</v>
      </c>
      <c r="F720" s="161" t="s">
        <v>331</v>
      </c>
      <c r="H720" s="162">
        <v>40.825000000000003</v>
      </c>
      <c r="I720" s="163"/>
      <c r="L720" s="159"/>
      <c r="M720" s="164"/>
      <c r="T720" s="165"/>
      <c r="AT720" s="160" t="s">
        <v>322</v>
      </c>
      <c r="AU720" s="160" t="s">
        <v>90</v>
      </c>
      <c r="AV720" s="13" t="s">
        <v>318</v>
      </c>
      <c r="AW720" s="13" t="s">
        <v>41</v>
      </c>
      <c r="AX720" s="13" t="s">
        <v>88</v>
      </c>
      <c r="AY720" s="160" t="s">
        <v>311</v>
      </c>
    </row>
    <row r="721" spans="2:65" s="1" customFormat="1" ht="24.2" customHeight="1" x14ac:dyDescent="0.2">
      <c r="B721" s="34"/>
      <c r="C721" s="134" t="s">
        <v>1059</v>
      </c>
      <c r="D721" s="134" t="s">
        <v>313</v>
      </c>
      <c r="E721" s="135" t="s">
        <v>6065</v>
      </c>
      <c r="F721" s="136" t="s">
        <v>6066</v>
      </c>
      <c r="G721" s="137" t="s">
        <v>250</v>
      </c>
      <c r="H721" s="138">
        <v>40.825000000000003</v>
      </c>
      <c r="I721" s="139"/>
      <c r="J721" s="140">
        <f>ROUND(I721*H721,2)</f>
        <v>0</v>
      </c>
      <c r="K721" s="136" t="s">
        <v>317</v>
      </c>
      <c r="L721" s="34"/>
      <c r="M721" s="141" t="s">
        <v>43</v>
      </c>
      <c r="N721" s="142" t="s">
        <v>52</v>
      </c>
      <c r="P721" s="143">
        <f>O721*H721</f>
        <v>0</v>
      </c>
      <c r="Q721" s="143">
        <v>0</v>
      </c>
      <c r="R721" s="143">
        <f>Q721*H721</f>
        <v>0</v>
      </c>
      <c r="S721" s="143">
        <v>0</v>
      </c>
      <c r="T721" s="144">
        <f>S721*H721</f>
        <v>0</v>
      </c>
      <c r="AR721" s="145" t="s">
        <v>318</v>
      </c>
      <c r="AT721" s="145" t="s">
        <v>313</v>
      </c>
      <c r="AU721" s="145" t="s">
        <v>90</v>
      </c>
      <c r="AY721" s="18" t="s">
        <v>311</v>
      </c>
      <c r="BE721" s="146">
        <f>IF(N721="základní",J721,0)</f>
        <v>0</v>
      </c>
      <c r="BF721" s="146">
        <f>IF(N721="snížená",J721,0)</f>
        <v>0</v>
      </c>
      <c r="BG721" s="146">
        <f>IF(N721="zákl. přenesená",J721,0)</f>
        <v>0</v>
      </c>
      <c r="BH721" s="146">
        <f>IF(N721="sníž. přenesená",J721,0)</f>
        <v>0</v>
      </c>
      <c r="BI721" s="146">
        <f>IF(N721="nulová",J721,0)</f>
        <v>0</v>
      </c>
      <c r="BJ721" s="18" t="s">
        <v>88</v>
      </c>
      <c r="BK721" s="146">
        <f>ROUND(I721*H721,2)</f>
        <v>0</v>
      </c>
      <c r="BL721" s="18" t="s">
        <v>318</v>
      </c>
      <c r="BM721" s="145" t="s">
        <v>6067</v>
      </c>
    </row>
    <row r="722" spans="2:65" s="1" customFormat="1" ht="11.25" x14ac:dyDescent="0.2">
      <c r="B722" s="34"/>
      <c r="D722" s="147" t="s">
        <v>320</v>
      </c>
      <c r="F722" s="148" t="s">
        <v>6068</v>
      </c>
      <c r="I722" s="149"/>
      <c r="L722" s="34"/>
      <c r="M722" s="150"/>
      <c r="T722" s="55"/>
      <c r="AT722" s="18" t="s">
        <v>320</v>
      </c>
      <c r="AU722" s="18" t="s">
        <v>90</v>
      </c>
    </row>
    <row r="723" spans="2:65" s="1" customFormat="1" ht="24.2" customHeight="1" x14ac:dyDescent="0.2">
      <c r="B723" s="34"/>
      <c r="C723" s="134" t="s">
        <v>1062</v>
      </c>
      <c r="D723" s="134" t="s">
        <v>313</v>
      </c>
      <c r="E723" s="135" t="s">
        <v>6069</v>
      </c>
      <c r="F723" s="136" t="s">
        <v>6070</v>
      </c>
      <c r="G723" s="137" t="s">
        <v>340</v>
      </c>
      <c r="H723" s="138">
        <v>14</v>
      </c>
      <c r="I723" s="139"/>
      <c r="J723" s="140">
        <f>ROUND(I723*H723,2)</f>
        <v>0</v>
      </c>
      <c r="K723" s="136" t="s">
        <v>317</v>
      </c>
      <c r="L723" s="34"/>
      <c r="M723" s="141" t="s">
        <v>43</v>
      </c>
      <c r="N723" s="142" t="s">
        <v>52</v>
      </c>
      <c r="P723" s="143">
        <f>O723*H723</f>
        <v>0</v>
      </c>
      <c r="Q723" s="143">
        <v>0.09</v>
      </c>
      <c r="R723" s="143">
        <f>Q723*H723</f>
        <v>1.26</v>
      </c>
      <c r="S723" s="143">
        <v>0</v>
      </c>
      <c r="T723" s="144">
        <f>S723*H723</f>
        <v>0</v>
      </c>
      <c r="AR723" s="145" t="s">
        <v>318</v>
      </c>
      <c r="AT723" s="145" t="s">
        <v>313</v>
      </c>
      <c r="AU723" s="145" t="s">
        <v>90</v>
      </c>
      <c r="AY723" s="18" t="s">
        <v>311</v>
      </c>
      <c r="BE723" s="146">
        <f>IF(N723="základní",J723,0)</f>
        <v>0</v>
      </c>
      <c r="BF723" s="146">
        <f>IF(N723="snížená",J723,0)</f>
        <v>0</v>
      </c>
      <c r="BG723" s="146">
        <f>IF(N723="zákl. přenesená",J723,0)</f>
        <v>0</v>
      </c>
      <c r="BH723" s="146">
        <f>IF(N723="sníž. přenesená",J723,0)</f>
        <v>0</v>
      </c>
      <c r="BI723" s="146">
        <f>IF(N723="nulová",J723,0)</f>
        <v>0</v>
      </c>
      <c r="BJ723" s="18" t="s">
        <v>88</v>
      </c>
      <c r="BK723" s="146">
        <f>ROUND(I723*H723,2)</f>
        <v>0</v>
      </c>
      <c r="BL723" s="18" t="s">
        <v>318</v>
      </c>
      <c r="BM723" s="145" t="s">
        <v>6071</v>
      </c>
    </row>
    <row r="724" spans="2:65" s="1" customFormat="1" ht="11.25" x14ac:dyDescent="0.2">
      <c r="B724" s="34"/>
      <c r="D724" s="147" t="s">
        <v>320</v>
      </c>
      <c r="F724" s="148" t="s">
        <v>6072</v>
      </c>
      <c r="I724" s="149"/>
      <c r="L724" s="34"/>
      <c r="M724" s="150"/>
      <c r="T724" s="55"/>
      <c r="AT724" s="18" t="s">
        <v>320</v>
      </c>
      <c r="AU724" s="18" t="s">
        <v>90</v>
      </c>
    </row>
    <row r="725" spans="2:65" s="1" customFormat="1" ht="16.5" customHeight="1" x14ac:dyDescent="0.2">
      <c r="B725" s="34"/>
      <c r="C725" s="172" t="s">
        <v>1067</v>
      </c>
      <c r="D725" s="172" t="s">
        <v>634</v>
      </c>
      <c r="E725" s="173" t="s">
        <v>6073</v>
      </c>
      <c r="F725" s="174" t="s">
        <v>6074</v>
      </c>
      <c r="G725" s="175" t="s">
        <v>340</v>
      </c>
      <c r="H725" s="176">
        <v>6</v>
      </c>
      <c r="I725" s="177"/>
      <c r="J725" s="178">
        <f>ROUND(I725*H725,2)</f>
        <v>0</v>
      </c>
      <c r="K725" s="174" t="s">
        <v>317</v>
      </c>
      <c r="L725" s="179"/>
      <c r="M725" s="180" t="s">
        <v>43</v>
      </c>
      <c r="N725" s="181" t="s">
        <v>52</v>
      </c>
      <c r="P725" s="143">
        <f>O725*H725</f>
        <v>0</v>
      </c>
      <c r="Q725" s="143">
        <v>0.19600000000000001</v>
      </c>
      <c r="R725" s="143">
        <f>Q725*H725</f>
        <v>1.1760000000000002</v>
      </c>
      <c r="S725" s="143">
        <v>0</v>
      </c>
      <c r="T725" s="144">
        <f>S725*H725</f>
        <v>0</v>
      </c>
      <c r="AR725" s="145" t="s">
        <v>362</v>
      </c>
      <c r="AT725" s="145" t="s">
        <v>634</v>
      </c>
      <c r="AU725" s="145" t="s">
        <v>90</v>
      </c>
      <c r="AY725" s="18" t="s">
        <v>311</v>
      </c>
      <c r="BE725" s="146">
        <f>IF(N725="základní",J725,0)</f>
        <v>0</v>
      </c>
      <c r="BF725" s="146">
        <f>IF(N725="snížená",J725,0)</f>
        <v>0</v>
      </c>
      <c r="BG725" s="146">
        <f>IF(N725="zákl. přenesená",J725,0)</f>
        <v>0</v>
      </c>
      <c r="BH725" s="146">
        <f>IF(N725="sníž. přenesená",J725,0)</f>
        <v>0</v>
      </c>
      <c r="BI725" s="146">
        <f>IF(N725="nulová",J725,0)</f>
        <v>0</v>
      </c>
      <c r="BJ725" s="18" t="s">
        <v>88</v>
      </c>
      <c r="BK725" s="146">
        <f>ROUND(I725*H725,2)</f>
        <v>0</v>
      </c>
      <c r="BL725" s="18" t="s">
        <v>318</v>
      </c>
      <c r="BM725" s="145" t="s">
        <v>6075</v>
      </c>
    </row>
    <row r="726" spans="2:65" s="12" customFormat="1" ht="11.25" x14ac:dyDescent="0.2">
      <c r="B726" s="151"/>
      <c r="D726" s="152" t="s">
        <v>322</v>
      </c>
      <c r="E726" s="153" t="s">
        <v>43</v>
      </c>
      <c r="F726" s="154" t="s">
        <v>5665</v>
      </c>
      <c r="H726" s="155">
        <v>1</v>
      </c>
      <c r="I726" s="156"/>
      <c r="L726" s="151"/>
      <c r="M726" s="157"/>
      <c r="T726" s="158"/>
      <c r="AT726" s="153" t="s">
        <v>322</v>
      </c>
      <c r="AU726" s="153" t="s">
        <v>90</v>
      </c>
      <c r="AV726" s="12" t="s">
        <v>90</v>
      </c>
      <c r="AW726" s="12" t="s">
        <v>41</v>
      </c>
      <c r="AX726" s="12" t="s">
        <v>81</v>
      </c>
      <c r="AY726" s="153" t="s">
        <v>311</v>
      </c>
    </row>
    <row r="727" spans="2:65" s="12" customFormat="1" ht="11.25" x14ac:dyDescent="0.2">
      <c r="B727" s="151"/>
      <c r="D727" s="152" t="s">
        <v>322</v>
      </c>
      <c r="E727" s="153" t="s">
        <v>43</v>
      </c>
      <c r="F727" s="154" t="s">
        <v>5660</v>
      </c>
      <c r="H727" s="155">
        <v>1</v>
      </c>
      <c r="I727" s="156"/>
      <c r="L727" s="151"/>
      <c r="M727" s="157"/>
      <c r="T727" s="158"/>
      <c r="AT727" s="153" t="s">
        <v>322</v>
      </c>
      <c r="AU727" s="153" t="s">
        <v>90</v>
      </c>
      <c r="AV727" s="12" t="s">
        <v>90</v>
      </c>
      <c r="AW727" s="12" t="s">
        <v>41</v>
      </c>
      <c r="AX727" s="12" t="s">
        <v>81</v>
      </c>
      <c r="AY727" s="153" t="s">
        <v>311</v>
      </c>
    </row>
    <row r="728" spans="2:65" s="12" customFormat="1" ht="11.25" x14ac:dyDescent="0.2">
      <c r="B728" s="151"/>
      <c r="D728" s="152" t="s">
        <v>322</v>
      </c>
      <c r="E728" s="153" t="s">
        <v>43</v>
      </c>
      <c r="F728" s="154" t="s">
        <v>5670</v>
      </c>
      <c r="H728" s="155">
        <v>1</v>
      </c>
      <c r="I728" s="156"/>
      <c r="L728" s="151"/>
      <c r="M728" s="157"/>
      <c r="T728" s="158"/>
      <c r="AT728" s="153" t="s">
        <v>322</v>
      </c>
      <c r="AU728" s="153" t="s">
        <v>90</v>
      </c>
      <c r="AV728" s="12" t="s">
        <v>90</v>
      </c>
      <c r="AW728" s="12" t="s">
        <v>41</v>
      </c>
      <c r="AX728" s="12" t="s">
        <v>81</v>
      </c>
      <c r="AY728" s="153" t="s">
        <v>311</v>
      </c>
    </row>
    <row r="729" spans="2:65" s="12" customFormat="1" ht="11.25" x14ac:dyDescent="0.2">
      <c r="B729" s="151"/>
      <c r="D729" s="152" t="s">
        <v>322</v>
      </c>
      <c r="E729" s="153" t="s">
        <v>43</v>
      </c>
      <c r="F729" s="154" t="s">
        <v>5661</v>
      </c>
      <c r="H729" s="155">
        <v>1</v>
      </c>
      <c r="I729" s="156"/>
      <c r="L729" s="151"/>
      <c r="M729" s="157"/>
      <c r="T729" s="158"/>
      <c r="AT729" s="153" t="s">
        <v>322</v>
      </c>
      <c r="AU729" s="153" t="s">
        <v>90</v>
      </c>
      <c r="AV729" s="12" t="s">
        <v>90</v>
      </c>
      <c r="AW729" s="12" t="s">
        <v>41</v>
      </c>
      <c r="AX729" s="12" t="s">
        <v>81</v>
      </c>
      <c r="AY729" s="153" t="s">
        <v>311</v>
      </c>
    </row>
    <row r="730" spans="2:65" s="12" customFormat="1" ht="11.25" x14ac:dyDescent="0.2">
      <c r="B730" s="151"/>
      <c r="D730" s="152" t="s">
        <v>322</v>
      </c>
      <c r="E730" s="153" t="s">
        <v>43</v>
      </c>
      <c r="F730" s="154" t="s">
        <v>6026</v>
      </c>
      <c r="H730" s="155">
        <v>1</v>
      </c>
      <c r="I730" s="156"/>
      <c r="L730" s="151"/>
      <c r="M730" s="157"/>
      <c r="T730" s="158"/>
      <c r="AT730" s="153" t="s">
        <v>322</v>
      </c>
      <c r="AU730" s="153" t="s">
        <v>90</v>
      </c>
      <c r="AV730" s="12" t="s">
        <v>90</v>
      </c>
      <c r="AW730" s="12" t="s">
        <v>41</v>
      </c>
      <c r="AX730" s="12" t="s">
        <v>81</v>
      </c>
      <c r="AY730" s="153" t="s">
        <v>311</v>
      </c>
    </row>
    <row r="731" spans="2:65" s="12" customFormat="1" ht="11.25" x14ac:dyDescent="0.2">
      <c r="B731" s="151"/>
      <c r="D731" s="152" t="s">
        <v>322</v>
      </c>
      <c r="E731" s="153" t="s">
        <v>43</v>
      </c>
      <c r="F731" s="154" t="s">
        <v>6076</v>
      </c>
      <c r="H731" s="155">
        <v>1</v>
      </c>
      <c r="I731" s="156"/>
      <c r="L731" s="151"/>
      <c r="M731" s="157"/>
      <c r="T731" s="158"/>
      <c r="AT731" s="153" t="s">
        <v>322</v>
      </c>
      <c r="AU731" s="153" t="s">
        <v>90</v>
      </c>
      <c r="AV731" s="12" t="s">
        <v>90</v>
      </c>
      <c r="AW731" s="12" t="s">
        <v>41</v>
      </c>
      <c r="AX731" s="12" t="s">
        <v>81</v>
      </c>
      <c r="AY731" s="153" t="s">
        <v>311</v>
      </c>
    </row>
    <row r="732" spans="2:65" s="13" customFormat="1" ht="11.25" x14ac:dyDescent="0.2">
      <c r="B732" s="159"/>
      <c r="D732" s="152" t="s">
        <v>322</v>
      </c>
      <c r="E732" s="160" t="s">
        <v>43</v>
      </c>
      <c r="F732" s="161" t="s">
        <v>331</v>
      </c>
      <c r="H732" s="162">
        <v>6</v>
      </c>
      <c r="I732" s="163"/>
      <c r="L732" s="159"/>
      <c r="M732" s="164"/>
      <c r="T732" s="165"/>
      <c r="AT732" s="160" t="s">
        <v>322</v>
      </c>
      <c r="AU732" s="160" t="s">
        <v>90</v>
      </c>
      <c r="AV732" s="13" t="s">
        <v>318</v>
      </c>
      <c r="AW732" s="13" t="s">
        <v>41</v>
      </c>
      <c r="AX732" s="13" t="s">
        <v>88</v>
      </c>
      <c r="AY732" s="160" t="s">
        <v>311</v>
      </c>
    </row>
    <row r="733" spans="2:65" s="1" customFormat="1" ht="16.5" customHeight="1" x14ac:dyDescent="0.2">
      <c r="B733" s="34"/>
      <c r="C733" s="172" t="s">
        <v>1071</v>
      </c>
      <c r="D733" s="172" t="s">
        <v>634</v>
      </c>
      <c r="E733" s="173" t="s">
        <v>6077</v>
      </c>
      <c r="F733" s="174" t="s">
        <v>6078</v>
      </c>
      <c r="G733" s="175" t="s">
        <v>340</v>
      </c>
      <c r="H733" s="176">
        <v>8</v>
      </c>
      <c r="I733" s="177"/>
      <c r="J733" s="178">
        <f>ROUND(I733*H733,2)</f>
        <v>0</v>
      </c>
      <c r="K733" s="174" t="s">
        <v>317</v>
      </c>
      <c r="L733" s="179"/>
      <c r="M733" s="180" t="s">
        <v>43</v>
      </c>
      <c r="N733" s="181" t="s">
        <v>52</v>
      </c>
      <c r="P733" s="143">
        <f>O733*H733</f>
        <v>0</v>
      </c>
      <c r="Q733" s="143">
        <v>8.1000000000000003E-2</v>
      </c>
      <c r="R733" s="143">
        <f>Q733*H733</f>
        <v>0.64800000000000002</v>
      </c>
      <c r="S733" s="143">
        <v>0</v>
      </c>
      <c r="T733" s="144">
        <f>S733*H733</f>
        <v>0</v>
      </c>
      <c r="AR733" s="145" t="s">
        <v>362</v>
      </c>
      <c r="AT733" s="145" t="s">
        <v>634</v>
      </c>
      <c r="AU733" s="145" t="s">
        <v>90</v>
      </c>
      <c r="AY733" s="18" t="s">
        <v>311</v>
      </c>
      <c r="BE733" s="146">
        <f>IF(N733="základní",J733,0)</f>
        <v>0</v>
      </c>
      <c r="BF733" s="146">
        <f>IF(N733="snížená",J733,0)</f>
        <v>0</v>
      </c>
      <c r="BG733" s="146">
        <f>IF(N733="zákl. přenesená",J733,0)</f>
        <v>0</v>
      </c>
      <c r="BH733" s="146">
        <f>IF(N733="sníž. přenesená",J733,0)</f>
        <v>0</v>
      </c>
      <c r="BI733" s="146">
        <f>IF(N733="nulová",J733,0)</f>
        <v>0</v>
      </c>
      <c r="BJ733" s="18" t="s">
        <v>88</v>
      </c>
      <c r="BK733" s="146">
        <f>ROUND(I733*H733,2)</f>
        <v>0</v>
      </c>
      <c r="BL733" s="18" t="s">
        <v>318</v>
      </c>
      <c r="BM733" s="145" t="s">
        <v>6079</v>
      </c>
    </row>
    <row r="734" spans="2:65" s="12" customFormat="1" ht="11.25" x14ac:dyDescent="0.2">
      <c r="B734" s="151"/>
      <c r="D734" s="152" t="s">
        <v>322</v>
      </c>
      <c r="E734" s="153" t="s">
        <v>43</v>
      </c>
      <c r="F734" s="154" t="s">
        <v>5694</v>
      </c>
      <c r="H734" s="155">
        <v>1</v>
      </c>
      <c r="I734" s="156"/>
      <c r="L734" s="151"/>
      <c r="M734" s="157"/>
      <c r="T734" s="158"/>
      <c r="AT734" s="153" t="s">
        <v>322</v>
      </c>
      <c r="AU734" s="153" t="s">
        <v>90</v>
      </c>
      <c r="AV734" s="12" t="s">
        <v>90</v>
      </c>
      <c r="AW734" s="12" t="s">
        <v>41</v>
      </c>
      <c r="AX734" s="12" t="s">
        <v>81</v>
      </c>
      <c r="AY734" s="153" t="s">
        <v>311</v>
      </c>
    </row>
    <row r="735" spans="2:65" s="12" customFormat="1" ht="11.25" x14ac:dyDescent="0.2">
      <c r="B735" s="151"/>
      <c r="D735" s="152" t="s">
        <v>322</v>
      </c>
      <c r="E735" s="153" t="s">
        <v>43</v>
      </c>
      <c r="F735" s="154" t="s">
        <v>5683</v>
      </c>
      <c r="H735" s="155">
        <v>1</v>
      </c>
      <c r="I735" s="156"/>
      <c r="L735" s="151"/>
      <c r="M735" s="157"/>
      <c r="T735" s="158"/>
      <c r="AT735" s="153" t="s">
        <v>322</v>
      </c>
      <c r="AU735" s="153" t="s">
        <v>90</v>
      </c>
      <c r="AV735" s="12" t="s">
        <v>90</v>
      </c>
      <c r="AW735" s="12" t="s">
        <v>41</v>
      </c>
      <c r="AX735" s="12" t="s">
        <v>81</v>
      </c>
      <c r="AY735" s="153" t="s">
        <v>311</v>
      </c>
    </row>
    <row r="736" spans="2:65" s="12" customFormat="1" ht="11.25" x14ac:dyDescent="0.2">
      <c r="B736" s="151"/>
      <c r="D736" s="152" t="s">
        <v>322</v>
      </c>
      <c r="E736" s="153" t="s">
        <v>43</v>
      </c>
      <c r="F736" s="154" t="s">
        <v>6030</v>
      </c>
      <c r="H736" s="155">
        <v>1</v>
      </c>
      <c r="I736" s="156"/>
      <c r="L736" s="151"/>
      <c r="M736" s="157"/>
      <c r="T736" s="158"/>
      <c r="AT736" s="153" t="s">
        <v>322</v>
      </c>
      <c r="AU736" s="153" t="s">
        <v>90</v>
      </c>
      <c r="AV736" s="12" t="s">
        <v>90</v>
      </c>
      <c r="AW736" s="12" t="s">
        <v>41</v>
      </c>
      <c r="AX736" s="12" t="s">
        <v>81</v>
      </c>
      <c r="AY736" s="153" t="s">
        <v>311</v>
      </c>
    </row>
    <row r="737" spans="2:65" s="12" customFormat="1" ht="11.25" x14ac:dyDescent="0.2">
      <c r="B737" s="151"/>
      <c r="D737" s="152" t="s">
        <v>322</v>
      </c>
      <c r="E737" s="153" t="s">
        <v>43</v>
      </c>
      <c r="F737" s="154" t="s">
        <v>5679</v>
      </c>
      <c r="H737" s="155">
        <v>1</v>
      </c>
      <c r="I737" s="156"/>
      <c r="L737" s="151"/>
      <c r="M737" s="157"/>
      <c r="T737" s="158"/>
      <c r="AT737" s="153" t="s">
        <v>322</v>
      </c>
      <c r="AU737" s="153" t="s">
        <v>90</v>
      </c>
      <c r="AV737" s="12" t="s">
        <v>90</v>
      </c>
      <c r="AW737" s="12" t="s">
        <v>41</v>
      </c>
      <c r="AX737" s="12" t="s">
        <v>81</v>
      </c>
      <c r="AY737" s="153" t="s">
        <v>311</v>
      </c>
    </row>
    <row r="738" spans="2:65" s="12" customFormat="1" ht="11.25" x14ac:dyDescent="0.2">
      <c r="B738" s="151"/>
      <c r="D738" s="152" t="s">
        <v>322</v>
      </c>
      <c r="E738" s="153" t="s">
        <v>43</v>
      </c>
      <c r="F738" s="154" t="s">
        <v>5684</v>
      </c>
      <c r="H738" s="155">
        <v>1</v>
      </c>
      <c r="I738" s="156"/>
      <c r="L738" s="151"/>
      <c r="M738" s="157"/>
      <c r="T738" s="158"/>
      <c r="AT738" s="153" t="s">
        <v>322</v>
      </c>
      <c r="AU738" s="153" t="s">
        <v>90</v>
      </c>
      <c r="AV738" s="12" t="s">
        <v>90</v>
      </c>
      <c r="AW738" s="12" t="s">
        <v>41</v>
      </c>
      <c r="AX738" s="12" t="s">
        <v>81</v>
      </c>
      <c r="AY738" s="153" t="s">
        <v>311</v>
      </c>
    </row>
    <row r="739" spans="2:65" s="12" customFormat="1" ht="11.25" x14ac:dyDescent="0.2">
      <c r="B739" s="151"/>
      <c r="D739" s="152" t="s">
        <v>322</v>
      </c>
      <c r="E739" s="153" t="s">
        <v>43</v>
      </c>
      <c r="F739" s="154" t="s">
        <v>5688</v>
      </c>
      <c r="H739" s="155">
        <v>1</v>
      </c>
      <c r="I739" s="156"/>
      <c r="L739" s="151"/>
      <c r="M739" s="157"/>
      <c r="T739" s="158"/>
      <c r="AT739" s="153" t="s">
        <v>322</v>
      </c>
      <c r="AU739" s="153" t="s">
        <v>90</v>
      </c>
      <c r="AV739" s="12" t="s">
        <v>90</v>
      </c>
      <c r="AW739" s="12" t="s">
        <v>41</v>
      </c>
      <c r="AX739" s="12" t="s">
        <v>81</v>
      </c>
      <c r="AY739" s="153" t="s">
        <v>311</v>
      </c>
    </row>
    <row r="740" spans="2:65" s="12" customFormat="1" ht="11.25" x14ac:dyDescent="0.2">
      <c r="B740" s="151"/>
      <c r="D740" s="152" t="s">
        <v>322</v>
      </c>
      <c r="E740" s="153" t="s">
        <v>43</v>
      </c>
      <c r="F740" s="154" t="s">
        <v>5689</v>
      </c>
      <c r="H740" s="155">
        <v>1</v>
      </c>
      <c r="I740" s="156"/>
      <c r="L740" s="151"/>
      <c r="M740" s="157"/>
      <c r="T740" s="158"/>
      <c r="AT740" s="153" t="s">
        <v>322</v>
      </c>
      <c r="AU740" s="153" t="s">
        <v>90</v>
      </c>
      <c r="AV740" s="12" t="s">
        <v>90</v>
      </c>
      <c r="AW740" s="12" t="s">
        <v>41</v>
      </c>
      <c r="AX740" s="12" t="s">
        <v>81</v>
      </c>
      <c r="AY740" s="153" t="s">
        <v>311</v>
      </c>
    </row>
    <row r="741" spans="2:65" s="12" customFormat="1" ht="11.25" x14ac:dyDescent="0.2">
      <c r="B741" s="151"/>
      <c r="D741" s="152" t="s">
        <v>322</v>
      </c>
      <c r="E741" s="153" t="s">
        <v>43</v>
      </c>
      <c r="F741" s="154" t="s">
        <v>5690</v>
      </c>
      <c r="H741" s="155">
        <v>1</v>
      </c>
      <c r="I741" s="156"/>
      <c r="L741" s="151"/>
      <c r="M741" s="157"/>
      <c r="T741" s="158"/>
      <c r="AT741" s="153" t="s">
        <v>322</v>
      </c>
      <c r="AU741" s="153" t="s">
        <v>90</v>
      </c>
      <c r="AV741" s="12" t="s">
        <v>90</v>
      </c>
      <c r="AW741" s="12" t="s">
        <v>41</v>
      </c>
      <c r="AX741" s="12" t="s">
        <v>81</v>
      </c>
      <c r="AY741" s="153" t="s">
        <v>311</v>
      </c>
    </row>
    <row r="742" spans="2:65" s="13" customFormat="1" ht="11.25" x14ac:dyDescent="0.2">
      <c r="B742" s="159"/>
      <c r="D742" s="152" t="s">
        <v>322</v>
      </c>
      <c r="E742" s="160" t="s">
        <v>43</v>
      </c>
      <c r="F742" s="161" t="s">
        <v>331</v>
      </c>
      <c r="H742" s="162">
        <v>8</v>
      </c>
      <c r="I742" s="163"/>
      <c r="L742" s="159"/>
      <c r="M742" s="164"/>
      <c r="T742" s="165"/>
      <c r="AT742" s="160" t="s">
        <v>322</v>
      </c>
      <c r="AU742" s="160" t="s">
        <v>90</v>
      </c>
      <c r="AV742" s="13" t="s">
        <v>318</v>
      </c>
      <c r="AW742" s="13" t="s">
        <v>41</v>
      </c>
      <c r="AX742" s="13" t="s">
        <v>88</v>
      </c>
      <c r="AY742" s="160" t="s">
        <v>311</v>
      </c>
    </row>
    <row r="743" spans="2:65" s="1" customFormat="1" ht="16.5" customHeight="1" x14ac:dyDescent="0.2">
      <c r="B743" s="34"/>
      <c r="C743" s="134" t="s">
        <v>1073</v>
      </c>
      <c r="D743" s="134" t="s">
        <v>313</v>
      </c>
      <c r="E743" s="135" t="s">
        <v>6080</v>
      </c>
      <c r="F743" s="136" t="s">
        <v>6081</v>
      </c>
      <c r="G743" s="137" t="s">
        <v>340</v>
      </c>
      <c r="H743" s="138">
        <v>1</v>
      </c>
      <c r="I743" s="139"/>
      <c r="J743" s="140">
        <f>ROUND(I743*H743,2)</f>
        <v>0</v>
      </c>
      <c r="K743" s="136" t="s">
        <v>317</v>
      </c>
      <c r="L743" s="34"/>
      <c r="M743" s="141" t="s">
        <v>43</v>
      </c>
      <c r="N743" s="142" t="s">
        <v>52</v>
      </c>
      <c r="P743" s="143">
        <f>O743*H743</f>
        <v>0</v>
      </c>
      <c r="Q743" s="143">
        <v>0.05</v>
      </c>
      <c r="R743" s="143">
        <f>Q743*H743</f>
        <v>0.05</v>
      </c>
      <c r="S743" s="143">
        <v>0</v>
      </c>
      <c r="T743" s="144">
        <f>S743*H743</f>
        <v>0</v>
      </c>
      <c r="AR743" s="145" t="s">
        <v>318</v>
      </c>
      <c r="AT743" s="145" t="s">
        <v>313</v>
      </c>
      <c r="AU743" s="145" t="s">
        <v>90</v>
      </c>
      <c r="AY743" s="18" t="s">
        <v>311</v>
      </c>
      <c r="BE743" s="146">
        <f>IF(N743="základní",J743,0)</f>
        <v>0</v>
      </c>
      <c r="BF743" s="146">
        <f>IF(N743="snížená",J743,0)</f>
        <v>0</v>
      </c>
      <c r="BG743" s="146">
        <f>IF(N743="zákl. přenesená",J743,0)</f>
        <v>0</v>
      </c>
      <c r="BH743" s="146">
        <f>IF(N743="sníž. přenesená",J743,0)</f>
        <v>0</v>
      </c>
      <c r="BI743" s="146">
        <f>IF(N743="nulová",J743,0)</f>
        <v>0</v>
      </c>
      <c r="BJ743" s="18" t="s">
        <v>88</v>
      </c>
      <c r="BK743" s="146">
        <f>ROUND(I743*H743,2)</f>
        <v>0</v>
      </c>
      <c r="BL743" s="18" t="s">
        <v>318</v>
      </c>
      <c r="BM743" s="145" t="s">
        <v>6082</v>
      </c>
    </row>
    <row r="744" spans="2:65" s="1" customFormat="1" ht="11.25" x14ac:dyDescent="0.2">
      <c r="B744" s="34"/>
      <c r="D744" s="147" t="s">
        <v>320</v>
      </c>
      <c r="F744" s="148" t="s">
        <v>6083</v>
      </c>
      <c r="I744" s="149"/>
      <c r="L744" s="34"/>
      <c r="M744" s="150"/>
      <c r="T744" s="55"/>
      <c r="AT744" s="18" t="s">
        <v>320</v>
      </c>
      <c r="AU744" s="18" t="s">
        <v>90</v>
      </c>
    </row>
    <row r="745" spans="2:65" s="14" customFormat="1" ht="11.25" x14ac:dyDescent="0.2">
      <c r="B745" s="166"/>
      <c r="D745" s="152" t="s">
        <v>322</v>
      </c>
      <c r="E745" s="167" t="s">
        <v>43</v>
      </c>
      <c r="F745" s="168" t="s">
        <v>5429</v>
      </c>
      <c r="H745" s="167" t="s">
        <v>43</v>
      </c>
      <c r="I745" s="169"/>
      <c r="L745" s="166"/>
      <c r="M745" s="170"/>
      <c r="T745" s="171"/>
      <c r="AT745" s="167" t="s">
        <v>322</v>
      </c>
      <c r="AU745" s="167" t="s">
        <v>90</v>
      </c>
      <c r="AV745" s="14" t="s">
        <v>88</v>
      </c>
      <c r="AW745" s="14" t="s">
        <v>41</v>
      </c>
      <c r="AX745" s="14" t="s">
        <v>81</v>
      </c>
      <c r="AY745" s="167" t="s">
        <v>311</v>
      </c>
    </row>
    <row r="746" spans="2:65" s="12" customFormat="1" ht="11.25" x14ac:dyDescent="0.2">
      <c r="B746" s="151"/>
      <c r="D746" s="152" t="s">
        <v>322</v>
      </c>
      <c r="E746" s="153" t="s">
        <v>43</v>
      </c>
      <c r="F746" s="154" t="s">
        <v>5726</v>
      </c>
      <c r="H746" s="155">
        <v>1</v>
      </c>
      <c r="I746" s="156"/>
      <c r="L746" s="151"/>
      <c r="M746" s="157"/>
      <c r="T746" s="158"/>
      <c r="AT746" s="153" t="s">
        <v>322</v>
      </c>
      <c r="AU746" s="153" t="s">
        <v>90</v>
      </c>
      <c r="AV746" s="12" t="s">
        <v>90</v>
      </c>
      <c r="AW746" s="12" t="s">
        <v>41</v>
      </c>
      <c r="AX746" s="12" t="s">
        <v>88</v>
      </c>
      <c r="AY746" s="153" t="s">
        <v>311</v>
      </c>
    </row>
    <row r="747" spans="2:65" s="1" customFormat="1" ht="16.5" customHeight="1" x14ac:dyDescent="0.2">
      <c r="B747" s="34"/>
      <c r="C747" s="172" t="s">
        <v>1079</v>
      </c>
      <c r="D747" s="172" t="s">
        <v>634</v>
      </c>
      <c r="E747" s="173" t="s">
        <v>6084</v>
      </c>
      <c r="F747" s="174" t="s">
        <v>6085</v>
      </c>
      <c r="G747" s="175" t="s">
        <v>340</v>
      </c>
      <c r="H747" s="176">
        <v>1</v>
      </c>
      <c r="I747" s="177"/>
      <c r="J747" s="178">
        <f>ROUND(I747*H747,2)</f>
        <v>0</v>
      </c>
      <c r="K747" s="174" t="s">
        <v>317</v>
      </c>
      <c r="L747" s="179"/>
      <c r="M747" s="180" t="s">
        <v>43</v>
      </c>
      <c r="N747" s="181" t="s">
        <v>52</v>
      </c>
      <c r="P747" s="143">
        <f>O747*H747</f>
        <v>0</v>
      </c>
      <c r="Q747" s="143">
        <v>2.9499999999999998E-2</v>
      </c>
      <c r="R747" s="143">
        <f>Q747*H747</f>
        <v>2.9499999999999998E-2</v>
      </c>
      <c r="S747" s="143">
        <v>0</v>
      </c>
      <c r="T747" s="144">
        <f>S747*H747</f>
        <v>0</v>
      </c>
      <c r="AR747" s="145" t="s">
        <v>362</v>
      </c>
      <c r="AT747" s="145" t="s">
        <v>634</v>
      </c>
      <c r="AU747" s="145" t="s">
        <v>90</v>
      </c>
      <c r="AY747" s="18" t="s">
        <v>311</v>
      </c>
      <c r="BE747" s="146">
        <f>IF(N747="základní",J747,0)</f>
        <v>0</v>
      </c>
      <c r="BF747" s="146">
        <f>IF(N747="snížená",J747,0)</f>
        <v>0</v>
      </c>
      <c r="BG747" s="146">
        <f>IF(N747="zákl. přenesená",J747,0)</f>
        <v>0</v>
      </c>
      <c r="BH747" s="146">
        <f>IF(N747="sníž. přenesená",J747,0)</f>
        <v>0</v>
      </c>
      <c r="BI747" s="146">
        <f>IF(N747="nulová",J747,0)</f>
        <v>0</v>
      </c>
      <c r="BJ747" s="18" t="s">
        <v>88</v>
      </c>
      <c r="BK747" s="146">
        <f>ROUND(I747*H747,2)</f>
        <v>0</v>
      </c>
      <c r="BL747" s="18" t="s">
        <v>318</v>
      </c>
      <c r="BM747" s="145" t="s">
        <v>6086</v>
      </c>
    </row>
    <row r="748" spans="2:65" s="1" customFormat="1" ht="16.5" customHeight="1" x14ac:dyDescent="0.2">
      <c r="B748" s="34"/>
      <c r="C748" s="172" t="s">
        <v>1082</v>
      </c>
      <c r="D748" s="172" t="s">
        <v>634</v>
      </c>
      <c r="E748" s="173" t="s">
        <v>6087</v>
      </c>
      <c r="F748" s="174" t="s">
        <v>6088</v>
      </c>
      <c r="G748" s="175" t="s">
        <v>340</v>
      </c>
      <c r="H748" s="176">
        <v>1</v>
      </c>
      <c r="I748" s="177"/>
      <c r="J748" s="178">
        <f>ROUND(I748*H748,2)</f>
        <v>0</v>
      </c>
      <c r="K748" s="174" t="s">
        <v>317</v>
      </c>
      <c r="L748" s="179"/>
      <c r="M748" s="180" t="s">
        <v>43</v>
      </c>
      <c r="N748" s="181" t="s">
        <v>52</v>
      </c>
      <c r="P748" s="143">
        <f>O748*H748</f>
        <v>0</v>
      </c>
      <c r="Q748" s="143">
        <v>2.5000000000000001E-3</v>
      </c>
      <c r="R748" s="143">
        <f>Q748*H748</f>
        <v>2.5000000000000001E-3</v>
      </c>
      <c r="S748" s="143">
        <v>0</v>
      </c>
      <c r="T748" s="144">
        <f>S748*H748</f>
        <v>0</v>
      </c>
      <c r="AR748" s="145" t="s">
        <v>362</v>
      </c>
      <c r="AT748" s="145" t="s">
        <v>634</v>
      </c>
      <c r="AU748" s="145" t="s">
        <v>90</v>
      </c>
      <c r="AY748" s="18" t="s">
        <v>311</v>
      </c>
      <c r="BE748" s="146">
        <f>IF(N748="základní",J748,0)</f>
        <v>0</v>
      </c>
      <c r="BF748" s="146">
        <f>IF(N748="snížená",J748,0)</f>
        <v>0</v>
      </c>
      <c r="BG748" s="146">
        <f>IF(N748="zákl. přenesená",J748,0)</f>
        <v>0</v>
      </c>
      <c r="BH748" s="146">
        <f>IF(N748="sníž. přenesená",J748,0)</f>
        <v>0</v>
      </c>
      <c r="BI748" s="146">
        <f>IF(N748="nulová",J748,0)</f>
        <v>0</v>
      </c>
      <c r="BJ748" s="18" t="s">
        <v>88</v>
      </c>
      <c r="BK748" s="146">
        <f>ROUND(I748*H748,2)</f>
        <v>0</v>
      </c>
      <c r="BL748" s="18" t="s">
        <v>318</v>
      </c>
      <c r="BM748" s="145" t="s">
        <v>6089</v>
      </c>
    </row>
    <row r="749" spans="2:65" s="11" customFormat="1" ht="22.9" customHeight="1" x14ac:dyDescent="0.2">
      <c r="B749" s="122"/>
      <c r="D749" s="123" t="s">
        <v>80</v>
      </c>
      <c r="E749" s="132" t="s">
        <v>368</v>
      </c>
      <c r="F749" s="132" t="s">
        <v>708</v>
      </c>
      <c r="I749" s="125"/>
      <c r="J749" s="133">
        <f>BK749</f>
        <v>0</v>
      </c>
      <c r="L749" s="122"/>
      <c r="M749" s="127"/>
      <c r="P749" s="128">
        <f>SUM(P750:P802)</f>
        <v>0</v>
      </c>
      <c r="R749" s="128">
        <f>SUM(R750:R802)</f>
        <v>0.14546313999999999</v>
      </c>
      <c r="T749" s="129">
        <f>SUM(T750:T802)</f>
        <v>0</v>
      </c>
      <c r="AR749" s="123" t="s">
        <v>88</v>
      </c>
      <c r="AT749" s="130" t="s">
        <v>80</v>
      </c>
      <c r="AU749" s="130" t="s">
        <v>88</v>
      </c>
      <c r="AY749" s="123" t="s">
        <v>311</v>
      </c>
      <c r="BK749" s="131">
        <f>SUM(BK750:BK802)</f>
        <v>0</v>
      </c>
    </row>
    <row r="750" spans="2:65" s="1" customFormat="1" ht="24.2" customHeight="1" x14ac:dyDescent="0.2">
      <c r="B750" s="34"/>
      <c r="C750" s="134" t="s">
        <v>1089</v>
      </c>
      <c r="D750" s="134" t="s">
        <v>313</v>
      </c>
      <c r="E750" s="135" t="s">
        <v>777</v>
      </c>
      <c r="F750" s="136" t="s">
        <v>778</v>
      </c>
      <c r="G750" s="137" t="s">
        <v>379</v>
      </c>
      <c r="H750" s="138">
        <v>39.265999999999998</v>
      </c>
      <c r="I750" s="139"/>
      <c r="J750" s="140">
        <f>ROUND(I750*H750,2)</f>
        <v>0</v>
      </c>
      <c r="K750" s="136" t="s">
        <v>317</v>
      </c>
      <c r="L750" s="34"/>
      <c r="M750" s="141" t="s">
        <v>43</v>
      </c>
      <c r="N750" s="142" t="s">
        <v>52</v>
      </c>
      <c r="P750" s="143">
        <f>O750*H750</f>
        <v>0</v>
      </c>
      <c r="Q750" s="143">
        <v>1.3699999999999999E-3</v>
      </c>
      <c r="R750" s="143">
        <f>Q750*H750</f>
        <v>5.3794419999999996E-2</v>
      </c>
      <c r="S750" s="143">
        <v>0</v>
      </c>
      <c r="T750" s="144">
        <f>S750*H750</f>
        <v>0</v>
      </c>
      <c r="AR750" s="145" t="s">
        <v>318</v>
      </c>
      <c r="AT750" s="145" t="s">
        <v>313</v>
      </c>
      <c r="AU750" s="145" t="s">
        <v>90</v>
      </c>
      <c r="AY750" s="18" t="s">
        <v>311</v>
      </c>
      <c r="BE750" s="146">
        <f>IF(N750="základní",J750,0)</f>
        <v>0</v>
      </c>
      <c r="BF750" s="146">
        <f>IF(N750="snížená",J750,0)</f>
        <v>0</v>
      </c>
      <c r="BG750" s="146">
        <f>IF(N750="zákl. přenesená",J750,0)</f>
        <v>0</v>
      </c>
      <c r="BH750" s="146">
        <f>IF(N750="sníž. přenesená",J750,0)</f>
        <v>0</v>
      </c>
      <c r="BI750" s="146">
        <f>IF(N750="nulová",J750,0)</f>
        <v>0</v>
      </c>
      <c r="BJ750" s="18" t="s">
        <v>88</v>
      </c>
      <c r="BK750" s="146">
        <f>ROUND(I750*H750,2)</f>
        <v>0</v>
      </c>
      <c r="BL750" s="18" t="s">
        <v>318</v>
      </c>
      <c r="BM750" s="145" t="s">
        <v>6090</v>
      </c>
    </row>
    <row r="751" spans="2:65" s="1" customFormat="1" ht="11.25" x14ac:dyDescent="0.2">
      <c r="B751" s="34"/>
      <c r="D751" s="147" t="s">
        <v>320</v>
      </c>
      <c r="F751" s="148" t="s">
        <v>780</v>
      </c>
      <c r="I751" s="149"/>
      <c r="L751" s="34"/>
      <c r="M751" s="150"/>
      <c r="T751" s="55"/>
      <c r="AT751" s="18" t="s">
        <v>320</v>
      </c>
      <c r="AU751" s="18" t="s">
        <v>90</v>
      </c>
    </row>
    <row r="752" spans="2:65" s="14" customFormat="1" ht="11.25" x14ac:dyDescent="0.2">
      <c r="B752" s="166"/>
      <c r="D752" s="152" t="s">
        <v>322</v>
      </c>
      <c r="E752" s="167" t="s">
        <v>43</v>
      </c>
      <c r="F752" s="168" t="s">
        <v>2327</v>
      </c>
      <c r="H752" s="167" t="s">
        <v>43</v>
      </c>
      <c r="I752" s="169"/>
      <c r="L752" s="166"/>
      <c r="M752" s="170"/>
      <c r="T752" s="171"/>
      <c r="AT752" s="167" t="s">
        <v>322</v>
      </c>
      <c r="AU752" s="167" t="s">
        <v>90</v>
      </c>
      <c r="AV752" s="14" t="s">
        <v>88</v>
      </c>
      <c r="AW752" s="14" t="s">
        <v>41</v>
      </c>
      <c r="AX752" s="14" t="s">
        <v>81</v>
      </c>
      <c r="AY752" s="167" t="s">
        <v>311</v>
      </c>
    </row>
    <row r="753" spans="2:65" s="14" customFormat="1" ht="11.25" x14ac:dyDescent="0.2">
      <c r="B753" s="166"/>
      <c r="D753" s="152" t="s">
        <v>322</v>
      </c>
      <c r="E753" s="167" t="s">
        <v>43</v>
      </c>
      <c r="F753" s="168" t="s">
        <v>5601</v>
      </c>
      <c r="H753" s="167" t="s">
        <v>43</v>
      </c>
      <c r="I753" s="169"/>
      <c r="L753" s="166"/>
      <c r="M753" s="170"/>
      <c r="T753" s="171"/>
      <c r="AT753" s="167" t="s">
        <v>322</v>
      </c>
      <c r="AU753" s="167" t="s">
        <v>90</v>
      </c>
      <c r="AV753" s="14" t="s">
        <v>88</v>
      </c>
      <c r="AW753" s="14" t="s">
        <v>41</v>
      </c>
      <c r="AX753" s="14" t="s">
        <v>81</v>
      </c>
      <c r="AY753" s="167" t="s">
        <v>311</v>
      </c>
    </row>
    <row r="754" spans="2:65" s="12" customFormat="1" ht="11.25" x14ac:dyDescent="0.2">
      <c r="B754" s="151"/>
      <c r="D754" s="152" t="s">
        <v>322</v>
      </c>
      <c r="E754" s="153" t="s">
        <v>43</v>
      </c>
      <c r="F754" s="154" t="s">
        <v>6091</v>
      </c>
      <c r="H754" s="155">
        <v>7.7</v>
      </c>
      <c r="I754" s="156"/>
      <c r="L754" s="151"/>
      <c r="M754" s="157"/>
      <c r="T754" s="158"/>
      <c r="AT754" s="153" t="s">
        <v>322</v>
      </c>
      <c r="AU754" s="153" t="s">
        <v>90</v>
      </c>
      <c r="AV754" s="12" t="s">
        <v>90</v>
      </c>
      <c r="AW754" s="12" t="s">
        <v>41</v>
      </c>
      <c r="AX754" s="12" t="s">
        <v>81</v>
      </c>
      <c r="AY754" s="153" t="s">
        <v>311</v>
      </c>
    </row>
    <row r="755" spans="2:65" s="14" customFormat="1" ht="11.25" x14ac:dyDescent="0.2">
      <c r="B755" s="166"/>
      <c r="D755" s="152" t="s">
        <v>322</v>
      </c>
      <c r="E755" s="167" t="s">
        <v>43</v>
      </c>
      <c r="F755" s="168" t="s">
        <v>5605</v>
      </c>
      <c r="H755" s="167" t="s">
        <v>43</v>
      </c>
      <c r="I755" s="169"/>
      <c r="L755" s="166"/>
      <c r="M755" s="170"/>
      <c r="T755" s="171"/>
      <c r="AT755" s="167" t="s">
        <v>322</v>
      </c>
      <c r="AU755" s="167" t="s">
        <v>90</v>
      </c>
      <c r="AV755" s="14" t="s">
        <v>88</v>
      </c>
      <c r="AW755" s="14" t="s">
        <v>41</v>
      </c>
      <c r="AX755" s="14" t="s">
        <v>81</v>
      </c>
      <c r="AY755" s="167" t="s">
        <v>311</v>
      </c>
    </row>
    <row r="756" spans="2:65" s="12" customFormat="1" ht="11.25" x14ac:dyDescent="0.2">
      <c r="B756" s="151"/>
      <c r="D756" s="152" t="s">
        <v>322</v>
      </c>
      <c r="E756" s="153" t="s">
        <v>43</v>
      </c>
      <c r="F756" s="154" t="s">
        <v>6092</v>
      </c>
      <c r="H756" s="155">
        <v>6.2830000000000004</v>
      </c>
      <c r="I756" s="156"/>
      <c r="L756" s="151"/>
      <c r="M756" s="157"/>
      <c r="T756" s="158"/>
      <c r="AT756" s="153" t="s">
        <v>322</v>
      </c>
      <c r="AU756" s="153" t="s">
        <v>90</v>
      </c>
      <c r="AV756" s="12" t="s">
        <v>90</v>
      </c>
      <c r="AW756" s="12" t="s">
        <v>41</v>
      </c>
      <c r="AX756" s="12" t="s">
        <v>81</v>
      </c>
      <c r="AY756" s="153" t="s">
        <v>311</v>
      </c>
    </row>
    <row r="757" spans="2:65" s="14" customFormat="1" ht="11.25" x14ac:dyDescent="0.2">
      <c r="B757" s="166"/>
      <c r="D757" s="152" t="s">
        <v>322</v>
      </c>
      <c r="E757" s="167" t="s">
        <v>43</v>
      </c>
      <c r="F757" s="168" t="s">
        <v>5609</v>
      </c>
      <c r="H757" s="167" t="s">
        <v>43</v>
      </c>
      <c r="I757" s="169"/>
      <c r="L757" s="166"/>
      <c r="M757" s="170"/>
      <c r="T757" s="171"/>
      <c r="AT757" s="167" t="s">
        <v>322</v>
      </c>
      <c r="AU757" s="167" t="s">
        <v>90</v>
      </c>
      <c r="AV757" s="14" t="s">
        <v>88</v>
      </c>
      <c r="AW757" s="14" t="s">
        <v>41</v>
      </c>
      <c r="AX757" s="14" t="s">
        <v>81</v>
      </c>
      <c r="AY757" s="167" t="s">
        <v>311</v>
      </c>
    </row>
    <row r="758" spans="2:65" s="12" customFormat="1" ht="11.25" x14ac:dyDescent="0.2">
      <c r="B758" s="151"/>
      <c r="D758" s="152" t="s">
        <v>322</v>
      </c>
      <c r="E758" s="153" t="s">
        <v>43</v>
      </c>
      <c r="F758" s="154" t="s">
        <v>6093</v>
      </c>
      <c r="H758" s="155">
        <v>11.8</v>
      </c>
      <c r="I758" s="156"/>
      <c r="L758" s="151"/>
      <c r="M758" s="157"/>
      <c r="T758" s="158"/>
      <c r="AT758" s="153" t="s">
        <v>322</v>
      </c>
      <c r="AU758" s="153" t="s">
        <v>90</v>
      </c>
      <c r="AV758" s="12" t="s">
        <v>90</v>
      </c>
      <c r="AW758" s="12" t="s">
        <v>41</v>
      </c>
      <c r="AX758" s="12" t="s">
        <v>81</v>
      </c>
      <c r="AY758" s="153" t="s">
        <v>311</v>
      </c>
    </row>
    <row r="759" spans="2:65" s="14" customFormat="1" ht="11.25" x14ac:dyDescent="0.2">
      <c r="B759" s="166"/>
      <c r="D759" s="152" t="s">
        <v>322</v>
      </c>
      <c r="E759" s="167" t="s">
        <v>43</v>
      </c>
      <c r="F759" s="168" t="s">
        <v>5612</v>
      </c>
      <c r="H759" s="167" t="s">
        <v>43</v>
      </c>
      <c r="I759" s="169"/>
      <c r="L759" s="166"/>
      <c r="M759" s="170"/>
      <c r="T759" s="171"/>
      <c r="AT759" s="167" t="s">
        <v>322</v>
      </c>
      <c r="AU759" s="167" t="s">
        <v>90</v>
      </c>
      <c r="AV759" s="14" t="s">
        <v>88</v>
      </c>
      <c r="AW759" s="14" t="s">
        <v>41</v>
      </c>
      <c r="AX759" s="14" t="s">
        <v>81</v>
      </c>
      <c r="AY759" s="167" t="s">
        <v>311</v>
      </c>
    </row>
    <row r="760" spans="2:65" s="12" customFormat="1" ht="11.25" x14ac:dyDescent="0.2">
      <c r="B760" s="151"/>
      <c r="D760" s="152" t="s">
        <v>322</v>
      </c>
      <c r="E760" s="153" t="s">
        <v>43</v>
      </c>
      <c r="F760" s="154" t="s">
        <v>6094</v>
      </c>
      <c r="H760" s="155">
        <v>7.2</v>
      </c>
      <c r="I760" s="156"/>
      <c r="L760" s="151"/>
      <c r="M760" s="157"/>
      <c r="T760" s="158"/>
      <c r="AT760" s="153" t="s">
        <v>322</v>
      </c>
      <c r="AU760" s="153" t="s">
        <v>90</v>
      </c>
      <c r="AV760" s="12" t="s">
        <v>90</v>
      </c>
      <c r="AW760" s="12" t="s">
        <v>41</v>
      </c>
      <c r="AX760" s="12" t="s">
        <v>81</v>
      </c>
      <c r="AY760" s="153" t="s">
        <v>311</v>
      </c>
    </row>
    <row r="761" spans="2:65" s="14" customFormat="1" ht="11.25" x14ac:dyDescent="0.2">
      <c r="B761" s="166"/>
      <c r="D761" s="152" t="s">
        <v>322</v>
      </c>
      <c r="E761" s="167" t="s">
        <v>43</v>
      </c>
      <c r="F761" s="168" t="s">
        <v>6095</v>
      </c>
      <c r="H761" s="167" t="s">
        <v>43</v>
      </c>
      <c r="I761" s="169"/>
      <c r="L761" s="166"/>
      <c r="M761" s="170"/>
      <c r="T761" s="171"/>
      <c r="AT761" s="167" t="s">
        <v>322</v>
      </c>
      <c r="AU761" s="167" t="s">
        <v>90</v>
      </c>
      <c r="AV761" s="14" t="s">
        <v>88</v>
      </c>
      <c r="AW761" s="14" t="s">
        <v>41</v>
      </c>
      <c r="AX761" s="14" t="s">
        <v>81</v>
      </c>
      <c r="AY761" s="167" t="s">
        <v>311</v>
      </c>
    </row>
    <row r="762" spans="2:65" s="14" customFormat="1" ht="11.25" x14ac:dyDescent="0.2">
      <c r="B762" s="166"/>
      <c r="D762" s="152" t="s">
        <v>322</v>
      </c>
      <c r="E762" s="167" t="s">
        <v>43</v>
      </c>
      <c r="F762" s="168" t="s">
        <v>5605</v>
      </c>
      <c r="H762" s="167" t="s">
        <v>43</v>
      </c>
      <c r="I762" s="169"/>
      <c r="L762" s="166"/>
      <c r="M762" s="170"/>
      <c r="T762" s="171"/>
      <c r="AT762" s="167" t="s">
        <v>322</v>
      </c>
      <c r="AU762" s="167" t="s">
        <v>90</v>
      </c>
      <c r="AV762" s="14" t="s">
        <v>88</v>
      </c>
      <c r="AW762" s="14" t="s">
        <v>41</v>
      </c>
      <c r="AX762" s="14" t="s">
        <v>81</v>
      </c>
      <c r="AY762" s="167" t="s">
        <v>311</v>
      </c>
    </row>
    <row r="763" spans="2:65" s="12" customFormat="1" ht="11.25" x14ac:dyDescent="0.2">
      <c r="B763" s="151"/>
      <c r="D763" s="152" t="s">
        <v>322</v>
      </c>
      <c r="E763" s="153" t="s">
        <v>43</v>
      </c>
      <c r="F763" s="154" t="s">
        <v>6096</v>
      </c>
      <c r="H763" s="155">
        <v>6.2830000000000004</v>
      </c>
      <c r="I763" s="156"/>
      <c r="L763" s="151"/>
      <c r="M763" s="157"/>
      <c r="T763" s="158"/>
      <c r="AT763" s="153" t="s">
        <v>322</v>
      </c>
      <c r="AU763" s="153" t="s">
        <v>90</v>
      </c>
      <c r="AV763" s="12" t="s">
        <v>90</v>
      </c>
      <c r="AW763" s="12" t="s">
        <v>41</v>
      </c>
      <c r="AX763" s="12" t="s">
        <v>81</v>
      </c>
      <c r="AY763" s="153" t="s">
        <v>311</v>
      </c>
    </row>
    <row r="764" spans="2:65" s="13" customFormat="1" ht="11.25" x14ac:dyDescent="0.2">
      <c r="B764" s="159"/>
      <c r="D764" s="152" t="s">
        <v>322</v>
      </c>
      <c r="E764" s="160" t="s">
        <v>43</v>
      </c>
      <c r="F764" s="161" t="s">
        <v>331</v>
      </c>
      <c r="H764" s="162">
        <v>39.265999999999998</v>
      </c>
      <c r="I764" s="163"/>
      <c r="L764" s="159"/>
      <c r="M764" s="164"/>
      <c r="T764" s="165"/>
      <c r="AT764" s="160" t="s">
        <v>322</v>
      </c>
      <c r="AU764" s="160" t="s">
        <v>90</v>
      </c>
      <c r="AV764" s="13" t="s">
        <v>318</v>
      </c>
      <c r="AW764" s="13" t="s">
        <v>41</v>
      </c>
      <c r="AX764" s="13" t="s">
        <v>88</v>
      </c>
      <c r="AY764" s="160" t="s">
        <v>311</v>
      </c>
    </row>
    <row r="765" spans="2:65" s="1" customFormat="1" ht="24.2" customHeight="1" x14ac:dyDescent="0.2">
      <c r="B765" s="34"/>
      <c r="C765" s="134" t="s">
        <v>1098</v>
      </c>
      <c r="D765" s="134" t="s">
        <v>313</v>
      </c>
      <c r="E765" s="135" t="s">
        <v>2334</v>
      </c>
      <c r="F765" s="136" t="s">
        <v>2335</v>
      </c>
      <c r="G765" s="137" t="s">
        <v>340</v>
      </c>
      <c r="H765" s="138">
        <v>57</v>
      </c>
      <c r="I765" s="139"/>
      <c r="J765" s="140">
        <f>ROUND(I765*H765,2)</f>
        <v>0</v>
      </c>
      <c r="K765" s="136" t="s">
        <v>317</v>
      </c>
      <c r="L765" s="34"/>
      <c r="M765" s="141" t="s">
        <v>43</v>
      </c>
      <c r="N765" s="142" t="s">
        <v>52</v>
      </c>
      <c r="P765" s="143">
        <f>O765*H765</f>
        <v>0</v>
      </c>
      <c r="Q765" s="143">
        <v>4.0000000000000003E-5</v>
      </c>
      <c r="R765" s="143">
        <f>Q765*H765</f>
        <v>2.2800000000000003E-3</v>
      </c>
      <c r="S765" s="143">
        <v>0</v>
      </c>
      <c r="T765" s="144">
        <f>S765*H765</f>
        <v>0</v>
      </c>
      <c r="AR765" s="145" t="s">
        <v>318</v>
      </c>
      <c r="AT765" s="145" t="s">
        <v>313</v>
      </c>
      <c r="AU765" s="145" t="s">
        <v>90</v>
      </c>
      <c r="AY765" s="18" t="s">
        <v>311</v>
      </c>
      <c r="BE765" s="146">
        <f>IF(N765="základní",J765,0)</f>
        <v>0</v>
      </c>
      <c r="BF765" s="146">
        <f>IF(N765="snížená",J765,0)</f>
        <v>0</v>
      </c>
      <c r="BG765" s="146">
        <f>IF(N765="zákl. přenesená",J765,0)</f>
        <v>0</v>
      </c>
      <c r="BH765" s="146">
        <f>IF(N765="sníž. přenesená",J765,0)</f>
        <v>0</v>
      </c>
      <c r="BI765" s="146">
        <f>IF(N765="nulová",J765,0)</f>
        <v>0</v>
      </c>
      <c r="BJ765" s="18" t="s">
        <v>88</v>
      </c>
      <c r="BK765" s="146">
        <f>ROUND(I765*H765,2)</f>
        <v>0</v>
      </c>
      <c r="BL765" s="18" t="s">
        <v>318</v>
      </c>
      <c r="BM765" s="145" t="s">
        <v>6097</v>
      </c>
    </row>
    <row r="766" spans="2:65" s="1" customFormat="1" ht="11.25" x14ac:dyDescent="0.2">
      <c r="B766" s="34"/>
      <c r="D766" s="147" t="s">
        <v>320</v>
      </c>
      <c r="F766" s="148" t="s">
        <v>2337</v>
      </c>
      <c r="I766" s="149"/>
      <c r="L766" s="34"/>
      <c r="M766" s="150"/>
      <c r="T766" s="55"/>
      <c r="AT766" s="18" t="s">
        <v>320</v>
      </c>
      <c r="AU766" s="18" t="s">
        <v>90</v>
      </c>
    </row>
    <row r="767" spans="2:65" s="12" customFormat="1" ht="11.25" x14ac:dyDescent="0.2">
      <c r="B767" s="151"/>
      <c r="D767" s="152" t="s">
        <v>322</v>
      </c>
      <c r="E767" s="153" t="s">
        <v>43</v>
      </c>
      <c r="F767" s="154" t="s">
        <v>6098</v>
      </c>
      <c r="H767" s="155">
        <v>15</v>
      </c>
      <c r="I767" s="156"/>
      <c r="L767" s="151"/>
      <c r="M767" s="157"/>
      <c r="T767" s="158"/>
      <c r="AT767" s="153" t="s">
        <v>322</v>
      </c>
      <c r="AU767" s="153" t="s">
        <v>90</v>
      </c>
      <c r="AV767" s="12" t="s">
        <v>90</v>
      </c>
      <c r="AW767" s="12" t="s">
        <v>41</v>
      </c>
      <c r="AX767" s="12" t="s">
        <v>81</v>
      </c>
      <c r="AY767" s="153" t="s">
        <v>311</v>
      </c>
    </row>
    <row r="768" spans="2:65" s="12" customFormat="1" ht="11.25" x14ac:dyDescent="0.2">
      <c r="B768" s="151"/>
      <c r="D768" s="152" t="s">
        <v>322</v>
      </c>
      <c r="E768" s="153" t="s">
        <v>43</v>
      </c>
      <c r="F768" s="154" t="s">
        <v>6099</v>
      </c>
      <c r="H768" s="155">
        <v>12</v>
      </c>
      <c r="I768" s="156"/>
      <c r="L768" s="151"/>
      <c r="M768" s="157"/>
      <c r="T768" s="158"/>
      <c r="AT768" s="153" t="s">
        <v>322</v>
      </c>
      <c r="AU768" s="153" t="s">
        <v>90</v>
      </c>
      <c r="AV768" s="12" t="s">
        <v>90</v>
      </c>
      <c r="AW768" s="12" t="s">
        <v>41</v>
      </c>
      <c r="AX768" s="12" t="s">
        <v>81</v>
      </c>
      <c r="AY768" s="153" t="s">
        <v>311</v>
      </c>
    </row>
    <row r="769" spans="2:65" s="12" customFormat="1" ht="11.25" x14ac:dyDescent="0.2">
      <c r="B769" s="151"/>
      <c r="D769" s="152" t="s">
        <v>322</v>
      </c>
      <c r="E769" s="153" t="s">
        <v>43</v>
      </c>
      <c r="F769" s="154" t="s">
        <v>6100</v>
      </c>
      <c r="H769" s="155">
        <v>30</v>
      </c>
      <c r="I769" s="156"/>
      <c r="L769" s="151"/>
      <c r="M769" s="157"/>
      <c r="T769" s="158"/>
      <c r="AT769" s="153" t="s">
        <v>322</v>
      </c>
      <c r="AU769" s="153" t="s">
        <v>90</v>
      </c>
      <c r="AV769" s="12" t="s">
        <v>90</v>
      </c>
      <c r="AW769" s="12" t="s">
        <v>41</v>
      </c>
      <c r="AX769" s="12" t="s">
        <v>81</v>
      </c>
      <c r="AY769" s="153" t="s">
        <v>311</v>
      </c>
    </row>
    <row r="770" spans="2:65" s="13" customFormat="1" ht="11.25" x14ac:dyDescent="0.2">
      <c r="B770" s="159"/>
      <c r="D770" s="152" t="s">
        <v>322</v>
      </c>
      <c r="E770" s="160" t="s">
        <v>43</v>
      </c>
      <c r="F770" s="161" t="s">
        <v>331</v>
      </c>
      <c r="H770" s="162">
        <v>57</v>
      </c>
      <c r="I770" s="163"/>
      <c r="L770" s="159"/>
      <c r="M770" s="164"/>
      <c r="T770" s="165"/>
      <c r="AT770" s="160" t="s">
        <v>322</v>
      </c>
      <c r="AU770" s="160" t="s">
        <v>90</v>
      </c>
      <c r="AV770" s="13" t="s">
        <v>318</v>
      </c>
      <c r="AW770" s="13" t="s">
        <v>41</v>
      </c>
      <c r="AX770" s="13" t="s">
        <v>88</v>
      </c>
      <c r="AY770" s="160" t="s">
        <v>311</v>
      </c>
    </row>
    <row r="771" spans="2:65" s="1" customFormat="1" ht="16.5" customHeight="1" x14ac:dyDescent="0.2">
      <c r="B771" s="34"/>
      <c r="C771" s="134" t="s">
        <v>1103</v>
      </c>
      <c r="D771" s="134" t="s">
        <v>313</v>
      </c>
      <c r="E771" s="135" t="s">
        <v>848</v>
      </c>
      <c r="F771" s="136" t="s">
        <v>849</v>
      </c>
      <c r="G771" s="137" t="s">
        <v>250</v>
      </c>
      <c r="H771" s="138">
        <v>82.007999999999996</v>
      </c>
      <c r="I771" s="139"/>
      <c r="J771" s="140">
        <f>ROUND(I771*H771,2)</f>
        <v>0</v>
      </c>
      <c r="K771" s="136" t="s">
        <v>317</v>
      </c>
      <c r="L771" s="34"/>
      <c r="M771" s="141" t="s">
        <v>43</v>
      </c>
      <c r="N771" s="142" t="s">
        <v>52</v>
      </c>
      <c r="P771" s="143">
        <f>O771*H771</f>
        <v>0</v>
      </c>
      <c r="Q771" s="143">
        <v>0</v>
      </c>
      <c r="R771" s="143">
        <f>Q771*H771</f>
        <v>0</v>
      </c>
      <c r="S771" s="143">
        <v>0</v>
      </c>
      <c r="T771" s="144">
        <f>S771*H771</f>
        <v>0</v>
      </c>
      <c r="AR771" s="145" t="s">
        <v>318</v>
      </c>
      <c r="AT771" s="145" t="s">
        <v>313</v>
      </c>
      <c r="AU771" s="145" t="s">
        <v>90</v>
      </c>
      <c r="AY771" s="18" t="s">
        <v>311</v>
      </c>
      <c r="BE771" s="146">
        <f>IF(N771="základní",J771,0)</f>
        <v>0</v>
      </c>
      <c r="BF771" s="146">
        <f>IF(N771="snížená",J771,0)</f>
        <v>0</v>
      </c>
      <c r="BG771" s="146">
        <f>IF(N771="zákl. přenesená",J771,0)</f>
        <v>0</v>
      </c>
      <c r="BH771" s="146">
        <f>IF(N771="sníž. přenesená",J771,0)</f>
        <v>0</v>
      </c>
      <c r="BI771" s="146">
        <f>IF(N771="nulová",J771,0)</f>
        <v>0</v>
      </c>
      <c r="BJ771" s="18" t="s">
        <v>88</v>
      </c>
      <c r="BK771" s="146">
        <f>ROUND(I771*H771,2)</f>
        <v>0</v>
      </c>
      <c r="BL771" s="18" t="s">
        <v>318</v>
      </c>
      <c r="BM771" s="145" t="s">
        <v>6101</v>
      </c>
    </row>
    <row r="772" spans="2:65" s="1" customFormat="1" ht="11.25" x14ac:dyDescent="0.2">
      <c r="B772" s="34"/>
      <c r="D772" s="147" t="s">
        <v>320</v>
      </c>
      <c r="F772" s="148" t="s">
        <v>851</v>
      </c>
      <c r="I772" s="149"/>
      <c r="L772" s="34"/>
      <c r="M772" s="150"/>
      <c r="T772" s="55"/>
      <c r="AT772" s="18" t="s">
        <v>320</v>
      </c>
      <c r="AU772" s="18" t="s">
        <v>90</v>
      </c>
    </row>
    <row r="773" spans="2:65" s="14" customFormat="1" ht="11.25" x14ac:dyDescent="0.2">
      <c r="B773" s="166"/>
      <c r="D773" s="152" t="s">
        <v>322</v>
      </c>
      <c r="E773" s="167" t="s">
        <v>43</v>
      </c>
      <c r="F773" s="168" t="s">
        <v>5601</v>
      </c>
      <c r="H773" s="167" t="s">
        <v>43</v>
      </c>
      <c r="I773" s="169"/>
      <c r="L773" s="166"/>
      <c r="M773" s="170"/>
      <c r="T773" s="171"/>
      <c r="AT773" s="167" t="s">
        <v>322</v>
      </c>
      <c r="AU773" s="167" t="s">
        <v>90</v>
      </c>
      <c r="AV773" s="14" t="s">
        <v>88</v>
      </c>
      <c r="AW773" s="14" t="s">
        <v>41</v>
      </c>
      <c r="AX773" s="14" t="s">
        <v>81</v>
      </c>
      <c r="AY773" s="167" t="s">
        <v>311</v>
      </c>
    </row>
    <row r="774" spans="2:65" s="12" customFormat="1" ht="11.25" x14ac:dyDescent="0.2">
      <c r="B774" s="151"/>
      <c r="D774" s="152" t="s">
        <v>322</v>
      </c>
      <c r="E774" s="153" t="s">
        <v>43</v>
      </c>
      <c r="F774" s="154" t="s">
        <v>6102</v>
      </c>
      <c r="H774" s="155">
        <v>5.0999999999999996</v>
      </c>
      <c r="I774" s="156"/>
      <c r="L774" s="151"/>
      <c r="M774" s="157"/>
      <c r="T774" s="158"/>
      <c r="AT774" s="153" t="s">
        <v>322</v>
      </c>
      <c r="AU774" s="153" t="s">
        <v>90</v>
      </c>
      <c r="AV774" s="12" t="s">
        <v>90</v>
      </c>
      <c r="AW774" s="12" t="s">
        <v>41</v>
      </c>
      <c r="AX774" s="12" t="s">
        <v>81</v>
      </c>
      <c r="AY774" s="153" t="s">
        <v>311</v>
      </c>
    </row>
    <row r="775" spans="2:65" s="12" customFormat="1" ht="11.25" x14ac:dyDescent="0.2">
      <c r="B775" s="151"/>
      <c r="D775" s="152" t="s">
        <v>322</v>
      </c>
      <c r="E775" s="153" t="s">
        <v>43</v>
      </c>
      <c r="F775" s="154" t="s">
        <v>6103</v>
      </c>
      <c r="H775" s="155">
        <v>19.89</v>
      </c>
      <c r="I775" s="156"/>
      <c r="L775" s="151"/>
      <c r="M775" s="157"/>
      <c r="T775" s="158"/>
      <c r="AT775" s="153" t="s">
        <v>322</v>
      </c>
      <c r="AU775" s="153" t="s">
        <v>90</v>
      </c>
      <c r="AV775" s="12" t="s">
        <v>90</v>
      </c>
      <c r="AW775" s="12" t="s">
        <v>41</v>
      </c>
      <c r="AX775" s="12" t="s">
        <v>81</v>
      </c>
      <c r="AY775" s="153" t="s">
        <v>311</v>
      </c>
    </row>
    <row r="776" spans="2:65" s="12" customFormat="1" ht="11.25" x14ac:dyDescent="0.2">
      <c r="B776" s="151"/>
      <c r="D776" s="152" t="s">
        <v>322</v>
      </c>
      <c r="E776" s="153" t="s">
        <v>43</v>
      </c>
      <c r="F776" s="154" t="s">
        <v>6104</v>
      </c>
      <c r="H776" s="155">
        <v>5.92</v>
      </c>
      <c r="I776" s="156"/>
      <c r="L776" s="151"/>
      <c r="M776" s="157"/>
      <c r="T776" s="158"/>
      <c r="AT776" s="153" t="s">
        <v>322</v>
      </c>
      <c r="AU776" s="153" t="s">
        <v>90</v>
      </c>
      <c r="AV776" s="12" t="s">
        <v>90</v>
      </c>
      <c r="AW776" s="12" t="s">
        <v>41</v>
      </c>
      <c r="AX776" s="12" t="s">
        <v>81</v>
      </c>
      <c r="AY776" s="153" t="s">
        <v>311</v>
      </c>
    </row>
    <row r="777" spans="2:65" s="14" customFormat="1" ht="11.25" x14ac:dyDescent="0.2">
      <c r="B777" s="166"/>
      <c r="D777" s="152" t="s">
        <v>322</v>
      </c>
      <c r="E777" s="167" t="s">
        <v>43</v>
      </c>
      <c r="F777" s="168" t="s">
        <v>5605</v>
      </c>
      <c r="H777" s="167" t="s">
        <v>43</v>
      </c>
      <c r="I777" s="169"/>
      <c r="L777" s="166"/>
      <c r="M777" s="170"/>
      <c r="T777" s="171"/>
      <c r="AT777" s="167" t="s">
        <v>322</v>
      </c>
      <c r="AU777" s="167" t="s">
        <v>90</v>
      </c>
      <c r="AV777" s="14" t="s">
        <v>88</v>
      </c>
      <c r="AW777" s="14" t="s">
        <v>41</v>
      </c>
      <c r="AX777" s="14" t="s">
        <v>81</v>
      </c>
      <c r="AY777" s="167" t="s">
        <v>311</v>
      </c>
    </row>
    <row r="778" spans="2:65" s="12" customFormat="1" ht="11.25" x14ac:dyDescent="0.2">
      <c r="B778" s="151"/>
      <c r="D778" s="152" t="s">
        <v>322</v>
      </c>
      <c r="E778" s="153" t="s">
        <v>43</v>
      </c>
      <c r="F778" s="154" t="s">
        <v>6105</v>
      </c>
      <c r="H778" s="155">
        <v>1.7669999999999999</v>
      </c>
      <c r="I778" s="156"/>
      <c r="L778" s="151"/>
      <c r="M778" s="157"/>
      <c r="T778" s="158"/>
      <c r="AT778" s="153" t="s">
        <v>322</v>
      </c>
      <c r="AU778" s="153" t="s">
        <v>90</v>
      </c>
      <c r="AV778" s="12" t="s">
        <v>90</v>
      </c>
      <c r="AW778" s="12" t="s">
        <v>41</v>
      </c>
      <c r="AX778" s="12" t="s">
        <v>81</v>
      </c>
      <c r="AY778" s="153" t="s">
        <v>311</v>
      </c>
    </row>
    <row r="779" spans="2:65" s="12" customFormat="1" ht="11.25" x14ac:dyDescent="0.2">
      <c r="B779" s="151"/>
      <c r="D779" s="152" t="s">
        <v>322</v>
      </c>
      <c r="E779" s="153" t="s">
        <v>43</v>
      </c>
      <c r="F779" s="154" t="s">
        <v>6106</v>
      </c>
      <c r="H779" s="155">
        <v>2.891</v>
      </c>
      <c r="I779" s="156"/>
      <c r="L779" s="151"/>
      <c r="M779" s="157"/>
      <c r="T779" s="158"/>
      <c r="AT779" s="153" t="s">
        <v>322</v>
      </c>
      <c r="AU779" s="153" t="s">
        <v>90</v>
      </c>
      <c r="AV779" s="12" t="s">
        <v>90</v>
      </c>
      <c r="AW779" s="12" t="s">
        <v>41</v>
      </c>
      <c r="AX779" s="12" t="s">
        <v>81</v>
      </c>
      <c r="AY779" s="153" t="s">
        <v>311</v>
      </c>
    </row>
    <row r="780" spans="2:65" s="14" customFormat="1" ht="11.25" x14ac:dyDescent="0.2">
      <c r="B780" s="166"/>
      <c r="D780" s="152" t="s">
        <v>322</v>
      </c>
      <c r="E780" s="167" t="s">
        <v>43</v>
      </c>
      <c r="F780" s="168" t="s">
        <v>5609</v>
      </c>
      <c r="H780" s="167" t="s">
        <v>43</v>
      </c>
      <c r="I780" s="169"/>
      <c r="L780" s="166"/>
      <c r="M780" s="170"/>
      <c r="T780" s="171"/>
      <c r="AT780" s="167" t="s">
        <v>322</v>
      </c>
      <c r="AU780" s="167" t="s">
        <v>90</v>
      </c>
      <c r="AV780" s="14" t="s">
        <v>88</v>
      </c>
      <c r="AW780" s="14" t="s">
        <v>41</v>
      </c>
      <c r="AX780" s="14" t="s">
        <v>81</v>
      </c>
      <c r="AY780" s="167" t="s">
        <v>311</v>
      </c>
    </row>
    <row r="781" spans="2:65" s="12" customFormat="1" ht="11.25" x14ac:dyDescent="0.2">
      <c r="B781" s="151"/>
      <c r="D781" s="152" t="s">
        <v>322</v>
      </c>
      <c r="E781" s="153" t="s">
        <v>43</v>
      </c>
      <c r="F781" s="154" t="s">
        <v>6107</v>
      </c>
      <c r="H781" s="155">
        <v>4.05</v>
      </c>
      <c r="I781" s="156"/>
      <c r="L781" s="151"/>
      <c r="M781" s="157"/>
      <c r="T781" s="158"/>
      <c r="AT781" s="153" t="s">
        <v>322</v>
      </c>
      <c r="AU781" s="153" t="s">
        <v>90</v>
      </c>
      <c r="AV781" s="12" t="s">
        <v>90</v>
      </c>
      <c r="AW781" s="12" t="s">
        <v>41</v>
      </c>
      <c r="AX781" s="12" t="s">
        <v>81</v>
      </c>
      <c r="AY781" s="153" t="s">
        <v>311</v>
      </c>
    </row>
    <row r="782" spans="2:65" s="12" customFormat="1" ht="11.25" x14ac:dyDescent="0.2">
      <c r="B782" s="151"/>
      <c r="D782" s="152" t="s">
        <v>322</v>
      </c>
      <c r="E782" s="153" t="s">
        <v>43</v>
      </c>
      <c r="F782" s="154" t="s">
        <v>6108</v>
      </c>
      <c r="H782" s="155">
        <v>26.71</v>
      </c>
      <c r="I782" s="156"/>
      <c r="L782" s="151"/>
      <c r="M782" s="157"/>
      <c r="T782" s="158"/>
      <c r="AT782" s="153" t="s">
        <v>322</v>
      </c>
      <c r="AU782" s="153" t="s">
        <v>90</v>
      </c>
      <c r="AV782" s="12" t="s">
        <v>90</v>
      </c>
      <c r="AW782" s="12" t="s">
        <v>41</v>
      </c>
      <c r="AX782" s="12" t="s">
        <v>81</v>
      </c>
      <c r="AY782" s="153" t="s">
        <v>311</v>
      </c>
    </row>
    <row r="783" spans="2:65" s="14" customFormat="1" ht="11.25" x14ac:dyDescent="0.2">
      <c r="B783" s="166"/>
      <c r="D783" s="152" t="s">
        <v>322</v>
      </c>
      <c r="E783" s="167" t="s">
        <v>43</v>
      </c>
      <c r="F783" s="168" t="s">
        <v>5612</v>
      </c>
      <c r="H783" s="167" t="s">
        <v>43</v>
      </c>
      <c r="I783" s="169"/>
      <c r="L783" s="166"/>
      <c r="M783" s="170"/>
      <c r="T783" s="171"/>
      <c r="AT783" s="167" t="s">
        <v>322</v>
      </c>
      <c r="AU783" s="167" t="s">
        <v>90</v>
      </c>
      <c r="AV783" s="14" t="s">
        <v>88</v>
      </c>
      <c r="AW783" s="14" t="s">
        <v>41</v>
      </c>
      <c r="AX783" s="14" t="s">
        <v>81</v>
      </c>
      <c r="AY783" s="167" t="s">
        <v>311</v>
      </c>
    </row>
    <row r="784" spans="2:65" s="12" customFormat="1" ht="11.25" x14ac:dyDescent="0.2">
      <c r="B784" s="151"/>
      <c r="D784" s="152" t="s">
        <v>322</v>
      </c>
      <c r="E784" s="153" t="s">
        <v>43</v>
      </c>
      <c r="F784" s="154" t="s">
        <v>6109</v>
      </c>
      <c r="H784" s="155">
        <v>2.31</v>
      </c>
      <c r="I784" s="156"/>
      <c r="L784" s="151"/>
      <c r="M784" s="157"/>
      <c r="T784" s="158"/>
      <c r="AT784" s="153" t="s">
        <v>322</v>
      </c>
      <c r="AU784" s="153" t="s">
        <v>90</v>
      </c>
      <c r="AV784" s="12" t="s">
        <v>90</v>
      </c>
      <c r="AW784" s="12" t="s">
        <v>41</v>
      </c>
      <c r="AX784" s="12" t="s">
        <v>81</v>
      </c>
      <c r="AY784" s="153" t="s">
        <v>311</v>
      </c>
    </row>
    <row r="785" spans="2:65" s="12" customFormat="1" ht="11.25" x14ac:dyDescent="0.2">
      <c r="B785" s="151"/>
      <c r="D785" s="152" t="s">
        <v>322</v>
      </c>
      <c r="E785" s="153" t="s">
        <v>43</v>
      </c>
      <c r="F785" s="154" t="s">
        <v>6110</v>
      </c>
      <c r="H785" s="155">
        <v>13.37</v>
      </c>
      <c r="I785" s="156"/>
      <c r="L785" s="151"/>
      <c r="M785" s="157"/>
      <c r="T785" s="158"/>
      <c r="AT785" s="153" t="s">
        <v>322</v>
      </c>
      <c r="AU785" s="153" t="s">
        <v>90</v>
      </c>
      <c r="AV785" s="12" t="s">
        <v>90</v>
      </c>
      <c r="AW785" s="12" t="s">
        <v>41</v>
      </c>
      <c r="AX785" s="12" t="s">
        <v>81</v>
      </c>
      <c r="AY785" s="153" t="s">
        <v>311</v>
      </c>
    </row>
    <row r="786" spans="2:65" s="13" customFormat="1" ht="11.25" x14ac:dyDescent="0.2">
      <c r="B786" s="159"/>
      <c r="D786" s="152" t="s">
        <v>322</v>
      </c>
      <c r="E786" s="160" t="s">
        <v>43</v>
      </c>
      <c r="F786" s="161" t="s">
        <v>331</v>
      </c>
      <c r="H786" s="162">
        <v>82.007999999999996</v>
      </c>
      <c r="I786" s="163"/>
      <c r="L786" s="159"/>
      <c r="M786" s="164"/>
      <c r="T786" s="165"/>
      <c r="AT786" s="160" t="s">
        <v>322</v>
      </c>
      <c r="AU786" s="160" t="s">
        <v>90</v>
      </c>
      <c r="AV786" s="13" t="s">
        <v>318</v>
      </c>
      <c r="AW786" s="13" t="s">
        <v>41</v>
      </c>
      <c r="AX786" s="13" t="s">
        <v>88</v>
      </c>
      <c r="AY786" s="160" t="s">
        <v>311</v>
      </c>
    </row>
    <row r="787" spans="2:65" s="1" customFormat="1" ht="16.5" customHeight="1" x14ac:dyDescent="0.2">
      <c r="B787" s="34"/>
      <c r="C787" s="134" t="s">
        <v>1108</v>
      </c>
      <c r="D787" s="134" t="s">
        <v>313</v>
      </c>
      <c r="E787" s="135" t="s">
        <v>864</v>
      </c>
      <c r="F787" s="136" t="s">
        <v>865</v>
      </c>
      <c r="G787" s="137" t="s">
        <v>250</v>
      </c>
      <c r="H787" s="138">
        <v>82.007999999999996</v>
      </c>
      <c r="I787" s="139"/>
      <c r="J787" s="140">
        <f>ROUND(I787*H787,2)</f>
        <v>0</v>
      </c>
      <c r="K787" s="136" t="s">
        <v>317</v>
      </c>
      <c r="L787" s="34"/>
      <c r="M787" s="141" t="s">
        <v>43</v>
      </c>
      <c r="N787" s="142" t="s">
        <v>52</v>
      </c>
      <c r="P787" s="143">
        <f>O787*H787</f>
        <v>0</v>
      </c>
      <c r="Q787" s="143">
        <v>1.09E-3</v>
      </c>
      <c r="R787" s="143">
        <f>Q787*H787</f>
        <v>8.9388720000000005E-2</v>
      </c>
      <c r="S787" s="143">
        <v>0</v>
      </c>
      <c r="T787" s="144">
        <f>S787*H787</f>
        <v>0</v>
      </c>
      <c r="AR787" s="145" t="s">
        <v>318</v>
      </c>
      <c r="AT787" s="145" t="s">
        <v>313</v>
      </c>
      <c r="AU787" s="145" t="s">
        <v>90</v>
      </c>
      <c r="AY787" s="18" t="s">
        <v>311</v>
      </c>
      <c r="BE787" s="146">
        <f>IF(N787="základní",J787,0)</f>
        <v>0</v>
      </c>
      <c r="BF787" s="146">
        <f>IF(N787="snížená",J787,0)</f>
        <v>0</v>
      </c>
      <c r="BG787" s="146">
        <f>IF(N787="zákl. přenesená",J787,0)</f>
        <v>0</v>
      </c>
      <c r="BH787" s="146">
        <f>IF(N787="sníž. přenesená",J787,0)</f>
        <v>0</v>
      </c>
      <c r="BI787" s="146">
        <f>IF(N787="nulová",J787,0)</f>
        <v>0</v>
      </c>
      <c r="BJ787" s="18" t="s">
        <v>88</v>
      </c>
      <c r="BK787" s="146">
        <f>ROUND(I787*H787,2)</f>
        <v>0</v>
      </c>
      <c r="BL787" s="18" t="s">
        <v>318</v>
      </c>
      <c r="BM787" s="145" t="s">
        <v>6111</v>
      </c>
    </row>
    <row r="788" spans="2:65" s="1" customFormat="1" ht="11.25" x14ac:dyDescent="0.2">
      <c r="B788" s="34"/>
      <c r="D788" s="147" t="s">
        <v>320</v>
      </c>
      <c r="F788" s="148" t="s">
        <v>867</v>
      </c>
      <c r="I788" s="149"/>
      <c r="L788" s="34"/>
      <c r="M788" s="150"/>
      <c r="T788" s="55"/>
      <c r="AT788" s="18" t="s">
        <v>320</v>
      </c>
      <c r="AU788" s="18" t="s">
        <v>90</v>
      </c>
    </row>
    <row r="789" spans="2:65" s="14" customFormat="1" ht="11.25" x14ac:dyDescent="0.2">
      <c r="B789" s="166"/>
      <c r="D789" s="152" t="s">
        <v>322</v>
      </c>
      <c r="E789" s="167" t="s">
        <v>43</v>
      </c>
      <c r="F789" s="168" t="s">
        <v>5601</v>
      </c>
      <c r="H789" s="167" t="s">
        <v>43</v>
      </c>
      <c r="I789" s="169"/>
      <c r="L789" s="166"/>
      <c r="M789" s="170"/>
      <c r="T789" s="171"/>
      <c r="AT789" s="167" t="s">
        <v>322</v>
      </c>
      <c r="AU789" s="167" t="s">
        <v>90</v>
      </c>
      <c r="AV789" s="14" t="s">
        <v>88</v>
      </c>
      <c r="AW789" s="14" t="s">
        <v>41</v>
      </c>
      <c r="AX789" s="14" t="s">
        <v>81</v>
      </c>
      <c r="AY789" s="167" t="s">
        <v>311</v>
      </c>
    </row>
    <row r="790" spans="2:65" s="12" customFormat="1" ht="11.25" x14ac:dyDescent="0.2">
      <c r="B790" s="151"/>
      <c r="D790" s="152" t="s">
        <v>322</v>
      </c>
      <c r="E790" s="153" t="s">
        <v>43</v>
      </c>
      <c r="F790" s="154" t="s">
        <v>6102</v>
      </c>
      <c r="H790" s="155">
        <v>5.0999999999999996</v>
      </c>
      <c r="I790" s="156"/>
      <c r="L790" s="151"/>
      <c r="M790" s="157"/>
      <c r="T790" s="158"/>
      <c r="AT790" s="153" t="s">
        <v>322</v>
      </c>
      <c r="AU790" s="153" t="s">
        <v>90</v>
      </c>
      <c r="AV790" s="12" t="s">
        <v>90</v>
      </c>
      <c r="AW790" s="12" t="s">
        <v>41</v>
      </c>
      <c r="AX790" s="12" t="s">
        <v>81</v>
      </c>
      <c r="AY790" s="153" t="s">
        <v>311</v>
      </c>
    </row>
    <row r="791" spans="2:65" s="12" customFormat="1" ht="11.25" x14ac:dyDescent="0.2">
      <c r="B791" s="151"/>
      <c r="D791" s="152" t="s">
        <v>322</v>
      </c>
      <c r="E791" s="153" t="s">
        <v>43</v>
      </c>
      <c r="F791" s="154" t="s">
        <v>6103</v>
      </c>
      <c r="H791" s="155">
        <v>19.89</v>
      </c>
      <c r="I791" s="156"/>
      <c r="L791" s="151"/>
      <c r="M791" s="157"/>
      <c r="T791" s="158"/>
      <c r="AT791" s="153" t="s">
        <v>322</v>
      </c>
      <c r="AU791" s="153" t="s">
        <v>90</v>
      </c>
      <c r="AV791" s="12" t="s">
        <v>90</v>
      </c>
      <c r="AW791" s="12" t="s">
        <v>41</v>
      </c>
      <c r="AX791" s="12" t="s">
        <v>81</v>
      </c>
      <c r="AY791" s="153" t="s">
        <v>311</v>
      </c>
    </row>
    <row r="792" spans="2:65" s="12" customFormat="1" ht="11.25" x14ac:dyDescent="0.2">
      <c r="B792" s="151"/>
      <c r="D792" s="152" t="s">
        <v>322</v>
      </c>
      <c r="E792" s="153" t="s">
        <v>43</v>
      </c>
      <c r="F792" s="154" t="s">
        <v>6104</v>
      </c>
      <c r="H792" s="155">
        <v>5.92</v>
      </c>
      <c r="I792" s="156"/>
      <c r="L792" s="151"/>
      <c r="M792" s="157"/>
      <c r="T792" s="158"/>
      <c r="AT792" s="153" t="s">
        <v>322</v>
      </c>
      <c r="AU792" s="153" t="s">
        <v>90</v>
      </c>
      <c r="AV792" s="12" t="s">
        <v>90</v>
      </c>
      <c r="AW792" s="12" t="s">
        <v>41</v>
      </c>
      <c r="AX792" s="12" t="s">
        <v>81</v>
      </c>
      <c r="AY792" s="153" t="s">
        <v>311</v>
      </c>
    </row>
    <row r="793" spans="2:65" s="14" customFormat="1" ht="11.25" x14ac:dyDescent="0.2">
      <c r="B793" s="166"/>
      <c r="D793" s="152" t="s">
        <v>322</v>
      </c>
      <c r="E793" s="167" t="s">
        <v>43</v>
      </c>
      <c r="F793" s="168" t="s">
        <v>5605</v>
      </c>
      <c r="H793" s="167" t="s">
        <v>43</v>
      </c>
      <c r="I793" s="169"/>
      <c r="L793" s="166"/>
      <c r="M793" s="170"/>
      <c r="T793" s="171"/>
      <c r="AT793" s="167" t="s">
        <v>322</v>
      </c>
      <c r="AU793" s="167" t="s">
        <v>90</v>
      </c>
      <c r="AV793" s="14" t="s">
        <v>88</v>
      </c>
      <c r="AW793" s="14" t="s">
        <v>41</v>
      </c>
      <c r="AX793" s="14" t="s">
        <v>81</v>
      </c>
      <c r="AY793" s="167" t="s">
        <v>311</v>
      </c>
    </row>
    <row r="794" spans="2:65" s="12" customFormat="1" ht="11.25" x14ac:dyDescent="0.2">
      <c r="B794" s="151"/>
      <c r="D794" s="152" t="s">
        <v>322</v>
      </c>
      <c r="E794" s="153" t="s">
        <v>43</v>
      </c>
      <c r="F794" s="154" t="s">
        <v>6105</v>
      </c>
      <c r="H794" s="155">
        <v>1.7669999999999999</v>
      </c>
      <c r="I794" s="156"/>
      <c r="L794" s="151"/>
      <c r="M794" s="157"/>
      <c r="T794" s="158"/>
      <c r="AT794" s="153" t="s">
        <v>322</v>
      </c>
      <c r="AU794" s="153" t="s">
        <v>90</v>
      </c>
      <c r="AV794" s="12" t="s">
        <v>90</v>
      </c>
      <c r="AW794" s="12" t="s">
        <v>41</v>
      </c>
      <c r="AX794" s="12" t="s">
        <v>81</v>
      </c>
      <c r="AY794" s="153" t="s">
        <v>311</v>
      </c>
    </row>
    <row r="795" spans="2:65" s="12" customFormat="1" ht="11.25" x14ac:dyDescent="0.2">
      <c r="B795" s="151"/>
      <c r="D795" s="152" t="s">
        <v>322</v>
      </c>
      <c r="E795" s="153" t="s">
        <v>43</v>
      </c>
      <c r="F795" s="154" t="s">
        <v>6106</v>
      </c>
      <c r="H795" s="155">
        <v>2.891</v>
      </c>
      <c r="I795" s="156"/>
      <c r="L795" s="151"/>
      <c r="M795" s="157"/>
      <c r="T795" s="158"/>
      <c r="AT795" s="153" t="s">
        <v>322</v>
      </c>
      <c r="AU795" s="153" t="s">
        <v>90</v>
      </c>
      <c r="AV795" s="12" t="s">
        <v>90</v>
      </c>
      <c r="AW795" s="12" t="s">
        <v>41</v>
      </c>
      <c r="AX795" s="12" t="s">
        <v>81</v>
      </c>
      <c r="AY795" s="153" t="s">
        <v>311</v>
      </c>
    </row>
    <row r="796" spans="2:65" s="14" customFormat="1" ht="11.25" x14ac:dyDescent="0.2">
      <c r="B796" s="166"/>
      <c r="D796" s="152" t="s">
        <v>322</v>
      </c>
      <c r="E796" s="167" t="s">
        <v>43</v>
      </c>
      <c r="F796" s="168" t="s">
        <v>5609</v>
      </c>
      <c r="H796" s="167" t="s">
        <v>43</v>
      </c>
      <c r="I796" s="169"/>
      <c r="L796" s="166"/>
      <c r="M796" s="170"/>
      <c r="T796" s="171"/>
      <c r="AT796" s="167" t="s">
        <v>322</v>
      </c>
      <c r="AU796" s="167" t="s">
        <v>90</v>
      </c>
      <c r="AV796" s="14" t="s">
        <v>88</v>
      </c>
      <c r="AW796" s="14" t="s">
        <v>41</v>
      </c>
      <c r="AX796" s="14" t="s">
        <v>81</v>
      </c>
      <c r="AY796" s="167" t="s">
        <v>311</v>
      </c>
    </row>
    <row r="797" spans="2:65" s="12" customFormat="1" ht="11.25" x14ac:dyDescent="0.2">
      <c r="B797" s="151"/>
      <c r="D797" s="152" t="s">
        <v>322</v>
      </c>
      <c r="E797" s="153" t="s">
        <v>43</v>
      </c>
      <c r="F797" s="154" t="s">
        <v>6107</v>
      </c>
      <c r="H797" s="155">
        <v>4.05</v>
      </c>
      <c r="I797" s="156"/>
      <c r="L797" s="151"/>
      <c r="M797" s="157"/>
      <c r="T797" s="158"/>
      <c r="AT797" s="153" t="s">
        <v>322</v>
      </c>
      <c r="AU797" s="153" t="s">
        <v>90</v>
      </c>
      <c r="AV797" s="12" t="s">
        <v>90</v>
      </c>
      <c r="AW797" s="12" t="s">
        <v>41</v>
      </c>
      <c r="AX797" s="12" t="s">
        <v>81</v>
      </c>
      <c r="AY797" s="153" t="s">
        <v>311</v>
      </c>
    </row>
    <row r="798" spans="2:65" s="12" customFormat="1" ht="11.25" x14ac:dyDescent="0.2">
      <c r="B798" s="151"/>
      <c r="D798" s="152" t="s">
        <v>322</v>
      </c>
      <c r="E798" s="153" t="s">
        <v>43</v>
      </c>
      <c r="F798" s="154" t="s">
        <v>6108</v>
      </c>
      <c r="H798" s="155">
        <v>26.71</v>
      </c>
      <c r="I798" s="156"/>
      <c r="L798" s="151"/>
      <c r="M798" s="157"/>
      <c r="T798" s="158"/>
      <c r="AT798" s="153" t="s">
        <v>322</v>
      </c>
      <c r="AU798" s="153" t="s">
        <v>90</v>
      </c>
      <c r="AV798" s="12" t="s">
        <v>90</v>
      </c>
      <c r="AW798" s="12" t="s">
        <v>41</v>
      </c>
      <c r="AX798" s="12" t="s">
        <v>81</v>
      </c>
      <c r="AY798" s="153" t="s">
        <v>311</v>
      </c>
    </row>
    <row r="799" spans="2:65" s="14" customFormat="1" ht="11.25" x14ac:dyDescent="0.2">
      <c r="B799" s="166"/>
      <c r="D799" s="152" t="s">
        <v>322</v>
      </c>
      <c r="E799" s="167" t="s">
        <v>43</v>
      </c>
      <c r="F799" s="168" t="s">
        <v>5612</v>
      </c>
      <c r="H799" s="167" t="s">
        <v>43</v>
      </c>
      <c r="I799" s="169"/>
      <c r="L799" s="166"/>
      <c r="M799" s="170"/>
      <c r="T799" s="171"/>
      <c r="AT799" s="167" t="s">
        <v>322</v>
      </c>
      <c r="AU799" s="167" t="s">
        <v>90</v>
      </c>
      <c r="AV799" s="14" t="s">
        <v>88</v>
      </c>
      <c r="AW799" s="14" t="s">
        <v>41</v>
      </c>
      <c r="AX799" s="14" t="s">
        <v>81</v>
      </c>
      <c r="AY799" s="167" t="s">
        <v>311</v>
      </c>
    </row>
    <row r="800" spans="2:65" s="12" customFormat="1" ht="11.25" x14ac:dyDescent="0.2">
      <c r="B800" s="151"/>
      <c r="D800" s="152" t="s">
        <v>322</v>
      </c>
      <c r="E800" s="153" t="s">
        <v>43</v>
      </c>
      <c r="F800" s="154" t="s">
        <v>6109</v>
      </c>
      <c r="H800" s="155">
        <v>2.31</v>
      </c>
      <c r="I800" s="156"/>
      <c r="L800" s="151"/>
      <c r="M800" s="157"/>
      <c r="T800" s="158"/>
      <c r="AT800" s="153" t="s">
        <v>322</v>
      </c>
      <c r="AU800" s="153" t="s">
        <v>90</v>
      </c>
      <c r="AV800" s="12" t="s">
        <v>90</v>
      </c>
      <c r="AW800" s="12" t="s">
        <v>41</v>
      </c>
      <c r="AX800" s="12" t="s">
        <v>81</v>
      </c>
      <c r="AY800" s="153" t="s">
        <v>311</v>
      </c>
    </row>
    <row r="801" spans="2:65" s="12" customFormat="1" ht="11.25" x14ac:dyDescent="0.2">
      <c r="B801" s="151"/>
      <c r="D801" s="152" t="s">
        <v>322</v>
      </c>
      <c r="E801" s="153" t="s">
        <v>43</v>
      </c>
      <c r="F801" s="154" t="s">
        <v>6110</v>
      </c>
      <c r="H801" s="155">
        <v>13.37</v>
      </c>
      <c r="I801" s="156"/>
      <c r="L801" s="151"/>
      <c r="M801" s="157"/>
      <c r="T801" s="158"/>
      <c r="AT801" s="153" t="s">
        <v>322</v>
      </c>
      <c r="AU801" s="153" t="s">
        <v>90</v>
      </c>
      <c r="AV801" s="12" t="s">
        <v>90</v>
      </c>
      <c r="AW801" s="12" t="s">
        <v>41</v>
      </c>
      <c r="AX801" s="12" t="s">
        <v>81</v>
      </c>
      <c r="AY801" s="153" t="s">
        <v>311</v>
      </c>
    </row>
    <row r="802" spans="2:65" s="13" customFormat="1" ht="11.25" x14ac:dyDescent="0.2">
      <c r="B802" s="159"/>
      <c r="D802" s="152" t="s">
        <v>322</v>
      </c>
      <c r="E802" s="160" t="s">
        <v>43</v>
      </c>
      <c r="F802" s="161" t="s">
        <v>331</v>
      </c>
      <c r="H802" s="162">
        <v>82.007999999999996</v>
      </c>
      <c r="I802" s="163"/>
      <c r="L802" s="159"/>
      <c r="M802" s="164"/>
      <c r="T802" s="165"/>
      <c r="AT802" s="160" t="s">
        <v>322</v>
      </c>
      <c r="AU802" s="160" t="s">
        <v>90</v>
      </c>
      <c r="AV802" s="13" t="s">
        <v>318</v>
      </c>
      <c r="AW802" s="13" t="s">
        <v>41</v>
      </c>
      <c r="AX802" s="13" t="s">
        <v>88</v>
      </c>
      <c r="AY802" s="160" t="s">
        <v>311</v>
      </c>
    </row>
    <row r="803" spans="2:65" s="11" customFormat="1" ht="22.9" customHeight="1" x14ac:dyDescent="0.2">
      <c r="B803" s="122"/>
      <c r="D803" s="123" t="s">
        <v>80</v>
      </c>
      <c r="E803" s="132" t="s">
        <v>886</v>
      </c>
      <c r="F803" s="132" t="s">
        <v>887</v>
      </c>
      <c r="I803" s="125"/>
      <c r="J803" s="133">
        <f>BK803</f>
        <v>0</v>
      </c>
      <c r="L803" s="122"/>
      <c r="M803" s="127"/>
      <c r="P803" s="128">
        <f>SUM(P804:P806)</f>
        <v>0</v>
      </c>
      <c r="R803" s="128">
        <f>SUM(R804:R806)</f>
        <v>0</v>
      </c>
      <c r="T803" s="129">
        <f>SUM(T804:T806)</f>
        <v>0</v>
      </c>
      <c r="AR803" s="123" t="s">
        <v>88</v>
      </c>
      <c r="AT803" s="130" t="s">
        <v>80</v>
      </c>
      <c r="AU803" s="130" t="s">
        <v>88</v>
      </c>
      <c r="AY803" s="123" t="s">
        <v>311</v>
      </c>
      <c r="BK803" s="131">
        <f>SUM(BK804:BK806)</f>
        <v>0</v>
      </c>
    </row>
    <row r="804" spans="2:65" s="1" customFormat="1" ht="24.2" customHeight="1" x14ac:dyDescent="0.2">
      <c r="B804" s="34"/>
      <c r="C804" s="134" t="s">
        <v>1113</v>
      </c>
      <c r="D804" s="134" t="s">
        <v>313</v>
      </c>
      <c r="E804" s="135" t="s">
        <v>1849</v>
      </c>
      <c r="F804" s="136" t="s">
        <v>1850</v>
      </c>
      <c r="G804" s="137" t="s">
        <v>371</v>
      </c>
      <c r="H804" s="138">
        <v>1022.672</v>
      </c>
      <c r="I804" s="139"/>
      <c r="J804" s="140">
        <f>ROUND(I804*H804,2)</f>
        <v>0</v>
      </c>
      <c r="K804" s="136" t="s">
        <v>317</v>
      </c>
      <c r="L804" s="34"/>
      <c r="M804" s="141" t="s">
        <v>43</v>
      </c>
      <c r="N804" s="142" t="s">
        <v>52</v>
      </c>
      <c r="P804" s="143">
        <f>O804*H804</f>
        <v>0</v>
      </c>
      <c r="Q804" s="143">
        <v>0</v>
      </c>
      <c r="R804" s="143">
        <f>Q804*H804</f>
        <v>0</v>
      </c>
      <c r="S804" s="143">
        <v>0</v>
      </c>
      <c r="T804" s="144">
        <f>S804*H804</f>
        <v>0</v>
      </c>
      <c r="AR804" s="145" t="s">
        <v>318</v>
      </c>
      <c r="AT804" s="145" t="s">
        <v>313</v>
      </c>
      <c r="AU804" s="145" t="s">
        <v>90</v>
      </c>
      <c r="AY804" s="18" t="s">
        <v>311</v>
      </c>
      <c r="BE804" s="146">
        <f>IF(N804="základní",J804,0)</f>
        <v>0</v>
      </c>
      <c r="BF804" s="146">
        <f>IF(N804="snížená",J804,0)</f>
        <v>0</v>
      </c>
      <c r="BG804" s="146">
        <f>IF(N804="zákl. přenesená",J804,0)</f>
        <v>0</v>
      </c>
      <c r="BH804" s="146">
        <f>IF(N804="sníž. přenesená",J804,0)</f>
        <v>0</v>
      </c>
      <c r="BI804" s="146">
        <f>IF(N804="nulová",J804,0)</f>
        <v>0</v>
      </c>
      <c r="BJ804" s="18" t="s">
        <v>88</v>
      </c>
      <c r="BK804" s="146">
        <f>ROUND(I804*H804,2)</f>
        <v>0</v>
      </c>
      <c r="BL804" s="18" t="s">
        <v>318</v>
      </c>
      <c r="BM804" s="145" t="s">
        <v>6112</v>
      </c>
    </row>
    <row r="805" spans="2:65" s="1" customFormat="1" ht="11.25" x14ac:dyDescent="0.2">
      <c r="B805" s="34"/>
      <c r="D805" s="147" t="s">
        <v>320</v>
      </c>
      <c r="F805" s="148" t="s">
        <v>1852</v>
      </c>
      <c r="I805" s="149"/>
      <c r="L805" s="34"/>
      <c r="M805" s="150"/>
      <c r="T805" s="55"/>
      <c r="AT805" s="18" t="s">
        <v>320</v>
      </c>
      <c r="AU805" s="18" t="s">
        <v>90</v>
      </c>
    </row>
    <row r="806" spans="2:65" s="12" customFormat="1" ht="11.25" x14ac:dyDescent="0.2">
      <c r="B806" s="151"/>
      <c r="D806" s="152" t="s">
        <v>322</v>
      </c>
      <c r="F806" s="154" t="s">
        <v>6113</v>
      </c>
      <c r="H806" s="155">
        <v>1022.672</v>
      </c>
      <c r="I806" s="156"/>
      <c r="L806" s="151"/>
      <c r="M806" s="157"/>
      <c r="T806" s="158"/>
      <c r="AT806" s="153" t="s">
        <v>322</v>
      </c>
      <c r="AU806" s="153" t="s">
        <v>90</v>
      </c>
      <c r="AV806" s="12" t="s">
        <v>90</v>
      </c>
      <c r="AW806" s="12" t="s">
        <v>4</v>
      </c>
      <c r="AX806" s="12" t="s">
        <v>88</v>
      </c>
      <c r="AY806" s="153" t="s">
        <v>311</v>
      </c>
    </row>
    <row r="807" spans="2:65" s="11" customFormat="1" ht="22.9" customHeight="1" x14ac:dyDescent="0.2">
      <c r="B807" s="122"/>
      <c r="D807" s="123" t="s">
        <v>80</v>
      </c>
      <c r="E807" s="132" t="s">
        <v>898</v>
      </c>
      <c r="F807" s="132" t="s">
        <v>899</v>
      </c>
      <c r="I807" s="125"/>
      <c r="J807" s="133">
        <f>BK807</f>
        <v>0</v>
      </c>
      <c r="L807" s="122"/>
      <c r="M807" s="127"/>
      <c r="P807" s="128">
        <f>SUM(P808:P809)</f>
        <v>0</v>
      </c>
      <c r="R807" s="128">
        <f>SUM(R808:R809)</f>
        <v>0</v>
      </c>
      <c r="T807" s="129">
        <f>SUM(T808:T809)</f>
        <v>0</v>
      </c>
      <c r="AR807" s="123" t="s">
        <v>88</v>
      </c>
      <c r="AT807" s="130" t="s">
        <v>80</v>
      </c>
      <c r="AU807" s="130" t="s">
        <v>88</v>
      </c>
      <c r="AY807" s="123" t="s">
        <v>311</v>
      </c>
      <c r="BK807" s="131">
        <f>SUM(BK808:BK809)</f>
        <v>0</v>
      </c>
    </row>
    <row r="808" spans="2:65" s="1" customFormat="1" ht="24.2" customHeight="1" x14ac:dyDescent="0.2">
      <c r="B808" s="34"/>
      <c r="C808" s="134" t="s">
        <v>1118</v>
      </c>
      <c r="D808" s="134" t="s">
        <v>313</v>
      </c>
      <c r="E808" s="135" t="s">
        <v>2016</v>
      </c>
      <c r="F808" s="136" t="s">
        <v>2017</v>
      </c>
      <c r="G808" s="137" t="s">
        <v>371</v>
      </c>
      <c r="H808" s="138">
        <v>218.982</v>
      </c>
      <c r="I808" s="139"/>
      <c r="J808" s="140">
        <f>ROUND(I808*H808,2)</f>
        <v>0</v>
      </c>
      <c r="K808" s="136" t="s">
        <v>317</v>
      </c>
      <c r="L808" s="34"/>
      <c r="M808" s="141" t="s">
        <v>43</v>
      </c>
      <c r="N808" s="142" t="s">
        <v>52</v>
      </c>
      <c r="P808" s="143">
        <f>O808*H808</f>
        <v>0</v>
      </c>
      <c r="Q808" s="143">
        <v>0</v>
      </c>
      <c r="R808" s="143">
        <f>Q808*H808</f>
        <v>0</v>
      </c>
      <c r="S808" s="143">
        <v>0</v>
      </c>
      <c r="T808" s="144">
        <f>S808*H808</f>
        <v>0</v>
      </c>
      <c r="AR808" s="145" t="s">
        <v>318</v>
      </c>
      <c r="AT808" s="145" t="s">
        <v>313</v>
      </c>
      <c r="AU808" s="145" t="s">
        <v>90</v>
      </c>
      <c r="AY808" s="18" t="s">
        <v>311</v>
      </c>
      <c r="BE808" s="146">
        <f>IF(N808="základní",J808,0)</f>
        <v>0</v>
      </c>
      <c r="BF808" s="146">
        <f>IF(N808="snížená",J808,0)</f>
        <v>0</v>
      </c>
      <c r="BG808" s="146">
        <f>IF(N808="zákl. přenesená",J808,0)</f>
        <v>0</v>
      </c>
      <c r="BH808" s="146">
        <f>IF(N808="sníž. přenesená",J808,0)</f>
        <v>0</v>
      </c>
      <c r="BI808" s="146">
        <f>IF(N808="nulová",J808,0)</f>
        <v>0</v>
      </c>
      <c r="BJ808" s="18" t="s">
        <v>88</v>
      </c>
      <c r="BK808" s="146">
        <f>ROUND(I808*H808,2)</f>
        <v>0</v>
      </c>
      <c r="BL808" s="18" t="s">
        <v>318</v>
      </c>
      <c r="BM808" s="145" t="s">
        <v>6114</v>
      </c>
    </row>
    <row r="809" spans="2:65" s="1" customFormat="1" ht="11.25" x14ac:dyDescent="0.2">
      <c r="B809" s="34"/>
      <c r="D809" s="147" t="s">
        <v>320</v>
      </c>
      <c r="F809" s="148" t="s">
        <v>2019</v>
      </c>
      <c r="I809" s="149"/>
      <c r="L809" s="34"/>
      <c r="M809" s="150"/>
      <c r="T809" s="55"/>
      <c r="AT809" s="18" t="s">
        <v>320</v>
      </c>
      <c r="AU809" s="18" t="s">
        <v>90</v>
      </c>
    </row>
    <row r="810" spans="2:65" s="11" customFormat="1" ht="25.9" customHeight="1" x14ac:dyDescent="0.2">
      <c r="B810" s="122"/>
      <c r="D810" s="123" t="s">
        <v>80</v>
      </c>
      <c r="E810" s="124" t="s">
        <v>905</v>
      </c>
      <c r="F810" s="124" t="s">
        <v>906</v>
      </c>
      <c r="I810" s="125"/>
      <c r="J810" s="126">
        <f>BK810</f>
        <v>0</v>
      </c>
      <c r="L810" s="122"/>
      <c r="M810" s="127"/>
      <c r="P810" s="128">
        <f>P811</f>
        <v>0</v>
      </c>
      <c r="R810" s="128">
        <f>R811</f>
        <v>1.435581</v>
      </c>
      <c r="T810" s="129">
        <f>T811</f>
        <v>0</v>
      </c>
      <c r="AR810" s="123" t="s">
        <v>90</v>
      </c>
      <c r="AT810" s="130" t="s">
        <v>80</v>
      </c>
      <c r="AU810" s="130" t="s">
        <v>81</v>
      </c>
      <c r="AY810" s="123" t="s">
        <v>311</v>
      </c>
      <c r="BK810" s="131">
        <f>BK811</f>
        <v>0</v>
      </c>
    </row>
    <row r="811" spans="2:65" s="11" customFormat="1" ht="22.9" customHeight="1" x14ac:dyDescent="0.2">
      <c r="B811" s="122"/>
      <c r="D811" s="123" t="s">
        <v>80</v>
      </c>
      <c r="E811" s="132" t="s">
        <v>1301</v>
      </c>
      <c r="F811" s="132" t="s">
        <v>1302</v>
      </c>
      <c r="I811" s="125"/>
      <c r="J811" s="133">
        <f>BK811</f>
        <v>0</v>
      </c>
      <c r="L811" s="122"/>
      <c r="M811" s="127"/>
      <c r="P811" s="128">
        <f>SUM(P812:P841)</f>
        <v>0</v>
      </c>
      <c r="R811" s="128">
        <f>SUM(R812:R841)</f>
        <v>1.435581</v>
      </c>
      <c r="T811" s="129">
        <f>SUM(T812:T841)</f>
        <v>0</v>
      </c>
      <c r="AR811" s="123" t="s">
        <v>90</v>
      </c>
      <c r="AT811" s="130" t="s">
        <v>80</v>
      </c>
      <c r="AU811" s="130" t="s">
        <v>88</v>
      </c>
      <c r="AY811" s="123" t="s">
        <v>311</v>
      </c>
      <c r="BK811" s="131">
        <f>SUM(BK812:BK841)</f>
        <v>0</v>
      </c>
    </row>
    <row r="812" spans="2:65" s="1" customFormat="1" ht="16.5" customHeight="1" x14ac:dyDescent="0.2">
      <c r="B812" s="34"/>
      <c r="C812" s="134" t="s">
        <v>1125</v>
      </c>
      <c r="D812" s="134" t="s">
        <v>313</v>
      </c>
      <c r="E812" s="135" t="s">
        <v>2390</v>
      </c>
      <c r="F812" s="136" t="s">
        <v>2391</v>
      </c>
      <c r="G812" s="137" t="s">
        <v>379</v>
      </c>
      <c r="H812" s="138">
        <v>11.8</v>
      </c>
      <c r="I812" s="139"/>
      <c r="J812" s="140">
        <f>ROUND(I812*H812,2)</f>
        <v>0</v>
      </c>
      <c r="K812" s="136" t="s">
        <v>317</v>
      </c>
      <c r="L812" s="34"/>
      <c r="M812" s="141" t="s">
        <v>43</v>
      </c>
      <c r="N812" s="142" t="s">
        <v>52</v>
      </c>
      <c r="P812" s="143">
        <f>O812*H812</f>
        <v>0</v>
      </c>
      <c r="Q812" s="143">
        <v>7.2000000000000005E-4</v>
      </c>
      <c r="R812" s="143">
        <f>Q812*H812</f>
        <v>8.4960000000000018E-3</v>
      </c>
      <c r="S812" s="143">
        <v>0</v>
      </c>
      <c r="T812" s="144">
        <f>S812*H812</f>
        <v>0</v>
      </c>
      <c r="AR812" s="145" t="s">
        <v>417</v>
      </c>
      <c r="AT812" s="145" t="s">
        <v>313</v>
      </c>
      <c r="AU812" s="145" t="s">
        <v>90</v>
      </c>
      <c r="AY812" s="18" t="s">
        <v>311</v>
      </c>
      <c r="BE812" s="146">
        <f>IF(N812="základní",J812,0)</f>
        <v>0</v>
      </c>
      <c r="BF812" s="146">
        <f>IF(N812="snížená",J812,0)</f>
        <v>0</v>
      </c>
      <c r="BG812" s="146">
        <f>IF(N812="zákl. přenesená",J812,0)</f>
        <v>0</v>
      </c>
      <c r="BH812" s="146">
        <f>IF(N812="sníž. přenesená",J812,0)</f>
        <v>0</v>
      </c>
      <c r="BI812" s="146">
        <f>IF(N812="nulová",J812,0)</f>
        <v>0</v>
      </c>
      <c r="BJ812" s="18" t="s">
        <v>88</v>
      </c>
      <c r="BK812" s="146">
        <f>ROUND(I812*H812,2)</f>
        <v>0</v>
      </c>
      <c r="BL812" s="18" t="s">
        <v>417</v>
      </c>
      <c r="BM812" s="145" t="s">
        <v>6115</v>
      </c>
    </row>
    <row r="813" spans="2:65" s="1" customFormat="1" ht="11.25" x14ac:dyDescent="0.2">
      <c r="B813" s="34"/>
      <c r="D813" s="147" t="s">
        <v>320</v>
      </c>
      <c r="F813" s="148" t="s">
        <v>2393</v>
      </c>
      <c r="I813" s="149"/>
      <c r="L813" s="34"/>
      <c r="M813" s="150"/>
      <c r="T813" s="55"/>
      <c r="AT813" s="18" t="s">
        <v>320</v>
      </c>
      <c r="AU813" s="18" t="s">
        <v>90</v>
      </c>
    </row>
    <row r="814" spans="2:65" s="14" customFormat="1" ht="11.25" x14ac:dyDescent="0.2">
      <c r="B814" s="166"/>
      <c r="D814" s="152" t="s">
        <v>322</v>
      </c>
      <c r="E814" s="167" t="s">
        <v>43</v>
      </c>
      <c r="F814" s="168" t="s">
        <v>2394</v>
      </c>
      <c r="H814" s="167" t="s">
        <v>43</v>
      </c>
      <c r="I814" s="169"/>
      <c r="L814" s="166"/>
      <c r="M814" s="170"/>
      <c r="T814" s="171"/>
      <c r="AT814" s="167" t="s">
        <v>322</v>
      </c>
      <c r="AU814" s="167" t="s">
        <v>90</v>
      </c>
      <c r="AV814" s="14" t="s">
        <v>88</v>
      </c>
      <c r="AW814" s="14" t="s">
        <v>41</v>
      </c>
      <c r="AX814" s="14" t="s">
        <v>81</v>
      </c>
      <c r="AY814" s="167" t="s">
        <v>311</v>
      </c>
    </row>
    <row r="815" spans="2:65" s="12" customFormat="1" ht="11.25" x14ac:dyDescent="0.2">
      <c r="B815" s="151"/>
      <c r="D815" s="152" t="s">
        <v>322</v>
      </c>
      <c r="E815" s="153" t="s">
        <v>43</v>
      </c>
      <c r="F815" s="154" t="s">
        <v>6116</v>
      </c>
      <c r="H815" s="155">
        <v>11.8</v>
      </c>
      <c r="I815" s="156"/>
      <c r="L815" s="151"/>
      <c r="M815" s="157"/>
      <c r="T815" s="158"/>
      <c r="AT815" s="153" t="s">
        <v>322</v>
      </c>
      <c r="AU815" s="153" t="s">
        <v>90</v>
      </c>
      <c r="AV815" s="12" t="s">
        <v>90</v>
      </c>
      <c r="AW815" s="12" t="s">
        <v>41</v>
      </c>
      <c r="AX815" s="12" t="s">
        <v>88</v>
      </c>
      <c r="AY815" s="153" t="s">
        <v>311</v>
      </c>
    </row>
    <row r="816" spans="2:65" s="1" customFormat="1" ht="16.5" customHeight="1" x14ac:dyDescent="0.2">
      <c r="B816" s="34"/>
      <c r="C816" s="172" t="s">
        <v>1131</v>
      </c>
      <c r="D816" s="172" t="s">
        <v>634</v>
      </c>
      <c r="E816" s="173" t="s">
        <v>2407</v>
      </c>
      <c r="F816" s="174" t="s">
        <v>2408</v>
      </c>
      <c r="G816" s="175" t="s">
        <v>767</v>
      </c>
      <c r="H816" s="176">
        <v>1387.56</v>
      </c>
      <c r="I816" s="177"/>
      <c r="J816" s="178">
        <f>ROUND(I816*H816,2)</f>
        <v>0</v>
      </c>
      <c r="K816" s="174" t="s">
        <v>43</v>
      </c>
      <c r="L816" s="179"/>
      <c r="M816" s="180" t="s">
        <v>43</v>
      </c>
      <c r="N816" s="181" t="s">
        <v>52</v>
      </c>
      <c r="P816" s="143">
        <f>O816*H816</f>
        <v>0</v>
      </c>
      <c r="Q816" s="143">
        <v>1E-3</v>
      </c>
      <c r="R816" s="143">
        <f>Q816*H816</f>
        <v>1.3875599999999999</v>
      </c>
      <c r="S816" s="143">
        <v>0</v>
      </c>
      <c r="T816" s="144">
        <f>S816*H816</f>
        <v>0</v>
      </c>
      <c r="AR816" s="145" t="s">
        <v>528</v>
      </c>
      <c r="AT816" s="145" t="s">
        <v>634</v>
      </c>
      <c r="AU816" s="145" t="s">
        <v>90</v>
      </c>
      <c r="AY816" s="18" t="s">
        <v>311</v>
      </c>
      <c r="BE816" s="146">
        <f>IF(N816="základní",J816,0)</f>
        <v>0</v>
      </c>
      <c r="BF816" s="146">
        <f>IF(N816="snížená",J816,0)</f>
        <v>0</v>
      </c>
      <c r="BG816" s="146">
        <f>IF(N816="zákl. přenesená",J816,0)</f>
        <v>0</v>
      </c>
      <c r="BH816" s="146">
        <f>IF(N816="sníž. přenesená",J816,0)</f>
        <v>0</v>
      </c>
      <c r="BI816" s="146">
        <f>IF(N816="nulová",J816,0)</f>
        <v>0</v>
      </c>
      <c r="BJ816" s="18" t="s">
        <v>88</v>
      </c>
      <c r="BK816" s="146">
        <f>ROUND(I816*H816,2)</f>
        <v>0</v>
      </c>
      <c r="BL816" s="18" t="s">
        <v>417</v>
      </c>
      <c r="BM816" s="145" t="s">
        <v>6117</v>
      </c>
    </row>
    <row r="817" spans="2:65" s="1" customFormat="1" ht="19.5" x14ac:dyDescent="0.2">
      <c r="B817" s="34"/>
      <c r="D817" s="152" t="s">
        <v>668</v>
      </c>
      <c r="F817" s="182" t="s">
        <v>769</v>
      </c>
      <c r="I817" s="149"/>
      <c r="L817" s="34"/>
      <c r="M817" s="150"/>
      <c r="T817" s="55"/>
      <c r="AT817" s="18" t="s">
        <v>668</v>
      </c>
      <c r="AU817" s="18" t="s">
        <v>90</v>
      </c>
    </row>
    <row r="818" spans="2:65" s="14" customFormat="1" ht="11.25" x14ac:dyDescent="0.2">
      <c r="B818" s="166"/>
      <c r="D818" s="152" t="s">
        <v>322</v>
      </c>
      <c r="E818" s="167" t="s">
        <v>43</v>
      </c>
      <c r="F818" s="168" t="s">
        <v>2394</v>
      </c>
      <c r="H818" s="167" t="s">
        <v>43</v>
      </c>
      <c r="I818" s="169"/>
      <c r="L818" s="166"/>
      <c r="M818" s="170"/>
      <c r="T818" s="171"/>
      <c r="AT818" s="167" t="s">
        <v>322</v>
      </c>
      <c r="AU818" s="167" t="s">
        <v>90</v>
      </c>
      <c r="AV818" s="14" t="s">
        <v>88</v>
      </c>
      <c r="AW818" s="14" t="s">
        <v>41</v>
      </c>
      <c r="AX818" s="14" t="s">
        <v>81</v>
      </c>
      <c r="AY818" s="167" t="s">
        <v>311</v>
      </c>
    </row>
    <row r="819" spans="2:65" s="12" customFormat="1" ht="11.25" x14ac:dyDescent="0.2">
      <c r="B819" s="151"/>
      <c r="D819" s="152" t="s">
        <v>322</v>
      </c>
      <c r="E819" s="153" t="s">
        <v>43</v>
      </c>
      <c r="F819" s="154" t="s">
        <v>6118</v>
      </c>
      <c r="H819" s="155">
        <v>481.8</v>
      </c>
      <c r="I819" s="156"/>
      <c r="L819" s="151"/>
      <c r="M819" s="157"/>
      <c r="T819" s="158"/>
      <c r="AT819" s="153" t="s">
        <v>322</v>
      </c>
      <c r="AU819" s="153" t="s">
        <v>90</v>
      </c>
      <c r="AV819" s="12" t="s">
        <v>90</v>
      </c>
      <c r="AW819" s="12" t="s">
        <v>41</v>
      </c>
      <c r="AX819" s="12" t="s">
        <v>81</v>
      </c>
      <c r="AY819" s="153" t="s">
        <v>311</v>
      </c>
    </row>
    <row r="820" spans="2:65" s="12" customFormat="1" ht="11.25" x14ac:dyDescent="0.2">
      <c r="B820" s="151"/>
      <c r="D820" s="152" t="s">
        <v>322</v>
      </c>
      <c r="E820" s="153" t="s">
        <v>43</v>
      </c>
      <c r="F820" s="154" t="s">
        <v>6119</v>
      </c>
      <c r="H820" s="155">
        <v>259.8</v>
      </c>
      <c r="I820" s="156"/>
      <c r="L820" s="151"/>
      <c r="M820" s="157"/>
      <c r="T820" s="158"/>
      <c r="AT820" s="153" t="s">
        <v>322</v>
      </c>
      <c r="AU820" s="153" t="s">
        <v>90</v>
      </c>
      <c r="AV820" s="12" t="s">
        <v>90</v>
      </c>
      <c r="AW820" s="12" t="s">
        <v>41</v>
      </c>
      <c r="AX820" s="12" t="s">
        <v>81</v>
      </c>
      <c r="AY820" s="153" t="s">
        <v>311</v>
      </c>
    </row>
    <row r="821" spans="2:65" s="12" customFormat="1" ht="11.25" x14ac:dyDescent="0.2">
      <c r="B821" s="151"/>
      <c r="D821" s="152" t="s">
        <v>322</v>
      </c>
      <c r="E821" s="153" t="s">
        <v>43</v>
      </c>
      <c r="F821" s="154" t="s">
        <v>6120</v>
      </c>
      <c r="H821" s="155">
        <v>154.1</v>
      </c>
      <c r="I821" s="156"/>
      <c r="L821" s="151"/>
      <c r="M821" s="157"/>
      <c r="T821" s="158"/>
      <c r="AT821" s="153" t="s">
        <v>322</v>
      </c>
      <c r="AU821" s="153" t="s">
        <v>90</v>
      </c>
      <c r="AV821" s="12" t="s">
        <v>90</v>
      </c>
      <c r="AW821" s="12" t="s">
        <v>41</v>
      </c>
      <c r="AX821" s="12" t="s">
        <v>81</v>
      </c>
      <c r="AY821" s="153" t="s">
        <v>311</v>
      </c>
    </row>
    <row r="822" spans="2:65" s="12" customFormat="1" ht="11.25" x14ac:dyDescent="0.2">
      <c r="B822" s="151"/>
      <c r="D822" s="152" t="s">
        <v>322</v>
      </c>
      <c r="E822" s="153" t="s">
        <v>43</v>
      </c>
      <c r="F822" s="154" t="s">
        <v>6121</v>
      </c>
      <c r="H822" s="155">
        <v>52.7</v>
      </c>
      <c r="I822" s="156"/>
      <c r="L822" s="151"/>
      <c r="M822" s="157"/>
      <c r="T822" s="158"/>
      <c r="AT822" s="153" t="s">
        <v>322</v>
      </c>
      <c r="AU822" s="153" t="s">
        <v>90</v>
      </c>
      <c r="AV822" s="12" t="s">
        <v>90</v>
      </c>
      <c r="AW822" s="12" t="s">
        <v>41</v>
      </c>
      <c r="AX822" s="12" t="s">
        <v>81</v>
      </c>
      <c r="AY822" s="153" t="s">
        <v>311</v>
      </c>
    </row>
    <row r="823" spans="2:65" s="12" customFormat="1" ht="11.25" x14ac:dyDescent="0.2">
      <c r="B823" s="151"/>
      <c r="D823" s="152" t="s">
        <v>322</v>
      </c>
      <c r="E823" s="153" t="s">
        <v>43</v>
      </c>
      <c r="F823" s="154" t="s">
        <v>6122</v>
      </c>
      <c r="H823" s="155">
        <v>207.9</v>
      </c>
      <c r="I823" s="156"/>
      <c r="L823" s="151"/>
      <c r="M823" s="157"/>
      <c r="T823" s="158"/>
      <c r="AT823" s="153" t="s">
        <v>322</v>
      </c>
      <c r="AU823" s="153" t="s">
        <v>90</v>
      </c>
      <c r="AV823" s="12" t="s">
        <v>90</v>
      </c>
      <c r="AW823" s="12" t="s">
        <v>41</v>
      </c>
      <c r="AX823" s="12" t="s">
        <v>81</v>
      </c>
      <c r="AY823" s="153" t="s">
        <v>311</v>
      </c>
    </row>
    <row r="824" spans="2:65" s="13" customFormat="1" ht="11.25" x14ac:dyDescent="0.2">
      <c r="B824" s="159"/>
      <c r="D824" s="152" t="s">
        <v>322</v>
      </c>
      <c r="E824" s="160" t="s">
        <v>43</v>
      </c>
      <c r="F824" s="161" t="s">
        <v>331</v>
      </c>
      <c r="H824" s="162">
        <v>1156.3</v>
      </c>
      <c r="I824" s="163"/>
      <c r="L824" s="159"/>
      <c r="M824" s="164"/>
      <c r="T824" s="165"/>
      <c r="AT824" s="160" t="s">
        <v>322</v>
      </c>
      <c r="AU824" s="160" t="s">
        <v>90</v>
      </c>
      <c r="AV824" s="13" t="s">
        <v>318</v>
      </c>
      <c r="AW824" s="13" t="s">
        <v>41</v>
      </c>
      <c r="AX824" s="13" t="s">
        <v>88</v>
      </c>
      <c r="AY824" s="160" t="s">
        <v>311</v>
      </c>
    </row>
    <row r="825" spans="2:65" s="12" customFormat="1" ht="11.25" x14ac:dyDescent="0.2">
      <c r="B825" s="151"/>
      <c r="D825" s="152" t="s">
        <v>322</v>
      </c>
      <c r="F825" s="154" t="s">
        <v>6123</v>
      </c>
      <c r="H825" s="155">
        <v>1387.56</v>
      </c>
      <c r="I825" s="156"/>
      <c r="L825" s="151"/>
      <c r="M825" s="157"/>
      <c r="T825" s="158"/>
      <c r="AT825" s="153" t="s">
        <v>322</v>
      </c>
      <c r="AU825" s="153" t="s">
        <v>90</v>
      </c>
      <c r="AV825" s="12" t="s">
        <v>90</v>
      </c>
      <c r="AW825" s="12" t="s">
        <v>4</v>
      </c>
      <c r="AX825" s="12" t="s">
        <v>88</v>
      </c>
      <c r="AY825" s="153" t="s">
        <v>311</v>
      </c>
    </row>
    <row r="826" spans="2:65" s="1" customFormat="1" ht="16.5" customHeight="1" x14ac:dyDescent="0.2">
      <c r="B826" s="34"/>
      <c r="C826" s="134" t="s">
        <v>1136</v>
      </c>
      <c r="D826" s="134" t="s">
        <v>313</v>
      </c>
      <c r="E826" s="135" t="s">
        <v>6124</v>
      </c>
      <c r="F826" s="136" t="s">
        <v>6125</v>
      </c>
      <c r="G826" s="137" t="s">
        <v>379</v>
      </c>
      <c r="H826" s="138">
        <v>7</v>
      </c>
      <c r="I826" s="139"/>
      <c r="J826" s="140">
        <f>ROUND(I826*H826,2)</f>
        <v>0</v>
      </c>
      <c r="K826" s="136" t="s">
        <v>317</v>
      </c>
      <c r="L826" s="34"/>
      <c r="M826" s="141" t="s">
        <v>43</v>
      </c>
      <c r="N826" s="142" t="s">
        <v>52</v>
      </c>
      <c r="P826" s="143">
        <f>O826*H826</f>
        <v>0</v>
      </c>
      <c r="Q826" s="143">
        <v>7.2000000000000005E-4</v>
      </c>
      <c r="R826" s="143">
        <f>Q826*H826</f>
        <v>5.0400000000000002E-3</v>
      </c>
      <c r="S826" s="143">
        <v>0</v>
      </c>
      <c r="T826" s="144">
        <f>S826*H826</f>
        <v>0</v>
      </c>
      <c r="AR826" s="145" t="s">
        <v>417</v>
      </c>
      <c r="AT826" s="145" t="s">
        <v>313</v>
      </c>
      <c r="AU826" s="145" t="s">
        <v>90</v>
      </c>
      <c r="AY826" s="18" t="s">
        <v>311</v>
      </c>
      <c r="BE826" s="146">
        <f>IF(N826="základní",J826,0)</f>
        <v>0</v>
      </c>
      <c r="BF826" s="146">
        <f>IF(N826="snížená",J826,0)</f>
        <v>0</v>
      </c>
      <c r="BG826" s="146">
        <f>IF(N826="zákl. přenesená",J826,0)</f>
        <v>0</v>
      </c>
      <c r="BH826" s="146">
        <f>IF(N826="sníž. přenesená",J826,0)</f>
        <v>0</v>
      </c>
      <c r="BI826" s="146">
        <f>IF(N826="nulová",J826,0)</f>
        <v>0</v>
      </c>
      <c r="BJ826" s="18" t="s">
        <v>88</v>
      </c>
      <c r="BK826" s="146">
        <f>ROUND(I826*H826,2)</f>
        <v>0</v>
      </c>
      <c r="BL826" s="18" t="s">
        <v>417</v>
      </c>
      <c r="BM826" s="145" t="s">
        <v>6126</v>
      </c>
    </row>
    <row r="827" spans="2:65" s="1" customFormat="1" ht="11.25" x14ac:dyDescent="0.2">
      <c r="B827" s="34"/>
      <c r="D827" s="147" t="s">
        <v>320</v>
      </c>
      <c r="F827" s="148" t="s">
        <v>6127</v>
      </c>
      <c r="I827" s="149"/>
      <c r="L827" s="34"/>
      <c r="M827" s="150"/>
      <c r="T827" s="55"/>
      <c r="AT827" s="18" t="s">
        <v>320</v>
      </c>
      <c r="AU827" s="18" t="s">
        <v>90</v>
      </c>
    </row>
    <row r="828" spans="2:65" s="14" customFormat="1" ht="11.25" x14ac:dyDescent="0.2">
      <c r="B828" s="166"/>
      <c r="D828" s="152" t="s">
        <v>322</v>
      </c>
      <c r="E828" s="167" t="s">
        <v>43</v>
      </c>
      <c r="F828" s="168" t="s">
        <v>2394</v>
      </c>
      <c r="H828" s="167" t="s">
        <v>43</v>
      </c>
      <c r="I828" s="169"/>
      <c r="L828" s="166"/>
      <c r="M828" s="170"/>
      <c r="T828" s="171"/>
      <c r="AT828" s="167" t="s">
        <v>322</v>
      </c>
      <c r="AU828" s="167" t="s">
        <v>90</v>
      </c>
      <c r="AV828" s="14" t="s">
        <v>88</v>
      </c>
      <c r="AW828" s="14" t="s">
        <v>41</v>
      </c>
      <c r="AX828" s="14" t="s">
        <v>81</v>
      </c>
      <c r="AY828" s="167" t="s">
        <v>311</v>
      </c>
    </row>
    <row r="829" spans="2:65" s="12" customFormat="1" ht="11.25" x14ac:dyDescent="0.2">
      <c r="B829" s="151"/>
      <c r="D829" s="152" t="s">
        <v>322</v>
      </c>
      <c r="E829" s="153" t="s">
        <v>43</v>
      </c>
      <c r="F829" s="154" t="s">
        <v>6128</v>
      </c>
      <c r="H829" s="155">
        <v>7</v>
      </c>
      <c r="I829" s="156"/>
      <c r="L829" s="151"/>
      <c r="M829" s="157"/>
      <c r="T829" s="158"/>
      <c r="AT829" s="153" t="s">
        <v>322</v>
      </c>
      <c r="AU829" s="153" t="s">
        <v>90</v>
      </c>
      <c r="AV829" s="12" t="s">
        <v>90</v>
      </c>
      <c r="AW829" s="12" t="s">
        <v>41</v>
      </c>
      <c r="AX829" s="12" t="s">
        <v>88</v>
      </c>
      <c r="AY829" s="153" t="s">
        <v>311</v>
      </c>
    </row>
    <row r="830" spans="2:65" s="1" customFormat="1" ht="16.5" customHeight="1" x14ac:dyDescent="0.2">
      <c r="B830" s="34"/>
      <c r="C830" s="134" t="s">
        <v>1143</v>
      </c>
      <c r="D830" s="134" t="s">
        <v>313</v>
      </c>
      <c r="E830" s="135" t="s">
        <v>1354</v>
      </c>
      <c r="F830" s="136" t="s">
        <v>1355</v>
      </c>
      <c r="G830" s="137" t="s">
        <v>379</v>
      </c>
      <c r="H830" s="138">
        <v>2.4</v>
      </c>
      <c r="I830" s="139"/>
      <c r="J830" s="140">
        <f>ROUND(I830*H830,2)</f>
        <v>0</v>
      </c>
      <c r="K830" s="136" t="s">
        <v>317</v>
      </c>
      <c r="L830" s="34"/>
      <c r="M830" s="141" t="s">
        <v>43</v>
      </c>
      <c r="N830" s="142" t="s">
        <v>52</v>
      </c>
      <c r="P830" s="143">
        <f>O830*H830</f>
        <v>0</v>
      </c>
      <c r="Q830" s="143">
        <v>0</v>
      </c>
      <c r="R830" s="143">
        <f>Q830*H830</f>
        <v>0</v>
      </c>
      <c r="S830" s="143">
        <v>0</v>
      </c>
      <c r="T830" s="144">
        <f>S830*H830</f>
        <v>0</v>
      </c>
      <c r="AR830" s="145" t="s">
        <v>417</v>
      </c>
      <c r="AT830" s="145" t="s">
        <v>313</v>
      </c>
      <c r="AU830" s="145" t="s">
        <v>90</v>
      </c>
      <c r="AY830" s="18" t="s">
        <v>311</v>
      </c>
      <c r="BE830" s="146">
        <f>IF(N830="základní",J830,0)</f>
        <v>0</v>
      </c>
      <c r="BF830" s="146">
        <f>IF(N830="snížená",J830,0)</f>
        <v>0</v>
      </c>
      <c r="BG830" s="146">
        <f>IF(N830="zákl. přenesená",J830,0)</f>
        <v>0</v>
      </c>
      <c r="BH830" s="146">
        <f>IF(N830="sníž. přenesená",J830,0)</f>
        <v>0</v>
      </c>
      <c r="BI830" s="146">
        <f>IF(N830="nulová",J830,0)</f>
        <v>0</v>
      </c>
      <c r="BJ830" s="18" t="s">
        <v>88</v>
      </c>
      <c r="BK830" s="146">
        <f>ROUND(I830*H830,2)</f>
        <v>0</v>
      </c>
      <c r="BL830" s="18" t="s">
        <v>417</v>
      </c>
      <c r="BM830" s="145" t="s">
        <v>6129</v>
      </c>
    </row>
    <row r="831" spans="2:65" s="1" customFormat="1" ht="11.25" x14ac:dyDescent="0.2">
      <c r="B831" s="34"/>
      <c r="D831" s="147" t="s">
        <v>320</v>
      </c>
      <c r="F831" s="148" t="s">
        <v>1357</v>
      </c>
      <c r="I831" s="149"/>
      <c r="L831" s="34"/>
      <c r="M831" s="150"/>
      <c r="T831" s="55"/>
      <c r="AT831" s="18" t="s">
        <v>320</v>
      </c>
      <c r="AU831" s="18" t="s">
        <v>90</v>
      </c>
    </row>
    <row r="832" spans="2:65" s="14" customFormat="1" ht="11.25" x14ac:dyDescent="0.2">
      <c r="B832" s="166"/>
      <c r="D832" s="152" t="s">
        <v>322</v>
      </c>
      <c r="E832" s="167" t="s">
        <v>43</v>
      </c>
      <c r="F832" s="168" t="s">
        <v>2394</v>
      </c>
      <c r="H832" s="167" t="s">
        <v>43</v>
      </c>
      <c r="I832" s="169"/>
      <c r="L832" s="166"/>
      <c r="M832" s="170"/>
      <c r="T832" s="171"/>
      <c r="AT832" s="167" t="s">
        <v>322</v>
      </c>
      <c r="AU832" s="167" t="s">
        <v>90</v>
      </c>
      <c r="AV832" s="14" t="s">
        <v>88</v>
      </c>
      <c r="AW832" s="14" t="s">
        <v>41</v>
      </c>
      <c r="AX832" s="14" t="s">
        <v>81</v>
      </c>
      <c r="AY832" s="167" t="s">
        <v>311</v>
      </c>
    </row>
    <row r="833" spans="2:65" s="12" customFormat="1" ht="11.25" x14ac:dyDescent="0.2">
      <c r="B833" s="151"/>
      <c r="D833" s="152" t="s">
        <v>322</v>
      </c>
      <c r="E833" s="153" t="s">
        <v>43</v>
      </c>
      <c r="F833" s="154" t="s">
        <v>6130</v>
      </c>
      <c r="H833" s="155">
        <v>2.4</v>
      </c>
      <c r="I833" s="156"/>
      <c r="L833" s="151"/>
      <c r="M833" s="157"/>
      <c r="T833" s="158"/>
      <c r="AT833" s="153" t="s">
        <v>322</v>
      </c>
      <c r="AU833" s="153" t="s">
        <v>90</v>
      </c>
      <c r="AV833" s="12" t="s">
        <v>90</v>
      </c>
      <c r="AW833" s="12" t="s">
        <v>41</v>
      </c>
      <c r="AX833" s="12" t="s">
        <v>88</v>
      </c>
      <c r="AY833" s="153" t="s">
        <v>311</v>
      </c>
    </row>
    <row r="834" spans="2:65" s="1" customFormat="1" ht="16.5" customHeight="1" x14ac:dyDescent="0.2">
      <c r="B834" s="34"/>
      <c r="C834" s="134" t="s">
        <v>1150</v>
      </c>
      <c r="D834" s="134" t="s">
        <v>313</v>
      </c>
      <c r="E834" s="135" t="s">
        <v>1403</v>
      </c>
      <c r="F834" s="136" t="s">
        <v>1404</v>
      </c>
      <c r="G834" s="137" t="s">
        <v>767</v>
      </c>
      <c r="H834" s="138">
        <v>689.7</v>
      </c>
      <c r="I834" s="139"/>
      <c r="J834" s="140">
        <f>ROUND(I834*H834,2)</f>
        <v>0</v>
      </c>
      <c r="K834" s="136" t="s">
        <v>317</v>
      </c>
      <c r="L834" s="34"/>
      <c r="M834" s="141" t="s">
        <v>43</v>
      </c>
      <c r="N834" s="142" t="s">
        <v>52</v>
      </c>
      <c r="P834" s="143">
        <f>O834*H834</f>
        <v>0</v>
      </c>
      <c r="Q834" s="143">
        <v>5.0000000000000002E-5</v>
      </c>
      <c r="R834" s="143">
        <f>Q834*H834</f>
        <v>3.4485000000000002E-2</v>
      </c>
      <c r="S834" s="143">
        <v>0</v>
      </c>
      <c r="T834" s="144">
        <f>S834*H834</f>
        <v>0</v>
      </c>
      <c r="AR834" s="145" t="s">
        <v>417</v>
      </c>
      <c r="AT834" s="145" t="s">
        <v>313</v>
      </c>
      <c r="AU834" s="145" t="s">
        <v>90</v>
      </c>
      <c r="AY834" s="18" t="s">
        <v>311</v>
      </c>
      <c r="BE834" s="146">
        <f>IF(N834="základní",J834,0)</f>
        <v>0</v>
      </c>
      <c r="BF834" s="146">
        <f>IF(N834="snížená",J834,0)</f>
        <v>0</v>
      </c>
      <c r="BG834" s="146">
        <f>IF(N834="zákl. přenesená",J834,0)</f>
        <v>0</v>
      </c>
      <c r="BH834" s="146">
        <f>IF(N834="sníž. přenesená",J834,0)</f>
        <v>0</v>
      </c>
      <c r="BI834" s="146">
        <f>IF(N834="nulová",J834,0)</f>
        <v>0</v>
      </c>
      <c r="BJ834" s="18" t="s">
        <v>88</v>
      </c>
      <c r="BK834" s="146">
        <f>ROUND(I834*H834,2)</f>
        <v>0</v>
      </c>
      <c r="BL834" s="18" t="s">
        <v>417</v>
      </c>
      <c r="BM834" s="145" t="s">
        <v>6131</v>
      </c>
    </row>
    <row r="835" spans="2:65" s="1" customFormat="1" ht="11.25" x14ac:dyDescent="0.2">
      <c r="B835" s="34"/>
      <c r="D835" s="147" t="s">
        <v>320</v>
      </c>
      <c r="F835" s="148" t="s">
        <v>1406</v>
      </c>
      <c r="I835" s="149"/>
      <c r="L835" s="34"/>
      <c r="M835" s="150"/>
      <c r="T835" s="55"/>
      <c r="AT835" s="18" t="s">
        <v>320</v>
      </c>
      <c r="AU835" s="18" t="s">
        <v>90</v>
      </c>
    </row>
    <row r="836" spans="2:65" s="14" customFormat="1" ht="11.25" x14ac:dyDescent="0.2">
      <c r="B836" s="166"/>
      <c r="D836" s="152" t="s">
        <v>322</v>
      </c>
      <c r="E836" s="167" t="s">
        <v>43</v>
      </c>
      <c r="F836" s="168" t="s">
        <v>2394</v>
      </c>
      <c r="H836" s="167" t="s">
        <v>43</v>
      </c>
      <c r="I836" s="169"/>
      <c r="L836" s="166"/>
      <c r="M836" s="170"/>
      <c r="T836" s="171"/>
      <c r="AT836" s="167" t="s">
        <v>322</v>
      </c>
      <c r="AU836" s="167" t="s">
        <v>90</v>
      </c>
      <c r="AV836" s="14" t="s">
        <v>88</v>
      </c>
      <c r="AW836" s="14" t="s">
        <v>41</v>
      </c>
      <c r="AX836" s="14" t="s">
        <v>81</v>
      </c>
      <c r="AY836" s="167" t="s">
        <v>311</v>
      </c>
    </row>
    <row r="837" spans="2:65" s="12" customFormat="1" ht="11.25" x14ac:dyDescent="0.2">
      <c r="B837" s="151"/>
      <c r="D837" s="152" t="s">
        <v>322</v>
      </c>
      <c r="E837" s="153" t="s">
        <v>43</v>
      </c>
      <c r="F837" s="154" t="s">
        <v>6118</v>
      </c>
      <c r="H837" s="155">
        <v>481.8</v>
      </c>
      <c r="I837" s="156"/>
      <c r="L837" s="151"/>
      <c r="M837" s="157"/>
      <c r="T837" s="158"/>
      <c r="AT837" s="153" t="s">
        <v>322</v>
      </c>
      <c r="AU837" s="153" t="s">
        <v>90</v>
      </c>
      <c r="AV837" s="12" t="s">
        <v>90</v>
      </c>
      <c r="AW837" s="12" t="s">
        <v>41</v>
      </c>
      <c r="AX837" s="12" t="s">
        <v>81</v>
      </c>
      <c r="AY837" s="153" t="s">
        <v>311</v>
      </c>
    </row>
    <row r="838" spans="2:65" s="12" customFormat="1" ht="11.25" x14ac:dyDescent="0.2">
      <c r="B838" s="151"/>
      <c r="D838" s="152" t="s">
        <v>322</v>
      </c>
      <c r="E838" s="153" t="s">
        <v>43</v>
      </c>
      <c r="F838" s="154" t="s">
        <v>6122</v>
      </c>
      <c r="H838" s="155">
        <v>207.9</v>
      </c>
      <c r="I838" s="156"/>
      <c r="L838" s="151"/>
      <c r="M838" s="157"/>
      <c r="T838" s="158"/>
      <c r="AT838" s="153" t="s">
        <v>322</v>
      </c>
      <c r="AU838" s="153" t="s">
        <v>90</v>
      </c>
      <c r="AV838" s="12" t="s">
        <v>90</v>
      </c>
      <c r="AW838" s="12" t="s">
        <v>41</v>
      </c>
      <c r="AX838" s="12" t="s">
        <v>81</v>
      </c>
      <c r="AY838" s="153" t="s">
        <v>311</v>
      </c>
    </row>
    <row r="839" spans="2:65" s="13" customFormat="1" ht="11.25" x14ac:dyDescent="0.2">
      <c r="B839" s="159"/>
      <c r="D839" s="152" t="s">
        <v>322</v>
      </c>
      <c r="E839" s="160" t="s">
        <v>43</v>
      </c>
      <c r="F839" s="161" t="s">
        <v>331</v>
      </c>
      <c r="H839" s="162">
        <v>689.7</v>
      </c>
      <c r="I839" s="163"/>
      <c r="L839" s="159"/>
      <c r="M839" s="164"/>
      <c r="T839" s="165"/>
      <c r="AT839" s="160" t="s">
        <v>322</v>
      </c>
      <c r="AU839" s="160" t="s">
        <v>90</v>
      </c>
      <c r="AV839" s="13" t="s">
        <v>318</v>
      </c>
      <c r="AW839" s="13" t="s">
        <v>41</v>
      </c>
      <c r="AX839" s="13" t="s">
        <v>88</v>
      </c>
      <c r="AY839" s="160" t="s">
        <v>311</v>
      </c>
    </row>
    <row r="840" spans="2:65" s="1" customFormat="1" ht="24.2" customHeight="1" x14ac:dyDescent="0.2">
      <c r="B840" s="34"/>
      <c r="C840" s="134" t="s">
        <v>1155</v>
      </c>
      <c r="D840" s="134" t="s">
        <v>313</v>
      </c>
      <c r="E840" s="135" t="s">
        <v>1428</v>
      </c>
      <c r="F840" s="136" t="s">
        <v>1429</v>
      </c>
      <c r="G840" s="137" t="s">
        <v>962</v>
      </c>
      <c r="H840" s="183"/>
      <c r="I840" s="139"/>
      <c r="J840" s="140">
        <f>ROUND(I840*H840,2)</f>
        <v>0</v>
      </c>
      <c r="K840" s="136" t="s">
        <v>317</v>
      </c>
      <c r="L840" s="34"/>
      <c r="M840" s="141" t="s">
        <v>43</v>
      </c>
      <c r="N840" s="142" t="s">
        <v>52</v>
      </c>
      <c r="P840" s="143">
        <f>O840*H840</f>
        <v>0</v>
      </c>
      <c r="Q840" s="143">
        <v>0</v>
      </c>
      <c r="R840" s="143">
        <f>Q840*H840</f>
        <v>0</v>
      </c>
      <c r="S840" s="143">
        <v>0</v>
      </c>
      <c r="T840" s="144">
        <f>S840*H840</f>
        <v>0</v>
      </c>
      <c r="AR840" s="145" t="s">
        <v>417</v>
      </c>
      <c r="AT840" s="145" t="s">
        <v>313</v>
      </c>
      <c r="AU840" s="145" t="s">
        <v>90</v>
      </c>
      <c r="AY840" s="18" t="s">
        <v>311</v>
      </c>
      <c r="BE840" s="146">
        <f>IF(N840="základní",J840,0)</f>
        <v>0</v>
      </c>
      <c r="BF840" s="146">
        <f>IF(N840="snížená",J840,0)</f>
        <v>0</v>
      </c>
      <c r="BG840" s="146">
        <f>IF(N840="zákl. přenesená",J840,0)</f>
        <v>0</v>
      </c>
      <c r="BH840" s="146">
        <f>IF(N840="sníž. přenesená",J840,0)</f>
        <v>0</v>
      </c>
      <c r="BI840" s="146">
        <f>IF(N840="nulová",J840,0)</f>
        <v>0</v>
      </c>
      <c r="BJ840" s="18" t="s">
        <v>88</v>
      </c>
      <c r="BK840" s="146">
        <f>ROUND(I840*H840,2)</f>
        <v>0</v>
      </c>
      <c r="BL840" s="18" t="s">
        <v>417</v>
      </c>
      <c r="BM840" s="145" t="s">
        <v>6132</v>
      </c>
    </row>
    <row r="841" spans="2:65" s="1" customFormat="1" ht="11.25" x14ac:dyDescent="0.2">
      <c r="B841" s="34"/>
      <c r="D841" s="147" t="s">
        <v>320</v>
      </c>
      <c r="F841" s="148" t="s">
        <v>1431</v>
      </c>
      <c r="I841" s="149"/>
      <c r="L841" s="34"/>
      <c r="M841" s="150"/>
      <c r="T841" s="55"/>
      <c r="AT841" s="18" t="s">
        <v>320</v>
      </c>
      <c r="AU841" s="18" t="s">
        <v>90</v>
      </c>
    </row>
    <row r="842" spans="2:65" s="11" customFormat="1" ht="25.9" customHeight="1" x14ac:dyDescent="0.2">
      <c r="B842" s="122"/>
      <c r="D842" s="123" t="s">
        <v>80</v>
      </c>
      <c r="E842" s="124" t="s">
        <v>634</v>
      </c>
      <c r="F842" s="124" t="s">
        <v>6133</v>
      </c>
      <c r="I842" s="125"/>
      <c r="J842" s="126">
        <f>BK842</f>
        <v>0</v>
      </c>
      <c r="L842" s="122"/>
      <c r="M842" s="127"/>
      <c r="P842" s="128">
        <f>P843</f>
        <v>0</v>
      </c>
      <c r="R842" s="128">
        <f>R843</f>
        <v>0.47171500000000011</v>
      </c>
      <c r="T842" s="129">
        <f>T843</f>
        <v>0</v>
      </c>
      <c r="AR842" s="123" t="s">
        <v>96</v>
      </c>
      <c r="AT842" s="130" t="s">
        <v>80</v>
      </c>
      <c r="AU842" s="130" t="s">
        <v>81</v>
      </c>
      <c r="AY842" s="123" t="s">
        <v>311</v>
      </c>
      <c r="BK842" s="131">
        <f>BK843</f>
        <v>0</v>
      </c>
    </row>
    <row r="843" spans="2:65" s="11" customFormat="1" ht="22.9" customHeight="1" x14ac:dyDescent="0.2">
      <c r="B843" s="122"/>
      <c r="D843" s="123" t="s">
        <v>80</v>
      </c>
      <c r="E843" s="132" t="s">
        <v>6134</v>
      </c>
      <c r="F843" s="132" t="s">
        <v>6135</v>
      </c>
      <c r="I843" s="125"/>
      <c r="J843" s="133">
        <f>BK843</f>
        <v>0</v>
      </c>
      <c r="L843" s="122"/>
      <c r="M843" s="127"/>
      <c r="P843" s="128">
        <f>SUM(P844:P878)</f>
        <v>0</v>
      </c>
      <c r="R843" s="128">
        <f>SUM(R844:R878)</f>
        <v>0.47171500000000011</v>
      </c>
      <c r="T843" s="129">
        <f>SUM(T844:T878)</f>
        <v>0</v>
      </c>
      <c r="AR843" s="123" t="s">
        <v>96</v>
      </c>
      <c r="AT843" s="130" t="s">
        <v>80</v>
      </c>
      <c r="AU843" s="130" t="s">
        <v>88</v>
      </c>
      <c r="AY843" s="123" t="s">
        <v>311</v>
      </c>
      <c r="BK843" s="131">
        <f>SUM(BK844:BK878)</f>
        <v>0</v>
      </c>
    </row>
    <row r="844" spans="2:65" s="1" customFormat="1" ht="16.5" customHeight="1" x14ac:dyDescent="0.2">
      <c r="B844" s="34"/>
      <c r="C844" s="134" t="s">
        <v>1162</v>
      </c>
      <c r="D844" s="134" t="s">
        <v>313</v>
      </c>
      <c r="E844" s="135" t="s">
        <v>6136</v>
      </c>
      <c r="F844" s="136" t="s">
        <v>6137</v>
      </c>
      <c r="G844" s="137" t="s">
        <v>379</v>
      </c>
      <c r="H844" s="138">
        <v>23</v>
      </c>
      <c r="I844" s="139"/>
      <c r="J844" s="140">
        <f>ROUND(I844*H844,2)</f>
        <v>0</v>
      </c>
      <c r="K844" s="136" t="s">
        <v>317</v>
      </c>
      <c r="L844" s="34"/>
      <c r="M844" s="141" t="s">
        <v>43</v>
      </c>
      <c r="N844" s="142" t="s">
        <v>52</v>
      </c>
      <c r="P844" s="143">
        <f>O844*H844</f>
        <v>0</v>
      </c>
      <c r="Q844" s="143">
        <v>0</v>
      </c>
      <c r="R844" s="143">
        <f>Q844*H844</f>
        <v>0</v>
      </c>
      <c r="S844" s="143">
        <v>0</v>
      </c>
      <c r="T844" s="144">
        <f>S844*H844</f>
        <v>0</v>
      </c>
      <c r="AR844" s="145" t="s">
        <v>720</v>
      </c>
      <c r="AT844" s="145" t="s">
        <v>313</v>
      </c>
      <c r="AU844" s="145" t="s">
        <v>90</v>
      </c>
      <c r="AY844" s="18" t="s">
        <v>311</v>
      </c>
      <c r="BE844" s="146">
        <f>IF(N844="základní",J844,0)</f>
        <v>0</v>
      </c>
      <c r="BF844" s="146">
        <f>IF(N844="snížená",J844,0)</f>
        <v>0</v>
      </c>
      <c r="BG844" s="146">
        <f>IF(N844="zákl. přenesená",J844,0)</f>
        <v>0</v>
      </c>
      <c r="BH844" s="146">
        <f>IF(N844="sníž. přenesená",J844,0)</f>
        <v>0</v>
      </c>
      <c r="BI844" s="146">
        <f>IF(N844="nulová",J844,0)</f>
        <v>0</v>
      </c>
      <c r="BJ844" s="18" t="s">
        <v>88</v>
      </c>
      <c r="BK844" s="146">
        <f>ROUND(I844*H844,2)</f>
        <v>0</v>
      </c>
      <c r="BL844" s="18" t="s">
        <v>720</v>
      </c>
      <c r="BM844" s="145" t="s">
        <v>6138</v>
      </c>
    </row>
    <row r="845" spans="2:65" s="1" customFormat="1" ht="11.25" x14ac:dyDescent="0.2">
      <c r="B845" s="34"/>
      <c r="D845" s="147" t="s">
        <v>320</v>
      </c>
      <c r="F845" s="148" t="s">
        <v>6139</v>
      </c>
      <c r="I845" s="149"/>
      <c r="L845" s="34"/>
      <c r="M845" s="150"/>
      <c r="T845" s="55"/>
      <c r="AT845" s="18" t="s">
        <v>320</v>
      </c>
      <c r="AU845" s="18" t="s">
        <v>90</v>
      </c>
    </row>
    <row r="846" spans="2:65" s="14" customFormat="1" ht="11.25" x14ac:dyDescent="0.2">
      <c r="B846" s="166"/>
      <c r="D846" s="152" t="s">
        <v>322</v>
      </c>
      <c r="E846" s="167" t="s">
        <v>43</v>
      </c>
      <c r="F846" s="168" t="s">
        <v>5429</v>
      </c>
      <c r="H846" s="167" t="s">
        <v>43</v>
      </c>
      <c r="I846" s="169"/>
      <c r="L846" s="166"/>
      <c r="M846" s="170"/>
      <c r="T846" s="171"/>
      <c r="AT846" s="167" t="s">
        <v>322</v>
      </c>
      <c r="AU846" s="167" t="s">
        <v>90</v>
      </c>
      <c r="AV846" s="14" t="s">
        <v>88</v>
      </c>
      <c r="AW846" s="14" t="s">
        <v>41</v>
      </c>
      <c r="AX846" s="14" t="s">
        <v>81</v>
      </c>
      <c r="AY846" s="167" t="s">
        <v>311</v>
      </c>
    </row>
    <row r="847" spans="2:65" s="12" customFormat="1" ht="11.25" x14ac:dyDescent="0.2">
      <c r="B847" s="151"/>
      <c r="D847" s="152" t="s">
        <v>322</v>
      </c>
      <c r="E847" s="153" t="s">
        <v>43</v>
      </c>
      <c r="F847" s="154" t="s">
        <v>5968</v>
      </c>
      <c r="H847" s="155">
        <v>23</v>
      </c>
      <c r="I847" s="156"/>
      <c r="L847" s="151"/>
      <c r="M847" s="157"/>
      <c r="T847" s="158"/>
      <c r="AT847" s="153" t="s">
        <v>322</v>
      </c>
      <c r="AU847" s="153" t="s">
        <v>90</v>
      </c>
      <c r="AV847" s="12" t="s">
        <v>90</v>
      </c>
      <c r="AW847" s="12" t="s">
        <v>41</v>
      </c>
      <c r="AX847" s="12" t="s">
        <v>88</v>
      </c>
      <c r="AY847" s="153" t="s">
        <v>311</v>
      </c>
    </row>
    <row r="848" spans="2:65" s="1" customFormat="1" ht="16.5" customHeight="1" x14ac:dyDescent="0.2">
      <c r="B848" s="34"/>
      <c r="C848" s="172" t="s">
        <v>1168</v>
      </c>
      <c r="D848" s="172" t="s">
        <v>634</v>
      </c>
      <c r="E848" s="173" t="s">
        <v>5313</v>
      </c>
      <c r="F848" s="174" t="s">
        <v>6140</v>
      </c>
      <c r="G848" s="175" t="s">
        <v>379</v>
      </c>
      <c r="H848" s="176">
        <v>23</v>
      </c>
      <c r="I848" s="177"/>
      <c r="J848" s="178">
        <f>ROUND(I848*H848,2)</f>
        <v>0</v>
      </c>
      <c r="K848" s="174" t="s">
        <v>43</v>
      </c>
      <c r="L848" s="179"/>
      <c r="M848" s="180" t="s">
        <v>43</v>
      </c>
      <c r="N848" s="181" t="s">
        <v>52</v>
      </c>
      <c r="P848" s="143">
        <f>O848*H848</f>
        <v>0</v>
      </c>
      <c r="Q848" s="143">
        <v>3.5000000000000001E-3</v>
      </c>
      <c r="R848" s="143">
        <f>Q848*H848</f>
        <v>8.0500000000000002E-2</v>
      </c>
      <c r="S848" s="143">
        <v>0</v>
      </c>
      <c r="T848" s="144">
        <f>S848*H848</f>
        <v>0</v>
      </c>
      <c r="AR848" s="145" t="s">
        <v>1073</v>
      </c>
      <c r="AT848" s="145" t="s">
        <v>634</v>
      </c>
      <c r="AU848" s="145" t="s">
        <v>90</v>
      </c>
      <c r="AY848" s="18" t="s">
        <v>311</v>
      </c>
      <c r="BE848" s="146">
        <f>IF(N848="základní",J848,0)</f>
        <v>0</v>
      </c>
      <c r="BF848" s="146">
        <f>IF(N848="snížená",J848,0)</f>
        <v>0</v>
      </c>
      <c r="BG848" s="146">
        <f>IF(N848="zákl. přenesená",J848,0)</f>
        <v>0</v>
      </c>
      <c r="BH848" s="146">
        <f>IF(N848="sníž. přenesená",J848,0)</f>
        <v>0</v>
      </c>
      <c r="BI848" s="146">
        <f>IF(N848="nulová",J848,0)</f>
        <v>0</v>
      </c>
      <c r="BJ848" s="18" t="s">
        <v>88</v>
      </c>
      <c r="BK848" s="146">
        <f>ROUND(I848*H848,2)</f>
        <v>0</v>
      </c>
      <c r="BL848" s="18" t="s">
        <v>1073</v>
      </c>
      <c r="BM848" s="145" t="s">
        <v>6141</v>
      </c>
    </row>
    <row r="849" spans="2:65" s="1" customFormat="1" ht="16.5" customHeight="1" x14ac:dyDescent="0.2">
      <c r="B849" s="34"/>
      <c r="C849" s="134" t="s">
        <v>1172</v>
      </c>
      <c r="D849" s="134" t="s">
        <v>313</v>
      </c>
      <c r="E849" s="135" t="s">
        <v>6142</v>
      </c>
      <c r="F849" s="136" t="s">
        <v>6143</v>
      </c>
      <c r="G849" s="137" t="s">
        <v>379</v>
      </c>
      <c r="H849" s="138">
        <v>22.65</v>
      </c>
      <c r="I849" s="139"/>
      <c r="J849" s="140">
        <f>ROUND(I849*H849,2)</f>
        <v>0</v>
      </c>
      <c r="K849" s="136" t="s">
        <v>317</v>
      </c>
      <c r="L849" s="34"/>
      <c r="M849" s="141" t="s">
        <v>43</v>
      </c>
      <c r="N849" s="142" t="s">
        <v>52</v>
      </c>
      <c r="P849" s="143">
        <f>O849*H849</f>
        <v>0</v>
      </c>
      <c r="Q849" s="143">
        <v>0</v>
      </c>
      <c r="R849" s="143">
        <f>Q849*H849</f>
        <v>0</v>
      </c>
      <c r="S849" s="143">
        <v>0</v>
      </c>
      <c r="T849" s="144">
        <f>S849*H849</f>
        <v>0</v>
      </c>
      <c r="AR849" s="145" t="s">
        <v>720</v>
      </c>
      <c r="AT849" s="145" t="s">
        <v>313</v>
      </c>
      <c r="AU849" s="145" t="s">
        <v>90</v>
      </c>
      <c r="AY849" s="18" t="s">
        <v>311</v>
      </c>
      <c r="BE849" s="146">
        <f>IF(N849="základní",J849,0)</f>
        <v>0</v>
      </c>
      <c r="BF849" s="146">
        <f>IF(N849="snížená",J849,0)</f>
        <v>0</v>
      </c>
      <c r="BG849" s="146">
        <f>IF(N849="zákl. přenesená",J849,0)</f>
        <v>0</v>
      </c>
      <c r="BH849" s="146">
        <f>IF(N849="sníž. přenesená",J849,0)</f>
        <v>0</v>
      </c>
      <c r="BI849" s="146">
        <f>IF(N849="nulová",J849,0)</f>
        <v>0</v>
      </c>
      <c r="BJ849" s="18" t="s">
        <v>88</v>
      </c>
      <c r="BK849" s="146">
        <f>ROUND(I849*H849,2)</f>
        <v>0</v>
      </c>
      <c r="BL849" s="18" t="s">
        <v>720</v>
      </c>
      <c r="BM849" s="145" t="s">
        <v>6144</v>
      </c>
    </row>
    <row r="850" spans="2:65" s="1" customFormat="1" ht="11.25" x14ac:dyDescent="0.2">
      <c r="B850" s="34"/>
      <c r="D850" s="147" t="s">
        <v>320</v>
      </c>
      <c r="F850" s="148" t="s">
        <v>6145</v>
      </c>
      <c r="I850" s="149"/>
      <c r="L850" s="34"/>
      <c r="M850" s="150"/>
      <c r="T850" s="55"/>
      <c r="AT850" s="18" t="s">
        <v>320</v>
      </c>
      <c r="AU850" s="18" t="s">
        <v>90</v>
      </c>
    </row>
    <row r="851" spans="2:65" s="14" customFormat="1" ht="11.25" x14ac:dyDescent="0.2">
      <c r="B851" s="166"/>
      <c r="D851" s="152" t="s">
        <v>322</v>
      </c>
      <c r="E851" s="167" t="s">
        <v>43</v>
      </c>
      <c r="F851" s="168" t="s">
        <v>5429</v>
      </c>
      <c r="H851" s="167" t="s">
        <v>43</v>
      </c>
      <c r="I851" s="169"/>
      <c r="L851" s="166"/>
      <c r="M851" s="170"/>
      <c r="T851" s="171"/>
      <c r="AT851" s="167" t="s">
        <v>322</v>
      </c>
      <c r="AU851" s="167" t="s">
        <v>90</v>
      </c>
      <c r="AV851" s="14" t="s">
        <v>88</v>
      </c>
      <c r="AW851" s="14" t="s">
        <v>41</v>
      </c>
      <c r="AX851" s="14" t="s">
        <v>81</v>
      </c>
      <c r="AY851" s="167" t="s">
        <v>311</v>
      </c>
    </row>
    <row r="852" spans="2:65" s="12" customFormat="1" ht="11.25" x14ac:dyDescent="0.2">
      <c r="B852" s="151"/>
      <c r="D852" s="152" t="s">
        <v>322</v>
      </c>
      <c r="E852" s="153" t="s">
        <v>43</v>
      </c>
      <c r="F852" s="154" t="s">
        <v>5973</v>
      </c>
      <c r="H852" s="155">
        <v>22.65</v>
      </c>
      <c r="I852" s="156"/>
      <c r="L852" s="151"/>
      <c r="M852" s="157"/>
      <c r="T852" s="158"/>
      <c r="AT852" s="153" t="s">
        <v>322</v>
      </c>
      <c r="AU852" s="153" t="s">
        <v>90</v>
      </c>
      <c r="AV852" s="12" t="s">
        <v>90</v>
      </c>
      <c r="AW852" s="12" t="s">
        <v>41</v>
      </c>
      <c r="AX852" s="12" t="s">
        <v>88</v>
      </c>
      <c r="AY852" s="153" t="s">
        <v>311</v>
      </c>
    </row>
    <row r="853" spans="2:65" s="1" customFormat="1" ht="16.5" customHeight="1" x14ac:dyDescent="0.2">
      <c r="B853" s="34"/>
      <c r="C853" s="172" t="s">
        <v>1179</v>
      </c>
      <c r="D853" s="172" t="s">
        <v>634</v>
      </c>
      <c r="E853" s="173" t="s">
        <v>6146</v>
      </c>
      <c r="F853" s="174" t="s">
        <v>6147</v>
      </c>
      <c r="G853" s="175" t="s">
        <v>379</v>
      </c>
      <c r="H853" s="176">
        <v>22.65</v>
      </c>
      <c r="I853" s="177"/>
      <c r="J853" s="178">
        <f>ROUND(I853*H853,2)</f>
        <v>0</v>
      </c>
      <c r="K853" s="174" t="s">
        <v>43</v>
      </c>
      <c r="L853" s="179"/>
      <c r="M853" s="180" t="s">
        <v>43</v>
      </c>
      <c r="N853" s="181" t="s">
        <v>52</v>
      </c>
      <c r="P853" s="143">
        <f>O853*H853</f>
        <v>0</v>
      </c>
      <c r="Q853" s="143">
        <v>1.5100000000000001E-2</v>
      </c>
      <c r="R853" s="143">
        <f>Q853*H853</f>
        <v>0.34201500000000001</v>
      </c>
      <c r="S853" s="143">
        <v>0</v>
      </c>
      <c r="T853" s="144">
        <f>S853*H853</f>
        <v>0</v>
      </c>
      <c r="AR853" s="145" t="s">
        <v>1073</v>
      </c>
      <c r="AT853" s="145" t="s">
        <v>634</v>
      </c>
      <c r="AU853" s="145" t="s">
        <v>90</v>
      </c>
      <c r="AY853" s="18" t="s">
        <v>311</v>
      </c>
      <c r="BE853" s="146">
        <f>IF(N853="základní",J853,0)</f>
        <v>0</v>
      </c>
      <c r="BF853" s="146">
        <f>IF(N853="snížená",J853,0)</f>
        <v>0</v>
      </c>
      <c r="BG853" s="146">
        <f>IF(N853="zákl. přenesená",J853,0)</f>
        <v>0</v>
      </c>
      <c r="BH853" s="146">
        <f>IF(N853="sníž. přenesená",J853,0)</f>
        <v>0</v>
      </c>
      <c r="BI853" s="146">
        <f>IF(N853="nulová",J853,0)</f>
        <v>0</v>
      </c>
      <c r="BJ853" s="18" t="s">
        <v>88</v>
      </c>
      <c r="BK853" s="146">
        <f>ROUND(I853*H853,2)</f>
        <v>0</v>
      </c>
      <c r="BL853" s="18" t="s">
        <v>1073</v>
      </c>
      <c r="BM853" s="145" t="s">
        <v>6148</v>
      </c>
    </row>
    <row r="854" spans="2:65" s="1" customFormat="1" ht="16.5" customHeight="1" x14ac:dyDescent="0.2">
      <c r="B854" s="34"/>
      <c r="C854" s="134" t="s">
        <v>1187</v>
      </c>
      <c r="D854" s="134" t="s">
        <v>313</v>
      </c>
      <c r="E854" s="135" t="s">
        <v>6149</v>
      </c>
      <c r="F854" s="136" t="s">
        <v>6150</v>
      </c>
      <c r="G854" s="137" t="s">
        <v>340</v>
      </c>
      <c r="H854" s="138">
        <v>8</v>
      </c>
      <c r="I854" s="139"/>
      <c r="J854" s="140">
        <f>ROUND(I854*H854,2)</f>
        <v>0</v>
      </c>
      <c r="K854" s="136" t="s">
        <v>317</v>
      </c>
      <c r="L854" s="34"/>
      <c r="M854" s="141" t="s">
        <v>43</v>
      </c>
      <c r="N854" s="142" t="s">
        <v>52</v>
      </c>
      <c r="P854" s="143">
        <f>O854*H854</f>
        <v>0</v>
      </c>
      <c r="Q854" s="143">
        <v>1.0000000000000001E-5</v>
      </c>
      <c r="R854" s="143">
        <f>Q854*H854</f>
        <v>8.0000000000000007E-5</v>
      </c>
      <c r="S854" s="143">
        <v>0</v>
      </c>
      <c r="T854" s="144">
        <f>S854*H854</f>
        <v>0</v>
      </c>
      <c r="AR854" s="145" t="s">
        <v>720</v>
      </c>
      <c r="AT854" s="145" t="s">
        <v>313</v>
      </c>
      <c r="AU854" s="145" t="s">
        <v>90</v>
      </c>
      <c r="AY854" s="18" t="s">
        <v>311</v>
      </c>
      <c r="BE854" s="146">
        <f>IF(N854="základní",J854,0)</f>
        <v>0</v>
      </c>
      <c r="BF854" s="146">
        <f>IF(N854="snížená",J854,0)</f>
        <v>0</v>
      </c>
      <c r="BG854" s="146">
        <f>IF(N854="zákl. přenesená",J854,0)</f>
        <v>0</v>
      </c>
      <c r="BH854" s="146">
        <f>IF(N854="sníž. přenesená",J854,0)</f>
        <v>0</v>
      </c>
      <c r="BI854" s="146">
        <f>IF(N854="nulová",J854,0)</f>
        <v>0</v>
      </c>
      <c r="BJ854" s="18" t="s">
        <v>88</v>
      </c>
      <c r="BK854" s="146">
        <f>ROUND(I854*H854,2)</f>
        <v>0</v>
      </c>
      <c r="BL854" s="18" t="s">
        <v>720</v>
      </c>
      <c r="BM854" s="145" t="s">
        <v>6151</v>
      </c>
    </row>
    <row r="855" spans="2:65" s="1" customFormat="1" ht="11.25" x14ac:dyDescent="0.2">
      <c r="B855" s="34"/>
      <c r="D855" s="147" t="s">
        <v>320</v>
      </c>
      <c r="F855" s="148" t="s">
        <v>6152</v>
      </c>
      <c r="I855" s="149"/>
      <c r="L855" s="34"/>
      <c r="M855" s="150"/>
      <c r="T855" s="55"/>
      <c r="AT855" s="18" t="s">
        <v>320</v>
      </c>
      <c r="AU855" s="18" t="s">
        <v>90</v>
      </c>
    </row>
    <row r="856" spans="2:65" s="1" customFormat="1" ht="16.5" customHeight="1" x14ac:dyDescent="0.2">
      <c r="B856" s="34"/>
      <c r="C856" s="172" t="s">
        <v>1194</v>
      </c>
      <c r="D856" s="172" t="s">
        <v>634</v>
      </c>
      <c r="E856" s="173" t="s">
        <v>6153</v>
      </c>
      <c r="F856" s="174" t="s">
        <v>6154</v>
      </c>
      <c r="G856" s="175" t="s">
        <v>340</v>
      </c>
      <c r="H856" s="176">
        <v>1</v>
      </c>
      <c r="I856" s="177"/>
      <c r="J856" s="178">
        <f>ROUND(I856*H856,2)</f>
        <v>0</v>
      </c>
      <c r="K856" s="174" t="s">
        <v>43</v>
      </c>
      <c r="L856" s="179"/>
      <c r="M856" s="180" t="s">
        <v>43</v>
      </c>
      <c r="N856" s="181" t="s">
        <v>52</v>
      </c>
      <c r="P856" s="143">
        <f>O856*H856</f>
        <v>0</v>
      </c>
      <c r="Q856" s="143">
        <v>3.5000000000000001E-3</v>
      </c>
      <c r="R856" s="143">
        <f>Q856*H856</f>
        <v>3.5000000000000001E-3</v>
      </c>
      <c r="S856" s="143">
        <v>0</v>
      </c>
      <c r="T856" s="144">
        <f>S856*H856</f>
        <v>0</v>
      </c>
      <c r="AR856" s="145" t="s">
        <v>1073</v>
      </c>
      <c r="AT856" s="145" t="s">
        <v>634</v>
      </c>
      <c r="AU856" s="145" t="s">
        <v>90</v>
      </c>
      <c r="AY856" s="18" t="s">
        <v>311</v>
      </c>
      <c r="BE856" s="146">
        <f>IF(N856="základní",J856,0)</f>
        <v>0</v>
      </c>
      <c r="BF856" s="146">
        <f>IF(N856="snížená",J856,0)</f>
        <v>0</v>
      </c>
      <c r="BG856" s="146">
        <f>IF(N856="zákl. přenesená",J856,0)</f>
        <v>0</v>
      </c>
      <c r="BH856" s="146">
        <f>IF(N856="sníž. přenesená",J856,0)</f>
        <v>0</v>
      </c>
      <c r="BI856" s="146">
        <f>IF(N856="nulová",J856,0)</f>
        <v>0</v>
      </c>
      <c r="BJ856" s="18" t="s">
        <v>88</v>
      </c>
      <c r="BK856" s="146">
        <f>ROUND(I856*H856,2)</f>
        <v>0</v>
      </c>
      <c r="BL856" s="18" t="s">
        <v>1073</v>
      </c>
      <c r="BM856" s="145" t="s">
        <v>6155</v>
      </c>
    </row>
    <row r="857" spans="2:65" s="14" customFormat="1" ht="11.25" x14ac:dyDescent="0.2">
      <c r="B857" s="166"/>
      <c r="D857" s="152" t="s">
        <v>322</v>
      </c>
      <c r="E857" s="167" t="s">
        <v>43</v>
      </c>
      <c r="F857" s="168" t="s">
        <v>5429</v>
      </c>
      <c r="H857" s="167" t="s">
        <v>43</v>
      </c>
      <c r="I857" s="169"/>
      <c r="L857" s="166"/>
      <c r="M857" s="170"/>
      <c r="T857" s="171"/>
      <c r="AT857" s="167" t="s">
        <v>322</v>
      </c>
      <c r="AU857" s="167" t="s">
        <v>90</v>
      </c>
      <c r="AV857" s="14" t="s">
        <v>88</v>
      </c>
      <c r="AW857" s="14" t="s">
        <v>41</v>
      </c>
      <c r="AX857" s="14" t="s">
        <v>81</v>
      </c>
      <c r="AY857" s="167" t="s">
        <v>311</v>
      </c>
    </row>
    <row r="858" spans="2:65" s="12" customFormat="1" ht="11.25" x14ac:dyDescent="0.2">
      <c r="B858" s="151"/>
      <c r="D858" s="152" t="s">
        <v>322</v>
      </c>
      <c r="E858" s="153" t="s">
        <v>43</v>
      </c>
      <c r="F858" s="154" t="s">
        <v>6156</v>
      </c>
      <c r="H858" s="155">
        <v>1</v>
      </c>
      <c r="I858" s="156"/>
      <c r="L858" s="151"/>
      <c r="M858" s="157"/>
      <c r="T858" s="158"/>
      <c r="AT858" s="153" t="s">
        <v>322</v>
      </c>
      <c r="AU858" s="153" t="s">
        <v>90</v>
      </c>
      <c r="AV858" s="12" t="s">
        <v>90</v>
      </c>
      <c r="AW858" s="12" t="s">
        <v>41</v>
      </c>
      <c r="AX858" s="12" t="s">
        <v>88</v>
      </c>
      <c r="AY858" s="153" t="s">
        <v>311</v>
      </c>
    </row>
    <row r="859" spans="2:65" s="1" customFormat="1" ht="16.5" customHeight="1" x14ac:dyDescent="0.2">
      <c r="B859" s="34"/>
      <c r="C859" s="172" t="s">
        <v>1201</v>
      </c>
      <c r="D859" s="172" t="s">
        <v>634</v>
      </c>
      <c r="E859" s="173" t="s">
        <v>6157</v>
      </c>
      <c r="F859" s="174" t="s">
        <v>6158</v>
      </c>
      <c r="G859" s="175" t="s">
        <v>340</v>
      </c>
      <c r="H859" s="176">
        <v>1</v>
      </c>
      <c r="I859" s="177"/>
      <c r="J859" s="178">
        <f>ROUND(I859*H859,2)</f>
        <v>0</v>
      </c>
      <c r="K859" s="174" t="s">
        <v>43</v>
      </c>
      <c r="L859" s="179"/>
      <c r="M859" s="180" t="s">
        <v>43</v>
      </c>
      <c r="N859" s="181" t="s">
        <v>52</v>
      </c>
      <c r="P859" s="143">
        <f>O859*H859</f>
        <v>0</v>
      </c>
      <c r="Q859" s="143">
        <v>3.5000000000000001E-3</v>
      </c>
      <c r="R859" s="143">
        <f>Q859*H859</f>
        <v>3.5000000000000001E-3</v>
      </c>
      <c r="S859" s="143">
        <v>0</v>
      </c>
      <c r="T859" s="144">
        <f>S859*H859</f>
        <v>0</v>
      </c>
      <c r="AR859" s="145" t="s">
        <v>1073</v>
      </c>
      <c r="AT859" s="145" t="s">
        <v>634</v>
      </c>
      <c r="AU859" s="145" t="s">
        <v>90</v>
      </c>
      <c r="AY859" s="18" t="s">
        <v>311</v>
      </c>
      <c r="BE859" s="146">
        <f>IF(N859="základní",J859,0)</f>
        <v>0</v>
      </c>
      <c r="BF859" s="146">
        <f>IF(N859="snížená",J859,0)</f>
        <v>0</v>
      </c>
      <c r="BG859" s="146">
        <f>IF(N859="zákl. přenesená",J859,0)</f>
        <v>0</v>
      </c>
      <c r="BH859" s="146">
        <f>IF(N859="sníž. přenesená",J859,0)</f>
        <v>0</v>
      </c>
      <c r="BI859" s="146">
        <f>IF(N859="nulová",J859,0)</f>
        <v>0</v>
      </c>
      <c r="BJ859" s="18" t="s">
        <v>88</v>
      </c>
      <c r="BK859" s="146">
        <f>ROUND(I859*H859,2)</f>
        <v>0</v>
      </c>
      <c r="BL859" s="18" t="s">
        <v>1073</v>
      </c>
      <c r="BM859" s="145" t="s">
        <v>6159</v>
      </c>
    </row>
    <row r="860" spans="2:65" s="14" customFormat="1" ht="11.25" x14ac:dyDescent="0.2">
      <c r="B860" s="166"/>
      <c r="D860" s="152" t="s">
        <v>322</v>
      </c>
      <c r="E860" s="167" t="s">
        <v>43</v>
      </c>
      <c r="F860" s="168" t="s">
        <v>5429</v>
      </c>
      <c r="H860" s="167" t="s">
        <v>43</v>
      </c>
      <c r="I860" s="169"/>
      <c r="L860" s="166"/>
      <c r="M860" s="170"/>
      <c r="T860" s="171"/>
      <c r="AT860" s="167" t="s">
        <v>322</v>
      </c>
      <c r="AU860" s="167" t="s">
        <v>90</v>
      </c>
      <c r="AV860" s="14" t="s">
        <v>88</v>
      </c>
      <c r="AW860" s="14" t="s">
        <v>41</v>
      </c>
      <c r="AX860" s="14" t="s">
        <v>81</v>
      </c>
      <c r="AY860" s="167" t="s">
        <v>311</v>
      </c>
    </row>
    <row r="861" spans="2:65" s="12" customFormat="1" ht="11.25" x14ac:dyDescent="0.2">
      <c r="B861" s="151"/>
      <c r="D861" s="152" t="s">
        <v>322</v>
      </c>
      <c r="E861" s="153" t="s">
        <v>43</v>
      </c>
      <c r="F861" s="154" t="s">
        <v>6156</v>
      </c>
      <c r="H861" s="155">
        <v>1</v>
      </c>
      <c r="I861" s="156"/>
      <c r="L861" s="151"/>
      <c r="M861" s="157"/>
      <c r="T861" s="158"/>
      <c r="AT861" s="153" t="s">
        <v>322</v>
      </c>
      <c r="AU861" s="153" t="s">
        <v>90</v>
      </c>
      <c r="AV861" s="12" t="s">
        <v>90</v>
      </c>
      <c r="AW861" s="12" t="s">
        <v>41</v>
      </c>
      <c r="AX861" s="12" t="s">
        <v>88</v>
      </c>
      <c r="AY861" s="153" t="s">
        <v>311</v>
      </c>
    </row>
    <row r="862" spans="2:65" s="1" customFormat="1" ht="16.5" customHeight="1" x14ac:dyDescent="0.2">
      <c r="B862" s="34"/>
      <c r="C862" s="172" t="s">
        <v>1208</v>
      </c>
      <c r="D862" s="172" t="s">
        <v>634</v>
      </c>
      <c r="E862" s="173" t="s">
        <v>6160</v>
      </c>
      <c r="F862" s="174" t="s">
        <v>6161</v>
      </c>
      <c r="G862" s="175" t="s">
        <v>340</v>
      </c>
      <c r="H862" s="176">
        <v>4</v>
      </c>
      <c r="I862" s="177"/>
      <c r="J862" s="178">
        <f>ROUND(I862*H862,2)</f>
        <v>0</v>
      </c>
      <c r="K862" s="174" t="s">
        <v>43</v>
      </c>
      <c r="L862" s="179"/>
      <c r="M862" s="180" t="s">
        <v>43</v>
      </c>
      <c r="N862" s="181" t="s">
        <v>52</v>
      </c>
      <c r="P862" s="143">
        <f>O862*H862</f>
        <v>0</v>
      </c>
      <c r="Q862" s="143">
        <v>3.5000000000000001E-3</v>
      </c>
      <c r="R862" s="143">
        <f>Q862*H862</f>
        <v>1.4E-2</v>
      </c>
      <c r="S862" s="143">
        <v>0</v>
      </c>
      <c r="T862" s="144">
        <f>S862*H862</f>
        <v>0</v>
      </c>
      <c r="AR862" s="145" t="s">
        <v>1073</v>
      </c>
      <c r="AT862" s="145" t="s">
        <v>634</v>
      </c>
      <c r="AU862" s="145" t="s">
        <v>90</v>
      </c>
      <c r="AY862" s="18" t="s">
        <v>311</v>
      </c>
      <c r="BE862" s="146">
        <f>IF(N862="základní",J862,0)</f>
        <v>0</v>
      </c>
      <c r="BF862" s="146">
        <f>IF(N862="snížená",J862,0)</f>
        <v>0</v>
      </c>
      <c r="BG862" s="146">
        <f>IF(N862="zákl. přenesená",J862,0)</f>
        <v>0</v>
      </c>
      <c r="BH862" s="146">
        <f>IF(N862="sníž. přenesená",J862,0)</f>
        <v>0</v>
      </c>
      <c r="BI862" s="146">
        <f>IF(N862="nulová",J862,0)</f>
        <v>0</v>
      </c>
      <c r="BJ862" s="18" t="s">
        <v>88</v>
      </c>
      <c r="BK862" s="146">
        <f>ROUND(I862*H862,2)</f>
        <v>0</v>
      </c>
      <c r="BL862" s="18" t="s">
        <v>1073</v>
      </c>
      <c r="BM862" s="145" t="s">
        <v>6162</v>
      </c>
    </row>
    <row r="863" spans="2:65" s="14" customFormat="1" ht="11.25" x14ac:dyDescent="0.2">
      <c r="B863" s="166"/>
      <c r="D863" s="152" t="s">
        <v>322</v>
      </c>
      <c r="E863" s="167" t="s">
        <v>43</v>
      </c>
      <c r="F863" s="168" t="s">
        <v>5429</v>
      </c>
      <c r="H863" s="167" t="s">
        <v>43</v>
      </c>
      <c r="I863" s="169"/>
      <c r="L863" s="166"/>
      <c r="M863" s="170"/>
      <c r="T863" s="171"/>
      <c r="AT863" s="167" t="s">
        <v>322</v>
      </c>
      <c r="AU863" s="167" t="s">
        <v>90</v>
      </c>
      <c r="AV863" s="14" t="s">
        <v>88</v>
      </c>
      <c r="AW863" s="14" t="s">
        <v>41</v>
      </c>
      <c r="AX863" s="14" t="s">
        <v>81</v>
      </c>
      <c r="AY863" s="167" t="s">
        <v>311</v>
      </c>
    </row>
    <row r="864" spans="2:65" s="12" customFormat="1" ht="11.25" x14ac:dyDescent="0.2">
      <c r="B864" s="151"/>
      <c r="D864" s="152" t="s">
        <v>322</v>
      </c>
      <c r="E864" s="153" t="s">
        <v>43</v>
      </c>
      <c r="F864" s="154" t="s">
        <v>6163</v>
      </c>
      <c r="H864" s="155">
        <v>4</v>
      </c>
      <c r="I864" s="156"/>
      <c r="L864" s="151"/>
      <c r="M864" s="157"/>
      <c r="T864" s="158"/>
      <c r="AT864" s="153" t="s">
        <v>322</v>
      </c>
      <c r="AU864" s="153" t="s">
        <v>90</v>
      </c>
      <c r="AV864" s="12" t="s">
        <v>90</v>
      </c>
      <c r="AW864" s="12" t="s">
        <v>41</v>
      </c>
      <c r="AX864" s="12" t="s">
        <v>88</v>
      </c>
      <c r="AY864" s="153" t="s">
        <v>311</v>
      </c>
    </row>
    <row r="865" spans="2:65" s="1" customFormat="1" ht="16.5" customHeight="1" x14ac:dyDescent="0.2">
      <c r="B865" s="34"/>
      <c r="C865" s="172" t="s">
        <v>1215</v>
      </c>
      <c r="D865" s="172" t="s">
        <v>634</v>
      </c>
      <c r="E865" s="173" t="s">
        <v>6164</v>
      </c>
      <c r="F865" s="174" t="s">
        <v>6165</v>
      </c>
      <c r="G865" s="175" t="s">
        <v>340</v>
      </c>
      <c r="H865" s="176">
        <v>2</v>
      </c>
      <c r="I865" s="177"/>
      <c r="J865" s="178">
        <f>ROUND(I865*H865,2)</f>
        <v>0</v>
      </c>
      <c r="K865" s="174" t="s">
        <v>43</v>
      </c>
      <c r="L865" s="179"/>
      <c r="M865" s="180" t="s">
        <v>43</v>
      </c>
      <c r="N865" s="181" t="s">
        <v>52</v>
      </c>
      <c r="P865" s="143">
        <f>O865*H865</f>
        <v>0</v>
      </c>
      <c r="Q865" s="143">
        <v>3.5000000000000001E-3</v>
      </c>
      <c r="R865" s="143">
        <f>Q865*H865</f>
        <v>7.0000000000000001E-3</v>
      </c>
      <c r="S865" s="143">
        <v>0</v>
      </c>
      <c r="T865" s="144">
        <f>S865*H865</f>
        <v>0</v>
      </c>
      <c r="AR865" s="145" t="s">
        <v>1073</v>
      </c>
      <c r="AT865" s="145" t="s">
        <v>634</v>
      </c>
      <c r="AU865" s="145" t="s">
        <v>90</v>
      </c>
      <c r="AY865" s="18" t="s">
        <v>311</v>
      </c>
      <c r="BE865" s="146">
        <f>IF(N865="základní",J865,0)</f>
        <v>0</v>
      </c>
      <c r="BF865" s="146">
        <f>IF(N865="snížená",J865,0)</f>
        <v>0</v>
      </c>
      <c r="BG865" s="146">
        <f>IF(N865="zákl. přenesená",J865,0)</f>
        <v>0</v>
      </c>
      <c r="BH865" s="146">
        <f>IF(N865="sníž. přenesená",J865,0)</f>
        <v>0</v>
      </c>
      <c r="BI865" s="146">
        <f>IF(N865="nulová",J865,0)</f>
        <v>0</v>
      </c>
      <c r="BJ865" s="18" t="s">
        <v>88</v>
      </c>
      <c r="BK865" s="146">
        <f>ROUND(I865*H865,2)</f>
        <v>0</v>
      </c>
      <c r="BL865" s="18" t="s">
        <v>1073</v>
      </c>
      <c r="BM865" s="145" t="s">
        <v>6166</v>
      </c>
    </row>
    <row r="866" spans="2:65" s="14" customFormat="1" ht="11.25" x14ac:dyDescent="0.2">
      <c r="B866" s="166"/>
      <c r="D866" s="152" t="s">
        <v>322</v>
      </c>
      <c r="E866" s="167" t="s">
        <v>43</v>
      </c>
      <c r="F866" s="168" t="s">
        <v>5429</v>
      </c>
      <c r="H866" s="167" t="s">
        <v>43</v>
      </c>
      <c r="I866" s="169"/>
      <c r="L866" s="166"/>
      <c r="M866" s="170"/>
      <c r="T866" s="171"/>
      <c r="AT866" s="167" t="s">
        <v>322</v>
      </c>
      <c r="AU866" s="167" t="s">
        <v>90</v>
      </c>
      <c r="AV866" s="14" t="s">
        <v>88</v>
      </c>
      <c r="AW866" s="14" t="s">
        <v>41</v>
      </c>
      <c r="AX866" s="14" t="s">
        <v>81</v>
      </c>
      <c r="AY866" s="167" t="s">
        <v>311</v>
      </c>
    </row>
    <row r="867" spans="2:65" s="12" customFormat="1" ht="11.25" x14ac:dyDescent="0.2">
      <c r="B867" s="151"/>
      <c r="D867" s="152" t="s">
        <v>322</v>
      </c>
      <c r="E867" s="153" t="s">
        <v>43</v>
      </c>
      <c r="F867" s="154" t="s">
        <v>6167</v>
      </c>
      <c r="H867" s="155">
        <v>2</v>
      </c>
      <c r="I867" s="156"/>
      <c r="L867" s="151"/>
      <c r="M867" s="157"/>
      <c r="T867" s="158"/>
      <c r="AT867" s="153" t="s">
        <v>322</v>
      </c>
      <c r="AU867" s="153" t="s">
        <v>90</v>
      </c>
      <c r="AV867" s="12" t="s">
        <v>90</v>
      </c>
      <c r="AW867" s="12" t="s">
        <v>41</v>
      </c>
      <c r="AX867" s="12" t="s">
        <v>88</v>
      </c>
      <c r="AY867" s="153" t="s">
        <v>311</v>
      </c>
    </row>
    <row r="868" spans="2:65" s="1" customFormat="1" ht="16.5" customHeight="1" x14ac:dyDescent="0.2">
      <c r="B868" s="34"/>
      <c r="C868" s="134" t="s">
        <v>1223</v>
      </c>
      <c r="D868" s="134" t="s">
        <v>313</v>
      </c>
      <c r="E868" s="135" t="s">
        <v>6168</v>
      </c>
      <c r="F868" s="136" t="s">
        <v>6169</v>
      </c>
      <c r="G868" s="137" t="s">
        <v>340</v>
      </c>
      <c r="H868" s="138">
        <v>6</v>
      </c>
      <c r="I868" s="139"/>
      <c r="J868" s="140">
        <f>ROUND(I868*H868,2)</f>
        <v>0</v>
      </c>
      <c r="K868" s="136" t="s">
        <v>317</v>
      </c>
      <c r="L868" s="34"/>
      <c r="M868" s="141" t="s">
        <v>43</v>
      </c>
      <c r="N868" s="142" t="s">
        <v>52</v>
      </c>
      <c r="P868" s="143">
        <f>O868*H868</f>
        <v>0</v>
      </c>
      <c r="Q868" s="143">
        <v>2.0000000000000002E-5</v>
      </c>
      <c r="R868" s="143">
        <f>Q868*H868</f>
        <v>1.2000000000000002E-4</v>
      </c>
      <c r="S868" s="143">
        <v>0</v>
      </c>
      <c r="T868" s="144">
        <f>S868*H868</f>
        <v>0</v>
      </c>
      <c r="AR868" s="145" t="s">
        <v>720</v>
      </c>
      <c r="AT868" s="145" t="s">
        <v>313</v>
      </c>
      <c r="AU868" s="145" t="s">
        <v>90</v>
      </c>
      <c r="AY868" s="18" t="s">
        <v>311</v>
      </c>
      <c r="BE868" s="146">
        <f>IF(N868="základní",J868,0)</f>
        <v>0</v>
      </c>
      <c r="BF868" s="146">
        <f>IF(N868="snížená",J868,0)</f>
        <v>0</v>
      </c>
      <c r="BG868" s="146">
        <f>IF(N868="zákl. přenesená",J868,0)</f>
        <v>0</v>
      </c>
      <c r="BH868" s="146">
        <f>IF(N868="sníž. přenesená",J868,0)</f>
        <v>0</v>
      </c>
      <c r="BI868" s="146">
        <f>IF(N868="nulová",J868,0)</f>
        <v>0</v>
      </c>
      <c r="BJ868" s="18" t="s">
        <v>88</v>
      </c>
      <c r="BK868" s="146">
        <f>ROUND(I868*H868,2)</f>
        <v>0</v>
      </c>
      <c r="BL868" s="18" t="s">
        <v>720</v>
      </c>
      <c r="BM868" s="145" t="s">
        <v>6170</v>
      </c>
    </row>
    <row r="869" spans="2:65" s="1" customFormat="1" ht="11.25" x14ac:dyDescent="0.2">
      <c r="B869" s="34"/>
      <c r="D869" s="147" t="s">
        <v>320</v>
      </c>
      <c r="F869" s="148" t="s">
        <v>6171</v>
      </c>
      <c r="I869" s="149"/>
      <c r="L869" s="34"/>
      <c r="M869" s="150"/>
      <c r="T869" s="55"/>
      <c r="AT869" s="18" t="s">
        <v>320</v>
      </c>
      <c r="AU869" s="18" t="s">
        <v>90</v>
      </c>
    </row>
    <row r="870" spans="2:65" s="1" customFormat="1" ht="16.5" customHeight="1" x14ac:dyDescent="0.2">
      <c r="B870" s="34"/>
      <c r="C870" s="172" t="s">
        <v>1229</v>
      </c>
      <c r="D870" s="172" t="s">
        <v>634</v>
      </c>
      <c r="E870" s="173" t="s">
        <v>6172</v>
      </c>
      <c r="F870" s="174" t="s">
        <v>6173</v>
      </c>
      <c r="G870" s="175" t="s">
        <v>340</v>
      </c>
      <c r="H870" s="176">
        <v>2</v>
      </c>
      <c r="I870" s="177"/>
      <c r="J870" s="178">
        <f>ROUND(I870*H870,2)</f>
        <v>0</v>
      </c>
      <c r="K870" s="174" t="s">
        <v>43</v>
      </c>
      <c r="L870" s="179"/>
      <c r="M870" s="180" t="s">
        <v>43</v>
      </c>
      <c r="N870" s="181" t="s">
        <v>52</v>
      </c>
      <c r="P870" s="143">
        <f>O870*H870</f>
        <v>0</v>
      </c>
      <c r="Q870" s="143">
        <v>3.5000000000000001E-3</v>
      </c>
      <c r="R870" s="143">
        <f>Q870*H870</f>
        <v>7.0000000000000001E-3</v>
      </c>
      <c r="S870" s="143">
        <v>0</v>
      </c>
      <c r="T870" s="144">
        <f>S870*H870</f>
        <v>0</v>
      </c>
      <c r="AR870" s="145" t="s">
        <v>1073</v>
      </c>
      <c r="AT870" s="145" t="s">
        <v>634</v>
      </c>
      <c r="AU870" s="145" t="s">
        <v>90</v>
      </c>
      <c r="AY870" s="18" t="s">
        <v>311</v>
      </c>
      <c r="BE870" s="146">
        <f>IF(N870="základní",J870,0)</f>
        <v>0</v>
      </c>
      <c r="BF870" s="146">
        <f>IF(N870="snížená",J870,0)</f>
        <v>0</v>
      </c>
      <c r="BG870" s="146">
        <f>IF(N870="zákl. přenesená",J870,0)</f>
        <v>0</v>
      </c>
      <c r="BH870" s="146">
        <f>IF(N870="sníž. přenesená",J870,0)</f>
        <v>0</v>
      </c>
      <c r="BI870" s="146">
        <f>IF(N870="nulová",J870,0)</f>
        <v>0</v>
      </c>
      <c r="BJ870" s="18" t="s">
        <v>88</v>
      </c>
      <c r="BK870" s="146">
        <f>ROUND(I870*H870,2)</f>
        <v>0</v>
      </c>
      <c r="BL870" s="18" t="s">
        <v>1073</v>
      </c>
      <c r="BM870" s="145" t="s">
        <v>6174</v>
      </c>
    </row>
    <row r="871" spans="2:65" s="14" customFormat="1" ht="11.25" x14ac:dyDescent="0.2">
      <c r="B871" s="166"/>
      <c r="D871" s="152" t="s">
        <v>322</v>
      </c>
      <c r="E871" s="167" t="s">
        <v>43</v>
      </c>
      <c r="F871" s="168" t="s">
        <v>5429</v>
      </c>
      <c r="H871" s="167" t="s">
        <v>43</v>
      </c>
      <c r="I871" s="169"/>
      <c r="L871" s="166"/>
      <c r="M871" s="170"/>
      <c r="T871" s="171"/>
      <c r="AT871" s="167" t="s">
        <v>322</v>
      </c>
      <c r="AU871" s="167" t="s">
        <v>90</v>
      </c>
      <c r="AV871" s="14" t="s">
        <v>88</v>
      </c>
      <c r="AW871" s="14" t="s">
        <v>41</v>
      </c>
      <c r="AX871" s="14" t="s">
        <v>81</v>
      </c>
      <c r="AY871" s="167" t="s">
        <v>311</v>
      </c>
    </row>
    <row r="872" spans="2:65" s="12" customFormat="1" ht="11.25" x14ac:dyDescent="0.2">
      <c r="B872" s="151"/>
      <c r="D872" s="152" t="s">
        <v>322</v>
      </c>
      <c r="E872" s="153" t="s">
        <v>43</v>
      </c>
      <c r="F872" s="154" t="s">
        <v>6175</v>
      </c>
      <c r="H872" s="155">
        <v>2</v>
      </c>
      <c r="I872" s="156"/>
      <c r="L872" s="151"/>
      <c r="M872" s="157"/>
      <c r="T872" s="158"/>
      <c r="AT872" s="153" t="s">
        <v>322</v>
      </c>
      <c r="AU872" s="153" t="s">
        <v>90</v>
      </c>
      <c r="AV872" s="12" t="s">
        <v>90</v>
      </c>
      <c r="AW872" s="12" t="s">
        <v>41</v>
      </c>
      <c r="AX872" s="12" t="s">
        <v>88</v>
      </c>
      <c r="AY872" s="153" t="s">
        <v>311</v>
      </c>
    </row>
    <row r="873" spans="2:65" s="1" customFormat="1" ht="16.5" customHeight="1" x14ac:dyDescent="0.2">
      <c r="B873" s="34"/>
      <c r="C873" s="172" t="s">
        <v>1236</v>
      </c>
      <c r="D873" s="172" t="s">
        <v>634</v>
      </c>
      <c r="E873" s="173" t="s">
        <v>6176</v>
      </c>
      <c r="F873" s="174" t="s">
        <v>6177</v>
      </c>
      <c r="G873" s="175" t="s">
        <v>340</v>
      </c>
      <c r="H873" s="176">
        <v>2</v>
      </c>
      <c r="I873" s="177"/>
      <c r="J873" s="178">
        <f>ROUND(I873*H873,2)</f>
        <v>0</v>
      </c>
      <c r="K873" s="174" t="s">
        <v>43</v>
      </c>
      <c r="L873" s="179"/>
      <c r="M873" s="180" t="s">
        <v>43</v>
      </c>
      <c r="N873" s="181" t="s">
        <v>52</v>
      </c>
      <c r="P873" s="143">
        <f>O873*H873</f>
        <v>0</v>
      </c>
      <c r="Q873" s="143">
        <v>3.5000000000000001E-3</v>
      </c>
      <c r="R873" s="143">
        <f>Q873*H873</f>
        <v>7.0000000000000001E-3</v>
      </c>
      <c r="S873" s="143">
        <v>0</v>
      </c>
      <c r="T873" s="144">
        <f>S873*H873</f>
        <v>0</v>
      </c>
      <c r="AR873" s="145" t="s">
        <v>1073</v>
      </c>
      <c r="AT873" s="145" t="s">
        <v>634</v>
      </c>
      <c r="AU873" s="145" t="s">
        <v>90</v>
      </c>
      <c r="AY873" s="18" t="s">
        <v>311</v>
      </c>
      <c r="BE873" s="146">
        <f>IF(N873="základní",J873,0)</f>
        <v>0</v>
      </c>
      <c r="BF873" s="146">
        <f>IF(N873="snížená",J873,0)</f>
        <v>0</v>
      </c>
      <c r="BG873" s="146">
        <f>IF(N873="zákl. přenesená",J873,0)</f>
        <v>0</v>
      </c>
      <c r="BH873" s="146">
        <f>IF(N873="sníž. přenesená",J873,0)</f>
        <v>0</v>
      </c>
      <c r="BI873" s="146">
        <f>IF(N873="nulová",J873,0)</f>
        <v>0</v>
      </c>
      <c r="BJ873" s="18" t="s">
        <v>88</v>
      </c>
      <c r="BK873" s="146">
        <f>ROUND(I873*H873,2)</f>
        <v>0</v>
      </c>
      <c r="BL873" s="18" t="s">
        <v>1073</v>
      </c>
      <c r="BM873" s="145" t="s">
        <v>6178</v>
      </c>
    </row>
    <row r="874" spans="2:65" s="14" customFormat="1" ht="11.25" x14ac:dyDescent="0.2">
      <c r="B874" s="166"/>
      <c r="D874" s="152" t="s">
        <v>322</v>
      </c>
      <c r="E874" s="167" t="s">
        <v>43</v>
      </c>
      <c r="F874" s="168" t="s">
        <v>5429</v>
      </c>
      <c r="H874" s="167" t="s">
        <v>43</v>
      </c>
      <c r="I874" s="169"/>
      <c r="L874" s="166"/>
      <c r="M874" s="170"/>
      <c r="T874" s="171"/>
      <c r="AT874" s="167" t="s">
        <v>322</v>
      </c>
      <c r="AU874" s="167" t="s">
        <v>90</v>
      </c>
      <c r="AV874" s="14" t="s">
        <v>88</v>
      </c>
      <c r="AW874" s="14" t="s">
        <v>41</v>
      </c>
      <c r="AX874" s="14" t="s">
        <v>81</v>
      </c>
      <c r="AY874" s="167" t="s">
        <v>311</v>
      </c>
    </row>
    <row r="875" spans="2:65" s="12" customFormat="1" ht="11.25" x14ac:dyDescent="0.2">
      <c r="B875" s="151"/>
      <c r="D875" s="152" t="s">
        <v>322</v>
      </c>
      <c r="E875" s="153" t="s">
        <v>43</v>
      </c>
      <c r="F875" s="154" t="s">
        <v>6175</v>
      </c>
      <c r="H875" s="155">
        <v>2</v>
      </c>
      <c r="I875" s="156"/>
      <c r="L875" s="151"/>
      <c r="M875" s="157"/>
      <c r="T875" s="158"/>
      <c r="AT875" s="153" t="s">
        <v>322</v>
      </c>
      <c r="AU875" s="153" t="s">
        <v>90</v>
      </c>
      <c r="AV875" s="12" t="s">
        <v>90</v>
      </c>
      <c r="AW875" s="12" t="s">
        <v>41</v>
      </c>
      <c r="AX875" s="12" t="s">
        <v>88</v>
      </c>
      <c r="AY875" s="153" t="s">
        <v>311</v>
      </c>
    </row>
    <row r="876" spans="2:65" s="1" customFormat="1" ht="16.5" customHeight="1" x14ac:dyDescent="0.2">
      <c r="B876" s="34"/>
      <c r="C876" s="172" t="s">
        <v>1243</v>
      </c>
      <c r="D876" s="172" t="s">
        <v>634</v>
      </c>
      <c r="E876" s="173" t="s">
        <v>6179</v>
      </c>
      <c r="F876" s="174" t="s">
        <v>6180</v>
      </c>
      <c r="G876" s="175" t="s">
        <v>340</v>
      </c>
      <c r="H876" s="176">
        <v>2</v>
      </c>
      <c r="I876" s="177"/>
      <c r="J876" s="178">
        <f>ROUND(I876*H876,2)</f>
        <v>0</v>
      </c>
      <c r="K876" s="174" t="s">
        <v>43</v>
      </c>
      <c r="L876" s="179"/>
      <c r="M876" s="180" t="s">
        <v>43</v>
      </c>
      <c r="N876" s="181" t="s">
        <v>52</v>
      </c>
      <c r="P876" s="143">
        <f>O876*H876</f>
        <v>0</v>
      </c>
      <c r="Q876" s="143">
        <v>3.5000000000000001E-3</v>
      </c>
      <c r="R876" s="143">
        <f>Q876*H876</f>
        <v>7.0000000000000001E-3</v>
      </c>
      <c r="S876" s="143">
        <v>0</v>
      </c>
      <c r="T876" s="144">
        <f>S876*H876</f>
        <v>0</v>
      </c>
      <c r="AR876" s="145" t="s">
        <v>1073</v>
      </c>
      <c r="AT876" s="145" t="s">
        <v>634</v>
      </c>
      <c r="AU876" s="145" t="s">
        <v>90</v>
      </c>
      <c r="AY876" s="18" t="s">
        <v>311</v>
      </c>
      <c r="BE876" s="146">
        <f>IF(N876="základní",J876,0)</f>
        <v>0</v>
      </c>
      <c r="BF876" s="146">
        <f>IF(N876="snížená",J876,0)</f>
        <v>0</v>
      </c>
      <c r="BG876" s="146">
        <f>IF(N876="zákl. přenesená",J876,0)</f>
        <v>0</v>
      </c>
      <c r="BH876" s="146">
        <f>IF(N876="sníž. přenesená",J876,0)</f>
        <v>0</v>
      </c>
      <c r="BI876" s="146">
        <f>IF(N876="nulová",J876,0)</f>
        <v>0</v>
      </c>
      <c r="BJ876" s="18" t="s">
        <v>88</v>
      </c>
      <c r="BK876" s="146">
        <f>ROUND(I876*H876,2)</f>
        <v>0</v>
      </c>
      <c r="BL876" s="18" t="s">
        <v>1073</v>
      </c>
      <c r="BM876" s="145" t="s">
        <v>6181</v>
      </c>
    </row>
    <row r="877" spans="2:65" s="14" customFormat="1" ht="11.25" x14ac:dyDescent="0.2">
      <c r="B877" s="166"/>
      <c r="D877" s="152" t="s">
        <v>322</v>
      </c>
      <c r="E877" s="167" t="s">
        <v>43</v>
      </c>
      <c r="F877" s="168" t="s">
        <v>5429</v>
      </c>
      <c r="H877" s="167" t="s">
        <v>43</v>
      </c>
      <c r="I877" s="169"/>
      <c r="L877" s="166"/>
      <c r="M877" s="170"/>
      <c r="T877" s="171"/>
      <c r="AT877" s="167" t="s">
        <v>322</v>
      </c>
      <c r="AU877" s="167" t="s">
        <v>90</v>
      </c>
      <c r="AV877" s="14" t="s">
        <v>88</v>
      </c>
      <c r="AW877" s="14" t="s">
        <v>41</v>
      </c>
      <c r="AX877" s="14" t="s">
        <v>81</v>
      </c>
      <c r="AY877" s="167" t="s">
        <v>311</v>
      </c>
    </row>
    <row r="878" spans="2:65" s="12" customFormat="1" ht="11.25" x14ac:dyDescent="0.2">
      <c r="B878" s="151"/>
      <c r="D878" s="152" t="s">
        <v>322</v>
      </c>
      <c r="E878" s="153" t="s">
        <v>43</v>
      </c>
      <c r="F878" s="154" t="s">
        <v>6175</v>
      </c>
      <c r="H878" s="155">
        <v>2</v>
      </c>
      <c r="I878" s="156"/>
      <c r="L878" s="151"/>
      <c r="M878" s="197"/>
      <c r="N878" s="198"/>
      <c r="O878" s="198"/>
      <c r="P878" s="198"/>
      <c r="Q878" s="198"/>
      <c r="R878" s="198"/>
      <c r="S878" s="198"/>
      <c r="T878" s="199"/>
      <c r="AT878" s="153" t="s">
        <v>322</v>
      </c>
      <c r="AU878" s="153" t="s">
        <v>90</v>
      </c>
      <c r="AV878" s="12" t="s">
        <v>90</v>
      </c>
      <c r="AW878" s="12" t="s">
        <v>41</v>
      </c>
      <c r="AX878" s="12" t="s">
        <v>88</v>
      </c>
      <c r="AY878" s="153" t="s">
        <v>311</v>
      </c>
    </row>
    <row r="879" spans="2:65" s="1" customFormat="1" ht="6.95" customHeight="1" x14ac:dyDescent="0.2">
      <c r="B879" s="43"/>
      <c r="C879" s="44"/>
      <c r="D879" s="44"/>
      <c r="E879" s="44"/>
      <c r="F879" s="44"/>
      <c r="G879" s="44"/>
      <c r="H879" s="44"/>
      <c r="I879" s="44"/>
      <c r="J879" s="44"/>
      <c r="K879" s="44"/>
      <c r="L879" s="34"/>
    </row>
  </sheetData>
  <sheetProtection algorithmName="SHA-512" hashValue="mKtKpUEdvXGqpVi9puWF0DFpDS9HrQ3sAgfYu4zBZbcJ9w08adYhiRnso+XFH50dmBqjy04SqpScTRZABhto5A==" saltValue="0CGNfdPLEpdKbw0sPnC8iDpFAckUnTsovQyfTGpyIGYv2DEfaPPq13a0+mRCmOJ2drCosLFXcc78Ub2MNVe9GQ==" spinCount="100000" sheet="1" objects="1" scenarios="1" formatColumns="0" formatRows="0" autoFilter="0"/>
  <autoFilter ref="C91:K878" xr:uid="{00000000-0009-0000-0000-000017000000}"/>
  <mergeCells count="9">
    <mergeCell ref="E50:H50"/>
    <mergeCell ref="E82:H82"/>
    <mergeCell ref="E84:H84"/>
    <mergeCell ref="L2:V2"/>
    <mergeCell ref="E7:H7"/>
    <mergeCell ref="E9:H9"/>
    <mergeCell ref="E18:H18"/>
    <mergeCell ref="E27:H27"/>
    <mergeCell ref="E48:H48"/>
  </mergeCells>
  <hyperlinks>
    <hyperlink ref="F96" r:id="rId1" xr:uid="{00000000-0004-0000-1700-000000000000}"/>
    <hyperlink ref="F100" r:id="rId2" xr:uid="{00000000-0004-0000-1700-000001000000}"/>
    <hyperlink ref="F105" r:id="rId3" xr:uid="{00000000-0004-0000-1700-000002000000}"/>
    <hyperlink ref="F128" r:id="rId4" xr:uid="{00000000-0004-0000-1700-000003000000}"/>
    <hyperlink ref="F144" r:id="rId5" xr:uid="{00000000-0004-0000-1700-000004000000}"/>
    <hyperlink ref="F148" r:id="rId6" xr:uid="{00000000-0004-0000-1700-000005000000}"/>
    <hyperlink ref="F152" r:id="rId7" xr:uid="{00000000-0004-0000-1700-000006000000}"/>
    <hyperlink ref="F160" r:id="rId8" xr:uid="{00000000-0004-0000-1700-000007000000}"/>
    <hyperlink ref="F164" r:id="rId9" xr:uid="{00000000-0004-0000-1700-000008000000}"/>
    <hyperlink ref="F166" r:id="rId10" xr:uid="{00000000-0004-0000-1700-000009000000}"/>
    <hyperlink ref="F168" r:id="rId11" xr:uid="{00000000-0004-0000-1700-00000A000000}"/>
    <hyperlink ref="F170" r:id="rId12" xr:uid="{00000000-0004-0000-1700-00000B000000}"/>
    <hyperlink ref="F172" r:id="rId13" xr:uid="{00000000-0004-0000-1700-00000C000000}"/>
    <hyperlink ref="F174" r:id="rId14" xr:uid="{00000000-0004-0000-1700-00000D000000}"/>
    <hyperlink ref="F182" r:id="rId15" xr:uid="{00000000-0004-0000-1700-00000E000000}"/>
    <hyperlink ref="F188" r:id="rId16" xr:uid="{00000000-0004-0000-1700-00000F000000}"/>
    <hyperlink ref="F191" r:id="rId17" xr:uid="{00000000-0004-0000-1700-000010000000}"/>
    <hyperlink ref="F194" r:id="rId18" xr:uid="{00000000-0004-0000-1700-000011000000}"/>
    <hyperlink ref="F201" r:id="rId19" xr:uid="{00000000-0004-0000-1700-000012000000}"/>
    <hyperlink ref="F246" r:id="rId20" xr:uid="{00000000-0004-0000-1700-000013000000}"/>
    <hyperlink ref="F251" r:id="rId21" xr:uid="{00000000-0004-0000-1700-000014000000}"/>
    <hyperlink ref="F259" r:id="rId22" xr:uid="{00000000-0004-0000-1700-000015000000}"/>
    <hyperlink ref="F262" r:id="rId23" xr:uid="{00000000-0004-0000-1700-000016000000}"/>
    <hyperlink ref="F265" r:id="rId24" xr:uid="{00000000-0004-0000-1700-000017000000}"/>
    <hyperlink ref="F267" r:id="rId25" xr:uid="{00000000-0004-0000-1700-000018000000}"/>
    <hyperlink ref="F272" r:id="rId26" xr:uid="{00000000-0004-0000-1700-000019000000}"/>
    <hyperlink ref="F275" r:id="rId27" xr:uid="{00000000-0004-0000-1700-00001A000000}"/>
    <hyperlink ref="F292" r:id="rId28" xr:uid="{00000000-0004-0000-1700-00001B000000}"/>
    <hyperlink ref="F305" r:id="rId29" xr:uid="{00000000-0004-0000-1700-00001C000000}"/>
    <hyperlink ref="F307" r:id="rId30" xr:uid="{00000000-0004-0000-1700-00001D000000}"/>
    <hyperlink ref="F314" r:id="rId31" xr:uid="{00000000-0004-0000-1700-00001E000000}"/>
    <hyperlink ref="F316" r:id="rId32" xr:uid="{00000000-0004-0000-1700-00001F000000}"/>
    <hyperlink ref="F321" r:id="rId33" xr:uid="{00000000-0004-0000-1700-000020000000}"/>
    <hyperlink ref="F324" r:id="rId34" xr:uid="{00000000-0004-0000-1700-000021000000}"/>
    <hyperlink ref="F344" r:id="rId35" xr:uid="{00000000-0004-0000-1700-000022000000}"/>
    <hyperlink ref="F382" r:id="rId36" xr:uid="{00000000-0004-0000-1700-000023000000}"/>
    <hyperlink ref="F386" r:id="rId37" xr:uid="{00000000-0004-0000-1700-000024000000}"/>
    <hyperlink ref="F394" r:id="rId38" xr:uid="{00000000-0004-0000-1700-000025000000}"/>
    <hyperlink ref="F406" r:id="rId39" xr:uid="{00000000-0004-0000-1700-000026000000}"/>
    <hyperlink ref="F412" r:id="rId40" xr:uid="{00000000-0004-0000-1700-000027000000}"/>
    <hyperlink ref="F424" r:id="rId41" xr:uid="{00000000-0004-0000-1700-000028000000}"/>
    <hyperlink ref="F440" r:id="rId42" xr:uid="{00000000-0004-0000-1700-000029000000}"/>
    <hyperlink ref="F453" r:id="rId43" xr:uid="{00000000-0004-0000-1700-00002A000000}"/>
    <hyperlink ref="F468" r:id="rId44" xr:uid="{00000000-0004-0000-1700-00002B000000}"/>
    <hyperlink ref="F477" r:id="rId45" xr:uid="{00000000-0004-0000-1700-00002C000000}"/>
    <hyperlink ref="F485" r:id="rId46" xr:uid="{00000000-0004-0000-1700-00002D000000}"/>
    <hyperlink ref="F490" r:id="rId47" xr:uid="{00000000-0004-0000-1700-00002E000000}"/>
    <hyperlink ref="F501" r:id="rId48" xr:uid="{00000000-0004-0000-1700-00002F000000}"/>
    <hyperlink ref="F509" r:id="rId49" xr:uid="{00000000-0004-0000-1700-000030000000}"/>
    <hyperlink ref="F517" r:id="rId50" xr:uid="{00000000-0004-0000-1700-000031000000}"/>
    <hyperlink ref="F533" r:id="rId51" xr:uid="{00000000-0004-0000-1700-000032000000}"/>
    <hyperlink ref="F540" r:id="rId52" xr:uid="{00000000-0004-0000-1700-000033000000}"/>
    <hyperlink ref="F562" r:id="rId53" xr:uid="{00000000-0004-0000-1700-000034000000}"/>
    <hyperlink ref="F582" r:id="rId54" xr:uid="{00000000-0004-0000-1700-000035000000}"/>
    <hyperlink ref="F588" r:id="rId55" xr:uid="{00000000-0004-0000-1700-000036000000}"/>
    <hyperlink ref="F593" r:id="rId56" xr:uid="{00000000-0004-0000-1700-000037000000}"/>
    <hyperlink ref="F598" r:id="rId57" xr:uid="{00000000-0004-0000-1700-000038000000}"/>
    <hyperlink ref="F609" r:id="rId58" xr:uid="{00000000-0004-0000-1700-000039000000}"/>
    <hyperlink ref="F618" r:id="rId59" xr:uid="{00000000-0004-0000-1700-00003A000000}"/>
    <hyperlink ref="F621" r:id="rId60" xr:uid="{00000000-0004-0000-1700-00003B000000}"/>
    <hyperlink ref="F627" r:id="rId61" xr:uid="{00000000-0004-0000-1700-00003C000000}"/>
    <hyperlink ref="F632" r:id="rId62" xr:uid="{00000000-0004-0000-1700-00003D000000}"/>
    <hyperlink ref="F635" r:id="rId63" xr:uid="{00000000-0004-0000-1700-00003E000000}"/>
    <hyperlink ref="F641" r:id="rId64" xr:uid="{00000000-0004-0000-1700-00003F000000}"/>
    <hyperlink ref="F647" r:id="rId65" xr:uid="{00000000-0004-0000-1700-000040000000}"/>
    <hyperlink ref="F653" r:id="rId66" xr:uid="{00000000-0004-0000-1700-000041000000}"/>
    <hyperlink ref="F659" r:id="rId67" xr:uid="{00000000-0004-0000-1700-000042000000}"/>
    <hyperlink ref="F695" r:id="rId68" xr:uid="{00000000-0004-0000-1700-000043000000}"/>
    <hyperlink ref="F704" r:id="rId69" xr:uid="{00000000-0004-0000-1700-000044000000}"/>
    <hyperlink ref="F716" r:id="rId70" xr:uid="{00000000-0004-0000-1700-000045000000}"/>
    <hyperlink ref="F722" r:id="rId71" xr:uid="{00000000-0004-0000-1700-000046000000}"/>
    <hyperlink ref="F724" r:id="rId72" xr:uid="{00000000-0004-0000-1700-000047000000}"/>
    <hyperlink ref="F744" r:id="rId73" xr:uid="{00000000-0004-0000-1700-000048000000}"/>
    <hyperlink ref="F751" r:id="rId74" xr:uid="{00000000-0004-0000-1700-000049000000}"/>
    <hyperlink ref="F766" r:id="rId75" xr:uid="{00000000-0004-0000-1700-00004A000000}"/>
    <hyperlink ref="F772" r:id="rId76" xr:uid="{00000000-0004-0000-1700-00004B000000}"/>
    <hyperlink ref="F788" r:id="rId77" xr:uid="{00000000-0004-0000-1700-00004C000000}"/>
    <hyperlink ref="F805" r:id="rId78" xr:uid="{00000000-0004-0000-1700-00004D000000}"/>
    <hyperlink ref="F809" r:id="rId79" xr:uid="{00000000-0004-0000-1700-00004E000000}"/>
    <hyperlink ref="F813" r:id="rId80" xr:uid="{00000000-0004-0000-1700-00004F000000}"/>
    <hyperlink ref="F827" r:id="rId81" xr:uid="{00000000-0004-0000-1700-000050000000}"/>
    <hyperlink ref="F831" r:id="rId82" xr:uid="{00000000-0004-0000-1700-000051000000}"/>
    <hyperlink ref="F835" r:id="rId83" xr:uid="{00000000-0004-0000-1700-000052000000}"/>
    <hyperlink ref="F841" r:id="rId84" xr:uid="{00000000-0004-0000-1700-000053000000}"/>
    <hyperlink ref="F845" r:id="rId85" xr:uid="{00000000-0004-0000-1700-000054000000}"/>
    <hyperlink ref="F850" r:id="rId86" xr:uid="{00000000-0004-0000-1700-000055000000}"/>
    <hyperlink ref="F855" r:id="rId87" xr:uid="{00000000-0004-0000-1700-000056000000}"/>
    <hyperlink ref="F869" r:id="rId88" xr:uid="{00000000-0004-0000-1700-00005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29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180</v>
      </c>
      <c r="AZ2" s="92" t="s">
        <v>6182</v>
      </c>
      <c r="BA2" s="92" t="s">
        <v>6183</v>
      </c>
      <c r="BB2" s="92" t="s">
        <v>250</v>
      </c>
      <c r="BC2" s="92" t="s">
        <v>6184</v>
      </c>
      <c r="BD2" s="92" t="s">
        <v>90</v>
      </c>
    </row>
    <row r="3" spans="2:56" ht="6.95" customHeight="1" x14ac:dyDescent="0.2">
      <c r="B3" s="19"/>
      <c r="C3" s="20"/>
      <c r="D3" s="20"/>
      <c r="E3" s="20"/>
      <c r="F3" s="20"/>
      <c r="G3" s="20"/>
      <c r="H3" s="20"/>
      <c r="I3" s="20"/>
      <c r="J3" s="20"/>
      <c r="K3" s="20"/>
      <c r="L3" s="21"/>
      <c r="AT3" s="18" t="s">
        <v>90</v>
      </c>
      <c r="AZ3" s="92" t="s">
        <v>6185</v>
      </c>
      <c r="BA3" s="92" t="s">
        <v>6186</v>
      </c>
      <c r="BB3" s="92" t="s">
        <v>250</v>
      </c>
      <c r="BC3" s="92" t="s">
        <v>6187</v>
      </c>
      <c r="BD3" s="92" t="s">
        <v>90</v>
      </c>
    </row>
    <row r="4" spans="2:56" ht="24.95" customHeight="1" x14ac:dyDescent="0.2">
      <c r="B4" s="21"/>
      <c r="D4" s="22" t="s">
        <v>255</v>
      </c>
      <c r="L4" s="21"/>
      <c r="M4" s="93" t="s">
        <v>10</v>
      </c>
      <c r="AT4" s="18" t="s">
        <v>4</v>
      </c>
      <c r="AZ4" s="92" t="s">
        <v>6188</v>
      </c>
      <c r="BA4" s="92" t="s">
        <v>6189</v>
      </c>
      <c r="BB4" s="92" t="s">
        <v>250</v>
      </c>
      <c r="BC4" s="92" t="s">
        <v>6190</v>
      </c>
      <c r="BD4" s="92" t="s">
        <v>90</v>
      </c>
    </row>
    <row r="5" spans="2:56" ht="6.95" customHeight="1" x14ac:dyDescent="0.2">
      <c r="B5" s="21"/>
      <c r="L5" s="21"/>
      <c r="AZ5" s="92" t="s">
        <v>5405</v>
      </c>
      <c r="BA5" s="92" t="s">
        <v>6191</v>
      </c>
      <c r="BB5" s="92" t="s">
        <v>316</v>
      </c>
      <c r="BC5" s="92" t="s">
        <v>6192</v>
      </c>
      <c r="BD5" s="92" t="s">
        <v>90</v>
      </c>
    </row>
    <row r="6" spans="2:56" ht="12" customHeight="1" x14ac:dyDescent="0.2">
      <c r="B6" s="21"/>
      <c r="D6" s="28" t="s">
        <v>16</v>
      </c>
      <c r="L6" s="21"/>
      <c r="AZ6" s="92" t="s">
        <v>1733</v>
      </c>
      <c r="BA6" s="92" t="s">
        <v>1734</v>
      </c>
      <c r="BB6" s="92" t="s">
        <v>316</v>
      </c>
      <c r="BC6" s="92" t="s">
        <v>88</v>
      </c>
      <c r="BD6" s="92" t="s">
        <v>90</v>
      </c>
    </row>
    <row r="7" spans="2:56" ht="16.5" customHeight="1" x14ac:dyDescent="0.2">
      <c r="B7" s="21"/>
      <c r="E7" s="339" t="str">
        <f>'Rekapitulace stavby'!K6</f>
        <v>Stavba č. 3145 TV Vinoř, etapa 0012 – ČOV Vinoř</v>
      </c>
      <c r="F7" s="340"/>
      <c r="G7" s="340"/>
      <c r="H7" s="340"/>
      <c r="L7" s="21"/>
    </row>
    <row r="8" spans="2:56" s="1" customFormat="1" ht="12" customHeight="1" x14ac:dyDescent="0.2">
      <c r="B8" s="34"/>
      <c r="D8" s="28" t="s">
        <v>265</v>
      </c>
      <c r="L8" s="34"/>
    </row>
    <row r="9" spans="2:56" s="1" customFormat="1" ht="16.5" customHeight="1" x14ac:dyDescent="0.2">
      <c r="B9" s="34"/>
      <c r="E9" s="322" t="s">
        <v>6193</v>
      </c>
      <c r="F9" s="341"/>
      <c r="G9" s="341"/>
      <c r="H9" s="341"/>
      <c r="L9" s="34"/>
    </row>
    <row r="10" spans="2:56" s="1" customFormat="1" ht="11.25" x14ac:dyDescent="0.2">
      <c r="B10" s="34"/>
      <c r="L10" s="34"/>
    </row>
    <row r="11" spans="2:56" s="1" customFormat="1" ht="12" customHeight="1" x14ac:dyDescent="0.2">
      <c r="B11" s="34"/>
      <c r="D11" s="28" t="s">
        <v>18</v>
      </c>
      <c r="F11" s="26" t="s">
        <v>19</v>
      </c>
      <c r="I11" s="28" t="s">
        <v>20</v>
      </c>
      <c r="J11" s="26" t="s">
        <v>43</v>
      </c>
      <c r="L11" s="34"/>
    </row>
    <row r="12" spans="2:56" s="1" customFormat="1" ht="12" customHeight="1" x14ac:dyDescent="0.2">
      <c r="B12" s="34"/>
      <c r="D12" s="28" t="s">
        <v>22</v>
      </c>
      <c r="F12" s="26" t="s">
        <v>23</v>
      </c>
      <c r="I12" s="28" t="s">
        <v>24</v>
      </c>
      <c r="J12" s="51" t="str">
        <f>'Rekapitulace stavby'!AN8</f>
        <v>5.8.2025 - revize</v>
      </c>
      <c r="L12" s="34"/>
    </row>
    <row r="13" spans="2:56" s="1" customFormat="1" ht="10.9" customHeight="1" x14ac:dyDescent="0.2">
      <c r="B13" s="34"/>
      <c r="L13" s="34"/>
    </row>
    <row r="14" spans="2:56" s="1" customFormat="1" ht="12" customHeight="1" x14ac:dyDescent="0.2">
      <c r="B14" s="34"/>
      <c r="D14" s="28" t="s">
        <v>29</v>
      </c>
      <c r="I14" s="28" t="s">
        <v>30</v>
      </c>
      <c r="J14" s="26" t="s">
        <v>31</v>
      </c>
      <c r="L14" s="34"/>
    </row>
    <row r="15" spans="2:56" s="1" customFormat="1" ht="18" customHeight="1" x14ac:dyDescent="0.2">
      <c r="B15" s="34"/>
      <c r="E15" s="26" t="s">
        <v>32</v>
      </c>
      <c r="I15" s="28" t="s">
        <v>33</v>
      </c>
      <c r="J15" s="26" t="s">
        <v>34</v>
      </c>
      <c r="L15" s="34"/>
    </row>
    <row r="16" spans="2:5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ROUND(J87,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ROUND((SUM(BE87:BE294)),  2)</f>
        <v>0</v>
      </c>
      <c r="I33" s="96">
        <v>0.21</v>
      </c>
      <c r="J33" s="84">
        <f>ROUND(((SUM(BE87:BE294))*I33),  2)</f>
        <v>0</v>
      </c>
      <c r="L33" s="34"/>
    </row>
    <row r="34" spans="2:12" s="1" customFormat="1" ht="14.45" customHeight="1" x14ac:dyDescent="0.2">
      <c r="B34" s="34"/>
      <c r="E34" s="28" t="s">
        <v>53</v>
      </c>
      <c r="F34" s="84">
        <f>ROUND((SUM(BF87:BF294)),  2)</f>
        <v>0</v>
      </c>
      <c r="I34" s="96">
        <v>0.12</v>
      </c>
      <c r="J34" s="84">
        <f>ROUND(((SUM(BF87:BF294))*I34),  2)</f>
        <v>0</v>
      </c>
      <c r="L34" s="34"/>
    </row>
    <row r="35" spans="2:12" s="1" customFormat="1" ht="14.45" hidden="1" customHeight="1" x14ac:dyDescent="0.2">
      <c r="B35" s="34"/>
      <c r="E35" s="28" t="s">
        <v>54</v>
      </c>
      <c r="F35" s="84">
        <f>ROUND((SUM(BG87:BG294)),  2)</f>
        <v>0</v>
      </c>
      <c r="I35" s="96">
        <v>0.21</v>
      </c>
      <c r="J35" s="84">
        <f>0</f>
        <v>0</v>
      </c>
      <c r="L35" s="34"/>
    </row>
    <row r="36" spans="2:12" s="1" customFormat="1" ht="14.45" hidden="1" customHeight="1" x14ac:dyDescent="0.2">
      <c r="B36" s="34"/>
      <c r="E36" s="28" t="s">
        <v>55</v>
      </c>
      <c r="F36" s="84">
        <f>ROUND((SUM(BH87:BH294)),  2)</f>
        <v>0</v>
      </c>
      <c r="I36" s="96">
        <v>0.12</v>
      </c>
      <c r="J36" s="84">
        <f>0</f>
        <v>0</v>
      </c>
      <c r="L36" s="34"/>
    </row>
    <row r="37" spans="2:12" s="1" customFormat="1" ht="14.45" hidden="1" customHeight="1" x14ac:dyDescent="0.2">
      <c r="B37" s="34"/>
      <c r="E37" s="28" t="s">
        <v>56</v>
      </c>
      <c r="F37" s="84">
        <f>ROUND((SUM(BI87:BI294)),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SO12 - Komunikace a zpevněné plochy</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J87</f>
        <v>0</v>
      </c>
      <c r="L59" s="34"/>
      <c r="AU59" s="18" t="s">
        <v>272</v>
      </c>
    </row>
    <row r="60" spans="2:47" s="8" customFormat="1" ht="24.95" customHeight="1" x14ac:dyDescent="0.2">
      <c r="B60" s="106"/>
      <c r="D60" s="107" t="s">
        <v>273</v>
      </c>
      <c r="E60" s="108"/>
      <c r="F60" s="108"/>
      <c r="G60" s="108"/>
      <c r="H60" s="108"/>
      <c r="I60" s="108"/>
      <c r="J60" s="109">
        <f>J88</f>
        <v>0</v>
      </c>
      <c r="L60" s="106"/>
    </row>
    <row r="61" spans="2:47" s="9" customFormat="1" ht="19.899999999999999" customHeight="1" x14ac:dyDescent="0.2">
      <c r="B61" s="110"/>
      <c r="D61" s="111" t="s">
        <v>1627</v>
      </c>
      <c r="E61" s="112"/>
      <c r="F61" s="112"/>
      <c r="G61" s="112"/>
      <c r="H61" s="112"/>
      <c r="I61" s="112"/>
      <c r="J61" s="113">
        <f>J89</f>
        <v>0</v>
      </c>
      <c r="L61" s="110"/>
    </row>
    <row r="62" spans="2:47" s="9" customFormat="1" ht="19.899999999999999" customHeight="1" x14ac:dyDescent="0.2">
      <c r="B62" s="110"/>
      <c r="D62" s="111" t="s">
        <v>275</v>
      </c>
      <c r="E62" s="112"/>
      <c r="F62" s="112"/>
      <c r="G62" s="112"/>
      <c r="H62" s="112"/>
      <c r="I62" s="112"/>
      <c r="J62" s="113">
        <f>J128</f>
        <v>0</v>
      </c>
      <c r="L62" s="110"/>
    </row>
    <row r="63" spans="2:47" s="9" customFormat="1" ht="19.899999999999999" customHeight="1" x14ac:dyDescent="0.2">
      <c r="B63" s="110"/>
      <c r="D63" s="111" t="s">
        <v>6194</v>
      </c>
      <c r="E63" s="112"/>
      <c r="F63" s="112"/>
      <c r="G63" s="112"/>
      <c r="H63" s="112"/>
      <c r="I63" s="112"/>
      <c r="J63" s="113">
        <f>J134</f>
        <v>0</v>
      </c>
      <c r="L63" s="110"/>
    </row>
    <row r="64" spans="2:47" s="9" customFormat="1" ht="19.899999999999999" customHeight="1" x14ac:dyDescent="0.2">
      <c r="B64" s="110"/>
      <c r="D64" s="111" t="s">
        <v>278</v>
      </c>
      <c r="E64" s="112"/>
      <c r="F64" s="112"/>
      <c r="G64" s="112"/>
      <c r="H64" s="112"/>
      <c r="I64" s="112"/>
      <c r="J64" s="113">
        <f>J184</f>
        <v>0</v>
      </c>
      <c r="L64" s="110"/>
    </row>
    <row r="65" spans="2:12" s="9" customFormat="1" ht="19.899999999999999" customHeight="1" x14ac:dyDescent="0.2">
      <c r="B65" s="110"/>
      <c r="D65" s="111" t="s">
        <v>1858</v>
      </c>
      <c r="E65" s="112"/>
      <c r="F65" s="112"/>
      <c r="G65" s="112"/>
      <c r="H65" s="112"/>
      <c r="I65" s="112"/>
      <c r="J65" s="113">
        <f>J258</f>
        <v>0</v>
      </c>
      <c r="L65" s="110"/>
    </row>
    <row r="66" spans="2:12" s="9" customFormat="1" ht="19.899999999999999" customHeight="1" x14ac:dyDescent="0.2">
      <c r="B66" s="110"/>
      <c r="D66" s="111" t="s">
        <v>280</v>
      </c>
      <c r="E66" s="112"/>
      <c r="F66" s="112"/>
      <c r="G66" s="112"/>
      <c r="H66" s="112"/>
      <c r="I66" s="112"/>
      <c r="J66" s="113">
        <f>J264</f>
        <v>0</v>
      </c>
      <c r="L66" s="110"/>
    </row>
    <row r="67" spans="2:12" s="9" customFormat="1" ht="19.899999999999999" customHeight="1" x14ac:dyDescent="0.2">
      <c r="B67" s="110"/>
      <c r="D67" s="111" t="s">
        <v>281</v>
      </c>
      <c r="E67" s="112"/>
      <c r="F67" s="112"/>
      <c r="G67" s="112"/>
      <c r="H67" s="112"/>
      <c r="I67" s="112"/>
      <c r="J67" s="113">
        <f>J292</f>
        <v>0</v>
      </c>
      <c r="L67" s="110"/>
    </row>
    <row r="68" spans="2:12" s="1" customFormat="1" ht="21.75" customHeight="1" x14ac:dyDescent="0.2">
      <c r="B68" s="34"/>
      <c r="L68" s="34"/>
    </row>
    <row r="69" spans="2:12" s="1" customFormat="1" ht="6.95" customHeight="1" x14ac:dyDescent="0.2">
      <c r="B69" s="43"/>
      <c r="C69" s="44"/>
      <c r="D69" s="44"/>
      <c r="E69" s="44"/>
      <c r="F69" s="44"/>
      <c r="G69" s="44"/>
      <c r="H69" s="44"/>
      <c r="I69" s="44"/>
      <c r="J69" s="44"/>
      <c r="K69" s="44"/>
      <c r="L69" s="34"/>
    </row>
    <row r="73" spans="2:12" s="1" customFormat="1" ht="6.95" customHeight="1" x14ac:dyDescent="0.2">
      <c r="B73" s="45"/>
      <c r="C73" s="46"/>
      <c r="D73" s="46"/>
      <c r="E73" s="46"/>
      <c r="F73" s="46"/>
      <c r="G73" s="46"/>
      <c r="H73" s="46"/>
      <c r="I73" s="46"/>
      <c r="J73" s="46"/>
      <c r="K73" s="46"/>
      <c r="L73" s="34"/>
    </row>
    <row r="74" spans="2:12" s="1" customFormat="1" ht="24.95" customHeight="1" x14ac:dyDescent="0.2">
      <c r="B74" s="34"/>
      <c r="C74" s="22" t="s">
        <v>296</v>
      </c>
      <c r="L74" s="34"/>
    </row>
    <row r="75" spans="2:12" s="1" customFormat="1" ht="6.95" customHeight="1" x14ac:dyDescent="0.2">
      <c r="B75" s="34"/>
      <c r="L75" s="34"/>
    </row>
    <row r="76" spans="2:12" s="1" customFormat="1" ht="12" customHeight="1" x14ac:dyDescent="0.2">
      <c r="B76" s="34"/>
      <c r="C76" s="28" t="s">
        <v>16</v>
      </c>
      <c r="L76" s="34"/>
    </row>
    <row r="77" spans="2:12" s="1" customFormat="1" ht="16.5" customHeight="1" x14ac:dyDescent="0.2">
      <c r="B77" s="34"/>
      <c r="E77" s="339" t="str">
        <f>E7</f>
        <v>Stavba č. 3145 TV Vinoř, etapa 0012 – ČOV Vinoř</v>
      </c>
      <c r="F77" s="340"/>
      <c r="G77" s="340"/>
      <c r="H77" s="340"/>
      <c r="L77" s="34"/>
    </row>
    <row r="78" spans="2:12" s="1" customFormat="1" ht="12" customHeight="1" x14ac:dyDescent="0.2">
      <c r="B78" s="34"/>
      <c r="C78" s="28" t="s">
        <v>265</v>
      </c>
      <c r="L78" s="34"/>
    </row>
    <row r="79" spans="2:12" s="1" customFormat="1" ht="16.5" customHeight="1" x14ac:dyDescent="0.2">
      <c r="B79" s="34"/>
      <c r="E79" s="322" t="str">
        <f>E9</f>
        <v>SO12 - Komunikace a zpevněné plochy</v>
      </c>
      <c r="F79" s="341"/>
      <c r="G79" s="341"/>
      <c r="H79" s="341"/>
      <c r="L79" s="34"/>
    </row>
    <row r="80" spans="2:12" s="1" customFormat="1" ht="6.95" customHeight="1" x14ac:dyDescent="0.2">
      <c r="B80" s="34"/>
      <c r="L80" s="34"/>
    </row>
    <row r="81" spans="2:65" s="1" customFormat="1" ht="12" customHeight="1" x14ac:dyDescent="0.2">
      <c r="B81" s="34"/>
      <c r="C81" s="28" t="s">
        <v>22</v>
      </c>
      <c r="F81" s="26" t="str">
        <f>F12</f>
        <v>Praha</v>
      </c>
      <c r="I81" s="28" t="s">
        <v>24</v>
      </c>
      <c r="J81" s="51" t="str">
        <f>IF(J12="","",J12)</f>
        <v>5.8.2025 - revize</v>
      </c>
      <c r="L81" s="34"/>
    </row>
    <row r="82" spans="2:65" s="1" customFormat="1" ht="6.95" customHeight="1" x14ac:dyDescent="0.2">
      <c r="B82" s="34"/>
      <c r="L82" s="34"/>
    </row>
    <row r="83" spans="2:65" s="1" customFormat="1" ht="25.7" customHeight="1" x14ac:dyDescent="0.2">
      <c r="B83" s="34"/>
      <c r="C83" s="28" t="s">
        <v>29</v>
      </c>
      <c r="F83" s="26" t="str">
        <f>E15</f>
        <v>PVS, a.s, Evropská 866/67, Praha 6, 160 00</v>
      </c>
      <c r="I83" s="28" t="s">
        <v>37</v>
      </c>
      <c r="J83" s="32" t="str">
        <f>E21</f>
        <v>d plus projektová a inženýrská a.s.</v>
      </c>
      <c r="L83" s="34"/>
    </row>
    <row r="84" spans="2:65" s="1" customFormat="1" ht="15.2" customHeight="1" x14ac:dyDescent="0.2">
      <c r="B84" s="34"/>
      <c r="C84" s="28" t="s">
        <v>35</v>
      </c>
      <c r="F84" s="26" t="str">
        <f>IF(E18="","",E18)</f>
        <v>Vyplň údaj</v>
      </c>
      <c r="I84" s="28" t="s">
        <v>42</v>
      </c>
      <c r="J84" s="32" t="str">
        <f>E24</f>
        <v xml:space="preserve"> </v>
      </c>
      <c r="L84" s="34"/>
    </row>
    <row r="85" spans="2:65" s="1" customFormat="1" ht="10.35" customHeight="1" x14ac:dyDescent="0.2">
      <c r="B85" s="34"/>
      <c r="L85" s="34"/>
    </row>
    <row r="86" spans="2:65" s="10" customFormat="1" ht="29.25" customHeight="1" x14ac:dyDescent="0.2">
      <c r="B86" s="114"/>
      <c r="C86" s="115" t="s">
        <v>297</v>
      </c>
      <c r="D86" s="116" t="s">
        <v>66</v>
      </c>
      <c r="E86" s="116" t="s">
        <v>62</v>
      </c>
      <c r="F86" s="116" t="s">
        <v>63</v>
      </c>
      <c r="G86" s="116" t="s">
        <v>298</v>
      </c>
      <c r="H86" s="116" t="s">
        <v>299</v>
      </c>
      <c r="I86" s="116" t="s">
        <v>300</v>
      </c>
      <c r="J86" s="116" t="s">
        <v>271</v>
      </c>
      <c r="K86" s="117" t="s">
        <v>301</v>
      </c>
      <c r="L86" s="114"/>
      <c r="M86" s="58" t="s">
        <v>43</v>
      </c>
      <c r="N86" s="59" t="s">
        <v>51</v>
      </c>
      <c r="O86" s="59" t="s">
        <v>302</v>
      </c>
      <c r="P86" s="59" t="s">
        <v>303</v>
      </c>
      <c r="Q86" s="59" t="s">
        <v>304</v>
      </c>
      <c r="R86" s="59" t="s">
        <v>305</v>
      </c>
      <c r="S86" s="59" t="s">
        <v>306</v>
      </c>
      <c r="T86" s="60" t="s">
        <v>307</v>
      </c>
    </row>
    <row r="87" spans="2:65" s="1" customFormat="1" ht="22.9" customHeight="1" x14ac:dyDescent="0.25">
      <c r="B87" s="34"/>
      <c r="C87" s="63" t="s">
        <v>308</v>
      </c>
      <c r="J87" s="118">
        <f>BK87</f>
        <v>0</v>
      </c>
      <c r="L87" s="34"/>
      <c r="M87" s="61"/>
      <c r="N87" s="52"/>
      <c r="O87" s="52"/>
      <c r="P87" s="119">
        <f>P88</f>
        <v>0</v>
      </c>
      <c r="Q87" s="52"/>
      <c r="R87" s="119">
        <f>R88</f>
        <v>360.97664885</v>
      </c>
      <c r="S87" s="52"/>
      <c r="T87" s="120">
        <f>T88</f>
        <v>2172.6042499999999</v>
      </c>
      <c r="AT87" s="18" t="s">
        <v>80</v>
      </c>
      <c r="AU87" s="18" t="s">
        <v>272</v>
      </c>
      <c r="BK87" s="121">
        <f>BK88</f>
        <v>0</v>
      </c>
    </row>
    <row r="88" spans="2:65" s="11" customFormat="1" ht="25.9" customHeight="1" x14ac:dyDescent="0.2">
      <c r="B88" s="122"/>
      <c r="D88" s="123" t="s">
        <v>80</v>
      </c>
      <c r="E88" s="124" t="s">
        <v>309</v>
      </c>
      <c r="F88" s="124" t="s">
        <v>310</v>
      </c>
      <c r="I88" s="125"/>
      <c r="J88" s="126">
        <f>BK88</f>
        <v>0</v>
      </c>
      <c r="L88" s="122"/>
      <c r="M88" s="127"/>
      <c r="P88" s="128">
        <f>P89+P128+P134+P184+P258+P264+P292</f>
        <v>0</v>
      </c>
      <c r="R88" s="128">
        <f>R89+R128+R134+R184+R258+R264+R292</f>
        <v>360.97664885</v>
      </c>
      <c r="T88" s="129">
        <f>T89+T128+T134+T184+T258+T264+T292</f>
        <v>2172.6042499999999</v>
      </c>
      <c r="AR88" s="123" t="s">
        <v>88</v>
      </c>
      <c r="AT88" s="130" t="s">
        <v>80</v>
      </c>
      <c r="AU88" s="130" t="s">
        <v>81</v>
      </c>
      <c r="AY88" s="123" t="s">
        <v>311</v>
      </c>
      <c r="BK88" s="131">
        <f>BK89+BK128+BK134+BK184+BK258+BK264+BK292</f>
        <v>0</v>
      </c>
    </row>
    <row r="89" spans="2:65" s="11" customFormat="1" ht="22.9" customHeight="1" x14ac:dyDescent="0.2">
      <c r="B89" s="122"/>
      <c r="D89" s="123" t="s">
        <v>80</v>
      </c>
      <c r="E89" s="132" t="s">
        <v>88</v>
      </c>
      <c r="F89" s="132" t="s">
        <v>102</v>
      </c>
      <c r="I89" s="125"/>
      <c r="J89" s="133">
        <f>BK89</f>
        <v>0</v>
      </c>
      <c r="L89" s="122"/>
      <c r="M89" s="127"/>
      <c r="P89" s="128">
        <f>SUM(P90:P127)</f>
        <v>0</v>
      </c>
      <c r="R89" s="128">
        <f>SUM(R90:R127)</f>
        <v>1.55E-4</v>
      </c>
      <c r="T89" s="129">
        <f>SUM(T90:T127)</f>
        <v>2172.6042499999999</v>
      </c>
      <c r="AR89" s="123" t="s">
        <v>88</v>
      </c>
      <c r="AT89" s="130" t="s">
        <v>80</v>
      </c>
      <c r="AU89" s="130" t="s">
        <v>88</v>
      </c>
      <c r="AY89" s="123" t="s">
        <v>311</v>
      </c>
      <c r="BK89" s="131">
        <f>SUM(BK90:BK127)</f>
        <v>0</v>
      </c>
    </row>
    <row r="90" spans="2:65" s="1" customFormat="1" ht="37.9" customHeight="1" x14ac:dyDescent="0.2">
      <c r="B90" s="34"/>
      <c r="C90" s="134" t="s">
        <v>88</v>
      </c>
      <c r="D90" s="134" t="s">
        <v>313</v>
      </c>
      <c r="E90" s="135" t="s">
        <v>6195</v>
      </c>
      <c r="F90" s="136" t="s">
        <v>6196</v>
      </c>
      <c r="G90" s="137" t="s">
        <v>250</v>
      </c>
      <c r="H90" s="138">
        <v>2556.8000000000002</v>
      </c>
      <c r="I90" s="139"/>
      <c r="J90" s="140">
        <f>ROUND(I90*H90,2)</f>
        <v>0</v>
      </c>
      <c r="K90" s="136" t="s">
        <v>317</v>
      </c>
      <c r="L90" s="34"/>
      <c r="M90" s="141" t="s">
        <v>43</v>
      </c>
      <c r="N90" s="142" t="s">
        <v>52</v>
      </c>
      <c r="P90" s="143">
        <f>O90*H90</f>
        <v>0</v>
      </c>
      <c r="Q90" s="143">
        <v>0</v>
      </c>
      <c r="R90" s="143">
        <f>Q90*H90</f>
        <v>0</v>
      </c>
      <c r="S90" s="143">
        <v>0.28999999999999998</v>
      </c>
      <c r="T90" s="144">
        <f>S90*H90</f>
        <v>741.47199999999998</v>
      </c>
      <c r="AR90" s="145" t="s">
        <v>318</v>
      </c>
      <c r="AT90" s="145" t="s">
        <v>313</v>
      </c>
      <c r="AU90" s="145" t="s">
        <v>90</v>
      </c>
      <c r="AY90" s="18" t="s">
        <v>311</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318</v>
      </c>
      <c r="BM90" s="145" t="s">
        <v>6197</v>
      </c>
    </row>
    <row r="91" spans="2:65" s="1" customFormat="1" ht="11.25" x14ac:dyDescent="0.2">
      <c r="B91" s="34"/>
      <c r="D91" s="147" t="s">
        <v>320</v>
      </c>
      <c r="F91" s="148" t="s">
        <v>6198</v>
      </c>
      <c r="I91" s="149"/>
      <c r="L91" s="34"/>
      <c r="M91" s="150"/>
      <c r="T91" s="55"/>
      <c r="AT91" s="18" t="s">
        <v>320</v>
      </c>
      <c r="AU91" s="18" t="s">
        <v>90</v>
      </c>
    </row>
    <row r="92" spans="2:65" s="12" customFormat="1" ht="11.25" x14ac:dyDescent="0.2">
      <c r="B92" s="151"/>
      <c r="D92" s="152" t="s">
        <v>322</v>
      </c>
      <c r="E92" s="153" t="s">
        <v>43</v>
      </c>
      <c r="F92" s="154" t="s">
        <v>6199</v>
      </c>
      <c r="H92" s="155">
        <v>2556.8000000000002</v>
      </c>
      <c r="I92" s="156"/>
      <c r="L92" s="151"/>
      <c r="M92" s="157"/>
      <c r="T92" s="158"/>
      <c r="AT92" s="153" t="s">
        <v>322</v>
      </c>
      <c r="AU92" s="153" t="s">
        <v>90</v>
      </c>
      <c r="AV92" s="12" t="s">
        <v>90</v>
      </c>
      <c r="AW92" s="12" t="s">
        <v>41</v>
      </c>
      <c r="AX92" s="12" t="s">
        <v>88</v>
      </c>
      <c r="AY92" s="153" t="s">
        <v>311</v>
      </c>
    </row>
    <row r="93" spans="2:65" s="1" customFormat="1" ht="37.9" customHeight="1" x14ac:dyDescent="0.2">
      <c r="B93" s="34"/>
      <c r="C93" s="134" t="s">
        <v>90</v>
      </c>
      <c r="D93" s="134" t="s">
        <v>313</v>
      </c>
      <c r="E93" s="135" t="s">
        <v>6200</v>
      </c>
      <c r="F93" s="136" t="s">
        <v>6201</v>
      </c>
      <c r="G93" s="137" t="s">
        <v>250</v>
      </c>
      <c r="H93" s="138">
        <v>2556.8000000000002</v>
      </c>
      <c r="I93" s="139"/>
      <c r="J93" s="140">
        <f>ROUND(I93*H93,2)</f>
        <v>0</v>
      </c>
      <c r="K93" s="136" t="s">
        <v>317</v>
      </c>
      <c r="L93" s="34"/>
      <c r="M93" s="141" t="s">
        <v>43</v>
      </c>
      <c r="N93" s="142" t="s">
        <v>52</v>
      </c>
      <c r="P93" s="143">
        <f>O93*H93</f>
        <v>0</v>
      </c>
      <c r="Q93" s="143">
        <v>0</v>
      </c>
      <c r="R93" s="143">
        <f>Q93*H93</f>
        <v>0</v>
      </c>
      <c r="S93" s="143">
        <v>0.32500000000000001</v>
      </c>
      <c r="T93" s="144">
        <f>S93*H93</f>
        <v>830.96</v>
      </c>
      <c r="AR93" s="145" t="s">
        <v>318</v>
      </c>
      <c r="AT93" s="145" t="s">
        <v>313</v>
      </c>
      <c r="AU93" s="145" t="s">
        <v>90</v>
      </c>
      <c r="AY93" s="18" t="s">
        <v>311</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318</v>
      </c>
      <c r="BM93" s="145" t="s">
        <v>6202</v>
      </c>
    </row>
    <row r="94" spans="2:65" s="1" customFormat="1" ht="11.25" x14ac:dyDescent="0.2">
      <c r="B94" s="34"/>
      <c r="D94" s="147" t="s">
        <v>320</v>
      </c>
      <c r="F94" s="148" t="s">
        <v>6203</v>
      </c>
      <c r="I94" s="149"/>
      <c r="L94" s="34"/>
      <c r="M94" s="150"/>
      <c r="T94" s="55"/>
      <c r="AT94" s="18" t="s">
        <v>320</v>
      </c>
      <c r="AU94" s="18" t="s">
        <v>90</v>
      </c>
    </row>
    <row r="95" spans="2:65" s="12" customFormat="1" ht="11.25" x14ac:dyDescent="0.2">
      <c r="B95" s="151"/>
      <c r="D95" s="152" t="s">
        <v>322</v>
      </c>
      <c r="E95" s="153" t="s">
        <v>43</v>
      </c>
      <c r="F95" s="154" t="s">
        <v>6199</v>
      </c>
      <c r="H95" s="155">
        <v>2556.8000000000002</v>
      </c>
      <c r="I95" s="156"/>
      <c r="L95" s="151"/>
      <c r="M95" s="157"/>
      <c r="T95" s="158"/>
      <c r="AT95" s="153" t="s">
        <v>322</v>
      </c>
      <c r="AU95" s="153" t="s">
        <v>90</v>
      </c>
      <c r="AV95" s="12" t="s">
        <v>90</v>
      </c>
      <c r="AW95" s="12" t="s">
        <v>41</v>
      </c>
      <c r="AX95" s="12" t="s">
        <v>88</v>
      </c>
      <c r="AY95" s="153" t="s">
        <v>311</v>
      </c>
    </row>
    <row r="96" spans="2:65" s="1" customFormat="1" ht="33" customHeight="1" x14ac:dyDescent="0.2">
      <c r="B96" s="34"/>
      <c r="C96" s="134" t="s">
        <v>96</v>
      </c>
      <c r="D96" s="134" t="s">
        <v>313</v>
      </c>
      <c r="E96" s="135" t="s">
        <v>6204</v>
      </c>
      <c r="F96" s="136" t="s">
        <v>6205</v>
      </c>
      <c r="G96" s="137" t="s">
        <v>250</v>
      </c>
      <c r="H96" s="138">
        <v>2556.8000000000002</v>
      </c>
      <c r="I96" s="139"/>
      <c r="J96" s="140">
        <f>ROUND(I96*H96,2)</f>
        <v>0</v>
      </c>
      <c r="K96" s="136" t="s">
        <v>317</v>
      </c>
      <c r="L96" s="34"/>
      <c r="M96" s="141" t="s">
        <v>43</v>
      </c>
      <c r="N96" s="142" t="s">
        <v>52</v>
      </c>
      <c r="P96" s="143">
        <f>O96*H96</f>
        <v>0</v>
      </c>
      <c r="Q96" s="143">
        <v>0</v>
      </c>
      <c r="R96" s="143">
        <f>Q96*H96</f>
        <v>0</v>
      </c>
      <c r="S96" s="143">
        <v>0.22</v>
      </c>
      <c r="T96" s="144">
        <f>S96*H96</f>
        <v>562.49600000000009</v>
      </c>
      <c r="AR96" s="145" t="s">
        <v>318</v>
      </c>
      <c r="AT96" s="145" t="s">
        <v>313</v>
      </c>
      <c r="AU96" s="145" t="s">
        <v>90</v>
      </c>
      <c r="AY96" s="18" t="s">
        <v>311</v>
      </c>
      <c r="BE96" s="146">
        <f>IF(N96="základní",J96,0)</f>
        <v>0</v>
      </c>
      <c r="BF96" s="146">
        <f>IF(N96="snížená",J96,0)</f>
        <v>0</v>
      </c>
      <c r="BG96" s="146">
        <f>IF(N96="zákl. přenesená",J96,0)</f>
        <v>0</v>
      </c>
      <c r="BH96" s="146">
        <f>IF(N96="sníž. přenesená",J96,0)</f>
        <v>0</v>
      </c>
      <c r="BI96" s="146">
        <f>IF(N96="nulová",J96,0)</f>
        <v>0</v>
      </c>
      <c r="BJ96" s="18" t="s">
        <v>88</v>
      </c>
      <c r="BK96" s="146">
        <f>ROUND(I96*H96,2)</f>
        <v>0</v>
      </c>
      <c r="BL96" s="18" t="s">
        <v>318</v>
      </c>
      <c r="BM96" s="145" t="s">
        <v>6206</v>
      </c>
    </row>
    <row r="97" spans="2:65" s="1" customFormat="1" ht="11.25" x14ac:dyDescent="0.2">
      <c r="B97" s="34"/>
      <c r="D97" s="147" t="s">
        <v>320</v>
      </c>
      <c r="F97" s="148" t="s">
        <v>6207</v>
      </c>
      <c r="I97" s="149"/>
      <c r="L97" s="34"/>
      <c r="M97" s="150"/>
      <c r="T97" s="55"/>
      <c r="AT97" s="18" t="s">
        <v>320</v>
      </c>
      <c r="AU97" s="18" t="s">
        <v>90</v>
      </c>
    </row>
    <row r="98" spans="2:65" s="12" customFormat="1" ht="11.25" x14ac:dyDescent="0.2">
      <c r="B98" s="151"/>
      <c r="D98" s="152" t="s">
        <v>322</v>
      </c>
      <c r="E98" s="153" t="s">
        <v>43</v>
      </c>
      <c r="F98" s="154" t="s">
        <v>6199</v>
      </c>
      <c r="H98" s="155">
        <v>2556.8000000000002</v>
      </c>
      <c r="I98" s="156"/>
      <c r="L98" s="151"/>
      <c r="M98" s="157"/>
      <c r="T98" s="158"/>
      <c r="AT98" s="153" t="s">
        <v>322</v>
      </c>
      <c r="AU98" s="153" t="s">
        <v>90</v>
      </c>
      <c r="AV98" s="12" t="s">
        <v>90</v>
      </c>
      <c r="AW98" s="12" t="s">
        <v>41</v>
      </c>
      <c r="AX98" s="12" t="s">
        <v>88</v>
      </c>
      <c r="AY98" s="153" t="s">
        <v>311</v>
      </c>
    </row>
    <row r="99" spans="2:65" s="1" customFormat="1" ht="24.2" customHeight="1" x14ac:dyDescent="0.2">
      <c r="B99" s="34"/>
      <c r="C99" s="134" t="s">
        <v>318</v>
      </c>
      <c r="D99" s="134" t="s">
        <v>313</v>
      </c>
      <c r="E99" s="135" t="s">
        <v>6208</v>
      </c>
      <c r="F99" s="136" t="s">
        <v>6209</v>
      </c>
      <c r="G99" s="137" t="s">
        <v>250</v>
      </c>
      <c r="H99" s="138">
        <v>7.75</v>
      </c>
      <c r="I99" s="139"/>
      <c r="J99" s="140">
        <f>ROUND(I99*H99,2)</f>
        <v>0</v>
      </c>
      <c r="K99" s="136" t="s">
        <v>317</v>
      </c>
      <c r="L99" s="34"/>
      <c r="M99" s="141" t="s">
        <v>43</v>
      </c>
      <c r="N99" s="142" t="s">
        <v>52</v>
      </c>
      <c r="P99" s="143">
        <f>O99*H99</f>
        <v>0</v>
      </c>
      <c r="Q99" s="143">
        <v>1.0000000000000001E-5</v>
      </c>
      <c r="R99" s="143">
        <f>Q99*H99</f>
        <v>7.75E-5</v>
      </c>
      <c r="S99" s="143">
        <v>9.1999999999999998E-2</v>
      </c>
      <c r="T99" s="144">
        <f>S99*H99</f>
        <v>0.71299999999999997</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6210</v>
      </c>
    </row>
    <row r="100" spans="2:65" s="1" customFormat="1" ht="11.25" x14ac:dyDescent="0.2">
      <c r="B100" s="34"/>
      <c r="D100" s="147" t="s">
        <v>320</v>
      </c>
      <c r="F100" s="148" t="s">
        <v>6211</v>
      </c>
      <c r="I100" s="149"/>
      <c r="L100" s="34"/>
      <c r="M100" s="150"/>
      <c r="T100" s="55"/>
      <c r="AT100" s="18" t="s">
        <v>320</v>
      </c>
      <c r="AU100" s="18" t="s">
        <v>90</v>
      </c>
    </row>
    <row r="101" spans="2:65" s="12" customFormat="1" ht="11.25" x14ac:dyDescent="0.2">
      <c r="B101" s="151"/>
      <c r="D101" s="152" t="s">
        <v>322</v>
      </c>
      <c r="E101" s="153" t="s">
        <v>43</v>
      </c>
      <c r="F101" s="154" t="s">
        <v>6212</v>
      </c>
      <c r="H101" s="155">
        <v>7.75</v>
      </c>
      <c r="I101" s="156"/>
      <c r="L101" s="151"/>
      <c r="M101" s="157"/>
      <c r="T101" s="158"/>
      <c r="AT101" s="153" t="s">
        <v>322</v>
      </c>
      <c r="AU101" s="153" t="s">
        <v>90</v>
      </c>
      <c r="AV101" s="12" t="s">
        <v>90</v>
      </c>
      <c r="AW101" s="12" t="s">
        <v>41</v>
      </c>
      <c r="AX101" s="12" t="s">
        <v>88</v>
      </c>
      <c r="AY101" s="153" t="s">
        <v>311</v>
      </c>
    </row>
    <row r="102" spans="2:65" s="1" customFormat="1" ht="24.2" customHeight="1" x14ac:dyDescent="0.2">
      <c r="B102" s="34"/>
      <c r="C102" s="134" t="s">
        <v>344</v>
      </c>
      <c r="D102" s="134" t="s">
        <v>313</v>
      </c>
      <c r="E102" s="135" t="s">
        <v>6213</v>
      </c>
      <c r="F102" s="136" t="s">
        <v>6214</v>
      </c>
      <c r="G102" s="137" t="s">
        <v>250</v>
      </c>
      <c r="H102" s="138">
        <v>3.875</v>
      </c>
      <c r="I102" s="139"/>
      <c r="J102" s="140">
        <f>ROUND(I102*H102,2)</f>
        <v>0</v>
      </c>
      <c r="K102" s="136" t="s">
        <v>317</v>
      </c>
      <c r="L102" s="34"/>
      <c r="M102" s="141" t="s">
        <v>43</v>
      </c>
      <c r="N102" s="142" t="s">
        <v>52</v>
      </c>
      <c r="P102" s="143">
        <f>O102*H102</f>
        <v>0</v>
      </c>
      <c r="Q102" s="143">
        <v>2.0000000000000002E-5</v>
      </c>
      <c r="R102" s="143">
        <f>Q102*H102</f>
        <v>7.75E-5</v>
      </c>
      <c r="S102" s="143">
        <v>0.13800000000000001</v>
      </c>
      <c r="T102" s="144">
        <f>S102*H102</f>
        <v>0.53475000000000006</v>
      </c>
      <c r="AR102" s="145" t="s">
        <v>318</v>
      </c>
      <c r="AT102" s="145" t="s">
        <v>313</v>
      </c>
      <c r="AU102" s="145" t="s">
        <v>90</v>
      </c>
      <c r="AY102" s="18" t="s">
        <v>311</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318</v>
      </c>
      <c r="BM102" s="145" t="s">
        <v>6215</v>
      </c>
    </row>
    <row r="103" spans="2:65" s="1" customFormat="1" ht="11.25" x14ac:dyDescent="0.2">
      <c r="B103" s="34"/>
      <c r="D103" s="147" t="s">
        <v>320</v>
      </c>
      <c r="F103" s="148" t="s">
        <v>6216</v>
      </c>
      <c r="I103" s="149"/>
      <c r="L103" s="34"/>
      <c r="M103" s="150"/>
      <c r="T103" s="55"/>
      <c r="AT103" s="18" t="s">
        <v>320</v>
      </c>
      <c r="AU103" s="18" t="s">
        <v>90</v>
      </c>
    </row>
    <row r="104" spans="2:65" s="12" customFormat="1" ht="11.25" x14ac:dyDescent="0.2">
      <c r="B104" s="151"/>
      <c r="D104" s="152" t="s">
        <v>322</v>
      </c>
      <c r="E104" s="153" t="s">
        <v>43</v>
      </c>
      <c r="F104" s="154" t="s">
        <v>6217</v>
      </c>
      <c r="H104" s="155">
        <v>3.875</v>
      </c>
      <c r="I104" s="156"/>
      <c r="L104" s="151"/>
      <c r="M104" s="157"/>
      <c r="T104" s="158"/>
      <c r="AT104" s="153" t="s">
        <v>322</v>
      </c>
      <c r="AU104" s="153" t="s">
        <v>90</v>
      </c>
      <c r="AV104" s="12" t="s">
        <v>90</v>
      </c>
      <c r="AW104" s="12" t="s">
        <v>41</v>
      </c>
      <c r="AX104" s="12" t="s">
        <v>88</v>
      </c>
      <c r="AY104" s="153" t="s">
        <v>311</v>
      </c>
    </row>
    <row r="105" spans="2:65" s="1" customFormat="1" ht="24.2" customHeight="1" x14ac:dyDescent="0.2">
      <c r="B105" s="34"/>
      <c r="C105" s="134" t="s">
        <v>350</v>
      </c>
      <c r="D105" s="134" t="s">
        <v>313</v>
      </c>
      <c r="E105" s="135" t="s">
        <v>6218</v>
      </c>
      <c r="F105" s="136" t="s">
        <v>6219</v>
      </c>
      <c r="G105" s="137" t="s">
        <v>379</v>
      </c>
      <c r="H105" s="138">
        <v>710.8</v>
      </c>
      <c r="I105" s="139"/>
      <c r="J105" s="140">
        <f>ROUND(I105*H105,2)</f>
        <v>0</v>
      </c>
      <c r="K105" s="136" t="s">
        <v>317</v>
      </c>
      <c r="L105" s="34"/>
      <c r="M105" s="141" t="s">
        <v>43</v>
      </c>
      <c r="N105" s="142" t="s">
        <v>52</v>
      </c>
      <c r="P105" s="143">
        <f>O105*H105</f>
        <v>0</v>
      </c>
      <c r="Q105" s="143">
        <v>0</v>
      </c>
      <c r="R105" s="143">
        <f>Q105*H105</f>
        <v>0</v>
      </c>
      <c r="S105" s="143">
        <v>5.1249999999999997E-2</v>
      </c>
      <c r="T105" s="144">
        <f>S105*H105</f>
        <v>36.428499999999993</v>
      </c>
      <c r="AR105" s="145" t="s">
        <v>318</v>
      </c>
      <c r="AT105" s="145" t="s">
        <v>313</v>
      </c>
      <c r="AU105" s="145" t="s">
        <v>90</v>
      </c>
      <c r="AY105" s="18" t="s">
        <v>311</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318</v>
      </c>
      <c r="BM105" s="145" t="s">
        <v>6220</v>
      </c>
    </row>
    <row r="106" spans="2:65" s="1" customFormat="1" ht="11.25" x14ac:dyDescent="0.2">
      <c r="B106" s="34"/>
      <c r="D106" s="147" t="s">
        <v>320</v>
      </c>
      <c r="F106" s="148" t="s">
        <v>6221</v>
      </c>
      <c r="I106" s="149"/>
      <c r="L106" s="34"/>
      <c r="M106" s="150"/>
      <c r="T106" s="55"/>
      <c r="AT106" s="18" t="s">
        <v>320</v>
      </c>
      <c r="AU106" s="18" t="s">
        <v>90</v>
      </c>
    </row>
    <row r="107" spans="2:65" s="12" customFormat="1" ht="11.25" x14ac:dyDescent="0.2">
      <c r="B107" s="151"/>
      <c r="D107" s="152" t="s">
        <v>322</v>
      </c>
      <c r="E107" s="153" t="s">
        <v>43</v>
      </c>
      <c r="F107" s="154" t="s">
        <v>6222</v>
      </c>
      <c r="H107" s="155">
        <v>710.8</v>
      </c>
      <c r="I107" s="156"/>
      <c r="L107" s="151"/>
      <c r="M107" s="157"/>
      <c r="T107" s="158"/>
      <c r="AT107" s="153" t="s">
        <v>322</v>
      </c>
      <c r="AU107" s="153" t="s">
        <v>90</v>
      </c>
      <c r="AV107" s="12" t="s">
        <v>90</v>
      </c>
      <c r="AW107" s="12" t="s">
        <v>41</v>
      </c>
      <c r="AX107" s="12" t="s">
        <v>88</v>
      </c>
      <c r="AY107" s="153" t="s">
        <v>311</v>
      </c>
    </row>
    <row r="108" spans="2:65" s="1" customFormat="1" ht="24.2" customHeight="1" x14ac:dyDescent="0.2">
      <c r="B108" s="34"/>
      <c r="C108" s="134" t="s">
        <v>356</v>
      </c>
      <c r="D108" s="134" t="s">
        <v>313</v>
      </c>
      <c r="E108" s="135" t="s">
        <v>6223</v>
      </c>
      <c r="F108" s="136" t="s">
        <v>6224</v>
      </c>
      <c r="G108" s="137" t="s">
        <v>316</v>
      </c>
      <c r="H108" s="138">
        <v>341.34</v>
      </c>
      <c r="I108" s="139"/>
      <c r="J108" s="140">
        <f>ROUND(I108*H108,2)</f>
        <v>0</v>
      </c>
      <c r="K108" s="136" t="s">
        <v>317</v>
      </c>
      <c r="L108" s="34"/>
      <c r="M108" s="141" t="s">
        <v>43</v>
      </c>
      <c r="N108" s="142" t="s">
        <v>52</v>
      </c>
      <c r="P108" s="143">
        <f>O108*H108</f>
        <v>0</v>
      </c>
      <c r="Q108" s="143">
        <v>0</v>
      </c>
      <c r="R108" s="143">
        <f>Q108*H108</f>
        <v>0</v>
      </c>
      <c r="S108" s="143">
        <v>0</v>
      </c>
      <c r="T108" s="144">
        <f>S108*H108</f>
        <v>0</v>
      </c>
      <c r="AR108" s="145" t="s">
        <v>318</v>
      </c>
      <c r="AT108" s="145" t="s">
        <v>313</v>
      </c>
      <c r="AU108" s="145" t="s">
        <v>90</v>
      </c>
      <c r="AY108" s="18" t="s">
        <v>311</v>
      </c>
      <c r="BE108" s="146">
        <f>IF(N108="základní",J108,0)</f>
        <v>0</v>
      </c>
      <c r="BF108" s="146">
        <f>IF(N108="snížená",J108,0)</f>
        <v>0</v>
      </c>
      <c r="BG108" s="146">
        <f>IF(N108="zákl. přenesená",J108,0)</f>
        <v>0</v>
      </c>
      <c r="BH108" s="146">
        <f>IF(N108="sníž. přenesená",J108,0)</f>
        <v>0</v>
      </c>
      <c r="BI108" s="146">
        <f>IF(N108="nulová",J108,0)</f>
        <v>0</v>
      </c>
      <c r="BJ108" s="18" t="s">
        <v>88</v>
      </c>
      <c r="BK108" s="146">
        <f>ROUND(I108*H108,2)</f>
        <v>0</v>
      </c>
      <c r="BL108" s="18" t="s">
        <v>318</v>
      </c>
      <c r="BM108" s="145" t="s">
        <v>6225</v>
      </c>
    </row>
    <row r="109" spans="2:65" s="1" customFormat="1" ht="11.25" x14ac:dyDescent="0.2">
      <c r="B109" s="34"/>
      <c r="D109" s="147" t="s">
        <v>320</v>
      </c>
      <c r="F109" s="148" t="s">
        <v>6226</v>
      </c>
      <c r="I109" s="149"/>
      <c r="L109" s="34"/>
      <c r="M109" s="150"/>
      <c r="T109" s="55"/>
      <c r="AT109" s="18" t="s">
        <v>320</v>
      </c>
      <c r="AU109" s="18" t="s">
        <v>90</v>
      </c>
    </row>
    <row r="110" spans="2:65" s="12" customFormat="1" ht="11.25" x14ac:dyDescent="0.2">
      <c r="B110" s="151"/>
      <c r="D110" s="152" t="s">
        <v>322</v>
      </c>
      <c r="E110" s="153" t="s">
        <v>43</v>
      </c>
      <c r="F110" s="154" t="s">
        <v>6227</v>
      </c>
      <c r="H110" s="155">
        <v>261.42</v>
      </c>
      <c r="I110" s="156"/>
      <c r="L110" s="151"/>
      <c r="M110" s="157"/>
      <c r="T110" s="158"/>
      <c r="AT110" s="153" t="s">
        <v>322</v>
      </c>
      <c r="AU110" s="153" t="s">
        <v>90</v>
      </c>
      <c r="AV110" s="12" t="s">
        <v>90</v>
      </c>
      <c r="AW110" s="12" t="s">
        <v>41</v>
      </c>
      <c r="AX110" s="12" t="s">
        <v>81</v>
      </c>
      <c r="AY110" s="153" t="s">
        <v>311</v>
      </c>
    </row>
    <row r="111" spans="2:65" s="12" customFormat="1" ht="11.25" x14ac:dyDescent="0.2">
      <c r="B111" s="151"/>
      <c r="D111" s="152" t="s">
        <v>322</v>
      </c>
      <c r="E111" s="153" t="s">
        <v>43</v>
      </c>
      <c r="F111" s="154" t="s">
        <v>6228</v>
      </c>
      <c r="H111" s="155">
        <v>79.92</v>
      </c>
      <c r="I111" s="156"/>
      <c r="L111" s="151"/>
      <c r="M111" s="157"/>
      <c r="T111" s="158"/>
      <c r="AT111" s="153" t="s">
        <v>322</v>
      </c>
      <c r="AU111" s="153" t="s">
        <v>90</v>
      </c>
      <c r="AV111" s="12" t="s">
        <v>90</v>
      </c>
      <c r="AW111" s="12" t="s">
        <v>41</v>
      </c>
      <c r="AX111" s="12" t="s">
        <v>81</v>
      </c>
      <c r="AY111" s="153" t="s">
        <v>311</v>
      </c>
    </row>
    <row r="112" spans="2:65" s="13" customFormat="1" ht="11.25" x14ac:dyDescent="0.2">
      <c r="B112" s="159"/>
      <c r="D112" s="152" t="s">
        <v>322</v>
      </c>
      <c r="E112" s="160" t="s">
        <v>5405</v>
      </c>
      <c r="F112" s="161" t="s">
        <v>331</v>
      </c>
      <c r="H112" s="162">
        <v>341.34</v>
      </c>
      <c r="I112" s="163"/>
      <c r="L112" s="159"/>
      <c r="M112" s="164"/>
      <c r="T112" s="165"/>
      <c r="AT112" s="160" t="s">
        <v>322</v>
      </c>
      <c r="AU112" s="160" t="s">
        <v>90</v>
      </c>
      <c r="AV112" s="13" t="s">
        <v>318</v>
      </c>
      <c r="AW112" s="13" t="s">
        <v>41</v>
      </c>
      <c r="AX112" s="13" t="s">
        <v>88</v>
      </c>
      <c r="AY112" s="160" t="s">
        <v>311</v>
      </c>
    </row>
    <row r="113" spans="2:65" s="1" customFormat="1" ht="37.9" customHeight="1" x14ac:dyDescent="0.2">
      <c r="B113" s="34"/>
      <c r="C113" s="134" t="s">
        <v>362</v>
      </c>
      <c r="D113" s="134" t="s">
        <v>313</v>
      </c>
      <c r="E113" s="135" t="s">
        <v>1772</v>
      </c>
      <c r="F113" s="136" t="s">
        <v>1773</v>
      </c>
      <c r="G113" s="137" t="s">
        <v>316</v>
      </c>
      <c r="H113" s="138">
        <v>340.34</v>
      </c>
      <c r="I113" s="139"/>
      <c r="J113" s="140">
        <f>ROUND(I113*H113,2)</f>
        <v>0</v>
      </c>
      <c r="K113" s="136" t="s">
        <v>317</v>
      </c>
      <c r="L113" s="34"/>
      <c r="M113" s="141" t="s">
        <v>43</v>
      </c>
      <c r="N113" s="142" t="s">
        <v>52</v>
      </c>
      <c r="P113" s="143">
        <f>O113*H113</f>
        <v>0</v>
      </c>
      <c r="Q113" s="143">
        <v>0</v>
      </c>
      <c r="R113" s="143">
        <f>Q113*H113</f>
        <v>0</v>
      </c>
      <c r="S113" s="143">
        <v>0</v>
      </c>
      <c r="T113" s="144">
        <f>S113*H113</f>
        <v>0</v>
      </c>
      <c r="AR113" s="145" t="s">
        <v>318</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318</v>
      </c>
      <c r="BM113" s="145" t="s">
        <v>6229</v>
      </c>
    </row>
    <row r="114" spans="2:65" s="1" customFormat="1" ht="11.25" x14ac:dyDescent="0.2">
      <c r="B114" s="34"/>
      <c r="D114" s="147" t="s">
        <v>320</v>
      </c>
      <c r="F114" s="148" t="s">
        <v>1775</v>
      </c>
      <c r="I114" s="149"/>
      <c r="L114" s="34"/>
      <c r="M114" s="150"/>
      <c r="T114" s="55"/>
      <c r="AT114" s="18" t="s">
        <v>320</v>
      </c>
      <c r="AU114" s="18" t="s">
        <v>90</v>
      </c>
    </row>
    <row r="115" spans="2:65" s="12" customFormat="1" ht="11.25" x14ac:dyDescent="0.2">
      <c r="B115" s="151"/>
      <c r="D115" s="152" t="s">
        <v>322</v>
      </c>
      <c r="E115" s="153" t="s">
        <v>43</v>
      </c>
      <c r="F115" s="154" t="s">
        <v>6230</v>
      </c>
      <c r="H115" s="155">
        <v>341.34</v>
      </c>
      <c r="I115" s="156"/>
      <c r="L115" s="151"/>
      <c r="M115" s="157"/>
      <c r="T115" s="158"/>
      <c r="AT115" s="153" t="s">
        <v>322</v>
      </c>
      <c r="AU115" s="153" t="s">
        <v>90</v>
      </c>
      <c r="AV115" s="12" t="s">
        <v>90</v>
      </c>
      <c r="AW115" s="12" t="s">
        <v>41</v>
      </c>
      <c r="AX115" s="12" t="s">
        <v>81</v>
      </c>
      <c r="AY115" s="153" t="s">
        <v>311</v>
      </c>
    </row>
    <row r="116" spans="2:65" s="12" customFormat="1" ht="11.25" x14ac:dyDescent="0.2">
      <c r="B116" s="151"/>
      <c r="D116" s="152" t="s">
        <v>322</v>
      </c>
      <c r="E116" s="153" t="s">
        <v>43</v>
      </c>
      <c r="F116" s="154" t="s">
        <v>5512</v>
      </c>
      <c r="H116" s="155">
        <v>-1</v>
      </c>
      <c r="I116" s="156"/>
      <c r="L116" s="151"/>
      <c r="M116" s="157"/>
      <c r="T116" s="158"/>
      <c r="AT116" s="153" t="s">
        <v>322</v>
      </c>
      <c r="AU116" s="153" t="s">
        <v>90</v>
      </c>
      <c r="AV116" s="12" t="s">
        <v>90</v>
      </c>
      <c r="AW116" s="12" t="s">
        <v>41</v>
      </c>
      <c r="AX116" s="12" t="s">
        <v>81</v>
      </c>
      <c r="AY116" s="153" t="s">
        <v>311</v>
      </c>
    </row>
    <row r="117" spans="2:65" s="13" customFormat="1" ht="11.25" x14ac:dyDescent="0.2">
      <c r="B117" s="159"/>
      <c r="D117" s="152" t="s">
        <v>322</v>
      </c>
      <c r="E117" s="160" t="s">
        <v>43</v>
      </c>
      <c r="F117" s="161" t="s">
        <v>331</v>
      </c>
      <c r="H117" s="162">
        <v>340.34</v>
      </c>
      <c r="I117" s="163"/>
      <c r="L117" s="159"/>
      <c r="M117" s="164"/>
      <c r="T117" s="165"/>
      <c r="AT117" s="160" t="s">
        <v>322</v>
      </c>
      <c r="AU117" s="160" t="s">
        <v>90</v>
      </c>
      <c r="AV117" s="13" t="s">
        <v>318</v>
      </c>
      <c r="AW117" s="13" t="s">
        <v>41</v>
      </c>
      <c r="AX117" s="13" t="s">
        <v>88</v>
      </c>
      <c r="AY117" s="160" t="s">
        <v>311</v>
      </c>
    </row>
    <row r="118" spans="2:65" s="1" customFormat="1" ht="37.9" customHeight="1" x14ac:dyDescent="0.2">
      <c r="B118" s="34"/>
      <c r="C118" s="134" t="s">
        <v>368</v>
      </c>
      <c r="D118" s="134" t="s">
        <v>313</v>
      </c>
      <c r="E118" s="135" t="s">
        <v>1778</v>
      </c>
      <c r="F118" s="136" t="s">
        <v>1779</v>
      </c>
      <c r="G118" s="137" t="s">
        <v>316</v>
      </c>
      <c r="H118" s="138">
        <v>1361.36</v>
      </c>
      <c r="I118" s="139"/>
      <c r="J118" s="140">
        <f>ROUND(I118*H118,2)</f>
        <v>0</v>
      </c>
      <c r="K118" s="136" t="s">
        <v>317</v>
      </c>
      <c r="L118" s="34"/>
      <c r="M118" s="141" t="s">
        <v>43</v>
      </c>
      <c r="N118" s="142" t="s">
        <v>52</v>
      </c>
      <c r="P118" s="143">
        <f>O118*H118</f>
        <v>0</v>
      </c>
      <c r="Q118" s="143">
        <v>0</v>
      </c>
      <c r="R118" s="143">
        <f>Q118*H118</f>
        <v>0</v>
      </c>
      <c r="S118" s="143">
        <v>0</v>
      </c>
      <c r="T118" s="144">
        <f>S118*H118</f>
        <v>0</v>
      </c>
      <c r="AR118" s="145" t="s">
        <v>318</v>
      </c>
      <c r="AT118" s="145" t="s">
        <v>313</v>
      </c>
      <c r="AU118" s="145" t="s">
        <v>90</v>
      </c>
      <c r="AY118" s="18" t="s">
        <v>311</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318</v>
      </c>
      <c r="BM118" s="145" t="s">
        <v>6231</v>
      </c>
    </row>
    <row r="119" spans="2:65" s="1" customFormat="1" ht="11.25" x14ac:dyDescent="0.2">
      <c r="B119" s="34"/>
      <c r="D119" s="147" t="s">
        <v>320</v>
      </c>
      <c r="F119" s="148" t="s">
        <v>1781</v>
      </c>
      <c r="I119" s="149"/>
      <c r="L119" s="34"/>
      <c r="M119" s="150"/>
      <c r="T119" s="55"/>
      <c r="AT119" s="18" t="s">
        <v>320</v>
      </c>
      <c r="AU119" s="18" t="s">
        <v>90</v>
      </c>
    </row>
    <row r="120" spans="2:65" s="12" customFormat="1" ht="11.25" x14ac:dyDescent="0.2">
      <c r="B120" s="151"/>
      <c r="D120" s="152" t="s">
        <v>322</v>
      </c>
      <c r="F120" s="154" t="s">
        <v>6232</v>
      </c>
      <c r="H120" s="155">
        <v>1361.36</v>
      </c>
      <c r="I120" s="156"/>
      <c r="L120" s="151"/>
      <c r="M120" s="157"/>
      <c r="T120" s="158"/>
      <c r="AT120" s="153" t="s">
        <v>322</v>
      </c>
      <c r="AU120" s="153" t="s">
        <v>90</v>
      </c>
      <c r="AV120" s="12" t="s">
        <v>90</v>
      </c>
      <c r="AW120" s="12" t="s">
        <v>4</v>
      </c>
      <c r="AX120" s="12" t="s">
        <v>88</v>
      </c>
      <c r="AY120" s="153" t="s">
        <v>311</v>
      </c>
    </row>
    <row r="121" spans="2:65" s="1" customFormat="1" ht="24.2" customHeight="1" x14ac:dyDescent="0.2">
      <c r="B121" s="34"/>
      <c r="C121" s="134" t="s">
        <v>376</v>
      </c>
      <c r="D121" s="134" t="s">
        <v>313</v>
      </c>
      <c r="E121" s="135" t="s">
        <v>1802</v>
      </c>
      <c r="F121" s="136" t="s">
        <v>1803</v>
      </c>
      <c r="G121" s="137" t="s">
        <v>316</v>
      </c>
      <c r="H121" s="138">
        <v>1</v>
      </c>
      <c r="I121" s="139"/>
      <c r="J121" s="140">
        <f>ROUND(I121*H121,2)</f>
        <v>0</v>
      </c>
      <c r="K121" s="136" t="s">
        <v>317</v>
      </c>
      <c r="L121" s="34"/>
      <c r="M121" s="141" t="s">
        <v>43</v>
      </c>
      <c r="N121" s="142" t="s">
        <v>52</v>
      </c>
      <c r="P121" s="143">
        <f>O121*H121</f>
        <v>0</v>
      </c>
      <c r="Q121" s="143">
        <v>0</v>
      </c>
      <c r="R121" s="143">
        <f>Q121*H121</f>
        <v>0</v>
      </c>
      <c r="S121" s="143">
        <v>0</v>
      </c>
      <c r="T121" s="144">
        <f>S121*H121</f>
        <v>0</v>
      </c>
      <c r="AR121" s="145" t="s">
        <v>318</v>
      </c>
      <c r="AT121" s="145" t="s">
        <v>313</v>
      </c>
      <c r="AU121" s="145" t="s">
        <v>90</v>
      </c>
      <c r="AY121" s="18" t="s">
        <v>311</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318</v>
      </c>
      <c r="BM121" s="145" t="s">
        <v>6233</v>
      </c>
    </row>
    <row r="122" spans="2:65" s="1" customFormat="1" ht="11.25" x14ac:dyDescent="0.2">
      <c r="B122" s="34"/>
      <c r="D122" s="147" t="s">
        <v>320</v>
      </c>
      <c r="F122" s="148" t="s">
        <v>1805</v>
      </c>
      <c r="I122" s="149"/>
      <c r="L122" s="34"/>
      <c r="M122" s="150"/>
      <c r="T122" s="55"/>
      <c r="AT122" s="18" t="s">
        <v>320</v>
      </c>
      <c r="AU122" s="18" t="s">
        <v>90</v>
      </c>
    </row>
    <row r="123" spans="2:65" s="12" customFormat="1" ht="11.25" x14ac:dyDescent="0.2">
      <c r="B123" s="151"/>
      <c r="D123" s="152" t="s">
        <v>322</v>
      </c>
      <c r="E123" s="153" t="s">
        <v>43</v>
      </c>
      <c r="F123" s="154" t="s">
        <v>6234</v>
      </c>
      <c r="H123" s="155">
        <v>1</v>
      </c>
      <c r="I123" s="156"/>
      <c r="L123" s="151"/>
      <c r="M123" s="157"/>
      <c r="T123" s="158"/>
      <c r="AT123" s="153" t="s">
        <v>322</v>
      </c>
      <c r="AU123" s="153" t="s">
        <v>90</v>
      </c>
      <c r="AV123" s="12" t="s">
        <v>90</v>
      </c>
      <c r="AW123" s="12" t="s">
        <v>41</v>
      </c>
      <c r="AX123" s="12" t="s">
        <v>81</v>
      </c>
      <c r="AY123" s="153" t="s">
        <v>311</v>
      </c>
    </row>
    <row r="124" spans="2:65" s="12" customFormat="1" ht="11.25" x14ac:dyDescent="0.2">
      <c r="B124" s="151"/>
      <c r="D124" s="152" t="s">
        <v>322</v>
      </c>
      <c r="E124" s="153" t="s">
        <v>43</v>
      </c>
      <c r="F124" s="154" t="s">
        <v>6235</v>
      </c>
      <c r="H124" s="155">
        <v>0</v>
      </c>
      <c r="I124" s="156"/>
      <c r="L124" s="151"/>
      <c r="M124" s="157"/>
      <c r="T124" s="158"/>
      <c r="AT124" s="153" t="s">
        <v>322</v>
      </c>
      <c r="AU124" s="153" t="s">
        <v>90</v>
      </c>
      <c r="AV124" s="12" t="s">
        <v>90</v>
      </c>
      <c r="AW124" s="12" t="s">
        <v>41</v>
      </c>
      <c r="AX124" s="12" t="s">
        <v>81</v>
      </c>
      <c r="AY124" s="153" t="s">
        <v>311</v>
      </c>
    </row>
    <row r="125" spans="2:65" s="13" customFormat="1" ht="11.25" x14ac:dyDescent="0.2">
      <c r="B125" s="159"/>
      <c r="D125" s="152" t="s">
        <v>322</v>
      </c>
      <c r="E125" s="160" t="s">
        <v>1733</v>
      </c>
      <c r="F125" s="161" t="s">
        <v>331</v>
      </c>
      <c r="H125" s="162">
        <v>1</v>
      </c>
      <c r="I125" s="163"/>
      <c r="L125" s="159"/>
      <c r="M125" s="164"/>
      <c r="T125" s="165"/>
      <c r="AT125" s="160" t="s">
        <v>322</v>
      </c>
      <c r="AU125" s="160" t="s">
        <v>90</v>
      </c>
      <c r="AV125" s="13" t="s">
        <v>318</v>
      </c>
      <c r="AW125" s="13" t="s">
        <v>41</v>
      </c>
      <c r="AX125" s="13" t="s">
        <v>88</v>
      </c>
      <c r="AY125" s="160" t="s">
        <v>311</v>
      </c>
    </row>
    <row r="126" spans="2:65" s="1" customFormat="1" ht="16.5" customHeight="1" x14ac:dyDescent="0.2">
      <c r="B126" s="34"/>
      <c r="C126" s="134" t="s">
        <v>384</v>
      </c>
      <c r="D126" s="134" t="s">
        <v>313</v>
      </c>
      <c r="E126" s="135" t="s">
        <v>6236</v>
      </c>
      <c r="F126" s="136" t="s">
        <v>6237</v>
      </c>
      <c r="G126" s="137" t="s">
        <v>316</v>
      </c>
      <c r="H126" s="138">
        <v>1</v>
      </c>
      <c r="I126" s="139"/>
      <c r="J126" s="140">
        <f>ROUND(I126*H126,2)</f>
        <v>0</v>
      </c>
      <c r="K126" s="136" t="s">
        <v>317</v>
      </c>
      <c r="L126" s="34"/>
      <c r="M126" s="141" t="s">
        <v>43</v>
      </c>
      <c r="N126" s="142" t="s">
        <v>52</v>
      </c>
      <c r="P126" s="143">
        <f>O126*H126</f>
        <v>0</v>
      </c>
      <c r="Q126" s="143">
        <v>0</v>
      </c>
      <c r="R126" s="143">
        <f>Q126*H126</f>
        <v>0</v>
      </c>
      <c r="S126" s="143">
        <v>0</v>
      </c>
      <c r="T126" s="144">
        <f>S126*H126</f>
        <v>0</v>
      </c>
      <c r="AR126" s="145" t="s">
        <v>318</v>
      </c>
      <c r="AT126" s="145" t="s">
        <v>313</v>
      </c>
      <c r="AU126" s="145" t="s">
        <v>90</v>
      </c>
      <c r="AY126" s="18" t="s">
        <v>311</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318</v>
      </c>
      <c r="BM126" s="145" t="s">
        <v>6238</v>
      </c>
    </row>
    <row r="127" spans="2:65" s="1" customFormat="1" ht="11.25" x14ac:dyDescent="0.2">
      <c r="B127" s="34"/>
      <c r="D127" s="147" t="s">
        <v>320</v>
      </c>
      <c r="F127" s="148" t="s">
        <v>6239</v>
      </c>
      <c r="I127" s="149"/>
      <c r="L127" s="34"/>
      <c r="M127" s="150"/>
      <c r="T127" s="55"/>
      <c r="AT127" s="18" t="s">
        <v>320</v>
      </c>
      <c r="AU127" s="18" t="s">
        <v>90</v>
      </c>
    </row>
    <row r="128" spans="2:65" s="11" customFormat="1" ht="22.9" customHeight="1" x14ac:dyDescent="0.2">
      <c r="B128" s="122"/>
      <c r="D128" s="123" t="s">
        <v>80</v>
      </c>
      <c r="E128" s="132" t="s">
        <v>96</v>
      </c>
      <c r="F128" s="132" t="s">
        <v>324</v>
      </c>
      <c r="I128" s="125"/>
      <c r="J128" s="133">
        <f>BK128</f>
        <v>0</v>
      </c>
      <c r="L128" s="122"/>
      <c r="M128" s="127"/>
      <c r="P128" s="128">
        <f>SUM(P129:P133)</f>
        <v>0</v>
      </c>
      <c r="R128" s="128">
        <f>SUM(R129:R133)</f>
        <v>4.5548010000000003</v>
      </c>
      <c r="T128" s="129">
        <f>SUM(T129:T133)</f>
        <v>0</v>
      </c>
      <c r="AR128" s="123" t="s">
        <v>88</v>
      </c>
      <c r="AT128" s="130" t="s">
        <v>80</v>
      </c>
      <c r="AU128" s="130" t="s">
        <v>88</v>
      </c>
      <c r="AY128" s="123" t="s">
        <v>311</v>
      </c>
      <c r="BK128" s="131">
        <f>SUM(BK129:BK133)</f>
        <v>0</v>
      </c>
    </row>
    <row r="129" spans="2:65" s="1" customFormat="1" ht="16.5" customHeight="1" x14ac:dyDescent="0.2">
      <c r="B129" s="34"/>
      <c r="C129" s="134" t="s">
        <v>732</v>
      </c>
      <c r="D129" s="134" t="s">
        <v>313</v>
      </c>
      <c r="E129" s="135" t="s">
        <v>6240</v>
      </c>
      <c r="F129" s="136" t="s">
        <v>6241</v>
      </c>
      <c r="G129" s="137" t="s">
        <v>379</v>
      </c>
      <c r="H129" s="138">
        <v>14.7</v>
      </c>
      <c r="I129" s="139"/>
      <c r="J129" s="140">
        <f>ROUND(I129*H129,2)</f>
        <v>0</v>
      </c>
      <c r="K129" s="136" t="s">
        <v>317</v>
      </c>
      <c r="L129" s="34"/>
      <c r="M129" s="141" t="s">
        <v>43</v>
      </c>
      <c r="N129" s="142" t="s">
        <v>52</v>
      </c>
      <c r="P129" s="143">
        <f>O129*H129</f>
        <v>0</v>
      </c>
      <c r="Q129" s="143">
        <v>0.24127000000000001</v>
      </c>
      <c r="R129" s="143">
        <f>Q129*H129</f>
        <v>3.5466690000000001</v>
      </c>
      <c r="S129" s="143">
        <v>0</v>
      </c>
      <c r="T129" s="144">
        <f>S129*H129</f>
        <v>0</v>
      </c>
      <c r="AR129" s="145" t="s">
        <v>318</v>
      </c>
      <c r="AT129" s="145" t="s">
        <v>313</v>
      </c>
      <c r="AU129" s="145" t="s">
        <v>90</v>
      </c>
      <c r="AY129" s="18" t="s">
        <v>311</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318</v>
      </c>
      <c r="BM129" s="145" t="s">
        <v>6242</v>
      </c>
    </row>
    <row r="130" spans="2:65" s="1" customFormat="1" ht="11.25" x14ac:dyDescent="0.2">
      <c r="B130" s="34"/>
      <c r="D130" s="147" t="s">
        <v>320</v>
      </c>
      <c r="F130" s="148" t="s">
        <v>6243</v>
      </c>
      <c r="I130" s="149"/>
      <c r="L130" s="34"/>
      <c r="M130" s="150"/>
      <c r="T130" s="55"/>
      <c r="AT130" s="18" t="s">
        <v>320</v>
      </c>
      <c r="AU130" s="18" t="s">
        <v>90</v>
      </c>
    </row>
    <row r="131" spans="2:65" s="12" customFormat="1" ht="11.25" x14ac:dyDescent="0.2">
      <c r="B131" s="151"/>
      <c r="D131" s="152" t="s">
        <v>322</v>
      </c>
      <c r="E131" s="153" t="s">
        <v>43</v>
      </c>
      <c r="F131" s="154" t="s">
        <v>6244</v>
      </c>
      <c r="H131" s="155">
        <v>14.7</v>
      </c>
      <c r="I131" s="156"/>
      <c r="L131" s="151"/>
      <c r="M131" s="157"/>
      <c r="T131" s="158"/>
      <c r="AT131" s="153" t="s">
        <v>322</v>
      </c>
      <c r="AU131" s="153" t="s">
        <v>90</v>
      </c>
      <c r="AV131" s="12" t="s">
        <v>90</v>
      </c>
      <c r="AW131" s="12" t="s">
        <v>41</v>
      </c>
      <c r="AX131" s="12" t="s">
        <v>88</v>
      </c>
      <c r="AY131" s="153" t="s">
        <v>311</v>
      </c>
    </row>
    <row r="132" spans="2:65" s="1" customFormat="1" ht="16.5" customHeight="1" x14ac:dyDescent="0.2">
      <c r="B132" s="34"/>
      <c r="C132" s="172" t="s">
        <v>737</v>
      </c>
      <c r="D132" s="172" t="s">
        <v>634</v>
      </c>
      <c r="E132" s="173" t="s">
        <v>6245</v>
      </c>
      <c r="F132" s="174" t="s">
        <v>6246</v>
      </c>
      <c r="G132" s="175" t="s">
        <v>340</v>
      </c>
      <c r="H132" s="176">
        <v>84.010999999999996</v>
      </c>
      <c r="I132" s="177"/>
      <c r="J132" s="178">
        <f>ROUND(I132*H132,2)</f>
        <v>0</v>
      </c>
      <c r="K132" s="174" t="s">
        <v>317</v>
      </c>
      <c r="L132" s="179"/>
      <c r="M132" s="180" t="s">
        <v>43</v>
      </c>
      <c r="N132" s="181" t="s">
        <v>52</v>
      </c>
      <c r="P132" s="143">
        <f>O132*H132</f>
        <v>0</v>
      </c>
      <c r="Q132" s="143">
        <v>1.2E-2</v>
      </c>
      <c r="R132" s="143">
        <f>Q132*H132</f>
        <v>1.008132</v>
      </c>
      <c r="S132" s="143">
        <v>0</v>
      </c>
      <c r="T132" s="144">
        <f>S132*H132</f>
        <v>0</v>
      </c>
      <c r="AR132" s="145" t="s">
        <v>362</v>
      </c>
      <c r="AT132" s="145" t="s">
        <v>634</v>
      </c>
      <c r="AU132" s="145" t="s">
        <v>90</v>
      </c>
      <c r="AY132" s="18" t="s">
        <v>311</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318</v>
      </c>
      <c r="BM132" s="145" t="s">
        <v>6247</v>
      </c>
    </row>
    <row r="133" spans="2:65" s="12" customFormat="1" ht="11.25" x14ac:dyDescent="0.2">
      <c r="B133" s="151"/>
      <c r="D133" s="152" t="s">
        <v>322</v>
      </c>
      <c r="F133" s="154" t="s">
        <v>6248</v>
      </c>
      <c r="H133" s="155">
        <v>84.010999999999996</v>
      </c>
      <c r="I133" s="156"/>
      <c r="L133" s="151"/>
      <c r="M133" s="157"/>
      <c r="T133" s="158"/>
      <c r="AT133" s="153" t="s">
        <v>322</v>
      </c>
      <c r="AU133" s="153" t="s">
        <v>90</v>
      </c>
      <c r="AV133" s="12" t="s">
        <v>90</v>
      </c>
      <c r="AW133" s="12" t="s">
        <v>4</v>
      </c>
      <c r="AX133" s="12" t="s">
        <v>88</v>
      </c>
      <c r="AY133" s="153" t="s">
        <v>311</v>
      </c>
    </row>
    <row r="134" spans="2:65" s="11" customFormat="1" ht="22.9" customHeight="1" x14ac:dyDescent="0.2">
      <c r="B134" s="122"/>
      <c r="D134" s="123" t="s">
        <v>80</v>
      </c>
      <c r="E134" s="132" t="s">
        <v>344</v>
      </c>
      <c r="F134" s="132" t="s">
        <v>6249</v>
      </c>
      <c r="I134" s="125"/>
      <c r="J134" s="133">
        <f>BK134</f>
        <v>0</v>
      </c>
      <c r="L134" s="122"/>
      <c r="M134" s="127"/>
      <c r="P134" s="128">
        <f>SUM(P135:P183)</f>
        <v>0</v>
      </c>
      <c r="R134" s="128">
        <f>SUM(R135:R183)</f>
        <v>64.278935000000004</v>
      </c>
      <c r="T134" s="129">
        <f>SUM(T135:T183)</f>
        <v>0</v>
      </c>
      <c r="AR134" s="123" t="s">
        <v>88</v>
      </c>
      <c r="AT134" s="130" t="s">
        <v>80</v>
      </c>
      <c r="AU134" s="130" t="s">
        <v>88</v>
      </c>
      <c r="AY134" s="123" t="s">
        <v>311</v>
      </c>
      <c r="BK134" s="131">
        <f>SUM(BK135:BK183)</f>
        <v>0</v>
      </c>
    </row>
    <row r="135" spans="2:65" s="1" customFormat="1" ht="21.75" customHeight="1" x14ac:dyDescent="0.2">
      <c r="B135" s="34"/>
      <c r="C135" s="134" t="s">
        <v>8</v>
      </c>
      <c r="D135" s="134" t="s">
        <v>313</v>
      </c>
      <c r="E135" s="135" t="s">
        <v>6250</v>
      </c>
      <c r="F135" s="136" t="s">
        <v>6251</v>
      </c>
      <c r="G135" s="137" t="s">
        <v>250</v>
      </c>
      <c r="H135" s="138">
        <v>316.10000000000002</v>
      </c>
      <c r="I135" s="139"/>
      <c r="J135" s="140">
        <f>ROUND(I135*H135,2)</f>
        <v>0</v>
      </c>
      <c r="K135" s="136" t="s">
        <v>317</v>
      </c>
      <c r="L135" s="34"/>
      <c r="M135" s="141" t="s">
        <v>43</v>
      </c>
      <c r="N135" s="142" t="s">
        <v>52</v>
      </c>
      <c r="P135" s="143">
        <f>O135*H135</f>
        <v>0</v>
      </c>
      <c r="Q135" s="143">
        <v>0</v>
      </c>
      <c r="R135" s="143">
        <f>Q135*H135</f>
        <v>0</v>
      </c>
      <c r="S135" s="143">
        <v>0</v>
      </c>
      <c r="T135" s="144">
        <f>S135*H135</f>
        <v>0</v>
      </c>
      <c r="AR135" s="145" t="s">
        <v>318</v>
      </c>
      <c r="AT135" s="145" t="s">
        <v>313</v>
      </c>
      <c r="AU135" s="145" t="s">
        <v>90</v>
      </c>
      <c r="AY135" s="18" t="s">
        <v>311</v>
      </c>
      <c r="BE135" s="146">
        <f>IF(N135="základní",J135,0)</f>
        <v>0</v>
      </c>
      <c r="BF135" s="146">
        <f>IF(N135="snížená",J135,0)</f>
        <v>0</v>
      </c>
      <c r="BG135" s="146">
        <f>IF(N135="zákl. přenesená",J135,0)</f>
        <v>0</v>
      </c>
      <c r="BH135" s="146">
        <f>IF(N135="sníž. přenesená",J135,0)</f>
        <v>0</v>
      </c>
      <c r="BI135" s="146">
        <f>IF(N135="nulová",J135,0)</f>
        <v>0</v>
      </c>
      <c r="BJ135" s="18" t="s">
        <v>88</v>
      </c>
      <c r="BK135" s="146">
        <f>ROUND(I135*H135,2)</f>
        <v>0</v>
      </c>
      <c r="BL135" s="18" t="s">
        <v>318</v>
      </c>
      <c r="BM135" s="145" t="s">
        <v>6252</v>
      </c>
    </row>
    <row r="136" spans="2:65" s="1" customFormat="1" ht="11.25" x14ac:dyDescent="0.2">
      <c r="B136" s="34"/>
      <c r="D136" s="147" t="s">
        <v>320</v>
      </c>
      <c r="F136" s="148" t="s">
        <v>6253</v>
      </c>
      <c r="I136" s="149"/>
      <c r="L136" s="34"/>
      <c r="M136" s="150"/>
      <c r="T136" s="55"/>
      <c r="AT136" s="18" t="s">
        <v>320</v>
      </c>
      <c r="AU136" s="18" t="s">
        <v>90</v>
      </c>
    </row>
    <row r="137" spans="2:65" s="14" customFormat="1" ht="11.25" x14ac:dyDescent="0.2">
      <c r="B137" s="166"/>
      <c r="D137" s="152" t="s">
        <v>322</v>
      </c>
      <c r="E137" s="167" t="s">
        <v>43</v>
      </c>
      <c r="F137" s="168" t="s">
        <v>6254</v>
      </c>
      <c r="H137" s="167" t="s">
        <v>43</v>
      </c>
      <c r="I137" s="169"/>
      <c r="L137" s="166"/>
      <c r="M137" s="170"/>
      <c r="T137" s="171"/>
      <c r="AT137" s="167" t="s">
        <v>322</v>
      </c>
      <c r="AU137" s="167" t="s">
        <v>90</v>
      </c>
      <c r="AV137" s="14" t="s">
        <v>88</v>
      </c>
      <c r="AW137" s="14" t="s">
        <v>41</v>
      </c>
      <c r="AX137" s="14" t="s">
        <v>81</v>
      </c>
      <c r="AY137" s="167" t="s">
        <v>311</v>
      </c>
    </row>
    <row r="138" spans="2:65" s="12" customFormat="1" ht="11.25" x14ac:dyDescent="0.2">
      <c r="B138" s="151"/>
      <c r="D138" s="152" t="s">
        <v>322</v>
      </c>
      <c r="E138" s="153" t="s">
        <v>43</v>
      </c>
      <c r="F138" s="154" t="s">
        <v>6255</v>
      </c>
      <c r="H138" s="155">
        <v>316.10000000000002</v>
      </c>
      <c r="I138" s="156"/>
      <c r="L138" s="151"/>
      <c r="M138" s="157"/>
      <c r="T138" s="158"/>
      <c r="AT138" s="153" t="s">
        <v>322</v>
      </c>
      <c r="AU138" s="153" t="s">
        <v>90</v>
      </c>
      <c r="AV138" s="12" t="s">
        <v>90</v>
      </c>
      <c r="AW138" s="12" t="s">
        <v>41</v>
      </c>
      <c r="AX138" s="12" t="s">
        <v>81</v>
      </c>
      <c r="AY138" s="153" t="s">
        <v>311</v>
      </c>
    </row>
    <row r="139" spans="2:65" s="15" customFormat="1" ht="11.25" x14ac:dyDescent="0.2">
      <c r="B139" s="184"/>
      <c r="D139" s="152" t="s">
        <v>322</v>
      </c>
      <c r="E139" s="185" t="s">
        <v>6185</v>
      </c>
      <c r="F139" s="186" t="s">
        <v>1095</v>
      </c>
      <c r="H139" s="187">
        <v>316.10000000000002</v>
      </c>
      <c r="I139" s="188"/>
      <c r="L139" s="184"/>
      <c r="M139" s="189"/>
      <c r="T139" s="190"/>
      <c r="AT139" s="185" t="s">
        <v>322</v>
      </c>
      <c r="AU139" s="185" t="s">
        <v>90</v>
      </c>
      <c r="AV139" s="15" t="s">
        <v>96</v>
      </c>
      <c r="AW139" s="15" t="s">
        <v>41</v>
      </c>
      <c r="AX139" s="15" t="s">
        <v>81</v>
      </c>
      <c r="AY139" s="185" t="s">
        <v>311</v>
      </c>
    </row>
    <row r="140" spans="2:65" s="13" customFormat="1" ht="11.25" x14ac:dyDescent="0.2">
      <c r="B140" s="159"/>
      <c r="D140" s="152" t="s">
        <v>322</v>
      </c>
      <c r="E140" s="160" t="s">
        <v>43</v>
      </c>
      <c r="F140" s="161" t="s">
        <v>331</v>
      </c>
      <c r="H140" s="162">
        <v>316.10000000000002</v>
      </c>
      <c r="I140" s="163"/>
      <c r="L140" s="159"/>
      <c r="M140" s="164"/>
      <c r="T140" s="165"/>
      <c r="AT140" s="160" t="s">
        <v>322</v>
      </c>
      <c r="AU140" s="160" t="s">
        <v>90</v>
      </c>
      <c r="AV140" s="13" t="s">
        <v>318</v>
      </c>
      <c r="AW140" s="13" t="s">
        <v>41</v>
      </c>
      <c r="AX140" s="13" t="s">
        <v>88</v>
      </c>
      <c r="AY140" s="160" t="s">
        <v>311</v>
      </c>
    </row>
    <row r="141" spans="2:65" s="1" customFormat="1" ht="21.75" customHeight="1" x14ac:dyDescent="0.2">
      <c r="B141" s="34"/>
      <c r="C141" s="134" t="s">
        <v>399</v>
      </c>
      <c r="D141" s="134" t="s">
        <v>313</v>
      </c>
      <c r="E141" s="135" t="s">
        <v>6256</v>
      </c>
      <c r="F141" s="136" t="s">
        <v>6257</v>
      </c>
      <c r="G141" s="137" t="s">
        <v>250</v>
      </c>
      <c r="H141" s="138">
        <v>3023.1</v>
      </c>
      <c r="I141" s="139"/>
      <c r="J141" s="140">
        <f>ROUND(I141*H141,2)</f>
        <v>0</v>
      </c>
      <c r="K141" s="136" t="s">
        <v>317</v>
      </c>
      <c r="L141" s="34"/>
      <c r="M141" s="141" t="s">
        <v>43</v>
      </c>
      <c r="N141" s="142" t="s">
        <v>52</v>
      </c>
      <c r="P141" s="143">
        <f>O141*H141</f>
        <v>0</v>
      </c>
      <c r="Q141" s="143">
        <v>0</v>
      </c>
      <c r="R141" s="143">
        <f>Q141*H141</f>
        <v>0</v>
      </c>
      <c r="S141" s="143">
        <v>0</v>
      </c>
      <c r="T141" s="144">
        <f>S141*H141</f>
        <v>0</v>
      </c>
      <c r="AR141" s="145" t="s">
        <v>318</v>
      </c>
      <c r="AT141" s="145" t="s">
        <v>313</v>
      </c>
      <c r="AU141" s="145" t="s">
        <v>90</v>
      </c>
      <c r="AY141" s="18" t="s">
        <v>311</v>
      </c>
      <c r="BE141" s="146">
        <f>IF(N141="základní",J141,0)</f>
        <v>0</v>
      </c>
      <c r="BF141" s="146">
        <f>IF(N141="snížená",J141,0)</f>
        <v>0</v>
      </c>
      <c r="BG141" s="146">
        <f>IF(N141="zákl. přenesená",J141,0)</f>
        <v>0</v>
      </c>
      <c r="BH141" s="146">
        <f>IF(N141="sníž. přenesená",J141,0)</f>
        <v>0</v>
      </c>
      <c r="BI141" s="146">
        <f>IF(N141="nulová",J141,0)</f>
        <v>0</v>
      </c>
      <c r="BJ141" s="18" t="s">
        <v>88</v>
      </c>
      <c r="BK141" s="146">
        <f>ROUND(I141*H141,2)</f>
        <v>0</v>
      </c>
      <c r="BL141" s="18" t="s">
        <v>318</v>
      </c>
      <c r="BM141" s="145" t="s">
        <v>6258</v>
      </c>
    </row>
    <row r="142" spans="2:65" s="1" customFormat="1" ht="11.25" x14ac:dyDescent="0.2">
      <c r="B142" s="34"/>
      <c r="D142" s="147" t="s">
        <v>320</v>
      </c>
      <c r="F142" s="148" t="s">
        <v>6259</v>
      </c>
      <c r="I142" s="149"/>
      <c r="L142" s="34"/>
      <c r="M142" s="150"/>
      <c r="T142" s="55"/>
      <c r="AT142" s="18" t="s">
        <v>320</v>
      </c>
      <c r="AU142" s="18" t="s">
        <v>90</v>
      </c>
    </row>
    <row r="143" spans="2:65" s="14" customFormat="1" ht="11.25" x14ac:dyDescent="0.2">
      <c r="B143" s="166"/>
      <c r="D143" s="152" t="s">
        <v>322</v>
      </c>
      <c r="E143" s="167" t="s">
        <v>43</v>
      </c>
      <c r="F143" s="168" t="s">
        <v>6260</v>
      </c>
      <c r="H143" s="167" t="s">
        <v>43</v>
      </c>
      <c r="I143" s="169"/>
      <c r="L143" s="166"/>
      <c r="M143" s="170"/>
      <c r="T143" s="171"/>
      <c r="AT143" s="167" t="s">
        <v>322</v>
      </c>
      <c r="AU143" s="167" t="s">
        <v>90</v>
      </c>
      <c r="AV143" s="14" t="s">
        <v>88</v>
      </c>
      <c r="AW143" s="14" t="s">
        <v>41</v>
      </c>
      <c r="AX143" s="14" t="s">
        <v>81</v>
      </c>
      <c r="AY143" s="167" t="s">
        <v>311</v>
      </c>
    </row>
    <row r="144" spans="2:65" s="12" customFormat="1" ht="11.25" x14ac:dyDescent="0.2">
      <c r="B144" s="151"/>
      <c r="D144" s="152" t="s">
        <v>322</v>
      </c>
      <c r="E144" s="153" t="s">
        <v>43</v>
      </c>
      <c r="F144" s="154" t="s">
        <v>6261</v>
      </c>
      <c r="H144" s="155">
        <v>2805.4</v>
      </c>
      <c r="I144" s="156"/>
      <c r="L144" s="151"/>
      <c r="M144" s="157"/>
      <c r="T144" s="158"/>
      <c r="AT144" s="153" t="s">
        <v>322</v>
      </c>
      <c r="AU144" s="153" t="s">
        <v>90</v>
      </c>
      <c r="AV144" s="12" t="s">
        <v>90</v>
      </c>
      <c r="AW144" s="12" t="s">
        <v>41</v>
      </c>
      <c r="AX144" s="12" t="s">
        <v>81</v>
      </c>
      <c r="AY144" s="153" t="s">
        <v>311</v>
      </c>
    </row>
    <row r="145" spans="2:65" s="15" customFormat="1" ht="11.25" x14ac:dyDescent="0.2">
      <c r="B145" s="184"/>
      <c r="D145" s="152" t="s">
        <v>322</v>
      </c>
      <c r="E145" s="185" t="s">
        <v>6182</v>
      </c>
      <c r="F145" s="186" t="s">
        <v>1095</v>
      </c>
      <c r="H145" s="187">
        <v>2805.4</v>
      </c>
      <c r="I145" s="188"/>
      <c r="L145" s="184"/>
      <c r="M145" s="189"/>
      <c r="T145" s="190"/>
      <c r="AT145" s="185" t="s">
        <v>322</v>
      </c>
      <c r="AU145" s="185" t="s">
        <v>90</v>
      </c>
      <c r="AV145" s="15" t="s">
        <v>96</v>
      </c>
      <c r="AW145" s="15" t="s">
        <v>41</v>
      </c>
      <c r="AX145" s="15" t="s">
        <v>81</v>
      </c>
      <c r="AY145" s="185" t="s">
        <v>311</v>
      </c>
    </row>
    <row r="146" spans="2:65" s="12" customFormat="1" ht="11.25" x14ac:dyDescent="0.2">
      <c r="B146" s="151"/>
      <c r="D146" s="152" t="s">
        <v>322</v>
      </c>
      <c r="E146" s="153" t="s">
        <v>43</v>
      </c>
      <c r="F146" s="154" t="s">
        <v>6262</v>
      </c>
      <c r="H146" s="155">
        <v>217.7</v>
      </c>
      <c r="I146" s="156"/>
      <c r="L146" s="151"/>
      <c r="M146" s="157"/>
      <c r="T146" s="158"/>
      <c r="AT146" s="153" t="s">
        <v>322</v>
      </c>
      <c r="AU146" s="153" t="s">
        <v>90</v>
      </c>
      <c r="AV146" s="12" t="s">
        <v>90</v>
      </c>
      <c r="AW146" s="12" t="s">
        <v>41</v>
      </c>
      <c r="AX146" s="12" t="s">
        <v>81</v>
      </c>
      <c r="AY146" s="153" t="s">
        <v>311</v>
      </c>
    </row>
    <row r="147" spans="2:65" s="15" customFormat="1" ht="11.25" x14ac:dyDescent="0.2">
      <c r="B147" s="184"/>
      <c r="D147" s="152" t="s">
        <v>322</v>
      </c>
      <c r="E147" s="185" t="s">
        <v>6188</v>
      </c>
      <c r="F147" s="186" t="s">
        <v>1095</v>
      </c>
      <c r="H147" s="187">
        <v>217.7</v>
      </c>
      <c r="I147" s="188"/>
      <c r="L147" s="184"/>
      <c r="M147" s="189"/>
      <c r="T147" s="190"/>
      <c r="AT147" s="185" t="s">
        <v>322</v>
      </c>
      <c r="AU147" s="185" t="s">
        <v>90</v>
      </c>
      <c r="AV147" s="15" t="s">
        <v>96</v>
      </c>
      <c r="AW147" s="15" t="s">
        <v>41</v>
      </c>
      <c r="AX147" s="15" t="s">
        <v>81</v>
      </c>
      <c r="AY147" s="185" t="s">
        <v>311</v>
      </c>
    </row>
    <row r="148" spans="2:65" s="13" customFormat="1" ht="11.25" x14ac:dyDescent="0.2">
      <c r="B148" s="159"/>
      <c r="D148" s="152" t="s">
        <v>322</v>
      </c>
      <c r="E148" s="160" t="s">
        <v>43</v>
      </c>
      <c r="F148" s="161" t="s">
        <v>331</v>
      </c>
      <c r="H148" s="162">
        <v>3023.1</v>
      </c>
      <c r="I148" s="163"/>
      <c r="L148" s="159"/>
      <c r="M148" s="164"/>
      <c r="T148" s="165"/>
      <c r="AT148" s="160" t="s">
        <v>322</v>
      </c>
      <c r="AU148" s="160" t="s">
        <v>90</v>
      </c>
      <c r="AV148" s="13" t="s">
        <v>318</v>
      </c>
      <c r="AW148" s="13" t="s">
        <v>41</v>
      </c>
      <c r="AX148" s="13" t="s">
        <v>88</v>
      </c>
      <c r="AY148" s="160" t="s">
        <v>311</v>
      </c>
    </row>
    <row r="149" spans="2:65" s="1" customFormat="1" ht="24.2" customHeight="1" x14ac:dyDescent="0.2">
      <c r="B149" s="34"/>
      <c r="C149" s="134" t="s">
        <v>404</v>
      </c>
      <c r="D149" s="134" t="s">
        <v>313</v>
      </c>
      <c r="E149" s="135" t="s">
        <v>6263</v>
      </c>
      <c r="F149" s="136" t="s">
        <v>6264</v>
      </c>
      <c r="G149" s="137" t="s">
        <v>250</v>
      </c>
      <c r="H149" s="138">
        <v>2805.4</v>
      </c>
      <c r="I149" s="139"/>
      <c r="J149" s="140">
        <f>ROUND(I149*H149,2)</f>
        <v>0</v>
      </c>
      <c r="K149" s="136" t="s">
        <v>317</v>
      </c>
      <c r="L149" s="34"/>
      <c r="M149" s="141" t="s">
        <v>43</v>
      </c>
      <c r="N149" s="142" t="s">
        <v>52</v>
      </c>
      <c r="P149" s="143">
        <f>O149*H149</f>
        <v>0</v>
      </c>
      <c r="Q149" s="143">
        <v>0</v>
      </c>
      <c r="R149" s="143">
        <f>Q149*H149</f>
        <v>0</v>
      </c>
      <c r="S149" s="143">
        <v>0</v>
      </c>
      <c r="T149" s="144">
        <f>S149*H149</f>
        <v>0</v>
      </c>
      <c r="AR149" s="145" t="s">
        <v>318</v>
      </c>
      <c r="AT149" s="145" t="s">
        <v>313</v>
      </c>
      <c r="AU149" s="145" t="s">
        <v>90</v>
      </c>
      <c r="AY149" s="18" t="s">
        <v>311</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318</v>
      </c>
      <c r="BM149" s="145" t="s">
        <v>6265</v>
      </c>
    </row>
    <row r="150" spans="2:65" s="1" customFormat="1" ht="11.25" x14ac:dyDescent="0.2">
      <c r="B150" s="34"/>
      <c r="D150" s="147" t="s">
        <v>320</v>
      </c>
      <c r="F150" s="148" t="s">
        <v>6266</v>
      </c>
      <c r="I150" s="149"/>
      <c r="L150" s="34"/>
      <c r="M150" s="150"/>
      <c r="T150" s="55"/>
      <c r="AT150" s="18" t="s">
        <v>320</v>
      </c>
      <c r="AU150" s="18" t="s">
        <v>90</v>
      </c>
    </row>
    <row r="151" spans="2:65" s="12" customFormat="1" ht="11.25" x14ac:dyDescent="0.2">
      <c r="B151" s="151"/>
      <c r="D151" s="152" t="s">
        <v>322</v>
      </c>
      <c r="E151" s="153" t="s">
        <v>43</v>
      </c>
      <c r="F151" s="154" t="s">
        <v>6267</v>
      </c>
      <c r="H151" s="155">
        <v>2805.4</v>
      </c>
      <c r="I151" s="156"/>
      <c r="L151" s="151"/>
      <c r="M151" s="157"/>
      <c r="T151" s="158"/>
      <c r="AT151" s="153" t="s">
        <v>322</v>
      </c>
      <c r="AU151" s="153" t="s">
        <v>90</v>
      </c>
      <c r="AV151" s="12" t="s">
        <v>90</v>
      </c>
      <c r="AW151" s="12" t="s">
        <v>41</v>
      </c>
      <c r="AX151" s="12" t="s">
        <v>88</v>
      </c>
      <c r="AY151" s="153" t="s">
        <v>311</v>
      </c>
    </row>
    <row r="152" spans="2:65" s="1" customFormat="1" ht="24.2" customHeight="1" x14ac:dyDescent="0.2">
      <c r="B152" s="34"/>
      <c r="C152" s="134" t="s">
        <v>411</v>
      </c>
      <c r="D152" s="134" t="s">
        <v>313</v>
      </c>
      <c r="E152" s="135" t="s">
        <v>6268</v>
      </c>
      <c r="F152" s="136" t="s">
        <v>6269</v>
      </c>
      <c r="G152" s="137" t="s">
        <v>250</v>
      </c>
      <c r="H152" s="138">
        <v>217.7</v>
      </c>
      <c r="I152" s="139"/>
      <c r="J152" s="140">
        <f>ROUND(I152*H152,2)</f>
        <v>0</v>
      </c>
      <c r="K152" s="136" t="s">
        <v>317</v>
      </c>
      <c r="L152" s="34"/>
      <c r="M152" s="141" t="s">
        <v>43</v>
      </c>
      <c r="N152" s="142" t="s">
        <v>52</v>
      </c>
      <c r="P152" s="143">
        <f>O152*H152</f>
        <v>0</v>
      </c>
      <c r="Q152" s="143">
        <v>0</v>
      </c>
      <c r="R152" s="143">
        <f>Q152*H152</f>
        <v>0</v>
      </c>
      <c r="S152" s="143">
        <v>0</v>
      </c>
      <c r="T152" s="144">
        <f>S152*H152</f>
        <v>0</v>
      </c>
      <c r="AR152" s="145" t="s">
        <v>318</v>
      </c>
      <c r="AT152" s="145" t="s">
        <v>313</v>
      </c>
      <c r="AU152" s="145" t="s">
        <v>90</v>
      </c>
      <c r="AY152" s="18" t="s">
        <v>311</v>
      </c>
      <c r="BE152" s="146">
        <f>IF(N152="základní",J152,0)</f>
        <v>0</v>
      </c>
      <c r="BF152" s="146">
        <f>IF(N152="snížená",J152,0)</f>
        <v>0</v>
      </c>
      <c r="BG152" s="146">
        <f>IF(N152="zákl. přenesená",J152,0)</f>
        <v>0</v>
      </c>
      <c r="BH152" s="146">
        <f>IF(N152="sníž. přenesená",J152,0)</f>
        <v>0</v>
      </c>
      <c r="BI152" s="146">
        <f>IF(N152="nulová",J152,0)</f>
        <v>0</v>
      </c>
      <c r="BJ152" s="18" t="s">
        <v>88</v>
      </c>
      <c r="BK152" s="146">
        <f>ROUND(I152*H152,2)</f>
        <v>0</v>
      </c>
      <c r="BL152" s="18" t="s">
        <v>318</v>
      </c>
      <c r="BM152" s="145" t="s">
        <v>6270</v>
      </c>
    </row>
    <row r="153" spans="2:65" s="1" customFormat="1" ht="11.25" x14ac:dyDescent="0.2">
      <c r="B153" s="34"/>
      <c r="D153" s="147" t="s">
        <v>320</v>
      </c>
      <c r="F153" s="148" t="s">
        <v>6271</v>
      </c>
      <c r="I153" s="149"/>
      <c r="L153" s="34"/>
      <c r="M153" s="150"/>
      <c r="T153" s="55"/>
      <c r="AT153" s="18" t="s">
        <v>320</v>
      </c>
      <c r="AU153" s="18" t="s">
        <v>90</v>
      </c>
    </row>
    <row r="154" spans="2:65" s="14" customFormat="1" ht="11.25" x14ac:dyDescent="0.2">
      <c r="B154" s="166"/>
      <c r="D154" s="152" t="s">
        <v>322</v>
      </c>
      <c r="E154" s="167" t="s">
        <v>43</v>
      </c>
      <c r="F154" s="168" t="s">
        <v>6272</v>
      </c>
      <c r="H154" s="167" t="s">
        <v>43</v>
      </c>
      <c r="I154" s="169"/>
      <c r="L154" s="166"/>
      <c r="M154" s="170"/>
      <c r="T154" s="171"/>
      <c r="AT154" s="167" t="s">
        <v>322</v>
      </c>
      <c r="AU154" s="167" t="s">
        <v>90</v>
      </c>
      <c r="AV154" s="14" t="s">
        <v>88</v>
      </c>
      <c r="AW154" s="14" t="s">
        <v>41</v>
      </c>
      <c r="AX154" s="14" t="s">
        <v>81</v>
      </c>
      <c r="AY154" s="167" t="s">
        <v>311</v>
      </c>
    </row>
    <row r="155" spans="2:65" s="12" customFormat="1" ht="11.25" x14ac:dyDescent="0.2">
      <c r="B155" s="151"/>
      <c r="D155" s="152" t="s">
        <v>322</v>
      </c>
      <c r="E155" s="153" t="s">
        <v>43</v>
      </c>
      <c r="F155" s="154" t="s">
        <v>6273</v>
      </c>
      <c r="H155" s="155">
        <v>217.7</v>
      </c>
      <c r="I155" s="156"/>
      <c r="L155" s="151"/>
      <c r="M155" s="157"/>
      <c r="T155" s="158"/>
      <c r="AT155" s="153" t="s">
        <v>322</v>
      </c>
      <c r="AU155" s="153" t="s">
        <v>90</v>
      </c>
      <c r="AV155" s="12" t="s">
        <v>90</v>
      </c>
      <c r="AW155" s="12" t="s">
        <v>41</v>
      </c>
      <c r="AX155" s="12" t="s">
        <v>88</v>
      </c>
      <c r="AY155" s="153" t="s">
        <v>311</v>
      </c>
    </row>
    <row r="156" spans="2:65" s="1" customFormat="1" ht="16.5" customHeight="1" x14ac:dyDescent="0.2">
      <c r="B156" s="34"/>
      <c r="C156" s="134" t="s">
        <v>417</v>
      </c>
      <c r="D156" s="134" t="s">
        <v>313</v>
      </c>
      <c r="E156" s="135" t="s">
        <v>6274</v>
      </c>
      <c r="F156" s="136" t="s">
        <v>6275</v>
      </c>
      <c r="G156" s="137" t="s">
        <v>250</v>
      </c>
      <c r="H156" s="138">
        <v>2809.2750000000001</v>
      </c>
      <c r="I156" s="139"/>
      <c r="J156" s="140">
        <f>ROUND(I156*H156,2)</f>
        <v>0</v>
      </c>
      <c r="K156" s="136" t="s">
        <v>317</v>
      </c>
      <c r="L156" s="34"/>
      <c r="M156" s="141" t="s">
        <v>43</v>
      </c>
      <c r="N156" s="142" t="s">
        <v>52</v>
      </c>
      <c r="P156" s="143">
        <f>O156*H156</f>
        <v>0</v>
      </c>
      <c r="Q156" s="143">
        <v>0</v>
      </c>
      <c r="R156" s="143">
        <f>Q156*H156</f>
        <v>0</v>
      </c>
      <c r="S156" s="143">
        <v>0</v>
      </c>
      <c r="T156" s="144">
        <f>S156*H156</f>
        <v>0</v>
      </c>
      <c r="AR156" s="145" t="s">
        <v>318</v>
      </c>
      <c r="AT156" s="145" t="s">
        <v>313</v>
      </c>
      <c r="AU156" s="145" t="s">
        <v>90</v>
      </c>
      <c r="AY156" s="18" t="s">
        <v>311</v>
      </c>
      <c r="BE156" s="146">
        <f>IF(N156="základní",J156,0)</f>
        <v>0</v>
      </c>
      <c r="BF156" s="146">
        <f>IF(N156="snížená",J156,0)</f>
        <v>0</v>
      </c>
      <c r="BG156" s="146">
        <f>IF(N156="zákl. přenesená",J156,0)</f>
        <v>0</v>
      </c>
      <c r="BH156" s="146">
        <f>IF(N156="sníž. přenesená",J156,0)</f>
        <v>0</v>
      </c>
      <c r="BI156" s="146">
        <f>IF(N156="nulová",J156,0)</f>
        <v>0</v>
      </c>
      <c r="BJ156" s="18" t="s">
        <v>88</v>
      </c>
      <c r="BK156" s="146">
        <f>ROUND(I156*H156,2)</f>
        <v>0</v>
      </c>
      <c r="BL156" s="18" t="s">
        <v>318</v>
      </c>
      <c r="BM156" s="145" t="s">
        <v>6276</v>
      </c>
    </row>
    <row r="157" spans="2:65" s="1" customFormat="1" ht="11.25" x14ac:dyDescent="0.2">
      <c r="B157" s="34"/>
      <c r="D157" s="147" t="s">
        <v>320</v>
      </c>
      <c r="F157" s="148" t="s">
        <v>6277</v>
      </c>
      <c r="I157" s="149"/>
      <c r="L157" s="34"/>
      <c r="M157" s="150"/>
      <c r="T157" s="55"/>
      <c r="AT157" s="18" t="s">
        <v>320</v>
      </c>
      <c r="AU157" s="18" t="s">
        <v>90</v>
      </c>
    </row>
    <row r="158" spans="2:65" s="12" customFormat="1" ht="11.25" x14ac:dyDescent="0.2">
      <c r="B158" s="151"/>
      <c r="D158" s="152" t="s">
        <v>322</v>
      </c>
      <c r="E158" s="153" t="s">
        <v>43</v>
      </c>
      <c r="F158" s="154" t="s">
        <v>6267</v>
      </c>
      <c r="H158" s="155">
        <v>2805.4</v>
      </c>
      <c r="I158" s="156"/>
      <c r="L158" s="151"/>
      <c r="M158" s="157"/>
      <c r="T158" s="158"/>
      <c r="AT158" s="153" t="s">
        <v>322</v>
      </c>
      <c r="AU158" s="153" t="s">
        <v>90</v>
      </c>
      <c r="AV158" s="12" t="s">
        <v>90</v>
      </c>
      <c r="AW158" s="12" t="s">
        <v>41</v>
      </c>
      <c r="AX158" s="12" t="s">
        <v>81</v>
      </c>
      <c r="AY158" s="153" t="s">
        <v>311</v>
      </c>
    </row>
    <row r="159" spans="2:65" s="12" customFormat="1" ht="11.25" x14ac:dyDescent="0.2">
      <c r="B159" s="151"/>
      <c r="D159" s="152" t="s">
        <v>322</v>
      </c>
      <c r="E159" s="153" t="s">
        <v>43</v>
      </c>
      <c r="F159" s="154" t="s">
        <v>6278</v>
      </c>
      <c r="H159" s="155">
        <v>3.875</v>
      </c>
      <c r="I159" s="156"/>
      <c r="L159" s="151"/>
      <c r="M159" s="157"/>
      <c r="T159" s="158"/>
      <c r="AT159" s="153" t="s">
        <v>322</v>
      </c>
      <c r="AU159" s="153" t="s">
        <v>90</v>
      </c>
      <c r="AV159" s="12" t="s">
        <v>90</v>
      </c>
      <c r="AW159" s="12" t="s">
        <v>41</v>
      </c>
      <c r="AX159" s="12" t="s">
        <v>81</v>
      </c>
      <c r="AY159" s="153" t="s">
        <v>311</v>
      </c>
    </row>
    <row r="160" spans="2:65" s="13" customFormat="1" ht="11.25" x14ac:dyDescent="0.2">
      <c r="B160" s="159"/>
      <c r="D160" s="152" t="s">
        <v>322</v>
      </c>
      <c r="E160" s="160" t="s">
        <v>43</v>
      </c>
      <c r="F160" s="161" t="s">
        <v>331</v>
      </c>
      <c r="H160" s="162">
        <v>2809.2750000000001</v>
      </c>
      <c r="I160" s="163"/>
      <c r="L160" s="159"/>
      <c r="M160" s="164"/>
      <c r="T160" s="165"/>
      <c r="AT160" s="160" t="s">
        <v>322</v>
      </c>
      <c r="AU160" s="160" t="s">
        <v>90</v>
      </c>
      <c r="AV160" s="13" t="s">
        <v>318</v>
      </c>
      <c r="AW160" s="13" t="s">
        <v>41</v>
      </c>
      <c r="AX160" s="13" t="s">
        <v>88</v>
      </c>
      <c r="AY160" s="160" t="s">
        <v>311</v>
      </c>
    </row>
    <row r="161" spans="2:65" s="1" customFormat="1" ht="16.5" customHeight="1" x14ac:dyDescent="0.2">
      <c r="B161" s="34"/>
      <c r="C161" s="134" t="s">
        <v>202</v>
      </c>
      <c r="D161" s="134" t="s">
        <v>313</v>
      </c>
      <c r="E161" s="135" t="s">
        <v>6279</v>
      </c>
      <c r="F161" s="136" t="s">
        <v>6280</v>
      </c>
      <c r="G161" s="137" t="s">
        <v>250</v>
      </c>
      <c r="H161" s="138">
        <v>2813.15</v>
      </c>
      <c r="I161" s="139"/>
      <c r="J161" s="140">
        <f>ROUND(I161*H161,2)</f>
        <v>0</v>
      </c>
      <c r="K161" s="136" t="s">
        <v>317</v>
      </c>
      <c r="L161" s="34"/>
      <c r="M161" s="141" t="s">
        <v>43</v>
      </c>
      <c r="N161" s="142" t="s">
        <v>52</v>
      </c>
      <c r="P161" s="143">
        <f>O161*H161</f>
        <v>0</v>
      </c>
      <c r="Q161" s="143">
        <v>0</v>
      </c>
      <c r="R161" s="143">
        <f>Q161*H161</f>
        <v>0</v>
      </c>
      <c r="S161" s="143">
        <v>0</v>
      </c>
      <c r="T161" s="144">
        <f>S161*H161</f>
        <v>0</v>
      </c>
      <c r="AR161" s="145" t="s">
        <v>318</v>
      </c>
      <c r="AT161" s="145" t="s">
        <v>313</v>
      </c>
      <c r="AU161" s="145" t="s">
        <v>90</v>
      </c>
      <c r="AY161" s="18" t="s">
        <v>311</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318</v>
      </c>
      <c r="BM161" s="145" t="s">
        <v>6281</v>
      </c>
    </row>
    <row r="162" spans="2:65" s="1" customFormat="1" ht="11.25" x14ac:dyDescent="0.2">
      <c r="B162" s="34"/>
      <c r="D162" s="147" t="s">
        <v>320</v>
      </c>
      <c r="F162" s="148" t="s">
        <v>6282</v>
      </c>
      <c r="I162" s="149"/>
      <c r="L162" s="34"/>
      <c r="M162" s="150"/>
      <c r="T162" s="55"/>
      <c r="AT162" s="18" t="s">
        <v>320</v>
      </c>
      <c r="AU162" s="18" t="s">
        <v>90</v>
      </c>
    </row>
    <row r="163" spans="2:65" s="12" customFormat="1" ht="11.25" x14ac:dyDescent="0.2">
      <c r="B163" s="151"/>
      <c r="D163" s="152" t="s">
        <v>322</v>
      </c>
      <c r="E163" s="153" t="s">
        <v>43</v>
      </c>
      <c r="F163" s="154" t="s">
        <v>6267</v>
      </c>
      <c r="H163" s="155">
        <v>2805.4</v>
      </c>
      <c r="I163" s="156"/>
      <c r="L163" s="151"/>
      <c r="M163" s="157"/>
      <c r="T163" s="158"/>
      <c r="AT163" s="153" t="s">
        <v>322</v>
      </c>
      <c r="AU163" s="153" t="s">
        <v>90</v>
      </c>
      <c r="AV163" s="12" t="s">
        <v>90</v>
      </c>
      <c r="AW163" s="12" t="s">
        <v>41</v>
      </c>
      <c r="AX163" s="12" t="s">
        <v>81</v>
      </c>
      <c r="AY163" s="153" t="s">
        <v>311</v>
      </c>
    </row>
    <row r="164" spans="2:65" s="12" customFormat="1" ht="11.25" x14ac:dyDescent="0.2">
      <c r="B164" s="151"/>
      <c r="D164" s="152" t="s">
        <v>322</v>
      </c>
      <c r="E164" s="153" t="s">
        <v>43</v>
      </c>
      <c r="F164" s="154" t="s">
        <v>6212</v>
      </c>
      <c r="H164" s="155">
        <v>7.75</v>
      </c>
      <c r="I164" s="156"/>
      <c r="L164" s="151"/>
      <c r="M164" s="157"/>
      <c r="T164" s="158"/>
      <c r="AT164" s="153" t="s">
        <v>322</v>
      </c>
      <c r="AU164" s="153" t="s">
        <v>90</v>
      </c>
      <c r="AV164" s="12" t="s">
        <v>90</v>
      </c>
      <c r="AW164" s="12" t="s">
        <v>41</v>
      </c>
      <c r="AX164" s="12" t="s">
        <v>81</v>
      </c>
      <c r="AY164" s="153" t="s">
        <v>311</v>
      </c>
    </row>
    <row r="165" spans="2:65" s="13" customFormat="1" ht="11.25" x14ac:dyDescent="0.2">
      <c r="B165" s="159"/>
      <c r="D165" s="152" t="s">
        <v>322</v>
      </c>
      <c r="E165" s="160" t="s">
        <v>43</v>
      </c>
      <c r="F165" s="161" t="s">
        <v>331</v>
      </c>
      <c r="H165" s="162">
        <v>2813.15</v>
      </c>
      <c r="I165" s="163"/>
      <c r="L165" s="159"/>
      <c r="M165" s="164"/>
      <c r="T165" s="165"/>
      <c r="AT165" s="160" t="s">
        <v>322</v>
      </c>
      <c r="AU165" s="160" t="s">
        <v>90</v>
      </c>
      <c r="AV165" s="13" t="s">
        <v>318</v>
      </c>
      <c r="AW165" s="13" t="s">
        <v>41</v>
      </c>
      <c r="AX165" s="13" t="s">
        <v>88</v>
      </c>
      <c r="AY165" s="160" t="s">
        <v>311</v>
      </c>
    </row>
    <row r="166" spans="2:65" s="1" customFormat="1" ht="24.2" customHeight="1" x14ac:dyDescent="0.2">
      <c r="B166" s="34"/>
      <c r="C166" s="134" t="s">
        <v>427</v>
      </c>
      <c r="D166" s="134" t="s">
        <v>313</v>
      </c>
      <c r="E166" s="135" t="s">
        <v>6283</v>
      </c>
      <c r="F166" s="136" t="s">
        <v>6284</v>
      </c>
      <c r="G166" s="137" t="s">
        <v>250</v>
      </c>
      <c r="H166" s="138">
        <v>2813.15</v>
      </c>
      <c r="I166" s="139"/>
      <c r="J166" s="140">
        <f>ROUND(I166*H166,2)</f>
        <v>0</v>
      </c>
      <c r="K166" s="136" t="s">
        <v>317</v>
      </c>
      <c r="L166" s="34"/>
      <c r="M166" s="141" t="s">
        <v>43</v>
      </c>
      <c r="N166" s="142" t="s">
        <v>52</v>
      </c>
      <c r="P166" s="143">
        <f>O166*H166</f>
        <v>0</v>
      </c>
      <c r="Q166" s="143">
        <v>0</v>
      </c>
      <c r="R166" s="143">
        <f>Q166*H166</f>
        <v>0</v>
      </c>
      <c r="S166" s="143">
        <v>0</v>
      </c>
      <c r="T166" s="144">
        <f>S166*H166</f>
        <v>0</v>
      </c>
      <c r="AR166" s="145" t="s">
        <v>318</v>
      </c>
      <c r="AT166" s="145" t="s">
        <v>313</v>
      </c>
      <c r="AU166" s="145" t="s">
        <v>90</v>
      </c>
      <c r="AY166" s="18" t="s">
        <v>311</v>
      </c>
      <c r="BE166" s="146">
        <f>IF(N166="základní",J166,0)</f>
        <v>0</v>
      </c>
      <c r="BF166" s="146">
        <f>IF(N166="snížená",J166,0)</f>
        <v>0</v>
      </c>
      <c r="BG166" s="146">
        <f>IF(N166="zákl. přenesená",J166,0)</f>
        <v>0</v>
      </c>
      <c r="BH166" s="146">
        <f>IF(N166="sníž. přenesená",J166,0)</f>
        <v>0</v>
      </c>
      <c r="BI166" s="146">
        <f>IF(N166="nulová",J166,0)</f>
        <v>0</v>
      </c>
      <c r="BJ166" s="18" t="s">
        <v>88</v>
      </c>
      <c r="BK166" s="146">
        <f>ROUND(I166*H166,2)</f>
        <v>0</v>
      </c>
      <c r="BL166" s="18" t="s">
        <v>318</v>
      </c>
      <c r="BM166" s="145" t="s">
        <v>6285</v>
      </c>
    </row>
    <row r="167" spans="2:65" s="1" customFormat="1" ht="11.25" x14ac:dyDescent="0.2">
      <c r="B167" s="34"/>
      <c r="D167" s="147" t="s">
        <v>320</v>
      </c>
      <c r="F167" s="148" t="s">
        <v>6286</v>
      </c>
      <c r="I167" s="149"/>
      <c r="L167" s="34"/>
      <c r="M167" s="150"/>
      <c r="T167" s="55"/>
      <c r="AT167" s="18" t="s">
        <v>320</v>
      </c>
      <c r="AU167" s="18" t="s">
        <v>90</v>
      </c>
    </row>
    <row r="168" spans="2:65" s="12" customFormat="1" ht="11.25" x14ac:dyDescent="0.2">
      <c r="B168" s="151"/>
      <c r="D168" s="152" t="s">
        <v>322</v>
      </c>
      <c r="E168" s="153" t="s">
        <v>43</v>
      </c>
      <c r="F168" s="154" t="s">
        <v>6267</v>
      </c>
      <c r="H168" s="155">
        <v>2805.4</v>
      </c>
      <c r="I168" s="156"/>
      <c r="L168" s="151"/>
      <c r="M168" s="157"/>
      <c r="T168" s="158"/>
      <c r="AT168" s="153" t="s">
        <v>322</v>
      </c>
      <c r="AU168" s="153" t="s">
        <v>90</v>
      </c>
      <c r="AV168" s="12" t="s">
        <v>90</v>
      </c>
      <c r="AW168" s="12" t="s">
        <v>41</v>
      </c>
      <c r="AX168" s="12" t="s">
        <v>81</v>
      </c>
      <c r="AY168" s="153" t="s">
        <v>311</v>
      </c>
    </row>
    <row r="169" spans="2:65" s="12" customFormat="1" ht="11.25" x14ac:dyDescent="0.2">
      <c r="B169" s="151"/>
      <c r="D169" s="152" t="s">
        <v>322</v>
      </c>
      <c r="E169" s="153" t="s">
        <v>43</v>
      </c>
      <c r="F169" s="154" t="s">
        <v>6212</v>
      </c>
      <c r="H169" s="155">
        <v>7.75</v>
      </c>
      <c r="I169" s="156"/>
      <c r="L169" s="151"/>
      <c r="M169" s="157"/>
      <c r="T169" s="158"/>
      <c r="AT169" s="153" t="s">
        <v>322</v>
      </c>
      <c r="AU169" s="153" t="s">
        <v>90</v>
      </c>
      <c r="AV169" s="12" t="s">
        <v>90</v>
      </c>
      <c r="AW169" s="12" t="s">
        <v>41</v>
      </c>
      <c r="AX169" s="12" t="s">
        <v>81</v>
      </c>
      <c r="AY169" s="153" t="s">
        <v>311</v>
      </c>
    </row>
    <row r="170" spans="2:65" s="13" customFormat="1" ht="11.25" x14ac:dyDescent="0.2">
      <c r="B170" s="159"/>
      <c r="D170" s="152" t="s">
        <v>322</v>
      </c>
      <c r="E170" s="160" t="s">
        <v>43</v>
      </c>
      <c r="F170" s="161" t="s">
        <v>331</v>
      </c>
      <c r="H170" s="162">
        <v>2813.15</v>
      </c>
      <c r="I170" s="163"/>
      <c r="L170" s="159"/>
      <c r="M170" s="164"/>
      <c r="T170" s="165"/>
      <c r="AT170" s="160" t="s">
        <v>322</v>
      </c>
      <c r="AU170" s="160" t="s">
        <v>90</v>
      </c>
      <c r="AV170" s="13" t="s">
        <v>318</v>
      </c>
      <c r="AW170" s="13" t="s">
        <v>41</v>
      </c>
      <c r="AX170" s="13" t="s">
        <v>88</v>
      </c>
      <c r="AY170" s="160" t="s">
        <v>311</v>
      </c>
    </row>
    <row r="171" spans="2:65" s="1" customFormat="1" ht="24.2" customHeight="1" x14ac:dyDescent="0.2">
      <c r="B171" s="34"/>
      <c r="C171" s="134" t="s">
        <v>208</v>
      </c>
      <c r="D171" s="134" t="s">
        <v>313</v>
      </c>
      <c r="E171" s="135" t="s">
        <v>6287</v>
      </c>
      <c r="F171" s="136" t="s">
        <v>6288</v>
      </c>
      <c r="G171" s="137" t="s">
        <v>250</v>
      </c>
      <c r="H171" s="138">
        <v>2809.2750000000001</v>
      </c>
      <c r="I171" s="139"/>
      <c r="J171" s="140">
        <f>ROUND(I171*H171,2)</f>
        <v>0</v>
      </c>
      <c r="K171" s="136" t="s">
        <v>317</v>
      </c>
      <c r="L171" s="34"/>
      <c r="M171" s="141" t="s">
        <v>43</v>
      </c>
      <c r="N171" s="142" t="s">
        <v>52</v>
      </c>
      <c r="P171" s="143">
        <f>O171*H171</f>
        <v>0</v>
      </c>
      <c r="Q171" s="143">
        <v>0</v>
      </c>
      <c r="R171" s="143">
        <f>Q171*H171</f>
        <v>0</v>
      </c>
      <c r="S171" s="143">
        <v>0</v>
      </c>
      <c r="T171" s="144">
        <f>S171*H171</f>
        <v>0</v>
      </c>
      <c r="AR171" s="145" t="s">
        <v>318</v>
      </c>
      <c r="AT171" s="145" t="s">
        <v>313</v>
      </c>
      <c r="AU171" s="145" t="s">
        <v>90</v>
      </c>
      <c r="AY171" s="18" t="s">
        <v>311</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318</v>
      </c>
      <c r="BM171" s="145" t="s">
        <v>6289</v>
      </c>
    </row>
    <row r="172" spans="2:65" s="1" customFormat="1" ht="11.25" x14ac:dyDescent="0.2">
      <c r="B172" s="34"/>
      <c r="D172" s="147" t="s">
        <v>320</v>
      </c>
      <c r="F172" s="148" t="s">
        <v>6290</v>
      </c>
      <c r="I172" s="149"/>
      <c r="L172" s="34"/>
      <c r="M172" s="150"/>
      <c r="T172" s="55"/>
      <c r="AT172" s="18" t="s">
        <v>320</v>
      </c>
      <c r="AU172" s="18" t="s">
        <v>90</v>
      </c>
    </row>
    <row r="173" spans="2:65" s="12" customFormat="1" ht="11.25" x14ac:dyDescent="0.2">
      <c r="B173" s="151"/>
      <c r="D173" s="152" t="s">
        <v>322</v>
      </c>
      <c r="E173" s="153" t="s">
        <v>43</v>
      </c>
      <c r="F173" s="154" t="s">
        <v>6267</v>
      </c>
      <c r="H173" s="155">
        <v>2805.4</v>
      </c>
      <c r="I173" s="156"/>
      <c r="L173" s="151"/>
      <c r="M173" s="157"/>
      <c r="T173" s="158"/>
      <c r="AT173" s="153" t="s">
        <v>322</v>
      </c>
      <c r="AU173" s="153" t="s">
        <v>90</v>
      </c>
      <c r="AV173" s="12" t="s">
        <v>90</v>
      </c>
      <c r="AW173" s="12" t="s">
        <v>41</v>
      </c>
      <c r="AX173" s="12" t="s">
        <v>81</v>
      </c>
      <c r="AY173" s="153" t="s">
        <v>311</v>
      </c>
    </row>
    <row r="174" spans="2:65" s="12" customFormat="1" ht="11.25" x14ac:dyDescent="0.2">
      <c r="B174" s="151"/>
      <c r="D174" s="152" t="s">
        <v>322</v>
      </c>
      <c r="E174" s="153" t="s">
        <v>43</v>
      </c>
      <c r="F174" s="154" t="s">
        <v>6278</v>
      </c>
      <c r="H174" s="155">
        <v>3.875</v>
      </c>
      <c r="I174" s="156"/>
      <c r="L174" s="151"/>
      <c r="M174" s="157"/>
      <c r="T174" s="158"/>
      <c r="AT174" s="153" t="s">
        <v>322</v>
      </c>
      <c r="AU174" s="153" t="s">
        <v>90</v>
      </c>
      <c r="AV174" s="12" t="s">
        <v>90</v>
      </c>
      <c r="AW174" s="12" t="s">
        <v>41</v>
      </c>
      <c r="AX174" s="12" t="s">
        <v>81</v>
      </c>
      <c r="AY174" s="153" t="s">
        <v>311</v>
      </c>
    </row>
    <row r="175" spans="2:65" s="13" customFormat="1" ht="11.25" x14ac:dyDescent="0.2">
      <c r="B175" s="159"/>
      <c r="D175" s="152" t="s">
        <v>322</v>
      </c>
      <c r="E175" s="160" t="s">
        <v>43</v>
      </c>
      <c r="F175" s="161" t="s">
        <v>331</v>
      </c>
      <c r="H175" s="162">
        <v>2809.2750000000001</v>
      </c>
      <c r="I175" s="163"/>
      <c r="L175" s="159"/>
      <c r="M175" s="164"/>
      <c r="T175" s="165"/>
      <c r="AT175" s="160" t="s">
        <v>322</v>
      </c>
      <c r="AU175" s="160" t="s">
        <v>90</v>
      </c>
      <c r="AV175" s="13" t="s">
        <v>318</v>
      </c>
      <c r="AW175" s="13" t="s">
        <v>41</v>
      </c>
      <c r="AX175" s="13" t="s">
        <v>88</v>
      </c>
      <c r="AY175" s="160" t="s">
        <v>311</v>
      </c>
    </row>
    <row r="176" spans="2:65" s="1" customFormat="1" ht="16.5" customHeight="1" x14ac:dyDescent="0.2">
      <c r="B176" s="34"/>
      <c r="C176" s="134" t="s">
        <v>438</v>
      </c>
      <c r="D176" s="134" t="s">
        <v>313</v>
      </c>
      <c r="E176" s="135" t="s">
        <v>6291</v>
      </c>
      <c r="F176" s="136" t="s">
        <v>6292</v>
      </c>
      <c r="G176" s="137" t="s">
        <v>250</v>
      </c>
      <c r="H176" s="138">
        <v>217.7</v>
      </c>
      <c r="I176" s="139"/>
      <c r="J176" s="140">
        <f>ROUND(I176*H176,2)</f>
        <v>0</v>
      </c>
      <c r="K176" s="136" t="s">
        <v>317</v>
      </c>
      <c r="L176" s="34"/>
      <c r="M176" s="141" t="s">
        <v>43</v>
      </c>
      <c r="N176" s="142" t="s">
        <v>52</v>
      </c>
      <c r="P176" s="143">
        <f>O176*H176</f>
        <v>0</v>
      </c>
      <c r="Q176" s="143">
        <v>0</v>
      </c>
      <c r="R176" s="143">
        <f>Q176*H176</f>
        <v>0</v>
      </c>
      <c r="S176" s="143">
        <v>0</v>
      </c>
      <c r="T176" s="144">
        <f>S176*H176</f>
        <v>0</v>
      </c>
      <c r="AR176" s="145" t="s">
        <v>318</v>
      </c>
      <c r="AT176" s="145" t="s">
        <v>313</v>
      </c>
      <c r="AU176" s="145" t="s">
        <v>90</v>
      </c>
      <c r="AY176" s="18" t="s">
        <v>311</v>
      </c>
      <c r="BE176" s="146">
        <f>IF(N176="základní",J176,0)</f>
        <v>0</v>
      </c>
      <c r="BF176" s="146">
        <f>IF(N176="snížená",J176,0)</f>
        <v>0</v>
      </c>
      <c r="BG176" s="146">
        <f>IF(N176="zákl. přenesená",J176,0)</f>
        <v>0</v>
      </c>
      <c r="BH176" s="146">
        <f>IF(N176="sníž. přenesená",J176,0)</f>
        <v>0</v>
      </c>
      <c r="BI176" s="146">
        <f>IF(N176="nulová",J176,0)</f>
        <v>0</v>
      </c>
      <c r="BJ176" s="18" t="s">
        <v>88</v>
      </c>
      <c r="BK176" s="146">
        <f>ROUND(I176*H176,2)</f>
        <v>0</v>
      </c>
      <c r="BL176" s="18" t="s">
        <v>318</v>
      </c>
      <c r="BM176" s="145" t="s">
        <v>6293</v>
      </c>
    </row>
    <row r="177" spans="2:65" s="1" customFormat="1" ht="11.25" x14ac:dyDescent="0.2">
      <c r="B177" s="34"/>
      <c r="D177" s="147" t="s">
        <v>320</v>
      </c>
      <c r="F177" s="148" t="s">
        <v>6294</v>
      </c>
      <c r="I177" s="149"/>
      <c r="L177" s="34"/>
      <c r="M177" s="150"/>
      <c r="T177" s="55"/>
      <c r="AT177" s="18" t="s">
        <v>320</v>
      </c>
      <c r="AU177" s="18" t="s">
        <v>90</v>
      </c>
    </row>
    <row r="178" spans="2:65" s="12" customFormat="1" ht="11.25" x14ac:dyDescent="0.2">
      <c r="B178" s="151"/>
      <c r="D178" s="152" t="s">
        <v>322</v>
      </c>
      <c r="E178" s="153" t="s">
        <v>43</v>
      </c>
      <c r="F178" s="154" t="s">
        <v>6295</v>
      </c>
      <c r="H178" s="155">
        <v>217.7</v>
      </c>
      <c r="I178" s="156"/>
      <c r="L178" s="151"/>
      <c r="M178" s="157"/>
      <c r="T178" s="158"/>
      <c r="AT178" s="153" t="s">
        <v>322</v>
      </c>
      <c r="AU178" s="153" t="s">
        <v>90</v>
      </c>
      <c r="AV178" s="12" t="s">
        <v>90</v>
      </c>
      <c r="AW178" s="12" t="s">
        <v>41</v>
      </c>
      <c r="AX178" s="12" t="s">
        <v>88</v>
      </c>
      <c r="AY178" s="153" t="s">
        <v>311</v>
      </c>
    </row>
    <row r="179" spans="2:65" s="1" customFormat="1" ht="37.9" customHeight="1" x14ac:dyDescent="0.2">
      <c r="B179" s="34"/>
      <c r="C179" s="134" t="s">
        <v>7</v>
      </c>
      <c r="D179" s="134" t="s">
        <v>313</v>
      </c>
      <c r="E179" s="135" t="s">
        <v>6296</v>
      </c>
      <c r="F179" s="136" t="s">
        <v>6297</v>
      </c>
      <c r="G179" s="137" t="s">
        <v>250</v>
      </c>
      <c r="H179" s="138">
        <v>316.10000000000002</v>
      </c>
      <c r="I179" s="139"/>
      <c r="J179" s="140">
        <f>ROUND(I179*H179,2)</f>
        <v>0</v>
      </c>
      <c r="K179" s="136" t="s">
        <v>317</v>
      </c>
      <c r="L179" s="34"/>
      <c r="M179" s="141" t="s">
        <v>43</v>
      </c>
      <c r="N179" s="142" t="s">
        <v>52</v>
      </c>
      <c r="P179" s="143">
        <f>O179*H179</f>
        <v>0</v>
      </c>
      <c r="Q179" s="143">
        <v>8.9219999999999994E-2</v>
      </c>
      <c r="R179" s="143">
        <f>Q179*H179</f>
        <v>28.202442000000001</v>
      </c>
      <c r="S179" s="143">
        <v>0</v>
      </c>
      <c r="T179" s="144">
        <f>S179*H179</f>
        <v>0</v>
      </c>
      <c r="AR179" s="145" t="s">
        <v>318</v>
      </c>
      <c r="AT179" s="145" t="s">
        <v>313</v>
      </c>
      <c r="AU179" s="145" t="s">
        <v>90</v>
      </c>
      <c r="AY179" s="18" t="s">
        <v>311</v>
      </c>
      <c r="BE179" s="146">
        <f>IF(N179="základní",J179,0)</f>
        <v>0</v>
      </c>
      <c r="BF179" s="146">
        <f>IF(N179="snížená",J179,0)</f>
        <v>0</v>
      </c>
      <c r="BG179" s="146">
        <f>IF(N179="zákl. přenesená",J179,0)</f>
        <v>0</v>
      </c>
      <c r="BH179" s="146">
        <f>IF(N179="sníž. přenesená",J179,0)</f>
        <v>0</v>
      </c>
      <c r="BI179" s="146">
        <f>IF(N179="nulová",J179,0)</f>
        <v>0</v>
      </c>
      <c r="BJ179" s="18" t="s">
        <v>88</v>
      </c>
      <c r="BK179" s="146">
        <f>ROUND(I179*H179,2)</f>
        <v>0</v>
      </c>
      <c r="BL179" s="18" t="s">
        <v>318</v>
      </c>
      <c r="BM179" s="145" t="s">
        <v>6298</v>
      </c>
    </row>
    <row r="180" spans="2:65" s="1" customFormat="1" ht="11.25" x14ac:dyDescent="0.2">
      <c r="B180" s="34"/>
      <c r="D180" s="147" t="s">
        <v>320</v>
      </c>
      <c r="F180" s="148" t="s">
        <v>6299</v>
      </c>
      <c r="I180" s="149"/>
      <c r="L180" s="34"/>
      <c r="M180" s="150"/>
      <c r="T180" s="55"/>
      <c r="AT180" s="18" t="s">
        <v>320</v>
      </c>
      <c r="AU180" s="18" t="s">
        <v>90</v>
      </c>
    </row>
    <row r="181" spans="2:65" s="12" customFormat="1" ht="11.25" x14ac:dyDescent="0.2">
      <c r="B181" s="151"/>
      <c r="D181" s="152" t="s">
        <v>322</v>
      </c>
      <c r="E181" s="153" t="s">
        <v>43</v>
      </c>
      <c r="F181" s="154" t="s">
        <v>6300</v>
      </c>
      <c r="H181" s="155">
        <v>316.10000000000002</v>
      </c>
      <c r="I181" s="156"/>
      <c r="L181" s="151"/>
      <c r="M181" s="157"/>
      <c r="T181" s="158"/>
      <c r="AT181" s="153" t="s">
        <v>322</v>
      </c>
      <c r="AU181" s="153" t="s">
        <v>90</v>
      </c>
      <c r="AV181" s="12" t="s">
        <v>90</v>
      </c>
      <c r="AW181" s="12" t="s">
        <v>41</v>
      </c>
      <c r="AX181" s="12" t="s">
        <v>88</v>
      </c>
      <c r="AY181" s="153" t="s">
        <v>311</v>
      </c>
    </row>
    <row r="182" spans="2:65" s="1" customFormat="1" ht="16.5" customHeight="1" x14ac:dyDescent="0.2">
      <c r="B182" s="34"/>
      <c r="C182" s="172" t="s">
        <v>455</v>
      </c>
      <c r="D182" s="172" t="s">
        <v>634</v>
      </c>
      <c r="E182" s="173" t="s">
        <v>6301</v>
      </c>
      <c r="F182" s="174" t="s">
        <v>6302</v>
      </c>
      <c r="G182" s="175" t="s">
        <v>250</v>
      </c>
      <c r="H182" s="176">
        <v>319.26100000000002</v>
      </c>
      <c r="I182" s="177"/>
      <c r="J182" s="178">
        <f>ROUND(I182*H182,2)</f>
        <v>0</v>
      </c>
      <c r="K182" s="174" t="s">
        <v>317</v>
      </c>
      <c r="L182" s="179"/>
      <c r="M182" s="180" t="s">
        <v>43</v>
      </c>
      <c r="N182" s="181" t="s">
        <v>52</v>
      </c>
      <c r="P182" s="143">
        <f>O182*H182</f>
        <v>0</v>
      </c>
      <c r="Q182" s="143">
        <v>0.113</v>
      </c>
      <c r="R182" s="143">
        <f>Q182*H182</f>
        <v>36.076493000000006</v>
      </c>
      <c r="S182" s="143">
        <v>0</v>
      </c>
      <c r="T182" s="144">
        <f>S182*H182</f>
        <v>0</v>
      </c>
      <c r="AR182" s="145" t="s">
        <v>362</v>
      </c>
      <c r="AT182" s="145" t="s">
        <v>634</v>
      </c>
      <c r="AU182" s="145" t="s">
        <v>90</v>
      </c>
      <c r="AY182" s="18" t="s">
        <v>311</v>
      </c>
      <c r="BE182" s="146">
        <f>IF(N182="základní",J182,0)</f>
        <v>0</v>
      </c>
      <c r="BF182" s="146">
        <f>IF(N182="snížená",J182,0)</f>
        <v>0</v>
      </c>
      <c r="BG182" s="146">
        <f>IF(N182="zákl. přenesená",J182,0)</f>
        <v>0</v>
      </c>
      <c r="BH182" s="146">
        <f>IF(N182="sníž. přenesená",J182,0)</f>
        <v>0</v>
      </c>
      <c r="BI182" s="146">
        <f>IF(N182="nulová",J182,0)</f>
        <v>0</v>
      </c>
      <c r="BJ182" s="18" t="s">
        <v>88</v>
      </c>
      <c r="BK182" s="146">
        <f>ROUND(I182*H182,2)</f>
        <v>0</v>
      </c>
      <c r="BL182" s="18" t="s">
        <v>318</v>
      </c>
      <c r="BM182" s="145" t="s">
        <v>6303</v>
      </c>
    </row>
    <row r="183" spans="2:65" s="12" customFormat="1" ht="11.25" x14ac:dyDescent="0.2">
      <c r="B183" s="151"/>
      <c r="D183" s="152" t="s">
        <v>322</v>
      </c>
      <c r="F183" s="154" t="s">
        <v>6304</v>
      </c>
      <c r="H183" s="155">
        <v>319.26100000000002</v>
      </c>
      <c r="I183" s="156"/>
      <c r="L183" s="151"/>
      <c r="M183" s="157"/>
      <c r="T183" s="158"/>
      <c r="AT183" s="153" t="s">
        <v>322</v>
      </c>
      <c r="AU183" s="153" t="s">
        <v>90</v>
      </c>
      <c r="AV183" s="12" t="s">
        <v>90</v>
      </c>
      <c r="AW183" s="12" t="s">
        <v>4</v>
      </c>
      <c r="AX183" s="12" t="s">
        <v>88</v>
      </c>
      <c r="AY183" s="153" t="s">
        <v>311</v>
      </c>
    </row>
    <row r="184" spans="2:65" s="11" customFormat="1" ht="22.9" customHeight="1" x14ac:dyDescent="0.2">
      <c r="B184" s="122"/>
      <c r="D184" s="123" t="s">
        <v>80</v>
      </c>
      <c r="E184" s="132" t="s">
        <v>368</v>
      </c>
      <c r="F184" s="132" t="s">
        <v>708</v>
      </c>
      <c r="I184" s="125"/>
      <c r="J184" s="133">
        <f>BK184</f>
        <v>0</v>
      </c>
      <c r="L184" s="122"/>
      <c r="M184" s="127"/>
      <c r="P184" s="128">
        <f>SUM(P185:P257)</f>
        <v>0</v>
      </c>
      <c r="R184" s="128">
        <f>SUM(R185:R257)</f>
        <v>292.14275785000001</v>
      </c>
      <c r="T184" s="129">
        <f>SUM(T185:T257)</f>
        <v>0</v>
      </c>
      <c r="AR184" s="123" t="s">
        <v>88</v>
      </c>
      <c r="AT184" s="130" t="s">
        <v>80</v>
      </c>
      <c r="AU184" s="130" t="s">
        <v>88</v>
      </c>
      <c r="AY184" s="123" t="s">
        <v>311</v>
      </c>
      <c r="BK184" s="131">
        <f>SUM(BK185:BK257)</f>
        <v>0</v>
      </c>
    </row>
    <row r="185" spans="2:65" s="1" customFormat="1" ht="16.5" customHeight="1" x14ac:dyDescent="0.2">
      <c r="B185" s="34"/>
      <c r="C185" s="134" t="s">
        <v>462</v>
      </c>
      <c r="D185" s="134" t="s">
        <v>313</v>
      </c>
      <c r="E185" s="135" t="s">
        <v>6305</v>
      </c>
      <c r="F185" s="136" t="s">
        <v>6306</v>
      </c>
      <c r="G185" s="137" t="s">
        <v>340</v>
      </c>
      <c r="H185" s="138">
        <v>3</v>
      </c>
      <c r="I185" s="139"/>
      <c r="J185" s="140">
        <f>ROUND(I185*H185,2)</f>
        <v>0</v>
      </c>
      <c r="K185" s="136" t="s">
        <v>317</v>
      </c>
      <c r="L185" s="34"/>
      <c r="M185" s="141" t="s">
        <v>43</v>
      </c>
      <c r="N185" s="142" t="s">
        <v>52</v>
      </c>
      <c r="P185" s="143">
        <f>O185*H185</f>
        <v>0</v>
      </c>
      <c r="Q185" s="143">
        <v>6.9999999999999999E-4</v>
      </c>
      <c r="R185" s="143">
        <f>Q185*H185</f>
        <v>2.0999999999999999E-3</v>
      </c>
      <c r="S185" s="143">
        <v>0</v>
      </c>
      <c r="T185" s="144">
        <f>S185*H185</f>
        <v>0</v>
      </c>
      <c r="AR185" s="145" t="s">
        <v>318</v>
      </c>
      <c r="AT185" s="145" t="s">
        <v>313</v>
      </c>
      <c r="AU185" s="145" t="s">
        <v>90</v>
      </c>
      <c r="AY185" s="18" t="s">
        <v>311</v>
      </c>
      <c r="BE185" s="146">
        <f>IF(N185="základní",J185,0)</f>
        <v>0</v>
      </c>
      <c r="BF185" s="146">
        <f>IF(N185="snížená",J185,0)</f>
        <v>0</v>
      </c>
      <c r="BG185" s="146">
        <f>IF(N185="zákl. přenesená",J185,0)</f>
        <v>0</v>
      </c>
      <c r="BH185" s="146">
        <f>IF(N185="sníž. přenesená",J185,0)</f>
        <v>0</v>
      </c>
      <c r="BI185" s="146">
        <f>IF(N185="nulová",J185,0)</f>
        <v>0</v>
      </c>
      <c r="BJ185" s="18" t="s">
        <v>88</v>
      </c>
      <c r="BK185" s="146">
        <f>ROUND(I185*H185,2)</f>
        <v>0</v>
      </c>
      <c r="BL185" s="18" t="s">
        <v>318</v>
      </c>
      <c r="BM185" s="145" t="s">
        <v>6307</v>
      </c>
    </row>
    <row r="186" spans="2:65" s="1" customFormat="1" ht="11.25" x14ac:dyDescent="0.2">
      <c r="B186" s="34"/>
      <c r="D186" s="147" t="s">
        <v>320</v>
      </c>
      <c r="F186" s="148" t="s">
        <v>6308</v>
      </c>
      <c r="I186" s="149"/>
      <c r="L186" s="34"/>
      <c r="M186" s="150"/>
      <c r="T186" s="55"/>
      <c r="AT186" s="18" t="s">
        <v>320</v>
      </c>
      <c r="AU186" s="18" t="s">
        <v>90</v>
      </c>
    </row>
    <row r="187" spans="2:65" s="1" customFormat="1" ht="16.5" customHeight="1" x14ac:dyDescent="0.2">
      <c r="B187" s="34"/>
      <c r="C187" s="172" t="s">
        <v>476</v>
      </c>
      <c r="D187" s="172" t="s">
        <v>634</v>
      </c>
      <c r="E187" s="173" t="s">
        <v>6309</v>
      </c>
      <c r="F187" s="174" t="s">
        <v>6310</v>
      </c>
      <c r="G187" s="175" t="s">
        <v>340</v>
      </c>
      <c r="H187" s="176">
        <v>1</v>
      </c>
      <c r="I187" s="177"/>
      <c r="J187" s="178">
        <f>ROUND(I187*H187,2)</f>
        <v>0</v>
      </c>
      <c r="K187" s="174" t="s">
        <v>317</v>
      </c>
      <c r="L187" s="179"/>
      <c r="M187" s="180" t="s">
        <v>43</v>
      </c>
      <c r="N187" s="181" t="s">
        <v>52</v>
      </c>
      <c r="P187" s="143">
        <f>O187*H187</f>
        <v>0</v>
      </c>
      <c r="Q187" s="143">
        <v>4.0000000000000001E-3</v>
      </c>
      <c r="R187" s="143">
        <f>Q187*H187</f>
        <v>4.0000000000000001E-3</v>
      </c>
      <c r="S187" s="143">
        <v>0</v>
      </c>
      <c r="T187" s="144">
        <f>S187*H187</f>
        <v>0</v>
      </c>
      <c r="AR187" s="145" t="s">
        <v>362</v>
      </c>
      <c r="AT187" s="145" t="s">
        <v>634</v>
      </c>
      <c r="AU187" s="145" t="s">
        <v>90</v>
      </c>
      <c r="AY187" s="18" t="s">
        <v>311</v>
      </c>
      <c r="BE187" s="146">
        <f>IF(N187="základní",J187,0)</f>
        <v>0</v>
      </c>
      <c r="BF187" s="146">
        <f>IF(N187="snížená",J187,0)</f>
        <v>0</v>
      </c>
      <c r="BG187" s="146">
        <f>IF(N187="zákl. přenesená",J187,0)</f>
        <v>0</v>
      </c>
      <c r="BH187" s="146">
        <f>IF(N187="sníž. přenesená",J187,0)</f>
        <v>0</v>
      </c>
      <c r="BI187" s="146">
        <f>IF(N187="nulová",J187,0)</f>
        <v>0</v>
      </c>
      <c r="BJ187" s="18" t="s">
        <v>88</v>
      </c>
      <c r="BK187" s="146">
        <f>ROUND(I187*H187,2)</f>
        <v>0</v>
      </c>
      <c r="BL187" s="18" t="s">
        <v>318</v>
      </c>
      <c r="BM187" s="145" t="s">
        <v>6311</v>
      </c>
    </row>
    <row r="188" spans="2:65" s="12" customFormat="1" ht="11.25" x14ac:dyDescent="0.2">
      <c r="B188" s="151"/>
      <c r="D188" s="152" t="s">
        <v>322</v>
      </c>
      <c r="E188" s="153" t="s">
        <v>43</v>
      </c>
      <c r="F188" s="154" t="s">
        <v>6312</v>
      </c>
      <c r="H188" s="155">
        <v>1</v>
      </c>
      <c r="I188" s="156"/>
      <c r="L188" s="151"/>
      <c r="M188" s="157"/>
      <c r="T188" s="158"/>
      <c r="AT188" s="153" t="s">
        <v>322</v>
      </c>
      <c r="AU188" s="153" t="s">
        <v>90</v>
      </c>
      <c r="AV188" s="12" t="s">
        <v>90</v>
      </c>
      <c r="AW188" s="12" t="s">
        <v>41</v>
      </c>
      <c r="AX188" s="12" t="s">
        <v>88</v>
      </c>
      <c r="AY188" s="153" t="s">
        <v>311</v>
      </c>
    </row>
    <row r="189" spans="2:65" s="1" customFormat="1" ht="16.5" customHeight="1" x14ac:dyDescent="0.2">
      <c r="B189" s="34"/>
      <c r="C189" s="172" t="s">
        <v>481</v>
      </c>
      <c r="D189" s="172" t="s">
        <v>634</v>
      </c>
      <c r="E189" s="173" t="s">
        <v>6313</v>
      </c>
      <c r="F189" s="174" t="s">
        <v>6314</v>
      </c>
      <c r="G189" s="175" t="s">
        <v>340</v>
      </c>
      <c r="H189" s="176">
        <v>1</v>
      </c>
      <c r="I189" s="177"/>
      <c r="J189" s="178">
        <f>ROUND(I189*H189,2)</f>
        <v>0</v>
      </c>
      <c r="K189" s="174" t="s">
        <v>317</v>
      </c>
      <c r="L189" s="179"/>
      <c r="M189" s="180" t="s">
        <v>43</v>
      </c>
      <c r="N189" s="181" t="s">
        <v>52</v>
      </c>
      <c r="P189" s="143">
        <f>O189*H189</f>
        <v>0</v>
      </c>
      <c r="Q189" s="143">
        <v>3.5000000000000001E-3</v>
      </c>
      <c r="R189" s="143">
        <f>Q189*H189</f>
        <v>3.5000000000000001E-3</v>
      </c>
      <c r="S189" s="143">
        <v>0</v>
      </c>
      <c r="T189" s="144">
        <f>S189*H189</f>
        <v>0</v>
      </c>
      <c r="AR189" s="145" t="s">
        <v>362</v>
      </c>
      <c r="AT189" s="145" t="s">
        <v>634</v>
      </c>
      <c r="AU189" s="145" t="s">
        <v>90</v>
      </c>
      <c r="AY189" s="18" t="s">
        <v>311</v>
      </c>
      <c r="BE189" s="146">
        <f>IF(N189="základní",J189,0)</f>
        <v>0</v>
      </c>
      <c r="BF189" s="146">
        <f>IF(N189="snížená",J189,0)</f>
        <v>0</v>
      </c>
      <c r="BG189" s="146">
        <f>IF(N189="zákl. přenesená",J189,0)</f>
        <v>0</v>
      </c>
      <c r="BH189" s="146">
        <f>IF(N189="sníž. přenesená",J189,0)</f>
        <v>0</v>
      </c>
      <c r="BI189" s="146">
        <f>IF(N189="nulová",J189,0)</f>
        <v>0</v>
      </c>
      <c r="BJ189" s="18" t="s">
        <v>88</v>
      </c>
      <c r="BK189" s="146">
        <f>ROUND(I189*H189,2)</f>
        <v>0</v>
      </c>
      <c r="BL189" s="18" t="s">
        <v>318</v>
      </c>
      <c r="BM189" s="145" t="s">
        <v>6315</v>
      </c>
    </row>
    <row r="190" spans="2:65" s="12" customFormat="1" ht="11.25" x14ac:dyDescent="0.2">
      <c r="B190" s="151"/>
      <c r="D190" s="152" t="s">
        <v>322</v>
      </c>
      <c r="E190" s="153" t="s">
        <v>43</v>
      </c>
      <c r="F190" s="154" t="s">
        <v>6316</v>
      </c>
      <c r="H190" s="155">
        <v>1</v>
      </c>
      <c r="I190" s="156"/>
      <c r="L190" s="151"/>
      <c r="M190" s="157"/>
      <c r="T190" s="158"/>
      <c r="AT190" s="153" t="s">
        <v>322</v>
      </c>
      <c r="AU190" s="153" t="s">
        <v>90</v>
      </c>
      <c r="AV190" s="12" t="s">
        <v>90</v>
      </c>
      <c r="AW190" s="12" t="s">
        <v>41</v>
      </c>
      <c r="AX190" s="12" t="s">
        <v>88</v>
      </c>
      <c r="AY190" s="153" t="s">
        <v>311</v>
      </c>
    </row>
    <row r="191" spans="2:65" s="1" customFormat="1" ht="16.5" customHeight="1" x14ac:dyDescent="0.2">
      <c r="B191" s="34"/>
      <c r="C191" s="172" t="s">
        <v>490</v>
      </c>
      <c r="D191" s="172" t="s">
        <v>634</v>
      </c>
      <c r="E191" s="173" t="s">
        <v>6317</v>
      </c>
      <c r="F191" s="174" t="s">
        <v>6318</v>
      </c>
      <c r="G191" s="175" t="s">
        <v>340</v>
      </c>
      <c r="H191" s="176">
        <v>1</v>
      </c>
      <c r="I191" s="177"/>
      <c r="J191" s="178">
        <f>ROUND(I191*H191,2)</f>
        <v>0</v>
      </c>
      <c r="K191" s="174" t="s">
        <v>317</v>
      </c>
      <c r="L191" s="179"/>
      <c r="M191" s="180" t="s">
        <v>43</v>
      </c>
      <c r="N191" s="181" t="s">
        <v>52</v>
      </c>
      <c r="P191" s="143">
        <f>O191*H191</f>
        <v>0</v>
      </c>
      <c r="Q191" s="143">
        <v>1.6999999999999999E-3</v>
      </c>
      <c r="R191" s="143">
        <f>Q191*H191</f>
        <v>1.6999999999999999E-3</v>
      </c>
      <c r="S191" s="143">
        <v>0</v>
      </c>
      <c r="T191" s="144">
        <f>S191*H191</f>
        <v>0</v>
      </c>
      <c r="AR191" s="145" t="s">
        <v>362</v>
      </c>
      <c r="AT191" s="145" t="s">
        <v>634</v>
      </c>
      <c r="AU191" s="145" t="s">
        <v>90</v>
      </c>
      <c r="AY191" s="18" t="s">
        <v>311</v>
      </c>
      <c r="BE191" s="146">
        <f>IF(N191="základní",J191,0)</f>
        <v>0</v>
      </c>
      <c r="BF191" s="146">
        <f>IF(N191="snížená",J191,0)</f>
        <v>0</v>
      </c>
      <c r="BG191" s="146">
        <f>IF(N191="zákl. přenesená",J191,0)</f>
        <v>0</v>
      </c>
      <c r="BH191" s="146">
        <f>IF(N191="sníž. přenesená",J191,0)</f>
        <v>0</v>
      </c>
      <c r="BI191" s="146">
        <f>IF(N191="nulová",J191,0)</f>
        <v>0</v>
      </c>
      <c r="BJ191" s="18" t="s">
        <v>88</v>
      </c>
      <c r="BK191" s="146">
        <f>ROUND(I191*H191,2)</f>
        <v>0</v>
      </c>
      <c r="BL191" s="18" t="s">
        <v>318</v>
      </c>
      <c r="BM191" s="145" t="s">
        <v>6319</v>
      </c>
    </row>
    <row r="192" spans="2:65" s="12" customFormat="1" ht="11.25" x14ac:dyDescent="0.2">
      <c r="B192" s="151"/>
      <c r="D192" s="152" t="s">
        <v>322</v>
      </c>
      <c r="E192" s="153" t="s">
        <v>43</v>
      </c>
      <c r="F192" s="154" t="s">
        <v>6320</v>
      </c>
      <c r="H192" s="155">
        <v>1</v>
      </c>
      <c r="I192" s="156"/>
      <c r="L192" s="151"/>
      <c r="M192" s="157"/>
      <c r="T192" s="158"/>
      <c r="AT192" s="153" t="s">
        <v>322</v>
      </c>
      <c r="AU192" s="153" t="s">
        <v>90</v>
      </c>
      <c r="AV192" s="12" t="s">
        <v>90</v>
      </c>
      <c r="AW192" s="12" t="s">
        <v>41</v>
      </c>
      <c r="AX192" s="12" t="s">
        <v>88</v>
      </c>
      <c r="AY192" s="153" t="s">
        <v>311</v>
      </c>
    </row>
    <row r="193" spans="2:65" s="1" customFormat="1" ht="16.5" customHeight="1" x14ac:dyDescent="0.2">
      <c r="B193" s="34"/>
      <c r="C193" s="134" t="s">
        <v>495</v>
      </c>
      <c r="D193" s="134" t="s">
        <v>313</v>
      </c>
      <c r="E193" s="135" t="s">
        <v>6321</v>
      </c>
      <c r="F193" s="136" t="s">
        <v>6322</v>
      </c>
      <c r="G193" s="137" t="s">
        <v>340</v>
      </c>
      <c r="H193" s="138">
        <v>2</v>
      </c>
      <c r="I193" s="139"/>
      <c r="J193" s="140">
        <f>ROUND(I193*H193,2)</f>
        <v>0</v>
      </c>
      <c r="K193" s="136" t="s">
        <v>317</v>
      </c>
      <c r="L193" s="34"/>
      <c r="M193" s="141" t="s">
        <v>43</v>
      </c>
      <c r="N193" s="142" t="s">
        <v>52</v>
      </c>
      <c r="P193" s="143">
        <f>O193*H193</f>
        <v>0</v>
      </c>
      <c r="Q193" s="143">
        <v>0.10940999999999999</v>
      </c>
      <c r="R193" s="143">
        <f>Q193*H193</f>
        <v>0.21881999999999999</v>
      </c>
      <c r="S193" s="143">
        <v>0</v>
      </c>
      <c r="T193" s="144">
        <f>S193*H193</f>
        <v>0</v>
      </c>
      <c r="AR193" s="145" t="s">
        <v>318</v>
      </c>
      <c r="AT193" s="145" t="s">
        <v>313</v>
      </c>
      <c r="AU193" s="145" t="s">
        <v>90</v>
      </c>
      <c r="AY193" s="18" t="s">
        <v>311</v>
      </c>
      <c r="BE193" s="146">
        <f>IF(N193="základní",J193,0)</f>
        <v>0</v>
      </c>
      <c r="BF193" s="146">
        <f>IF(N193="snížená",J193,0)</f>
        <v>0</v>
      </c>
      <c r="BG193" s="146">
        <f>IF(N193="zákl. přenesená",J193,0)</f>
        <v>0</v>
      </c>
      <c r="BH193" s="146">
        <f>IF(N193="sníž. přenesená",J193,0)</f>
        <v>0</v>
      </c>
      <c r="BI193" s="146">
        <f>IF(N193="nulová",J193,0)</f>
        <v>0</v>
      </c>
      <c r="BJ193" s="18" t="s">
        <v>88</v>
      </c>
      <c r="BK193" s="146">
        <f>ROUND(I193*H193,2)</f>
        <v>0</v>
      </c>
      <c r="BL193" s="18" t="s">
        <v>318</v>
      </c>
      <c r="BM193" s="145" t="s">
        <v>6323</v>
      </c>
    </row>
    <row r="194" spans="2:65" s="1" customFormat="1" ht="11.25" x14ac:dyDescent="0.2">
      <c r="B194" s="34"/>
      <c r="D194" s="147" t="s">
        <v>320</v>
      </c>
      <c r="F194" s="148" t="s">
        <v>6324</v>
      </c>
      <c r="I194" s="149"/>
      <c r="L194" s="34"/>
      <c r="M194" s="150"/>
      <c r="T194" s="55"/>
      <c r="AT194" s="18" t="s">
        <v>320</v>
      </c>
      <c r="AU194" s="18" t="s">
        <v>90</v>
      </c>
    </row>
    <row r="195" spans="2:65" s="1" customFormat="1" ht="16.5" customHeight="1" x14ac:dyDescent="0.2">
      <c r="B195" s="34"/>
      <c r="C195" s="172" t="s">
        <v>502</v>
      </c>
      <c r="D195" s="172" t="s">
        <v>634</v>
      </c>
      <c r="E195" s="173" t="s">
        <v>6325</v>
      </c>
      <c r="F195" s="174" t="s">
        <v>6326</v>
      </c>
      <c r="G195" s="175" t="s">
        <v>340</v>
      </c>
      <c r="H195" s="176">
        <v>2</v>
      </c>
      <c r="I195" s="177"/>
      <c r="J195" s="178">
        <f>ROUND(I195*H195,2)</f>
        <v>0</v>
      </c>
      <c r="K195" s="174" t="s">
        <v>317</v>
      </c>
      <c r="L195" s="179"/>
      <c r="M195" s="180" t="s">
        <v>43</v>
      </c>
      <c r="N195" s="181" t="s">
        <v>52</v>
      </c>
      <c r="P195" s="143">
        <f>O195*H195</f>
        <v>0</v>
      </c>
      <c r="Q195" s="143">
        <v>6.1000000000000004E-3</v>
      </c>
      <c r="R195" s="143">
        <f>Q195*H195</f>
        <v>1.2200000000000001E-2</v>
      </c>
      <c r="S195" s="143">
        <v>0</v>
      </c>
      <c r="T195" s="144">
        <f>S195*H195</f>
        <v>0</v>
      </c>
      <c r="AR195" s="145" t="s">
        <v>362</v>
      </c>
      <c r="AT195" s="145" t="s">
        <v>634</v>
      </c>
      <c r="AU195" s="145" t="s">
        <v>90</v>
      </c>
      <c r="AY195" s="18" t="s">
        <v>311</v>
      </c>
      <c r="BE195" s="146">
        <f>IF(N195="základní",J195,0)</f>
        <v>0</v>
      </c>
      <c r="BF195" s="146">
        <f>IF(N195="snížená",J195,0)</f>
        <v>0</v>
      </c>
      <c r="BG195" s="146">
        <f>IF(N195="zákl. přenesená",J195,0)</f>
        <v>0</v>
      </c>
      <c r="BH195" s="146">
        <f>IF(N195="sníž. přenesená",J195,0)</f>
        <v>0</v>
      </c>
      <c r="BI195" s="146">
        <f>IF(N195="nulová",J195,0)</f>
        <v>0</v>
      </c>
      <c r="BJ195" s="18" t="s">
        <v>88</v>
      </c>
      <c r="BK195" s="146">
        <f>ROUND(I195*H195,2)</f>
        <v>0</v>
      </c>
      <c r="BL195" s="18" t="s">
        <v>318</v>
      </c>
      <c r="BM195" s="145" t="s">
        <v>6327</v>
      </c>
    </row>
    <row r="196" spans="2:65" s="1" customFormat="1" ht="16.5" customHeight="1" x14ac:dyDescent="0.2">
      <c r="B196" s="34"/>
      <c r="C196" s="134" t="s">
        <v>510</v>
      </c>
      <c r="D196" s="134" t="s">
        <v>313</v>
      </c>
      <c r="E196" s="135" t="s">
        <v>6328</v>
      </c>
      <c r="F196" s="136" t="s">
        <v>6329</v>
      </c>
      <c r="G196" s="137" t="s">
        <v>379</v>
      </c>
      <c r="H196" s="138">
        <v>25.3</v>
      </c>
      <c r="I196" s="139"/>
      <c r="J196" s="140">
        <f>ROUND(I196*H196,2)</f>
        <v>0</v>
      </c>
      <c r="K196" s="136" t="s">
        <v>317</v>
      </c>
      <c r="L196" s="34"/>
      <c r="M196" s="141" t="s">
        <v>43</v>
      </c>
      <c r="N196" s="142" t="s">
        <v>52</v>
      </c>
      <c r="P196" s="143">
        <f>O196*H196</f>
        <v>0</v>
      </c>
      <c r="Q196" s="143">
        <v>1E-4</v>
      </c>
      <c r="R196" s="143">
        <f>Q196*H196</f>
        <v>2.5300000000000001E-3</v>
      </c>
      <c r="S196" s="143">
        <v>0</v>
      </c>
      <c r="T196" s="144">
        <f>S196*H196</f>
        <v>0</v>
      </c>
      <c r="AR196" s="145" t="s">
        <v>318</v>
      </c>
      <c r="AT196" s="145" t="s">
        <v>313</v>
      </c>
      <c r="AU196" s="145" t="s">
        <v>90</v>
      </c>
      <c r="AY196" s="18" t="s">
        <v>311</v>
      </c>
      <c r="BE196" s="146">
        <f>IF(N196="základní",J196,0)</f>
        <v>0</v>
      </c>
      <c r="BF196" s="146">
        <f>IF(N196="snížená",J196,0)</f>
        <v>0</v>
      </c>
      <c r="BG196" s="146">
        <f>IF(N196="zákl. přenesená",J196,0)</f>
        <v>0</v>
      </c>
      <c r="BH196" s="146">
        <f>IF(N196="sníž. přenesená",J196,0)</f>
        <v>0</v>
      </c>
      <c r="BI196" s="146">
        <f>IF(N196="nulová",J196,0)</f>
        <v>0</v>
      </c>
      <c r="BJ196" s="18" t="s">
        <v>88</v>
      </c>
      <c r="BK196" s="146">
        <f>ROUND(I196*H196,2)</f>
        <v>0</v>
      </c>
      <c r="BL196" s="18" t="s">
        <v>318</v>
      </c>
      <c r="BM196" s="145" t="s">
        <v>6330</v>
      </c>
    </row>
    <row r="197" spans="2:65" s="1" customFormat="1" ht="11.25" x14ac:dyDescent="0.2">
      <c r="B197" s="34"/>
      <c r="D197" s="147" t="s">
        <v>320</v>
      </c>
      <c r="F197" s="148" t="s">
        <v>6331</v>
      </c>
      <c r="I197" s="149"/>
      <c r="L197" s="34"/>
      <c r="M197" s="150"/>
      <c r="T197" s="55"/>
      <c r="AT197" s="18" t="s">
        <v>320</v>
      </c>
      <c r="AU197" s="18" t="s">
        <v>90</v>
      </c>
    </row>
    <row r="198" spans="2:65" s="12" customFormat="1" ht="11.25" x14ac:dyDescent="0.2">
      <c r="B198" s="151"/>
      <c r="D198" s="152" t="s">
        <v>322</v>
      </c>
      <c r="E198" s="153" t="s">
        <v>43</v>
      </c>
      <c r="F198" s="154" t="s">
        <v>6332</v>
      </c>
      <c r="H198" s="155">
        <v>25.3</v>
      </c>
      <c r="I198" s="156"/>
      <c r="L198" s="151"/>
      <c r="M198" s="157"/>
      <c r="T198" s="158"/>
      <c r="AT198" s="153" t="s">
        <v>322</v>
      </c>
      <c r="AU198" s="153" t="s">
        <v>90</v>
      </c>
      <c r="AV198" s="12" t="s">
        <v>90</v>
      </c>
      <c r="AW198" s="12" t="s">
        <v>41</v>
      </c>
      <c r="AX198" s="12" t="s">
        <v>88</v>
      </c>
      <c r="AY198" s="153" t="s">
        <v>311</v>
      </c>
    </row>
    <row r="199" spans="2:65" s="1" customFormat="1" ht="24.2" customHeight="1" x14ac:dyDescent="0.2">
      <c r="B199" s="34"/>
      <c r="C199" s="134" t="s">
        <v>518</v>
      </c>
      <c r="D199" s="134" t="s">
        <v>313</v>
      </c>
      <c r="E199" s="135" t="s">
        <v>6333</v>
      </c>
      <c r="F199" s="136" t="s">
        <v>6334</v>
      </c>
      <c r="G199" s="137" t="s">
        <v>379</v>
      </c>
      <c r="H199" s="138">
        <v>25.3</v>
      </c>
      <c r="I199" s="139"/>
      <c r="J199" s="140">
        <f>ROUND(I199*H199,2)</f>
        <v>0</v>
      </c>
      <c r="K199" s="136" t="s">
        <v>317</v>
      </c>
      <c r="L199" s="34"/>
      <c r="M199" s="141" t="s">
        <v>43</v>
      </c>
      <c r="N199" s="142" t="s">
        <v>52</v>
      </c>
      <c r="P199" s="143">
        <f>O199*H199</f>
        <v>0</v>
      </c>
      <c r="Q199" s="143">
        <v>0</v>
      </c>
      <c r="R199" s="143">
        <f>Q199*H199</f>
        <v>0</v>
      </c>
      <c r="S199" s="143">
        <v>0</v>
      </c>
      <c r="T199" s="144">
        <f>S199*H199</f>
        <v>0</v>
      </c>
      <c r="AR199" s="145" t="s">
        <v>318</v>
      </c>
      <c r="AT199" s="145" t="s">
        <v>313</v>
      </c>
      <c r="AU199" s="145" t="s">
        <v>90</v>
      </c>
      <c r="AY199" s="18" t="s">
        <v>311</v>
      </c>
      <c r="BE199" s="146">
        <f>IF(N199="základní",J199,0)</f>
        <v>0</v>
      </c>
      <c r="BF199" s="146">
        <f>IF(N199="snížená",J199,0)</f>
        <v>0</v>
      </c>
      <c r="BG199" s="146">
        <f>IF(N199="zákl. přenesená",J199,0)</f>
        <v>0</v>
      </c>
      <c r="BH199" s="146">
        <f>IF(N199="sníž. přenesená",J199,0)</f>
        <v>0</v>
      </c>
      <c r="BI199" s="146">
        <f>IF(N199="nulová",J199,0)</f>
        <v>0</v>
      </c>
      <c r="BJ199" s="18" t="s">
        <v>88</v>
      </c>
      <c r="BK199" s="146">
        <f>ROUND(I199*H199,2)</f>
        <v>0</v>
      </c>
      <c r="BL199" s="18" t="s">
        <v>318</v>
      </c>
      <c r="BM199" s="145" t="s">
        <v>6335</v>
      </c>
    </row>
    <row r="200" spans="2:65" s="1" customFormat="1" ht="11.25" x14ac:dyDescent="0.2">
      <c r="B200" s="34"/>
      <c r="D200" s="147" t="s">
        <v>320</v>
      </c>
      <c r="F200" s="148" t="s">
        <v>6336</v>
      </c>
      <c r="I200" s="149"/>
      <c r="L200" s="34"/>
      <c r="M200" s="150"/>
      <c r="T200" s="55"/>
      <c r="AT200" s="18" t="s">
        <v>320</v>
      </c>
      <c r="AU200" s="18" t="s">
        <v>90</v>
      </c>
    </row>
    <row r="201" spans="2:65" s="1" customFormat="1" ht="24.2" customHeight="1" x14ac:dyDescent="0.2">
      <c r="B201" s="34"/>
      <c r="C201" s="134" t="s">
        <v>523</v>
      </c>
      <c r="D201" s="134" t="s">
        <v>313</v>
      </c>
      <c r="E201" s="135" t="s">
        <v>6337</v>
      </c>
      <c r="F201" s="136" t="s">
        <v>6338</v>
      </c>
      <c r="G201" s="137" t="s">
        <v>379</v>
      </c>
      <c r="H201" s="138">
        <v>635.4</v>
      </c>
      <c r="I201" s="139"/>
      <c r="J201" s="140">
        <f>ROUND(I201*H201,2)</f>
        <v>0</v>
      </c>
      <c r="K201" s="136" t="s">
        <v>317</v>
      </c>
      <c r="L201" s="34"/>
      <c r="M201" s="141" t="s">
        <v>43</v>
      </c>
      <c r="N201" s="142" t="s">
        <v>52</v>
      </c>
      <c r="P201" s="143">
        <f>O201*H201</f>
        <v>0</v>
      </c>
      <c r="Q201" s="143">
        <v>0.16850000000000001</v>
      </c>
      <c r="R201" s="143">
        <f>Q201*H201</f>
        <v>107.06490000000001</v>
      </c>
      <c r="S201" s="143">
        <v>0</v>
      </c>
      <c r="T201" s="144">
        <f>S201*H201</f>
        <v>0</v>
      </c>
      <c r="AR201" s="145" t="s">
        <v>318</v>
      </c>
      <c r="AT201" s="145" t="s">
        <v>313</v>
      </c>
      <c r="AU201" s="145" t="s">
        <v>90</v>
      </c>
      <c r="AY201" s="18" t="s">
        <v>311</v>
      </c>
      <c r="BE201" s="146">
        <f>IF(N201="základní",J201,0)</f>
        <v>0</v>
      </c>
      <c r="BF201" s="146">
        <f>IF(N201="snížená",J201,0)</f>
        <v>0</v>
      </c>
      <c r="BG201" s="146">
        <f>IF(N201="zákl. přenesená",J201,0)</f>
        <v>0</v>
      </c>
      <c r="BH201" s="146">
        <f>IF(N201="sníž. přenesená",J201,0)</f>
        <v>0</v>
      </c>
      <c r="BI201" s="146">
        <f>IF(N201="nulová",J201,0)</f>
        <v>0</v>
      </c>
      <c r="BJ201" s="18" t="s">
        <v>88</v>
      </c>
      <c r="BK201" s="146">
        <f>ROUND(I201*H201,2)</f>
        <v>0</v>
      </c>
      <c r="BL201" s="18" t="s">
        <v>318</v>
      </c>
      <c r="BM201" s="145" t="s">
        <v>6339</v>
      </c>
    </row>
    <row r="202" spans="2:65" s="1" customFormat="1" ht="11.25" x14ac:dyDescent="0.2">
      <c r="B202" s="34"/>
      <c r="D202" s="147" t="s">
        <v>320</v>
      </c>
      <c r="F202" s="148" t="s">
        <v>6340</v>
      </c>
      <c r="I202" s="149"/>
      <c r="L202" s="34"/>
      <c r="M202" s="150"/>
      <c r="T202" s="55"/>
      <c r="AT202" s="18" t="s">
        <v>320</v>
      </c>
      <c r="AU202" s="18" t="s">
        <v>90</v>
      </c>
    </row>
    <row r="203" spans="2:65" s="1" customFormat="1" ht="16.5" customHeight="1" x14ac:dyDescent="0.2">
      <c r="B203" s="34"/>
      <c r="C203" s="172" t="s">
        <v>528</v>
      </c>
      <c r="D203" s="172" t="s">
        <v>634</v>
      </c>
      <c r="E203" s="173" t="s">
        <v>6341</v>
      </c>
      <c r="F203" s="174" t="s">
        <v>6342</v>
      </c>
      <c r="G203" s="175" t="s">
        <v>379</v>
      </c>
      <c r="H203" s="176">
        <v>635.86800000000005</v>
      </c>
      <c r="I203" s="177"/>
      <c r="J203" s="178">
        <f>ROUND(I203*H203,2)</f>
        <v>0</v>
      </c>
      <c r="K203" s="174" t="s">
        <v>317</v>
      </c>
      <c r="L203" s="179"/>
      <c r="M203" s="180" t="s">
        <v>43</v>
      </c>
      <c r="N203" s="181" t="s">
        <v>52</v>
      </c>
      <c r="P203" s="143">
        <f>O203*H203</f>
        <v>0</v>
      </c>
      <c r="Q203" s="143">
        <v>0.08</v>
      </c>
      <c r="R203" s="143">
        <f>Q203*H203</f>
        <v>50.869440000000004</v>
      </c>
      <c r="S203" s="143">
        <v>0</v>
      </c>
      <c r="T203" s="144">
        <f>S203*H203</f>
        <v>0</v>
      </c>
      <c r="AR203" s="145" t="s">
        <v>362</v>
      </c>
      <c r="AT203" s="145" t="s">
        <v>634</v>
      </c>
      <c r="AU203" s="145" t="s">
        <v>90</v>
      </c>
      <c r="AY203" s="18" t="s">
        <v>311</v>
      </c>
      <c r="BE203" s="146">
        <f>IF(N203="základní",J203,0)</f>
        <v>0</v>
      </c>
      <c r="BF203" s="146">
        <f>IF(N203="snížená",J203,0)</f>
        <v>0</v>
      </c>
      <c r="BG203" s="146">
        <f>IF(N203="zákl. přenesená",J203,0)</f>
        <v>0</v>
      </c>
      <c r="BH203" s="146">
        <f>IF(N203="sníž. přenesená",J203,0)</f>
        <v>0</v>
      </c>
      <c r="BI203" s="146">
        <f>IF(N203="nulová",J203,0)</f>
        <v>0</v>
      </c>
      <c r="BJ203" s="18" t="s">
        <v>88</v>
      </c>
      <c r="BK203" s="146">
        <f>ROUND(I203*H203,2)</f>
        <v>0</v>
      </c>
      <c r="BL203" s="18" t="s">
        <v>318</v>
      </c>
      <c r="BM203" s="145" t="s">
        <v>6343</v>
      </c>
    </row>
    <row r="204" spans="2:65" s="12" customFormat="1" ht="11.25" x14ac:dyDescent="0.2">
      <c r="B204" s="151"/>
      <c r="D204" s="152" t="s">
        <v>322</v>
      </c>
      <c r="F204" s="154" t="s">
        <v>6344</v>
      </c>
      <c r="H204" s="155">
        <v>635.86800000000005</v>
      </c>
      <c r="I204" s="156"/>
      <c r="L204" s="151"/>
      <c r="M204" s="157"/>
      <c r="T204" s="158"/>
      <c r="AT204" s="153" t="s">
        <v>322</v>
      </c>
      <c r="AU204" s="153" t="s">
        <v>90</v>
      </c>
      <c r="AV204" s="12" t="s">
        <v>90</v>
      </c>
      <c r="AW204" s="12" t="s">
        <v>4</v>
      </c>
      <c r="AX204" s="12" t="s">
        <v>88</v>
      </c>
      <c r="AY204" s="153" t="s">
        <v>311</v>
      </c>
    </row>
    <row r="205" spans="2:65" s="1" customFormat="1" ht="16.5" customHeight="1" x14ac:dyDescent="0.2">
      <c r="B205" s="34"/>
      <c r="C205" s="172" t="s">
        <v>533</v>
      </c>
      <c r="D205" s="172" t="s">
        <v>634</v>
      </c>
      <c r="E205" s="173" t="s">
        <v>6345</v>
      </c>
      <c r="F205" s="174" t="s">
        <v>6346</v>
      </c>
      <c r="G205" s="175" t="s">
        <v>379</v>
      </c>
      <c r="H205" s="176">
        <v>12.24</v>
      </c>
      <c r="I205" s="177"/>
      <c r="J205" s="178">
        <f>ROUND(I205*H205,2)</f>
        <v>0</v>
      </c>
      <c r="K205" s="174" t="s">
        <v>317</v>
      </c>
      <c r="L205" s="179"/>
      <c r="M205" s="180" t="s">
        <v>43</v>
      </c>
      <c r="N205" s="181" t="s">
        <v>52</v>
      </c>
      <c r="P205" s="143">
        <f>O205*H205</f>
        <v>0</v>
      </c>
      <c r="Q205" s="143">
        <v>0.12</v>
      </c>
      <c r="R205" s="143">
        <f>Q205*H205</f>
        <v>1.4687999999999999</v>
      </c>
      <c r="S205" s="143">
        <v>0</v>
      </c>
      <c r="T205" s="144">
        <f>S205*H205</f>
        <v>0</v>
      </c>
      <c r="AR205" s="145" t="s">
        <v>362</v>
      </c>
      <c r="AT205" s="145" t="s">
        <v>634</v>
      </c>
      <c r="AU205" s="145" t="s">
        <v>90</v>
      </c>
      <c r="AY205" s="18" t="s">
        <v>311</v>
      </c>
      <c r="BE205" s="146">
        <f>IF(N205="základní",J205,0)</f>
        <v>0</v>
      </c>
      <c r="BF205" s="146">
        <f>IF(N205="snížená",J205,0)</f>
        <v>0</v>
      </c>
      <c r="BG205" s="146">
        <f>IF(N205="zákl. přenesená",J205,0)</f>
        <v>0</v>
      </c>
      <c r="BH205" s="146">
        <f>IF(N205="sníž. přenesená",J205,0)</f>
        <v>0</v>
      </c>
      <c r="BI205" s="146">
        <f>IF(N205="nulová",J205,0)</f>
        <v>0</v>
      </c>
      <c r="BJ205" s="18" t="s">
        <v>88</v>
      </c>
      <c r="BK205" s="146">
        <f>ROUND(I205*H205,2)</f>
        <v>0</v>
      </c>
      <c r="BL205" s="18" t="s">
        <v>318</v>
      </c>
      <c r="BM205" s="145" t="s">
        <v>6347</v>
      </c>
    </row>
    <row r="206" spans="2:65" s="12" customFormat="1" ht="11.25" x14ac:dyDescent="0.2">
      <c r="B206" s="151"/>
      <c r="D206" s="152" t="s">
        <v>322</v>
      </c>
      <c r="F206" s="154" t="s">
        <v>6348</v>
      </c>
      <c r="H206" s="155">
        <v>12.24</v>
      </c>
      <c r="I206" s="156"/>
      <c r="L206" s="151"/>
      <c r="M206" s="157"/>
      <c r="T206" s="158"/>
      <c r="AT206" s="153" t="s">
        <v>322</v>
      </c>
      <c r="AU206" s="153" t="s">
        <v>90</v>
      </c>
      <c r="AV206" s="12" t="s">
        <v>90</v>
      </c>
      <c r="AW206" s="12" t="s">
        <v>4</v>
      </c>
      <c r="AX206" s="12" t="s">
        <v>88</v>
      </c>
      <c r="AY206" s="153" t="s">
        <v>311</v>
      </c>
    </row>
    <row r="207" spans="2:65" s="1" customFormat="1" ht="33" customHeight="1" x14ac:dyDescent="0.2">
      <c r="B207" s="34"/>
      <c r="C207" s="134" t="s">
        <v>539</v>
      </c>
      <c r="D207" s="134" t="s">
        <v>313</v>
      </c>
      <c r="E207" s="135" t="s">
        <v>6349</v>
      </c>
      <c r="F207" s="136" t="s">
        <v>6350</v>
      </c>
      <c r="G207" s="137" t="s">
        <v>379</v>
      </c>
      <c r="H207" s="138">
        <v>67.099999999999994</v>
      </c>
      <c r="I207" s="139"/>
      <c r="J207" s="140">
        <f>ROUND(I207*H207,2)</f>
        <v>0</v>
      </c>
      <c r="K207" s="136" t="s">
        <v>317</v>
      </c>
      <c r="L207" s="34"/>
      <c r="M207" s="141" t="s">
        <v>43</v>
      </c>
      <c r="N207" s="142" t="s">
        <v>52</v>
      </c>
      <c r="P207" s="143">
        <f>O207*H207</f>
        <v>0</v>
      </c>
      <c r="Q207" s="143">
        <v>0.12095</v>
      </c>
      <c r="R207" s="143">
        <f>Q207*H207</f>
        <v>8.1157449999999987</v>
      </c>
      <c r="S207" s="143">
        <v>0</v>
      </c>
      <c r="T207" s="144">
        <f>S207*H207</f>
        <v>0</v>
      </c>
      <c r="AR207" s="145" t="s">
        <v>318</v>
      </c>
      <c r="AT207" s="145" t="s">
        <v>313</v>
      </c>
      <c r="AU207" s="145" t="s">
        <v>90</v>
      </c>
      <c r="AY207" s="18" t="s">
        <v>311</v>
      </c>
      <c r="BE207" s="146">
        <f>IF(N207="základní",J207,0)</f>
        <v>0</v>
      </c>
      <c r="BF207" s="146">
        <f>IF(N207="snížená",J207,0)</f>
        <v>0</v>
      </c>
      <c r="BG207" s="146">
        <f>IF(N207="zákl. přenesená",J207,0)</f>
        <v>0</v>
      </c>
      <c r="BH207" s="146">
        <f>IF(N207="sníž. přenesená",J207,0)</f>
        <v>0</v>
      </c>
      <c r="BI207" s="146">
        <f>IF(N207="nulová",J207,0)</f>
        <v>0</v>
      </c>
      <c r="BJ207" s="18" t="s">
        <v>88</v>
      </c>
      <c r="BK207" s="146">
        <f>ROUND(I207*H207,2)</f>
        <v>0</v>
      </c>
      <c r="BL207" s="18" t="s">
        <v>318</v>
      </c>
      <c r="BM207" s="145" t="s">
        <v>6351</v>
      </c>
    </row>
    <row r="208" spans="2:65" s="1" customFormat="1" ht="11.25" x14ac:dyDescent="0.2">
      <c r="B208" s="34"/>
      <c r="D208" s="147" t="s">
        <v>320</v>
      </c>
      <c r="F208" s="148" t="s">
        <v>6352</v>
      </c>
      <c r="I208" s="149"/>
      <c r="L208" s="34"/>
      <c r="M208" s="150"/>
      <c r="T208" s="55"/>
      <c r="AT208" s="18" t="s">
        <v>320</v>
      </c>
      <c r="AU208" s="18" t="s">
        <v>90</v>
      </c>
    </row>
    <row r="209" spans="2:65" s="1" customFormat="1" ht="16.5" customHeight="1" x14ac:dyDescent="0.2">
      <c r="B209" s="34"/>
      <c r="C209" s="172" t="s">
        <v>545</v>
      </c>
      <c r="D209" s="172" t="s">
        <v>634</v>
      </c>
      <c r="E209" s="173" t="s">
        <v>6353</v>
      </c>
      <c r="F209" s="174" t="s">
        <v>6354</v>
      </c>
      <c r="G209" s="175" t="s">
        <v>379</v>
      </c>
      <c r="H209" s="176">
        <v>68.441999999999993</v>
      </c>
      <c r="I209" s="177"/>
      <c r="J209" s="178">
        <f>ROUND(I209*H209,2)</f>
        <v>0</v>
      </c>
      <c r="K209" s="174" t="s">
        <v>317</v>
      </c>
      <c r="L209" s="179"/>
      <c r="M209" s="180" t="s">
        <v>43</v>
      </c>
      <c r="N209" s="181" t="s">
        <v>52</v>
      </c>
      <c r="P209" s="143">
        <f>O209*H209</f>
        <v>0</v>
      </c>
      <c r="Q209" s="143">
        <v>4.5999999999999999E-2</v>
      </c>
      <c r="R209" s="143">
        <f>Q209*H209</f>
        <v>3.1483319999999995</v>
      </c>
      <c r="S209" s="143">
        <v>0</v>
      </c>
      <c r="T209" s="144">
        <f>S209*H209</f>
        <v>0</v>
      </c>
      <c r="AR209" s="145" t="s">
        <v>362</v>
      </c>
      <c r="AT209" s="145" t="s">
        <v>634</v>
      </c>
      <c r="AU209" s="145" t="s">
        <v>90</v>
      </c>
      <c r="AY209" s="18" t="s">
        <v>311</v>
      </c>
      <c r="BE209" s="146">
        <f>IF(N209="základní",J209,0)</f>
        <v>0</v>
      </c>
      <c r="BF209" s="146">
        <f>IF(N209="snížená",J209,0)</f>
        <v>0</v>
      </c>
      <c r="BG209" s="146">
        <f>IF(N209="zákl. přenesená",J209,0)</f>
        <v>0</v>
      </c>
      <c r="BH209" s="146">
        <f>IF(N209="sníž. přenesená",J209,0)</f>
        <v>0</v>
      </c>
      <c r="BI209" s="146">
        <f>IF(N209="nulová",J209,0)</f>
        <v>0</v>
      </c>
      <c r="BJ209" s="18" t="s">
        <v>88</v>
      </c>
      <c r="BK209" s="146">
        <f>ROUND(I209*H209,2)</f>
        <v>0</v>
      </c>
      <c r="BL209" s="18" t="s">
        <v>318</v>
      </c>
      <c r="BM209" s="145" t="s">
        <v>6355</v>
      </c>
    </row>
    <row r="210" spans="2:65" s="12" customFormat="1" ht="11.25" x14ac:dyDescent="0.2">
      <c r="B210" s="151"/>
      <c r="D210" s="152" t="s">
        <v>322</v>
      </c>
      <c r="F210" s="154" t="s">
        <v>6356</v>
      </c>
      <c r="H210" s="155">
        <v>68.441999999999993</v>
      </c>
      <c r="I210" s="156"/>
      <c r="L210" s="151"/>
      <c r="M210" s="157"/>
      <c r="T210" s="158"/>
      <c r="AT210" s="153" t="s">
        <v>322</v>
      </c>
      <c r="AU210" s="153" t="s">
        <v>90</v>
      </c>
      <c r="AV210" s="12" t="s">
        <v>90</v>
      </c>
      <c r="AW210" s="12" t="s">
        <v>4</v>
      </c>
      <c r="AX210" s="12" t="s">
        <v>88</v>
      </c>
      <c r="AY210" s="153" t="s">
        <v>311</v>
      </c>
    </row>
    <row r="211" spans="2:65" s="1" customFormat="1" ht="24.2" customHeight="1" x14ac:dyDescent="0.2">
      <c r="B211" s="34"/>
      <c r="C211" s="134" t="s">
        <v>551</v>
      </c>
      <c r="D211" s="134" t="s">
        <v>313</v>
      </c>
      <c r="E211" s="135" t="s">
        <v>6357</v>
      </c>
      <c r="F211" s="136" t="s">
        <v>6358</v>
      </c>
      <c r="G211" s="137" t="s">
        <v>379</v>
      </c>
      <c r="H211" s="138">
        <v>85.4</v>
      </c>
      <c r="I211" s="139"/>
      <c r="J211" s="140">
        <f>ROUND(I211*H211,2)</f>
        <v>0</v>
      </c>
      <c r="K211" s="136" t="s">
        <v>317</v>
      </c>
      <c r="L211" s="34"/>
      <c r="M211" s="141" t="s">
        <v>43</v>
      </c>
      <c r="N211" s="142" t="s">
        <v>52</v>
      </c>
      <c r="P211" s="143">
        <f>O211*H211</f>
        <v>0</v>
      </c>
      <c r="Q211" s="143">
        <v>0.14041999999999999</v>
      </c>
      <c r="R211" s="143">
        <f>Q211*H211</f>
        <v>11.991868</v>
      </c>
      <c r="S211" s="143">
        <v>0</v>
      </c>
      <c r="T211" s="144">
        <f>S211*H211</f>
        <v>0</v>
      </c>
      <c r="AR211" s="145" t="s">
        <v>318</v>
      </c>
      <c r="AT211" s="145" t="s">
        <v>313</v>
      </c>
      <c r="AU211" s="145" t="s">
        <v>90</v>
      </c>
      <c r="AY211" s="18" t="s">
        <v>311</v>
      </c>
      <c r="BE211" s="146">
        <f>IF(N211="základní",J211,0)</f>
        <v>0</v>
      </c>
      <c r="BF211" s="146">
        <f>IF(N211="snížená",J211,0)</f>
        <v>0</v>
      </c>
      <c r="BG211" s="146">
        <f>IF(N211="zákl. přenesená",J211,0)</f>
        <v>0</v>
      </c>
      <c r="BH211" s="146">
        <f>IF(N211="sníž. přenesená",J211,0)</f>
        <v>0</v>
      </c>
      <c r="BI211" s="146">
        <f>IF(N211="nulová",J211,0)</f>
        <v>0</v>
      </c>
      <c r="BJ211" s="18" t="s">
        <v>88</v>
      </c>
      <c r="BK211" s="146">
        <f>ROUND(I211*H211,2)</f>
        <v>0</v>
      </c>
      <c r="BL211" s="18" t="s">
        <v>318</v>
      </c>
      <c r="BM211" s="145" t="s">
        <v>6359</v>
      </c>
    </row>
    <row r="212" spans="2:65" s="1" customFormat="1" ht="11.25" x14ac:dyDescent="0.2">
      <c r="B212" s="34"/>
      <c r="D212" s="147" t="s">
        <v>320</v>
      </c>
      <c r="F212" s="148" t="s">
        <v>6360</v>
      </c>
      <c r="I212" s="149"/>
      <c r="L212" s="34"/>
      <c r="M212" s="150"/>
      <c r="T212" s="55"/>
      <c r="AT212" s="18" t="s">
        <v>320</v>
      </c>
      <c r="AU212" s="18" t="s">
        <v>90</v>
      </c>
    </row>
    <row r="213" spans="2:65" s="1" customFormat="1" ht="16.5" customHeight="1" x14ac:dyDescent="0.2">
      <c r="B213" s="34"/>
      <c r="C213" s="172" t="s">
        <v>557</v>
      </c>
      <c r="D213" s="172" t="s">
        <v>634</v>
      </c>
      <c r="E213" s="173" t="s">
        <v>6361</v>
      </c>
      <c r="F213" s="174" t="s">
        <v>6362</v>
      </c>
      <c r="G213" s="175" t="s">
        <v>379</v>
      </c>
      <c r="H213" s="176">
        <v>87.108000000000004</v>
      </c>
      <c r="I213" s="177"/>
      <c r="J213" s="178">
        <f>ROUND(I213*H213,2)</f>
        <v>0</v>
      </c>
      <c r="K213" s="174" t="s">
        <v>317</v>
      </c>
      <c r="L213" s="179"/>
      <c r="M213" s="180" t="s">
        <v>43</v>
      </c>
      <c r="N213" s="181" t="s">
        <v>52</v>
      </c>
      <c r="P213" s="143">
        <f>O213*H213</f>
        <v>0</v>
      </c>
      <c r="Q213" s="143">
        <v>2.4E-2</v>
      </c>
      <c r="R213" s="143">
        <f>Q213*H213</f>
        <v>2.090592</v>
      </c>
      <c r="S213" s="143">
        <v>0</v>
      </c>
      <c r="T213" s="144">
        <f>S213*H213</f>
        <v>0</v>
      </c>
      <c r="AR213" s="145" t="s">
        <v>362</v>
      </c>
      <c r="AT213" s="145" t="s">
        <v>634</v>
      </c>
      <c r="AU213" s="145" t="s">
        <v>90</v>
      </c>
      <c r="AY213" s="18" t="s">
        <v>311</v>
      </c>
      <c r="BE213" s="146">
        <f>IF(N213="základní",J213,0)</f>
        <v>0</v>
      </c>
      <c r="BF213" s="146">
        <f>IF(N213="snížená",J213,0)</f>
        <v>0</v>
      </c>
      <c r="BG213" s="146">
        <f>IF(N213="zákl. přenesená",J213,0)</f>
        <v>0</v>
      </c>
      <c r="BH213" s="146">
        <f>IF(N213="sníž. přenesená",J213,0)</f>
        <v>0</v>
      </c>
      <c r="BI213" s="146">
        <f>IF(N213="nulová",J213,0)</f>
        <v>0</v>
      </c>
      <c r="BJ213" s="18" t="s">
        <v>88</v>
      </c>
      <c r="BK213" s="146">
        <f>ROUND(I213*H213,2)</f>
        <v>0</v>
      </c>
      <c r="BL213" s="18" t="s">
        <v>318</v>
      </c>
      <c r="BM213" s="145" t="s">
        <v>6363</v>
      </c>
    </row>
    <row r="214" spans="2:65" s="12" customFormat="1" ht="11.25" x14ac:dyDescent="0.2">
      <c r="B214" s="151"/>
      <c r="D214" s="152" t="s">
        <v>322</v>
      </c>
      <c r="F214" s="154" t="s">
        <v>6364</v>
      </c>
      <c r="H214" s="155">
        <v>87.108000000000004</v>
      </c>
      <c r="I214" s="156"/>
      <c r="L214" s="151"/>
      <c r="M214" s="157"/>
      <c r="T214" s="158"/>
      <c r="AT214" s="153" t="s">
        <v>322</v>
      </c>
      <c r="AU214" s="153" t="s">
        <v>90</v>
      </c>
      <c r="AV214" s="12" t="s">
        <v>90</v>
      </c>
      <c r="AW214" s="12" t="s">
        <v>4</v>
      </c>
      <c r="AX214" s="12" t="s">
        <v>88</v>
      </c>
      <c r="AY214" s="153" t="s">
        <v>311</v>
      </c>
    </row>
    <row r="215" spans="2:65" s="1" customFormat="1" ht="16.5" customHeight="1" x14ac:dyDescent="0.2">
      <c r="B215" s="34"/>
      <c r="C215" s="134" t="s">
        <v>562</v>
      </c>
      <c r="D215" s="134" t="s">
        <v>313</v>
      </c>
      <c r="E215" s="135" t="s">
        <v>6365</v>
      </c>
      <c r="F215" s="136" t="s">
        <v>6366</v>
      </c>
      <c r="G215" s="137" t="s">
        <v>316</v>
      </c>
      <c r="H215" s="138">
        <v>25.416</v>
      </c>
      <c r="I215" s="139"/>
      <c r="J215" s="140">
        <f>ROUND(I215*H215,2)</f>
        <v>0</v>
      </c>
      <c r="K215" s="136" t="s">
        <v>317</v>
      </c>
      <c r="L215" s="34"/>
      <c r="M215" s="141" t="s">
        <v>43</v>
      </c>
      <c r="N215" s="142" t="s">
        <v>52</v>
      </c>
      <c r="P215" s="143">
        <f>O215*H215</f>
        <v>0</v>
      </c>
      <c r="Q215" s="143">
        <v>2.2563399999999998</v>
      </c>
      <c r="R215" s="143">
        <f>Q215*H215</f>
        <v>57.347137439999997</v>
      </c>
      <c r="S215" s="143">
        <v>0</v>
      </c>
      <c r="T215" s="144">
        <f>S215*H215</f>
        <v>0</v>
      </c>
      <c r="AR215" s="145" t="s">
        <v>318</v>
      </c>
      <c r="AT215" s="145" t="s">
        <v>313</v>
      </c>
      <c r="AU215" s="145" t="s">
        <v>90</v>
      </c>
      <c r="AY215" s="18" t="s">
        <v>311</v>
      </c>
      <c r="BE215" s="146">
        <f>IF(N215="základní",J215,0)</f>
        <v>0</v>
      </c>
      <c r="BF215" s="146">
        <f>IF(N215="snížená",J215,0)</f>
        <v>0</v>
      </c>
      <c r="BG215" s="146">
        <f>IF(N215="zákl. přenesená",J215,0)</f>
        <v>0</v>
      </c>
      <c r="BH215" s="146">
        <f>IF(N215="sníž. přenesená",J215,0)</f>
        <v>0</v>
      </c>
      <c r="BI215" s="146">
        <f>IF(N215="nulová",J215,0)</f>
        <v>0</v>
      </c>
      <c r="BJ215" s="18" t="s">
        <v>88</v>
      </c>
      <c r="BK215" s="146">
        <f>ROUND(I215*H215,2)</f>
        <v>0</v>
      </c>
      <c r="BL215" s="18" t="s">
        <v>318</v>
      </c>
      <c r="BM215" s="145" t="s">
        <v>6367</v>
      </c>
    </row>
    <row r="216" spans="2:65" s="1" customFormat="1" ht="11.25" x14ac:dyDescent="0.2">
      <c r="B216" s="34"/>
      <c r="D216" s="147" t="s">
        <v>320</v>
      </c>
      <c r="F216" s="148" t="s">
        <v>6368</v>
      </c>
      <c r="I216" s="149"/>
      <c r="L216" s="34"/>
      <c r="M216" s="150"/>
      <c r="T216" s="55"/>
      <c r="AT216" s="18" t="s">
        <v>320</v>
      </c>
      <c r="AU216" s="18" t="s">
        <v>90</v>
      </c>
    </row>
    <row r="217" spans="2:65" s="12" customFormat="1" ht="11.25" x14ac:dyDescent="0.2">
      <c r="B217" s="151"/>
      <c r="D217" s="152" t="s">
        <v>322</v>
      </c>
      <c r="E217" s="153" t="s">
        <v>43</v>
      </c>
      <c r="F217" s="154" t="s">
        <v>6369</v>
      </c>
      <c r="H217" s="155">
        <v>25.416</v>
      </c>
      <c r="I217" s="156"/>
      <c r="L217" s="151"/>
      <c r="M217" s="157"/>
      <c r="T217" s="158"/>
      <c r="AT217" s="153" t="s">
        <v>322</v>
      </c>
      <c r="AU217" s="153" t="s">
        <v>90</v>
      </c>
      <c r="AV217" s="12" t="s">
        <v>90</v>
      </c>
      <c r="AW217" s="12" t="s">
        <v>41</v>
      </c>
      <c r="AX217" s="12" t="s">
        <v>88</v>
      </c>
      <c r="AY217" s="153" t="s">
        <v>311</v>
      </c>
    </row>
    <row r="218" spans="2:65" s="1" customFormat="1" ht="24.2" customHeight="1" x14ac:dyDescent="0.2">
      <c r="B218" s="34"/>
      <c r="C218" s="134" t="s">
        <v>569</v>
      </c>
      <c r="D218" s="134" t="s">
        <v>313</v>
      </c>
      <c r="E218" s="135" t="s">
        <v>6370</v>
      </c>
      <c r="F218" s="136" t="s">
        <v>6371</v>
      </c>
      <c r="G218" s="137" t="s">
        <v>379</v>
      </c>
      <c r="H218" s="138">
        <v>91.9</v>
      </c>
      <c r="I218" s="139"/>
      <c r="J218" s="140">
        <f>ROUND(I218*H218,2)</f>
        <v>0</v>
      </c>
      <c r="K218" s="136" t="s">
        <v>317</v>
      </c>
      <c r="L218" s="34"/>
      <c r="M218" s="141" t="s">
        <v>43</v>
      </c>
      <c r="N218" s="142" t="s">
        <v>52</v>
      </c>
      <c r="P218" s="143">
        <f>O218*H218</f>
        <v>0</v>
      </c>
      <c r="Q218" s="143">
        <v>1.0000000000000001E-5</v>
      </c>
      <c r="R218" s="143">
        <f>Q218*H218</f>
        <v>9.1900000000000011E-4</v>
      </c>
      <c r="S218" s="143">
        <v>0</v>
      </c>
      <c r="T218" s="144">
        <f>S218*H218</f>
        <v>0</v>
      </c>
      <c r="AR218" s="145" t="s">
        <v>318</v>
      </c>
      <c r="AT218" s="145" t="s">
        <v>313</v>
      </c>
      <c r="AU218" s="145" t="s">
        <v>90</v>
      </c>
      <c r="AY218" s="18" t="s">
        <v>311</v>
      </c>
      <c r="BE218" s="146">
        <f>IF(N218="základní",J218,0)</f>
        <v>0</v>
      </c>
      <c r="BF218" s="146">
        <f>IF(N218="snížená",J218,0)</f>
        <v>0</v>
      </c>
      <c r="BG218" s="146">
        <f>IF(N218="zákl. přenesená",J218,0)</f>
        <v>0</v>
      </c>
      <c r="BH218" s="146">
        <f>IF(N218="sníž. přenesená",J218,0)</f>
        <v>0</v>
      </c>
      <c r="BI218" s="146">
        <f>IF(N218="nulová",J218,0)</f>
        <v>0</v>
      </c>
      <c r="BJ218" s="18" t="s">
        <v>88</v>
      </c>
      <c r="BK218" s="146">
        <f>ROUND(I218*H218,2)</f>
        <v>0</v>
      </c>
      <c r="BL218" s="18" t="s">
        <v>318</v>
      </c>
      <c r="BM218" s="145" t="s">
        <v>6372</v>
      </c>
    </row>
    <row r="219" spans="2:65" s="1" customFormat="1" ht="11.25" x14ac:dyDescent="0.2">
      <c r="B219" s="34"/>
      <c r="D219" s="147" t="s">
        <v>320</v>
      </c>
      <c r="F219" s="148" t="s">
        <v>6373</v>
      </c>
      <c r="I219" s="149"/>
      <c r="L219" s="34"/>
      <c r="M219" s="150"/>
      <c r="T219" s="55"/>
      <c r="AT219" s="18" t="s">
        <v>320</v>
      </c>
      <c r="AU219" s="18" t="s">
        <v>90</v>
      </c>
    </row>
    <row r="220" spans="2:65" s="12" customFormat="1" ht="11.25" x14ac:dyDescent="0.2">
      <c r="B220" s="151"/>
      <c r="D220" s="152" t="s">
        <v>322</v>
      </c>
      <c r="E220" s="153" t="s">
        <v>43</v>
      </c>
      <c r="F220" s="154" t="s">
        <v>6374</v>
      </c>
      <c r="H220" s="155">
        <v>91.9</v>
      </c>
      <c r="I220" s="156"/>
      <c r="L220" s="151"/>
      <c r="M220" s="157"/>
      <c r="T220" s="158"/>
      <c r="AT220" s="153" t="s">
        <v>322</v>
      </c>
      <c r="AU220" s="153" t="s">
        <v>90</v>
      </c>
      <c r="AV220" s="12" t="s">
        <v>90</v>
      </c>
      <c r="AW220" s="12" t="s">
        <v>41</v>
      </c>
      <c r="AX220" s="12" t="s">
        <v>88</v>
      </c>
      <c r="AY220" s="153" t="s">
        <v>311</v>
      </c>
    </row>
    <row r="221" spans="2:65" s="1" customFormat="1" ht="24.2" customHeight="1" x14ac:dyDescent="0.2">
      <c r="B221" s="34"/>
      <c r="C221" s="134" t="s">
        <v>575</v>
      </c>
      <c r="D221" s="134" t="s">
        <v>313</v>
      </c>
      <c r="E221" s="135" t="s">
        <v>6375</v>
      </c>
      <c r="F221" s="136" t="s">
        <v>6376</v>
      </c>
      <c r="G221" s="137" t="s">
        <v>379</v>
      </c>
      <c r="H221" s="138">
        <v>91.9</v>
      </c>
      <c r="I221" s="139"/>
      <c r="J221" s="140">
        <f>ROUND(I221*H221,2)</f>
        <v>0</v>
      </c>
      <c r="K221" s="136" t="s">
        <v>317</v>
      </c>
      <c r="L221" s="34"/>
      <c r="M221" s="141" t="s">
        <v>43</v>
      </c>
      <c r="N221" s="142" t="s">
        <v>52</v>
      </c>
      <c r="P221" s="143">
        <f>O221*H221</f>
        <v>0</v>
      </c>
      <c r="Q221" s="143">
        <v>0</v>
      </c>
      <c r="R221" s="143">
        <f>Q221*H221</f>
        <v>0</v>
      </c>
      <c r="S221" s="143">
        <v>0</v>
      </c>
      <c r="T221" s="144">
        <f>S221*H221</f>
        <v>0</v>
      </c>
      <c r="AR221" s="145" t="s">
        <v>318</v>
      </c>
      <c r="AT221" s="145" t="s">
        <v>313</v>
      </c>
      <c r="AU221" s="145" t="s">
        <v>90</v>
      </c>
      <c r="AY221" s="18" t="s">
        <v>311</v>
      </c>
      <c r="BE221" s="146">
        <f>IF(N221="základní",J221,0)</f>
        <v>0</v>
      </c>
      <c r="BF221" s="146">
        <f>IF(N221="snížená",J221,0)</f>
        <v>0</v>
      </c>
      <c r="BG221" s="146">
        <f>IF(N221="zákl. přenesená",J221,0)</f>
        <v>0</v>
      </c>
      <c r="BH221" s="146">
        <f>IF(N221="sníž. přenesená",J221,0)</f>
        <v>0</v>
      </c>
      <c r="BI221" s="146">
        <f>IF(N221="nulová",J221,0)</f>
        <v>0</v>
      </c>
      <c r="BJ221" s="18" t="s">
        <v>88</v>
      </c>
      <c r="BK221" s="146">
        <f>ROUND(I221*H221,2)</f>
        <v>0</v>
      </c>
      <c r="BL221" s="18" t="s">
        <v>318</v>
      </c>
      <c r="BM221" s="145" t="s">
        <v>6377</v>
      </c>
    </row>
    <row r="222" spans="2:65" s="1" customFormat="1" ht="11.25" x14ac:dyDescent="0.2">
      <c r="B222" s="34"/>
      <c r="D222" s="147" t="s">
        <v>320</v>
      </c>
      <c r="F222" s="148" t="s">
        <v>6378</v>
      </c>
      <c r="I222" s="149"/>
      <c r="L222" s="34"/>
      <c r="M222" s="150"/>
      <c r="T222" s="55"/>
      <c r="AT222" s="18" t="s">
        <v>320</v>
      </c>
      <c r="AU222" s="18" t="s">
        <v>90</v>
      </c>
    </row>
    <row r="223" spans="2:65" s="1" customFormat="1" ht="21.75" customHeight="1" x14ac:dyDescent="0.2">
      <c r="B223" s="34"/>
      <c r="C223" s="134" t="s">
        <v>580</v>
      </c>
      <c r="D223" s="134" t="s">
        <v>313</v>
      </c>
      <c r="E223" s="135" t="s">
        <v>6379</v>
      </c>
      <c r="F223" s="136" t="s">
        <v>6380</v>
      </c>
      <c r="G223" s="137" t="s">
        <v>379</v>
      </c>
      <c r="H223" s="138">
        <v>16.5</v>
      </c>
      <c r="I223" s="139"/>
      <c r="J223" s="140">
        <f>ROUND(I223*H223,2)</f>
        <v>0</v>
      </c>
      <c r="K223" s="136" t="s">
        <v>317</v>
      </c>
      <c r="L223" s="34"/>
      <c r="M223" s="141" t="s">
        <v>43</v>
      </c>
      <c r="N223" s="142" t="s">
        <v>52</v>
      </c>
      <c r="P223" s="143">
        <f>O223*H223</f>
        <v>0</v>
      </c>
      <c r="Q223" s="143">
        <v>0</v>
      </c>
      <c r="R223" s="143">
        <f>Q223*H223</f>
        <v>0</v>
      </c>
      <c r="S223" s="143">
        <v>0</v>
      </c>
      <c r="T223" s="144">
        <f>S223*H223</f>
        <v>0</v>
      </c>
      <c r="AR223" s="145" t="s">
        <v>318</v>
      </c>
      <c r="AT223" s="145" t="s">
        <v>313</v>
      </c>
      <c r="AU223" s="145" t="s">
        <v>90</v>
      </c>
      <c r="AY223" s="18" t="s">
        <v>311</v>
      </c>
      <c r="BE223" s="146">
        <f>IF(N223="základní",J223,0)</f>
        <v>0</v>
      </c>
      <c r="BF223" s="146">
        <f>IF(N223="snížená",J223,0)</f>
        <v>0</v>
      </c>
      <c r="BG223" s="146">
        <f>IF(N223="zákl. přenesená",J223,0)</f>
        <v>0</v>
      </c>
      <c r="BH223" s="146">
        <f>IF(N223="sníž. přenesená",J223,0)</f>
        <v>0</v>
      </c>
      <c r="BI223" s="146">
        <f>IF(N223="nulová",J223,0)</f>
        <v>0</v>
      </c>
      <c r="BJ223" s="18" t="s">
        <v>88</v>
      </c>
      <c r="BK223" s="146">
        <f>ROUND(I223*H223,2)</f>
        <v>0</v>
      </c>
      <c r="BL223" s="18" t="s">
        <v>318</v>
      </c>
      <c r="BM223" s="145" t="s">
        <v>6381</v>
      </c>
    </row>
    <row r="224" spans="2:65" s="1" customFormat="1" ht="11.25" x14ac:dyDescent="0.2">
      <c r="B224" s="34"/>
      <c r="D224" s="147" t="s">
        <v>320</v>
      </c>
      <c r="F224" s="148" t="s">
        <v>6382</v>
      </c>
      <c r="I224" s="149"/>
      <c r="L224" s="34"/>
      <c r="M224" s="150"/>
      <c r="T224" s="55"/>
      <c r="AT224" s="18" t="s">
        <v>320</v>
      </c>
      <c r="AU224" s="18" t="s">
        <v>90</v>
      </c>
    </row>
    <row r="225" spans="2:65" s="12" customFormat="1" ht="11.25" x14ac:dyDescent="0.2">
      <c r="B225" s="151"/>
      <c r="D225" s="152" t="s">
        <v>322</v>
      </c>
      <c r="E225" s="153" t="s">
        <v>43</v>
      </c>
      <c r="F225" s="154" t="s">
        <v>6383</v>
      </c>
      <c r="H225" s="155">
        <v>16.5</v>
      </c>
      <c r="I225" s="156"/>
      <c r="L225" s="151"/>
      <c r="M225" s="157"/>
      <c r="T225" s="158"/>
      <c r="AT225" s="153" t="s">
        <v>322</v>
      </c>
      <c r="AU225" s="153" t="s">
        <v>90</v>
      </c>
      <c r="AV225" s="12" t="s">
        <v>90</v>
      </c>
      <c r="AW225" s="12" t="s">
        <v>41</v>
      </c>
      <c r="AX225" s="12" t="s">
        <v>88</v>
      </c>
      <c r="AY225" s="153" t="s">
        <v>311</v>
      </c>
    </row>
    <row r="226" spans="2:65" s="1" customFormat="1" ht="21.75" customHeight="1" x14ac:dyDescent="0.2">
      <c r="B226" s="34"/>
      <c r="C226" s="134" t="s">
        <v>588</v>
      </c>
      <c r="D226" s="134" t="s">
        <v>313</v>
      </c>
      <c r="E226" s="135" t="s">
        <v>6384</v>
      </c>
      <c r="F226" s="136" t="s">
        <v>6385</v>
      </c>
      <c r="G226" s="137" t="s">
        <v>379</v>
      </c>
      <c r="H226" s="138">
        <v>16.5</v>
      </c>
      <c r="I226" s="139"/>
      <c r="J226" s="140">
        <f>ROUND(I226*H226,2)</f>
        <v>0</v>
      </c>
      <c r="K226" s="136" t="s">
        <v>317</v>
      </c>
      <c r="L226" s="34"/>
      <c r="M226" s="141" t="s">
        <v>43</v>
      </c>
      <c r="N226" s="142" t="s">
        <v>52</v>
      </c>
      <c r="P226" s="143">
        <f>O226*H226</f>
        <v>0</v>
      </c>
      <c r="Q226" s="143">
        <v>0</v>
      </c>
      <c r="R226" s="143">
        <f>Q226*H226</f>
        <v>0</v>
      </c>
      <c r="S226" s="143">
        <v>0</v>
      </c>
      <c r="T226" s="144">
        <f>S226*H226</f>
        <v>0</v>
      </c>
      <c r="AR226" s="145" t="s">
        <v>318</v>
      </c>
      <c r="AT226" s="145" t="s">
        <v>313</v>
      </c>
      <c r="AU226" s="145" t="s">
        <v>90</v>
      </c>
      <c r="AY226" s="18" t="s">
        <v>311</v>
      </c>
      <c r="BE226" s="146">
        <f>IF(N226="základní",J226,0)</f>
        <v>0</v>
      </c>
      <c r="BF226" s="146">
        <f>IF(N226="snížená",J226,0)</f>
        <v>0</v>
      </c>
      <c r="BG226" s="146">
        <f>IF(N226="zákl. přenesená",J226,0)</f>
        <v>0</v>
      </c>
      <c r="BH226" s="146">
        <f>IF(N226="sníž. přenesená",J226,0)</f>
        <v>0</v>
      </c>
      <c r="BI226" s="146">
        <f>IF(N226="nulová",J226,0)</f>
        <v>0</v>
      </c>
      <c r="BJ226" s="18" t="s">
        <v>88</v>
      </c>
      <c r="BK226" s="146">
        <f>ROUND(I226*H226,2)</f>
        <v>0</v>
      </c>
      <c r="BL226" s="18" t="s">
        <v>318</v>
      </c>
      <c r="BM226" s="145" t="s">
        <v>6386</v>
      </c>
    </row>
    <row r="227" spans="2:65" s="1" customFormat="1" ht="11.25" x14ac:dyDescent="0.2">
      <c r="B227" s="34"/>
      <c r="D227" s="147" t="s">
        <v>320</v>
      </c>
      <c r="F227" s="148" t="s">
        <v>6387</v>
      </c>
      <c r="I227" s="149"/>
      <c r="L227" s="34"/>
      <c r="M227" s="150"/>
      <c r="T227" s="55"/>
      <c r="AT227" s="18" t="s">
        <v>320</v>
      </c>
      <c r="AU227" s="18" t="s">
        <v>90</v>
      </c>
    </row>
    <row r="228" spans="2:65" s="1" customFormat="1" ht="24.2" customHeight="1" x14ac:dyDescent="0.2">
      <c r="B228" s="34"/>
      <c r="C228" s="134" t="s">
        <v>594</v>
      </c>
      <c r="D228" s="134" t="s">
        <v>313</v>
      </c>
      <c r="E228" s="135" t="s">
        <v>6388</v>
      </c>
      <c r="F228" s="136" t="s">
        <v>6389</v>
      </c>
      <c r="G228" s="137" t="s">
        <v>379</v>
      </c>
      <c r="H228" s="138">
        <v>91.9</v>
      </c>
      <c r="I228" s="139"/>
      <c r="J228" s="140">
        <f>ROUND(I228*H228,2)</f>
        <v>0</v>
      </c>
      <c r="K228" s="136" t="s">
        <v>317</v>
      </c>
      <c r="L228" s="34"/>
      <c r="M228" s="141" t="s">
        <v>43</v>
      </c>
      <c r="N228" s="142" t="s">
        <v>52</v>
      </c>
      <c r="P228" s="143">
        <f>O228*H228</f>
        <v>0</v>
      </c>
      <c r="Q228" s="143">
        <v>2.1000000000000001E-4</v>
      </c>
      <c r="R228" s="143">
        <f>Q228*H228</f>
        <v>1.9299000000000004E-2</v>
      </c>
      <c r="S228" s="143">
        <v>0</v>
      </c>
      <c r="T228" s="144">
        <f>S228*H228</f>
        <v>0</v>
      </c>
      <c r="AR228" s="145" t="s">
        <v>318</v>
      </c>
      <c r="AT228" s="145" t="s">
        <v>313</v>
      </c>
      <c r="AU228" s="145" t="s">
        <v>90</v>
      </c>
      <c r="AY228" s="18" t="s">
        <v>311</v>
      </c>
      <c r="BE228" s="146">
        <f>IF(N228="základní",J228,0)</f>
        <v>0</v>
      </c>
      <c r="BF228" s="146">
        <f>IF(N228="snížená",J228,0)</f>
        <v>0</v>
      </c>
      <c r="BG228" s="146">
        <f>IF(N228="zákl. přenesená",J228,0)</f>
        <v>0</v>
      </c>
      <c r="BH228" s="146">
        <f>IF(N228="sníž. přenesená",J228,0)</f>
        <v>0</v>
      </c>
      <c r="BI228" s="146">
        <f>IF(N228="nulová",J228,0)</f>
        <v>0</v>
      </c>
      <c r="BJ228" s="18" t="s">
        <v>88</v>
      </c>
      <c r="BK228" s="146">
        <f>ROUND(I228*H228,2)</f>
        <v>0</v>
      </c>
      <c r="BL228" s="18" t="s">
        <v>318</v>
      </c>
      <c r="BM228" s="145" t="s">
        <v>6390</v>
      </c>
    </row>
    <row r="229" spans="2:65" s="1" customFormat="1" ht="11.25" x14ac:dyDescent="0.2">
      <c r="B229" s="34"/>
      <c r="D229" s="147" t="s">
        <v>320</v>
      </c>
      <c r="F229" s="148" t="s">
        <v>6391</v>
      </c>
      <c r="I229" s="149"/>
      <c r="L229" s="34"/>
      <c r="M229" s="150"/>
      <c r="T229" s="55"/>
      <c r="AT229" s="18" t="s">
        <v>320</v>
      </c>
      <c r="AU229" s="18" t="s">
        <v>90</v>
      </c>
    </row>
    <row r="230" spans="2:65" s="1" customFormat="1" ht="24.2" customHeight="1" x14ac:dyDescent="0.2">
      <c r="B230" s="34"/>
      <c r="C230" s="134" t="s">
        <v>599</v>
      </c>
      <c r="D230" s="134" t="s">
        <v>313</v>
      </c>
      <c r="E230" s="135" t="s">
        <v>6392</v>
      </c>
      <c r="F230" s="136" t="s">
        <v>6393</v>
      </c>
      <c r="G230" s="137" t="s">
        <v>379</v>
      </c>
      <c r="H230" s="138">
        <v>16.5</v>
      </c>
      <c r="I230" s="139"/>
      <c r="J230" s="140">
        <f>ROUND(I230*H230,2)</f>
        <v>0</v>
      </c>
      <c r="K230" s="136" t="s">
        <v>317</v>
      </c>
      <c r="L230" s="34"/>
      <c r="M230" s="141" t="s">
        <v>43</v>
      </c>
      <c r="N230" s="142" t="s">
        <v>52</v>
      </c>
      <c r="P230" s="143">
        <f>O230*H230</f>
        <v>0</v>
      </c>
      <c r="Q230" s="143">
        <v>9.0000000000000006E-5</v>
      </c>
      <c r="R230" s="143">
        <f>Q230*H230</f>
        <v>1.485E-3</v>
      </c>
      <c r="S230" s="143">
        <v>0</v>
      </c>
      <c r="T230" s="144">
        <f>S230*H230</f>
        <v>0</v>
      </c>
      <c r="AR230" s="145" t="s">
        <v>318</v>
      </c>
      <c r="AT230" s="145" t="s">
        <v>313</v>
      </c>
      <c r="AU230" s="145" t="s">
        <v>90</v>
      </c>
      <c r="AY230" s="18" t="s">
        <v>311</v>
      </c>
      <c r="BE230" s="146">
        <f>IF(N230="základní",J230,0)</f>
        <v>0</v>
      </c>
      <c r="BF230" s="146">
        <f>IF(N230="snížená",J230,0)</f>
        <v>0</v>
      </c>
      <c r="BG230" s="146">
        <f>IF(N230="zákl. přenesená",J230,0)</f>
        <v>0</v>
      </c>
      <c r="BH230" s="146">
        <f>IF(N230="sníž. přenesená",J230,0)</f>
        <v>0</v>
      </c>
      <c r="BI230" s="146">
        <f>IF(N230="nulová",J230,0)</f>
        <v>0</v>
      </c>
      <c r="BJ230" s="18" t="s">
        <v>88</v>
      </c>
      <c r="BK230" s="146">
        <f>ROUND(I230*H230,2)</f>
        <v>0</v>
      </c>
      <c r="BL230" s="18" t="s">
        <v>318</v>
      </c>
      <c r="BM230" s="145" t="s">
        <v>6394</v>
      </c>
    </row>
    <row r="231" spans="2:65" s="1" customFormat="1" ht="11.25" x14ac:dyDescent="0.2">
      <c r="B231" s="34"/>
      <c r="D231" s="147" t="s">
        <v>320</v>
      </c>
      <c r="F231" s="148" t="s">
        <v>6395</v>
      </c>
      <c r="I231" s="149"/>
      <c r="L231" s="34"/>
      <c r="M231" s="150"/>
      <c r="T231" s="55"/>
      <c r="AT231" s="18" t="s">
        <v>320</v>
      </c>
      <c r="AU231" s="18" t="s">
        <v>90</v>
      </c>
    </row>
    <row r="232" spans="2:65" s="1" customFormat="1" ht="21.75" customHeight="1" x14ac:dyDescent="0.2">
      <c r="B232" s="34"/>
      <c r="C232" s="134" t="s">
        <v>605</v>
      </c>
      <c r="D232" s="134" t="s">
        <v>313</v>
      </c>
      <c r="E232" s="135" t="s">
        <v>6396</v>
      </c>
      <c r="F232" s="136" t="s">
        <v>6397</v>
      </c>
      <c r="G232" s="137" t="s">
        <v>379</v>
      </c>
      <c r="H232" s="138">
        <v>91.9</v>
      </c>
      <c r="I232" s="139"/>
      <c r="J232" s="140">
        <f>ROUND(I232*H232,2)</f>
        <v>0</v>
      </c>
      <c r="K232" s="136" t="s">
        <v>317</v>
      </c>
      <c r="L232" s="34"/>
      <c r="M232" s="141" t="s">
        <v>43</v>
      </c>
      <c r="N232" s="142" t="s">
        <v>52</v>
      </c>
      <c r="P232" s="143">
        <f>O232*H232</f>
        <v>0</v>
      </c>
      <c r="Q232" s="143">
        <v>6.0600000000000003E-3</v>
      </c>
      <c r="R232" s="143">
        <f>Q232*H232</f>
        <v>0.55691400000000002</v>
      </c>
      <c r="S232" s="143">
        <v>0</v>
      </c>
      <c r="T232" s="144">
        <f>S232*H232</f>
        <v>0</v>
      </c>
      <c r="AR232" s="145" t="s">
        <v>318</v>
      </c>
      <c r="AT232" s="145" t="s">
        <v>313</v>
      </c>
      <c r="AU232" s="145" t="s">
        <v>90</v>
      </c>
      <c r="AY232" s="18" t="s">
        <v>311</v>
      </c>
      <c r="BE232" s="146">
        <f>IF(N232="základní",J232,0)</f>
        <v>0</v>
      </c>
      <c r="BF232" s="146">
        <f>IF(N232="snížená",J232,0)</f>
        <v>0</v>
      </c>
      <c r="BG232" s="146">
        <f>IF(N232="zákl. přenesená",J232,0)</f>
        <v>0</v>
      </c>
      <c r="BH232" s="146">
        <f>IF(N232="sníž. přenesená",J232,0)</f>
        <v>0</v>
      </c>
      <c r="BI232" s="146">
        <f>IF(N232="nulová",J232,0)</f>
        <v>0</v>
      </c>
      <c r="BJ232" s="18" t="s">
        <v>88</v>
      </c>
      <c r="BK232" s="146">
        <f>ROUND(I232*H232,2)</f>
        <v>0</v>
      </c>
      <c r="BL232" s="18" t="s">
        <v>318</v>
      </c>
      <c r="BM232" s="145" t="s">
        <v>6398</v>
      </c>
    </row>
    <row r="233" spans="2:65" s="1" customFormat="1" ht="11.25" x14ac:dyDescent="0.2">
      <c r="B233" s="34"/>
      <c r="D233" s="147" t="s">
        <v>320</v>
      </c>
      <c r="F233" s="148" t="s">
        <v>6399</v>
      </c>
      <c r="I233" s="149"/>
      <c r="L233" s="34"/>
      <c r="M233" s="150"/>
      <c r="T233" s="55"/>
      <c r="AT233" s="18" t="s">
        <v>320</v>
      </c>
      <c r="AU233" s="18" t="s">
        <v>90</v>
      </c>
    </row>
    <row r="234" spans="2:65" s="12" customFormat="1" ht="11.25" x14ac:dyDescent="0.2">
      <c r="B234" s="151"/>
      <c r="D234" s="152" t="s">
        <v>322</v>
      </c>
      <c r="E234" s="153" t="s">
        <v>43</v>
      </c>
      <c r="F234" s="154" t="s">
        <v>6374</v>
      </c>
      <c r="H234" s="155">
        <v>91.9</v>
      </c>
      <c r="I234" s="156"/>
      <c r="L234" s="151"/>
      <c r="M234" s="157"/>
      <c r="T234" s="158"/>
      <c r="AT234" s="153" t="s">
        <v>322</v>
      </c>
      <c r="AU234" s="153" t="s">
        <v>90</v>
      </c>
      <c r="AV234" s="12" t="s">
        <v>90</v>
      </c>
      <c r="AW234" s="12" t="s">
        <v>41</v>
      </c>
      <c r="AX234" s="12" t="s">
        <v>88</v>
      </c>
      <c r="AY234" s="153" t="s">
        <v>311</v>
      </c>
    </row>
    <row r="235" spans="2:65" s="1" customFormat="1" ht="24.2" customHeight="1" x14ac:dyDescent="0.2">
      <c r="B235" s="34"/>
      <c r="C235" s="134" t="s">
        <v>611</v>
      </c>
      <c r="D235" s="134" t="s">
        <v>313</v>
      </c>
      <c r="E235" s="135" t="s">
        <v>6400</v>
      </c>
      <c r="F235" s="136" t="s">
        <v>6401</v>
      </c>
      <c r="G235" s="137" t="s">
        <v>340</v>
      </c>
      <c r="H235" s="138">
        <v>370</v>
      </c>
      <c r="I235" s="139"/>
      <c r="J235" s="140">
        <f>ROUND(I235*H235,2)</f>
        <v>0</v>
      </c>
      <c r="K235" s="136" t="s">
        <v>43</v>
      </c>
      <c r="L235" s="34"/>
      <c r="M235" s="141" t="s">
        <v>43</v>
      </c>
      <c r="N235" s="142" t="s">
        <v>52</v>
      </c>
      <c r="P235" s="143">
        <f>O235*H235</f>
        <v>0</v>
      </c>
      <c r="Q235" s="143">
        <v>0</v>
      </c>
      <c r="R235" s="143">
        <f>Q235*H235</f>
        <v>0</v>
      </c>
      <c r="S235" s="143">
        <v>0</v>
      </c>
      <c r="T235" s="144">
        <f>S235*H235</f>
        <v>0</v>
      </c>
      <c r="AR235" s="145" t="s">
        <v>318</v>
      </c>
      <c r="AT235" s="145" t="s">
        <v>313</v>
      </c>
      <c r="AU235" s="145" t="s">
        <v>90</v>
      </c>
      <c r="AY235" s="18" t="s">
        <v>311</v>
      </c>
      <c r="BE235" s="146">
        <f>IF(N235="základní",J235,0)</f>
        <v>0</v>
      </c>
      <c r="BF235" s="146">
        <f>IF(N235="snížená",J235,0)</f>
        <v>0</v>
      </c>
      <c r="BG235" s="146">
        <f>IF(N235="zákl. přenesená",J235,0)</f>
        <v>0</v>
      </c>
      <c r="BH235" s="146">
        <f>IF(N235="sníž. přenesená",J235,0)</f>
        <v>0</v>
      </c>
      <c r="BI235" s="146">
        <f>IF(N235="nulová",J235,0)</f>
        <v>0</v>
      </c>
      <c r="BJ235" s="18" t="s">
        <v>88</v>
      </c>
      <c r="BK235" s="146">
        <f>ROUND(I235*H235,2)</f>
        <v>0</v>
      </c>
      <c r="BL235" s="18" t="s">
        <v>318</v>
      </c>
      <c r="BM235" s="145" t="s">
        <v>6402</v>
      </c>
    </row>
    <row r="236" spans="2:65" s="12" customFormat="1" ht="11.25" x14ac:dyDescent="0.2">
      <c r="B236" s="151"/>
      <c r="D236" s="152" t="s">
        <v>322</v>
      </c>
      <c r="E236" s="153" t="s">
        <v>43</v>
      </c>
      <c r="F236" s="154" t="s">
        <v>6403</v>
      </c>
      <c r="H236" s="155">
        <v>370</v>
      </c>
      <c r="I236" s="156"/>
      <c r="L236" s="151"/>
      <c r="M236" s="157"/>
      <c r="T236" s="158"/>
      <c r="AT236" s="153" t="s">
        <v>322</v>
      </c>
      <c r="AU236" s="153" t="s">
        <v>90</v>
      </c>
      <c r="AV236" s="12" t="s">
        <v>90</v>
      </c>
      <c r="AW236" s="12" t="s">
        <v>41</v>
      </c>
      <c r="AX236" s="12" t="s">
        <v>88</v>
      </c>
      <c r="AY236" s="153" t="s">
        <v>311</v>
      </c>
    </row>
    <row r="237" spans="2:65" s="1" customFormat="1" ht="16.5" customHeight="1" x14ac:dyDescent="0.2">
      <c r="B237" s="34"/>
      <c r="C237" s="134" t="s">
        <v>617</v>
      </c>
      <c r="D237" s="134" t="s">
        <v>313</v>
      </c>
      <c r="E237" s="135" t="s">
        <v>6404</v>
      </c>
      <c r="F237" s="136" t="s">
        <v>6405</v>
      </c>
      <c r="G237" s="137" t="s">
        <v>371</v>
      </c>
      <c r="H237" s="138">
        <v>1.341</v>
      </c>
      <c r="I237" s="139"/>
      <c r="J237" s="140">
        <f>ROUND(I237*H237,2)</f>
        <v>0</v>
      </c>
      <c r="K237" s="136" t="s">
        <v>317</v>
      </c>
      <c r="L237" s="34"/>
      <c r="M237" s="141" t="s">
        <v>43</v>
      </c>
      <c r="N237" s="142" t="s">
        <v>52</v>
      </c>
      <c r="P237" s="143">
        <f>O237*H237</f>
        <v>0</v>
      </c>
      <c r="Q237" s="143">
        <v>1.0160100000000001</v>
      </c>
      <c r="R237" s="143">
        <f>Q237*H237</f>
        <v>1.3624694100000001</v>
      </c>
      <c r="S237" s="143">
        <v>0</v>
      </c>
      <c r="T237" s="144">
        <f>S237*H237</f>
        <v>0</v>
      </c>
      <c r="AR237" s="145" t="s">
        <v>318</v>
      </c>
      <c r="AT237" s="145" t="s">
        <v>313</v>
      </c>
      <c r="AU237" s="145" t="s">
        <v>90</v>
      </c>
      <c r="AY237" s="18" t="s">
        <v>311</v>
      </c>
      <c r="BE237" s="146">
        <f>IF(N237="základní",J237,0)</f>
        <v>0</v>
      </c>
      <c r="BF237" s="146">
        <f>IF(N237="snížená",J237,0)</f>
        <v>0</v>
      </c>
      <c r="BG237" s="146">
        <f>IF(N237="zákl. přenesená",J237,0)</f>
        <v>0</v>
      </c>
      <c r="BH237" s="146">
        <f>IF(N237="sníž. přenesená",J237,0)</f>
        <v>0</v>
      </c>
      <c r="BI237" s="146">
        <f>IF(N237="nulová",J237,0)</f>
        <v>0</v>
      </c>
      <c r="BJ237" s="18" t="s">
        <v>88</v>
      </c>
      <c r="BK237" s="146">
        <f>ROUND(I237*H237,2)</f>
        <v>0</v>
      </c>
      <c r="BL237" s="18" t="s">
        <v>318</v>
      </c>
      <c r="BM237" s="145" t="s">
        <v>6406</v>
      </c>
    </row>
    <row r="238" spans="2:65" s="1" customFormat="1" ht="11.25" x14ac:dyDescent="0.2">
      <c r="B238" s="34"/>
      <c r="D238" s="147" t="s">
        <v>320</v>
      </c>
      <c r="F238" s="148" t="s">
        <v>6407</v>
      </c>
      <c r="I238" s="149"/>
      <c r="L238" s="34"/>
      <c r="M238" s="150"/>
      <c r="T238" s="55"/>
      <c r="AT238" s="18" t="s">
        <v>320</v>
      </c>
      <c r="AU238" s="18" t="s">
        <v>90</v>
      </c>
    </row>
    <row r="239" spans="2:65" s="14" customFormat="1" ht="11.25" x14ac:dyDescent="0.2">
      <c r="B239" s="166"/>
      <c r="D239" s="152" t="s">
        <v>322</v>
      </c>
      <c r="E239" s="167" t="s">
        <v>43</v>
      </c>
      <c r="F239" s="168" t="s">
        <v>6408</v>
      </c>
      <c r="H239" s="167" t="s">
        <v>43</v>
      </c>
      <c r="I239" s="169"/>
      <c r="L239" s="166"/>
      <c r="M239" s="170"/>
      <c r="T239" s="171"/>
      <c r="AT239" s="167" t="s">
        <v>322</v>
      </c>
      <c r="AU239" s="167" t="s">
        <v>90</v>
      </c>
      <c r="AV239" s="14" t="s">
        <v>88</v>
      </c>
      <c r="AW239" s="14" t="s">
        <v>41</v>
      </c>
      <c r="AX239" s="14" t="s">
        <v>81</v>
      </c>
      <c r="AY239" s="167" t="s">
        <v>311</v>
      </c>
    </row>
    <row r="240" spans="2:65" s="12" customFormat="1" ht="11.25" x14ac:dyDescent="0.2">
      <c r="B240" s="151"/>
      <c r="D240" s="152" t="s">
        <v>322</v>
      </c>
      <c r="E240" s="153" t="s">
        <v>43</v>
      </c>
      <c r="F240" s="154" t="s">
        <v>6409</v>
      </c>
      <c r="H240" s="155">
        <v>1.341</v>
      </c>
      <c r="I240" s="156"/>
      <c r="L240" s="151"/>
      <c r="M240" s="157"/>
      <c r="T240" s="158"/>
      <c r="AT240" s="153" t="s">
        <v>322</v>
      </c>
      <c r="AU240" s="153" t="s">
        <v>90</v>
      </c>
      <c r="AV240" s="12" t="s">
        <v>90</v>
      </c>
      <c r="AW240" s="12" t="s">
        <v>41</v>
      </c>
      <c r="AX240" s="12" t="s">
        <v>88</v>
      </c>
      <c r="AY240" s="153" t="s">
        <v>311</v>
      </c>
    </row>
    <row r="241" spans="2:65" s="1" customFormat="1" ht="16.5" customHeight="1" x14ac:dyDescent="0.2">
      <c r="B241" s="34"/>
      <c r="C241" s="134" t="s">
        <v>622</v>
      </c>
      <c r="D241" s="134" t="s">
        <v>313</v>
      </c>
      <c r="E241" s="135" t="s">
        <v>6410</v>
      </c>
      <c r="F241" s="136" t="s">
        <v>6411</v>
      </c>
      <c r="G241" s="137" t="s">
        <v>250</v>
      </c>
      <c r="H241" s="138">
        <v>217.7</v>
      </c>
      <c r="I241" s="139"/>
      <c r="J241" s="140">
        <f>ROUND(I241*H241,2)</f>
        <v>0</v>
      </c>
      <c r="K241" s="136" t="s">
        <v>317</v>
      </c>
      <c r="L241" s="34"/>
      <c r="M241" s="141" t="s">
        <v>43</v>
      </c>
      <c r="N241" s="142" t="s">
        <v>52</v>
      </c>
      <c r="P241" s="143">
        <f>O241*H241</f>
        <v>0</v>
      </c>
      <c r="Q241" s="143">
        <v>4.6999999999999999E-4</v>
      </c>
      <c r="R241" s="143">
        <f>Q241*H241</f>
        <v>0.10231899999999999</v>
      </c>
      <c r="S241" s="143">
        <v>0</v>
      </c>
      <c r="T241" s="144">
        <f>S241*H241</f>
        <v>0</v>
      </c>
      <c r="AR241" s="145" t="s">
        <v>318</v>
      </c>
      <c r="AT241" s="145" t="s">
        <v>313</v>
      </c>
      <c r="AU241" s="145" t="s">
        <v>90</v>
      </c>
      <c r="AY241" s="18" t="s">
        <v>311</v>
      </c>
      <c r="BE241" s="146">
        <f>IF(N241="základní",J241,0)</f>
        <v>0</v>
      </c>
      <c r="BF241" s="146">
        <f>IF(N241="snížená",J241,0)</f>
        <v>0</v>
      </c>
      <c r="BG241" s="146">
        <f>IF(N241="zákl. přenesená",J241,0)</f>
        <v>0</v>
      </c>
      <c r="BH241" s="146">
        <f>IF(N241="sníž. přenesená",J241,0)</f>
        <v>0</v>
      </c>
      <c r="BI241" s="146">
        <f>IF(N241="nulová",J241,0)</f>
        <v>0</v>
      </c>
      <c r="BJ241" s="18" t="s">
        <v>88</v>
      </c>
      <c r="BK241" s="146">
        <f>ROUND(I241*H241,2)</f>
        <v>0</v>
      </c>
      <c r="BL241" s="18" t="s">
        <v>318</v>
      </c>
      <c r="BM241" s="145" t="s">
        <v>6412</v>
      </c>
    </row>
    <row r="242" spans="2:65" s="1" customFormat="1" ht="11.25" x14ac:dyDescent="0.2">
      <c r="B242" s="34"/>
      <c r="D242" s="147" t="s">
        <v>320</v>
      </c>
      <c r="F242" s="148" t="s">
        <v>6413</v>
      </c>
      <c r="I242" s="149"/>
      <c r="L242" s="34"/>
      <c r="M242" s="150"/>
      <c r="T242" s="55"/>
      <c r="AT242" s="18" t="s">
        <v>320</v>
      </c>
      <c r="AU242" s="18" t="s">
        <v>90</v>
      </c>
    </row>
    <row r="243" spans="2:65" s="12" customFormat="1" ht="11.25" x14ac:dyDescent="0.2">
      <c r="B243" s="151"/>
      <c r="D243" s="152" t="s">
        <v>322</v>
      </c>
      <c r="E243" s="153" t="s">
        <v>43</v>
      </c>
      <c r="F243" s="154" t="s">
        <v>6295</v>
      </c>
      <c r="H243" s="155">
        <v>217.7</v>
      </c>
      <c r="I243" s="156"/>
      <c r="L243" s="151"/>
      <c r="M243" s="157"/>
      <c r="T243" s="158"/>
      <c r="AT243" s="153" t="s">
        <v>322</v>
      </c>
      <c r="AU243" s="153" t="s">
        <v>90</v>
      </c>
      <c r="AV243" s="12" t="s">
        <v>90</v>
      </c>
      <c r="AW243" s="12" t="s">
        <v>41</v>
      </c>
      <c r="AX243" s="12" t="s">
        <v>88</v>
      </c>
      <c r="AY243" s="153" t="s">
        <v>311</v>
      </c>
    </row>
    <row r="244" spans="2:65" s="1" customFormat="1" ht="16.5" customHeight="1" x14ac:dyDescent="0.2">
      <c r="B244" s="34"/>
      <c r="C244" s="134" t="s">
        <v>627</v>
      </c>
      <c r="D244" s="134" t="s">
        <v>313</v>
      </c>
      <c r="E244" s="135" t="s">
        <v>6414</v>
      </c>
      <c r="F244" s="136" t="s">
        <v>6415</v>
      </c>
      <c r="G244" s="137" t="s">
        <v>379</v>
      </c>
      <c r="H244" s="138">
        <v>16.5</v>
      </c>
      <c r="I244" s="139"/>
      <c r="J244" s="140">
        <f>ROUND(I244*H244,2)</f>
        <v>0</v>
      </c>
      <c r="K244" s="136" t="s">
        <v>317</v>
      </c>
      <c r="L244" s="34"/>
      <c r="M244" s="141" t="s">
        <v>43</v>
      </c>
      <c r="N244" s="142" t="s">
        <v>52</v>
      </c>
      <c r="P244" s="143">
        <f>O244*H244</f>
        <v>0</v>
      </c>
      <c r="Q244" s="143">
        <v>0</v>
      </c>
      <c r="R244" s="143">
        <f>Q244*H244</f>
        <v>0</v>
      </c>
      <c r="S244" s="143">
        <v>0</v>
      </c>
      <c r="T244" s="144">
        <f>S244*H244</f>
        <v>0</v>
      </c>
      <c r="AR244" s="145" t="s">
        <v>318</v>
      </c>
      <c r="AT244" s="145" t="s">
        <v>313</v>
      </c>
      <c r="AU244" s="145" t="s">
        <v>90</v>
      </c>
      <c r="AY244" s="18" t="s">
        <v>311</v>
      </c>
      <c r="BE244" s="146">
        <f>IF(N244="základní",J244,0)</f>
        <v>0</v>
      </c>
      <c r="BF244" s="146">
        <f>IF(N244="snížená",J244,0)</f>
        <v>0</v>
      </c>
      <c r="BG244" s="146">
        <f>IF(N244="zákl. přenesená",J244,0)</f>
        <v>0</v>
      </c>
      <c r="BH244" s="146">
        <f>IF(N244="sníž. přenesená",J244,0)</f>
        <v>0</v>
      </c>
      <c r="BI244" s="146">
        <f>IF(N244="nulová",J244,0)</f>
        <v>0</v>
      </c>
      <c r="BJ244" s="18" t="s">
        <v>88</v>
      </c>
      <c r="BK244" s="146">
        <f>ROUND(I244*H244,2)</f>
        <v>0</v>
      </c>
      <c r="BL244" s="18" t="s">
        <v>318</v>
      </c>
      <c r="BM244" s="145" t="s">
        <v>6416</v>
      </c>
    </row>
    <row r="245" spans="2:65" s="1" customFormat="1" ht="11.25" x14ac:dyDescent="0.2">
      <c r="B245" s="34"/>
      <c r="D245" s="147" t="s">
        <v>320</v>
      </c>
      <c r="F245" s="148" t="s">
        <v>6417</v>
      </c>
      <c r="I245" s="149"/>
      <c r="L245" s="34"/>
      <c r="M245" s="150"/>
      <c r="T245" s="55"/>
      <c r="AT245" s="18" t="s">
        <v>320</v>
      </c>
      <c r="AU245" s="18" t="s">
        <v>90</v>
      </c>
    </row>
    <row r="246" spans="2:65" s="12" customFormat="1" ht="11.25" x14ac:dyDescent="0.2">
      <c r="B246" s="151"/>
      <c r="D246" s="152" t="s">
        <v>322</v>
      </c>
      <c r="E246" s="153" t="s">
        <v>43</v>
      </c>
      <c r="F246" s="154" t="s">
        <v>6383</v>
      </c>
      <c r="H246" s="155">
        <v>16.5</v>
      </c>
      <c r="I246" s="156"/>
      <c r="L246" s="151"/>
      <c r="M246" s="157"/>
      <c r="T246" s="158"/>
      <c r="AT246" s="153" t="s">
        <v>322</v>
      </c>
      <c r="AU246" s="153" t="s">
        <v>90</v>
      </c>
      <c r="AV246" s="12" t="s">
        <v>90</v>
      </c>
      <c r="AW246" s="12" t="s">
        <v>41</v>
      </c>
      <c r="AX246" s="12" t="s">
        <v>88</v>
      </c>
      <c r="AY246" s="153" t="s">
        <v>311</v>
      </c>
    </row>
    <row r="247" spans="2:65" s="1" customFormat="1" ht="16.5" customHeight="1" x14ac:dyDescent="0.2">
      <c r="B247" s="34"/>
      <c r="C247" s="134" t="s">
        <v>633</v>
      </c>
      <c r="D247" s="134" t="s">
        <v>313</v>
      </c>
      <c r="E247" s="135" t="s">
        <v>6418</v>
      </c>
      <c r="F247" s="136" t="s">
        <v>6419</v>
      </c>
      <c r="G247" s="137" t="s">
        <v>250</v>
      </c>
      <c r="H247" s="138">
        <v>217.7</v>
      </c>
      <c r="I247" s="139"/>
      <c r="J247" s="140">
        <f>ROUND(I247*H247,2)</f>
        <v>0</v>
      </c>
      <c r="K247" s="136" t="s">
        <v>317</v>
      </c>
      <c r="L247" s="34"/>
      <c r="M247" s="141" t="s">
        <v>43</v>
      </c>
      <c r="N247" s="142" t="s">
        <v>52</v>
      </c>
      <c r="P247" s="143">
        <f>O247*H247</f>
        <v>0</v>
      </c>
      <c r="Q247" s="143">
        <v>0</v>
      </c>
      <c r="R247" s="143">
        <f>Q247*H247</f>
        <v>0</v>
      </c>
      <c r="S247" s="143">
        <v>0</v>
      </c>
      <c r="T247" s="144">
        <f>S247*H247</f>
        <v>0</v>
      </c>
      <c r="AR247" s="145" t="s">
        <v>318</v>
      </c>
      <c r="AT247" s="145" t="s">
        <v>313</v>
      </c>
      <c r="AU247" s="145" t="s">
        <v>90</v>
      </c>
      <c r="AY247" s="18" t="s">
        <v>311</v>
      </c>
      <c r="BE247" s="146">
        <f>IF(N247="základní",J247,0)</f>
        <v>0</v>
      </c>
      <c r="BF247" s="146">
        <f>IF(N247="snížená",J247,0)</f>
        <v>0</v>
      </c>
      <c r="BG247" s="146">
        <f>IF(N247="zákl. přenesená",J247,0)</f>
        <v>0</v>
      </c>
      <c r="BH247" s="146">
        <f>IF(N247="sníž. přenesená",J247,0)</f>
        <v>0</v>
      </c>
      <c r="BI247" s="146">
        <f>IF(N247="nulová",J247,0)</f>
        <v>0</v>
      </c>
      <c r="BJ247" s="18" t="s">
        <v>88</v>
      </c>
      <c r="BK247" s="146">
        <f>ROUND(I247*H247,2)</f>
        <v>0</v>
      </c>
      <c r="BL247" s="18" t="s">
        <v>318</v>
      </c>
      <c r="BM247" s="145" t="s">
        <v>6420</v>
      </c>
    </row>
    <row r="248" spans="2:65" s="1" customFormat="1" ht="11.25" x14ac:dyDescent="0.2">
      <c r="B248" s="34"/>
      <c r="D248" s="147" t="s">
        <v>320</v>
      </c>
      <c r="F248" s="148" t="s">
        <v>6421</v>
      </c>
      <c r="I248" s="149"/>
      <c r="L248" s="34"/>
      <c r="M248" s="150"/>
      <c r="T248" s="55"/>
      <c r="AT248" s="18" t="s">
        <v>320</v>
      </c>
      <c r="AU248" s="18" t="s">
        <v>90</v>
      </c>
    </row>
    <row r="249" spans="2:65" s="12" customFormat="1" ht="11.25" x14ac:dyDescent="0.2">
      <c r="B249" s="151"/>
      <c r="D249" s="152" t="s">
        <v>322</v>
      </c>
      <c r="E249" s="153" t="s">
        <v>43</v>
      </c>
      <c r="F249" s="154" t="s">
        <v>6295</v>
      </c>
      <c r="H249" s="155">
        <v>217.7</v>
      </c>
      <c r="I249" s="156"/>
      <c r="L249" s="151"/>
      <c r="M249" s="157"/>
      <c r="T249" s="158"/>
      <c r="AT249" s="153" t="s">
        <v>322</v>
      </c>
      <c r="AU249" s="153" t="s">
        <v>90</v>
      </c>
      <c r="AV249" s="12" t="s">
        <v>90</v>
      </c>
      <c r="AW249" s="12" t="s">
        <v>41</v>
      </c>
      <c r="AX249" s="12" t="s">
        <v>88</v>
      </c>
      <c r="AY249" s="153" t="s">
        <v>311</v>
      </c>
    </row>
    <row r="250" spans="2:65" s="1" customFormat="1" ht="16.5" customHeight="1" x14ac:dyDescent="0.2">
      <c r="B250" s="34"/>
      <c r="C250" s="134" t="s">
        <v>639</v>
      </c>
      <c r="D250" s="134" t="s">
        <v>313</v>
      </c>
      <c r="E250" s="135" t="s">
        <v>6422</v>
      </c>
      <c r="F250" s="136" t="s">
        <v>6423</v>
      </c>
      <c r="G250" s="137" t="s">
        <v>250</v>
      </c>
      <c r="H250" s="138">
        <v>217.7</v>
      </c>
      <c r="I250" s="139"/>
      <c r="J250" s="140">
        <f>ROUND(I250*H250,2)</f>
        <v>0</v>
      </c>
      <c r="K250" s="136" t="s">
        <v>43</v>
      </c>
      <c r="L250" s="34"/>
      <c r="M250" s="141" t="s">
        <v>43</v>
      </c>
      <c r="N250" s="142" t="s">
        <v>52</v>
      </c>
      <c r="P250" s="143">
        <f>O250*H250</f>
        <v>0</v>
      </c>
      <c r="Q250" s="143">
        <v>0</v>
      </c>
      <c r="R250" s="143">
        <f>Q250*H250</f>
        <v>0</v>
      </c>
      <c r="S250" s="143">
        <v>0</v>
      </c>
      <c r="T250" s="144">
        <f>S250*H250</f>
        <v>0</v>
      </c>
      <c r="AR250" s="145" t="s">
        <v>318</v>
      </c>
      <c r="AT250" s="145" t="s">
        <v>313</v>
      </c>
      <c r="AU250" s="145" t="s">
        <v>90</v>
      </c>
      <c r="AY250" s="18" t="s">
        <v>311</v>
      </c>
      <c r="BE250" s="146">
        <f>IF(N250="základní",J250,0)</f>
        <v>0</v>
      </c>
      <c r="BF250" s="146">
        <f>IF(N250="snížená",J250,0)</f>
        <v>0</v>
      </c>
      <c r="BG250" s="146">
        <f>IF(N250="zákl. přenesená",J250,0)</f>
        <v>0</v>
      </c>
      <c r="BH250" s="146">
        <f>IF(N250="sníž. přenesená",J250,0)</f>
        <v>0</v>
      </c>
      <c r="BI250" s="146">
        <f>IF(N250="nulová",J250,0)</f>
        <v>0</v>
      </c>
      <c r="BJ250" s="18" t="s">
        <v>88</v>
      </c>
      <c r="BK250" s="146">
        <f>ROUND(I250*H250,2)</f>
        <v>0</v>
      </c>
      <c r="BL250" s="18" t="s">
        <v>318</v>
      </c>
      <c r="BM250" s="145" t="s">
        <v>6424</v>
      </c>
    </row>
    <row r="251" spans="2:65" s="12" customFormat="1" ht="11.25" x14ac:dyDescent="0.2">
      <c r="B251" s="151"/>
      <c r="D251" s="152" t="s">
        <v>322</v>
      </c>
      <c r="E251" s="153" t="s">
        <v>43</v>
      </c>
      <c r="F251" s="154" t="s">
        <v>6295</v>
      </c>
      <c r="H251" s="155">
        <v>217.7</v>
      </c>
      <c r="I251" s="156"/>
      <c r="L251" s="151"/>
      <c r="M251" s="157"/>
      <c r="T251" s="158"/>
      <c r="AT251" s="153" t="s">
        <v>322</v>
      </c>
      <c r="AU251" s="153" t="s">
        <v>90</v>
      </c>
      <c r="AV251" s="12" t="s">
        <v>90</v>
      </c>
      <c r="AW251" s="12" t="s">
        <v>41</v>
      </c>
      <c r="AX251" s="12" t="s">
        <v>88</v>
      </c>
      <c r="AY251" s="153" t="s">
        <v>311</v>
      </c>
    </row>
    <row r="252" spans="2:65" s="1" customFormat="1" ht="24.2" customHeight="1" x14ac:dyDescent="0.2">
      <c r="B252" s="34"/>
      <c r="C252" s="134" t="s">
        <v>645</v>
      </c>
      <c r="D252" s="134" t="s">
        <v>313</v>
      </c>
      <c r="E252" s="135" t="s">
        <v>6425</v>
      </c>
      <c r="F252" s="136" t="s">
        <v>6426</v>
      </c>
      <c r="G252" s="137" t="s">
        <v>379</v>
      </c>
      <c r="H252" s="138">
        <v>190.3</v>
      </c>
      <c r="I252" s="139"/>
      <c r="J252" s="140">
        <f>ROUND(I252*H252,2)</f>
        <v>0</v>
      </c>
      <c r="K252" s="136" t="s">
        <v>317</v>
      </c>
      <c r="L252" s="34"/>
      <c r="M252" s="141" t="s">
        <v>43</v>
      </c>
      <c r="N252" s="142" t="s">
        <v>52</v>
      </c>
      <c r="P252" s="143">
        <f>O252*H252</f>
        <v>0</v>
      </c>
      <c r="Q252" s="143">
        <v>0.13095999999999999</v>
      </c>
      <c r="R252" s="143">
        <f>Q252*H252</f>
        <v>24.921688</v>
      </c>
      <c r="S252" s="143">
        <v>0</v>
      </c>
      <c r="T252" s="144">
        <f>S252*H252</f>
        <v>0</v>
      </c>
      <c r="AR252" s="145" t="s">
        <v>318</v>
      </c>
      <c r="AT252" s="145" t="s">
        <v>313</v>
      </c>
      <c r="AU252" s="145" t="s">
        <v>90</v>
      </c>
      <c r="AY252" s="18" t="s">
        <v>311</v>
      </c>
      <c r="BE252" s="146">
        <f>IF(N252="základní",J252,0)</f>
        <v>0</v>
      </c>
      <c r="BF252" s="146">
        <f>IF(N252="snížená",J252,0)</f>
        <v>0</v>
      </c>
      <c r="BG252" s="146">
        <f>IF(N252="zákl. přenesená",J252,0)</f>
        <v>0</v>
      </c>
      <c r="BH252" s="146">
        <f>IF(N252="sníž. přenesená",J252,0)</f>
        <v>0</v>
      </c>
      <c r="BI252" s="146">
        <f>IF(N252="nulová",J252,0)</f>
        <v>0</v>
      </c>
      <c r="BJ252" s="18" t="s">
        <v>88</v>
      </c>
      <c r="BK252" s="146">
        <f>ROUND(I252*H252,2)</f>
        <v>0</v>
      </c>
      <c r="BL252" s="18" t="s">
        <v>318</v>
      </c>
      <c r="BM252" s="145" t="s">
        <v>6427</v>
      </c>
    </row>
    <row r="253" spans="2:65" s="1" customFormat="1" ht="11.25" x14ac:dyDescent="0.2">
      <c r="B253" s="34"/>
      <c r="D253" s="147" t="s">
        <v>320</v>
      </c>
      <c r="F253" s="148" t="s">
        <v>6428</v>
      </c>
      <c r="I253" s="149"/>
      <c r="L253" s="34"/>
      <c r="M253" s="150"/>
      <c r="T253" s="55"/>
      <c r="AT253" s="18" t="s">
        <v>320</v>
      </c>
      <c r="AU253" s="18" t="s">
        <v>90</v>
      </c>
    </row>
    <row r="254" spans="2:65" s="12" customFormat="1" ht="11.25" x14ac:dyDescent="0.2">
      <c r="B254" s="151"/>
      <c r="D254" s="152" t="s">
        <v>322</v>
      </c>
      <c r="E254" s="153" t="s">
        <v>43</v>
      </c>
      <c r="F254" s="154" t="s">
        <v>6429</v>
      </c>
      <c r="H254" s="155">
        <v>66.599999999999994</v>
      </c>
      <c r="I254" s="156"/>
      <c r="L254" s="151"/>
      <c r="M254" s="157"/>
      <c r="T254" s="158"/>
      <c r="AT254" s="153" t="s">
        <v>322</v>
      </c>
      <c r="AU254" s="153" t="s">
        <v>90</v>
      </c>
      <c r="AV254" s="12" t="s">
        <v>90</v>
      </c>
      <c r="AW254" s="12" t="s">
        <v>41</v>
      </c>
      <c r="AX254" s="12" t="s">
        <v>81</v>
      </c>
      <c r="AY254" s="153" t="s">
        <v>311</v>
      </c>
    </row>
    <row r="255" spans="2:65" s="12" customFormat="1" ht="11.25" x14ac:dyDescent="0.2">
      <c r="B255" s="151"/>
      <c r="D255" s="152" t="s">
        <v>322</v>
      </c>
      <c r="E255" s="153" t="s">
        <v>43</v>
      </c>
      <c r="F255" s="154" t="s">
        <v>6430</v>
      </c>
      <c r="H255" s="155">
        <v>123.7</v>
      </c>
      <c r="I255" s="156"/>
      <c r="L255" s="151"/>
      <c r="M255" s="157"/>
      <c r="T255" s="158"/>
      <c r="AT255" s="153" t="s">
        <v>322</v>
      </c>
      <c r="AU255" s="153" t="s">
        <v>90</v>
      </c>
      <c r="AV255" s="12" t="s">
        <v>90</v>
      </c>
      <c r="AW255" s="12" t="s">
        <v>41</v>
      </c>
      <c r="AX255" s="12" t="s">
        <v>81</v>
      </c>
      <c r="AY255" s="153" t="s">
        <v>311</v>
      </c>
    </row>
    <row r="256" spans="2:65" s="13" customFormat="1" ht="11.25" x14ac:dyDescent="0.2">
      <c r="B256" s="159"/>
      <c r="D256" s="152" t="s">
        <v>322</v>
      </c>
      <c r="E256" s="160" t="s">
        <v>43</v>
      </c>
      <c r="F256" s="161" t="s">
        <v>331</v>
      </c>
      <c r="H256" s="162">
        <v>190.3</v>
      </c>
      <c r="I256" s="163"/>
      <c r="L256" s="159"/>
      <c r="M256" s="164"/>
      <c r="T256" s="165"/>
      <c r="AT256" s="160" t="s">
        <v>322</v>
      </c>
      <c r="AU256" s="160" t="s">
        <v>90</v>
      </c>
      <c r="AV256" s="13" t="s">
        <v>318</v>
      </c>
      <c r="AW256" s="13" t="s">
        <v>41</v>
      </c>
      <c r="AX256" s="13" t="s">
        <v>88</v>
      </c>
      <c r="AY256" s="160" t="s">
        <v>311</v>
      </c>
    </row>
    <row r="257" spans="2:65" s="1" customFormat="1" ht="16.5" customHeight="1" x14ac:dyDescent="0.2">
      <c r="B257" s="34"/>
      <c r="C257" s="172" t="s">
        <v>651</v>
      </c>
      <c r="D257" s="172" t="s">
        <v>634</v>
      </c>
      <c r="E257" s="173" t="s">
        <v>6431</v>
      </c>
      <c r="F257" s="174" t="s">
        <v>6432</v>
      </c>
      <c r="G257" s="175" t="s">
        <v>379</v>
      </c>
      <c r="H257" s="176">
        <v>190.3</v>
      </c>
      <c r="I257" s="177"/>
      <c r="J257" s="178">
        <f>ROUND(I257*H257,2)</f>
        <v>0</v>
      </c>
      <c r="K257" s="174" t="s">
        <v>317</v>
      </c>
      <c r="L257" s="179"/>
      <c r="M257" s="180" t="s">
        <v>43</v>
      </c>
      <c r="N257" s="181" t="s">
        <v>52</v>
      </c>
      <c r="P257" s="143">
        <f>O257*H257</f>
        <v>0</v>
      </c>
      <c r="Q257" s="143">
        <v>0.12</v>
      </c>
      <c r="R257" s="143">
        <f>Q257*H257</f>
        <v>22.836000000000002</v>
      </c>
      <c r="S257" s="143">
        <v>0</v>
      </c>
      <c r="T257" s="144">
        <f>S257*H257</f>
        <v>0</v>
      </c>
      <c r="AR257" s="145" t="s">
        <v>362</v>
      </c>
      <c r="AT257" s="145" t="s">
        <v>634</v>
      </c>
      <c r="AU257" s="145" t="s">
        <v>90</v>
      </c>
      <c r="AY257" s="18" t="s">
        <v>311</v>
      </c>
      <c r="BE257" s="146">
        <f>IF(N257="základní",J257,0)</f>
        <v>0</v>
      </c>
      <c r="BF257" s="146">
        <f>IF(N257="snížená",J257,0)</f>
        <v>0</v>
      </c>
      <c r="BG257" s="146">
        <f>IF(N257="zákl. přenesená",J257,0)</f>
        <v>0</v>
      </c>
      <c r="BH257" s="146">
        <f>IF(N257="sníž. přenesená",J257,0)</f>
        <v>0</v>
      </c>
      <c r="BI257" s="146">
        <f>IF(N257="nulová",J257,0)</f>
        <v>0</v>
      </c>
      <c r="BJ257" s="18" t="s">
        <v>88</v>
      </c>
      <c r="BK257" s="146">
        <f>ROUND(I257*H257,2)</f>
        <v>0</v>
      </c>
      <c r="BL257" s="18" t="s">
        <v>318</v>
      </c>
      <c r="BM257" s="145" t="s">
        <v>6433</v>
      </c>
    </row>
    <row r="258" spans="2:65" s="11" customFormat="1" ht="22.9" customHeight="1" x14ac:dyDescent="0.2">
      <c r="B258" s="122"/>
      <c r="D258" s="123" t="s">
        <v>80</v>
      </c>
      <c r="E258" s="132" t="s">
        <v>868</v>
      </c>
      <c r="F258" s="132" t="s">
        <v>1865</v>
      </c>
      <c r="I258" s="125"/>
      <c r="J258" s="133">
        <f>BK258</f>
        <v>0</v>
      </c>
      <c r="L258" s="122"/>
      <c r="M258" s="127"/>
      <c r="P258" s="128">
        <f>SUM(P259:P263)</f>
        <v>0</v>
      </c>
      <c r="R258" s="128">
        <f>SUM(R259:R263)</f>
        <v>0</v>
      </c>
      <c r="T258" s="129">
        <f>SUM(T259:T263)</f>
        <v>0</v>
      </c>
      <c r="AR258" s="123" t="s">
        <v>88</v>
      </c>
      <c r="AT258" s="130" t="s">
        <v>80</v>
      </c>
      <c r="AU258" s="130" t="s">
        <v>88</v>
      </c>
      <c r="AY258" s="123" t="s">
        <v>311</v>
      </c>
      <c r="BK258" s="131">
        <f>SUM(BK259:BK263)</f>
        <v>0</v>
      </c>
    </row>
    <row r="259" spans="2:65" s="1" customFormat="1" ht="24.2" customHeight="1" x14ac:dyDescent="0.2">
      <c r="B259" s="34"/>
      <c r="C259" s="134" t="s">
        <v>672</v>
      </c>
      <c r="D259" s="134" t="s">
        <v>313</v>
      </c>
      <c r="E259" s="135" t="s">
        <v>6434</v>
      </c>
      <c r="F259" s="136" t="s">
        <v>6435</v>
      </c>
      <c r="G259" s="137" t="s">
        <v>371</v>
      </c>
      <c r="H259" s="138">
        <v>2172.6039999999998</v>
      </c>
      <c r="I259" s="139"/>
      <c r="J259" s="140">
        <f>ROUND(I259*H259,2)</f>
        <v>0</v>
      </c>
      <c r="K259" s="136" t="s">
        <v>317</v>
      </c>
      <c r="L259" s="34"/>
      <c r="M259" s="141" t="s">
        <v>43</v>
      </c>
      <c r="N259" s="142" t="s">
        <v>52</v>
      </c>
      <c r="P259" s="143">
        <f>O259*H259</f>
        <v>0</v>
      </c>
      <c r="Q259" s="143">
        <v>0</v>
      </c>
      <c r="R259" s="143">
        <f>Q259*H259</f>
        <v>0</v>
      </c>
      <c r="S259" s="143">
        <v>0</v>
      </c>
      <c r="T259" s="144">
        <f>S259*H259</f>
        <v>0</v>
      </c>
      <c r="AR259" s="145" t="s">
        <v>318</v>
      </c>
      <c r="AT259" s="145" t="s">
        <v>313</v>
      </c>
      <c r="AU259" s="145" t="s">
        <v>90</v>
      </c>
      <c r="AY259" s="18" t="s">
        <v>311</v>
      </c>
      <c r="BE259" s="146">
        <f>IF(N259="základní",J259,0)</f>
        <v>0</v>
      </c>
      <c r="BF259" s="146">
        <f>IF(N259="snížená",J259,0)</f>
        <v>0</v>
      </c>
      <c r="BG259" s="146">
        <f>IF(N259="zákl. přenesená",J259,0)</f>
        <v>0</v>
      </c>
      <c r="BH259" s="146">
        <f>IF(N259="sníž. přenesená",J259,0)</f>
        <v>0</v>
      </c>
      <c r="BI259" s="146">
        <f>IF(N259="nulová",J259,0)</f>
        <v>0</v>
      </c>
      <c r="BJ259" s="18" t="s">
        <v>88</v>
      </c>
      <c r="BK259" s="146">
        <f>ROUND(I259*H259,2)</f>
        <v>0</v>
      </c>
      <c r="BL259" s="18" t="s">
        <v>318</v>
      </c>
      <c r="BM259" s="145" t="s">
        <v>6436</v>
      </c>
    </row>
    <row r="260" spans="2:65" s="1" customFormat="1" ht="11.25" x14ac:dyDescent="0.2">
      <c r="B260" s="34"/>
      <c r="D260" s="147" t="s">
        <v>320</v>
      </c>
      <c r="F260" s="148" t="s">
        <v>6437</v>
      </c>
      <c r="I260" s="149"/>
      <c r="L260" s="34"/>
      <c r="M260" s="150"/>
      <c r="T260" s="55"/>
      <c r="AT260" s="18" t="s">
        <v>320</v>
      </c>
      <c r="AU260" s="18" t="s">
        <v>90</v>
      </c>
    </row>
    <row r="261" spans="2:65" s="1" customFormat="1" ht="24.2" customHeight="1" x14ac:dyDescent="0.2">
      <c r="B261" s="34"/>
      <c r="C261" s="134" t="s">
        <v>680</v>
      </c>
      <c r="D261" s="134" t="s">
        <v>313</v>
      </c>
      <c r="E261" s="135" t="s">
        <v>6438</v>
      </c>
      <c r="F261" s="136" t="s">
        <v>6439</v>
      </c>
      <c r="G261" s="137" t="s">
        <v>371</v>
      </c>
      <c r="H261" s="138">
        <v>30416.455999999998</v>
      </c>
      <c r="I261" s="139"/>
      <c r="J261" s="140">
        <f>ROUND(I261*H261,2)</f>
        <v>0</v>
      </c>
      <c r="K261" s="136" t="s">
        <v>317</v>
      </c>
      <c r="L261" s="34"/>
      <c r="M261" s="141" t="s">
        <v>43</v>
      </c>
      <c r="N261" s="142" t="s">
        <v>52</v>
      </c>
      <c r="P261" s="143">
        <f>O261*H261</f>
        <v>0</v>
      </c>
      <c r="Q261" s="143">
        <v>0</v>
      </c>
      <c r="R261" s="143">
        <f>Q261*H261</f>
        <v>0</v>
      </c>
      <c r="S261" s="143">
        <v>0</v>
      </c>
      <c r="T261" s="144">
        <f>S261*H261</f>
        <v>0</v>
      </c>
      <c r="AR261" s="145" t="s">
        <v>318</v>
      </c>
      <c r="AT261" s="145" t="s">
        <v>313</v>
      </c>
      <c r="AU261" s="145" t="s">
        <v>90</v>
      </c>
      <c r="AY261" s="18" t="s">
        <v>311</v>
      </c>
      <c r="BE261" s="146">
        <f>IF(N261="základní",J261,0)</f>
        <v>0</v>
      </c>
      <c r="BF261" s="146">
        <f>IF(N261="snížená",J261,0)</f>
        <v>0</v>
      </c>
      <c r="BG261" s="146">
        <f>IF(N261="zákl. přenesená",J261,0)</f>
        <v>0</v>
      </c>
      <c r="BH261" s="146">
        <f>IF(N261="sníž. přenesená",J261,0)</f>
        <v>0</v>
      </c>
      <c r="BI261" s="146">
        <f>IF(N261="nulová",J261,0)</f>
        <v>0</v>
      </c>
      <c r="BJ261" s="18" t="s">
        <v>88</v>
      </c>
      <c r="BK261" s="146">
        <f>ROUND(I261*H261,2)</f>
        <v>0</v>
      </c>
      <c r="BL261" s="18" t="s">
        <v>318</v>
      </c>
      <c r="BM261" s="145" t="s">
        <v>6440</v>
      </c>
    </row>
    <row r="262" spans="2:65" s="1" customFormat="1" ht="11.25" x14ac:dyDescent="0.2">
      <c r="B262" s="34"/>
      <c r="D262" s="147" t="s">
        <v>320</v>
      </c>
      <c r="F262" s="148" t="s">
        <v>6441</v>
      </c>
      <c r="I262" s="149"/>
      <c r="L262" s="34"/>
      <c r="M262" s="150"/>
      <c r="T262" s="55"/>
      <c r="AT262" s="18" t="s">
        <v>320</v>
      </c>
      <c r="AU262" s="18" t="s">
        <v>90</v>
      </c>
    </row>
    <row r="263" spans="2:65" s="12" customFormat="1" ht="11.25" x14ac:dyDescent="0.2">
      <c r="B263" s="151"/>
      <c r="D263" s="152" t="s">
        <v>322</v>
      </c>
      <c r="F263" s="154" t="s">
        <v>6442</v>
      </c>
      <c r="H263" s="155">
        <v>30416.455999999998</v>
      </c>
      <c r="I263" s="156"/>
      <c r="L263" s="151"/>
      <c r="M263" s="157"/>
      <c r="T263" s="158"/>
      <c r="AT263" s="153" t="s">
        <v>322</v>
      </c>
      <c r="AU263" s="153" t="s">
        <v>90</v>
      </c>
      <c r="AV263" s="12" t="s">
        <v>90</v>
      </c>
      <c r="AW263" s="12" t="s">
        <v>4</v>
      </c>
      <c r="AX263" s="12" t="s">
        <v>88</v>
      </c>
      <c r="AY263" s="153" t="s">
        <v>311</v>
      </c>
    </row>
    <row r="264" spans="2:65" s="11" customFormat="1" ht="22.9" customHeight="1" x14ac:dyDescent="0.2">
      <c r="B264" s="122"/>
      <c r="D264" s="123" t="s">
        <v>80</v>
      </c>
      <c r="E264" s="132" t="s">
        <v>886</v>
      </c>
      <c r="F264" s="132" t="s">
        <v>887</v>
      </c>
      <c r="I264" s="125"/>
      <c r="J264" s="133">
        <f>BK264</f>
        <v>0</v>
      </c>
      <c r="L264" s="122"/>
      <c r="M264" s="127"/>
      <c r="P264" s="128">
        <f>SUM(P265:P291)</f>
        <v>0</v>
      </c>
      <c r="R264" s="128">
        <f>SUM(R265:R291)</f>
        <v>0</v>
      </c>
      <c r="T264" s="129">
        <f>SUM(T265:T291)</f>
        <v>0</v>
      </c>
      <c r="AR264" s="123" t="s">
        <v>88</v>
      </c>
      <c r="AT264" s="130" t="s">
        <v>80</v>
      </c>
      <c r="AU264" s="130" t="s">
        <v>88</v>
      </c>
      <c r="AY264" s="123" t="s">
        <v>311</v>
      </c>
      <c r="BK264" s="131">
        <f>SUM(BK265:BK291)</f>
        <v>0</v>
      </c>
    </row>
    <row r="265" spans="2:65" s="1" customFormat="1" ht="24.2" customHeight="1" x14ac:dyDescent="0.2">
      <c r="B265" s="34"/>
      <c r="C265" s="134" t="s">
        <v>686</v>
      </c>
      <c r="D265" s="134" t="s">
        <v>313</v>
      </c>
      <c r="E265" s="135" t="s">
        <v>1849</v>
      </c>
      <c r="F265" s="136" t="s">
        <v>1850</v>
      </c>
      <c r="G265" s="137" t="s">
        <v>371</v>
      </c>
      <c r="H265" s="138">
        <v>612.61199999999997</v>
      </c>
      <c r="I265" s="139"/>
      <c r="J265" s="140">
        <f>ROUND(I265*H265,2)</f>
        <v>0</v>
      </c>
      <c r="K265" s="136" t="s">
        <v>317</v>
      </c>
      <c r="L265" s="34"/>
      <c r="M265" s="141" t="s">
        <v>43</v>
      </c>
      <c r="N265" s="142" t="s">
        <v>52</v>
      </c>
      <c r="P265" s="143">
        <f>O265*H265</f>
        <v>0</v>
      </c>
      <c r="Q265" s="143">
        <v>0</v>
      </c>
      <c r="R265" s="143">
        <f>Q265*H265</f>
        <v>0</v>
      </c>
      <c r="S265" s="143">
        <v>0</v>
      </c>
      <c r="T265" s="144">
        <f>S265*H265</f>
        <v>0</v>
      </c>
      <c r="AR265" s="145" t="s">
        <v>318</v>
      </c>
      <c r="AT265" s="145" t="s">
        <v>313</v>
      </c>
      <c r="AU265" s="145" t="s">
        <v>90</v>
      </c>
      <c r="AY265" s="18" t="s">
        <v>311</v>
      </c>
      <c r="BE265" s="146">
        <f>IF(N265="základní",J265,0)</f>
        <v>0</v>
      </c>
      <c r="BF265" s="146">
        <f>IF(N265="snížená",J265,0)</f>
        <v>0</v>
      </c>
      <c r="BG265" s="146">
        <f>IF(N265="zákl. přenesená",J265,0)</f>
        <v>0</v>
      </c>
      <c r="BH265" s="146">
        <f>IF(N265="sníž. přenesená",J265,0)</f>
        <v>0</v>
      </c>
      <c r="BI265" s="146">
        <f>IF(N265="nulová",J265,0)</f>
        <v>0</v>
      </c>
      <c r="BJ265" s="18" t="s">
        <v>88</v>
      </c>
      <c r="BK265" s="146">
        <f>ROUND(I265*H265,2)</f>
        <v>0</v>
      </c>
      <c r="BL265" s="18" t="s">
        <v>318</v>
      </c>
      <c r="BM265" s="145" t="s">
        <v>6443</v>
      </c>
    </row>
    <row r="266" spans="2:65" s="1" customFormat="1" ht="11.25" x14ac:dyDescent="0.2">
      <c r="B266" s="34"/>
      <c r="D266" s="147" t="s">
        <v>320</v>
      </c>
      <c r="F266" s="148" t="s">
        <v>1852</v>
      </c>
      <c r="I266" s="149"/>
      <c r="L266" s="34"/>
      <c r="M266" s="150"/>
      <c r="T266" s="55"/>
      <c r="AT266" s="18" t="s">
        <v>320</v>
      </c>
      <c r="AU266" s="18" t="s">
        <v>90</v>
      </c>
    </row>
    <row r="267" spans="2:65" s="12" customFormat="1" ht="11.25" x14ac:dyDescent="0.2">
      <c r="B267" s="151"/>
      <c r="D267" s="152" t="s">
        <v>322</v>
      </c>
      <c r="F267" s="154" t="s">
        <v>6444</v>
      </c>
      <c r="H267" s="155">
        <v>612.61199999999997</v>
      </c>
      <c r="I267" s="156"/>
      <c r="L267" s="151"/>
      <c r="M267" s="157"/>
      <c r="T267" s="158"/>
      <c r="AT267" s="153" t="s">
        <v>322</v>
      </c>
      <c r="AU267" s="153" t="s">
        <v>90</v>
      </c>
      <c r="AV267" s="12" t="s">
        <v>90</v>
      </c>
      <c r="AW267" s="12" t="s">
        <v>4</v>
      </c>
      <c r="AX267" s="12" t="s">
        <v>88</v>
      </c>
      <c r="AY267" s="153" t="s">
        <v>311</v>
      </c>
    </row>
    <row r="268" spans="2:65" s="1" customFormat="1" ht="24.2" customHeight="1" x14ac:dyDescent="0.2">
      <c r="B268" s="34"/>
      <c r="C268" s="134" t="s">
        <v>657</v>
      </c>
      <c r="D268" s="134" t="s">
        <v>313</v>
      </c>
      <c r="E268" s="135" t="s">
        <v>1877</v>
      </c>
      <c r="F268" s="136" t="s">
        <v>1878</v>
      </c>
      <c r="G268" s="137" t="s">
        <v>371</v>
      </c>
      <c r="H268" s="138">
        <v>0.2</v>
      </c>
      <c r="I268" s="139"/>
      <c r="J268" s="140">
        <f>ROUND(I268*H268,2)</f>
        <v>0</v>
      </c>
      <c r="K268" s="136" t="s">
        <v>317</v>
      </c>
      <c r="L268" s="34"/>
      <c r="M268" s="141" t="s">
        <v>43</v>
      </c>
      <c r="N268" s="142" t="s">
        <v>52</v>
      </c>
      <c r="P268" s="143">
        <f>O268*H268</f>
        <v>0</v>
      </c>
      <c r="Q268" s="143">
        <v>0</v>
      </c>
      <c r="R268" s="143">
        <f>Q268*H268</f>
        <v>0</v>
      </c>
      <c r="S268" s="143">
        <v>0</v>
      </c>
      <c r="T268" s="144">
        <f>S268*H268</f>
        <v>0</v>
      </c>
      <c r="AR268" s="145" t="s">
        <v>318</v>
      </c>
      <c r="AT268" s="145" t="s">
        <v>313</v>
      </c>
      <c r="AU268" s="145" t="s">
        <v>90</v>
      </c>
      <c r="AY268" s="18" t="s">
        <v>311</v>
      </c>
      <c r="BE268" s="146">
        <f>IF(N268="základní",J268,0)</f>
        <v>0</v>
      </c>
      <c r="BF268" s="146">
        <f>IF(N268="snížená",J268,0)</f>
        <v>0</v>
      </c>
      <c r="BG268" s="146">
        <f>IF(N268="zákl. přenesená",J268,0)</f>
        <v>0</v>
      </c>
      <c r="BH268" s="146">
        <f>IF(N268="sníž. přenesená",J268,0)</f>
        <v>0</v>
      </c>
      <c r="BI268" s="146">
        <f>IF(N268="nulová",J268,0)</f>
        <v>0</v>
      </c>
      <c r="BJ268" s="18" t="s">
        <v>88</v>
      </c>
      <c r="BK268" s="146">
        <f>ROUND(I268*H268,2)</f>
        <v>0</v>
      </c>
      <c r="BL268" s="18" t="s">
        <v>318</v>
      </c>
      <c r="BM268" s="145" t="s">
        <v>6445</v>
      </c>
    </row>
    <row r="269" spans="2:65" s="1" customFormat="1" ht="11.25" x14ac:dyDescent="0.2">
      <c r="B269" s="34"/>
      <c r="D269" s="147" t="s">
        <v>320</v>
      </c>
      <c r="F269" s="148" t="s">
        <v>1880</v>
      </c>
      <c r="I269" s="149"/>
      <c r="L269" s="34"/>
      <c r="M269" s="150"/>
      <c r="T269" s="55"/>
      <c r="AT269" s="18" t="s">
        <v>320</v>
      </c>
      <c r="AU269" s="18" t="s">
        <v>90</v>
      </c>
    </row>
    <row r="270" spans="2:65" s="12" customFormat="1" ht="11.25" x14ac:dyDescent="0.2">
      <c r="B270" s="151"/>
      <c r="D270" s="152" t="s">
        <v>322</v>
      </c>
      <c r="F270" s="154" t="s">
        <v>6446</v>
      </c>
      <c r="H270" s="155">
        <v>0.2</v>
      </c>
      <c r="I270" s="156"/>
      <c r="L270" s="151"/>
      <c r="M270" s="157"/>
      <c r="T270" s="158"/>
      <c r="AT270" s="153" t="s">
        <v>322</v>
      </c>
      <c r="AU270" s="153" t="s">
        <v>90</v>
      </c>
      <c r="AV270" s="12" t="s">
        <v>90</v>
      </c>
      <c r="AW270" s="12" t="s">
        <v>4</v>
      </c>
      <c r="AX270" s="12" t="s">
        <v>88</v>
      </c>
      <c r="AY270" s="153" t="s">
        <v>311</v>
      </c>
    </row>
    <row r="271" spans="2:65" s="1" customFormat="1" ht="24.2" customHeight="1" x14ac:dyDescent="0.2">
      <c r="B271" s="34"/>
      <c r="C271" s="134" t="s">
        <v>663</v>
      </c>
      <c r="D271" s="134" t="s">
        <v>313</v>
      </c>
      <c r="E271" s="135" t="s">
        <v>4102</v>
      </c>
      <c r="F271" s="136" t="s">
        <v>4103</v>
      </c>
      <c r="G271" s="137" t="s">
        <v>371</v>
      </c>
      <c r="H271" s="138">
        <v>0.8</v>
      </c>
      <c r="I271" s="139"/>
      <c r="J271" s="140">
        <f>ROUND(I271*H271,2)</f>
        <v>0</v>
      </c>
      <c r="K271" s="136" t="s">
        <v>317</v>
      </c>
      <c r="L271" s="34"/>
      <c r="M271" s="141" t="s">
        <v>43</v>
      </c>
      <c r="N271" s="142" t="s">
        <v>52</v>
      </c>
      <c r="P271" s="143">
        <f>O271*H271</f>
        <v>0</v>
      </c>
      <c r="Q271" s="143">
        <v>0</v>
      </c>
      <c r="R271" s="143">
        <f>Q271*H271</f>
        <v>0</v>
      </c>
      <c r="S271" s="143">
        <v>0</v>
      </c>
      <c r="T271" s="144">
        <f>S271*H271</f>
        <v>0</v>
      </c>
      <c r="AR271" s="145" t="s">
        <v>318</v>
      </c>
      <c r="AT271" s="145" t="s">
        <v>313</v>
      </c>
      <c r="AU271" s="145" t="s">
        <v>90</v>
      </c>
      <c r="AY271" s="18" t="s">
        <v>311</v>
      </c>
      <c r="BE271" s="146">
        <f>IF(N271="základní",J271,0)</f>
        <v>0</v>
      </c>
      <c r="BF271" s="146">
        <f>IF(N271="snížená",J271,0)</f>
        <v>0</v>
      </c>
      <c r="BG271" s="146">
        <f>IF(N271="zákl. přenesená",J271,0)</f>
        <v>0</v>
      </c>
      <c r="BH271" s="146">
        <f>IF(N271="sníž. přenesená",J271,0)</f>
        <v>0</v>
      </c>
      <c r="BI271" s="146">
        <f>IF(N271="nulová",J271,0)</f>
        <v>0</v>
      </c>
      <c r="BJ271" s="18" t="s">
        <v>88</v>
      </c>
      <c r="BK271" s="146">
        <f>ROUND(I271*H271,2)</f>
        <v>0</v>
      </c>
      <c r="BL271" s="18" t="s">
        <v>318</v>
      </c>
      <c r="BM271" s="145" t="s">
        <v>6447</v>
      </c>
    </row>
    <row r="272" spans="2:65" s="1" customFormat="1" ht="11.25" x14ac:dyDescent="0.2">
      <c r="B272" s="34"/>
      <c r="D272" s="147" t="s">
        <v>320</v>
      </c>
      <c r="F272" s="148" t="s">
        <v>4105</v>
      </c>
      <c r="I272" s="149"/>
      <c r="L272" s="34"/>
      <c r="M272" s="150"/>
      <c r="T272" s="55"/>
      <c r="AT272" s="18" t="s">
        <v>320</v>
      </c>
      <c r="AU272" s="18" t="s">
        <v>90</v>
      </c>
    </row>
    <row r="273" spans="2:65" s="12" customFormat="1" ht="11.25" x14ac:dyDescent="0.2">
      <c r="B273" s="151"/>
      <c r="D273" s="152" t="s">
        <v>322</v>
      </c>
      <c r="F273" s="154" t="s">
        <v>6448</v>
      </c>
      <c r="H273" s="155">
        <v>0.8</v>
      </c>
      <c r="I273" s="156"/>
      <c r="L273" s="151"/>
      <c r="M273" s="157"/>
      <c r="T273" s="158"/>
      <c r="AT273" s="153" t="s">
        <v>322</v>
      </c>
      <c r="AU273" s="153" t="s">
        <v>90</v>
      </c>
      <c r="AV273" s="12" t="s">
        <v>90</v>
      </c>
      <c r="AW273" s="12" t="s">
        <v>4</v>
      </c>
      <c r="AX273" s="12" t="s">
        <v>88</v>
      </c>
      <c r="AY273" s="153" t="s">
        <v>311</v>
      </c>
    </row>
    <row r="274" spans="2:65" s="1" customFormat="1" ht="24.2" customHeight="1" x14ac:dyDescent="0.2">
      <c r="B274" s="34"/>
      <c r="C274" s="134" t="s">
        <v>693</v>
      </c>
      <c r="D274" s="134" t="s">
        <v>313</v>
      </c>
      <c r="E274" s="135" t="s">
        <v>6449</v>
      </c>
      <c r="F274" s="136" t="s">
        <v>3061</v>
      </c>
      <c r="G274" s="137" t="s">
        <v>371</v>
      </c>
      <c r="H274" s="138">
        <v>173.47800000000001</v>
      </c>
      <c r="I274" s="139"/>
      <c r="J274" s="140">
        <f>ROUND(I274*H274,2)</f>
        <v>0</v>
      </c>
      <c r="K274" s="136" t="s">
        <v>317</v>
      </c>
      <c r="L274" s="34"/>
      <c r="M274" s="141" t="s">
        <v>43</v>
      </c>
      <c r="N274" s="142" t="s">
        <v>52</v>
      </c>
      <c r="P274" s="143">
        <f>O274*H274</f>
        <v>0</v>
      </c>
      <c r="Q274" s="143">
        <v>0</v>
      </c>
      <c r="R274" s="143">
        <f>Q274*H274</f>
        <v>0</v>
      </c>
      <c r="S274" s="143">
        <v>0</v>
      </c>
      <c r="T274" s="144">
        <f>S274*H274</f>
        <v>0</v>
      </c>
      <c r="AR274" s="145" t="s">
        <v>318</v>
      </c>
      <c r="AT274" s="145" t="s">
        <v>313</v>
      </c>
      <c r="AU274" s="145" t="s">
        <v>90</v>
      </c>
      <c r="AY274" s="18" t="s">
        <v>311</v>
      </c>
      <c r="BE274" s="146">
        <f>IF(N274="základní",J274,0)</f>
        <v>0</v>
      </c>
      <c r="BF274" s="146">
        <f>IF(N274="snížená",J274,0)</f>
        <v>0</v>
      </c>
      <c r="BG274" s="146">
        <f>IF(N274="zákl. přenesená",J274,0)</f>
        <v>0</v>
      </c>
      <c r="BH274" s="146">
        <f>IF(N274="sníž. přenesená",J274,0)</f>
        <v>0</v>
      </c>
      <c r="BI274" s="146">
        <f>IF(N274="nulová",J274,0)</f>
        <v>0</v>
      </c>
      <c r="BJ274" s="18" t="s">
        <v>88</v>
      </c>
      <c r="BK274" s="146">
        <f>ROUND(I274*H274,2)</f>
        <v>0</v>
      </c>
      <c r="BL274" s="18" t="s">
        <v>318</v>
      </c>
      <c r="BM274" s="145" t="s">
        <v>6450</v>
      </c>
    </row>
    <row r="275" spans="2:65" s="1" customFormat="1" ht="11.25" x14ac:dyDescent="0.2">
      <c r="B275" s="34"/>
      <c r="D275" s="147" t="s">
        <v>320</v>
      </c>
      <c r="F275" s="148" t="s">
        <v>6451</v>
      </c>
      <c r="I275" s="149"/>
      <c r="L275" s="34"/>
      <c r="M275" s="150"/>
      <c r="T275" s="55"/>
      <c r="AT275" s="18" t="s">
        <v>320</v>
      </c>
      <c r="AU275" s="18" t="s">
        <v>90</v>
      </c>
    </row>
    <row r="276" spans="2:65" s="12" customFormat="1" ht="11.25" x14ac:dyDescent="0.2">
      <c r="B276" s="151"/>
      <c r="D276" s="152" t="s">
        <v>322</v>
      </c>
      <c r="F276" s="154" t="s">
        <v>6452</v>
      </c>
      <c r="H276" s="155">
        <v>173.47800000000001</v>
      </c>
      <c r="I276" s="156"/>
      <c r="L276" s="151"/>
      <c r="M276" s="157"/>
      <c r="T276" s="158"/>
      <c r="AT276" s="153" t="s">
        <v>322</v>
      </c>
      <c r="AU276" s="153" t="s">
        <v>90</v>
      </c>
      <c r="AV276" s="12" t="s">
        <v>90</v>
      </c>
      <c r="AW276" s="12" t="s">
        <v>4</v>
      </c>
      <c r="AX276" s="12" t="s">
        <v>88</v>
      </c>
      <c r="AY276" s="153" t="s">
        <v>311</v>
      </c>
    </row>
    <row r="277" spans="2:65" s="1" customFormat="1" ht="24.2" customHeight="1" x14ac:dyDescent="0.2">
      <c r="B277" s="34"/>
      <c r="C277" s="134" t="s">
        <v>698</v>
      </c>
      <c r="D277" s="134" t="s">
        <v>313</v>
      </c>
      <c r="E277" s="135" t="s">
        <v>6453</v>
      </c>
      <c r="F277" s="136" t="s">
        <v>6454</v>
      </c>
      <c r="G277" s="137" t="s">
        <v>371</v>
      </c>
      <c r="H277" s="138">
        <v>169.12299999999999</v>
      </c>
      <c r="I277" s="139"/>
      <c r="J277" s="140">
        <f>ROUND(I277*H277,2)</f>
        <v>0</v>
      </c>
      <c r="K277" s="136" t="s">
        <v>317</v>
      </c>
      <c r="L277" s="34"/>
      <c r="M277" s="141" t="s">
        <v>43</v>
      </c>
      <c r="N277" s="142" t="s">
        <v>52</v>
      </c>
      <c r="P277" s="143">
        <f>O277*H277</f>
        <v>0</v>
      </c>
      <c r="Q277" s="143">
        <v>0</v>
      </c>
      <c r="R277" s="143">
        <f>Q277*H277</f>
        <v>0</v>
      </c>
      <c r="S277" s="143">
        <v>0</v>
      </c>
      <c r="T277" s="144">
        <f>S277*H277</f>
        <v>0</v>
      </c>
      <c r="AR277" s="145" t="s">
        <v>318</v>
      </c>
      <c r="AT277" s="145" t="s">
        <v>313</v>
      </c>
      <c r="AU277" s="145" t="s">
        <v>90</v>
      </c>
      <c r="AY277" s="18" t="s">
        <v>311</v>
      </c>
      <c r="BE277" s="146">
        <f>IF(N277="základní",J277,0)</f>
        <v>0</v>
      </c>
      <c r="BF277" s="146">
        <f>IF(N277="snížená",J277,0)</f>
        <v>0</v>
      </c>
      <c r="BG277" s="146">
        <f>IF(N277="zákl. přenesená",J277,0)</f>
        <v>0</v>
      </c>
      <c r="BH277" s="146">
        <f>IF(N277="sníž. přenesená",J277,0)</f>
        <v>0</v>
      </c>
      <c r="BI277" s="146">
        <f>IF(N277="nulová",J277,0)</f>
        <v>0</v>
      </c>
      <c r="BJ277" s="18" t="s">
        <v>88</v>
      </c>
      <c r="BK277" s="146">
        <f>ROUND(I277*H277,2)</f>
        <v>0</v>
      </c>
      <c r="BL277" s="18" t="s">
        <v>318</v>
      </c>
      <c r="BM277" s="145" t="s">
        <v>6455</v>
      </c>
    </row>
    <row r="278" spans="2:65" s="1" customFormat="1" ht="11.25" x14ac:dyDescent="0.2">
      <c r="B278" s="34"/>
      <c r="D278" s="147" t="s">
        <v>320</v>
      </c>
      <c r="F278" s="148" t="s">
        <v>6456</v>
      </c>
      <c r="I278" s="149"/>
      <c r="L278" s="34"/>
      <c r="M278" s="150"/>
      <c r="T278" s="55"/>
      <c r="AT278" s="18" t="s">
        <v>320</v>
      </c>
      <c r="AU278" s="18" t="s">
        <v>90</v>
      </c>
    </row>
    <row r="279" spans="2:65" s="12" customFormat="1" ht="11.25" x14ac:dyDescent="0.2">
      <c r="B279" s="151"/>
      <c r="D279" s="152" t="s">
        <v>322</v>
      </c>
      <c r="F279" s="154" t="s">
        <v>6457</v>
      </c>
      <c r="H279" s="155">
        <v>169.12299999999999</v>
      </c>
      <c r="I279" s="156"/>
      <c r="L279" s="151"/>
      <c r="M279" s="157"/>
      <c r="T279" s="158"/>
      <c r="AT279" s="153" t="s">
        <v>322</v>
      </c>
      <c r="AU279" s="153" t="s">
        <v>90</v>
      </c>
      <c r="AV279" s="12" t="s">
        <v>90</v>
      </c>
      <c r="AW279" s="12" t="s">
        <v>4</v>
      </c>
      <c r="AX279" s="12" t="s">
        <v>88</v>
      </c>
      <c r="AY279" s="153" t="s">
        <v>311</v>
      </c>
    </row>
    <row r="280" spans="2:65" s="1" customFormat="1" ht="24.2" customHeight="1" x14ac:dyDescent="0.2">
      <c r="B280" s="34"/>
      <c r="C280" s="134" t="s">
        <v>703</v>
      </c>
      <c r="D280" s="134" t="s">
        <v>313</v>
      </c>
      <c r="E280" s="135" t="s">
        <v>6458</v>
      </c>
      <c r="F280" s="136" t="s">
        <v>6459</v>
      </c>
      <c r="G280" s="137" t="s">
        <v>371</v>
      </c>
      <c r="H280" s="138">
        <v>148.29400000000001</v>
      </c>
      <c r="I280" s="139"/>
      <c r="J280" s="140">
        <f>ROUND(I280*H280,2)</f>
        <v>0</v>
      </c>
      <c r="K280" s="136" t="s">
        <v>317</v>
      </c>
      <c r="L280" s="34"/>
      <c r="M280" s="141" t="s">
        <v>43</v>
      </c>
      <c r="N280" s="142" t="s">
        <v>52</v>
      </c>
      <c r="P280" s="143">
        <f>O280*H280</f>
        <v>0</v>
      </c>
      <c r="Q280" s="143">
        <v>0</v>
      </c>
      <c r="R280" s="143">
        <f>Q280*H280</f>
        <v>0</v>
      </c>
      <c r="S280" s="143">
        <v>0</v>
      </c>
      <c r="T280" s="144">
        <f>S280*H280</f>
        <v>0</v>
      </c>
      <c r="AR280" s="145" t="s">
        <v>318</v>
      </c>
      <c r="AT280" s="145" t="s">
        <v>313</v>
      </c>
      <c r="AU280" s="145" t="s">
        <v>90</v>
      </c>
      <c r="AY280" s="18" t="s">
        <v>311</v>
      </c>
      <c r="BE280" s="146">
        <f>IF(N280="základní",J280,0)</f>
        <v>0</v>
      </c>
      <c r="BF280" s="146">
        <f>IF(N280="snížená",J280,0)</f>
        <v>0</v>
      </c>
      <c r="BG280" s="146">
        <f>IF(N280="zákl. přenesená",J280,0)</f>
        <v>0</v>
      </c>
      <c r="BH280" s="146">
        <f>IF(N280="sníž. přenesená",J280,0)</f>
        <v>0</v>
      </c>
      <c r="BI280" s="146">
        <f>IF(N280="nulová",J280,0)</f>
        <v>0</v>
      </c>
      <c r="BJ280" s="18" t="s">
        <v>88</v>
      </c>
      <c r="BK280" s="146">
        <f>ROUND(I280*H280,2)</f>
        <v>0</v>
      </c>
      <c r="BL280" s="18" t="s">
        <v>318</v>
      </c>
      <c r="BM280" s="145" t="s">
        <v>6460</v>
      </c>
    </row>
    <row r="281" spans="2:65" s="1" customFormat="1" ht="11.25" x14ac:dyDescent="0.2">
      <c r="B281" s="34"/>
      <c r="D281" s="147" t="s">
        <v>320</v>
      </c>
      <c r="F281" s="148" t="s">
        <v>6461</v>
      </c>
      <c r="I281" s="149"/>
      <c r="L281" s="34"/>
      <c r="M281" s="150"/>
      <c r="T281" s="55"/>
      <c r="AT281" s="18" t="s">
        <v>320</v>
      </c>
      <c r="AU281" s="18" t="s">
        <v>90</v>
      </c>
    </row>
    <row r="282" spans="2:65" s="12" customFormat="1" ht="11.25" x14ac:dyDescent="0.2">
      <c r="B282" s="151"/>
      <c r="D282" s="152" t="s">
        <v>322</v>
      </c>
      <c r="F282" s="154" t="s">
        <v>6462</v>
      </c>
      <c r="H282" s="155">
        <v>148.29400000000001</v>
      </c>
      <c r="I282" s="156"/>
      <c r="L282" s="151"/>
      <c r="M282" s="157"/>
      <c r="T282" s="158"/>
      <c r="AT282" s="153" t="s">
        <v>322</v>
      </c>
      <c r="AU282" s="153" t="s">
        <v>90</v>
      </c>
      <c r="AV282" s="12" t="s">
        <v>90</v>
      </c>
      <c r="AW282" s="12" t="s">
        <v>4</v>
      </c>
      <c r="AX282" s="12" t="s">
        <v>88</v>
      </c>
      <c r="AY282" s="153" t="s">
        <v>311</v>
      </c>
    </row>
    <row r="283" spans="2:65" s="1" customFormat="1" ht="24.2" customHeight="1" x14ac:dyDescent="0.2">
      <c r="B283" s="34"/>
      <c r="C283" s="134" t="s">
        <v>709</v>
      </c>
      <c r="D283" s="134" t="s">
        <v>313</v>
      </c>
      <c r="E283" s="135" t="s">
        <v>6463</v>
      </c>
      <c r="F283" s="136" t="s">
        <v>4098</v>
      </c>
      <c r="G283" s="137" t="s">
        <v>371</v>
      </c>
      <c r="H283" s="138">
        <v>693.91099999999994</v>
      </c>
      <c r="I283" s="139"/>
      <c r="J283" s="140">
        <f>ROUND(I283*H283,2)</f>
        <v>0</v>
      </c>
      <c r="K283" s="136" t="s">
        <v>317</v>
      </c>
      <c r="L283" s="34"/>
      <c r="M283" s="141" t="s">
        <v>43</v>
      </c>
      <c r="N283" s="142" t="s">
        <v>52</v>
      </c>
      <c r="P283" s="143">
        <f>O283*H283</f>
        <v>0</v>
      </c>
      <c r="Q283" s="143">
        <v>0</v>
      </c>
      <c r="R283" s="143">
        <f>Q283*H283</f>
        <v>0</v>
      </c>
      <c r="S283" s="143">
        <v>0</v>
      </c>
      <c r="T283" s="144">
        <f>S283*H283</f>
        <v>0</v>
      </c>
      <c r="AR283" s="145" t="s">
        <v>318</v>
      </c>
      <c r="AT283" s="145" t="s">
        <v>313</v>
      </c>
      <c r="AU283" s="145" t="s">
        <v>90</v>
      </c>
      <c r="AY283" s="18" t="s">
        <v>311</v>
      </c>
      <c r="BE283" s="146">
        <f>IF(N283="základní",J283,0)</f>
        <v>0</v>
      </c>
      <c r="BF283" s="146">
        <f>IF(N283="snížená",J283,0)</f>
        <v>0</v>
      </c>
      <c r="BG283" s="146">
        <f>IF(N283="zákl. přenesená",J283,0)</f>
        <v>0</v>
      </c>
      <c r="BH283" s="146">
        <f>IF(N283="sníž. přenesená",J283,0)</f>
        <v>0</v>
      </c>
      <c r="BI283" s="146">
        <f>IF(N283="nulová",J283,0)</f>
        <v>0</v>
      </c>
      <c r="BJ283" s="18" t="s">
        <v>88</v>
      </c>
      <c r="BK283" s="146">
        <f>ROUND(I283*H283,2)</f>
        <v>0</v>
      </c>
      <c r="BL283" s="18" t="s">
        <v>318</v>
      </c>
      <c r="BM283" s="145" t="s">
        <v>6464</v>
      </c>
    </row>
    <row r="284" spans="2:65" s="1" customFormat="1" ht="11.25" x14ac:dyDescent="0.2">
      <c r="B284" s="34"/>
      <c r="D284" s="147" t="s">
        <v>320</v>
      </c>
      <c r="F284" s="148" t="s">
        <v>6465</v>
      </c>
      <c r="I284" s="149"/>
      <c r="L284" s="34"/>
      <c r="M284" s="150"/>
      <c r="T284" s="55"/>
      <c r="AT284" s="18" t="s">
        <v>320</v>
      </c>
      <c r="AU284" s="18" t="s">
        <v>90</v>
      </c>
    </row>
    <row r="285" spans="2:65" s="12" customFormat="1" ht="11.25" x14ac:dyDescent="0.2">
      <c r="B285" s="151"/>
      <c r="D285" s="152" t="s">
        <v>322</v>
      </c>
      <c r="F285" s="154" t="s">
        <v>6466</v>
      </c>
      <c r="H285" s="155">
        <v>693.91099999999994</v>
      </c>
      <c r="I285" s="156"/>
      <c r="L285" s="151"/>
      <c r="M285" s="157"/>
      <c r="T285" s="158"/>
      <c r="AT285" s="153" t="s">
        <v>322</v>
      </c>
      <c r="AU285" s="153" t="s">
        <v>90</v>
      </c>
      <c r="AV285" s="12" t="s">
        <v>90</v>
      </c>
      <c r="AW285" s="12" t="s">
        <v>4</v>
      </c>
      <c r="AX285" s="12" t="s">
        <v>88</v>
      </c>
      <c r="AY285" s="153" t="s">
        <v>311</v>
      </c>
    </row>
    <row r="286" spans="2:65" s="1" customFormat="1" ht="24.2" customHeight="1" x14ac:dyDescent="0.2">
      <c r="B286" s="34"/>
      <c r="C286" s="134" t="s">
        <v>716</v>
      </c>
      <c r="D286" s="134" t="s">
        <v>313</v>
      </c>
      <c r="E286" s="135" t="s">
        <v>6467</v>
      </c>
      <c r="F286" s="136" t="s">
        <v>1850</v>
      </c>
      <c r="G286" s="137" t="s">
        <v>371</v>
      </c>
      <c r="H286" s="138">
        <v>593.178</v>
      </c>
      <c r="I286" s="139"/>
      <c r="J286" s="140">
        <f>ROUND(I286*H286,2)</f>
        <v>0</v>
      </c>
      <c r="K286" s="136" t="s">
        <v>317</v>
      </c>
      <c r="L286" s="34"/>
      <c r="M286" s="141" t="s">
        <v>43</v>
      </c>
      <c r="N286" s="142" t="s">
        <v>52</v>
      </c>
      <c r="P286" s="143">
        <f>O286*H286</f>
        <v>0</v>
      </c>
      <c r="Q286" s="143">
        <v>0</v>
      </c>
      <c r="R286" s="143">
        <f>Q286*H286</f>
        <v>0</v>
      </c>
      <c r="S286" s="143">
        <v>0</v>
      </c>
      <c r="T286" s="144">
        <f>S286*H286</f>
        <v>0</v>
      </c>
      <c r="AR286" s="145" t="s">
        <v>318</v>
      </c>
      <c r="AT286" s="145" t="s">
        <v>313</v>
      </c>
      <c r="AU286" s="145" t="s">
        <v>90</v>
      </c>
      <c r="AY286" s="18" t="s">
        <v>311</v>
      </c>
      <c r="BE286" s="146">
        <f>IF(N286="základní",J286,0)</f>
        <v>0</v>
      </c>
      <c r="BF286" s="146">
        <f>IF(N286="snížená",J286,0)</f>
        <v>0</v>
      </c>
      <c r="BG286" s="146">
        <f>IF(N286="zákl. přenesená",J286,0)</f>
        <v>0</v>
      </c>
      <c r="BH286" s="146">
        <f>IF(N286="sníž. přenesená",J286,0)</f>
        <v>0</v>
      </c>
      <c r="BI286" s="146">
        <f>IF(N286="nulová",J286,0)</f>
        <v>0</v>
      </c>
      <c r="BJ286" s="18" t="s">
        <v>88</v>
      </c>
      <c r="BK286" s="146">
        <f>ROUND(I286*H286,2)</f>
        <v>0</v>
      </c>
      <c r="BL286" s="18" t="s">
        <v>318</v>
      </c>
      <c r="BM286" s="145" t="s">
        <v>6468</v>
      </c>
    </row>
    <row r="287" spans="2:65" s="1" customFormat="1" ht="11.25" x14ac:dyDescent="0.2">
      <c r="B287" s="34"/>
      <c r="D287" s="147" t="s">
        <v>320</v>
      </c>
      <c r="F287" s="148" t="s">
        <v>6469</v>
      </c>
      <c r="I287" s="149"/>
      <c r="L287" s="34"/>
      <c r="M287" s="150"/>
      <c r="T287" s="55"/>
      <c r="AT287" s="18" t="s">
        <v>320</v>
      </c>
      <c r="AU287" s="18" t="s">
        <v>90</v>
      </c>
    </row>
    <row r="288" spans="2:65" s="12" customFormat="1" ht="11.25" x14ac:dyDescent="0.2">
      <c r="B288" s="151"/>
      <c r="D288" s="152" t="s">
        <v>322</v>
      </c>
      <c r="F288" s="154" t="s">
        <v>6470</v>
      </c>
      <c r="H288" s="155">
        <v>593.178</v>
      </c>
      <c r="I288" s="156"/>
      <c r="L288" s="151"/>
      <c r="M288" s="157"/>
      <c r="T288" s="158"/>
      <c r="AT288" s="153" t="s">
        <v>322</v>
      </c>
      <c r="AU288" s="153" t="s">
        <v>90</v>
      </c>
      <c r="AV288" s="12" t="s">
        <v>90</v>
      </c>
      <c r="AW288" s="12" t="s">
        <v>4</v>
      </c>
      <c r="AX288" s="12" t="s">
        <v>88</v>
      </c>
      <c r="AY288" s="153" t="s">
        <v>311</v>
      </c>
    </row>
    <row r="289" spans="2:65" s="1" customFormat="1" ht="24.2" customHeight="1" x14ac:dyDescent="0.2">
      <c r="B289" s="34"/>
      <c r="C289" s="134" t="s">
        <v>720</v>
      </c>
      <c r="D289" s="134" t="s">
        <v>313</v>
      </c>
      <c r="E289" s="135" t="s">
        <v>6471</v>
      </c>
      <c r="F289" s="136" t="s">
        <v>6472</v>
      </c>
      <c r="G289" s="137" t="s">
        <v>371</v>
      </c>
      <c r="H289" s="138">
        <v>394.62099999999998</v>
      </c>
      <c r="I289" s="139"/>
      <c r="J289" s="140">
        <f>ROUND(I289*H289,2)</f>
        <v>0</v>
      </c>
      <c r="K289" s="136" t="s">
        <v>317</v>
      </c>
      <c r="L289" s="34"/>
      <c r="M289" s="141" t="s">
        <v>43</v>
      </c>
      <c r="N289" s="142" t="s">
        <v>52</v>
      </c>
      <c r="P289" s="143">
        <f>O289*H289</f>
        <v>0</v>
      </c>
      <c r="Q289" s="143">
        <v>0</v>
      </c>
      <c r="R289" s="143">
        <f>Q289*H289</f>
        <v>0</v>
      </c>
      <c r="S289" s="143">
        <v>0</v>
      </c>
      <c r="T289" s="144">
        <f>S289*H289</f>
        <v>0</v>
      </c>
      <c r="AR289" s="145" t="s">
        <v>318</v>
      </c>
      <c r="AT289" s="145" t="s">
        <v>313</v>
      </c>
      <c r="AU289" s="145" t="s">
        <v>90</v>
      </c>
      <c r="AY289" s="18" t="s">
        <v>311</v>
      </c>
      <c r="BE289" s="146">
        <f>IF(N289="základní",J289,0)</f>
        <v>0</v>
      </c>
      <c r="BF289" s="146">
        <f>IF(N289="snížená",J289,0)</f>
        <v>0</v>
      </c>
      <c r="BG289" s="146">
        <f>IF(N289="zákl. přenesená",J289,0)</f>
        <v>0</v>
      </c>
      <c r="BH289" s="146">
        <f>IF(N289="sníž. přenesená",J289,0)</f>
        <v>0</v>
      </c>
      <c r="BI289" s="146">
        <f>IF(N289="nulová",J289,0)</f>
        <v>0</v>
      </c>
      <c r="BJ289" s="18" t="s">
        <v>88</v>
      </c>
      <c r="BK289" s="146">
        <f>ROUND(I289*H289,2)</f>
        <v>0</v>
      </c>
      <c r="BL289" s="18" t="s">
        <v>318</v>
      </c>
      <c r="BM289" s="145" t="s">
        <v>6473</v>
      </c>
    </row>
    <row r="290" spans="2:65" s="1" customFormat="1" ht="11.25" x14ac:dyDescent="0.2">
      <c r="B290" s="34"/>
      <c r="D290" s="147" t="s">
        <v>320</v>
      </c>
      <c r="F290" s="148" t="s">
        <v>6474</v>
      </c>
      <c r="I290" s="149"/>
      <c r="L290" s="34"/>
      <c r="M290" s="150"/>
      <c r="T290" s="55"/>
      <c r="AT290" s="18" t="s">
        <v>320</v>
      </c>
      <c r="AU290" s="18" t="s">
        <v>90</v>
      </c>
    </row>
    <row r="291" spans="2:65" s="12" customFormat="1" ht="11.25" x14ac:dyDescent="0.2">
      <c r="B291" s="151"/>
      <c r="D291" s="152" t="s">
        <v>322</v>
      </c>
      <c r="F291" s="154" t="s">
        <v>6475</v>
      </c>
      <c r="H291" s="155">
        <v>394.62099999999998</v>
      </c>
      <c r="I291" s="156"/>
      <c r="L291" s="151"/>
      <c r="M291" s="157"/>
      <c r="T291" s="158"/>
      <c r="AT291" s="153" t="s">
        <v>322</v>
      </c>
      <c r="AU291" s="153" t="s">
        <v>90</v>
      </c>
      <c r="AV291" s="12" t="s">
        <v>90</v>
      </c>
      <c r="AW291" s="12" t="s">
        <v>4</v>
      </c>
      <c r="AX291" s="12" t="s">
        <v>88</v>
      </c>
      <c r="AY291" s="153" t="s">
        <v>311</v>
      </c>
    </row>
    <row r="292" spans="2:65" s="11" customFormat="1" ht="22.9" customHeight="1" x14ac:dyDescent="0.2">
      <c r="B292" s="122"/>
      <c r="D292" s="123" t="s">
        <v>80</v>
      </c>
      <c r="E292" s="132" t="s">
        <v>898</v>
      </c>
      <c r="F292" s="132" t="s">
        <v>899</v>
      </c>
      <c r="I292" s="125"/>
      <c r="J292" s="133">
        <f>BK292</f>
        <v>0</v>
      </c>
      <c r="L292" s="122"/>
      <c r="M292" s="127"/>
      <c r="P292" s="128">
        <f>SUM(P293:P294)</f>
        <v>0</v>
      </c>
      <c r="R292" s="128">
        <f>SUM(R293:R294)</f>
        <v>0</v>
      </c>
      <c r="T292" s="129">
        <f>SUM(T293:T294)</f>
        <v>0</v>
      </c>
      <c r="AR292" s="123" t="s">
        <v>88</v>
      </c>
      <c r="AT292" s="130" t="s">
        <v>80</v>
      </c>
      <c r="AU292" s="130" t="s">
        <v>88</v>
      </c>
      <c r="AY292" s="123" t="s">
        <v>311</v>
      </c>
      <c r="BK292" s="131">
        <f>SUM(BK293:BK294)</f>
        <v>0</v>
      </c>
    </row>
    <row r="293" spans="2:65" s="1" customFormat="1" ht="24.2" customHeight="1" x14ac:dyDescent="0.2">
      <c r="B293" s="34"/>
      <c r="C293" s="134" t="s">
        <v>726</v>
      </c>
      <c r="D293" s="134" t="s">
        <v>313</v>
      </c>
      <c r="E293" s="135" t="s">
        <v>6476</v>
      </c>
      <c r="F293" s="136" t="s">
        <v>6477</v>
      </c>
      <c r="G293" s="137" t="s">
        <v>371</v>
      </c>
      <c r="H293" s="138">
        <v>360.97699999999998</v>
      </c>
      <c r="I293" s="139"/>
      <c r="J293" s="140">
        <f>ROUND(I293*H293,2)</f>
        <v>0</v>
      </c>
      <c r="K293" s="136" t="s">
        <v>317</v>
      </c>
      <c r="L293" s="34"/>
      <c r="M293" s="141" t="s">
        <v>43</v>
      </c>
      <c r="N293" s="142" t="s">
        <v>52</v>
      </c>
      <c r="P293" s="143">
        <f>O293*H293</f>
        <v>0</v>
      </c>
      <c r="Q293" s="143">
        <v>0</v>
      </c>
      <c r="R293" s="143">
        <f>Q293*H293</f>
        <v>0</v>
      </c>
      <c r="S293" s="143">
        <v>0</v>
      </c>
      <c r="T293" s="144">
        <f>S293*H293</f>
        <v>0</v>
      </c>
      <c r="AR293" s="145" t="s">
        <v>318</v>
      </c>
      <c r="AT293" s="145" t="s">
        <v>313</v>
      </c>
      <c r="AU293" s="145" t="s">
        <v>90</v>
      </c>
      <c r="AY293" s="18" t="s">
        <v>311</v>
      </c>
      <c r="BE293" s="146">
        <f>IF(N293="základní",J293,0)</f>
        <v>0</v>
      </c>
      <c r="BF293" s="146">
        <f>IF(N293="snížená",J293,0)</f>
        <v>0</v>
      </c>
      <c r="BG293" s="146">
        <f>IF(N293="zákl. přenesená",J293,0)</f>
        <v>0</v>
      </c>
      <c r="BH293" s="146">
        <f>IF(N293="sníž. přenesená",J293,0)</f>
        <v>0</v>
      </c>
      <c r="BI293" s="146">
        <f>IF(N293="nulová",J293,0)</f>
        <v>0</v>
      </c>
      <c r="BJ293" s="18" t="s">
        <v>88</v>
      </c>
      <c r="BK293" s="146">
        <f>ROUND(I293*H293,2)</f>
        <v>0</v>
      </c>
      <c r="BL293" s="18" t="s">
        <v>318</v>
      </c>
      <c r="BM293" s="145" t="s">
        <v>6478</v>
      </c>
    </row>
    <row r="294" spans="2:65" s="1" customFormat="1" ht="11.25" x14ac:dyDescent="0.2">
      <c r="B294" s="34"/>
      <c r="D294" s="147" t="s">
        <v>320</v>
      </c>
      <c r="F294" s="148" t="s">
        <v>6479</v>
      </c>
      <c r="I294" s="149"/>
      <c r="L294" s="34"/>
      <c r="M294" s="194"/>
      <c r="N294" s="195"/>
      <c r="O294" s="195"/>
      <c r="P294" s="195"/>
      <c r="Q294" s="195"/>
      <c r="R294" s="195"/>
      <c r="S294" s="195"/>
      <c r="T294" s="196"/>
      <c r="AT294" s="18" t="s">
        <v>320</v>
      </c>
      <c r="AU294" s="18" t="s">
        <v>90</v>
      </c>
    </row>
    <row r="295" spans="2:65" s="1" customFormat="1" ht="6.95" customHeight="1" x14ac:dyDescent="0.2">
      <c r="B295" s="43"/>
      <c r="C295" s="44"/>
      <c r="D295" s="44"/>
      <c r="E295" s="44"/>
      <c r="F295" s="44"/>
      <c r="G295" s="44"/>
      <c r="H295" s="44"/>
      <c r="I295" s="44"/>
      <c r="J295" s="44"/>
      <c r="K295" s="44"/>
      <c r="L295" s="34"/>
    </row>
  </sheetData>
  <sheetProtection algorithmName="SHA-512" hashValue="Aes4JAuyEXS1yKIo2/ginUQqrpaHfd9+vDm8Cuu24FQaNzeRt/0qFTeaqPYlNFxnjcLpfa1HuN475Ml6QVAavA==" saltValue="7xx29QeG8vik+I/dwWBOJV1wzjWJ9WhMCwqAk5zPRX0ySGcf93s7ttwcgauDvxoSk9BzuXBdVLr1Q7BCFrhO/A==" spinCount="100000" sheet="1" objects="1" scenarios="1" formatColumns="0" formatRows="0" autoFilter="0"/>
  <autoFilter ref="C86:K294" xr:uid="{00000000-0009-0000-0000-000018000000}"/>
  <mergeCells count="9">
    <mergeCell ref="E50:H50"/>
    <mergeCell ref="E77:H77"/>
    <mergeCell ref="E79:H79"/>
    <mergeCell ref="L2:V2"/>
    <mergeCell ref="E7:H7"/>
    <mergeCell ref="E9:H9"/>
    <mergeCell ref="E18:H18"/>
    <mergeCell ref="E27:H27"/>
    <mergeCell ref="E48:H48"/>
  </mergeCells>
  <hyperlinks>
    <hyperlink ref="F91" r:id="rId1" xr:uid="{00000000-0004-0000-1800-000000000000}"/>
    <hyperlink ref="F94" r:id="rId2" xr:uid="{00000000-0004-0000-1800-000001000000}"/>
    <hyperlink ref="F97" r:id="rId3" xr:uid="{00000000-0004-0000-1800-000002000000}"/>
    <hyperlink ref="F100" r:id="rId4" xr:uid="{00000000-0004-0000-1800-000003000000}"/>
    <hyperlink ref="F103" r:id="rId5" xr:uid="{00000000-0004-0000-1800-000004000000}"/>
    <hyperlink ref="F106" r:id="rId6" xr:uid="{00000000-0004-0000-1800-000005000000}"/>
    <hyperlink ref="F109" r:id="rId7" xr:uid="{00000000-0004-0000-1800-000006000000}"/>
    <hyperlink ref="F114" r:id="rId8" xr:uid="{00000000-0004-0000-1800-000007000000}"/>
    <hyperlink ref="F119" r:id="rId9" xr:uid="{00000000-0004-0000-1800-000008000000}"/>
    <hyperlink ref="F122" r:id="rId10" xr:uid="{00000000-0004-0000-1800-000009000000}"/>
    <hyperlink ref="F127" r:id="rId11" xr:uid="{00000000-0004-0000-1800-00000A000000}"/>
    <hyperlink ref="F130" r:id="rId12" xr:uid="{00000000-0004-0000-1800-00000B000000}"/>
    <hyperlink ref="F136" r:id="rId13" xr:uid="{00000000-0004-0000-1800-00000C000000}"/>
    <hyperlink ref="F142" r:id="rId14" xr:uid="{00000000-0004-0000-1800-00000D000000}"/>
    <hyperlink ref="F150" r:id="rId15" xr:uid="{00000000-0004-0000-1800-00000E000000}"/>
    <hyperlink ref="F153" r:id="rId16" xr:uid="{00000000-0004-0000-1800-00000F000000}"/>
    <hyperlink ref="F157" r:id="rId17" xr:uid="{00000000-0004-0000-1800-000010000000}"/>
    <hyperlink ref="F162" r:id="rId18" xr:uid="{00000000-0004-0000-1800-000011000000}"/>
    <hyperlink ref="F167" r:id="rId19" xr:uid="{00000000-0004-0000-1800-000012000000}"/>
    <hyperlink ref="F172" r:id="rId20" xr:uid="{00000000-0004-0000-1800-000013000000}"/>
    <hyperlink ref="F177" r:id="rId21" xr:uid="{00000000-0004-0000-1800-000014000000}"/>
    <hyperlink ref="F180" r:id="rId22" xr:uid="{00000000-0004-0000-1800-000015000000}"/>
    <hyperlink ref="F186" r:id="rId23" xr:uid="{00000000-0004-0000-1800-000016000000}"/>
    <hyperlink ref="F194" r:id="rId24" xr:uid="{00000000-0004-0000-1800-000017000000}"/>
    <hyperlink ref="F197" r:id="rId25" xr:uid="{00000000-0004-0000-1800-000018000000}"/>
    <hyperlink ref="F200" r:id="rId26" xr:uid="{00000000-0004-0000-1800-000019000000}"/>
    <hyperlink ref="F202" r:id="rId27" xr:uid="{00000000-0004-0000-1800-00001A000000}"/>
    <hyperlink ref="F208" r:id="rId28" xr:uid="{00000000-0004-0000-1800-00001B000000}"/>
    <hyperlink ref="F212" r:id="rId29" xr:uid="{00000000-0004-0000-1800-00001C000000}"/>
    <hyperlink ref="F216" r:id="rId30" xr:uid="{00000000-0004-0000-1800-00001D000000}"/>
    <hyperlink ref="F219" r:id="rId31" xr:uid="{00000000-0004-0000-1800-00001E000000}"/>
    <hyperlink ref="F222" r:id="rId32" xr:uid="{00000000-0004-0000-1800-00001F000000}"/>
    <hyperlink ref="F224" r:id="rId33" xr:uid="{00000000-0004-0000-1800-000020000000}"/>
    <hyperlink ref="F227" r:id="rId34" xr:uid="{00000000-0004-0000-1800-000021000000}"/>
    <hyperlink ref="F229" r:id="rId35" xr:uid="{00000000-0004-0000-1800-000022000000}"/>
    <hyperlink ref="F231" r:id="rId36" xr:uid="{00000000-0004-0000-1800-000023000000}"/>
    <hyperlink ref="F233" r:id="rId37" xr:uid="{00000000-0004-0000-1800-000024000000}"/>
    <hyperlink ref="F238" r:id="rId38" xr:uid="{00000000-0004-0000-1800-000025000000}"/>
    <hyperlink ref="F242" r:id="rId39" xr:uid="{00000000-0004-0000-1800-000026000000}"/>
    <hyperlink ref="F245" r:id="rId40" xr:uid="{00000000-0004-0000-1800-000027000000}"/>
    <hyperlink ref="F248" r:id="rId41" xr:uid="{00000000-0004-0000-1800-000028000000}"/>
    <hyperlink ref="F253" r:id="rId42" xr:uid="{00000000-0004-0000-1800-000029000000}"/>
    <hyperlink ref="F260" r:id="rId43" xr:uid="{00000000-0004-0000-1800-00002A000000}"/>
    <hyperlink ref="F262" r:id="rId44" xr:uid="{00000000-0004-0000-1800-00002B000000}"/>
    <hyperlink ref="F266" r:id="rId45" xr:uid="{00000000-0004-0000-1800-00002C000000}"/>
    <hyperlink ref="F269" r:id="rId46" xr:uid="{00000000-0004-0000-1800-00002D000000}"/>
    <hyperlink ref="F272" r:id="rId47" xr:uid="{00000000-0004-0000-1800-00002E000000}"/>
    <hyperlink ref="F275" r:id="rId48" xr:uid="{00000000-0004-0000-1800-00002F000000}"/>
    <hyperlink ref="F278" r:id="rId49" xr:uid="{00000000-0004-0000-1800-000030000000}"/>
    <hyperlink ref="F281" r:id="rId50" xr:uid="{00000000-0004-0000-1800-000031000000}"/>
    <hyperlink ref="F284" r:id="rId51" xr:uid="{00000000-0004-0000-1800-000032000000}"/>
    <hyperlink ref="F287" r:id="rId52" xr:uid="{00000000-0004-0000-1800-000033000000}"/>
    <hyperlink ref="F290" r:id="rId53" xr:uid="{00000000-0004-0000-1800-000034000000}"/>
    <hyperlink ref="F294" r:id="rId54" xr:uid="{00000000-0004-0000-1800-00003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4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183</v>
      </c>
      <c r="AZ2" s="92" t="s">
        <v>1730</v>
      </c>
      <c r="BA2" s="92" t="s">
        <v>1731</v>
      </c>
      <c r="BB2" s="92" t="s">
        <v>316</v>
      </c>
      <c r="BC2" s="92" t="s">
        <v>6480</v>
      </c>
      <c r="BD2" s="92" t="s">
        <v>90</v>
      </c>
    </row>
    <row r="3" spans="2:56" ht="6.95" customHeight="1" x14ac:dyDescent="0.2">
      <c r="B3" s="19"/>
      <c r="C3" s="20"/>
      <c r="D3" s="20"/>
      <c r="E3" s="20"/>
      <c r="F3" s="20"/>
      <c r="G3" s="20"/>
      <c r="H3" s="20"/>
      <c r="I3" s="20"/>
      <c r="J3" s="20"/>
      <c r="K3" s="20"/>
      <c r="L3" s="21"/>
      <c r="AT3" s="18" t="s">
        <v>90</v>
      </c>
      <c r="AZ3" s="92" t="s">
        <v>1733</v>
      </c>
      <c r="BA3" s="92" t="s">
        <v>1734</v>
      </c>
      <c r="BB3" s="92" t="s">
        <v>316</v>
      </c>
      <c r="BC3" s="92" t="s">
        <v>6481</v>
      </c>
      <c r="BD3" s="92" t="s">
        <v>90</v>
      </c>
    </row>
    <row r="4" spans="2:56" ht="24.95" customHeight="1" x14ac:dyDescent="0.2">
      <c r="B4" s="21"/>
      <c r="D4" s="22" t="s">
        <v>255</v>
      </c>
      <c r="L4" s="21"/>
      <c r="M4" s="93" t="s">
        <v>10</v>
      </c>
      <c r="AT4" s="18" t="s">
        <v>4</v>
      </c>
    </row>
    <row r="5" spans="2:56" ht="6.95" customHeight="1" x14ac:dyDescent="0.2">
      <c r="B5" s="21"/>
      <c r="L5" s="21"/>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ht="12" customHeight="1" x14ac:dyDescent="0.2">
      <c r="B8" s="21"/>
      <c r="D8" s="28" t="s">
        <v>265</v>
      </c>
      <c r="L8" s="21"/>
    </row>
    <row r="9" spans="2:56" s="1" customFormat="1" ht="16.5" customHeight="1" x14ac:dyDescent="0.2">
      <c r="B9" s="34"/>
      <c r="E9" s="339" t="s">
        <v>6193</v>
      </c>
      <c r="F9" s="341"/>
      <c r="G9" s="341"/>
      <c r="H9" s="341"/>
      <c r="L9" s="34"/>
    </row>
    <row r="10" spans="2:56" s="1" customFormat="1" ht="12" customHeight="1" x14ac:dyDescent="0.2">
      <c r="B10" s="34"/>
      <c r="D10" s="28" t="s">
        <v>267</v>
      </c>
      <c r="L10" s="34"/>
    </row>
    <row r="11" spans="2:56" s="1" customFormat="1" ht="16.5" customHeight="1" x14ac:dyDescent="0.2">
      <c r="B11" s="34"/>
      <c r="E11" s="322" t="s">
        <v>6482</v>
      </c>
      <c r="F11" s="341"/>
      <c r="G11" s="341"/>
      <c r="H11" s="341"/>
      <c r="L11" s="34"/>
    </row>
    <row r="12" spans="2:56" s="1" customFormat="1" ht="11.25" x14ac:dyDescent="0.2">
      <c r="B12" s="34"/>
      <c r="L12" s="34"/>
    </row>
    <row r="13" spans="2:56" s="1" customFormat="1" ht="12" customHeight="1" x14ac:dyDescent="0.2">
      <c r="B13" s="34"/>
      <c r="D13" s="28" t="s">
        <v>18</v>
      </c>
      <c r="F13" s="26" t="s">
        <v>43</v>
      </c>
      <c r="I13" s="28" t="s">
        <v>20</v>
      </c>
      <c r="J13" s="26" t="s">
        <v>43</v>
      </c>
      <c r="L13" s="34"/>
    </row>
    <row r="14" spans="2:56" s="1" customFormat="1" ht="12" customHeight="1" x14ac:dyDescent="0.2">
      <c r="B14" s="34"/>
      <c r="D14" s="28" t="s">
        <v>22</v>
      </c>
      <c r="F14" s="26" t="s">
        <v>23</v>
      </c>
      <c r="I14" s="28" t="s">
        <v>24</v>
      </c>
      <c r="J14" s="51" t="str">
        <f>'Rekapitulace stavby'!AN8</f>
        <v>5.8.2025 - revize</v>
      </c>
      <c r="L14" s="34"/>
    </row>
    <row r="15" spans="2:56" s="1" customFormat="1" ht="10.9" customHeight="1" x14ac:dyDescent="0.2">
      <c r="B15" s="34"/>
      <c r="L15" s="34"/>
    </row>
    <row r="16" spans="2:5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ROUND(J91,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ROUND((SUM(BE91:BE248)),  2)</f>
        <v>0</v>
      </c>
      <c r="I35" s="96">
        <v>0.21</v>
      </c>
      <c r="J35" s="84">
        <f>ROUND(((SUM(BE91:BE248))*I35),  2)</f>
        <v>0</v>
      </c>
      <c r="L35" s="34"/>
    </row>
    <row r="36" spans="2:12" s="1" customFormat="1" ht="14.45" customHeight="1" x14ac:dyDescent="0.2">
      <c r="B36" s="34"/>
      <c r="E36" s="28" t="s">
        <v>53</v>
      </c>
      <c r="F36" s="84">
        <f>ROUND((SUM(BF91:BF248)),  2)</f>
        <v>0</v>
      </c>
      <c r="I36" s="96">
        <v>0.12</v>
      </c>
      <c r="J36" s="84">
        <f>ROUND(((SUM(BF91:BF248))*I36),  2)</f>
        <v>0</v>
      </c>
      <c r="L36" s="34"/>
    </row>
    <row r="37" spans="2:12" s="1" customFormat="1" ht="14.45" hidden="1" customHeight="1" x14ac:dyDescent="0.2">
      <c r="B37" s="34"/>
      <c r="E37" s="28" t="s">
        <v>54</v>
      </c>
      <c r="F37" s="84">
        <f>ROUND((SUM(BG91:BG248)),  2)</f>
        <v>0</v>
      </c>
      <c r="I37" s="96">
        <v>0.21</v>
      </c>
      <c r="J37" s="84">
        <f>0</f>
        <v>0</v>
      </c>
      <c r="L37" s="34"/>
    </row>
    <row r="38" spans="2:12" s="1" customFormat="1" ht="14.45" hidden="1" customHeight="1" x14ac:dyDescent="0.2">
      <c r="B38" s="34"/>
      <c r="E38" s="28" t="s">
        <v>55</v>
      </c>
      <c r="F38" s="84">
        <f>ROUND((SUM(BH91:BH248)),  2)</f>
        <v>0</v>
      </c>
      <c r="I38" s="96">
        <v>0.12</v>
      </c>
      <c r="J38" s="84">
        <f>0</f>
        <v>0</v>
      </c>
      <c r="L38" s="34"/>
    </row>
    <row r="39" spans="2:12" s="1" customFormat="1" ht="14.45" hidden="1" customHeight="1" x14ac:dyDescent="0.2">
      <c r="B39" s="34"/>
      <c r="E39" s="28" t="s">
        <v>56</v>
      </c>
      <c r="F39" s="84">
        <f>ROUND((SUM(BI91:BI248)),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6193</v>
      </c>
      <c r="F52" s="341"/>
      <c r="G52" s="341"/>
      <c r="H52" s="341"/>
      <c r="L52" s="34"/>
    </row>
    <row r="53" spans="2:47" s="1" customFormat="1" ht="12" customHeight="1" x14ac:dyDescent="0.2">
      <c r="B53" s="34"/>
      <c r="C53" s="28" t="s">
        <v>267</v>
      </c>
      <c r="L53" s="34"/>
    </row>
    <row r="54" spans="2:47" s="1" customFormat="1" ht="16.5" customHeight="1" x14ac:dyDescent="0.2">
      <c r="B54" s="34"/>
      <c r="E54" s="322" t="str">
        <f>E11</f>
        <v>12.1 - Areálová dešťová kanalizace</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J91</f>
        <v>0</v>
      </c>
      <c r="L63" s="34"/>
      <c r="AU63" s="18" t="s">
        <v>272</v>
      </c>
    </row>
    <row r="64" spans="2:47" s="8" customFormat="1" ht="24.95" customHeight="1" x14ac:dyDescent="0.2">
      <c r="B64" s="106"/>
      <c r="D64" s="107" t="s">
        <v>273</v>
      </c>
      <c r="E64" s="108"/>
      <c r="F64" s="108"/>
      <c r="G64" s="108"/>
      <c r="H64" s="108"/>
      <c r="I64" s="108"/>
      <c r="J64" s="109">
        <f>J92</f>
        <v>0</v>
      </c>
      <c r="L64" s="106"/>
    </row>
    <row r="65" spans="2:12" s="9" customFormat="1" ht="19.899999999999999" customHeight="1" x14ac:dyDescent="0.2">
      <c r="B65" s="110"/>
      <c r="D65" s="111" t="s">
        <v>1627</v>
      </c>
      <c r="E65" s="112"/>
      <c r="F65" s="112"/>
      <c r="G65" s="112"/>
      <c r="H65" s="112"/>
      <c r="I65" s="112"/>
      <c r="J65" s="113">
        <f>J93</f>
        <v>0</v>
      </c>
      <c r="L65" s="110"/>
    </row>
    <row r="66" spans="2:12" s="9" customFormat="1" ht="19.899999999999999" customHeight="1" x14ac:dyDescent="0.2">
      <c r="B66" s="110"/>
      <c r="D66" s="111" t="s">
        <v>276</v>
      </c>
      <c r="E66" s="112"/>
      <c r="F66" s="112"/>
      <c r="G66" s="112"/>
      <c r="H66" s="112"/>
      <c r="I66" s="112"/>
      <c r="J66" s="113">
        <f>J141</f>
        <v>0</v>
      </c>
      <c r="L66" s="110"/>
    </row>
    <row r="67" spans="2:12" s="9" customFormat="1" ht="19.899999999999999" customHeight="1" x14ac:dyDescent="0.2">
      <c r="B67" s="110"/>
      <c r="D67" s="111" t="s">
        <v>6483</v>
      </c>
      <c r="E67" s="112"/>
      <c r="F67" s="112"/>
      <c r="G67" s="112"/>
      <c r="H67" s="112"/>
      <c r="I67" s="112"/>
      <c r="J67" s="113">
        <f>J152</f>
        <v>0</v>
      </c>
      <c r="L67" s="110"/>
    </row>
    <row r="68" spans="2:12" s="9" customFormat="1" ht="19.899999999999999" customHeight="1" x14ac:dyDescent="0.2">
      <c r="B68" s="110"/>
      <c r="D68" s="111" t="s">
        <v>280</v>
      </c>
      <c r="E68" s="112"/>
      <c r="F68" s="112"/>
      <c r="G68" s="112"/>
      <c r="H68" s="112"/>
      <c r="I68" s="112"/>
      <c r="J68" s="113">
        <f>J242</f>
        <v>0</v>
      </c>
      <c r="L68" s="110"/>
    </row>
    <row r="69" spans="2:12" s="9" customFormat="1" ht="19.899999999999999" customHeight="1" x14ac:dyDescent="0.2">
      <c r="B69" s="110"/>
      <c r="D69" s="111" t="s">
        <v>281</v>
      </c>
      <c r="E69" s="112"/>
      <c r="F69" s="112"/>
      <c r="G69" s="112"/>
      <c r="H69" s="112"/>
      <c r="I69" s="112"/>
      <c r="J69" s="113">
        <f>J246</f>
        <v>0</v>
      </c>
      <c r="L69" s="110"/>
    </row>
    <row r="70" spans="2:12" s="1" customFormat="1" ht="21.75" customHeight="1" x14ac:dyDescent="0.2">
      <c r="B70" s="34"/>
      <c r="L70" s="34"/>
    </row>
    <row r="71" spans="2:12" s="1" customFormat="1" ht="6.95" customHeight="1" x14ac:dyDescent="0.2">
      <c r="B71" s="43"/>
      <c r="C71" s="44"/>
      <c r="D71" s="44"/>
      <c r="E71" s="44"/>
      <c r="F71" s="44"/>
      <c r="G71" s="44"/>
      <c r="H71" s="44"/>
      <c r="I71" s="44"/>
      <c r="J71" s="44"/>
      <c r="K71" s="44"/>
      <c r="L71" s="34"/>
    </row>
    <row r="75" spans="2:12" s="1" customFormat="1" ht="6.95" customHeight="1" x14ac:dyDescent="0.2">
      <c r="B75" s="45"/>
      <c r="C75" s="46"/>
      <c r="D75" s="46"/>
      <c r="E75" s="46"/>
      <c r="F75" s="46"/>
      <c r="G75" s="46"/>
      <c r="H75" s="46"/>
      <c r="I75" s="46"/>
      <c r="J75" s="46"/>
      <c r="K75" s="46"/>
      <c r="L75" s="34"/>
    </row>
    <row r="76" spans="2:12" s="1" customFormat="1" ht="24.95" customHeight="1" x14ac:dyDescent="0.2">
      <c r="B76" s="34"/>
      <c r="C76" s="22" t="s">
        <v>296</v>
      </c>
      <c r="L76" s="34"/>
    </row>
    <row r="77" spans="2:12" s="1" customFormat="1" ht="6.95" customHeight="1" x14ac:dyDescent="0.2">
      <c r="B77" s="34"/>
      <c r="L77" s="34"/>
    </row>
    <row r="78" spans="2:12" s="1" customFormat="1" ht="12" customHeight="1" x14ac:dyDescent="0.2">
      <c r="B78" s="34"/>
      <c r="C78" s="28" t="s">
        <v>16</v>
      </c>
      <c r="L78" s="34"/>
    </row>
    <row r="79" spans="2:12" s="1" customFormat="1" ht="16.5" customHeight="1" x14ac:dyDescent="0.2">
      <c r="B79" s="34"/>
      <c r="E79" s="339" t="str">
        <f>E7</f>
        <v>Stavba č. 3145 TV Vinoř, etapa 0012 – ČOV Vinoř</v>
      </c>
      <c r="F79" s="340"/>
      <c r="G79" s="340"/>
      <c r="H79" s="340"/>
      <c r="L79" s="34"/>
    </row>
    <row r="80" spans="2:12" ht="12" customHeight="1" x14ac:dyDescent="0.2">
      <c r="B80" s="21"/>
      <c r="C80" s="28" t="s">
        <v>265</v>
      </c>
      <c r="L80" s="21"/>
    </row>
    <row r="81" spans="2:65" s="1" customFormat="1" ht="16.5" customHeight="1" x14ac:dyDescent="0.2">
      <c r="B81" s="34"/>
      <c r="E81" s="339" t="s">
        <v>6193</v>
      </c>
      <c r="F81" s="341"/>
      <c r="G81" s="341"/>
      <c r="H81" s="341"/>
      <c r="L81" s="34"/>
    </row>
    <row r="82" spans="2:65" s="1" customFormat="1" ht="12" customHeight="1" x14ac:dyDescent="0.2">
      <c r="B82" s="34"/>
      <c r="C82" s="28" t="s">
        <v>267</v>
      </c>
      <c r="L82" s="34"/>
    </row>
    <row r="83" spans="2:65" s="1" customFormat="1" ht="16.5" customHeight="1" x14ac:dyDescent="0.2">
      <c r="B83" s="34"/>
      <c r="E83" s="322" t="str">
        <f>E11</f>
        <v>12.1 - Areálová dešťová kanalizace</v>
      </c>
      <c r="F83" s="341"/>
      <c r="G83" s="341"/>
      <c r="H83" s="341"/>
      <c r="L83" s="34"/>
    </row>
    <row r="84" spans="2:65" s="1" customFormat="1" ht="6.95" customHeight="1" x14ac:dyDescent="0.2">
      <c r="B84" s="34"/>
      <c r="L84" s="34"/>
    </row>
    <row r="85" spans="2:65" s="1" customFormat="1" ht="12" customHeight="1" x14ac:dyDescent="0.2">
      <c r="B85" s="34"/>
      <c r="C85" s="28" t="s">
        <v>22</v>
      </c>
      <c r="F85" s="26" t="str">
        <f>F14</f>
        <v>Praha</v>
      </c>
      <c r="I85" s="28" t="s">
        <v>24</v>
      </c>
      <c r="J85" s="51" t="str">
        <f>IF(J14="","",J14)</f>
        <v>5.8.2025 - revize</v>
      </c>
      <c r="L85" s="34"/>
    </row>
    <row r="86" spans="2:65" s="1" customFormat="1" ht="6.95" customHeight="1" x14ac:dyDescent="0.2">
      <c r="B86" s="34"/>
      <c r="L86" s="34"/>
    </row>
    <row r="87" spans="2:65" s="1" customFormat="1" ht="25.7" customHeight="1" x14ac:dyDescent="0.2">
      <c r="B87" s="34"/>
      <c r="C87" s="28" t="s">
        <v>29</v>
      </c>
      <c r="F87" s="26" t="str">
        <f>E17</f>
        <v>PVS, a.s, Evropská 866/67, Praha 6, 160 00</v>
      </c>
      <c r="I87" s="28" t="s">
        <v>37</v>
      </c>
      <c r="J87" s="32" t="str">
        <f>E23</f>
        <v>d plus projektová a inženýrská a.s.</v>
      </c>
      <c r="L87" s="34"/>
    </row>
    <row r="88" spans="2:65" s="1" customFormat="1" ht="15.2" customHeight="1" x14ac:dyDescent="0.2">
      <c r="B88" s="34"/>
      <c r="C88" s="28" t="s">
        <v>35</v>
      </c>
      <c r="F88" s="26" t="str">
        <f>IF(E20="","",E20)</f>
        <v>Vyplň údaj</v>
      </c>
      <c r="I88" s="28" t="s">
        <v>42</v>
      </c>
      <c r="J88" s="32" t="str">
        <f>E26</f>
        <v xml:space="preserve"> </v>
      </c>
      <c r="L88" s="34"/>
    </row>
    <row r="89" spans="2:65" s="1" customFormat="1" ht="10.35" customHeight="1" x14ac:dyDescent="0.2">
      <c r="B89" s="34"/>
      <c r="L89" s="34"/>
    </row>
    <row r="90" spans="2:65" s="10" customFormat="1" ht="29.25" customHeight="1" x14ac:dyDescent="0.2">
      <c r="B90" s="114"/>
      <c r="C90" s="115" t="s">
        <v>297</v>
      </c>
      <c r="D90" s="116" t="s">
        <v>66</v>
      </c>
      <c r="E90" s="116" t="s">
        <v>62</v>
      </c>
      <c r="F90" s="116" t="s">
        <v>63</v>
      </c>
      <c r="G90" s="116" t="s">
        <v>298</v>
      </c>
      <c r="H90" s="116" t="s">
        <v>299</v>
      </c>
      <c r="I90" s="116" t="s">
        <v>300</v>
      </c>
      <c r="J90" s="116" t="s">
        <v>271</v>
      </c>
      <c r="K90" s="117" t="s">
        <v>301</v>
      </c>
      <c r="L90" s="114"/>
      <c r="M90" s="58" t="s">
        <v>43</v>
      </c>
      <c r="N90" s="59" t="s">
        <v>51</v>
      </c>
      <c r="O90" s="59" t="s">
        <v>302</v>
      </c>
      <c r="P90" s="59" t="s">
        <v>303</v>
      </c>
      <c r="Q90" s="59" t="s">
        <v>304</v>
      </c>
      <c r="R90" s="59" t="s">
        <v>305</v>
      </c>
      <c r="S90" s="59" t="s">
        <v>306</v>
      </c>
      <c r="T90" s="60" t="s">
        <v>307</v>
      </c>
    </row>
    <row r="91" spans="2:65" s="1" customFormat="1" ht="22.9" customHeight="1" x14ac:dyDescent="0.25">
      <c r="B91" s="34"/>
      <c r="C91" s="63" t="s">
        <v>308</v>
      </c>
      <c r="J91" s="118">
        <f>BK91</f>
        <v>0</v>
      </c>
      <c r="L91" s="34"/>
      <c r="M91" s="61"/>
      <c r="N91" s="52"/>
      <c r="O91" s="52"/>
      <c r="P91" s="119">
        <f>P92</f>
        <v>0</v>
      </c>
      <c r="Q91" s="52"/>
      <c r="R91" s="119">
        <f>R92</f>
        <v>8.7093124700000004</v>
      </c>
      <c r="S91" s="52"/>
      <c r="T91" s="120">
        <f>T92</f>
        <v>0</v>
      </c>
      <c r="AT91" s="18" t="s">
        <v>80</v>
      </c>
      <c r="AU91" s="18" t="s">
        <v>272</v>
      </c>
      <c r="BK91" s="121">
        <f>BK92</f>
        <v>0</v>
      </c>
    </row>
    <row r="92" spans="2:65" s="11" customFormat="1" ht="25.9" customHeight="1" x14ac:dyDescent="0.2">
      <c r="B92" s="122"/>
      <c r="D92" s="123" t="s">
        <v>80</v>
      </c>
      <c r="E92" s="124" t="s">
        <v>309</v>
      </c>
      <c r="F92" s="124" t="s">
        <v>310</v>
      </c>
      <c r="I92" s="125"/>
      <c r="J92" s="126">
        <f>BK92</f>
        <v>0</v>
      </c>
      <c r="L92" s="122"/>
      <c r="M92" s="127"/>
      <c r="P92" s="128">
        <f>P93+P141+P152+P242+P246</f>
        <v>0</v>
      </c>
      <c r="R92" s="128">
        <f>R93+R141+R152+R242+R246</f>
        <v>8.7093124700000004</v>
      </c>
      <c r="T92" s="129">
        <f>T93+T141+T152+T242+T246</f>
        <v>0</v>
      </c>
      <c r="AR92" s="123" t="s">
        <v>88</v>
      </c>
      <c r="AT92" s="130" t="s">
        <v>80</v>
      </c>
      <c r="AU92" s="130" t="s">
        <v>81</v>
      </c>
      <c r="AY92" s="123" t="s">
        <v>311</v>
      </c>
      <c r="BK92" s="131">
        <f>BK93+BK141+BK152+BK242+BK246</f>
        <v>0</v>
      </c>
    </row>
    <row r="93" spans="2:65" s="11" customFormat="1" ht="22.9" customHeight="1" x14ac:dyDescent="0.2">
      <c r="B93" s="122"/>
      <c r="D93" s="123" t="s">
        <v>80</v>
      </c>
      <c r="E93" s="132" t="s">
        <v>88</v>
      </c>
      <c r="F93" s="132" t="s">
        <v>102</v>
      </c>
      <c r="I93" s="125"/>
      <c r="J93" s="133">
        <f>BK93</f>
        <v>0</v>
      </c>
      <c r="L93" s="122"/>
      <c r="M93" s="127"/>
      <c r="P93" s="128">
        <f>SUM(P94:P140)</f>
        <v>0</v>
      </c>
      <c r="R93" s="128">
        <f>SUM(R94:R140)</f>
        <v>0.123714</v>
      </c>
      <c r="T93" s="129">
        <f>SUM(T94:T140)</f>
        <v>0</v>
      </c>
      <c r="AR93" s="123" t="s">
        <v>88</v>
      </c>
      <c r="AT93" s="130" t="s">
        <v>80</v>
      </c>
      <c r="AU93" s="130" t="s">
        <v>88</v>
      </c>
      <c r="AY93" s="123" t="s">
        <v>311</v>
      </c>
      <c r="BK93" s="131">
        <f>SUM(BK94:BK140)</f>
        <v>0</v>
      </c>
    </row>
    <row r="94" spans="2:65" s="1" customFormat="1" ht="24.2" customHeight="1" x14ac:dyDescent="0.2">
      <c r="B94" s="34"/>
      <c r="C94" s="134" t="s">
        <v>88</v>
      </c>
      <c r="D94" s="134" t="s">
        <v>313</v>
      </c>
      <c r="E94" s="135" t="s">
        <v>6484</v>
      </c>
      <c r="F94" s="136" t="s">
        <v>6485</v>
      </c>
      <c r="G94" s="137" t="s">
        <v>316</v>
      </c>
      <c r="H94" s="138">
        <v>121.45</v>
      </c>
      <c r="I94" s="139"/>
      <c r="J94" s="140">
        <f>ROUND(I94*H94,2)</f>
        <v>0</v>
      </c>
      <c r="K94" s="136" t="s">
        <v>317</v>
      </c>
      <c r="L94" s="34"/>
      <c r="M94" s="141" t="s">
        <v>43</v>
      </c>
      <c r="N94" s="142" t="s">
        <v>52</v>
      </c>
      <c r="P94" s="143">
        <f>O94*H94</f>
        <v>0</v>
      </c>
      <c r="Q94" s="143">
        <v>0</v>
      </c>
      <c r="R94" s="143">
        <f>Q94*H94</f>
        <v>0</v>
      </c>
      <c r="S94" s="143">
        <v>0</v>
      </c>
      <c r="T94" s="144">
        <f>S94*H94</f>
        <v>0</v>
      </c>
      <c r="AR94" s="145" t="s">
        <v>318</v>
      </c>
      <c r="AT94" s="145" t="s">
        <v>313</v>
      </c>
      <c r="AU94" s="145" t="s">
        <v>90</v>
      </c>
      <c r="AY94" s="18" t="s">
        <v>311</v>
      </c>
      <c r="BE94" s="146">
        <f>IF(N94="základní",J94,0)</f>
        <v>0</v>
      </c>
      <c r="BF94" s="146">
        <f>IF(N94="snížená",J94,0)</f>
        <v>0</v>
      </c>
      <c r="BG94" s="146">
        <f>IF(N94="zákl. přenesená",J94,0)</f>
        <v>0</v>
      </c>
      <c r="BH94" s="146">
        <f>IF(N94="sníž. přenesená",J94,0)</f>
        <v>0</v>
      </c>
      <c r="BI94" s="146">
        <f>IF(N94="nulová",J94,0)</f>
        <v>0</v>
      </c>
      <c r="BJ94" s="18" t="s">
        <v>88</v>
      </c>
      <c r="BK94" s="146">
        <f>ROUND(I94*H94,2)</f>
        <v>0</v>
      </c>
      <c r="BL94" s="18" t="s">
        <v>318</v>
      </c>
      <c r="BM94" s="145" t="s">
        <v>6486</v>
      </c>
    </row>
    <row r="95" spans="2:65" s="1" customFormat="1" ht="11.25" x14ac:dyDescent="0.2">
      <c r="B95" s="34"/>
      <c r="D95" s="147" t="s">
        <v>320</v>
      </c>
      <c r="F95" s="148" t="s">
        <v>6487</v>
      </c>
      <c r="I95" s="149"/>
      <c r="L95" s="34"/>
      <c r="M95" s="150"/>
      <c r="T95" s="55"/>
      <c r="AT95" s="18" t="s">
        <v>320</v>
      </c>
      <c r="AU95" s="18" t="s">
        <v>90</v>
      </c>
    </row>
    <row r="96" spans="2:65" s="14" customFormat="1" ht="11.25" x14ac:dyDescent="0.2">
      <c r="B96" s="166"/>
      <c r="D96" s="152" t="s">
        <v>322</v>
      </c>
      <c r="E96" s="167" t="s">
        <v>43</v>
      </c>
      <c r="F96" s="168" t="s">
        <v>6488</v>
      </c>
      <c r="H96" s="167" t="s">
        <v>43</v>
      </c>
      <c r="I96" s="169"/>
      <c r="L96" s="166"/>
      <c r="M96" s="170"/>
      <c r="T96" s="171"/>
      <c r="AT96" s="167" t="s">
        <v>322</v>
      </c>
      <c r="AU96" s="167" t="s">
        <v>90</v>
      </c>
      <c r="AV96" s="14" t="s">
        <v>88</v>
      </c>
      <c r="AW96" s="14" t="s">
        <v>41</v>
      </c>
      <c r="AX96" s="14" t="s">
        <v>81</v>
      </c>
      <c r="AY96" s="167" t="s">
        <v>311</v>
      </c>
    </row>
    <row r="97" spans="2:65" s="12" customFormat="1" ht="11.25" x14ac:dyDescent="0.2">
      <c r="B97" s="151"/>
      <c r="D97" s="152" t="s">
        <v>322</v>
      </c>
      <c r="E97" s="153" t="s">
        <v>43</v>
      </c>
      <c r="F97" s="154" t="s">
        <v>6489</v>
      </c>
      <c r="H97" s="155">
        <v>121.45</v>
      </c>
      <c r="I97" s="156"/>
      <c r="L97" s="151"/>
      <c r="M97" s="157"/>
      <c r="T97" s="158"/>
      <c r="AT97" s="153" t="s">
        <v>322</v>
      </c>
      <c r="AU97" s="153" t="s">
        <v>90</v>
      </c>
      <c r="AV97" s="12" t="s">
        <v>90</v>
      </c>
      <c r="AW97" s="12" t="s">
        <v>41</v>
      </c>
      <c r="AX97" s="12" t="s">
        <v>81</v>
      </c>
      <c r="AY97" s="153" t="s">
        <v>311</v>
      </c>
    </row>
    <row r="98" spans="2:65" s="13" customFormat="1" ht="11.25" x14ac:dyDescent="0.2">
      <c r="B98" s="159"/>
      <c r="D98" s="152" t="s">
        <v>322</v>
      </c>
      <c r="E98" s="160" t="s">
        <v>1730</v>
      </c>
      <c r="F98" s="161" t="s">
        <v>331</v>
      </c>
      <c r="H98" s="162">
        <v>121.45</v>
      </c>
      <c r="I98" s="163"/>
      <c r="L98" s="159"/>
      <c r="M98" s="164"/>
      <c r="T98" s="165"/>
      <c r="AT98" s="160" t="s">
        <v>322</v>
      </c>
      <c r="AU98" s="160" t="s">
        <v>90</v>
      </c>
      <c r="AV98" s="13" t="s">
        <v>318</v>
      </c>
      <c r="AW98" s="13" t="s">
        <v>41</v>
      </c>
      <c r="AX98" s="13" t="s">
        <v>88</v>
      </c>
      <c r="AY98" s="160" t="s">
        <v>311</v>
      </c>
    </row>
    <row r="99" spans="2:65" s="1" customFormat="1" ht="24.2" customHeight="1" x14ac:dyDescent="0.2">
      <c r="B99" s="34"/>
      <c r="C99" s="134" t="s">
        <v>90</v>
      </c>
      <c r="D99" s="134" t="s">
        <v>313</v>
      </c>
      <c r="E99" s="135" t="s">
        <v>5449</v>
      </c>
      <c r="F99" s="136" t="s">
        <v>5450</v>
      </c>
      <c r="G99" s="137" t="s">
        <v>250</v>
      </c>
      <c r="H99" s="138">
        <v>213.3</v>
      </c>
      <c r="I99" s="139"/>
      <c r="J99" s="140">
        <f>ROUND(I99*H99,2)</f>
        <v>0</v>
      </c>
      <c r="K99" s="136" t="s">
        <v>317</v>
      </c>
      <c r="L99" s="34"/>
      <c r="M99" s="141" t="s">
        <v>43</v>
      </c>
      <c r="N99" s="142" t="s">
        <v>52</v>
      </c>
      <c r="P99" s="143">
        <f>O99*H99</f>
        <v>0</v>
      </c>
      <c r="Q99" s="143">
        <v>5.8E-4</v>
      </c>
      <c r="R99" s="143">
        <f>Q99*H99</f>
        <v>0.123714</v>
      </c>
      <c r="S99" s="143">
        <v>0</v>
      </c>
      <c r="T99" s="144">
        <f>S99*H99</f>
        <v>0</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6490</v>
      </c>
    </row>
    <row r="100" spans="2:65" s="1" customFormat="1" ht="11.25" x14ac:dyDescent="0.2">
      <c r="B100" s="34"/>
      <c r="D100" s="147" t="s">
        <v>320</v>
      </c>
      <c r="F100" s="148" t="s">
        <v>5452</v>
      </c>
      <c r="I100" s="149"/>
      <c r="L100" s="34"/>
      <c r="M100" s="150"/>
      <c r="T100" s="55"/>
      <c r="AT100" s="18" t="s">
        <v>320</v>
      </c>
      <c r="AU100" s="18" t="s">
        <v>90</v>
      </c>
    </row>
    <row r="101" spans="2:65" s="14" customFormat="1" ht="11.25" x14ac:dyDescent="0.2">
      <c r="B101" s="166"/>
      <c r="D101" s="152" t="s">
        <v>322</v>
      </c>
      <c r="E101" s="167" t="s">
        <v>43</v>
      </c>
      <c r="F101" s="168" t="s">
        <v>6488</v>
      </c>
      <c r="H101" s="167" t="s">
        <v>43</v>
      </c>
      <c r="I101" s="169"/>
      <c r="L101" s="166"/>
      <c r="M101" s="170"/>
      <c r="T101" s="171"/>
      <c r="AT101" s="167" t="s">
        <v>322</v>
      </c>
      <c r="AU101" s="167" t="s">
        <v>90</v>
      </c>
      <c r="AV101" s="14" t="s">
        <v>88</v>
      </c>
      <c r="AW101" s="14" t="s">
        <v>41</v>
      </c>
      <c r="AX101" s="14" t="s">
        <v>81</v>
      </c>
      <c r="AY101" s="167" t="s">
        <v>311</v>
      </c>
    </row>
    <row r="102" spans="2:65" s="12" customFormat="1" ht="11.25" x14ac:dyDescent="0.2">
      <c r="B102" s="151"/>
      <c r="D102" s="152" t="s">
        <v>322</v>
      </c>
      <c r="E102" s="153" t="s">
        <v>43</v>
      </c>
      <c r="F102" s="154" t="s">
        <v>6491</v>
      </c>
      <c r="H102" s="155">
        <v>213.3</v>
      </c>
      <c r="I102" s="156"/>
      <c r="L102" s="151"/>
      <c r="M102" s="157"/>
      <c r="T102" s="158"/>
      <c r="AT102" s="153" t="s">
        <v>322</v>
      </c>
      <c r="AU102" s="153" t="s">
        <v>90</v>
      </c>
      <c r="AV102" s="12" t="s">
        <v>90</v>
      </c>
      <c r="AW102" s="12" t="s">
        <v>41</v>
      </c>
      <c r="AX102" s="12" t="s">
        <v>88</v>
      </c>
      <c r="AY102" s="153" t="s">
        <v>311</v>
      </c>
    </row>
    <row r="103" spans="2:65" s="1" customFormat="1" ht="24.2" customHeight="1" x14ac:dyDescent="0.2">
      <c r="B103" s="34"/>
      <c r="C103" s="134" t="s">
        <v>96</v>
      </c>
      <c r="D103" s="134" t="s">
        <v>313</v>
      </c>
      <c r="E103" s="135" t="s">
        <v>5488</v>
      </c>
      <c r="F103" s="136" t="s">
        <v>5489</v>
      </c>
      <c r="G103" s="137" t="s">
        <v>250</v>
      </c>
      <c r="H103" s="138">
        <v>213.3</v>
      </c>
      <c r="I103" s="139"/>
      <c r="J103" s="140">
        <f>ROUND(I103*H103,2)</f>
        <v>0</v>
      </c>
      <c r="K103" s="136" t="s">
        <v>317</v>
      </c>
      <c r="L103" s="34"/>
      <c r="M103" s="141" t="s">
        <v>43</v>
      </c>
      <c r="N103" s="142" t="s">
        <v>52</v>
      </c>
      <c r="P103" s="143">
        <f>O103*H103</f>
        <v>0</v>
      </c>
      <c r="Q103" s="143">
        <v>0</v>
      </c>
      <c r="R103" s="143">
        <f>Q103*H103</f>
        <v>0</v>
      </c>
      <c r="S103" s="143">
        <v>0</v>
      </c>
      <c r="T103" s="144">
        <f>S103*H103</f>
        <v>0</v>
      </c>
      <c r="AR103" s="145" t="s">
        <v>318</v>
      </c>
      <c r="AT103" s="145" t="s">
        <v>313</v>
      </c>
      <c r="AU103" s="145" t="s">
        <v>90</v>
      </c>
      <c r="AY103" s="18" t="s">
        <v>311</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318</v>
      </c>
      <c r="BM103" s="145" t="s">
        <v>6492</v>
      </c>
    </row>
    <row r="104" spans="2:65" s="1" customFormat="1" ht="11.25" x14ac:dyDescent="0.2">
      <c r="B104" s="34"/>
      <c r="D104" s="147" t="s">
        <v>320</v>
      </c>
      <c r="F104" s="148" t="s">
        <v>5491</v>
      </c>
      <c r="I104" s="149"/>
      <c r="L104" s="34"/>
      <c r="M104" s="150"/>
      <c r="T104" s="55"/>
      <c r="AT104" s="18" t="s">
        <v>320</v>
      </c>
      <c r="AU104" s="18" t="s">
        <v>90</v>
      </c>
    </row>
    <row r="105" spans="2:65" s="1" customFormat="1" ht="37.9" customHeight="1" x14ac:dyDescent="0.2">
      <c r="B105" s="34"/>
      <c r="C105" s="134" t="s">
        <v>318</v>
      </c>
      <c r="D105" s="134" t="s">
        <v>313</v>
      </c>
      <c r="E105" s="135" t="s">
        <v>1772</v>
      </c>
      <c r="F105" s="136" t="s">
        <v>1773</v>
      </c>
      <c r="G105" s="137" t="s">
        <v>316</v>
      </c>
      <c r="H105" s="138">
        <v>121.45</v>
      </c>
      <c r="I105" s="139"/>
      <c r="J105" s="140">
        <f>ROUND(I105*H105,2)</f>
        <v>0</v>
      </c>
      <c r="K105" s="136" t="s">
        <v>317</v>
      </c>
      <c r="L105" s="34"/>
      <c r="M105" s="141" t="s">
        <v>43</v>
      </c>
      <c r="N105" s="142" t="s">
        <v>52</v>
      </c>
      <c r="P105" s="143">
        <f>O105*H105</f>
        <v>0</v>
      </c>
      <c r="Q105" s="143">
        <v>0</v>
      </c>
      <c r="R105" s="143">
        <f>Q105*H105</f>
        <v>0</v>
      </c>
      <c r="S105" s="143">
        <v>0</v>
      </c>
      <c r="T105" s="144">
        <f>S105*H105</f>
        <v>0</v>
      </c>
      <c r="AR105" s="145" t="s">
        <v>318</v>
      </c>
      <c r="AT105" s="145" t="s">
        <v>313</v>
      </c>
      <c r="AU105" s="145" t="s">
        <v>90</v>
      </c>
      <c r="AY105" s="18" t="s">
        <v>311</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318</v>
      </c>
      <c r="BM105" s="145" t="s">
        <v>6493</v>
      </c>
    </row>
    <row r="106" spans="2:65" s="1" customFormat="1" ht="11.25" x14ac:dyDescent="0.2">
      <c r="B106" s="34"/>
      <c r="D106" s="147" t="s">
        <v>320</v>
      </c>
      <c r="F106" s="148" t="s">
        <v>1775</v>
      </c>
      <c r="I106" s="149"/>
      <c r="L106" s="34"/>
      <c r="M106" s="150"/>
      <c r="T106" s="55"/>
      <c r="AT106" s="18" t="s">
        <v>320</v>
      </c>
      <c r="AU106" s="18" t="s">
        <v>90</v>
      </c>
    </row>
    <row r="107" spans="2:65" s="14" customFormat="1" ht="11.25" x14ac:dyDescent="0.2">
      <c r="B107" s="166"/>
      <c r="D107" s="152" t="s">
        <v>322</v>
      </c>
      <c r="E107" s="167" t="s">
        <v>43</v>
      </c>
      <c r="F107" s="168" t="s">
        <v>5509</v>
      </c>
      <c r="H107" s="167" t="s">
        <v>43</v>
      </c>
      <c r="I107" s="169"/>
      <c r="L107" s="166"/>
      <c r="M107" s="170"/>
      <c r="T107" s="171"/>
      <c r="AT107" s="167" t="s">
        <v>322</v>
      </c>
      <c r="AU107" s="167" t="s">
        <v>90</v>
      </c>
      <c r="AV107" s="14" t="s">
        <v>88</v>
      </c>
      <c r="AW107" s="14" t="s">
        <v>41</v>
      </c>
      <c r="AX107" s="14" t="s">
        <v>81</v>
      </c>
      <c r="AY107" s="167" t="s">
        <v>311</v>
      </c>
    </row>
    <row r="108" spans="2:65" s="12" customFormat="1" ht="11.25" x14ac:dyDescent="0.2">
      <c r="B108" s="151"/>
      <c r="D108" s="152" t="s">
        <v>322</v>
      </c>
      <c r="E108" s="153" t="s">
        <v>43</v>
      </c>
      <c r="F108" s="154" t="s">
        <v>1733</v>
      </c>
      <c r="H108" s="155">
        <v>53.91</v>
      </c>
      <c r="I108" s="156"/>
      <c r="L108" s="151"/>
      <c r="M108" s="157"/>
      <c r="T108" s="158"/>
      <c r="AT108" s="153" t="s">
        <v>322</v>
      </c>
      <c r="AU108" s="153" t="s">
        <v>90</v>
      </c>
      <c r="AV108" s="12" t="s">
        <v>90</v>
      </c>
      <c r="AW108" s="12" t="s">
        <v>41</v>
      </c>
      <c r="AX108" s="12" t="s">
        <v>81</v>
      </c>
      <c r="AY108" s="153" t="s">
        <v>311</v>
      </c>
    </row>
    <row r="109" spans="2:65" s="14" customFormat="1" ht="11.25" x14ac:dyDescent="0.2">
      <c r="B109" s="166"/>
      <c r="D109" s="152" t="s">
        <v>322</v>
      </c>
      <c r="E109" s="167" t="s">
        <v>43</v>
      </c>
      <c r="F109" s="168" t="s">
        <v>5510</v>
      </c>
      <c r="H109" s="167" t="s">
        <v>43</v>
      </c>
      <c r="I109" s="169"/>
      <c r="L109" s="166"/>
      <c r="M109" s="170"/>
      <c r="T109" s="171"/>
      <c r="AT109" s="167" t="s">
        <v>322</v>
      </c>
      <c r="AU109" s="167" t="s">
        <v>90</v>
      </c>
      <c r="AV109" s="14" t="s">
        <v>88</v>
      </c>
      <c r="AW109" s="14" t="s">
        <v>41</v>
      </c>
      <c r="AX109" s="14" t="s">
        <v>81</v>
      </c>
      <c r="AY109" s="167" t="s">
        <v>311</v>
      </c>
    </row>
    <row r="110" spans="2:65" s="12" customFormat="1" ht="11.25" x14ac:dyDescent="0.2">
      <c r="B110" s="151"/>
      <c r="D110" s="152" t="s">
        <v>322</v>
      </c>
      <c r="E110" s="153" t="s">
        <v>43</v>
      </c>
      <c r="F110" s="154" t="s">
        <v>6494</v>
      </c>
      <c r="H110" s="155">
        <v>121.45</v>
      </c>
      <c r="I110" s="156"/>
      <c r="L110" s="151"/>
      <c r="M110" s="157"/>
      <c r="T110" s="158"/>
      <c r="AT110" s="153" t="s">
        <v>322</v>
      </c>
      <c r="AU110" s="153" t="s">
        <v>90</v>
      </c>
      <c r="AV110" s="12" t="s">
        <v>90</v>
      </c>
      <c r="AW110" s="12" t="s">
        <v>41</v>
      </c>
      <c r="AX110" s="12" t="s">
        <v>81</v>
      </c>
      <c r="AY110" s="153" t="s">
        <v>311</v>
      </c>
    </row>
    <row r="111" spans="2:65" s="12" customFormat="1" ht="11.25" x14ac:dyDescent="0.2">
      <c r="B111" s="151"/>
      <c r="D111" s="152" t="s">
        <v>322</v>
      </c>
      <c r="E111" s="153" t="s">
        <v>43</v>
      </c>
      <c r="F111" s="154" t="s">
        <v>5512</v>
      </c>
      <c r="H111" s="155">
        <v>-53.91</v>
      </c>
      <c r="I111" s="156"/>
      <c r="L111" s="151"/>
      <c r="M111" s="157"/>
      <c r="T111" s="158"/>
      <c r="AT111" s="153" t="s">
        <v>322</v>
      </c>
      <c r="AU111" s="153" t="s">
        <v>90</v>
      </c>
      <c r="AV111" s="12" t="s">
        <v>90</v>
      </c>
      <c r="AW111" s="12" t="s">
        <v>41</v>
      </c>
      <c r="AX111" s="12" t="s">
        <v>81</v>
      </c>
      <c r="AY111" s="153" t="s">
        <v>311</v>
      </c>
    </row>
    <row r="112" spans="2:65" s="13" customFormat="1" ht="11.25" x14ac:dyDescent="0.2">
      <c r="B112" s="159"/>
      <c r="D112" s="152" t="s">
        <v>322</v>
      </c>
      <c r="E112" s="160" t="s">
        <v>43</v>
      </c>
      <c r="F112" s="161" t="s">
        <v>331</v>
      </c>
      <c r="H112" s="162">
        <v>121.45000000000002</v>
      </c>
      <c r="I112" s="163"/>
      <c r="L112" s="159"/>
      <c r="M112" s="164"/>
      <c r="T112" s="165"/>
      <c r="AT112" s="160" t="s">
        <v>322</v>
      </c>
      <c r="AU112" s="160" t="s">
        <v>90</v>
      </c>
      <c r="AV112" s="13" t="s">
        <v>318</v>
      </c>
      <c r="AW112" s="13" t="s">
        <v>41</v>
      </c>
      <c r="AX112" s="13" t="s">
        <v>88</v>
      </c>
      <c r="AY112" s="160" t="s">
        <v>311</v>
      </c>
    </row>
    <row r="113" spans="2:65" s="1" customFormat="1" ht="37.9" customHeight="1" x14ac:dyDescent="0.2">
      <c r="B113" s="34"/>
      <c r="C113" s="134" t="s">
        <v>344</v>
      </c>
      <c r="D113" s="134" t="s">
        <v>313</v>
      </c>
      <c r="E113" s="135" t="s">
        <v>1778</v>
      </c>
      <c r="F113" s="136" t="s">
        <v>1779</v>
      </c>
      <c r="G113" s="137" t="s">
        <v>316</v>
      </c>
      <c r="H113" s="138">
        <v>270.16000000000003</v>
      </c>
      <c r="I113" s="139"/>
      <c r="J113" s="140">
        <f>ROUND(I113*H113,2)</f>
        <v>0</v>
      </c>
      <c r="K113" s="136" t="s">
        <v>317</v>
      </c>
      <c r="L113" s="34"/>
      <c r="M113" s="141" t="s">
        <v>43</v>
      </c>
      <c r="N113" s="142" t="s">
        <v>52</v>
      </c>
      <c r="P113" s="143">
        <f>O113*H113</f>
        <v>0</v>
      </c>
      <c r="Q113" s="143">
        <v>0</v>
      </c>
      <c r="R113" s="143">
        <f>Q113*H113</f>
        <v>0</v>
      </c>
      <c r="S113" s="143">
        <v>0</v>
      </c>
      <c r="T113" s="144">
        <f>S113*H113</f>
        <v>0</v>
      </c>
      <c r="AR113" s="145" t="s">
        <v>318</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318</v>
      </c>
      <c r="BM113" s="145" t="s">
        <v>6495</v>
      </c>
    </row>
    <row r="114" spans="2:65" s="1" customFormat="1" ht="11.25" x14ac:dyDescent="0.2">
      <c r="B114" s="34"/>
      <c r="D114" s="147" t="s">
        <v>320</v>
      </c>
      <c r="F114" s="148" t="s">
        <v>1781</v>
      </c>
      <c r="I114" s="149"/>
      <c r="L114" s="34"/>
      <c r="M114" s="150"/>
      <c r="T114" s="55"/>
      <c r="AT114" s="18" t="s">
        <v>320</v>
      </c>
      <c r="AU114" s="18" t="s">
        <v>90</v>
      </c>
    </row>
    <row r="115" spans="2:65" s="12" customFormat="1" ht="11.25" x14ac:dyDescent="0.2">
      <c r="B115" s="151"/>
      <c r="D115" s="152" t="s">
        <v>322</v>
      </c>
      <c r="E115" s="153" t="s">
        <v>43</v>
      </c>
      <c r="F115" s="154" t="s">
        <v>6494</v>
      </c>
      <c r="H115" s="155">
        <v>121.45</v>
      </c>
      <c r="I115" s="156"/>
      <c r="L115" s="151"/>
      <c r="M115" s="157"/>
      <c r="T115" s="158"/>
      <c r="AT115" s="153" t="s">
        <v>322</v>
      </c>
      <c r="AU115" s="153" t="s">
        <v>90</v>
      </c>
      <c r="AV115" s="12" t="s">
        <v>90</v>
      </c>
      <c r="AW115" s="12" t="s">
        <v>41</v>
      </c>
      <c r="AX115" s="12" t="s">
        <v>81</v>
      </c>
      <c r="AY115" s="153" t="s">
        <v>311</v>
      </c>
    </row>
    <row r="116" spans="2:65" s="12" customFormat="1" ht="11.25" x14ac:dyDescent="0.2">
      <c r="B116" s="151"/>
      <c r="D116" s="152" t="s">
        <v>322</v>
      </c>
      <c r="E116" s="153" t="s">
        <v>43</v>
      </c>
      <c r="F116" s="154" t="s">
        <v>5512</v>
      </c>
      <c r="H116" s="155">
        <v>-53.91</v>
      </c>
      <c r="I116" s="156"/>
      <c r="L116" s="151"/>
      <c r="M116" s="157"/>
      <c r="T116" s="158"/>
      <c r="AT116" s="153" t="s">
        <v>322</v>
      </c>
      <c r="AU116" s="153" t="s">
        <v>90</v>
      </c>
      <c r="AV116" s="12" t="s">
        <v>90</v>
      </c>
      <c r="AW116" s="12" t="s">
        <v>41</v>
      </c>
      <c r="AX116" s="12" t="s">
        <v>81</v>
      </c>
      <c r="AY116" s="153" t="s">
        <v>311</v>
      </c>
    </row>
    <row r="117" spans="2:65" s="13" customFormat="1" ht="11.25" x14ac:dyDescent="0.2">
      <c r="B117" s="159"/>
      <c r="D117" s="152" t="s">
        <v>322</v>
      </c>
      <c r="E117" s="160" t="s">
        <v>43</v>
      </c>
      <c r="F117" s="161" t="s">
        <v>331</v>
      </c>
      <c r="H117" s="162">
        <v>67.540000000000006</v>
      </c>
      <c r="I117" s="163"/>
      <c r="L117" s="159"/>
      <c r="M117" s="164"/>
      <c r="T117" s="165"/>
      <c r="AT117" s="160" t="s">
        <v>322</v>
      </c>
      <c r="AU117" s="160" t="s">
        <v>90</v>
      </c>
      <c r="AV117" s="13" t="s">
        <v>318</v>
      </c>
      <c r="AW117" s="13" t="s">
        <v>41</v>
      </c>
      <c r="AX117" s="13" t="s">
        <v>88</v>
      </c>
      <c r="AY117" s="160" t="s">
        <v>311</v>
      </c>
    </row>
    <row r="118" spans="2:65" s="12" customFormat="1" ht="11.25" x14ac:dyDescent="0.2">
      <c r="B118" s="151"/>
      <c r="D118" s="152" t="s">
        <v>322</v>
      </c>
      <c r="F118" s="154" t="s">
        <v>6496</v>
      </c>
      <c r="H118" s="155">
        <v>270.16000000000003</v>
      </c>
      <c r="I118" s="156"/>
      <c r="L118" s="151"/>
      <c r="M118" s="157"/>
      <c r="T118" s="158"/>
      <c r="AT118" s="153" t="s">
        <v>322</v>
      </c>
      <c r="AU118" s="153" t="s">
        <v>90</v>
      </c>
      <c r="AV118" s="12" t="s">
        <v>90</v>
      </c>
      <c r="AW118" s="12" t="s">
        <v>4</v>
      </c>
      <c r="AX118" s="12" t="s">
        <v>88</v>
      </c>
      <c r="AY118" s="153" t="s">
        <v>311</v>
      </c>
    </row>
    <row r="119" spans="2:65" s="1" customFormat="1" ht="24.2" customHeight="1" x14ac:dyDescent="0.2">
      <c r="B119" s="34"/>
      <c r="C119" s="134" t="s">
        <v>350</v>
      </c>
      <c r="D119" s="134" t="s">
        <v>313</v>
      </c>
      <c r="E119" s="135" t="s">
        <v>1793</v>
      </c>
      <c r="F119" s="136" t="s">
        <v>1794</v>
      </c>
      <c r="G119" s="137" t="s">
        <v>316</v>
      </c>
      <c r="H119" s="138">
        <v>53.91</v>
      </c>
      <c r="I119" s="139"/>
      <c r="J119" s="140">
        <f>ROUND(I119*H119,2)</f>
        <v>0</v>
      </c>
      <c r="K119" s="136" t="s">
        <v>317</v>
      </c>
      <c r="L119" s="34"/>
      <c r="M119" s="141" t="s">
        <v>43</v>
      </c>
      <c r="N119" s="142" t="s">
        <v>52</v>
      </c>
      <c r="P119" s="143">
        <f>O119*H119</f>
        <v>0</v>
      </c>
      <c r="Q119" s="143">
        <v>0</v>
      </c>
      <c r="R119" s="143">
        <f>Q119*H119</f>
        <v>0</v>
      </c>
      <c r="S119" s="143">
        <v>0</v>
      </c>
      <c r="T119" s="144">
        <f>S119*H119</f>
        <v>0</v>
      </c>
      <c r="AR119" s="145" t="s">
        <v>318</v>
      </c>
      <c r="AT119" s="145" t="s">
        <v>313</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318</v>
      </c>
      <c r="BM119" s="145" t="s">
        <v>6497</v>
      </c>
    </row>
    <row r="120" spans="2:65" s="1" customFormat="1" ht="11.25" x14ac:dyDescent="0.2">
      <c r="B120" s="34"/>
      <c r="D120" s="147" t="s">
        <v>320</v>
      </c>
      <c r="F120" s="148" t="s">
        <v>1796</v>
      </c>
      <c r="I120" s="149"/>
      <c r="L120" s="34"/>
      <c r="M120" s="150"/>
      <c r="T120" s="55"/>
      <c r="AT120" s="18" t="s">
        <v>320</v>
      </c>
      <c r="AU120" s="18" t="s">
        <v>90</v>
      </c>
    </row>
    <row r="121" spans="2:65" s="12" customFormat="1" ht="11.25" x14ac:dyDescent="0.2">
      <c r="B121" s="151"/>
      <c r="D121" s="152" t="s">
        <v>322</v>
      </c>
      <c r="E121" s="153" t="s">
        <v>43</v>
      </c>
      <c r="F121" s="154" t="s">
        <v>1797</v>
      </c>
      <c r="H121" s="155">
        <v>53.91</v>
      </c>
      <c r="I121" s="156"/>
      <c r="L121" s="151"/>
      <c r="M121" s="157"/>
      <c r="T121" s="158"/>
      <c r="AT121" s="153" t="s">
        <v>322</v>
      </c>
      <c r="AU121" s="153" t="s">
        <v>90</v>
      </c>
      <c r="AV121" s="12" t="s">
        <v>90</v>
      </c>
      <c r="AW121" s="12" t="s">
        <v>41</v>
      </c>
      <c r="AX121" s="12" t="s">
        <v>88</v>
      </c>
      <c r="AY121" s="153" t="s">
        <v>311</v>
      </c>
    </row>
    <row r="122" spans="2:65" s="1" customFormat="1" ht="24.2" customHeight="1" x14ac:dyDescent="0.2">
      <c r="B122" s="34"/>
      <c r="C122" s="134" t="s">
        <v>356</v>
      </c>
      <c r="D122" s="134" t="s">
        <v>313</v>
      </c>
      <c r="E122" s="135" t="s">
        <v>1798</v>
      </c>
      <c r="F122" s="136" t="s">
        <v>1799</v>
      </c>
      <c r="G122" s="137" t="s">
        <v>316</v>
      </c>
      <c r="H122" s="138">
        <v>53.91</v>
      </c>
      <c r="I122" s="139"/>
      <c r="J122" s="140">
        <f>ROUND(I122*H122,2)</f>
        <v>0</v>
      </c>
      <c r="K122" s="136" t="s">
        <v>317</v>
      </c>
      <c r="L122" s="34"/>
      <c r="M122" s="141" t="s">
        <v>43</v>
      </c>
      <c r="N122" s="142" t="s">
        <v>52</v>
      </c>
      <c r="P122" s="143">
        <f>O122*H122</f>
        <v>0</v>
      </c>
      <c r="Q122" s="143">
        <v>0</v>
      </c>
      <c r="R122" s="143">
        <f>Q122*H122</f>
        <v>0</v>
      </c>
      <c r="S122" s="143">
        <v>0</v>
      </c>
      <c r="T122" s="144">
        <f>S122*H122</f>
        <v>0</v>
      </c>
      <c r="AR122" s="145" t="s">
        <v>318</v>
      </c>
      <c r="AT122" s="145" t="s">
        <v>313</v>
      </c>
      <c r="AU122" s="145" t="s">
        <v>90</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318</v>
      </c>
      <c r="BM122" s="145" t="s">
        <v>6498</v>
      </c>
    </row>
    <row r="123" spans="2:65" s="1" customFormat="1" ht="11.25" x14ac:dyDescent="0.2">
      <c r="B123" s="34"/>
      <c r="D123" s="147" t="s">
        <v>320</v>
      </c>
      <c r="F123" s="148" t="s">
        <v>1801</v>
      </c>
      <c r="I123" s="149"/>
      <c r="L123" s="34"/>
      <c r="M123" s="150"/>
      <c r="T123" s="55"/>
      <c r="AT123" s="18" t="s">
        <v>320</v>
      </c>
      <c r="AU123" s="18" t="s">
        <v>90</v>
      </c>
    </row>
    <row r="124" spans="2:65" s="12" customFormat="1" ht="11.25" x14ac:dyDescent="0.2">
      <c r="B124" s="151"/>
      <c r="D124" s="152" t="s">
        <v>322</v>
      </c>
      <c r="E124" s="153" t="s">
        <v>43</v>
      </c>
      <c r="F124" s="154" t="s">
        <v>1797</v>
      </c>
      <c r="H124" s="155">
        <v>53.91</v>
      </c>
      <c r="I124" s="156"/>
      <c r="L124" s="151"/>
      <c r="M124" s="157"/>
      <c r="T124" s="158"/>
      <c r="AT124" s="153" t="s">
        <v>322</v>
      </c>
      <c r="AU124" s="153" t="s">
        <v>90</v>
      </c>
      <c r="AV124" s="12" t="s">
        <v>90</v>
      </c>
      <c r="AW124" s="12" t="s">
        <v>41</v>
      </c>
      <c r="AX124" s="12" t="s">
        <v>88</v>
      </c>
      <c r="AY124" s="153" t="s">
        <v>311</v>
      </c>
    </row>
    <row r="125" spans="2:65" s="1" customFormat="1" ht="24.2" customHeight="1" x14ac:dyDescent="0.2">
      <c r="B125" s="34"/>
      <c r="C125" s="134" t="s">
        <v>362</v>
      </c>
      <c r="D125" s="134" t="s">
        <v>313</v>
      </c>
      <c r="E125" s="135" t="s">
        <v>1802</v>
      </c>
      <c r="F125" s="136" t="s">
        <v>1803</v>
      </c>
      <c r="G125" s="137" t="s">
        <v>316</v>
      </c>
      <c r="H125" s="138">
        <v>53.91</v>
      </c>
      <c r="I125" s="139"/>
      <c r="J125" s="140">
        <f>ROUND(I125*H125,2)</f>
        <v>0</v>
      </c>
      <c r="K125" s="136" t="s">
        <v>317</v>
      </c>
      <c r="L125" s="34"/>
      <c r="M125" s="141" t="s">
        <v>43</v>
      </c>
      <c r="N125" s="142" t="s">
        <v>52</v>
      </c>
      <c r="P125" s="143">
        <f>O125*H125</f>
        <v>0</v>
      </c>
      <c r="Q125" s="143">
        <v>0</v>
      </c>
      <c r="R125" s="143">
        <f>Q125*H125</f>
        <v>0</v>
      </c>
      <c r="S125" s="143">
        <v>0</v>
      </c>
      <c r="T125" s="144">
        <f>S125*H125</f>
        <v>0</v>
      </c>
      <c r="AR125" s="145" t="s">
        <v>318</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318</v>
      </c>
      <c r="BM125" s="145" t="s">
        <v>6499</v>
      </c>
    </row>
    <row r="126" spans="2:65" s="1" customFormat="1" ht="11.25" x14ac:dyDescent="0.2">
      <c r="B126" s="34"/>
      <c r="D126" s="147" t="s">
        <v>320</v>
      </c>
      <c r="F126" s="148" t="s">
        <v>1805</v>
      </c>
      <c r="I126" s="149"/>
      <c r="L126" s="34"/>
      <c r="M126" s="150"/>
      <c r="T126" s="55"/>
      <c r="AT126" s="18" t="s">
        <v>320</v>
      </c>
      <c r="AU126" s="18" t="s">
        <v>90</v>
      </c>
    </row>
    <row r="127" spans="2:65" s="12" customFormat="1" ht="11.25" x14ac:dyDescent="0.2">
      <c r="B127" s="151"/>
      <c r="D127" s="152" t="s">
        <v>322</v>
      </c>
      <c r="E127" s="153" t="s">
        <v>43</v>
      </c>
      <c r="F127" s="154" t="s">
        <v>6500</v>
      </c>
      <c r="H127" s="155">
        <v>10.98</v>
      </c>
      <c r="I127" s="156"/>
      <c r="L127" s="151"/>
      <c r="M127" s="157"/>
      <c r="T127" s="158"/>
      <c r="AT127" s="153" t="s">
        <v>322</v>
      </c>
      <c r="AU127" s="153" t="s">
        <v>90</v>
      </c>
      <c r="AV127" s="12" t="s">
        <v>90</v>
      </c>
      <c r="AW127" s="12" t="s">
        <v>41</v>
      </c>
      <c r="AX127" s="12" t="s">
        <v>81</v>
      </c>
      <c r="AY127" s="153" t="s">
        <v>311</v>
      </c>
    </row>
    <row r="128" spans="2:65" s="12" customFormat="1" ht="11.25" x14ac:dyDescent="0.2">
      <c r="B128" s="151"/>
      <c r="D128" s="152" t="s">
        <v>322</v>
      </c>
      <c r="E128" s="153" t="s">
        <v>43</v>
      </c>
      <c r="F128" s="154" t="s">
        <v>6501</v>
      </c>
      <c r="H128" s="155">
        <v>1.08</v>
      </c>
      <c r="I128" s="156"/>
      <c r="L128" s="151"/>
      <c r="M128" s="157"/>
      <c r="T128" s="158"/>
      <c r="AT128" s="153" t="s">
        <v>322</v>
      </c>
      <c r="AU128" s="153" t="s">
        <v>90</v>
      </c>
      <c r="AV128" s="12" t="s">
        <v>90</v>
      </c>
      <c r="AW128" s="12" t="s">
        <v>41</v>
      </c>
      <c r="AX128" s="12" t="s">
        <v>81</v>
      </c>
      <c r="AY128" s="153" t="s">
        <v>311</v>
      </c>
    </row>
    <row r="129" spans="2:65" s="12" customFormat="1" ht="11.25" x14ac:dyDescent="0.2">
      <c r="B129" s="151"/>
      <c r="D129" s="152" t="s">
        <v>322</v>
      </c>
      <c r="E129" s="153" t="s">
        <v>43</v>
      </c>
      <c r="F129" s="154" t="s">
        <v>6502</v>
      </c>
      <c r="H129" s="155">
        <v>26.01</v>
      </c>
      <c r="I129" s="156"/>
      <c r="L129" s="151"/>
      <c r="M129" s="157"/>
      <c r="T129" s="158"/>
      <c r="AT129" s="153" t="s">
        <v>322</v>
      </c>
      <c r="AU129" s="153" t="s">
        <v>90</v>
      </c>
      <c r="AV129" s="12" t="s">
        <v>90</v>
      </c>
      <c r="AW129" s="12" t="s">
        <v>41</v>
      </c>
      <c r="AX129" s="12" t="s">
        <v>81</v>
      </c>
      <c r="AY129" s="153" t="s">
        <v>311</v>
      </c>
    </row>
    <row r="130" spans="2:65" s="12" customFormat="1" ht="11.25" x14ac:dyDescent="0.2">
      <c r="B130" s="151"/>
      <c r="D130" s="152" t="s">
        <v>322</v>
      </c>
      <c r="E130" s="153" t="s">
        <v>43</v>
      </c>
      <c r="F130" s="154" t="s">
        <v>6503</v>
      </c>
      <c r="H130" s="155">
        <v>15.84</v>
      </c>
      <c r="I130" s="156"/>
      <c r="L130" s="151"/>
      <c r="M130" s="157"/>
      <c r="T130" s="158"/>
      <c r="AT130" s="153" t="s">
        <v>322</v>
      </c>
      <c r="AU130" s="153" t="s">
        <v>90</v>
      </c>
      <c r="AV130" s="12" t="s">
        <v>90</v>
      </c>
      <c r="AW130" s="12" t="s">
        <v>41</v>
      </c>
      <c r="AX130" s="12" t="s">
        <v>81</v>
      </c>
      <c r="AY130" s="153" t="s">
        <v>311</v>
      </c>
    </row>
    <row r="131" spans="2:65" s="13" customFormat="1" ht="11.25" x14ac:dyDescent="0.2">
      <c r="B131" s="159"/>
      <c r="D131" s="152" t="s">
        <v>322</v>
      </c>
      <c r="E131" s="160" t="s">
        <v>1733</v>
      </c>
      <c r="F131" s="161" t="s">
        <v>331</v>
      </c>
      <c r="H131" s="162">
        <v>53.91</v>
      </c>
      <c r="I131" s="163"/>
      <c r="L131" s="159"/>
      <c r="M131" s="164"/>
      <c r="T131" s="165"/>
      <c r="AT131" s="160" t="s">
        <v>322</v>
      </c>
      <c r="AU131" s="160" t="s">
        <v>90</v>
      </c>
      <c r="AV131" s="13" t="s">
        <v>318</v>
      </c>
      <c r="AW131" s="13" t="s">
        <v>41</v>
      </c>
      <c r="AX131" s="13" t="s">
        <v>88</v>
      </c>
      <c r="AY131" s="160" t="s">
        <v>311</v>
      </c>
    </row>
    <row r="132" spans="2:65" s="1" customFormat="1" ht="37.9" customHeight="1" x14ac:dyDescent="0.2">
      <c r="B132" s="34"/>
      <c r="C132" s="134" t="s">
        <v>368</v>
      </c>
      <c r="D132" s="134" t="s">
        <v>313</v>
      </c>
      <c r="E132" s="135" t="s">
        <v>1934</v>
      </c>
      <c r="F132" s="136" t="s">
        <v>1935</v>
      </c>
      <c r="G132" s="137" t="s">
        <v>316</v>
      </c>
      <c r="H132" s="138">
        <v>30.24</v>
      </c>
      <c r="I132" s="139"/>
      <c r="J132" s="140">
        <f>ROUND(I132*H132,2)</f>
        <v>0</v>
      </c>
      <c r="K132" s="136" t="s">
        <v>317</v>
      </c>
      <c r="L132" s="34"/>
      <c r="M132" s="141" t="s">
        <v>43</v>
      </c>
      <c r="N132" s="142" t="s">
        <v>52</v>
      </c>
      <c r="P132" s="143">
        <f>O132*H132</f>
        <v>0</v>
      </c>
      <c r="Q132" s="143">
        <v>0</v>
      </c>
      <c r="R132" s="143">
        <f>Q132*H132</f>
        <v>0</v>
      </c>
      <c r="S132" s="143">
        <v>0</v>
      </c>
      <c r="T132" s="144">
        <f>S132*H132</f>
        <v>0</v>
      </c>
      <c r="AR132" s="145" t="s">
        <v>318</v>
      </c>
      <c r="AT132" s="145" t="s">
        <v>313</v>
      </c>
      <c r="AU132" s="145" t="s">
        <v>90</v>
      </c>
      <c r="AY132" s="18" t="s">
        <v>311</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318</v>
      </c>
      <c r="BM132" s="145" t="s">
        <v>6504</v>
      </c>
    </row>
    <row r="133" spans="2:65" s="1" customFormat="1" ht="11.25" x14ac:dyDescent="0.2">
      <c r="B133" s="34"/>
      <c r="D133" s="147" t="s">
        <v>320</v>
      </c>
      <c r="F133" s="148" t="s">
        <v>1937</v>
      </c>
      <c r="I133" s="149"/>
      <c r="L133" s="34"/>
      <c r="M133" s="150"/>
      <c r="T133" s="55"/>
      <c r="AT133" s="18" t="s">
        <v>320</v>
      </c>
      <c r="AU133" s="18" t="s">
        <v>90</v>
      </c>
    </row>
    <row r="134" spans="2:65" s="12" customFormat="1" ht="11.25" x14ac:dyDescent="0.2">
      <c r="B134" s="151"/>
      <c r="D134" s="152" t="s">
        <v>322</v>
      </c>
      <c r="E134" s="153" t="s">
        <v>43</v>
      </c>
      <c r="F134" s="154" t="s">
        <v>6505</v>
      </c>
      <c r="H134" s="155">
        <v>3.15</v>
      </c>
      <c r="I134" s="156"/>
      <c r="L134" s="151"/>
      <c r="M134" s="157"/>
      <c r="T134" s="158"/>
      <c r="AT134" s="153" t="s">
        <v>322</v>
      </c>
      <c r="AU134" s="153" t="s">
        <v>90</v>
      </c>
      <c r="AV134" s="12" t="s">
        <v>90</v>
      </c>
      <c r="AW134" s="12" t="s">
        <v>41</v>
      </c>
      <c r="AX134" s="12" t="s">
        <v>81</v>
      </c>
      <c r="AY134" s="153" t="s">
        <v>311</v>
      </c>
    </row>
    <row r="135" spans="2:65" s="12" customFormat="1" ht="11.25" x14ac:dyDescent="0.2">
      <c r="B135" s="151"/>
      <c r="D135" s="152" t="s">
        <v>322</v>
      </c>
      <c r="E135" s="153" t="s">
        <v>43</v>
      </c>
      <c r="F135" s="154" t="s">
        <v>6506</v>
      </c>
      <c r="H135" s="155">
        <v>18.72</v>
      </c>
      <c r="I135" s="156"/>
      <c r="L135" s="151"/>
      <c r="M135" s="157"/>
      <c r="T135" s="158"/>
      <c r="AT135" s="153" t="s">
        <v>322</v>
      </c>
      <c r="AU135" s="153" t="s">
        <v>90</v>
      </c>
      <c r="AV135" s="12" t="s">
        <v>90</v>
      </c>
      <c r="AW135" s="12" t="s">
        <v>41</v>
      </c>
      <c r="AX135" s="12" t="s">
        <v>81</v>
      </c>
      <c r="AY135" s="153" t="s">
        <v>311</v>
      </c>
    </row>
    <row r="136" spans="2:65" s="12" customFormat="1" ht="11.25" x14ac:dyDescent="0.2">
      <c r="B136" s="151"/>
      <c r="D136" s="152" t="s">
        <v>322</v>
      </c>
      <c r="E136" s="153" t="s">
        <v>43</v>
      </c>
      <c r="F136" s="154" t="s">
        <v>6507</v>
      </c>
      <c r="H136" s="155">
        <v>8.3699999999999992</v>
      </c>
      <c r="I136" s="156"/>
      <c r="L136" s="151"/>
      <c r="M136" s="157"/>
      <c r="T136" s="158"/>
      <c r="AT136" s="153" t="s">
        <v>322</v>
      </c>
      <c r="AU136" s="153" t="s">
        <v>90</v>
      </c>
      <c r="AV136" s="12" t="s">
        <v>90</v>
      </c>
      <c r="AW136" s="12" t="s">
        <v>41</v>
      </c>
      <c r="AX136" s="12" t="s">
        <v>81</v>
      </c>
      <c r="AY136" s="153" t="s">
        <v>311</v>
      </c>
    </row>
    <row r="137" spans="2:65" s="15" customFormat="1" ht="11.25" x14ac:dyDescent="0.2">
      <c r="B137" s="184"/>
      <c r="D137" s="152" t="s">
        <v>322</v>
      </c>
      <c r="E137" s="185" t="s">
        <v>43</v>
      </c>
      <c r="F137" s="186" t="s">
        <v>1095</v>
      </c>
      <c r="H137" s="187">
        <v>30.24</v>
      </c>
      <c r="I137" s="188"/>
      <c r="L137" s="184"/>
      <c r="M137" s="189"/>
      <c r="T137" s="190"/>
      <c r="AT137" s="185" t="s">
        <v>322</v>
      </c>
      <c r="AU137" s="185" t="s">
        <v>90</v>
      </c>
      <c r="AV137" s="15" t="s">
        <v>96</v>
      </c>
      <c r="AW137" s="15" t="s">
        <v>41</v>
      </c>
      <c r="AX137" s="15" t="s">
        <v>81</v>
      </c>
      <c r="AY137" s="185" t="s">
        <v>311</v>
      </c>
    </row>
    <row r="138" spans="2:65" s="13" customFormat="1" ht="11.25" x14ac:dyDescent="0.2">
      <c r="B138" s="159"/>
      <c r="D138" s="152" t="s">
        <v>322</v>
      </c>
      <c r="E138" s="160" t="s">
        <v>43</v>
      </c>
      <c r="F138" s="161" t="s">
        <v>331</v>
      </c>
      <c r="H138" s="162">
        <v>30.24</v>
      </c>
      <c r="I138" s="163"/>
      <c r="L138" s="159"/>
      <c r="M138" s="164"/>
      <c r="T138" s="165"/>
      <c r="AT138" s="160" t="s">
        <v>322</v>
      </c>
      <c r="AU138" s="160" t="s">
        <v>90</v>
      </c>
      <c r="AV138" s="13" t="s">
        <v>318</v>
      </c>
      <c r="AW138" s="13" t="s">
        <v>41</v>
      </c>
      <c r="AX138" s="13" t="s">
        <v>88</v>
      </c>
      <c r="AY138" s="160" t="s">
        <v>311</v>
      </c>
    </row>
    <row r="139" spans="2:65" s="1" customFormat="1" ht="16.5" customHeight="1" x14ac:dyDescent="0.2">
      <c r="B139" s="34"/>
      <c r="C139" s="172" t="s">
        <v>376</v>
      </c>
      <c r="D139" s="172" t="s">
        <v>634</v>
      </c>
      <c r="E139" s="173" t="s">
        <v>5560</v>
      </c>
      <c r="F139" s="174" t="s">
        <v>5561</v>
      </c>
      <c r="G139" s="175" t="s">
        <v>371</v>
      </c>
      <c r="H139" s="176">
        <v>60.48</v>
      </c>
      <c r="I139" s="177"/>
      <c r="J139" s="178">
        <f>ROUND(I139*H139,2)</f>
        <v>0</v>
      </c>
      <c r="K139" s="174" t="s">
        <v>317</v>
      </c>
      <c r="L139" s="179"/>
      <c r="M139" s="180" t="s">
        <v>43</v>
      </c>
      <c r="N139" s="181" t="s">
        <v>52</v>
      </c>
      <c r="P139" s="143">
        <f>O139*H139</f>
        <v>0</v>
      </c>
      <c r="Q139" s="143">
        <v>0</v>
      </c>
      <c r="R139" s="143">
        <f>Q139*H139</f>
        <v>0</v>
      </c>
      <c r="S139" s="143">
        <v>0</v>
      </c>
      <c r="T139" s="144">
        <f>S139*H139</f>
        <v>0</v>
      </c>
      <c r="AR139" s="145" t="s">
        <v>362</v>
      </c>
      <c r="AT139" s="145" t="s">
        <v>634</v>
      </c>
      <c r="AU139" s="145" t="s">
        <v>90</v>
      </c>
      <c r="AY139" s="18" t="s">
        <v>311</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318</v>
      </c>
      <c r="BM139" s="145" t="s">
        <v>6508</v>
      </c>
    </row>
    <row r="140" spans="2:65" s="12" customFormat="1" ht="11.25" x14ac:dyDescent="0.2">
      <c r="B140" s="151"/>
      <c r="D140" s="152" t="s">
        <v>322</v>
      </c>
      <c r="F140" s="154" t="s">
        <v>6509</v>
      </c>
      <c r="H140" s="155">
        <v>60.48</v>
      </c>
      <c r="I140" s="156"/>
      <c r="L140" s="151"/>
      <c r="M140" s="157"/>
      <c r="T140" s="158"/>
      <c r="AT140" s="153" t="s">
        <v>322</v>
      </c>
      <c r="AU140" s="153" t="s">
        <v>90</v>
      </c>
      <c r="AV140" s="12" t="s">
        <v>90</v>
      </c>
      <c r="AW140" s="12" t="s">
        <v>4</v>
      </c>
      <c r="AX140" s="12" t="s">
        <v>88</v>
      </c>
      <c r="AY140" s="153" t="s">
        <v>311</v>
      </c>
    </row>
    <row r="141" spans="2:65" s="11" customFormat="1" ht="22.9" customHeight="1" x14ac:dyDescent="0.2">
      <c r="B141" s="122"/>
      <c r="D141" s="123" t="s">
        <v>80</v>
      </c>
      <c r="E141" s="132" t="s">
        <v>318</v>
      </c>
      <c r="F141" s="132" t="s">
        <v>501</v>
      </c>
      <c r="I141" s="125"/>
      <c r="J141" s="133">
        <f>BK141</f>
        <v>0</v>
      </c>
      <c r="L141" s="122"/>
      <c r="M141" s="127"/>
      <c r="P141" s="128">
        <f>SUM(P142:P151)</f>
        <v>0</v>
      </c>
      <c r="R141" s="128">
        <f>SUM(R142:R151)</f>
        <v>0.15542</v>
      </c>
      <c r="T141" s="129">
        <f>SUM(T142:T151)</f>
        <v>0</v>
      </c>
      <c r="AR141" s="123" t="s">
        <v>88</v>
      </c>
      <c r="AT141" s="130" t="s">
        <v>80</v>
      </c>
      <c r="AU141" s="130" t="s">
        <v>88</v>
      </c>
      <c r="AY141" s="123" t="s">
        <v>311</v>
      </c>
      <c r="BK141" s="131">
        <f>SUM(BK142:BK151)</f>
        <v>0</v>
      </c>
    </row>
    <row r="142" spans="2:65" s="1" customFormat="1" ht="16.5" customHeight="1" x14ac:dyDescent="0.2">
      <c r="B142" s="34"/>
      <c r="C142" s="134" t="s">
        <v>384</v>
      </c>
      <c r="D142" s="134" t="s">
        <v>313</v>
      </c>
      <c r="E142" s="135" t="s">
        <v>1943</v>
      </c>
      <c r="F142" s="136" t="s">
        <v>1944</v>
      </c>
      <c r="G142" s="137" t="s">
        <v>316</v>
      </c>
      <c r="H142" s="138">
        <v>9.423</v>
      </c>
      <c r="I142" s="139"/>
      <c r="J142" s="140">
        <f>ROUND(I142*H142,2)</f>
        <v>0</v>
      </c>
      <c r="K142" s="136" t="s">
        <v>317</v>
      </c>
      <c r="L142" s="34"/>
      <c r="M142" s="141" t="s">
        <v>43</v>
      </c>
      <c r="N142" s="142" t="s">
        <v>52</v>
      </c>
      <c r="P142" s="143">
        <f>O142*H142</f>
        <v>0</v>
      </c>
      <c r="Q142" s="143">
        <v>0</v>
      </c>
      <c r="R142" s="143">
        <f>Q142*H142</f>
        <v>0</v>
      </c>
      <c r="S142" s="143">
        <v>0</v>
      </c>
      <c r="T142" s="144">
        <f>S142*H142</f>
        <v>0</v>
      </c>
      <c r="AR142" s="145" t="s">
        <v>318</v>
      </c>
      <c r="AT142" s="145" t="s">
        <v>313</v>
      </c>
      <c r="AU142" s="145" t="s">
        <v>90</v>
      </c>
      <c r="AY142" s="18" t="s">
        <v>311</v>
      </c>
      <c r="BE142" s="146">
        <f>IF(N142="základní",J142,0)</f>
        <v>0</v>
      </c>
      <c r="BF142" s="146">
        <f>IF(N142="snížená",J142,0)</f>
        <v>0</v>
      </c>
      <c r="BG142" s="146">
        <f>IF(N142="zákl. přenesená",J142,0)</f>
        <v>0</v>
      </c>
      <c r="BH142" s="146">
        <f>IF(N142="sníž. přenesená",J142,0)</f>
        <v>0</v>
      </c>
      <c r="BI142" s="146">
        <f>IF(N142="nulová",J142,0)</f>
        <v>0</v>
      </c>
      <c r="BJ142" s="18" t="s">
        <v>88</v>
      </c>
      <c r="BK142" s="146">
        <f>ROUND(I142*H142,2)</f>
        <v>0</v>
      </c>
      <c r="BL142" s="18" t="s">
        <v>318</v>
      </c>
      <c r="BM142" s="145" t="s">
        <v>6510</v>
      </c>
    </row>
    <row r="143" spans="2:65" s="1" customFormat="1" ht="11.25" x14ac:dyDescent="0.2">
      <c r="B143" s="34"/>
      <c r="D143" s="147" t="s">
        <v>320</v>
      </c>
      <c r="F143" s="148" t="s">
        <v>1946</v>
      </c>
      <c r="I143" s="149"/>
      <c r="L143" s="34"/>
      <c r="M143" s="150"/>
      <c r="T143" s="55"/>
      <c r="AT143" s="18" t="s">
        <v>320</v>
      </c>
      <c r="AU143" s="18" t="s">
        <v>90</v>
      </c>
    </row>
    <row r="144" spans="2:65" s="12" customFormat="1" ht="11.25" x14ac:dyDescent="0.2">
      <c r="B144" s="151"/>
      <c r="D144" s="152" t="s">
        <v>322</v>
      </c>
      <c r="E144" s="153" t="s">
        <v>43</v>
      </c>
      <c r="F144" s="154" t="s">
        <v>6511</v>
      </c>
      <c r="H144" s="155">
        <v>9.423</v>
      </c>
      <c r="I144" s="156"/>
      <c r="L144" s="151"/>
      <c r="M144" s="157"/>
      <c r="T144" s="158"/>
      <c r="AT144" s="153" t="s">
        <v>322</v>
      </c>
      <c r="AU144" s="153" t="s">
        <v>90</v>
      </c>
      <c r="AV144" s="12" t="s">
        <v>90</v>
      </c>
      <c r="AW144" s="12" t="s">
        <v>41</v>
      </c>
      <c r="AX144" s="12" t="s">
        <v>88</v>
      </c>
      <c r="AY144" s="153" t="s">
        <v>311</v>
      </c>
    </row>
    <row r="145" spans="2:65" s="1" customFormat="1" ht="16.5" customHeight="1" x14ac:dyDescent="0.2">
      <c r="B145" s="34"/>
      <c r="C145" s="134" t="s">
        <v>8</v>
      </c>
      <c r="D145" s="134" t="s">
        <v>313</v>
      </c>
      <c r="E145" s="135" t="s">
        <v>5653</v>
      </c>
      <c r="F145" s="136" t="s">
        <v>5654</v>
      </c>
      <c r="G145" s="137" t="s">
        <v>340</v>
      </c>
      <c r="H145" s="138">
        <v>1</v>
      </c>
      <c r="I145" s="139"/>
      <c r="J145" s="140">
        <f>ROUND(I145*H145,2)</f>
        <v>0</v>
      </c>
      <c r="K145" s="136" t="s">
        <v>317</v>
      </c>
      <c r="L145" s="34"/>
      <c r="M145" s="141" t="s">
        <v>43</v>
      </c>
      <c r="N145" s="142" t="s">
        <v>52</v>
      </c>
      <c r="P145" s="143">
        <f>O145*H145</f>
        <v>0</v>
      </c>
      <c r="Q145" s="143">
        <v>8.7419999999999998E-2</v>
      </c>
      <c r="R145" s="143">
        <f>Q145*H145</f>
        <v>8.7419999999999998E-2</v>
      </c>
      <c r="S145" s="143">
        <v>0</v>
      </c>
      <c r="T145" s="144">
        <f>S145*H145</f>
        <v>0</v>
      </c>
      <c r="AR145" s="145" t="s">
        <v>318</v>
      </c>
      <c r="AT145" s="145" t="s">
        <v>313</v>
      </c>
      <c r="AU145" s="145" t="s">
        <v>90</v>
      </c>
      <c r="AY145" s="18" t="s">
        <v>311</v>
      </c>
      <c r="BE145" s="146">
        <f>IF(N145="základní",J145,0)</f>
        <v>0</v>
      </c>
      <c r="BF145" s="146">
        <f>IF(N145="snížená",J145,0)</f>
        <v>0</v>
      </c>
      <c r="BG145" s="146">
        <f>IF(N145="zákl. přenesená",J145,0)</f>
        <v>0</v>
      </c>
      <c r="BH145" s="146">
        <f>IF(N145="sníž. přenesená",J145,0)</f>
        <v>0</v>
      </c>
      <c r="BI145" s="146">
        <f>IF(N145="nulová",J145,0)</f>
        <v>0</v>
      </c>
      <c r="BJ145" s="18" t="s">
        <v>88</v>
      </c>
      <c r="BK145" s="146">
        <f>ROUND(I145*H145,2)</f>
        <v>0</v>
      </c>
      <c r="BL145" s="18" t="s">
        <v>318</v>
      </c>
      <c r="BM145" s="145" t="s">
        <v>6512</v>
      </c>
    </row>
    <row r="146" spans="2:65" s="1" customFormat="1" ht="11.25" x14ac:dyDescent="0.2">
      <c r="B146" s="34"/>
      <c r="D146" s="147" t="s">
        <v>320</v>
      </c>
      <c r="F146" s="148" t="s">
        <v>5656</v>
      </c>
      <c r="I146" s="149"/>
      <c r="L146" s="34"/>
      <c r="M146" s="150"/>
      <c r="T146" s="55"/>
      <c r="AT146" s="18" t="s">
        <v>320</v>
      </c>
      <c r="AU146" s="18" t="s">
        <v>90</v>
      </c>
    </row>
    <row r="147" spans="2:65" s="1" customFormat="1" ht="16.5" customHeight="1" x14ac:dyDescent="0.2">
      <c r="B147" s="34"/>
      <c r="C147" s="172" t="s">
        <v>399</v>
      </c>
      <c r="D147" s="172" t="s">
        <v>634</v>
      </c>
      <c r="E147" s="173" t="s">
        <v>5691</v>
      </c>
      <c r="F147" s="174" t="s">
        <v>5692</v>
      </c>
      <c r="G147" s="175" t="s">
        <v>340</v>
      </c>
      <c r="H147" s="176">
        <v>1</v>
      </c>
      <c r="I147" s="177"/>
      <c r="J147" s="178">
        <f>ROUND(I147*H147,2)</f>
        <v>0</v>
      </c>
      <c r="K147" s="174" t="s">
        <v>43</v>
      </c>
      <c r="L147" s="179"/>
      <c r="M147" s="180" t="s">
        <v>43</v>
      </c>
      <c r="N147" s="181" t="s">
        <v>52</v>
      </c>
      <c r="P147" s="143">
        <f>O147*H147</f>
        <v>0</v>
      </c>
      <c r="Q147" s="143">
        <v>6.8000000000000005E-2</v>
      </c>
      <c r="R147" s="143">
        <f>Q147*H147</f>
        <v>6.8000000000000005E-2</v>
      </c>
      <c r="S147" s="143">
        <v>0</v>
      </c>
      <c r="T147" s="144">
        <f>S147*H147</f>
        <v>0</v>
      </c>
      <c r="AR147" s="145" t="s">
        <v>362</v>
      </c>
      <c r="AT147" s="145" t="s">
        <v>634</v>
      </c>
      <c r="AU147" s="145" t="s">
        <v>90</v>
      </c>
      <c r="AY147" s="18" t="s">
        <v>311</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318</v>
      </c>
      <c r="BM147" s="145" t="s">
        <v>6513</v>
      </c>
    </row>
    <row r="148" spans="2:65" s="12" customFormat="1" ht="11.25" x14ac:dyDescent="0.2">
      <c r="B148" s="151"/>
      <c r="D148" s="152" t="s">
        <v>322</v>
      </c>
      <c r="E148" s="153" t="s">
        <v>43</v>
      </c>
      <c r="F148" s="154" t="s">
        <v>6514</v>
      </c>
      <c r="H148" s="155">
        <v>1</v>
      </c>
      <c r="I148" s="156"/>
      <c r="L148" s="151"/>
      <c r="M148" s="157"/>
      <c r="T148" s="158"/>
      <c r="AT148" s="153" t="s">
        <v>322</v>
      </c>
      <c r="AU148" s="153" t="s">
        <v>90</v>
      </c>
      <c r="AV148" s="12" t="s">
        <v>90</v>
      </c>
      <c r="AW148" s="12" t="s">
        <v>41</v>
      </c>
      <c r="AX148" s="12" t="s">
        <v>88</v>
      </c>
      <c r="AY148" s="153" t="s">
        <v>311</v>
      </c>
    </row>
    <row r="149" spans="2:65" s="1" customFormat="1" ht="24.2" customHeight="1" x14ac:dyDescent="0.2">
      <c r="B149" s="34"/>
      <c r="C149" s="134" t="s">
        <v>404</v>
      </c>
      <c r="D149" s="134" t="s">
        <v>313</v>
      </c>
      <c r="E149" s="135" t="s">
        <v>6515</v>
      </c>
      <c r="F149" s="136" t="s">
        <v>6516</v>
      </c>
      <c r="G149" s="137" t="s">
        <v>316</v>
      </c>
      <c r="H149" s="138">
        <v>2.4660000000000002</v>
      </c>
      <c r="I149" s="139"/>
      <c r="J149" s="140">
        <f>ROUND(I149*H149,2)</f>
        <v>0</v>
      </c>
      <c r="K149" s="136" t="s">
        <v>317</v>
      </c>
      <c r="L149" s="34"/>
      <c r="M149" s="141" t="s">
        <v>43</v>
      </c>
      <c r="N149" s="142" t="s">
        <v>52</v>
      </c>
      <c r="P149" s="143">
        <f>O149*H149</f>
        <v>0</v>
      </c>
      <c r="Q149" s="143">
        <v>0</v>
      </c>
      <c r="R149" s="143">
        <f>Q149*H149</f>
        <v>0</v>
      </c>
      <c r="S149" s="143">
        <v>0</v>
      </c>
      <c r="T149" s="144">
        <f>S149*H149</f>
        <v>0</v>
      </c>
      <c r="AR149" s="145" t="s">
        <v>318</v>
      </c>
      <c r="AT149" s="145" t="s">
        <v>313</v>
      </c>
      <c r="AU149" s="145" t="s">
        <v>90</v>
      </c>
      <c r="AY149" s="18" t="s">
        <v>311</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318</v>
      </c>
      <c r="BM149" s="145" t="s">
        <v>6517</v>
      </c>
    </row>
    <row r="150" spans="2:65" s="1" customFormat="1" ht="11.25" x14ac:dyDescent="0.2">
      <c r="B150" s="34"/>
      <c r="D150" s="147" t="s">
        <v>320</v>
      </c>
      <c r="F150" s="148" t="s">
        <v>6518</v>
      </c>
      <c r="I150" s="149"/>
      <c r="L150" s="34"/>
      <c r="M150" s="150"/>
      <c r="T150" s="55"/>
      <c r="AT150" s="18" t="s">
        <v>320</v>
      </c>
      <c r="AU150" s="18" t="s">
        <v>90</v>
      </c>
    </row>
    <row r="151" spans="2:65" s="12" customFormat="1" ht="11.25" x14ac:dyDescent="0.2">
      <c r="B151" s="151"/>
      <c r="D151" s="152" t="s">
        <v>322</v>
      </c>
      <c r="E151" s="153" t="s">
        <v>43</v>
      </c>
      <c r="F151" s="154" t="s">
        <v>6519</v>
      </c>
      <c r="H151" s="155">
        <v>2.4660000000000002</v>
      </c>
      <c r="I151" s="156"/>
      <c r="L151" s="151"/>
      <c r="M151" s="157"/>
      <c r="T151" s="158"/>
      <c r="AT151" s="153" t="s">
        <v>322</v>
      </c>
      <c r="AU151" s="153" t="s">
        <v>90</v>
      </c>
      <c r="AV151" s="12" t="s">
        <v>90</v>
      </c>
      <c r="AW151" s="12" t="s">
        <v>41</v>
      </c>
      <c r="AX151" s="12" t="s">
        <v>88</v>
      </c>
      <c r="AY151" s="153" t="s">
        <v>311</v>
      </c>
    </row>
    <row r="152" spans="2:65" s="11" customFormat="1" ht="22.9" customHeight="1" x14ac:dyDescent="0.2">
      <c r="B152" s="122"/>
      <c r="D152" s="123" t="s">
        <v>80</v>
      </c>
      <c r="E152" s="132" t="s">
        <v>362</v>
      </c>
      <c r="F152" s="132" t="s">
        <v>6520</v>
      </c>
      <c r="I152" s="125"/>
      <c r="J152" s="133">
        <f>BK152</f>
        <v>0</v>
      </c>
      <c r="L152" s="122"/>
      <c r="M152" s="127"/>
      <c r="P152" s="128">
        <f>SUM(P153:P241)</f>
        <v>0</v>
      </c>
      <c r="R152" s="128">
        <f>SUM(R153:R241)</f>
        <v>8.4301784699999995</v>
      </c>
      <c r="T152" s="129">
        <f>SUM(T153:T241)</f>
        <v>0</v>
      </c>
      <c r="AR152" s="123" t="s">
        <v>88</v>
      </c>
      <c r="AT152" s="130" t="s">
        <v>80</v>
      </c>
      <c r="AU152" s="130" t="s">
        <v>88</v>
      </c>
      <c r="AY152" s="123" t="s">
        <v>311</v>
      </c>
      <c r="BK152" s="131">
        <f>SUM(BK153:BK241)</f>
        <v>0</v>
      </c>
    </row>
    <row r="153" spans="2:65" s="1" customFormat="1" ht="16.5" customHeight="1" x14ac:dyDescent="0.2">
      <c r="B153" s="34"/>
      <c r="C153" s="134" t="s">
        <v>411</v>
      </c>
      <c r="D153" s="134" t="s">
        <v>313</v>
      </c>
      <c r="E153" s="135" t="s">
        <v>6521</v>
      </c>
      <c r="F153" s="136" t="s">
        <v>6522</v>
      </c>
      <c r="G153" s="137" t="s">
        <v>379</v>
      </c>
      <c r="H153" s="138">
        <v>37.9</v>
      </c>
      <c r="I153" s="139"/>
      <c r="J153" s="140">
        <f>ROUND(I153*H153,2)</f>
        <v>0</v>
      </c>
      <c r="K153" s="136" t="s">
        <v>317</v>
      </c>
      <c r="L153" s="34"/>
      <c r="M153" s="141" t="s">
        <v>43</v>
      </c>
      <c r="N153" s="142" t="s">
        <v>52</v>
      </c>
      <c r="P153" s="143">
        <f>O153*H153</f>
        <v>0</v>
      </c>
      <c r="Q153" s="143">
        <v>1.0000000000000001E-5</v>
      </c>
      <c r="R153" s="143">
        <f>Q153*H153</f>
        <v>3.79E-4</v>
      </c>
      <c r="S153" s="143">
        <v>0</v>
      </c>
      <c r="T153" s="144">
        <f>S153*H153</f>
        <v>0</v>
      </c>
      <c r="AR153" s="145" t="s">
        <v>318</v>
      </c>
      <c r="AT153" s="145" t="s">
        <v>313</v>
      </c>
      <c r="AU153" s="145" t="s">
        <v>90</v>
      </c>
      <c r="AY153" s="18" t="s">
        <v>311</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318</v>
      </c>
      <c r="BM153" s="145" t="s">
        <v>6523</v>
      </c>
    </row>
    <row r="154" spans="2:65" s="1" customFormat="1" ht="11.25" x14ac:dyDescent="0.2">
      <c r="B154" s="34"/>
      <c r="D154" s="147" t="s">
        <v>320</v>
      </c>
      <c r="F154" s="148" t="s">
        <v>6524</v>
      </c>
      <c r="I154" s="149"/>
      <c r="L154" s="34"/>
      <c r="M154" s="150"/>
      <c r="T154" s="55"/>
      <c r="AT154" s="18" t="s">
        <v>320</v>
      </c>
      <c r="AU154" s="18" t="s">
        <v>90</v>
      </c>
    </row>
    <row r="155" spans="2:65" s="12" customFormat="1" ht="11.25" x14ac:dyDescent="0.2">
      <c r="B155" s="151"/>
      <c r="D155" s="152" t="s">
        <v>322</v>
      </c>
      <c r="E155" s="153" t="s">
        <v>43</v>
      </c>
      <c r="F155" s="154" t="s">
        <v>6525</v>
      </c>
      <c r="H155" s="155">
        <v>37.9</v>
      </c>
      <c r="I155" s="156"/>
      <c r="L155" s="151"/>
      <c r="M155" s="157"/>
      <c r="T155" s="158"/>
      <c r="AT155" s="153" t="s">
        <v>322</v>
      </c>
      <c r="AU155" s="153" t="s">
        <v>90</v>
      </c>
      <c r="AV155" s="12" t="s">
        <v>90</v>
      </c>
      <c r="AW155" s="12" t="s">
        <v>41</v>
      </c>
      <c r="AX155" s="12" t="s">
        <v>88</v>
      </c>
      <c r="AY155" s="153" t="s">
        <v>311</v>
      </c>
    </row>
    <row r="156" spans="2:65" s="1" customFormat="1" ht="16.5" customHeight="1" x14ac:dyDescent="0.2">
      <c r="B156" s="34"/>
      <c r="C156" s="172" t="s">
        <v>417</v>
      </c>
      <c r="D156" s="172" t="s">
        <v>634</v>
      </c>
      <c r="E156" s="173" t="s">
        <v>6526</v>
      </c>
      <c r="F156" s="174" t="s">
        <v>6527</v>
      </c>
      <c r="G156" s="175" t="s">
        <v>379</v>
      </c>
      <c r="H156" s="176">
        <v>39.036999999999999</v>
      </c>
      <c r="I156" s="177"/>
      <c r="J156" s="178">
        <f>ROUND(I156*H156,2)</f>
        <v>0</v>
      </c>
      <c r="K156" s="174" t="s">
        <v>317</v>
      </c>
      <c r="L156" s="179"/>
      <c r="M156" s="180" t="s">
        <v>43</v>
      </c>
      <c r="N156" s="181" t="s">
        <v>52</v>
      </c>
      <c r="P156" s="143">
        <f>O156*H156</f>
        <v>0</v>
      </c>
      <c r="Q156" s="143">
        <v>6.7299999999999999E-3</v>
      </c>
      <c r="R156" s="143">
        <f>Q156*H156</f>
        <v>0.26271900999999998</v>
      </c>
      <c r="S156" s="143">
        <v>0</v>
      </c>
      <c r="T156" s="144">
        <f>S156*H156</f>
        <v>0</v>
      </c>
      <c r="AR156" s="145" t="s">
        <v>362</v>
      </c>
      <c r="AT156" s="145" t="s">
        <v>634</v>
      </c>
      <c r="AU156" s="145" t="s">
        <v>90</v>
      </c>
      <c r="AY156" s="18" t="s">
        <v>311</v>
      </c>
      <c r="BE156" s="146">
        <f>IF(N156="základní",J156,0)</f>
        <v>0</v>
      </c>
      <c r="BF156" s="146">
        <f>IF(N156="snížená",J156,0)</f>
        <v>0</v>
      </c>
      <c r="BG156" s="146">
        <f>IF(N156="zákl. přenesená",J156,0)</f>
        <v>0</v>
      </c>
      <c r="BH156" s="146">
        <f>IF(N156="sníž. přenesená",J156,0)</f>
        <v>0</v>
      </c>
      <c r="BI156" s="146">
        <f>IF(N156="nulová",J156,0)</f>
        <v>0</v>
      </c>
      <c r="BJ156" s="18" t="s">
        <v>88</v>
      </c>
      <c r="BK156" s="146">
        <f>ROUND(I156*H156,2)</f>
        <v>0</v>
      </c>
      <c r="BL156" s="18" t="s">
        <v>318</v>
      </c>
      <c r="BM156" s="145" t="s">
        <v>6528</v>
      </c>
    </row>
    <row r="157" spans="2:65" s="12" customFormat="1" ht="11.25" x14ac:dyDescent="0.2">
      <c r="B157" s="151"/>
      <c r="D157" s="152" t="s">
        <v>322</v>
      </c>
      <c r="F157" s="154" t="s">
        <v>6529</v>
      </c>
      <c r="H157" s="155">
        <v>39.036999999999999</v>
      </c>
      <c r="I157" s="156"/>
      <c r="L157" s="151"/>
      <c r="M157" s="157"/>
      <c r="T157" s="158"/>
      <c r="AT157" s="153" t="s">
        <v>322</v>
      </c>
      <c r="AU157" s="153" t="s">
        <v>90</v>
      </c>
      <c r="AV157" s="12" t="s">
        <v>90</v>
      </c>
      <c r="AW157" s="12" t="s">
        <v>4</v>
      </c>
      <c r="AX157" s="12" t="s">
        <v>88</v>
      </c>
      <c r="AY157" s="153" t="s">
        <v>311</v>
      </c>
    </row>
    <row r="158" spans="2:65" s="1" customFormat="1" ht="16.5" customHeight="1" x14ac:dyDescent="0.2">
      <c r="B158" s="34"/>
      <c r="C158" s="134" t="s">
        <v>202</v>
      </c>
      <c r="D158" s="134" t="s">
        <v>313</v>
      </c>
      <c r="E158" s="135" t="s">
        <v>5808</v>
      </c>
      <c r="F158" s="136" t="s">
        <v>5809</v>
      </c>
      <c r="G158" s="137" t="s">
        <v>379</v>
      </c>
      <c r="H158" s="138">
        <v>60.5</v>
      </c>
      <c r="I158" s="139"/>
      <c r="J158" s="140">
        <f>ROUND(I158*H158,2)</f>
        <v>0</v>
      </c>
      <c r="K158" s="136" t="s">
        <v>317</v>
      </c>
      <c r="L158" s="34"/>
      <c r="M158" s="141" t="s">
        <v>43</v>
      </c>
      <c r="N158" s="142" t="s">
        <v>52</v>
      </c>
      <c r="P158" s="143">
        <f>O158*H158</f>
        <v>0</v>
      </c>
      <c r="Q158" s="143">
        <v>2.0000000000000002E-5</v>
      </c>
      <c r="R158" s="143">
        <f>Q158*H158</f>
        <v>1.2100000000000001E-3</v>
      </c>
      <c r="S158" s="143">
        <v>0</v>
      </c>
      <c r="T158" s="144">
        <f>S158*H158</f>
        <v>0</v>
      </c>
      <c r="AR158" s="145" t="s">
        <v>318</v>
      </c>
      <c r="AT158" s="145" t="s">
        <v>313</v>
      </c>
      <c r="AU158" s="145" t="s">
        <v>90</v>
      </c>
      <c r="AY158" s="18" t="s">
        <v>311</v>
      </c>
      <c r="BE158" s="146">
        <f>IF(N158="základní",J158,0)</f>
        <v>0</v>
      </c>
      <c r="BF158" s="146">
        <f>IF(N158="snížená",J158,0)</f>
        <v>0</v>
      </c>
      <c r="BG158" s="146">
        <f>IF(N158="zákl. přenesená",J158,0)</f>
        <v>0</v>
      </c>
      <c r="BH158" s="146">
        <f>IF(N158="sníž. přenesená",J158,0)</f>
        <v>0</v>
      </c>
      <c r="BI158" s="146">
        <f>IF(N158="nulová",J158,0)</f>
        <v>0</v>
      </c>
      <c r="BJ158" s="18" t="s">
        <v>88</v>
      </c>
      <c r="BK158" s="146">
        <f>ROUND(I158*H158,2)</f>
        <v>0</v>
      </c>
      <c r="BL158" s="18" t="s">
        <v>318</v>
      </c>
      <c r="BM158" s="145" t="s">
        <v>6530</v>
      </c>
    </row>
    <row r="159" spans="2:65" s="1" customFormat="1" ht="11.25" x14ac:dyDescent="0.2">
      <c r="B159" s="34"/>
      <c r="D159" s="147" t="s">
        <v>320</v>
      </c>
      <c r="F159" s="148" t="s">
        <v>5811</v>
      </c>
      <c r="I159" s="149"/>
      <c r="L159" s="34"/>
      <c r="M159" s="150"/>
      <c r="T159" s="55"/>
      <c r="AT159" s="18" t="s">
        <v>320</v>
      </c>
      <c r="AU159" s="18" t="s">
        <v>90</v>
      </c>
    </row>
    <row r="160" spans="2:65" s="12" customFormat="1" ht="11.25" x14ac:dyDescent="0.2">
      <c r="B160" s="151"/>
      <c r="D160" s="152" t="s">
        <v>322</v>
      </c>
      <c r="E160" s="153" t="s">
        <v>43</v>
      </c>
      <c r="F160" s="154" t="s">
        <v>6531</v>
      </c>
      <c r="H160" s="155">
        <v>60.5</v>
      </c>
      <c r="I160" s="156"/>
      <c r="L160" s="151"/>
      <c r="M160" s="157"/>
      <c r="T160" s="158"/>
      <c r="AT160" s="153" t="s">
        <v>322</v>
      </c>
      <c r="AU160" s="153" t="s">
        <v>90</v>
      </c>
      <c r="AV160" s="12" t="s">
        <v>90</v>
      </c>
      <c r="AW160" s="12" t="s">
        <v>41</v>
      </c>
      <c r="AX160" s="12" t="s">
        <v>88</v>
      </c>
      <c r="AY160" s="153" t="s">
        <v>311</v>
      </c>
    </row>
    <row r="161" spans="2:65" s="1" customFormat="1" ht="16.5" customHeight="1" x14ac:dyDescent="0.2">
      <c r="B161" s="34"/>
      <c r="C161" s="172" t="s">
        <v>427</v>
      </c>
      <c r="D161" s="172" t="s">
        <v>634</v>
      </c>
      <c r="E161" s="173" t="s">
        <v>6532</v>
      </c>
      <c r="F161" s="174" t="s">
        <v>6533</v>
      </c>
      <c r="G161" s="175" t="s">
        <v>379</v>
      </c>
      <c r="H161" s="176">
        <v>62.314999999999998</v>
      </c>
      <c r="I161" s="177"/>
      <c r="J161" s="178">
        <f>ROUND(I161*H161,2)</f>
        <v>0</v>
      </c>
      <c r="K161" s="174" t="s">
        <v>317</v>
      </c>
      <c r="L161" s="179"/>
      <c r="M161" s="180" t="s">
        <v>43</v>
      </c>
      <c r="N161" s="181" t="s">
        <v>52</v>
      </c>
      <c r="P161" s="143">
        <f>O161*H161</f>
        <v>0</v>
      </c>
      <c r="Q161" s="143">
        <v>1.6619999999999999E-2</v>
      </c>
      <c r="R161" s="143">
        <f>Q161*H161</f>
        <v>1.0356752999999999</v>
      </c>
      <c r="S161" s="143">
        <v>0</v>
      </c>
      <c r="T161" s="144">
        <f>S161*H161</f>
        <v>0</v>
      </c>
      <c r="AR161" s="145" t="s">
        <v>362</v>
      </c>
      <c r="AT161" s="145" t="s">
        <v>634</v>
      </c>
      <c r="AU161" s="145" t="s">
        <v>90</v>
      </c>
      <c r="AY161" s="18" t="s">
        <v>311</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318</v>
      </c>
      <c r="BM161" s="145" t="s">
        <v>6534</v>
      </c>
    </row>
    <row r="162" spans="2:65" s="12" customFormat="1" ht="11.25" x14ac:dyDescent="0.2">
      <c r="B162" s="151"/>
      <c r="D162" s="152" t="s">
        <v>322</v>
      </c>
      <c r="F162" s="154" t="s">
        <v>6535</v>
      </c>
      <c r="H162" s="155">
        <v>62.314999999999998</v>
      </c>
      <c r="I162" s="156"/>
      <c r="L162" s="151"/>
      <c r="M162" s="157"/>
      <c r="T162" s="158"/>
      <c r="AT162" s="153" t="s">
        <v>322</v>
      </c>
      <c r="AU162" s="153" t="s">
        <v>90</v>
      </c>
      <c r="AV162" s="12" t="s">
        <v>90</v>
      </c>
      <c r="AW162" s="12" t="s">
        <v>4</v>
      </c>
      <c r="AX162" s="12" t="s">
        <v>88</v>
      </c>
      <c r="AY162" s="153" t="s">
        <v>311</v>
      </c>
    </row>
    <row r="163" spans="2:65" s="1" customFormat="1" ht="24.2" customHeight="1" x14ac:dyDescent="0.2">
      <c r="B163" s="34"/>
      <c r="C163" s="134" t="s">
        <v>208</v>
      </c>
      <c r="D163" s="134" t="s">
        <v>313</v>
      </c>
      <c r="E163" s="135" t="s">
        <v>6536</v>
      </c>
      <c r="F163" s="136" t="s">
        <v>6537</v>
      </c>
      <c r="G163" s="137" t="s">
        <v>340</v>
      </c>
      <c r="H163" s="138">
        <v>1</v>
      </c>
      <c r="I163" s="139"/>
      <c r="J163" s="140">
        <f>ROUND(I163*H163,2)</f>
        <v>0</v>
      </c>
      <c r="K163" s="136" t="s">
        <v>317</v>
      </c>
      <c r="L163" s="34"/>
      <c r="M163" s="141" t="s">
        <v>43</v>
      </c>
      <c r="N163" s="142" t="s">
        <v>52</v>
      </c>
      <c r="P163" s="143">
        <f>O163*H163</f>
        <v>0</v>
      </c>
      <c r="Q163" s="143">
        <v>0</v>
      </c>
      <c r="R163" s="143">
        <f>Q163*H163</f>
        <v>0</v>
      </c>
      <c r="S163" s="143">
        <v>0</v>
      </c>
      <c r="T163" s="144">
        <f>S163*H163</f>
        <v>0</v>
      </c>
      <c r="AR163" s="145" t="s">
        <v>318</v>
      </c>
      <c r="AT163" s="145" t="s">
        <v>313</v>
      </c>
      <c r="AU163" s="145" t="s">
        <v>90</v>
      </c>
      <c r="AY163" s="18" t="s">
        <v>311</v>
      </c>
      <c r="BE163" s="146">
        <f>IF(N163="základní",J163,0)</f>
        <v>0</v>
      </c>
      <c r="BF163" s="146">
        <f>IF(N163="snížená",J163,0)</f>
        <v>0</v>
      </c>
      <c r="BG163" s="146">
        <f>IF(N163="zákl. přenesená",J163,0)</f>
        <v>0</v>
      </c>
      <c r="BH163" s="146">
        <f>IF(N163="sníž. přenesená",J163,0)</f>
        <v>0</v>
      </c>
      <c r="BI163" s="146">
        <f>IF(N163="nulová",J163,0)</f>
        <v>0</v>
      </c>
      <c r="BJ163" s="18" t="s">
        <v>88</v>
      </c>
      <c r="BK163" s="146">
        <f>ROUND(I163*H163,2)</f>
        <v>0</v>
      </c>
      <c r="BL163" s="18" t="s">
        <v>318</v>
      </c>
      <c r="BM163" s="145" t="s">
        <v>6538</v>
      </c>
    </row>
    <row r="164" spans="2:65" s="1" customFormat="1" ht="11.25" x14ac:dyDescent="0.2">
      <c r="B164" s="34"/>
      <c r="D164" s="147" t="s">
        <v>320</v>
      </c>
      <c r="F164" s="148" t="s">
        <v>6539</v>
      </c>
      <c r="I164" s="149"/>
      <c r="L164" s="34"/>
      <c r="M164" s="150"/>
      <c r="T164" s="55"/>
      <c r="AT164" s="18" t="s">
        <v>320</v>
      </c>
      <c r="AU164" s="18" t="s">
        <v>90</v>
      </c>
    </row>
    <row r="165" spans="2:65" s="1" customFormat="1" ht="16.5" customHeight="1" x14ac:dyDescent="0.2">
      <c r="B165" s="34"/>
      <c r="C165" s="172" t="s">
        <v>438</v>
      </c>
      <c r="D165" s="172" t="s">
        <v>634</v>
      </c>
      <c r="E165" s="173" t="s">
        <v>6540</v>
      </c>
      <c r="F165" s="174" t="s">
        <v>6541</v>
      </c>
      <c r="G165" s="175" t="s">
        <v>340</v>
      </c>
      <c r="H165" s="176">
        <v>1</v>
      </c>
      <c r="I165" s="177"/>
      <c r="J165" s="178">
        <f>ROUND(I165*H165,2)</f>
        <v>0</v>
      </c>
      <c r="K165" s="174" t="s">
        <v>317</v>
      </c>
      <c r="L165" s="179"/>
      <c r="M165" s="180" t="s">
        <v>43</v>
      </c>
      <c r="N165" s="181" t="s">
        <v>52</v>
      </c>
      <c r="P165" s="143">
        <f>O165*H165</f>
        <v>0</v>
      </c>
      <c r="Q165" s="143">
        <v>1.4E-3</v>
      </c>
      <c r="R165" s="143">
        <f>Q165*H165</f>
        <v>1.4E-3</v>
      </c>
      <c r="S165" s="143">
        <v>0</v>
      </c>
      <c r="T165" s="144">
        <f>S165*H165</f>
        <v>0</v>
      </c>
      <c r="AR165" s="145" t="s">
        <v>362</v>
      </c>
      <c r="AT165" s="145" t="s">
        <v>634</v>
      </c>
      <c r="AU165" s="145" t="s">
        <v>90</v>
      </c>
      <c r="AY165" s="18" t="s">
        <v>311</v>
      </c>
      <c r="BE165" s="146">
        <f>IF(N165="základní",J165,0)</f>
        <v>0</v>
      </c>
      <c r="BF165" s="146">
        <f>IF(N165="snížená",J165,0)</f>
        <v>0</v>
      </c>
      <c r="BG165" s="146">
        <f>IF(N165="zákl. přenesená",J165,0)</f>
        <v>0</v>
      </c>
      <c r="BH165" s="146">
        <f>IF(N165="sníž. přenesená",J165,0)</f>
        <v>0</v>
      </c>
      <c r="BI165" s="146">
        <f>IF(N165="nulová",J165,0)</f>
        <v>0</v>
      </c>
      <c r="BJ165" s="18" t="s">
        <v>88</v>
      </c>
      <c r="BK165" s="146">
        <f>ROUND(I165*H165,2)</f>
        <v>0</v>
      </c>
      <c r="BL165" s="18" t="s">
        <v>318</v>
      </c>
      <c r="BM165" s="145" t="s">
        <v>6542</v>
      </c>
    </row>
    <row r="166" spans="2:65" s="1" customFormat="1" ht="24.2" customHeight="1" x14ac:dyDescent="0.2">
      <c r="B166" s="34"/>
      <c r="C166" s="134" t="s">
        <v>7</v>
      </c>
      <c r="D166" s="134" t="s">
        <v>313</v>
      </c>
      <c r="E166" s="135" t="s">
        <v>6543</v>
      </c>
      <c r="F166" s="136" t="s">
        <v>6544</v>
      </c>
      <c r="G166" s="137" t="s">
        <v>340</v>
      </c>
      <c r="H166" s="138">
        <v>1</v>
      </c>
      <c r="I166" s="139"/>
      <c r="J166" s="140">
        <f>ROUND(I166*H166,2)</f>
        <v>0</v>
      </c>
      <c r="K166" s="136" t="s">
        <v>317</v>
      </c>
      <c r="L166" s="34"/>
      <c r="M166" s="141" t="s">
        <v>43</v>
      </c>
      <c r="N166" s="142" t="s">
        <v>52</v>
      </c>
      <c r="P166" s="143">
        <f>O166*H166</f>
        <v>0</v>
      </c>
      <c r="Q166" s="143">
        <v>0</v>
      </c>
      <c r="R166" s="143">
        <f>Q166*H166</f>
        <v>0</v>
      </c>
      <c r="S166" s="143">
        <v>0</v>
      </c>
      <c r="T166" s="144">
        <f>S166*H166</f>
        <v>0</v>
      </c>
      <c r="AR166" s="145" t="s">
        <v>318</v>
      </c>
      <c r="AT166" s="145" t="s">
        <v>313</v>
      </c>
      <c r="AU166" s="145" t="s">
        <v>90</v>
      </c>
      <c r="AY166" s="18" t="s">
        <v>311</v>
      </c>
      <c r="BE166" s="146">
        <f>IF(N166="základní",J166,0)</f>
        <v>0</v>
      </c>
      <c r="BF166" s="146">
        <f>IF(N166="snížená",J166,0)</f>
        <v>0</v>
      </c>
      <c r="BG166" s="146">
        <f>IF(N166="zákl. přenesená",J166,0)</f>
        <v>0</v>
      </c>
      <c r="BH166" s="146">
        <f>IF(N166="sníž. přenesená",J166,0)</f>
        <v>0</v>
      </c>
      <c r="BI166" s="146">
        <f>IF(N166="nulová",J166,0)</f>
        <v>0</v>
      </c>
      <c r="BJ166" s="18" t="s">
        <v>88</v>
      </c>
      <c r="BK166" s="146">
        <f>ROUND(I166*H166,2)</f>
        <v>0</v>
      </c>
      <c r="BL166" s="18" t="s">
        <v>318</v>
      </c>
      <c r="BM166" s="145" t="s">
        <v>6545</v>
      </c>
    </row>
    <row r="167" spans="2:65" s="1" customFormat="1" ht="11.25" x14ac:dyDescent="0.2">
      <c r="B167" s="34"/>
      <c r="D167" s="147" t="s">
        <v>320</v>
      </c>
      <c r="F167" s="148" t="s">
        <v>6546</v>
      </c>
      <c r="I167" s="149"/>
      <c r="L167" s="34"/>
      <c r="M167" s="150"/>
      <c r="T167" s="55"/>
      <c r="AT167" s="18" t="s">
        <v>320</v>
      </c>
      <c r="AU167" s="18" t="s">
        <v>90</v>
      </c>
    </row>
    <row r="168" spans="2:65" s="1" customFormat="1" ht="16.5" customHeight="1" x14ac:dyDescent="0.2">
      <c r="B168" s="34"/>
      <c r="C168" s="172" t="s">
        <v>455</v>
      </c>
      <c r="D168" s="172" t="s">
        <v>634</v>
      </c>
      <c r="E168" s="173" t="s">
        <v>6547</v>
      </c>
      <c r="F168" s="174" t="s">
        <v>6548</v>
      </c>
      <c r="G168" s="175" t="s">
        <v>340</v>
      </c>
      <c r="H168" s="176">
        <v>1</v>
      </c>
      <c r="I168" s="177"/>
      <c r="J168" s="178">
        <f>ROUND(I168*H168,2)</f>
        <v>0</v>
      </c>
      <c r="K168" s="174" t="s">
        <v>317</v>
      </c>
      <c r="L168" s="179"/>
      <c r="M168" s="180" t="s">
        <v>43</v>
      </c>
      <c r="N168" s="181" t="s">
        <v>52</v>
      </c>
      <c r="P168" s="143">
        <f>O168*H168</f>
        <v>0</v>
      </c>
      <c r="Q168" s="143">
        <v>5.1000000000000004E-3</v>
      </c>
      <c r="R168" s="143">
        <f>Q168*H168</f>
        <v>5.1000000000000004E-3</v>
      </c>
      <c r="S168" s="143">
        <v>0</v>
      </c>
      <c r="T168" s="144">
        <f>S168*H168</f>
        <v>0</v>
      </c>
      <c r="AR168" s="145" t="s">
        <v>362</v>
      </c>
      <c r="AT168" s="145" t="s">
        <v>634</v>
      </c>
      <c r="AU168" s="145" t="s">
        <v>90</v>
      </c>
      <c r="AY168" s="18" t="s">
        <v>311</v>
      </c>
      <c r="BE168" s="146">
        <f>IF(N168="základní",J168,0)</f>
        <v>0</v>
      </c>
      <c r="BF168" s="146">
        <f>IF(N168="snížená",J168,0)</f>
        <v>0</v>
      </c>
      <c r="BG168" s="146">
        <f>IF(N168="zákl. přenesená",J168,0)</f>
        <v>0</v>
      </c>
      <c r="BH168" s="146">
        <f>IF(N168="sníž. přenesená",J168,0)</f>
        <v>0</v>
      </c>
      <c r="BI168" s="146">
        <f>IF(N168="nulová",J168,0)</f>
        <v>0</v>
      </c>
      <c r="BJ168" s="18" t="s">
        <v>88</v>
      </c>
      <c r="BK168" s="146">
        <f>ROUND(I168*H168,2)</f>
        <v>0</v>
      </c>
      <c r="BL168" s="18" t="s">
        <v>318</v>
      </c>
      <c r="BM168" s="145" t="s">
        <v>6549</v>
      </c>
    </row>
    <row r="169" spans="2:65" s="1" customFormat="1" ht="24.2" customHeight="1" x14ac:dyDescent="0.2">
      <c r="B169" s="34"/>
      <c r="C169" s="134" t="s">
        <v>462</v>
      </c>
      <c r="D169" s="134" t="s">
        <v>313</v>
      </c>
      <c r="E169" s="135" t="s">
        <v>6550</v>
      </c>
      <c r="F169" s="136" t="s">
        <v>6551</v>
      </c>
      <c r="G169" s="137" t="s">
        <v>340</v>
      </c>
      <c r="H169" s="138">
        <v>1</v>
      </c>
      <c r="I169" s="139"/>
      <c r="J169" s="140">
        <f>ROUND(I169*H169,2)</f>
        <v>0</v>
      </c>
      <c r="K169" s="136" t="s">
        <v>317</v>
      </c>
      <c r="L169" s="34"/>
      <c r="M169" s="141" t="s">
        <v>43</v>
      </c>
      <c r="N169" s="142" t="s">
        <v>52</v>
      </c>
      <c r="P169" s="143">
        <f>O169*H169</f>
        <v>0</v>
      </c>
      <c r="Q169" s="143">
        <v>0</v>
      </c>
      <c r="R169" s="143">
        <f>Q169*H169</f>
        <v>0</v>
      </c>
      <c r="S169" s="143">
        <v>0</v>
      </c>
      <c r="T169" s="144">
        <f>S169*H169</f>
        <v>0</v>
      </c>
      <c r="AR169" s="145" t="s">
        <v>318</v>
      </c>
      <c r="AT169" s="145" t="s">
        <v>313</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318</v>
      </c>
      <c r="BM169" s="145" t="s">
        <v>6552</v>
      </c>
    </row>
    <row r="170" spans="2:65" s="1" customFormat="1" ht="11.25" x14ac:dyDescent="0.2">
      <c r="B170" s="34"/>
      <c r="D170" s="147" t="s">
        <v>320</v>
      </c>
      <c r="F170" s="148" t="s">
        <v>6553</v>
      </c>
      <c r="I170" s="149"/>
      <c r="L170" s="34"/>
      <c r="M170" s="150"/>
      <c r="T170" s="55"/>
      <c r="AT170" s="18" t="s">
        <v>320</v>
      </c>
      <c r="AU170" s="18" t="s">
        <v>90</v>
      </c>
    </row>
    <row r="171" spans="2:65" s="1" customFormat="1" ht="16.5" customHeight="1" x14ac:dyDescent="0.2">
      <c r="B171" s="34"/>
      <c r="C171" s="172" t="s">
        <v>476</v>
      </c>
      <c r="D171" s="172" t="s">
        <v>634</v>
      </c>
      <c r="E171" s="173" t="s">
        <v>6554</v>
      </c>
      <c r="F171" s="174" t="s">
        <v>6555</v>
      </c>
      <c r="G171" s="175" t="s">
        <v>340</v>
      </c>
      <c r="H171" s="176">
        <v>1</v>
      </c>
      <c r="I171" s="177"/>
      <c r="J171" s="178">
        <f>ROUND(I171*H171,2)</f>
        <v>0</v>
      </c>
      <c r="K171" s="174" t="s">
        <v>317</v>
      </c>
      <c r="L171" s="179"/>
      <c r="M171" s="180" t="s">
        <v>43</v>
      </c>
      <c r="N171" s="181" t="s">
        <v>52</v>
      </c>
      <c r="P171" s="143">
        <f>O171*H171</f>
        <v>0</v>
      </c>
      <c r="Q171" s="143">
        <v>8.2000000000000007E-3</v>
      </c>
      <c r="R171" s="143">
        <f>Q171*H171</f>
        <v>8.2000000000000007E-3</v>
      </c>
      <c r="S171" s="143">
        <v>0</v>
      </c>
      <c r="T171" s="144">
        <f>S171*H171</f>
        <v>0</v>
      </c>
      <c r="AR171" s="145" t="s">
        <v>362</v>
      </c>
      <c r="AT171" s="145" t="s">
        <v>634</v>
      </c>
      <c r="AU171" s="145" t="s">
        <v>90</v>
      </c>
      <c r="AY171" s="18" t="s">
        <v>311</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318</v>
      </c>
      <c r="BM171" s="145" t="s">
        <v>6556</v>
      </c>
    </row>
    <row r="172" spans="2:65" s="1" customFormat="1" ht="24.2" customHeight="1" x14ac:dyDescent="0.2">
      <c r="B172" s="34"/>
      <c r="C172" s="134" t="s">
        <v>481</v>
      </c>
      <c r="D172" s="134" t="s">
        <v>313</v>
      </c>
      <c r="E172" s="135" t="s">
        <v>6557</v>
      </c>
      <c r="F172" s="136" t="s">
        <v>6558</v>
      </c>
      <c r="G172" s="137" t="s">
        <v>340</v>
      </c>
      <c r="H172" s="138">
        <v>1</v>
      </c>
      <c r="I172" s="139"/>
      <c r="J172" s="140">
        <f>ROUND(I172*H172,2)</f>
        <v>0</v>
      </c>
      <c r="K172" s="136" t="s">
        <v>317</v>
      </c>
      <c r="L172" s="34"/>
      <c r="M172" s="141" t="s">
        <v>43</v>
      </c>
      <c r="N172" s="142" t="s">
        <v>52</v>
      </c>
      <c r="P172" s="143">
        <f>O172*H172</f>
        <v>0</v>
      </c>
      <c r="Q172" s="143">
        <v>0</v>
      </c>
      <c r="R172" s="143">
        <f>Q172*H172</f>
        <v>0</v>
      </c>
      <c r="S172" s="143">
        <v>0</v>
      </c>
      <c r="T172" s="144">
        <f>S172*H172</f>
        <v>0</v>
      </c>
      <c r="AR172" s="145" t="s">
        <v>318</v>
      </c>
      <c r="AT172" s="145" t="s">
        <v>313</v>
      </c>
      <c r="AU172" s="145" t="s">
        <v>90</v>
      </c>
      <c r="AY172" s="18" t="s">
        <v>311</v>
      </c>
      <c r="BE172" s="146">
        <f>IF(N172="základní",J172,0)</f>
        <v>0</v>
      </c>
      <c r="BF172" s="146">
        <f>IF(N172="snížená",J172,0)</f>
        <v>0</v>
      </c>
      <c r="BG172" s="146">
        <f>IF(N172="zákl. přenesená",J172,0)</f>
        <v>0</v>
      </c>
      <c r="BH172" s="146">
        <f>IF(N172="sníž. přenesená",J172,0)</f>
        <v>0</v>
      </c>
      <c r="BI172" s="146">
        <f>IF(N172="nulová",J172,0)</f>
        <v>0</v>
      </c>
      <c r="BJ172" s="18" t="s">
        <v>88</v>
      </c>
      <c r="BK172" s="146">
        <f>ROUND(I172*H172,2)</f>
        <v>0</v>
      </c>
      <c r="BL172" s="18" t="s">
        <v>318</v>
      </c>
      <c r="BM172" s="145" t="s">
        <v>6559</v>
      </c>
    </row>
    <row r="173" spans="2:65" s="1" customFormat="1" ht="11.25" x14ac:dyDescent="0.2">
      <c r="B173" s="34"/>
      <c r="D173" s="147" t="s">
        <v>320</v>
      </c>
      <c r="F173" s="148" t="s">
        <v>6560</v>
      </c>
      <c r="I173" s="149"/>
      <c r="L173" s="34"/>
      <c r="M173" s="150"/>
      <c r="T173" s="55"/>
      <c r="AT173" s="18" t="s">
        <v>320</v>
      </c>
      <c r="AU173" s="18" t="s">
        <v>90</v>
      </c>
    </row>
    <row r="174" spans="2:65" s="1" customFormat="1" ht="16.5" customHeight="1" x14ac:dyDescent="0.2">
      <c r="B174" s="34"/>
      <c r="C174" s="172" t="s">
        <v>490</v>
      </c>
      <c r="D174" s="172" t="s">
        <v>634</v>
      </c>
      <c r="E174" s="173" t="s">
        <v>6561</v>
      </c>
      <c r="F174" s="174" t="s">
        <v>6562</v>
      </c>
      <c r="G174" s="175" t="s">
        <v>340</v>
      </c>
      <c r="H174" s="176">
        <v>1</v>
      </c>
      <c r="I174" s="177"/>
      <c r="J174" s="178">
        <f>ROUND(I174*H174,2)</f>
        <v>0</v>
      </c>
      <c r="K174" s="174" t="s">
        <v>317</v>
      </c>
      <c r="L174" s="179"/>
      <c r="M174" s="180" t="s">
        <v>43</v>
      </c>
      <c r="N174" s="181" t="s">
        <v>52</v>
      </c>
      <c r="P174" s="143">
        <f>O174*H174</f>
        <v>0</v>
      </c>
      <c r="Q174" s="143">
        <v>1.9E-3</v>
      </c>
      <c r="R174" s="143">
        <f>Q174*H174</f>
        <v>1.9E-3</v>
      </c>
      <c r="S174" s="143">
        <v>0</v>
      </c>
      <c r="T174" s="144">
        <f>S174*H174</f>
        <v>0</v>
      </c>
      <c r="AR174" s="145" t="s">
        <v>362</v>
      </c>
      <c r="AT174" s="145" t="s">
        <v>634</v>
      </c>
      <c r="AU174" s="145" t="s">
        <v>90</v>
      </c>
      <c r="AY174" s="18" t="s">
        <v>311</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318</v>
      </c>
      <c r="BM174" s="145" t="s">
        <v>6563</v>
      </c>
    </row>
    <row r="175" spans="2:65" s="1" customFormat="1" ht="24.2" customHeight="1" x14ac:dyDescent="0.2">
      <c r="B175" s="34"/>
      <c r="C175" s="134" t="s">
        <v>495</v>
      </c>
      <c r="D175" s="134" t="s">
        <v>313</v>
      </c>
      <c r="E175" s="135" t="s">
        <v>5991</v>
      </c>
      <c r="F175" s="136" t="s">
        <v>5992</v>
      </c>
      <c r="G175" s="137" t="s">
        <v>316</v>
      </c>
      <c r="H175" s="138">
        <v>0.442</v>
      </c>
      <c r="I175" s="139"/>
      <c r="J175" s="140">
        <f>ROUND(I175*H175,2)</f>
        <v>0</v>
      </c>
      <c r="K175" s="136" t="s">
        <v>317</v>
      </c>
      <c r="L175" s="34"/>
      <c r="M175" s="141" t="s">
        <v>43</v>
      </c>
      <c r="N175" s="142" t="s">
        <v>52</v>
      </c>
      <c r="P175" s="143">
        <f>O175*H175</f>
        <v>0</v>
      </c>
      <c r="Q175" s="143">
        <v>2.2944300000000002</v>
      </c>
      <c r="R175" s="143">
        <f>Q175*H175</f>
        <v>1.0141380600000001</v>
      </c>
      <c r="S175" s="143">
        <v>0</v>
      </c>
      <c r="T175" s="144">
        <f>S175*H175</f>
        <v>0</v>
      </c>
      <c r="AR175" s="145" t="s">
        <v>318</v>
      </c>
      <c r="AT175" s="145" t="s">
        <v>313</v>
      </c>
      <c r="AU175" s="145" t="s">
        <v>90</v>
      </c>
      <c r="AY175" s="18" t="s">
        <v>311</v>
      </c>
      <c r="BE175" s="146">
        <f>IF(N175="základní",J175,0)</f>
        <v>0</v>
      </c>
      <c r="BF175" s="146">
        <f>IF(N175="snížená",J175,0)</f>
        <v>0</v>
      </c>
      <c r="BG175" s="146">
        <f>IF(N175="zákl. přenesená",J175,0)</f>
        <v>0</v>
      </c>
      <c r="BH175" s="146">
        <f>IF(N175="sníž. přenesená",J175,0)</f>
        <v>0</v>
      </c>
      <c r="BI175" s="146">
        <f>IF(N175="nulová",J175,0)</f>
        <v>0</v>
      </c>
      <c r="BJ175" s="18" t="s">
        <v>88</v>
      </c>
      <c r="BK175" s="146">
        <f>ROUND(I175*H175,2)</f>
        <v>0</v>
      </c>
      <c r="BL175" s="18" t="s">
        <v>318</v>
      </c>
      <c r="BM175" s="145" t="s">
        <v>6564</v>
      </c>
    </row>
    <row r="176" spans="2:65" s="1" customFormat="1" ht="11.25" x14ac:dyDescent="0.2">
      <c r="B176" s="34"/>
      <c r="D176" s="147" t="s">
        <v>320</v>
      </c>
      <c r="F176" s="148" t="s">
        <v>5994</v>
      </c>
      <c r="I176" s="149"/>
      <c r="L176" s="34"/>
      <c r="M176" s="150"/>
      <c r="T176" s="55"/>
      <c r="AT176" s="18" t="s">
        <v>320</v>
      </c>
      <c r="AU176" s="18" t="s">
        <v>90</v>
      </c>
    </row>
    <row r="177" spans="2:65" s="12" customFormat="1" ht="11.25" x14ac:dyDescent="0.2">
      <c r="B177" s="151"/>
      <c r="D177" s="152" t="s">
        <v>322</v>
      </c>
      <c r="E177" s="153" t="s">
        <v>43</v>
      </c>
      <c r="F177" s="154" t="s">
        <v>6565</v>
      </c>
      <c r="H177" s="155">
        <v>0.442</v>
      </c>
      <c r="I177" s="156"/>
      <c r="L177" s="151"/>
      <c r="M177" s="157"/>
      <c r="T177" s="158"/>
      <c r="AT177" s="153" t="s">
        <v>322</v>
      </c>
      <c r="AU177" s="153" t="s">
        <v>90</v>
      </c>
      <c r="AV177" s="12" t="s">
        <v>90</v>
      </c>
      <c r="AW177" s="12" t="s">
        <v>41</v>
      </c>
      <c r="AX177" s="12" t="s">
        <v>88</v>
      </c>
      <c r="AY177" s="153" t="s">
        <v>311</v>
      </c>
    </row>
    <row r="178" spans="2:65" s="1" customFormat="1" ht="24.2" customHeight="1" x14ac:dyDescent="0.2">
      <c r="B178" s="34"/>
      <c r="C178" s="134" t="s">
        <v>502</v>
      </c>
      <c r="D178" s="134" t="s">
        <v>313</v>
      </c>
      <c r="E178" s="135" t="s">
        <v>5998</v>
      </c>
      <c r="F178" s="136" t="s">
        <v>5999</v>
      </c>
      <c r="G178" s="137" t="s">
        <v>316</v>
      </c>
      <c r="H178" s="138">
        <v>0.17499999999999999</v>
      </c>
      <c r="I178" s="139"/>
      <c r="J178" s="140">
        <f>ROUND(I178*H178,2)</f>
        <v>0</v>
      </c>
      <c r="K178" s="136" t="s">
        <v>317</v>
      </c>
      <c r="L178" s="34"/>
      <c r="M178" s="141" t="s">
        <v>43</v>
      </c>
      <c r="N178" s="142" t="s">
        <v>52</v>
      </c>
      <c r="P178" s="143">
        <f>O178*H178</f>
        <v>0</v>
      </c>
      <c r="Q178" s="143">
        <v>3.0829</v>
      </c>
      <c r="R178" s="143">
        <f>Q178*H178</f>
        <v>0.53950749999999992</v>
      </c>
      <c r="S178" s="143">
        <v>0</v>
      </c>
      <c r="T178" s="144">
        <f>S178*H178</f>
        <v>0</v>
      </c>
      <c r="AR178" s="145" t="s">
        <v>318</v>
      </c>
      <c r="AT178" s="145" t="s">
        <v>313</v>
      </c>
      <c r="AU178" s="145" t="s">
        <v>90</v>
      </c>
      <c r="AY178" s="18" t="s">
        <v>311</v>
      </c>
      <c r="BE178" s="146">
        <f>IF(N178="základní",J178,0)</f>
        <v>0</v>
      </c>
      <c r="BF178" s="146">
        <f>IF(N178="snížená",J178,0)</f>
        <v>0</v>
      </c>
      <c r="BG178" s="146">
        <f>IF(N178="zákl. přenesená",J178,0)</f>
        <v>0</v>
      </c>
      <c r="BH178" s="146">
        <f>IF(N178="sníž. přenesená",J178,0)</f>
        <v>0</v>
      </c>
      <c r="BI178" s="146">
        <f>IF(N178="nulová",J178,0)</f>
        <v>0</v>
      </c>
      <c r="BJ178" s="18" t="s">
        <v>88</v>
      </c>
      <c r="BK178" s="146">
        <f>ROUND(I178*H178,2)</f>
        <v>0</v>
      </c>
      <c r="BL178" s="18" t="s">
        <v>318</v>
      </c>
      <c r="BM178" s="145" t="s">
        <v>6566</v>
      </c>
    </row>
    <row r="179" spans="2:65" s="1" customFormat="1" ht="11.25" x14ac:dyDescent="0.2">
      <c r="B179" s="34"/>
      <c r="D179" s="147" t="s">
        <v>320</v>
      </c>
      <c r="F179" s="148" t="s">
        <v>6001</v>
      </c>
      <c r="I179" s="149"/>
      <c r="L179" s="34"/>
      <c r="M179" s="150"/>
      <c r="T179" s="55"/>
      <c r="AT179" s="18" t="s">
        <v>320</v>
      </c>
      <c r="AU179" s="18" t="s">
        <v>90</v>
      </c>
    </row>
    <row r="180" spans="2:65" s="12" customFormat="1" ht="11.25" x14ac:dyDescent="0.2">
      <c r="B180" s="151"/>
      <c r="D180" s="152" t="s">
        <v>322</v>
      </c>
      <c r="E180" s="153" t="s">
        <v>43</v>
      </c>
      <c r="F180" s="154" t="s">
        <v>6567</v>
      </c>
      <c r="H180" s="155">
        <v>0.17499999999999999</v>
      </c>
      <c r="I180" s="156"/>
      <c r="L180" s="151"/>
      <c r="M180" s="157"/>
      <c r="T180" s="158"/>
      <c r="AT180" s="153" t="s">
        <v>322</v>
      </c>
      <c r="AU180" s="153" t="s">
        <v>90</v>
      </c>
      <c r="AV180" s="12" t="s">
        <v>90</v>
      </c>
      <c r="AW180" s="12" t="s">
        <v>41</v>
      </c>
      <c r="AX180" s="12" t="s">
        <v>88</v>
      </c>
      <c r="AY180" s="153" t="s">
        <v>311</v>
      </c>
    </row>
    <row r="181" spans="2:65" s="1" customFormat="1" ht="24.2" customHeight="1" x14ac:dyDescent="0.2">
      <c r="B181" s="34"/>
      <c r="C181" s="134" t="s">
        <v>510</v>
      </c>
      <c r="D181" s="134" t="s">
        <v>313</v>
      </c>
      <c r="E181" s="135" t="s">
        <v>6005</v>
      </c>
      <c r="F181" s="136" t="s">
        <v>6006</v>
      </c>
      <c r="G181" s="137" t="s">
        <v>316</v>
      </c>
      <c r="H181" s="138">
        <v>0.13600000000000001</v>
      </c>
      <c r="I181" s="139"/>
      <c r="J181" s="140">
        <f>ROUND(I181*H181,2)</f>
        <v>0</v>
      </c>
      <c r="K181" s="136" t="s">
        <v>317</v>
      </c>
      <c r="L181" s="34"/>
      <c r="M181" s="141" t="s">
        <v>43</v>
      </c>
      <c r="N181" s="142" t="s">
        <v>52</v>
      </c>
      <c r="P181" s="143">
        <f>O181*H181</f>
        <v>0</v>
      </c>
      <c r="Q181" s="143">
        <v>2.7387100000000002</v>
      </c>
      <c r="R181" s="143">
        <f>Q181*H181</f>
        <v>0.37246456000000006</v>
      </c>
      <c r="S181" s="143">
        <v>0</v>
      </c>
      <c r="T181" s="144">
        <f>S181*H181</f>
        <v>0</v>
      </c>
      <c r="AR181" s="145" t="s">
        <v>318</v>
      </c>
      <c r="AT181" s="145" t="s">
        <v>313</v>
      </c>
      <c r="AU181" s="145" t="s">
        <v>90</v>
      </c>
      <c r="AY181" s="18" t="s">
        <v>311</v>
      </c>
      <c r="BE181" s="146">
        <f>IF(N181="základní",J181,0)</f>
        <v>0</v>
      </c>
      <c r="BF181" s="146">
        <f>IF(N181="snížená",J181,0)</f>
        <v>0</v>
      </c>
      <c r="BG181" s="146">
        <f>IF(N181="zákl. přenesená",J181,0)</f>
        <v>0</v>
      </c>
      <c r="BH181" s="146">
        <f>IF(N181="sníž. přenesená",J181,0)</f>
        <v>0</v>
      </c>
      <c r="BI181" s="146">
        <f>IF(N181="nulová",J181,0)</f>
        <v>0</v>
      </c>
      <c r="BJ181" s="18" t="s">
        <v>88</v>
      </c>
      <c r="BK181" s="146">
        <f>ROUND(I181*H181,2)</f>
        <v>0</v>
      </c>
      <c r="BL181" s="18" t="s">
        <v>318</v>
      </c>
      <c r="BM181" s="145" t="s">
        <v>6568</v>
      </c>
    </row>
    <row r="182" spans="2:65" s="1" customFormat="1" ht="11.25" x14ac:dyDescent="0.2">
      <c r="B182" s="34"/>
      <c r="D182" s="147" t="s">
        <v>320</v>
      </c>
      <c r="F182" s="148" t="s">
        <v>6008</v>
      </c>
      <c r="I182" s="149"/>
      <c r="L182" s="34"/>
      <c r="M182" s="150"/>
      <c r="T182" s="55"/>
      <c r="AT182" s="18" t="s">
        <v>320</v>
      </c>
      <c r="AU182" s="18" t="s">
        <v>90</v>
      </c>
    </row>
    <row r="183" spans="2:65" s="12" customFormat="1" ht="11.25" x14ac:dyDescent="0.2">
      <c r="B183" s="151"/>
      <c r="D183" s="152" t="s">
        <v>322</v>
      </c>
      <c r="E183" s="153" t="s">
        <v>43</v>
      </c>
      <c r="F183" s="154" t="s">
        <v>6569</v>
      </c>
      <c r="H183" s="155">
        <v>0.13600000000000001</v>
      </c>
      <c r="I183" s="156"/>
      <c r="L183" s="151"/>
      <c r="M183" s="157"/>
      <c r="T183" s="158"/>
      <c r="AT183" s="153" t="s">
        <v>322</v>
      </c>
      <c r="AU183" s="153" t="s">
        <v>90</v>
      </c>
      <c r="AV183" s="12" t="s">
        <v>90</v>
      </c>
      <c r="AW183" s="12" t="s">
        <v>41</v>
      </c>
      <c r="AX183" s="12" t="s">
        <v>88</v>
      </c>
      <c r="AY183" s="153" t="s">
        <v>311</v>
      </c>
    </row>
    <row r="184" spans="2:65" s="1" customFormat="1" ht="24.2" customHeight="1" x14ac:dyDescent="0.2">
      <c r="B184" s="34"/>
      <c r="C184" s="134" t="s">
        <v>518</v>
      </c>
      <c r="D184" s="134" t="s">
        <v>313</v>
      </c>
      <c r="E184" s="135" t="s">
        <v>6012</v>
      </c>
      <c r="F184" s="136" t="s">
        <v>6013</v>
      </c>
      <c r="G184" s="137" t="s">
        <v>316</v>
      </c>
      <c r="H184" s="138">
        <v>1.4730000000000001</v>
      </c>
      <c r="I184" s="139"/>
      <c r="J184" s="140">
        <f>ROUND(I184*H184,2)</f>
        <v>0</v>
      </c>
      <c r="K184" s="136" t="s">
        <v>317</v>
      </c>
      <c r="L184" s="34"/>
      <c r="M184" s="141" t="s">
        <v>43</v>
      </c>
      <c r="N184" s="142" t="s">
        <v>52</v>
      </c>
      <c r="P184" s="143">
        <f>O184*H184</f>
        <v>0</v>
      </c>
      <c r="Q184" s="143">
        <v>0</v>
      </c>
      <c r="R184" s="143">
        <f>Q184*H184</f>
        <v>0</v>
      </c>
      <c r="S184" s="143">
        <v>0</v>
      </c>
      <c r="T184" s="144">
        <f>S184*H184</f>
        <v>0</v>
      </c>
      <c r="AR184" s="145" t="s">
        <v>318</v>
      </c>
      <c r="AT184" s="145" t="s">
        <v>313</v>
      </c>
      <c r="AU184" s="145" t="s">
        <v>90</v>
      </c>
      <c r="AY184" s="18" t="s">
        <v>311</v>
      </c>
      <c r="BE184" s="146">
        <f>IF(N184="základní",J184,0)</f>
        <v>0</v>
      </c>
      <c r="BF184" s="146">
        <f>IF(N184="snížená",J184,0)</f>
        <v>0</v>
      </c>
      <c r="BG184" s="146">
        <f>IF(N184="zákl. přenesená",J184,0)</f>
        <v>0</v>
      </c>
      <c r="BH184" s="146">
        <f>IF(N184="sníž. přenesená",J184,0)</f>
        <v>0</v>
      </c>
      <c r="BI184" s="146">
        <f>IF(N184="nulová",J184,0)</f>
        <v>0</v>
      </c>
      <c r="BJ184" s="18" t="s">
        <v>88</v>
      </c>
      <c r="BK184" s="146">
        <f>ROUND(I184*H184,2)</f>
        <v>0</v>
      </c>
      <c r="BL184" s="18" t="s">
        <v>318</v>
      </c>
      <c r="BM184" s="145" t="s">
        <v>6570</v>
      </c>
    </row>
    <row r="185" spans="2:65" s="1" customFormat="1" ht="11.25" x14ac:dyDescent="0.2">
      <c r="B185" s="34"/>
      <c r="D185" s="147" t="s">
        <v>320</v>
      </c>
      <c r="F185" s="148" t="s">
        <v>6015</v>
      </c>
      <c r="I185" s="149"/>
      <c r="L185" s="34"/>
      <c r="M185" s="150"/>
      <c r="T185" s="55"/>
      <c r="AT185" s="18" t="s">
        <v>320</v>
      </c>
      <c r="AU185" s="18" t="s">
        <v>90</v>
      </c>
    </row>
    <row r="186" spans="2:65" s="12" customFormat="1" ht="11.25" x14ac:dyDescent="0.2">
      <c r="B186" s="151"/>
      <c r="D186" s="152" t="s">
        <v>322</v>
      </c>
      <c r="E186" s="153" t="s">
        <v>43</v>
      </c>
      <c r="F186" s="154" t="s">
        <v>6571</v>
      </c>
      <c r="H186" s="155">
        <v>1.4730000000000001</v>
      </c>
      <c r="I186" s="156"/>
      <c r="L186" s="151"/>
      <c r="M186" s="157"/>
      <c r="T186" s="158"/>
      <c r="AT186" s="153" t="s">
        <v>322</v>
      </c>
      <c r="AU186" s="153" t="s">
        <v>90</v>
      </c>
      <c r="AV186" s="12" t="s">
        <v>90</v>
      </c>
      <c r="AW186" s="12" t="s">
        <v>41</v>
      </c>
      <c r="AX186" s="12" t="s">
        <v>88</v>
      </c>
      <c r="AY186" s="153" t="s">
        <v>311</v>
      </c>
    </row>
    <row r="187" spans="2:65" s="1" customFormat="1" ht="16.5" customHeight="1" x14ac:dyDescent="0.2">
      <c r="B187" s="34"/>
      <c r="C187" s="134" t="s">
        <v>523</v>
      </c>
      <c r="D187" s="134" t="s">
        <v>313</v>
      </c>
      <c r="E187" s="135" t="s">
        <v>6019</v>
      </c>
      <c r="F187" s="136" t="s">
        <v>6020</v>
      </c>
      <c r="G187" s="137" t="s">
        <v>340</v>
      </c>
      <c r="H187" s="138">
        <v>2</v>
      </c>
      <c r="I187" s="139"/>
      <c r="J187" s="140">
        <f>ROUND(I187*H187,2)</f>
        <v>0</v>
      </c>
      <c r="K187" s="136" t="s">
        <v>317</v>
      </c>
      <c r="L187" s="34"/>
      <c r="M187" s="141" t="s">
        <v>43</v>
      </c>
      <c r="N187" s="142" t="s">
        <v>52</v>
      </c>
      <c r="P187" s="143">
        <f>O187*H187</f>
        <v>0</v>
      </c>
      <c r="Q187" s="143">
        <v>1.0189999999999999E-2</v>
      </c>
      <c r="R187" s="143">
        <f>Q187*H187</f>
        <v>2.0379999999999999E-2</v>
      </c>
      <c r="S187" s="143">
        <v>0</v>
      </c>
      <c r="T187" s="144">
        <f>S187*H187</f>
        <v>0</v>
      </c>
      <c r="AR187" s="145" t="s">
        <v>318</v>
      </c>
      <c r="AT187" s="145" t="s">
        <v>313</v>
      </c>
      <c r="AU187" s="145" t="s">
        <v>90</v>
      </c>
      <c r="AY187" s="18" t="s">
        <v>311</v>
      </c>
      <c r="BE187" s="146">
        <f>IF(N187="základní",J187,0)</f>
        <v>0</v>
      </c>
      <c r="BF187" s="146">
        <f>IF(N187="snížená",J187,0)</f>
        <v>0</v>
      </c>
      <c r="BG187" s="146">
        <f>IF(N187="zákl. přenesená",J187,0)</f>
        <v>0</v>
      </c>
      <c r="BH187" s="146">
        <f>IF(N187="sníž. přenesená",J187,0)</f>
        <v>0</v>
      </c>
      <c r="BI187" s="146">
        <f>IF(N187="nulová",J187,0)</f>
        <v>0</v>
      </c>
      <c r="BJ187" s="18" t="s">
        <v>88</v>
      </c>
      <c r="BK187" s="146">
        <f>ROUND(I187*H187,2)</f>
        <v>0</v>
      </c>
      <c r="BL187" s="18" t="s">
        <v>318</v>
      </c>
      <c r="BM187" s="145" t="s">
        <v>6572</v>
      </c>
    </row>
    <row r="188" spans="2:65" s="1" customFormat="1" ht="11.25" x14ac:dyDescent="0.2">
      <c r="B188" s="34"/>
      <c r="D188" s="147" t="s">
        <v>320</v>
      </c>
      <c r="F188" s="148" t="s">
        <v>6022</v>
      </c>
      <c r="I188" s="149"/>
      <c r="L188" s="34"/>
      <c r="M188" s="150"/>
      <c r="T188" s="55"/>
      <c r="AT188" s="18" t="s">
        <v>320</v>
      </c>
      <c r="AU188" s="18" t="s">
        <v>90</v>
      </c>
    </row>
    <row r="189" spans="2:65" s="1" customFormat="1" ht="16.5" customHeight="1" x14ac:dyDescent="0.2">
      <c r="B189" s="34"/>
      <c r="C189" s="172" t="s">
        <v>528</v>
      </c>
      <c r="D189" s="172" t="s">
        <v>634</v>
      </c>
      <c r="E189" s="173" t="s">
        <v>6023</v>
      </c>
      <c r="F189" s="174" t="s">
        <v>6024</v>
      </c>
      <c r="G189" s="175" t="s">
        <v>340</v>
      </c>
      <c r="H189" s="176">
        <v>1</v>
      </c>
      <c r="I189" s="177"/>
      <c r="J189" s="178">
        <f>ROUND(I189*H189,2)</f>
        <v>0</v>
      </c>
      <c r="K189" s="174" t="s">
        <v>317</v>
      </c>
      <c r="L189" s="179"/>
      <c r="M189" s="180" t="s">
        <v>43</v>
      </c>
      <c r="N189" s="181" t="s">
        <v>52</v>
      </c>
      <c r="P189" s="143">
        <f>O189*H189</f>
        <v>0</v>
      </c>
      <c r="Q189" s="143">
        <v>0.25</v>
      </c>
      <c r="R189" s="143">
        <f>Q189*H189</f>
        <v>0.25</v>
      </c>
      <c r="S189" s="143">
        <v>0</v>
      </c>
      <c r="T189" s="144">
        <f>S189*H189</f>
        <v>0</v>
      </c>
      <c r="AR189" s="145" t="s">
        <v>362</v>
      </c>
      <c r="AT189" s="145" t="s">
        <v>634</v>
      </c>
      <c r="AU189" s="145" t="s">
        <v>90</v>
      </c>
      <c r="AY189" s="18" t="s">
        <v>311</v>
      </c>
      <c r="BE189" s="146">
        <f>IF(N189="základní",J189,0)</f>
        <v>0</v>
      </c>
      <c r="BF189" s="146">
        <f>IF(N189="snížená",J189,0)</f>
        <v>0</v>
      </c>
      <c r="BG189" s="146">
        <f>IF(N189="zákl. přenesená",J189,0)</f>
        <v>0</v>
      </c>
      <c r="BH189" s="146">
        <f>IF(N189="sníž. přenesená",J189,0)</f>
        <v>0</v>
      </c>
      <c r="BI189" s="146">
        <f>IF(N189="nulová",J189,0)</f>
        <v>0</v>
      </c>
      <c r="BJ189" s="18" t="s">
        <v>88</v>
      </c>
      <c r="BK189" s="146">
        <f>ROUND(I189*H189,2)</f>
        <v>0</v>
      </c>
      <c r="BL189" s="18" t="s">
        <v>318</v>
      </c>
      <c r="BM189" s="145" t="s">
        <v>6573</v>
      </c>
    </row>
    <row r="190" spans="2:65" s="12" customFormat="1" ht="11.25" x14ac:dyDescent="0.2">
      <c r="B190" s="151"/>
      <c r="D190" s="152" t="s">
        <v>322</v>
      </c>
      <c r="E190" s="153" t="s">
        <v>43</v>
      </c>
      <c r="F190" s="154" t="s">
        <v>6514</v>
      </c>
      <c r="H190" s="155">
        <v>1</v>
      </c>
      <c r="I190" s="156"/>
      <c r="L190" s="151"/>
      <c r="M190" s="157"/>
      <c r="T190" s="158"/>
      <c r="AT190" s="153" t="s">
        <v>322</v>
      </c>
      <c r="AU190" s="153" t="s">
        <v>90</v>
      </c>
      <c r="AV190" s="12" t="s">
        <v>90</v>
      </c>
      <c r="AW190" s="12" t="s">
        <v>41</v>
      </c>
      <c r="AX190" s="12" t="s">
        <v>88</v>
      </c>
      <c r="AY190" s="153" t="s">
        <v>311</v>
      </c>
    </row>
    <row r="191" spans="2:65" s="1" customFormat="1" ht="16.5" customHeight="1" x14ac:dyDescent="0.2">
      <c r="B191" s="34"/>
      <c r="C191" s="172" t="s">
        <v>533</v>
      </c>
      <c r="D191" s="172" t="s">
        <v>634</v>
      </c>
      <c r="E191" s="173" t="s">
        <v>6027</v>
      </c>
      <c r="F191" s="174" t="s">
        <v>6028</v>
      </c>
      <c r="G191" s="175" t="s">
        <v>340</v>
      </c>
      <c r="H191" s="176">
        <v>1</v>
      </c>
      <c r="I191" s="177"/>
      <c r="J191" s="178">
        <f>ROUND(I191*H191,2)</f>
        <v>0</v>
      </c>
      <c r="K191" s="174" t="s">
        <v>317</v>
      </c>
      <c r="L191" s="179"/>
      <c r="M191" s="180" t="s">
        <v>43</v>
      </c>
      <c r="N191" s="181" t="s">
        <v>52</v>
      </c>
      <c r="P191" s="143">
        <f>O191*H191</f>
        <v>0</v>
      </c>
      <c r="Q191" s="143">
        <v>0.51</v>
      </c>
      <c r="R191" s="143">
        <f>Q191*H191</f>
        <v>0.51</v>
      </c>
      <c r="S191" s="143">
        <v>0</v>
      </c>
      <c r="T191" s="144">
        <f>S191*H191</f>
        <v>0</v>
      </c>
      <c r="AR191" s="145" t="s">
        <v>362</v>
      </c>
      <c r="AT191" s="145" t="s">
        <v>634</v>
      </c>
      <c r="AU191" s="145" t="s">
        <v>90</v>
      </c>
      <c r="AY191" s="18" t="s">
        <v>311</v>
      </c>
      <c r="BE191" s="146">
        <f>IF(N191="základní",J191,0)</f>
        <v>0</v>
      </c>
      <c r="BF191" s="146">
        <f>IF(N191="snížená",J191,0)</f>
        <v>0</v>
      </c>
      <c r="BG191" s="146">
        <f>IF(N191="zákl. přenesená",J191,0)</f>
        <v>0</v>
      </c>
      <c r="BH191" s="146">
        <f>IF(N191="sníž. přenesená",J191,0)</f>
        <v>0</v>
      </c>
      <c r="BI191" s="146">
        <f>IF(N191="nulová",J191,0)</f>
        <v>0</v>
      </c>
      <c r="BJ191" s="18" t="s">
        <v>88</v>
      </c>
      <c r="BK191" s="146">
        <f>ROUND(I191*H191,2)</f>
        <v>0</v>
      </c>
      <c r="BL191" s="18" t="s">
        <v>318</v>
      </c>
      <c r="BM191" s="145" t="s">
        <v>6574</v>
      </c>
    </row>
    <row r="192" spans="2:65" s="12" customFormat="1" ht="11.25" x14ac:dyDescent="0.2">
      <c r="B192" s="151"/>
      <c r="D192" s="152" t="s">
        <v>322</v>
      </c>
      <c r="E192" s="153" t="s">
        <v>43</v>
      </c>
      <c r="F192" s="154" t="s">
        <v>6514</v>
      </c>
      <c r="H192" s="155">
        <v>1</v>
      </c>
      <c r="I192" s="156"/>
      <c r="L192" s="151"/>
      <c r="M192" s="157"/>
      <c r="T192" s="158"/>
      <c r="AT192" s="153" t="s">
        <v>322</v>
      </c>
      <c r="AU192" s="153" t="s">
        <v>90</v>
      </c>
      <c r="AV192" s="12" t="s">
        <v>90</v>
      </c>
      <c r="AW192" s="12" t="s">
        <v>41</v>
      </c>
      <c r="AX192" s="12" t="s">
        <v>88</v>
      </c>
      <c r="AY192" s="153" t="s">
        <v>311</v>
      </c>
    </row>
    <row r="193" spans="2:65" s="1" customFormat="1" ht="16.5" customHeight="1" x14ac:dyDescent="0.2">
      <c r="B193" s="34"/>
      <c r="C193" s="134" t="s">
        <v>539</v>
      </c>
      <c r="D193" s="134" t="s">
        <v>313</v>
      </c>
      <c r="E193" s="135" t="s">
        <v>6051</v>
      </c>
      <c r="F193" s="136" t="s">
        <v>6052</v>
      </c>
      <c r="G193" s="137" t="s">
        <v>340</v>
      </c>
      <c r="H193" s="138">
        <v>1</v>
      </c>
      <c r="I193" s="139"/>
      <c r="J193" s="140">
        <f>ROUND(I193*H193,2)</f>
        <v>0</v>
      </c>
      <c r="K193" s="136" t="s">
        <v>317</v>
      </c>
      <c r="L193" s="34"/>
      <c r="M193" s="141" t="s">
        <v>43</v>
      </c>
      <c r="N193" s="142" t="s">
        <v>52</v>
      </c>
      <c r="P193" s="143">
        <f>O193*H193</f>
        <v>0</v>
      </c>
      <c r="Q193" s="143">
        <v>3.9269999999999999E-2</v>
      </c>
      <c r="R193" s="143">
        <f>Q193*H193</f>
        <v>3.9269999999999999E-2</v>
      </c>
      <c r="S193" s="143">
        <v>0</v>
      </c>
      <c r="T193" s="144">
        <f>S193*H193</f>
        <v>0</v>
      </c>
      <c r="AR193" s="145" t="s">
        <v>318</v>
      </c>
      <c r="AT193" s="145" t="s">
        <v>313</v>
      </c>
      <c r="AU193" s="145" t="s">
        <v>90</v>
      </c>
      <c r="AY193" s="18" t="s">
        <v>311</v>
      </c>
      <c r="BE193" s="146">
        <f>IF(N193="základní",J193,0)</f>
        <v>0</v>
      </c>
      <c r="BF193" s="146">
        <f>IF(N193="snížená",J193,0)</f>
        <v>0</v>
      </c>
      <c r="BG193" s="146">
        <f>IF(N193="zákl. přenesená",J193,0)</f>
        <v>0</v>
      </c>
      <c r="BH193" s="146">
        <f>IF(N193="sníž. přenesená",J193,0)</f>
        <v>0</v>
      </c>
      <c r="BI193" s="146">
        <f>IF(N193="nulová",J193,0)</f>
        <v>0</v>
      </c>
      <c r="BJ193" s="18" t="s">
        <v>88</v>
      </c>
      <c r="BK193" s="146">
        <f>ROUND(I193*H193,2)</f>
        <v>0</v>
      </c>
      <c r="BL193" s="18" t="s">
        <v>318</v>
      </c>
      <c r="BM193" s="145" t="s">
        <v>6575</v>
      </c>
    </row>
    <row r="194" spans="2:65" s="1" customFormat="1" ht="11.25" x14ac:dyDescent="0.2">
      <c r="B194" s="34"/>
      <c r="D194" s="147" t="s">
        <v>320</v>
      </c>
      <c r="F194" s="148" t="s">
        <v>6054</v>
      </c>
      <c r="I194" s="149"/>
      <c r="L194" s="34"/>
      <c r="M194" s="150"/>
      <c r="T194" s="55"/>
      <c r="AT194" s="18" t="s">
        <v>320</v>
      </c>
      <c r="AU194" s="18" t="s">
        <v>90</v>
      </c>
    </row>
    <row r="195" spans="2:65" s="1" customFormat="1" ht="16.5" customHeight="1" x14ac:dyDescent="0.2">
      <c r="B195" s="34"/>
      <c r="C195" s="172" t="s">
        <v>545</v>
      </c>
      <c r="D195" s="172" t="s">
        <v>634</v>
      </c>
      <c r="E195" s="173" t="s">
        <v>6055</v>
      </c>
      <c r="F195" s="174" t="s">
        <v>6056</v>
      </c>
      <c r="G195" s="175" t="s">
        <v>340</v>
      </c>
      <c r="H195" s="176">
        <v>1</v>
      </c>
      <c r="I195" s="177"/>
      <c r="J195" s="178">
        <f>ROUND(I195*H195,2)</f>
        <v>0</v>
      </c>
      <c r="K195" s="174" t="s">
        <v>43</v>
      </c>
      <c r="L195" s="179"/>
      <c r="M195" s="180" t="s">
        <v>43</v>
      </c>
      <c r="N195" s="181" t="s">
        <v>52</v>
      </c>
      <c r="P195" s="143">
        <f>O195*H195</f>
        <v>0</v>
      </c>
      <c r="Q195" s="143">
        <v>0.6</v>
      </c>
      <c r="R195" s="143">
        <f>Q195*H195</f>
        <v>0.6</v>
      </c>
      <c r="S195" s="143">
        <v>0</v>
      </c>
      <c r="T195" s="144">
        <f>S195*H195</f>
        <v>0</v>
      </c>
      <c r="AR195" s="145" t="s">
        <v>362</v>
      </c>
      <c r="AT195" s="145" t="s">
        <v>634</v>
      </c>
      <c r="AU195" s="145" t="s">
        <v>90</v>
      </c>
      <c r="AY195" s="18" t="s">
        <v>311</v>
      </c>
      <c r="BE195" s="146">
        <f>IF(N195="základní",J195,0)</f>
        <v>0</v>
      </c>
      <c r="BF195" s="146">
        <f>IF(N195="snížená",J195,0)</f>
        <v>0</v>
      </c>
      <c r="BG195" s="146">
        <f>IF(N195="zákl. přenesená",J195,0)</f>
        <v>0</v>
      </c>
      <c r="BH195" s="146">
        <f>IF(N195="sníž. přenesená",J195,0)</f>
        <v>0</v>
      </c>
      <c r="BI195" s="146">
        <f>IF(N195="nulová",J195,0)</f>
        <v>0</v>
      </c>
      <c r="BJ195" s="18" t="s">
        <v>88</v>
      </c>
      <c r="BK195" s="146">
        <f>ROUND(I195*H195,2)</f>
        <v>0</v>
      </c>
      <c r="BL195" s="18" t="s">
        <v>318</v>
      </c>
      <c r="BM195" s="145" t="s">
        <v>6576</v>
      </c>
    </row>
    <row r="196" spans="2:65" s="12" customFormat="1" ht="11.25" x14ac:dyDescent="0.2">
      <c r="B196" s="151"/>
      <c r="D196" s="152" t="s">
        <v>322</v>
      </c>
      <c r="E196" s="153" t="s">
        <v>43</v>
      </c>
      <c r="F196" s="154" t="s">
        <v>6514</v>
      </c>
      <c r="H196" s="155">
        <v>1</v>
      </c>
      <c r="I196" s="156"/>
      <c r="L196" s="151"/>
      <c r="M196" s="157"/>
      <c r="T196" s="158"/>
      <c r="AT196" s="153" t="s">
        <v>322</v>
      </c>
      <c r="AU196" s="153" t="s">
        <v>90</v>
      </c>
      <c r="AV196" s="12" t="s">
        <v>90</v>
      </c>
      <c r="AW196" s="12" t="s">
        <v>41</v>
      </c>
      <c r="AX196" s="12" t="s">
        <v>88</v>
      </c>
      <c r="AY196" s="153" t="s">
        <v>311</v>
      </c>
    </row>
    <row r="197" spans="2:65" s="1" customFormat="1" ht="21.75" customHeight="1" x14ac:dyDescent="0.2">
      <c r="B197" s="34"/>
      <c r="C197" s="134" t="s">
        <v>551</v>
      </c>
      <c r="D197" s="134" t="s">
        <v>313</v>
      </c>
      <c r="E197" s="135" t="s">
        <v>6058</v>
      </c>
      <c r="F197" s="136" t="s">
        <v>6059</v>
      </c>
      <c r="G197" s="137" t="s">
        <v>250</v>
      </c>
      <c r="H197" s="138">
        <v>3.044</v>
      </c>
      <c r="I197" s="139"/>
      <c r="J197" s="140">
        <f>ROUND(I197*H197,2)</f>
        <v>0</v>
      </c>
      <c r="K197" s="136" t="s">
        <v>317</v>
      </c>
      <c r="L197" s="34"/>
      <c r="M197" s="141" t="s">
        <v>43</v>
      </c>
      <c r="N197" s="142" t="s">
        <v>52</v>
      </c>
      <c r="P197" s="143">
        <f>O197*H197</f>
        <v>0</v>
      </c>
      <c r="Q197" s="143">
        <v>1.7160000000000002E-2</v>
      </c>
      <c r="R197" s="143">
        <f>Q197*H197</f>
        <v>5.2235040000000003E-2</v>
      </c>
      <c r="S197" s="143">
        <v>0</v>
      </c>
      <c r="T197" s="144">
        <f>S197*H197</f>
        <v>0</v>
      </c>
      <c r="AR197" s="145" t="s">
        <v>318</v>
      </c>
      <c r="AT197" s="145" t="s">
        <v>313</v>
      </c>
      <c r="AU197" s="145" t="s">
        <v>90</v>
      </c>
      <c r="AY197" s="18" t="s">
        <v>311</v>
      </c>
      <c r="BE197" s="146">
        <f>IF(N197="základní",J197,0)</f>
        <v>0</v>
      </c>
      <c r="BF197" s="146">
        <f>IF(N197="snížená",J197,0)</f>
        <v>0</v>
      </c>
      <c r="BG197" s="146">
        <f>IF(N197="zákl. přenesená",J197,0)</f>
        <v>0</v>
      </c>
      <c r="BH197" s="146">
        <f>IF(N197="sníž. přenesená",J197,0)</f>
        <v>0</v>
      </c>
      <c r="BI197" s="146">
        <f>IF(N197="nulová",J197,0)</f>
        <v>0</v>
      </c>
      <c r="BJ197" s="18" t="s">
        <v>88</v>
      </c>
      <c r="BK197" s="146">
        <f>ROUND(I197*H197,2)</f>
        <v>0</v>
      </c>
      <c r="BL197" s="18" t="s">
        <v>318</v>
      </c>
      <c r="BM197" s="145" t="s">
        <v>6577</v>
      </c>
    </row>
    <row r="198" spans="2:65" s="1" customFormat="1" ht="11.25" x14ac:dyDescent="0.2">
      <c r="B198" s="34"/>
      <c r="D198" s="147" t="s">
        <v>320</v>
      </c>
      <c r="F198" s="148" t="s">
        <v>6061</v>
      </c>
      <c r="I198" s="149"/>
      <c r="L198" s="34"/>
      <c r="M198" s="150"/>
      <c r="T198" s="55"/>
      <c r="AT198" s="18" t="s">
        <v>320</v>
      </c>
      <c r="AU198" s="18" t="s">
        <v>90</v>
      </c>
    </row>
    <row r="199" spans="2:65" s="12" customFormat="1" ht="11.25" x14ac:dyDescent="0.2">
      <c r="B199" s="151"/>
      <c r="D199" s="152" t="s">
        <v>322</v>
      </c>
      <c r="E199" s="153" t="s">
        <v>43</v>
      </c>
      <c r="F199" s="154" t="s">
        <v>6578</v>
      </c>
      <c r="H199" s="155">
        <v>3.044</v>
      </c>
      <c r="I199" s="156"/>
      <c r="L199" s="151"/>
      <c r="M199" s="157"/>
      <c r="T199" s="158"/>
      <c r="AT199" s="153" t="s">
        <v>322</v>
      </c>
      <c r="AU199" s="153" t="s">
        <v>90</v>
      </c>
      <c r="AV199" s="12" t="s">
        <v>90</v>
      </c>
      <c r="AW199" s="12" t="s">
        <v>41</v>
      </c>
      <c r="AX199" s="12" t="s">
        <v>88</v>
      </c>
      <c r="AY199" s="153" t="s">
        <v>311</v>
      </c>
    </row>
    <row r="200" spans="2:65" s="1" customFormat="1" ht="24.2" customHeight="1" x14ac:dyDescent="0.2">
      <c r="B200" s="34"/>
      <c r="C200" s="134" t="s">
        <v>557</v>
      </c>
      <c r="D200" s="134" t="s">
        <v>313</v>
      </c>
      <c r="E200" s="135" t="s">
        <v>6065</v>
      </c>
      <c r="F200" s="136" t="s">
        <v>6066</v>
      </c>
      <c r="G200" s="137" t="s">
        <v>250</v>
      </c>
      <c r="H200" s="138">
        <v>3.044</v>
      </c>
      <c r="I200" s="139"/>
      <c r="J200" s="140">
        <f>ROUND(I200*H200,2)</f>
        <v>0</v>
      </c>
      <c r="K200" s="136" t="s">
        <v>317</v>
      </c>
      <c r="L200" s="34"/>
      <c r="M200" s="141" t="s">
        <v>43</v>
      </c>
      <c r="N200" s="142" t="s">
        <v>52</v>
      </c>
      <c r="P200" s="143">
        <f>O200*H200</f>
        <v>0</v>
      </c>
      <c r="Q200" s="143">
        <v>0</v>
      </c>
      <c r="R200" s="143">
        <f>Q200*H200</f>
        <v>0</v>
      </c>
      <c r="S200" s="143">
        <v>0</v>
      </c>
      <c r="T200" s="144">
        <f>S200*H200</f>
        <v>0</v>
      </c>
      <c r="AR200" s="145" t="s">
        <v>318</v>
      </c>
      <c r="AT200" s="145" t="s">
        <v>313</v>
      </c>
      <c r="AU200" s="145" t="s">
        <v>90</v>
      </c>
      <c r="AY200" s="18" t="s">
        <v>311</v>
      </c>
      <c r="BE200" s="146">
        <f>IF(N200="základní",J200,0)</f>
        <v>0</v>
      </c>
      <c r="BF200" s="146">
        <f>IF(N200="snížená",J200,0)</f>
        <v>0</v>
      </c>
      <c r="BG200" s="146">
        <f>IF(N200="zákl. přenesená",J200,0)</f>
        <v>0</v>
      </c>
      <c r="BH200" s="146">
        <f>IF(N200="sníž. přenesená",J200,0)</f>
        <v>0</v>
      </c>
      <c r="BI200" s="146">
        <f>IF(N200="nulová",J200,0)</f>
        <v>0</v>
      </c>
      <c r="BJ200" s="18" t="s">
        <v>88</v>
      </c>
      <c r="BK200" s="146">
        <f>ROUND(I200*H200,2)</f>
        <v>0</v>
      </c>
      <c r="BL200" s="18" t="s">
        <v>318</v>
      </c>
      <c r="BM200" s="145" t="s">
        <v>6579</v>
      </c>
    </row>
    <row r="201" spans="2:65" s="1" customFormat="1" ht="11.25" x14ac:dyDescent="0.2">
      <c r="B201" s="34"/>
      <c r="D201" s="147" t="s">
        <v>320</v>
      </c>
      <c r="F201" s="148" t="s">
        <v>6068</v>
      </c>
      <c r="I201" s="149"/>
      <c r="L201" s="34"/>
      <c r="M201" s="150"/>
      <c r="T201" s="55"/>
      <c r="AT201" s="18" t="s">
        <v>320</v>
      </c>
      <c r="AU201" s="18" t="s">
        <v>90</v>
      </c>
    </row>
    <row r="202" spans="2:65" s="1" customFormat="1" ht="24.2" customHeight="1" x14ac:dyDescent="0.2">
      <c r="B202" s="34"/>
      <c r="C202" s="134" t="s">
        <v>562</v>
      </c>
      <c r="D202" s="134" t="s">
        <v>313</v>
      </c>
      <c r="E202" s="135" t="s">
        <v>6580</v>
      </c>
      <c r="F202" s="136" t="s">
        <v>6581</v>
      </c>
      <c r="G202" s="137" t="s">
        <v>340</v>
      </c>
      <c r="H202" s="138">
        <v>2</v>
      </c>
      <c r="I202" s="139"/>
      <c r="J202" s="140">
        <f>ROUND(I202*H202,2)</f>
        <v>0</v>
      </c>
      <c r="K202" s="136" t="s">
        <v>317</v>
      </c>
      <c r="L202" s="34"/>
      <c r="M202" s="141" t="s">
        <v>43</v>
      </c>
      <c r="N202" s="142" t="s">
        <v>52</v>
      </c>
      <c r="P202" s="143">
        <f>O202*H202</f>
        <v>0</v>
      </c>
      <c r="Q202" s="143">
        <v>0.10609</v>
      </c>
      <c r="R202" s="143">
        <f>Q202*H202</f>
        <v>0.21218000000000001</v>
      </c>
      <c r="S202" s="143">
        <v>0</v>
      </c>
      <c r="T202" s="144">
        <f>S202*H202</f>
        <v>0</v>
      </c>
      <c r="AR202" s="145" t="s">
        <v>318</v>
      </c>
      <c r="AT202" s="145" t="s">
        <v>313</v>
      </c>
      <c r="AU202" s="145" t="s">
        <v>90</v>
      </c>
      <c r="AY202" s="18" t="s">
        <v>311</v>
      </c>
      <c r="BE202" s="146">
        <f>IF(N202="základní",J202,0)</f>
        <v>0</v>
      </c>
      <c r="BF202" s="146">
        <f>IF(N202="snížená",J202,0)</f>
        <v>0</v>
      </c>
      <c r="BG202" s="146">
        <f>IF(N202="zákl. přenesená",J202,0)</f>
        <v>0</v>
      </c>
      <c r="BH202" s="146">
        <f>IF(N202="sníž. přenesená",J202,0)</f>
        <v>0</v>
      </c>
      <c r="BI202" s="146">
        <f>IF(N202="nulová",J202,0)</f>
        <v>0</v>
      </c>
      <c r="BJ202" s="18" t="s">
        <v>88</v>
      </c>
      <c r="BK202" s="146">
        <f>ROUND(I202*H202,2)</f>
        <v>0</v>
      </c>
      <c r="BL202" s="18" t="s">
        <v>318</v>
      </c>
      <c r="BM202" s="145" t="s">
        <v>6582</v>
      </c>
    </row>
    <row r="203" spans="2:65" s="1" customFormat="1" ht="11.25" x14ac:dyDescent="0.2">
      <c r="B203" s="34"/>
      <c r="D203" s="147" t="s">
        <v>320</v>
      </c>
      <c r="F203" s="148" t="s">
        <v>6583</v>
      </c>
      <c r="I203" s="149"/>
      <c r="L203" s="34"/>
      <c r="M203" s="150"/>
      <c r="T203" s="55"/>
      <c r="AT203" s="18" t="s">
        <v>320</v>
      </c>
      <c r="AU203" s="18" t="s">
        <v>90</v>
      </c>
    </row>
    <row r="204" spans="2:65" s="12" customFormat="1" ht="11.25" x14ac:dyDescent="0.2">
      <c r="B204" s="151"/>
      <c r="D204" s="152" t="s">
        <v>322</v>
      </c>
      <c r="E204" s="153" t="s">
        <v>43</v>
      </c>
      <c r="F204" s="154" t="s">
        <v>6584</v>
      </c>
      <c r="H204" s="155">
        <v>1</v>
      </c>
      <c r="I204" s="156"/>
      <c r="L204" s="151"/>
      <c r="M204" s="157"/>
      <c r="T204" s="158"/>
      <c r="AT204" s="153" t="s">
        <v>322</v>
      </c>
      <c r="AU204" s="153" t="s">
        <v>90</v>
      </c>
      <c r="AV204" s="12" t="s">
        <v>90</v>
      </c>
      <c r="AW204" s="12" t="s">
        <v>41</v>
      </c>
      <c r="AX204" s="12" t="s">
        <v>81</v>
      </c>
      <c r="AY204" s="153" t="s">
        <v>311</v>
      </c>
    </row>
    <row r="205" spans="2:65" s="12" customFormat="1" ht="11.25" x14ac:dyDescent="0.2">
      <c r="B205" s="151"/>
      <c r="D205" s="152" t="s">
        <v>322</v>
      </c>
      <c r="E205" s="153" t="s">
        <v>43</v>
      </c>
      <c r="F205" s="154" t="s">
        <v>6585</v>
      </c>
      <c r="H205" s="155">
        <v>1</v>
      </c>
      <c r="I205" s="156"/>
      <c r="L205" s="151"/>
      <c r="M205" s="157"/>
      <c r="T205" s="158"/>
      <c r="AT205" s="153" t="s">
        <v>322</v>
      </c>
      <c r="AU205" s="153" t="s">
        <v>90</v>
      </c>
      <c r="AV205" s="12" t="s">
        <v>90</v>
      </c>
      <c r="AW205" s="12" t="s">
        <v>41</v>
      </c>
      <c r="AX205" s="12" t="s">
        <v>81</v>
      </c>
      <c r="AY205" s="153" t="s">
        <v>311</v>
      </c>
    </row>
    <row r="206" spans="2:65" s="13" customFormat="1" ht="11.25" x14ac:dyDescent="0.2">
      <c r="B206" s="159"/>
      <c r="D206" s="152" t="s">
        <v>322</v>
      </c>
      <c r="E206" s="160" t="s">
        <v>43</v>
      </c>
      <c r="F206" s="161" t="s">
        <v>331</v>
      </c>
      <c r="H206" s="162">
        <v>2</v>
      </c>
      <c r="I206" s="163"/>
      <c r="L206" s="159"/>
      <c r="M206" s="164"/>
      <c r="T206" s="165"/>
      <c r="AT206" s="160" t="s">
        <v>322</v>
      </c>
      <c r="AU206" s="160" t="s">
        <v>90</v>
      </c>
      <c r="AV206" s="13" t="s">
        <v>318</v>
      </c>
      <c r="AW206" s="13" t="s">
        <v>41</v>
      </c>
      <c r="AX206" s="13" t="s">
        <v>88</v>
      </c>
      <c r="AY206" s="160" t="s">
        <v>311</v>
      </c>
    </row>
    <row r="207" spans="2:65" s="1" customFormat="1" ht="24.2" customHeight="1" x14ac:dyDescent="0.2">
      <c r="B207" s="34"/>
      <c r="C207" s="134" t="s">
        <v>569</v>
      </c>
      <c r="D207" s="134" t="s">
        <v>313</v>
      </c>
      <c r="E207" s="135" t="s">
        <v>6586</v>
      </c>
      <c r="F207" s="136" t="s">
        <v>6587</v>
      </c>
      <c r="G207" s="137" t="s">
        <v>340</v>
      </c>
      <c r="H207" s="138">
        <v>2</v>
      </c>
      <c r="I207" s="139"/>
      <c r="J207" s="140">
        <f>ROUND(I207*H207,2)</f>
        <v>0</v>
      </c>
      <c r="K207" s="136" t="s">
        <v>317</v>
      </c>
      <c r="L207" s="34"/>
      <c r="M207" s="141" t="s">
        <v>43</v>
      </c>
      <c r="N207" s="142" t="s">
        <v>52</v>
      </c>
      <c r="P207" s="143">
        <f>O207*H207</f>
        <v>0</v>
      </c>
      <c r="Q207" s="143">
        <v>2.4240000000000001E-2</v>
      </c>
      <c r="R207" s="143">
        <f>Q207*H207</f>
        <v>4.8480000000000002E-2</v>
      </c>
      <c r="S207" s="143">
        <v>0</v>
      </c>
      <c r="T207" s="144">
        <f>S207*H207</f>
        <v>0</v>
      </c>
      <c r="AR207" s="145" t="s">
        <v>318</v>
      </c>
      <c r="AT207" s="145" t="s">
        <v>313</v>
      </c>
      <c r="AU207" s="145" t="s">
        <v>90</v>
      </c>
      <c r="AY207" s="18" t="s">
        <v>311</v>
      </c>
      <c r="BE207" s="146">
        <f>IF(N207="základní",J207,0)</f>
        <v>0</v>
      </c>
      <c r="BF207" s="146">
        <f>IF(N207="snížená",J207,0)</f>
        <v>0</v>
      </c>
      <c r="BG207" s="146">
        <f>IF(N207="zákl. přenesená",J207,0)</f>
        <v>0</v>
      </c>
      <c r="BH207" s="146">
        <f>IF(N207="sníž. přenesená",J207,0)</f>
        <v>0</v>
      </c>
      <c r="BI207" s="146">
        <f>IF(N207="nulová",J207,0)</f>
        <v>0</v>
      </c>
      <c r="BJ207" s="18" t="s">
        <v>88</v>
      </c>
      <c r="BK207" s="146">
        <f>ROUND(I207*H207,2)</f>
        <v>0</v>
      </c>
      <c r="BL207" s="18" t="s">
        <v>318</v>
      </c>
      <c r="BM207" s="145" t="s">
        <v>6588</v>
      </c>
    </row>
    <row r="208" spans="2:65" s="1" customFormat="1" ht="11.25" x14ac:dyDescent="0.2">
      <c r="B208" s="34"/>
      <c r="D208" s="147" t="s">
        <v>320</v>
      </c>
      <c r="F208" s="148" t="s">
        <v>6589</v>
      </c>
      <c r="I208" s="149"/>
      <c r="L208" s="34"/>
      <c r="M208" s="150"/>
      <c r="T208" s="55"/>
      <c r="AT208" s="18" t="s">
        <v>320</v>
      </c>
      <c r="AU208" s="18" t="s">
        <v>90</v>
      </c>
    </row>
    <row r="209" spans="2:65" s="1" customFormat="1" ht="24.2" customHeight="1" x14ac:dyDescent="0.2">
      <c r="B209" s="34"/>
      <c r="C209" s="134" t="s">
        <v>575</v>
      </c>
      <c r="D209" s="134" t="s">
        <v>313</v>
      </c>
      <c r="E209" s="135" t="s">
        <v>6590</v>
      </c>
      <c r="F209" s="136" t="s">
        <v>6591</v>
      </c>
      <c r="G209" s="137" t="s">
        <v>340</v>
      </c>
      <c r="H209" s="138">
        <v>2</v>
      </c>
      <c r="I209" s="139"/>
      <c r="J209" s="140">
        <f>ROUND(I209*H209,2)</f>
        <v>0</v>
      </c>
      <c r="K209" s="136" t="s">
        <v>317</v>
      </c>
      <c r="L209" s="34"/>
      <c r="M209" s="141" t="s">
        <v>43</v>
      </c>
      <c r="N209" s="142" t="s">
        <v>52</v>
      </c>
      <c r="P209" s="143">
        <f>O209*H209</f>
        <v>0</v>
      </c>
      <c r="Q209" s="143">
        <v>0</v>
      </c>
      <c r="R209" s="143">
        <f>Q209*H209</f>
        <v>0</v>
      </c>
      <c r="S209" s="143">
        <v>0</v>
      </c>
      <c r="T209" s="144">
        <f>S209*H209</f>
        <v>0</v>
      </c>
      <c r="AR209" s="145" t="s">
        <v>318</v>
      </c>
      <c r="AT209" s="145" t="s">
        <v>313</v>
      </c>
      <c r="AU209" s="145" t="s">
        <v>90</v>
      </c>
      <c r="AY209" s="18" t="s">
        <v>311</v>
      </c>
      <c r="BE209" s="146">
        <f>IF(N209="základní",J209,0)</f>
        <v>0</v>
      </c>
      <c r="BF209" s="146">
        <f>IF(N209="snížená",J209,0)</f>
        <v>0</v>
      </c>
      <c r="BG209" s="146">
        <f>IF(N209="zákl. přenesená",J209,0)</f>
        <v>0</v>
      </c>
      <c r="BH209" s="146">
        <f>IF(N209="sníž. přenesená",J209,0)</f>
        <v>0</v>
      </c>
      <c r="BI209" s="146">
        <f>IF(N209="nulová",J209,0)</f>
        <v>0</v>
      </c>
      <c r="BJ209" s="18" t="s">
        <v>88</v>
      </c>
      <c r="BK209" s="146">
        <f>ROUND(I209*H209,2)</f>
        <v>0</v>
      </c>
      <c r="BL209" s="18" t="s">
        <v>318</v>
      </c>
      <c r="BM209" s="145" t="s">
        <v>6592</v>
      </c>
    </row>
    <row r="210" spans="2:65" s="1" customFormat="1" ht="11.25" x14ac:dyDescent="0.2">
      <c r="B210" s="34"/>
      <c r="D210" s="147" t="s">
        <v>320</v>
      </c>
      <c r="F210" s="148" t="s">
        <v>6593</v>
      </c>
      <c r="I210" s="149"/>
      <c r="L210" s="34"/>
      <c r="M210" s="150"/>
      <c r="T210" s="55"/>
      <c r="AT210" s="18" t="s">
        <v>320</v>
      </c>
      <c r="AU210" s="18" t="s">
        <v>90</v>
      </c>
    </row>
    <row r="211" spans="2:65" s="1" customFormat="1" ht="24.2" customHeight="1" x14ac:dyDescent="0.2">
      <c r="B211" s="34"/>
      <c r="C211" s="134" t="s">
        <v>580</v>
      </c>
      <c r="D211" s="134" t="s">
        <v>313</v>
      </c>
      <c r="E211" s="135" t="s">
        <v>6594</v>
      </c>
      <c r="F211" s="136" t="s">
        <v>6595</v>
      </c>
      <c r="G211" s="137" t="s">
        <v>340</v>
      </c>
      <c r="H211" s="138">
        <v>2</v>
      </c>
      <c r="I211" s="139"/>
      <c r="J211" s="140">
        <f>ROUND(I211*H211,2)</f>
        <v>0</v>
      </c>
      <c r="K211" s="136" t="s">
        <v>317</v>
      </c>
      <c r="L211" s="34"/>
      <c r="M211" s="141" t="s">
        <v>43</v>
      </c>
      <c r="N211" s="142" t="s">
        <v>52</v>
      </c>
      <c r="P211" s="143">
        <f>O211*H211</f>
        <v>0</v>
      </c>
      <c r="Q211" s="143">
        <v>0.42115999999999998</v>
      </c>
      <c r="R211" s="143">
        <f>Q211*H211</f>
        <v>0.84231999999999996</v>
      </c>
      <c r="S211" s="143">
        <v>0</v>
      </c>
      <c r="T211" s="144">
        <f>S211*H211</f>
        <v>0</v>
      </c>
      <c r="AR211" s="145" t="s">
        <v>318</v>
      </c>
      <c r="AT211" s="145" t="s">
        <v>313</v>
      </c>
      <c r="AU211" s="145" t="s">
        <v>90</v>
      </c>
      <c r="AY211" s="18" t="s">
        <v>311</v>
      </c>
      <c r="BE211" s="146">
        <f>IF(N211="základní",J211,0)</f>
        <v>0</v>
      </c>
      <c r="BF211" s="146">
        <f>IF(N211="snížená",J211,0)</f>
        <v>0</v>
      </c>
      <c r="BG211" s="146">
        <f>IF(N211="zákl. přenesená",J211,0)</f>
        <v>0</v>
      </c>
      <c r="BH211" s="146">
        <f>IF(N211="sníž. přenesená",J211,0)</f>
        <v>0</v>
      </c>
      <c r="BI211" s="146">
        <f>IF(N211="nulová",J211,0)</f>
        <v>0</v>
      </c>
      <c r="BJ211" s="18" t="s">
        <v>88</v>
      </c>
      <c r="BK211" s="146">
        <f>ROUND(I211*H211,2)</f>
        <v>0</v>
      </c>
      <c r="BL211" s="18" t="s">
        <v>318</v>
      </c>
      <c r="BM211" s="145" t="s">
        <v>6596</v>
      </c>
    </row>
    <row r="212" spans="2:65" s="1" customFormat="1" ht="11.25" x14ac:dyDescent="0.2">
      <c r="B212" s="34"/>
      <c r="D212" s="147" t="s">
        <v>320</v>
      </c>
      <c r="F212" s="148" t="s">
        <v>6597</v>
      </c>
      <c r="I212" s="149"/>
      <c r="L212" s="34"/>
      <c r="M212" s="150"/>
      <c r="T212" s="55"/>
      <c r="AT212" s="18" t="s">
        <v>320</v>
      </c>
      <c r="AU212" s="18" t="s">
        <v>90</v>
      </c>
    </row>
    <row r="213" spans="2:65" s="1" customFormat="1" ht="16.5" customHeight="1" x14ac:dyDescent="0.2">
      <c r="B213" s="34"/>
      <c r="C213" s="134" t="s">
        <v>588</v>
      </c>
      <c r="D213" s="134" t="s">
        <v>313</v>
      </c>
      <c r="E213" s="135" t="s">
        <v>6598</v>
      </c>
      <c r="F213" s="136" t="s">
        <v>6599</v>
      </c>
      <c r="G213" s="137" t="s">
        <v>340</v>
      </c>
      <c r="H213" s="138">
        <v>3</v>
      </c>
      <c r="I213" s="139"/>
      <c r="J213" s="140">
        <f>ROUND(I213*H213,2)</f>
        <v>0</v>
      </c>
      <c r="K213" s="136" t="s">
        <v>317</v>
      </c>
      <c r="L213" s="34"/>
      <c r="M213" s="141" t="s">
        <v>43</v>
      </c>
      <c r="N213" s="142" t="s">
        <v>52</v>
      </c>
      <c r="P213" s="143">
        <f>O213*H213</f>
        <v>0</v>
      </c>
      <c r="Q213" s="143">
        <v>0.12422</v>
      </c>
      <c r="R213" s="143">
        <f>Q213*H213</f>
        <v>0.37265999999999999</v>
      </c>
      <c r="S213" s="143">
        <v>0</v>
      </c>
      <c r="T213" s="144">
        <f>S213*H213</f>
        <v>0</v>
      </c>
      <c r="AR213" s="145" t="s">
        <v>318</v>
      </c>
      <c r="AT213" s="145" t="s">
        <v>313</v>
      </c>
      <c r="AU213" s="145" t="s">
        <v>90</v>
      </c>
      <c r="AY213" s="18" t="s">
        <v>311</v>
      </c>
      <c r="BE213" s="146">
        <f>IF(N213="základní",J213,0)</f>
        <v>0</v>
      </c>
      <c r="BF213" s="146">
        <f>IF(N213="snížená",J213,0)</f>
        <v>0</v>
      </c>
      <c r="BG213" s="146">
        <f>IF(N213="zákl. přenesená",J213,0)</f>
        <v>0</v>
      </c>
      <c r="BH213" s="146">
        <f>IF(N213="sníž. přenesená",J213,0)</f>
        <v>0</v>
      </c>
      <c r="BI213" s="146">
        <f>IF(N213="nulová",J213,0)</f>
        <v>0</v>
      </c>
      <c r="BJ213" s="18" t="s">
        <v>88</v>
      </c>
      <c r="BK213" s="146">
        <f>ROUND(I213*H213,2)</f>
        <v>0</v>
      </c>
      <c r="BL213" s="18" t="s">
        <v>318</v>
      </c>
      <c r="BM213" s="145" t="s">
        <v>6600</v>
      </c>
    </row>
    <row r="214" spans="2:65" s="1" customFormat="1" ht="11.25" x14ac:dyDescent="0.2">
      <c r="B214" s="34"/>
      <c r="D214" s="147" t="s">
        <v>320</v>
      </c>
      <c r="F214" s="148" t="s">
        <v>6601</v>
      </c>
      <c r="I214" s="149"/>
      <c r="L214" s="34"/>
      <c r="M214" s="150"/>
      <c r="T214" s="55"/>
      <c r="AT214" s="18" t="s">
        <v>320</v>
      </c>
      <c r="AU214" s="18" t="s">
        <v>90</v>
      </c>
    </row>
    <row r="215" spans="2:65" s="12" customFormat="1" ht="11.25" x14ac:dyDescent="0.2">
      <c r="B215" s="151"/>
      <c r="D215" s="152" t="s">
        <v>322</v>
      </c>
      <c r="E215" s="153" t="s">
        <v>43</v>
      </c>
      <c r="F215" s="154" t="s">
        <v>6602</v>
      </c>
      <c r="H215" s="155">
        <v>3</v>
      </c>
      <c r="I215" s="156"/>
      <c r="L215" s="151"/>
      <c r="M215" s="157"/>
      <c r="T215" s="158"/>
      <c r="AT215" s="153" t="s">
        <v>322</v>
      </c>
      <c r="AU215" s="153" t="s">
        <v>90</v>
      </c>
      <c r="AV215" s="12" t="s">
        <v>90</v>
      </c>
      <c r="AW215" s="12" t="s">
        <v>41</v>
      </c>
      <c r="AX215" s="12" t="s">
        <v>88</v>
      </c>
      <c r="AY215" s="153" t="s">
        <v>311</v>
      </c>
    </row>
    <row r="216" spans="2:65" s="1" customFormat="1" ht="16.5" customHeight="1" x14ac:dyDescent="0.2">
      <c r="B216" s="34"/>
      <c r="C216" s="172" t="s">
        <v>594</v>
      </c>
      <c r="D216" s="172" t="s">
        <v>634</v>
      </c>
      <c r="E216" s="173" t="s">
        <v>6603</v>
      </c>
      <c r="F216" s="174" t="s">
        <v>6604</v>
      </c>
      <c r="G216" s="175" t="s">
        <v>340</v>
      </c>
      <c r="H216" s="176">
        <v>3</v>
      </c>
      <c r="I216" s="177"/>
      <c r="J216" s="178">
        <f>ROUND(I216*H216,2)</f>
        <v>0</v>
      </c>
      <c r="K216" s="174" t="s">
        <v>317</v>
      </c>
      <c r="L216" s="179"/>
      <c r="M216" s="180" t="s">
        <v>43</v>
      </c>
      <c r="N216" s="181" t="s">
        <v>52</v>
      </c>
      <c r="P216" s="143">
        <f>O216*H216</f>
        <v>0</v>
      </c>
      <c r="Q216" s="143">
        <v>0.108</v>
      </c>
      <c r="R216" s="143">
        <f>Q216*H216</f>
        <v>0.32400000000000001</v>
      </c>
      <c r="S216" s="143">
        <v>0</v>
      </c>
      <c r="T216" s="144">
        <f>S216*H216</f>
        <v>0</v>
      </c>
      <c r="AR216" s="145" t="s">
        <v>362</v>
      </c>
      <c r="AT216" s="145" t="s">
        <v>634</v>
      </c>
      <c r="AU216" s="145" t="s">
        <v>90</v>
      </c>
      <c r="AY216" s="18" t="s">
        <v>311</v>
      </c>
      <c r="BE216" s="146">
        <f>IF(N216="základní",J216,0)</f>
        <v>0</v>
      </c>
      <c r="BF216" s="146">
        <f>IF(N216="snížená",J216,0)</f>
        <v>0</v>
      </c>
      <c r="BG216" s="146">
        <f>IF(N216="zákl. přenesená",J216,0)</f>
        <v>0</v>
      </c>
      <c r="BH216" s="146">
        <f>IF(N216="sníž. přenesená",J216,0)</f>
        <v>0</v>
      </c>
      <c r="BI216" s="146">
        <f>IF(N216="nulová",J216,0)</f>
        <v>0</v>
      </c>
      <c r="BJ216" s="18" t="s">
        <v>88</v>
      </c>
      <c r="BK216" s="146">
        <f>ROUND(I216*H216,2)</f>
        <v>0</v>
      </c>
      <c r="BL216" s="18" t="s">
        <v>318</v>
      </c>
      <c r="BM216" s="145" t="s">
        <v>6605</v>
      </c>
    </row>
    <row r="217" spans="2:65" s="1" customFormat="1" ht="16.5" customHeight="1" x14ac:dyDescent="0.2">
      <c r="B217" s="34"/>
      <c r="C217" s="134" t="s">
        <v>599</v>
      </c>
      <c r="D217" s="134" t="s">
        <v>313</v>
      </c>
      <c r="E217" s="135" t="s">
        <v>6606</v>
      </c>
      <c r="F217" s="136" t="s">
        <v>6607</v>
      </c>
      <c r="G217" s="137" t="s">
        <v>340</v>
      </c>
      <c r="H217" s="138">
        <v>3</v>
      </c>
      <c r="I217" s="139"/>
      <c r="J217" s="140">
        <f>ROUND(I217*H217,2)</f>
        <v>0</v>
      </c>
      <c r="K217" s="136" t="s">
        <v>317</v>
      </c>
      <c r="L217" s="34"/>
      <c r="M217" s="141" t="s">
        <v>43</v>
      </c>
      <c r="N217" s="142" t="s">
        <v>52</v>
      </c>
      <c r="P217" s="143">
        <f>O217*H217</f>
        <v>0</v>
      </c>
      <c r="Q217" s="143">
        <v>2.972E-2</v>
      </c>
      <c r="R217" s="143">
        <f>Q217*H217</f>
        <v>8.9160000000000003E-2</v>
      </c>
      <c r="S217" s="143">
        <v>0</v>
      </c>
      <c r="T217" s="144">
        <f>S217*H217</f>
        <v>0</v>
      </c>
      <c r="AR217" s="145" t="s">
        <v>318</v>
      </c>
      <c r="AT217" s="145" t="s">
        <v>313</v>
      </c>
      <c r="AU217" s="145" t="s">
        <v>90</v>
      </c>
      <c r="AY217" s="18" t="s">
        <v>311</v>
      </c>
      <c r="BE217" s="146">
        <f>IF(N217="základní",J217,0)</f>
        <v>0</v>
      </c>
      <c r="BF217" s="146">
        <f>IF(N217="snížená",J217,0)</f>
        <v>0</v>
      </c>
      <c r="BG217" s="146">
        <f>IF(N217="zákl. přenesená",J217,0)</f>
        <v>0</v>
      </c>
      <c r="BH217" s="146">
        <f>IF(N217="sníž. přenesená",J217,0)</f>
        <v>0</v>
      </c>
      <c r="BI217" s="146">
        <f>IF(N217="nulová",J217,0)</f>
        <v>0</v>
      </c>
      <c r="BJ217" s="18" t="s">
        <v>88</v>
      </c>
      <c r="BK217" s="146">
        <f>ROUND(I217*H217,2)</f>
        <v>0</v>
      </c>
      <c r="BL217" s="18" t="s">
        <v>318</v>
      </c>
      <c r="BM217" s="145" t="s">
        <v>6608</v>
      </c>
    </row>
    <row r="218" spans="2:65" s="1" customFormat="1" ht="11.25" x14ac:dyDescent="0.2">
      <c r="B218" s="34"/>
      <c r="D218" s="147" t="s">
        <v>320</v>
      </c>
      <c r="F218" s="148" t="s">
        <v>6609</v>
      </c>
      <c r="I218" s="149"/>
      <c r="L218" s="34"/>
      <c r="M218" s="150"/>
      <c r="T218" s="55"/>
      <c r="AT218" s="18" t="s">
        <v>320</v>
      </c>
      <c r="AU218" s="18" t="s">
        <v>90</v>
      </c>
    </row>
    <row r="219" spans="2:65" s="12" customFormat="1" ht="11.25" x14ac:dyDescent="0.2">
      <c r="B219" s="151"/>
      <c r="D219" s="152" t="s">
        <v>322</v>
      </c>
      <c r="E219" s="153" t="s">
        <v>43</v>
      </c>
      <c r="F219" s="154" t="s">
        <v>6602</v>
      </c>
      <c r="H219" s="155">
        <v>3</v>
      </c>
      <c r="I219" s="156"/>
      <c r="L219" s="151"/>
      <c r="M219" s="157"/>
      <c r="T219" s="158"/>
      <c r="AT219" s="153" t="s">
        <v>322</v>
      </c>
      <c r="AU219" s="153" t="s">
        <v>90</v>
      </c>
      <c r="AV219" s="12" t="s">
        <v>90</v>
      </c>
      <c r="AW219" s="12" t="s">
        <v>41</v>
      </c>
      <c r="AX219" s="12" t="s">
        <v>88</v>
      </c>
      <c r="AY219" s="153" t="s">
        <v>311</v>
      </c>
    </row>
    <row r="220" spans="2:65" s="1" customFormat="1" ht="16.5" customHeight="1" x14ac:dyDescent="0.2">
      <c r="B220" s="34"/>
      <c r="C220" s="172" t="s">
        <v>605</v>
      </c>
      <c r="D220" s="172" t="s">
        <v>634</v>
      </c>
      <c r="E220" s="173" t="s">
        <v>6610</v>
      </c>
      <c r="F220" s="174" t="s">
        <v>6611</v>
      </c>
      <c r="G220" s="175" t="s">
        <v>340</v>
      </c>
      <c r="H220" s="176">
        <v>3</v>
      </c>
      <c r="I220" s="177"/>
      <c r="J220" s="178">
        <f>ROUND(I220*H220,2)</f>
        <v>0</v>
      </c>
      <c r="K220" s="174" t="s">
        <v>317</v>
      </c>
      <c r="L220" s="179"/>
      <c r="M220" s="180" t="s">
        <v>43</v>
      </c>
      <c r="N220" s="181" t="s">
        <v>52</v>
      </c>
      <c r="P220" s="143">
        <f>O220*H220</f>
        <v>0</v>
      </c>
      <c r="Q220" s="143">
        <v>0.04</v>
      </c>
      <c r="R220" s="143">
        <f>Q220*H220</f>
        <v>0.12</v>
      </c>
      <c r="S220" s="143">
        <v>0</v>
      </c>
      <c r="T220" s="144">
        <f>S220*H220</f>
        <v>0</v>
      </c>
      <c r="AR220" s="145" t="s">
        <v>362</v>
      </c>
      <c r="AT220" s="145" t="s">
        <v>634</v>
      </c>
      <c r="AU220" s="145" t="s">
        <v>90</v>
      </c>
      <c r="AY220" s="18" t="s">
        <v>311</v>
      </c>
      <c r="BE220" s="146">
        <f>IF(N220="základní",J220,0)</f>
        <v>0</v>
      </c>
      <c r="BF220" s="146">
        <f>IF(N220="snížená",J220,0)</f>
        <v>0</v>
      </c>
      <c r="BG220" s="146">
        <f>IF(N220="zákl. přenesená",J220,0)</f>
        <v>0</v>
      </c>
      <c r="BH220" s="146">
        <f>IF(N220="sníž. přenesená",J220,0)</f>
        <v>0</v>
      </c>
      <c r="BI220" s="146">
        <f>IF(N220="nulová",J220,0)</f>
        <v>0</v>
      </c>
      <c r="BJ220" s="18" t="s">
        <v>88</v>
      </c>
      <c r="BK220" s="146">
        <f>ROUND(I220*H220,2)</f>
        <v>0</v>
      </c>
      <c r="BL220" s="18" t="s">
        <v>318</v>
      </c>
      <c r="BM220" s="145" t="s">
        <v>6612</v>
      </c>
    </row>
    <row r="221" spans="2:65" s="1" customFormat="1" ht="16.5" customHeight="1" x14ac:dyDescent="0.2">
      <c r="B221" s="34"/>
      <c r="C221" s="134" t="s">
        <v>611</v>
      </c>
      <c r="D221" s="134" t="s">
        <v>313</v>
      </c>
      <c r="E221" s="135" t="s">
        <v>6613</v>
      </c>
      <c r="F221" s="136" t="s">
        <v>6614</v>
      </c>
      <c r="G221" s="137" t="s">
        <v>340</v>
      </c>
      <c r="H221" s="138">
        <v>3</v>
      </c>
      <c r="I221" s="139"/>
      <c r="J221" s="140">
        <f>ROUND(I221*H221,2)</f>
        <v>0</v>
      </c>
      <c r="K221" s="136" t="s">
        <v>317</v>
      </c>
      <c r="L221" s="34"/>
      <c r="M221" s="141" t="s">
        <v>43</v>
      </c>
      <c r="N221" s="142" t="s">
        <v>52</v>
      </c>
      <c r="P221" s="143">
        <f>O221*H221</f>
        <v>0</v>
      </c>
      <c r="Q221" s="143">
        <v>2.972E-2</v>
      </c>
      <c r="R221" s="143">
        <f>Q221*H221</f>
        <v>8.9160000000000003E-2</v>
      </c>
      <c r="S221" s="143">
        <v>0</v>
      </c>
      <c r="T221" s="144">
        <f>S221*H221</f>
        <v>0</v>
      </c>
      <c r="AR221" s="145" t="s">
        <v>318</v>
      </c>
      <c r="AT221" s="145" t="s">
        <v>313</v>
      </c>
      <c r="AU221" s="145" t="s">
        <v>90</v>
      </c>
      <c r="AY221" s="18" t="s">
        <v>311</v>
      </c>
      <c r="BE221" s="146">
        <f>IF(N221="základní",J221,0)</f>
        <v>0</v>
      </c>
      <c r="BF221" s="146">
        <f>IF(N221="snížená",J221,0)</f>
        <v>0</v>
      </c>
      <c r="BG221" s="146">
        <f>IF(N221="zákl. přenesená",J221,0)</f>
        <v>0</v>
      </c>
      <c r="BH221" s="146">
        <f>IF(N221="sníž. přenesená",J221,0)</f>
        <v>0</v>
      </c>
      <c r="BI221" s="146">
        <f>IF(N221="nulová",J221,0)</f>
        <v>0</v>
      </c>
      <c r="BJ221" s="18" t="s">
        <v>88</v>
      </c>
      <c r="BK221" s="146">
        <f>ROUND(I221*H221,2)</f>
        <v>0</v>
      </c>
      <c r="BL221" s="18" t="s">
        <v>318</v>
      </c>
      <c r="BM221" s="145" t="s">
        <v>6615</v>
      </c>
    </row>
    <row r="222" spans="2:65" s="1" customFormat="1" ht="11.25" x14ac:dyDescent="0.2">
      <c r="B222" s="34"/>
      <c r="D222" s="147" t="s">
        <v>320</v>
      </c>
      <c r="F222" s="148" t="s">
        <v>6616</v>
      </c>
      <c r="I222" s="149"/>
      <c r="L222" s="34"/>
      <c r="M222" s="150"/>
      <c r="T222" s="55"/>
      <c r="AT222" s="18" t="s">
        <v>320</v>
      </c>
      <c r="AU222" s="18" t="s">
        <v>90</v>
      </c>
    </row>
    <row r="223" spans="2:65" s="12" customFormat="1" ht="11.25" x14ac:dyDescent="0.2">
      <c r="B223" s="151"/>
      <c r="D223" s="152" t="s">
        <v>322</v>
      </c>
      <c r="E223" s="153" t="s">
        <v>43</v>
      </c>
      <c r="F223" s="154" t="s">
        <v>6602</v>
      </c>
      <c r="H223" s="155">
        <v>3</v>
      </c>
      <c r="I223" s="156"/>
      <c r="L223" s="151"/>
      <c r="M223" s="157"/>
      <c r="T223" s="158"/>
      <c r="AT223" s="153" t="s">
        <v>322</v>
      </c>
      <c r="AU223" s="153" t="s">
        <v>90</v>
      </c>
      <c r="AV223" s="12" t="s">
        <v>90</v>
      </c>
      <c r="AW223" s="12" t="s">
        <v>41</v>
      </c>
      <c r="AX223" s="12" t="s">
        <v>88</v>
      </c>
      <c r="AY223" s="153" t="s">
        <v>311</v>
      </c>
    </row>
    <row r="224" spans="2:65" s="1" customFormat="1" ht="16.5" customHeight="1" x14ac:dyDescent="0.2">
      <c r="B224" s="34"/>
      <c r="C224" s="172" t="s">
        <v>617</v>
      </c>
      <c r="D224" s="172" t="s">
        <v>634</v>
      </c>
      <c r="E224" s="173" t="s">
        <v>6617</v>
      </c>
      <c r="F224" s="174" t="s">
        <v>6618</v>
      </c>
      <c r="G224" s="175" t="s">
        <v>340</v>
      </c>
      <c r="H224" s="176">
        <v>3</v>
      </c>
      <c r="I224" s="177"/>
      <c r="J224" s="178">
        <f>ROUND(I224*H224,2)</f>
        <v>0</v>
      </c>
      <c r="K224" s="174" t="s">
        <v>317</v>
      </c>
      <c r="L224" s="179"/>
      <c r="M224" s="180" t="s">
        <v>43</v>
      </c>
      <c r="N224" s="181" t="s">
        <v>52</v>
      </c>
      <c r="P224" s="143">
        <f>O224*H224</f>
        <v>0</v>
      </c>
      <c r="Q224" s="143">
        <v>0.11</v>
      </c>
      <c r="R224" s="143">
        <f>Q224*H224</f>
        <v>0.33</v>
      </c>
      <c r="S224" s="143">
        <v>0</v>
      </c>
      <c r="T224" s="144">
        <f>S224*H224</f>
        <v>0</v>
      </c>
      <c r="AR224" s="145" t="s">
        <v>362</v>
      </c>
      <c r="AT224" s="145" t="s">
        <v>634</v>
      </c>
      <c r="AU224" s="145" t="s">
        <v>90</v>
      </c>
      <c r="AY224" s="18" t="s">
        <v>311</v>
      </c>
      <c r="BE224" s="146">
        <f>IF(N224="základní",J224,0)</f>
        <v>0</v>
      </c>
      <c r="BF224" s="146">
        <f>IF(N224="snížená",J224,0)</f>
        <v>0</v>
      </c>
      <c r="BG224" s="146">
        <f>IF(N224="zákl. přenesená",J224,0)</f>
        <v>0</v>
      </c>
      <c r="BH224" s="146">
        <f>IF(N224="sníž. přenesená",J224,0)</f>
        <v>0</v>
      </c>
      <c r="BI224" s="146">
        <f>IF(N224="nulová",J224,0)</f>
        <v>0</v>
      </c>
      <c r="BJ224" s="18" t="s">
        <v>88</v>
      </c>
      <c r="BK224" s="146">
        <f>ROUND(I224*H224,2)</f>
        <v>0</v>
      </c>
      <c r="BL224" s="18" t="s">
        <v>318</v>
      </c>
      <c r="BM224" s="145" t="s">
        <v>6619</v>
      </c>
    </row>
    <row r="225" spans="2:65" s="1" customFormat="1" ht="16.5" customHeight="1" x14ac:dyDescent="0.2">
      <c r="B225" s="34"/>
      <c r="C225" s="134" t="s">
        <v>622</v>
      </c>
      <c r="D225" s="134" t="s">
        <v>313</v>
      </c>
      <c r="E225" s="135" t="s">
        <v>6620</v>
      </c>
      <c r="F225" s="136" t="s">
        <v>6621</v>
      </c>
      <c r="G225" s="137" t="s">
        <v>340</v>
      </c>
      <c r="H225" s="138">
        <v>1</v>
      </c>
      <c r="I225" s="139"/>
      <c r="J225" s="140">
        <f>ROUND(I225*H225,2)</f>
        <v>0</v>
      </c>
      <c r="K225" s="136" t="s">
        <v>317</v>
      </c>
      <c r="L225" s="34"/>
      <c r="M225" s="141" t="s">
        <v>43</v>
      </c>
      <c r="N225" s="142" t="s">
        <v>52</v>
      </c>
      <c r="P225" s="143">
        <f>O225*H225</f>
        <v>0</v>
      </c>
      <c r="Q225" s="143">
        <v>2.972E-2</v>
      </c>
      <c r="R225" s="143">
        <f>Q225*H225</f>
        <v>2.972E-2</v>
      </c>
      <c r="S225" s="143">
        <v>0</v>
      </c>
      <c r="T225" s="144">
        <f>S225*H225</f>
        <v>0</v>
      </c>
      <c r="AR225" s="145" t="s">
        <v>318</v>
      </c>
      <c r="AT225" s="145" t="s">
        <v>313</v>
      </c>
      <c r="AU225" s="145" t="s">
        <v>90</v>
      </c>
      <c r="AY225" s="18" t="s">
        <v>311</v>
      </c>
      <c r="BE225" s="146">
        <f>IF(N225="základní",J225,0)</f>
        <v>0</v>
      </c>
      <c r="BF225" s="146">
        <f>IF(N225="snížená",J225,0)</f>
        <v>0</v>
      </c>
      <c r="BG225" s="146">
        <f>IF(N225="zákl. přenesená",J225,0)</f>
        <v>0</v>
      </c>
      <c r="BH225" s="146">
        <f>IF(N225="sníž. přenesená",J225,0)</f>
        <v>0</v>
      </c>
      <c r="BI225" s="146">
        <f>IF(N225="nulová",J225,0)</f>
        <v>0</v>
      </c>
      <c r="BJ225" s="18" t="s">
        <v>88</v>
      </c>
      <c r="BK225" s="146">
        <f>ROUND(I225*H225,2)</f>
        <v>0</v>
      </c>
      <c r="BL225" s="18" t="s">
        <v>318</v>
      </c>
      <c r="BM225" s="145" t="s">
        <v>6622</v>
      </c>
    </row>
    <row r="226" spans="2:65" s="1" customFormat="1" ht="11.25" x14ac:dyDescent="0.2">
      <c r="B226" s="34"/>
      <c r="D226" s="147" t="s">
        <v>320</v>
      </c>
      <c r="F226" s="148" t="s">
        <v>6623</v>
      </c>
      <c r="I226" s="149"/>
      <c r="L226" s="34"/>
      <c r="M226" s="150"/>
      <c r="T226" s="55"/>
      <c r="AT226" s="18" t="s">
        <v>320</v>
      </c>
      <c r="AU226" s="18" t="s">
        <v>90</v>
      </c>
    </row>
    <row r="227" spans="2:65" s="12" customFormat="1" ht="11.25" x14ac:dyDescent="0.2">
      <c r="B227" s="151"/>
      <c r="D227" s="152" t="s">
        <v>322</v>
      </c>
      <c r="E227" s="153" t="s">
        <v>43</v>
      </c>
      <c r="F227" s="154" t="s">
        <v>6624</v>
      </c>
      <c r="H227" s="155">
        <v>1</v>
      </c>
      <c r="I227" s="156"/>
      <c r="L227" s="151"/>
      <c r="M227" s="157"/>
      <c r="T227" s="158"/>
      <c r="AT227" s="153" t="s">
        <v>322</v>
      </c>
      <c r="AU227" s="153" t="s">
        <v>90</v>
      </c>
      <c r="AV227" s="12" t="s">
        <v>90</v>
      </c>
      <c r="AW227" s="12" t="s">
        <v>41</v>
      </c>
      <c r="AX227" s="12" t="s">
        <v>88</v>
      </c>
      <c r="AY227" s="153" t="s">
        <v>311</v>
      </c>
    </row>
    <row r="228" spans="2:65" s="1" customFormat="1" ht="16.5" customHeight="1" x14ac:dyDescent="0.2">
      <c r="B228" s="34"/>
      <c r="C228" s="172" t="s">
        <v>627</v>
      </c>
      <c r="D228" s="172" t="s">
        <v>634</v>
      </c>
      <c r="E228" s="173" t="s">
        <v>6625</v>
      </c>
      <c r="F228" s="174" t="s">
        <v>6626</v>
      </c>
      <c r="G228" s="175" t="s">
        <v>340</v>
      </c>
      <c r="H228" s="176">
        <v>1</v>
      </c>
      <c r="I228" s="177"/>
      <c r="J228" s="178">
        <f>ROUND(I228*H228,2)</f>
        <v>0</v>
      </c>
      <c r="K228" s="174" t="s">
        <v>317</v>
      </c>
      <c r="L228" s="179"/>
      <c r="M228" s="180" t="s">
        <v>43</v>
      </c>
      <c r="N228" s="181" t="s">
        <v>52</v>
      </c>
      <c r="P228" s="143">
        <f>O228*H228</f>
        <v>0</v>
      </c>
      <c r="Q228" s="143">
        <v>0.09</v>
      </c>
      <c r="R228" s="143">
        <f>Q228*H228</f>
        <v>0.09</v>
      </c>
      <c r="S228" s="143">
        <v>0</v>
      </c>
      <c r="T228" s="144">
        <f>S228*H228</f>
        <v>0</v>
      </c>
      <c r="AR228" s="145" t="s">
        <v>362</v>
      </c>
      <c r="AT228" s="145" t="s">
        <v>634</v>
      </c>
      <c r="AU228" s="145" t="s">
        <v>90</v>
      </c>
      <c r="AY228" s="18" t="s">
        <v>311</v>
      </c>
      <c r="BE228" s="146">
        <f>IF(N228="základní",J228,0)</f>
        <v>0</v>
      </c>
      <c r="BF228" s="146">
        <f>IF(N228="snížená",J228,0)</f>
        <v>0</v>
      </c>
      <c r="BG228" s="146">
        <f>IF(N228="zákl. přenesená",J228,0)</f>
        <v>0</v>
      </c>
      <c r="BH228" s="146">
        <f>IF(N228="sníž. přenesená",J228,0)</f>
        <v>0</v>
      </c>
      <c r="BI228" s="146">
        <f>IF(N228="nulová",J228,0)</f>
        <v>0</v>
      </c>
      <c r="BJ228" s="18" t="s">
        <v>88</v>
      </c>
      <c r="BK228" s="146">
        <f>ROUND(I228*H228,2)</f>
        <v>0</v>
      </c>
      <c r="BL228" s="18" t="s">
        <v>318</v>
      </c>
      <c r="BM228" s="145" t="s">
        <v>6627</v>
      </c>
    </row>
    <row r="229" spans="2:65" s="1" customFormat="1" ht="24.2" customHeight="1" x14ac:dyDescent="0.2">
      <c r="B229" s="34"/>
      <c r="C229" s="134" t="s">
        <v>633</v>
      </c>
      <c r="D229" s="134" t="s">
        <v>313</v>
      </c>
      <c r="E229" s="135" t="s">
        <v>6069</v>
      </c>
      <c r="F229" s="136" t="s">
        <v>6070</v>
      </c>
      <c r="G229" s="137" t="s">
        <v>340</v>
      </c>
      <c r="H229" s="138">
        <v>1</v>
      </c>
      <c r="I229" s="139"/>
      <c r="J229" s="140">
        <f>ROUND(I229*H229,2)</f>
        <v>0</v>
      </c>
      <c r="K229" s="136" t="s">
        <v>317</v>
      </c>
      <c r="L229" s="34"/>
      <c r="M229" s="141" t="s">
        <v>43</v>
      </c>
      <c r="N229" s="142" t="s">
        <v>52</v>
      </c>
      <c r="P229" s="143">
        <f>O229*H229</f>
        <v>0</v>
      </c>
      <c r="Q229" s="143">
        <v>0.09</v>
      </c>
      <c r="R229" s="143">
        <f>Q229*H229</f>
        <v>0.09</v>
      </c>
      <c r="S229" s="143">
        <v>0</v>
      </c>
      <c r="T229" s="144">
        <f>S229*H229</f>
        <v>0</v>
      </c>
      <c r="AR229" s="145" t="s">
        <v>318</v>
      </c>
      <c r="AT229" s="145" t="s">
        <v>313</v>
      </c>
      <c r="AU229" s="145" t="s">
        <v>90</v>
      </c>
      <c r="AY229" s="18" t="s">
        <v>311</v>
      </c>
      <c r="BE229" s="146">
        <f>IF(N229="základní",J229,0)</f>
        <v>0</v>
      </c>
      <c r="BF229" s="146">
        <f>IF(N229="snížená",J229,0)</f>
        <v>0</v>
      </c>
      <c r="BG229" s="146">
        <f>IF(N229="zákl. přenesená",J229,0)</f>
        <v>0</v>
      </c>
      <c r="BH229" s="146">
        <f>IF(N229="sníž. přenesená",J229,0)</f>
        <v>0</v>
      </c>
      <c r="BI229" s="146">
        <f>IF(N229="nulová",J229,0)</f>
        <v>0</v>
      </c>
      <c r="BJ229" s="18" t="s">
        <v>88</v>
      </c>
      <c r="BK229" s="146">
        <f>ROUND(I229*H229,2)</f>
        <v>0</v>
      </c>
      <c r="BL229" s="18" t="s">
        <v>318</v>
      </c>
      <c r="BM229" s="145" t="s">
        <v>6628</v>
      </c>
    </row>
    <row r="230" spans="2:65" s="1" customFormat="1" ht="11.25" x14ac:dyDescent="0.2">
      <c r="B230" s="34"/>
      <c r="D230" s="147" t="s">
        <v>320</v>
      </c>
      <c r="F230" s="148" t="s">
        <v>6072</v>
      </c>
      <c r="I230" s="149"/>
      <c r="L230" s="34"/>
      <c r="M230" s="150"/>
      <c r="T230" s="55"/>
      <c r="AT230" s="18" t="s">
        <v>320</v>
      </c>
      <c r="AU230" s="18" t="s">
        <v>90</v>
      </c>
    </row>
    <row r="231" spans="2:65" s="1" customFormat="1" ht="16.5" customHeight="1" x14ac:dyDescent="0.2">
      <c r="B231" s="34"/>
      <c r="C231" s="172" t="s">
        <v>639</v>
      </c>
      <c r="D231" s="172" t="s">
        <v>634</v>
      </c>
      <c r="E231" s="173" t="s">
        <v>6077</v>
      </c>
      <c r="F231" s="174" t="s">
        <v>6078</v>
      </c>
      <c r="G231" s="175" t="s">
        <v>340</v>
      </c>
      <c r="H231" s="176">
        <v>1</v>
      </c>
      <c r="I231" s="177"/>
      <c r="J231" s="178">
        <f>ROUND(I231*H231,2)</f>
        <v>0</v>
      </c>
      <c r="K231" s="174" t="s">
        <v>317</v>
      </c>
      <c r="L231" s="179"/>
      <c r="M231" s="180" t="s">
        <v>43</v>
      </c>
      <c r="N231" s="181" t="s">
        <v>52</v>
      </c>
      <c r="P231" s="143">
        <f>O231*H231</f>
        <v>0</v>
      </c>
      <c r="Q231" s="143">
        <v>8.1000000000000003E-2</v>
      </c>
      <c r="R231" s="143">
        <f>Q231*H231</f>
        <v>8.1000000000000003E-2</v>
      </c>
      <c r="S231" s="143">
        <v>0</v>
      </c>
      <c r="T231" s="144">
        <f>S231*H231</f>
        <v>0</v>
      </c>
      <c r="AR231" s="145" t="s">
        <v>362</v>
      </c>
      <c r="AT231" s="145" t="s">
        <v>634</v>
      </c>
      <c r="AU231" s="145" t="s">
        <v>90</v>
      </c>
      <c r="AY231" s="18" t="s">
        <v>311</v>
      </c>
      <c r="BE231" s="146">
        <f>IF(N231="základní",J231,0)</f>
        <v>0</v>
      </c>
      <c r="BF231" s="146">
        <f>IF(N231="snížená",J231,0)</f>
        <v>0</v>
      </c>
      <c r="BG231" s="146">
        <f>IF(N231="zákl. přenesená",J231,0)</f>
        <v>0</v>
      </c>
      <c r="BH231" s="146">
        <f>IF(N231="sníž. přenesená",J231,0)</f>
        <v>0</v>
      </c>
      <c r="BI231" s="146">
        <f>IF(N231="nulová",J231,0)</f>
        <v>0</v>
      </c>
      <c r="BJ231" s="18" t="s">
        <v>88</v>
      </c>
      <c r="BK231" s="146">
        <f>ROUND(I231*H231,2)</f>
        <v>0</v>
      </c>
      <c r="BL231" s="18" t="s">
        <v>318</v>
      </c>
      <c r="BM231" s="145" t="s">
        <v>6629</v>
      </c>
    </row>
    <row r="232" spans="2:65" s="12" customFormat="1" ht="11.25" x14ac:dyDescent="0.2">
      <c r="B232" s="151"/>
      <c r="D232" s="152" t="s">
        <v>322</v>
      </c>
      <c r="E232" s="153" t="s">
        <v>43</v>
      </c>
      <c r="F232" s="154" t="s">
        <v>6514</v>
      </c>
      <c r="H232" s="155">
        <v>1</v>
      </c>
      <c r="I232" s="156"/>
      <c r="L232" s="151"/>
      <c r="M232" s="157"/>
      <c r="T232" s="158"/>
      <c r="AT232" s="153" t="s">
        <v>322</v>
      </c>
      <c r="AU232" s="153" t="s">
        <v>90</v>
      </c>
      <c r="AV232" s="12" t="s">
        <v>90</v>
      </c>
      <c r="AW232" s="12" t="s">
        <v>41</v>
      </c>
      <c r="AX232" s="12" t="s">
        <v>88</v>
      </c>
      <c r="AY232" s="153" t="s">
        <v>311</v>
      </c>
    </row>
    <row r="233" spans="2:65" s="1" customFormat="1" ht="16.5" customHeight="1" x14ac:dyDescent="0.2">
      <c r="B233" s="34"/>
      <c r="C233" s="134" t="s">
        <v>645</v>
      </c>
      <c r="D233" s="134" t="s">
        <v>313</v>
      </c>
      <c r="E233" s="135" t="s">
        <v>6630</v>
      </c>
      <c r="F233" s="136" t="s">
        <v>6631</v>
      </c>
      <c r="G233" s="137" t="s">
        <v>340</v>
      </c>
      <c r="H233" s="138">
        <v>3</v>
      </c>
      <c r="I233" s="139"/>
      <c r="J233" s="140">
        <f>ROUND(I233*H233,2)</f>
        <v>0</v>
      </c>
      <c r="K233" s="136" t="s">
        <v>317</v>
      </c>
      <c r="L233" s="34"/>
      <c r="M233" s="141" t="s">
        <v>43</v>
      </c>
      <c r="N233" s="142" t="s">
        <v>52</v>
      </c>
      <c r="P233" s="143">
        <f>O233*H233</f>
        <v>0</v>
      </c>
      <c r="Q233" s="143">
        <v>0.21734000000000001</v>
      </c>
      <c r="R233" s="143">
        <f>Q233*H233</f>
        <v>0.65202000000000004</v>
      </c>
      <c r="S233" s="143">
        <v>0</v>
      </c>
      <c r="T233" s="144">
        <f>S233*H233</f>
        <v>0</v>
      </c>
      <c r="AR233" s="145" t="s">
        <v>318</v>
      </c>
      <c r="AT233" s="145" t="s">
        <v>313</v>
      </c>
      <c r="AU233" s="145" t="s">
        <v>90</v>
      </c>
      <c r="AY233" s="18" t="s">
        <v>311</v>
      </c>
      <c r="BE233" s="146">
        <f>IF(N233="základní",J233,0)</f>
        <v>0</v>
      </c>
      <c r="BF233" s="146">
        <f>IF(N233="snížená",J233,0)</f>
        <v>0</v>
      </c>
      <c r="BG233" s="146">
        <f>IF(N233="zákl. přenesená",J233,0)</f>
        <v>0</v>
      </c>
      <c r="BH233" s="146">
        <f>IF(N233="sníž. přenesená",J233,0)</f>
        <v>0</v>
      </c>
      <c r="BI233" s="146">
        <f>IF(N233="nulová",J233,0)</f>
        <v>0</v>
      </c>
      <c r="BJ233" s="18" t="s">
        <v>88</v>
      </c>
      <c r="BK233" s="146">
        <f>ROUND(I233*H233,2)</f>
        <v>0</v>
      </c>
      <c r="BL233" s="18" t="s">
        <v>318</v>
      </c>
      <c r="BM233" s="145" t="s">
        <v>6632</v>
      </c>
    </row>
    <row r="234" spans="2:65" s="1" customFormat="1" ht="11.25" x14ac:dyDescent="0.2">
      <c r="B234" s="34"/>
      <c r="D234" s="147" t="s">
        <v>320</v>
      </c>
      <c r="F234" s="148" t="s">
        <v>6633</v>
      </c>
      <c r="I234" s="149"/>
      <c r="L234" s="34"/>
      <c r="M234" s="150"/>
      <c r="T234" s="55"/>
      <c r="AT234" s="18" t="s">
        <v>320</v>
      </c>
      <c r="AU234" s="18" t="s">
        <v>90</v>
      </c>
    </row>
    <row r="235" spans="2:65" s="12" customFormat="1" ht="11.25" x14ac:dyDescent="0.2">
      <c r="B235" s="151"/>
      <c r="D235" s="152" t="s">
        <v>322</v>
      </c>
      <c r="E235" s="153" t="s">
        <v>43</v>
      </c>
      <c r="F235" s="154" t="s">
        <v>6602</v>
      </c>
      <c r="H235" s="155">
        <v>3</v>
      </c>
      <c r="I235" s="156"/>
      <c r="L235" s="151"/>
      <c r="M235" s="157"/>
      <c r="T235" s="158"/>
      <c r="AT235" s="153" t="s">
        <v>322</v>
      </c>
      <c r="AU235" s="153" t="s">
        <v>90</v>
      </c>
      <c r="AV235" s="12" t="s">
        <v>90</v>
      </c>
      <c r="AW235" s="12" t="s">
        <v>41</v>
      </c>
      <c r="AX235" s="12" t="s">
        <v>88</v>
      </c>
      <c r="AY235" s="153" t="s">
        <v>311</v>
      </c>
    </row>
    <row r="236" spans="2:65" s="1" customFormat="1" ht="16.5" customHeight="1" x14ac:dyDescent="0.2">
      <c r="B236" s="34"/>
      <c r="C236" s="172" t="s">
        <v>651</v>
      </c>
      <c r="D236" s="172" t="s">
        <v>634</v>
      </c>
      <c r="E236" s="173" t="s">
        <v>6634</v>
      </c>
      <c r="F236" s="174" t="s">
        <v>6635</v>
      </c>
      <c r="G236" s="175" t="s">
        <v>340</v>
      </c>
      <c r="H236" s="176">
        <v>3</v>
      </c>
      <c r="I236" s="177"/>
      <c r="J236" s="178">
        <f>ROUND(I236*H236,2)</f>
        <v>0</v>
      </c>
      <c r="K236" s="174" t="s">
        <v>317</v>
      </c>
      <c r="L236" s="179"/>
      <c r="M236" s="180" t="s">
        <v>43</v>
      </c>
      <c r="N236" s="181" t="s">
        <v>52</v>
      </c>
      <c r="P236" s="143">
        <f>O236*H236</f>
        <v>0</v>
      </c>
      <c r="Q236" s="143">
        <v>0.108</v>
      </c>
      <c r="R236" s="143">
        <f>Q236*H236</f>
        <v>0.32400000000000001</v>
      </c>
      <c r="S236" s="143">
        <v>0</v>
      </c>
      <c r="T236" s="144">
        <f>S236*H236</f>
        <v>0</v>
      </c>
      <c r="AR236" s="145" t="s">
        <v>362</v>
      </c>
      <c r="AT236" s="145" t="s">
        <v>634</v>
      </c>
      <c r="AU236" s="145" t="s">
        <v>90</v>
      </c>
      <c r="AY236" s="18" t="s">
        <v>311</v>
      </c>
      <c r="BE236" s="146">
        <f>IF(N236="základní",J236,0)</f>
        <v>0</v>
      </c>
      <c r="BF236" s="146">
        <f>IF(N236="snížená",J236,0)</f>
        <v>0</v>
      </c>
      <c r="BG236" s="146">
        <f>IF(N236="zákl. přenesená",J236,0)</f>
        <v>0</v>
      </c>
      <c r="BH236" s="146">
        <f>IF(N236="sníž. přenesená",J236,0)</f>
        <v>0</v>
      </c>
      <c r="BI236" s="146">
        <f>IF(N236="nulová",J236,0)</f>
        <v>0</v>
      </c>
      <c r="BJ236" s="18" t="s">
        <v>88</v>
      </c>
      <c r="BK236" s="146">
        <f>ROUND(I236*H236,2)</f>
        <v>0</v>
      </c>
      <c r="BL236" s="18" t="s">
        <v>318</v>
      </c>
      <c r="BM236" s="145" t="s">
        <v>6636</v>
      </c>
    </row>
    <row r="237" spans="2:65" s="1" customFormat="1" ht="16.5" customHeight="1" x14ac:dyDescent="0.2">
      <c r="B237" s="34"/>
      <c r="C237" s="172" t="s">
        <v>657</v>
      </c>
      <c r="D237" s="172" t="s">
        <v>634</v>
      </c>
      <c r="E237" s="173" t="s">
        <v>6637</v>
      </c>
      <c r="F237" s="174" t="s">
        <v>6638</v>
      </c>
      <c r="G237" s="175" t="s">
        <v>340</v>
      </c>
      <c r="H237" s="176">
        <v>1</v>
      </c>
      <c r="I237" s="177"/>
      <c r="J237" s="178">
        <f>ROUND(I237*H237,2)</f>
        <v>0</v>
      </c>
      <c r="K237" s="174" t="s">
        <v>317</v>
      </c>
      <c r="L237" s="179"/>
      <c r="M237" s="180" t="s">
        <v>43</v>
      </c>
      <c r="N237" s="181" t="s">
        <v>52</v>
      </c>
      <c r="P237" s="143">
        <f>O237*H237</f>
        <v>0</v>
      </c>
      <c r="Q237" s="143">
        <v>6.4999999999999997E-3</v>
      </c>
      <c r="R237" s="143">
        <f>Q237*H237</f>
        <v>6.4999999999999997E-3</v>
      </c>
      <c r="S237" s="143">
        <v>0</v>
      </c>
      <c r="T237" s="144">
        <f>S237*H237</f>
        <v>0</v>
      </c>
      <c r="AR237" s="145" t="s">
        <v>362</v>
      </c>
      <c r="AT237" s="145" t="s">
        <v>634</v>
      </c>
      <c r="AU237" s="145" t="s">
        <v>90</v>
      </c>
      <c r="AY237" s="18" t="s">
        <v>311</v>
      </c>
      <c r="BE237" s="146">
        <f>IF(N237="základní",J237,0)</f>
        <v>0</v>
      </c>
      <c r="BF237" s="146">
        <f>IF(N237="snížená",J237,0)</f>
        <v>0</v>
      </c>
      <c r="BG237" s="146">
        <f>IF(N237="zákl. přenesená",J237,0)</f>
        <v>0</v>
      </c>
      <c r="BH237" s="146">
        <f>IF(N237="sníž. přenesená",J237,0)</f>
        <v>0</v>
      </c>
      <c r="BI237" s="146">
        <f>IF(N237="nulová",J237,0)</f>
        <v>0</v>
      </c>
      <c r="BJ237" s="18" t="s">
        <v>88</v>
      </c>
      <c r="BK237" s="146">
        <f>ROUND(I237*H237,2)</f>
        <v>0</v>
      </c>
      <c r="BL237" s="18" t="s">
        <v>318</v>
      </c>
      <c r="BM237" s="145" t="s">
        <v>6639</v>
      </c>
    </row>
    <row r="238" spans="2:65" s="1" customFormat="1" ht="16.5" customHeight="1" x14ac:dyDescent="0.2">
      <c r="B238" s="34"/>
      <c r="C238" s="172" t="s">
        <v>663</v>
      </c>
      <c r="D238" s="172" t="s">
        <v>634</v>
      </c>
      <c r="E238" s="173" t="s">
        <v>6640</v>
      </c>
      <c r="F238" s="174" t="s">
        <v>6641</v>
      </c>
      <c r="G238" s="175" t="s">
        <v>340</v>
      </c>
      <c r="H238" s="176">
        <v>2</v>
      </c>
      <c r="I238" s="177"/>
      <c r="J238" s="178">
        <f>ROUND(I238*H238,2)</f>
        <v>0</v>
      </c>
      <c r="K238" s="174" t="s">
        <v>317</v>
      </c>
      <c r="L238" s="179"/>
      <c r="M238" s="180" t="s">
        <v>43</v>
      </c>
      <c r="N238" s="181" t="s">
        <v>52</v>
      </c>
      <c r="P238" s="143">
        <f>O238*H238</f>
        <v>0</v>
      </c>
      <c r="Q238" s="143">
        <v>7.1999999999999998E-3</v>
      </c>
      <c r="R238" s="143">
        <f>Q238*H238</f>
        <v>1.44E-2</v>
      </c>
      <c r="S238" s="143">
        <v>0</v>
      </c>
      <c r="T238" s="144">
        <f>S238*H238</f>
        <v>0</v>
      </c>
      <c r="AR238" s="145" t="s">
        <v>362</v>
      </c>
      <c r="AT238" s="145" t="s">
        <v>634</v>
      </c>
      <c r="AU238" s="145" t="s">
        <v>90</v>
      </c>
      <c r="AY238" s="18" t="s">
        <v>311</v>
      </c>
      <c r="BE238" s="146">
        <f>IF(N238="základní",J238,0)</f>
        <v>0</v>
      </c>
      <c r="BF238" s="146">
        <f>IF(N238="snížená",J238,0)</f>
        <v>0</v>
      </c>
      <c r="BG238" s="146">
        <f>IF(N238="zákl. přenesená",J238,0)</f>
        <v>0</v>
      </c>
      <c r="BH238" s="146">
        <f>IF(N238="sníž. přenesená",J238,0)</f>
        <v>0</v>
      </c>
      <c r="BI238" s="146">
        <f>IF(N238="nulová",J238,0)</f>
        <v>0</v>
      </c>
      <c r="BJ238" s="18" t="s">
        <v>88</v>
      </c>
      <c r="BK238" s="146">
        <f>ROUND(I238*H238,2)</f>
        <v>0</v>
      </c>
      <c r="BL238" s="18" t="s">
        <v>318</v>
      </c>
      <c r="BM238" s="145" t="s">
        <v>6642</v>
      </c>
    </row>
    <row r="239" spans="2:65" s="1" customFormat="1" ht="16.5" customHeight="1" x14ac:dyDescent="0.2">
      <c r="B239" s="34"/>
      <c r="C239" s="134" t="s">
        <v>672</v>
      </c>
      <c r="D239" s="134" t="s">
        <v>313</v>
      </c>
      <c r="E239" s="135" t="s">
        <v>6643</v>
      </c>
      <c r="F239" s="136" t="s">
        <v>6644</v>
      </c>
      <c r="G239" s="137" t="s">
        <v>316</v>
      </c>
      <c r="H239" s="138">
        <v>19.18</v>
      </c>
      <c r="I239" s="139"/>
      <c r="J239" s="140">
        <f>ROUND(I239*H239,2)</f>
        <v>0</v>
      </c>
      <c r="K239" s="136" t="s">
        <v>317</v>
      </c>
      <c r="L239" s="34"/>
      <c r="M239" s="141" t="s">
        <v>43</v>
      </c>
      <c r="N239" s="142" t="s">
        <v>52</v>
      </c>
      <c r="P239" s="143">
        <f>O239*H239</f>
        <v>0</v>
      </c>
      <c r="Q239" s="143">
        <v>0</v>
      </c>
      <c r="R239" s="143">
        <f>Q239*H239</f>
        <v>0</v>
      </c>
      <c r="S239" s="143">
        <v>0</v>
      </c>
      <c r="T239" s="144">
        <f>S239*H239</f>
        <v>0</v>
      </c>
      <c r="AR239" s="145" t="s">
        <v>318</v>
      </c>
      <c r="AT239" s="145" t="s">
        <v>313</v>
      </c>
      <c r="AU239" s="145" t="s">
        <v>90</v>
      </c>
      <c r="AY239" s="18" t="s">
        <v>311</v>
      </c>
      <c r="BE239" s="146">
        <f>IF(N239="základní",J239,0)</f>
        <v>0</v>
      </c>
      <c r="BF239" s="146">
        <f>IF(N239="snížená",J239,0)</f>
        <v>0</v>
      </c>
      <c r="BG239" s="146">
        <f>IF(N239="zákl. přenesená",J239,0)</f>
        <v>0</v>
      </c>
      <c r="BH239" s="146">
        <f>IF(N239="sníž. přenesená",J239,0)</f>
        <v>0</v>
      </c>
      <c r="BI239" s="146">
        <f>IF(N239="nulová",J239,0)</f>
        <v>0</v>
      </c>
      <c r="BJ239" s="18" t="s">
        <v>88</v>
      </c>
      <c r="BK239" s="146">
        <f>ROUND(I239*H239,2)</f>
        <v>0</v>
      </c>
      <c r="BL239" s="18" t="s">
        <v>318</v>
      </c>
      <c r="BM239" s="145" t="s">
        <v>6645</v>
      </c>
    </row>
    <row r="240" spans="2:65" s="1" customFormat="1" ht="11.25" x14ac:dyDescent="0.2">
      <c r="B240" s="34"/>
      <c r="D240" s="147" t="s">
        <v>320</v>
      </c>
      <c r="F240" s="148" t="s">
        <v>6646</v>
      </c>
      <c r="I240" s="149"/>
      <c r="L240" s="34"/>
      <c r="M240" s="150"/>
      <c r="T240" s="55"/>
      <c r="AT240" s="18" t="s">
        <v>320</v>
      </c>
      <c r="AU240" s="18" t="s">
        <v>90</v>
      </c>
    </row>
    <row r="241" spans="2:65" s="12" customFormat="1" ht="11.25" x14ac:dyDescent="0.2">
      <c r="B241" s="151"/>
      <c r="D241" s="152" t="s">
        <v>322</v>
      </c>
      <c r="E241" s="153" t="s">
        <v>43</v>
      </c>
      <c r="F241" s="154" t="s">
        <v>6647</v>
      </c>
      <c r="H241" s="155">
        <v>19.18</v>
      </c>
      <c r="I241" s="156"/>
      <c r="L241" s="151"/>
      <c r="M241" s="157"/>
      <c r="T241" s="158"/>
      <c r="AT241" s="153" t="s">
        <v>322</v>
      </c>
      <c r="AU241" s="153" t="s">
        <v>90</v>
      </c>
      <c r="AV241" s="12" t="s">
        <v>90</v>
      </c>
      <c r="AW241" s="12" t="s">
        <v>41</v>
      </c>
      <c r="AX241" s="12" t="s">
        <v>88</v>
      </c>
      <c r="AY241" s="153" t="s">
        <v>311</v>
      </c>
    </row>
    <row r="242" spans="2:65" s="11" customFormat="1" ht="22.9" customHeight="1" x14ac:dyDescent="0.2">
      <c r="B242" s="122"/>
      <c r="D242" s="123" t="s">
        <v>80</v>
      </c>
      <c r="E242" s="132" t="s">
        <v>886</v>
      </c>
      <c r="F242" s="132" t="s">
        <v>887</v>
      </c>
      <c r="I242" s="125"/>
      <c r="J242" s="133">
        <f>BK242</f>
        <v>0</v>
      </c>
      <c r="L242" s="122"/>
      <c r="M242" s="127"/>
      <c r="P242" s="128">
        <f>SUM(P243:P245)</f>
        <v>0</v>
      </c>
      <c r="R242" s="128">
        <f>SUM(R243:R245)</f>
        <v>0</v>
      </c>
      <c r="T242" s="129">
        <f>SUM(T243:T245)</f>
        <v>0</v>
      </c>
      <c r="AR242" s="123" t="s">
        <v>88</v>
      </c>
      <c r="AT242" s="130" t="s">
        <v>80</v>
      </c>
      <c r="AU242" s="130" t="s">
        <v>88</v>
      </c>
      <c r="AY242" s="123" t="s">
        <v>311</v>
      </c>
      <c r="BK242" s="131">
        <f>SUM(BK243:BK245)</f>
        <v>0</v>
      </c>
    </row>
    <row r="243" spans="2:65" s="1" customFormat="1" ht="24.2" customHeight="1" x14ac:dyDescent="0.2">
      <c r="B243" s="34"/>
      <c r="C243" s="134" t="s">
        <v>680</v>
      </c>
      <c r="D243" s="134" t="s">
        <v>313</v>
      </c>
      <c r="E243" s="135" t="s">
        <v>1849</v>
      </c>
      <c r="F243" s="136" t="s">
        <v>1850</v>
      </c>
      <c r="G243" s="137" t="s">
        <v>371</v>
      </c>
      <c r="H243" s="138">
        <v>121.572</v>
      </c>
      <c r="I243" s="139"/>
      <c r="J243" s="140">
        <f>ROUND(I243*H243,2)</f>
        <v>0</v>
      </c>
      <c r="K243" s="136" t="s">
        <v>317</v>
      </c>
      <c r="L243" s="34"/>
      <c r="M243" s="141" t="s">
        <v>43</v>
      </c>
      <c r="N243" s="142" t="s">
        <v>52</v>
      </c>
      <c r="P243" s="143">
        <f>O243*H243</f>
        <v>0</v>
      </c>
      <c r="Q243" s="143">
        <v>0</v>
      </c>
      <c r="R243" s="143">
        <f>Q243*H243</f>
        <v>0</v>
      </c>
      <c r="S243" s="143">
        <v>0</v>
      </c>
      <c r="T243" s="144">
        <f>S243*H243</f>
        <v>0</v>
      </c>
      <c r="AR243" s="145" t="s">
        <v>318</v>
      </c>
      <c r="AT243" s="145" t="s">
        <v>313</v>
      </c>
      <c r="AU243" s="145" t="s">
        <v>90</v>
      </c>
      <c r="AY243" s="18" t="s">
        <v>311</v>
      </c>
      <c r="BE243" s="146">
        <f>IF(N243="základní",J243,0)</f>
        <v>0</v>
      </c>
      <c r="BF243" s="146">
        <f>IF(N243="snížená",J243,0)</f>
        <v>0</v>
      </c>
      <c r="BG243" s="146">
        <f>IF(N243="zákl. přenesená",J243,0)</f>
        <v>0</v>
      </c>
      <c r="BH243" s="146">
        <f>IF(N243="sníž. přenesená",J243,0)</f>
        <v>0</v>
      </c>
      <c r="BI243" s="146">
        <f>IF(N243="nulová",J243,0)</f>
        <v>0</v>
      </c>
      <c r="BJ243" s="18" t="s">
        <v>88</v>
      </c>
      <c r="BK243" s="146">
        <f>ROUND(I243*H243,2)</f>
        <v>0</v>
      </c>
      <c r="BL243" s="18" t="s">
        <v>318</v>
      </c>
      <c r="BM243" s="145" t="s">
        <v>6648</v>
      </c>
    </row>
    <row r="244" spans="2:65" s="1" customFormat="1" ht="11.25" x14ac:dyDescent="0.2">
      <c r="B244" s="34"/>
      <c r="D244" s="147" t="s">
        <v>320</v>
      </c>
      <c r="F244" s="148" t="s">
        <v>1852</v>
      </c>
      <c r="I244" s="149"/>
      <c r="L244" s="34"/>
      <c r="M244" s="150"/>
      <c r="T244" s="55"/>
      <c r="AT244" s="18" t="s">
        <v>320</v>
      </c>
      <c r="AU244" s="18" t="s">
        <v>90</v>
      </c>
    </row>
    <row r="245" spans="2:65" s="12" customFormat="1" ht="11.25" x14ac:dyDescent="0.2">
      <c r="B245" s="151"/>
      <c r="D245" s="152" t="s">
        <v>322</v>
      </c>
      <c r="F245" s="154" t="s">
        <v>6649</v>
      </c>
      <c r="H245" s="155">
        <v>121.572</v>
      </c>
      <c r="I245" s="156"/>
      <c r="L245" s="151"/>
      <c r="M245" s="157"/>
      <c r="T245" s="158"/>
      <c r="AT245" s="153" t="s">
        <v>322</v>
      </c>
      <c r="AU245" s="153" t="s">
        <v>90</v>
      </c>
      <c r="AV245" s="12" t="s">
        <v>90</v>
      </c>
      <c r="AW245" s="12" t="s">
        <v>4</v>
      </c>
      <c r="AX245" s="12" t="s">
        <v>88</v>
      </c>
      <c r="AY245" s="153" t="s">
        <v>311</v>
      </c>
    </row>
    <row r="246" spans="2:65" s="11" customFormat="1" ht="22.9" customHeight="1" x14ac:dyDescent="0.2">
      <c r="B246" s="122"/>
      <c r="D246" s="123" t="s">
        <v>80</v>
      </c>
      <c r="E246" s="132" t="s">
        <v>898</v>
      </c>
      <c r="F246" s="132" t="s">
        <v>899</v>
      </c>
      <c r="I246" s="125"/>
      <c r="J246" s="133">
        <f>BK246</f>
        <v>0</v>
      </c>
      <c r="L246" s="122"/>
      <c r="M246" s="127"/>
      <c r="P246" s="128">
        <f>SUM(P247:P248)</f>
        <v>0</v>
      </c>
      <c r="R246" s="128">
        <f>SUM(R247:R248)</f>
        <v>0</v>
      </c>
      <c r="T246" s="129">
        <f>SUM(T247:T248)</f>
        <v>0</v>
      </c>
      <c r="AR246" s="123" t="s">
        <v>88</v>
      </c>
      <c r="AT246" s="130" t="s">
        <v>80</v>
      </c>
      <c r="AU246" s="130" t="s">
        <v>88</v>
      </c>
      <c r="AY246" s="123" t="s">
        <v>311</v>
      </c>
      <c r="BK246" s="131">
        <f>SUM(BK247:BK248)</f>
        <v>0</v>
      </c>
    </row>
    <row r="247" spans="2:65" s="1" customFormat="1" ht="24.2" customHeight="1" x14ac:dyDescent="0.2">
      <c r="B247" s="34"/>
      <c r="C247" s="134" t="s">
        <v>686</v>
      </c>
      <c r="D247" s="134" t="s">
        <v>313</v>
      </c>
      <c r="E247" s="135" t="s">
        <v>2016</v>
      </c>
      <c r="F247" s="136" t="s">
        <v>2017</v>
      </c>
      <c r="G247" s="137" t="s">
        <v>371</v>
      </c>
      <c r="H247" s="138">
        <v>8.7089999999999996</v>
      </c>
      <c r="I247" s="139"/>
      <c r="J247" s="140">
        <f>ROUND(I247*H247,2)</f>
        <v>0</v>
      </c>
      <c r="K247" s="136" t="s">
        <v>317</v>
      </c>
      <c r="L247" s="34"/>
      <c r="M247" s="141" t="s">
        <v>43</v>
      </c>
      <c r="N247" s="142" t="s">
        <v>52</v>
      </c>
      <c r="P247" s="143">
        <f>O247*H247</f>
        <v>0</v>
      </c>
      <c r="Q247" s="143">
        <v>0</v>
      </c>
      <c r="R247" s="143">
        <f>Q247*H247</f>
        <v>0</v>
      </c>
      <c r="S247" s="143">
        <v>0</v>
      </c>
      <c r="T247" s="144">
        <f>S247*H247</f>
        <v>0</v>
      </c>
      <c r="AR247" s="145" t="s">
        <v>318</v>
      </c>
      <c r="AT247" s="145" t="s">
        <v>313</v>
      </c>
      <c r="AU247" s="145" t="s">
        <v>90</v>
      </c>
      <c r="AY247" s="18" t="s">
        <v>311</v>
      </c>
      <c r="BE247" s="146">
        <f>IF(N247="základní",J247,0)</f>
        <v>0</v>
      </c>
      <c r="BF247" s="146">
        <f>IF(N247="snížená",J247,0)</f>
        <v>0</v>
      </c>
      <c r="BG247" s="146">
        <f>IF(N247="zákl. přenesená",J247,0)</f>
        <v>0</v>
      </c>
      <c r="BH247" s="146">
        <f>IF(N247="sníž. přenesená",J247,0)</f>
        <v>0</v>
      </c>
      <c r="BI247" s="146">
        <f>IF(N247="nulová",J247,0)</f>
        <v>0</v>
      </c>
      <c r="BJ247" s="18" t="s">
        <v>88</v>
      </c>
      <c r="BK247" s="146">
        <f>ROUND(I247*H247,2)</f>
        <v>0</v>
      </c>
      <c r="BL247" s="18" t="s">
        <v>318</v>
      </c>
      <c r="BM247" s="145" t="s">
        <v>6650</v>
      </c>
    </row>
    <row r="248" spans="2:65" s="1" customFormat="1" ht="11.25" x14ac:dyDescent="0.2">
      <c r="B248" s="34"/>
      <c r="D248" s="147" t="s">
        <v>320</v>
      </c>
      <c r="F248" s="148" t="s">
        <v>2019</v>
      </c>
      <c r="I248" s="149"/>
      <c r="L248" s="34"/>
      <c r="M248" s="194"/>
      <c r="N248" s="195"/>
      <c r="O248" s="195"/>
      <c r="P248" s="195"/>
      <c r="Q248" s="195"/>
      <c r="R248" s="195"/>
      <c r="S248" s="195"/>
      <c r="T248" s="196"/>
      <c r="AT248" s="18" t="s">
        <v>320</v>
      </c>
      <c r="AU248" s="18" t="s">
        <v>90</v>
      </c>
    </row>
    <row r="249" spans="2:65" s="1" customFormat="1" ht="6.95" customHeight="1" x14ac:dyDescent="0.2">
      <c r="B249" s="43"/>
      <c r="C249" s="44"/>
      <c r="D249" s="44"/>
      <c r="E249" s="44"/>
      <c r="F249" s="44"/>
      <c r="G249" s="44"/>
      <c r="H249" s="44"/>
      <c r="I249" s="44"/>
      <c r="J249" s="44"/>
      <c r="K249" s="44"/>
      <c r="L249" s="34"/>
    </row>
  </sheetData>
  <sheetProtection algorithmName="SHA-512" hashValue="SZxyWSmBkh4dLItenTBrwkeuOxIOuro48fTqzu4aTzekUbr+c/qYqXENUJAvrudGJQu5lyx6YoaMHnFqiOBpnA==" saltValue="wR032Y0Os1hfKGDQ0DGos60uPBghseWquTgP6QavB0CQSuv8mty42abo0d1h3egkfdYLfMEplTtPBZDDZJQ+Vw==" spinCount="100000" sheet="1" objects="1" scenarios="1" formatColumns="0" formatRows="0" autoFilter="0"/>
  <autoFilter ref="C90:K248" xr:uid="{00000000-0009-0000-0000-000019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1900-000000000000}"/>
    <hyperlink ref="F100" r:id="rId2" xr:uid="{00000000-0004-0000-1900-000001000000}"/>
    <hyperlink ref="F104" r:id="rId3" xr:uid="{00000000-0004-0000-1900-000002000000}"/>
    <hyperlink ref="F106" r:id="rId4" xr:uid="{00000000-0004-0000-1900-000003000000}"/>
    <hyperlink ref="F114" r:id="rId5" xr:uid="{00000000-0004-0000-1900-000004000000}"/>
    <hyperlink ref="F120" r:id="rId6" xr:uid="{00000000-0004-0000-1900-000005000000}"/>
    <hyperlink ref="F123" r:id="rId7" xr:uid="{00000000-0004-0000-1900-000006000000}"/>
    <hyperlink ref="F126" r:id="rId8" xr:uid="{00000000-0004-0000-1900-000007000000}"/>
    <hyperlink ref="F133" r:id="rId9" xr:uid="{00000000-0004-0000-1900-000008000000}"/>
    <hyperlink ref="F143" r:id="rId10" xr:uid="{00000000-0004-0000-1900-000009000000}"/>
    <hyperlink ref="F146" r:id="rId11" xr:uid="{00000000-0004-0000-1900-00000A000000}"/>
    <hyperlink ref="F150" r:id="rId12" xr:uid="{00000000-0004-0000-1900-00000B000000}"/>
    <hyperlink ref="F154" r:id="rId13" xr:uid="{00000000-0004-0000-1900-00000C000000}"/>
    <hyperlink ref="F159" r:id="rId14" xr:uid="{00000000-0004-0000-1900-00000D000000}"/>
    <hyperlink ref="F164" r:id="rId15" xr:uid="{00000000-0004-0000-1900-00000E000000}"/>
    <hyperlink ref="F167" r:id="rId16" xr:uid="{00000000-0004-0000-1900-00000F000000}"/>
    <hyperlink ref="F170" r:id="rId17" xr:uid="{00000000-0004-0000-1900-000010000000}"/>
    <hyperlink ref="F173" r:id="rId18" xr:uid="{00000000-0004-0000-1900-000011000000}"/>
    <hyperlink ref="F176" r:id="rId19" xr:uid="{00000000-0004-0000-1900-000012000000}"/>
    <hyperlink ref="F179" r:id="rId20" xr:uid="{00000000-0004-0000-1900-000013000000}"/>
    <hyperlink ref="F182" r:id="rId21" xr:uid="{00000000-0004-0000-1900-000014000000}"/>
    <hyperlink ref="F185" r:id="rId22" xr:uid="{00000000-0004-0000-1900-000015000000}"/>
    <hyperlink ref="F188" r:id="rId23" xr:uid="{00000000-0004-0000-1900-000016000000}"/>
    <hyperlink ref="F194" r:id="rId24" xr:uid="{00000000-0004-0000-1900-000017000000}"/>
    <hyperlink ref="F198" r:id="rId25" xr:uid="{00000000-0004-0000-1900-000018000000}"/>
    <hyperlink ref="F201" r:id="rId26" xr:uid="{00000000-0004-0000-1900-000019000000}"/>
    <hyperlink ref="F203" r:id="rId27" xr:uid="{00000000-0004-0000-1900-00001A000000}"/>
    <hyperlink ref="F208" r:id="rId28" xr:uid="{00000000-0004-0000-1900-00001B000000}"/>
    <hyperlink ref="F210" r:id="rId29" xr:uid="{00000000-0004-0000-1900-00001C000000}"/>
    <hyperlink ref="F212" r:id="rId30" xr:uid="{00000000-0004-0000-1900-00001D000000}"/>
    <hyperlink ref="F214" r:id="rId31" xr:uid="{00000000-0004-0000-1900-00001E000000}"/>
    <hyperlink ref="F218" r:id="rId32" xr:uid="{00000000-0004-0000-1900-00001F000000}"/>
    <hyperlink ref="F222" r:id="rId33" xr:uid="{00000000-0004-0000-1900-000020000000}"/>
    <hyperlink ref="F226" r:id="rId34" xr:uid="{00000000-0004-0000-1900-000021000000}"/>
    <hyperlink ref="F230" r:id="rId35" xr:uid="{00000000-0004-0000-1900-000022000000}"/>
    <hyperlink ref="F234" r:id="rId36" xr:uid="{00000000-0004-0000-1900-000023000000}"/>
    <hyperlink ref="F240" r:id="rId37" xr:uid="{00000000-0004-0000-1900-000024000000}"/>
    <hyperlink ref="F244" r:id="rId38" xr:uid="{00000000-0004-0000-1900-000025000000}"/>
    <hyperlink ref="F248" r:id="rId39" xr:uid="{00000000-0004-0000-19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2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186</v>
      </c>
      <c r="AZ2" s="92" t="s">
        <v>6651</v>
      </c>
      <c r="BA2" s="92" t="s">
        <v>6652</v>
      </c>
      <c r="BB2" s="92" t="s">
        <v>316</v>
      </c>
      <c r="BC2" s="92" t="s">
        <v>6653</v>
      </c>
      <c r="BD2" s="92" t="s">
        <v>90</v>
      </c>
    </row>
    <row r="3" spans="2:56" ht="6.95" customHeight="1" x14ac:dyDescent="0.2">
      <c r="B3" s="19"/>
      <c r="C3" s="20"/>
      <c r="D3" s="20"/>
      <c r="E3" s="20"/>
      <c r="F3" s="20"/>
      <c r="G3" s="20"/>
      <c r="H3" s="20"/>
      <c r="I3" s="20"/>
      <c r="J3" s="20"/>
      <c r="K3" s="20"/>
      <c r="L3" s="21"/>
      <c r="AT3" s="18" t="s">
        <v>90</v>
      </c>
      <c r="AZ3" s="92" t="s">
        <v>6654</v>
      </c>
      <c r="BA3" s="92" t="s">
        <v>6655</v>
      </c>
      <c r="BB3" s="92" t="s">
        <v>250</v>
      </c>
      <c r="BC3" s="92" t="s">
        <v>6184</v>
      </c>
      <c r="BD3" s="92" t="s">
        <v>90</v>
      </c>
    </row>
    <row r="4" spans="2:56" ht="24.95" customHeight="1" x14ac:dyDescent="0.2">
      <c r="B4" s="21"/>
      <c r="D4" s="22" t="s">
        <v>255</v>
      </c>
      <c r="L4" s="21"/>
      <c r="M4" s="93" t="s">
        <v>10</v>
      </c>
      <c r="AT4" s="18" t="s">
        <v>4</v>
      </c>
    </row>
    <row r="5" spans="2:56" ht="6.95" customHeight="1" x14ac:dyDescent="0.2">
      <c r="B5" s="21"/>
      <c r="L5" s="21"/>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ht="12" customHeight="1" x14ac:dyDescent="0.2">
      <c r="B8" s="21"/>
      <c r="D8" s="28" t="s">
        <v>265</v>
      </c>
      <c r="L8" s="21"/>
    </row>
    <row r="9" spans="2:56" s="1" customFormat="1" ht="16.5" customHeight="1" x14ac:dyDescent="0.2">
      <c r="B9" s="34"/>
      <c r="E9" s="339" t="s">
        <v>6193</v>
      </c>
      <c r="F9" s="341"/>
      <c r="G9" s="341"/>
      <c r="H9" s="341"/>
      <c r="L9" s="34"/>
    </row>
    <row r="10" spans="2:56" s="1" customFormat="1" ht="12" customHeight="1" x14ac:dyDescent="0.2">
      <c r="B10" s="34"/>
      <c r="D10" s="28" t="s">
        <v>267</v>
      </c>
      <c r="L10" s="34"/>
    </row>
    <row r="11" spans="2:56" s="1" customFormat="1" ht="16.5" customHeight="1" x14ac:dyDescent="0.2">
      <c r="B11" s="34"/>
      <c r="E11" s="322" t="s">
        <v>6656</v>
      </c>
      <c r="F11" s="341"/>
      <c r="G11" s="341"/>
      <c r="H11" s="341"/>
      <c r="L11" s="34"/>
    </row>
    <row r="12" spans="2:56" s="1" customFormat="1" ht="11.25" x14ac:dyDescent="0.2">
      <c r="B12" s="34"/>
      <c r="L12" s="34"/>
    </row>
    <row r="13" spans="2:56" s="1" customFormat="1" ht="12" customHeight="1" x14ac:dyDescent="0.2">
      <c r="B13" s="34"/>
      <c r="D13" s="28" t="s">
        <v>18</v>
      </c>
      <c r="F13" s="26" t="s">
        <v>43</v>
      </c>
      <c r="I13" s="28" t="s">
        <v>20</v>
      </c>
      <c r="J13" s="26" t="s">
        <v>43</v>
      </c>
      <c r="L13" s="34"/>
    </row>
    <row r="14" spans="2:56" s="1" customFormat="1" ht="12" customHeight="1" x14ac:dyDescent="0.2">
      <c r="B14" s="34"/>
      <c r="D14" s="28" t="s">
        <v>22</v>
      </c>
      <c r="F14" s="26" t="s">
        <v>23</v>
      </c>
      <c r="I14" s="28" t="s">
        <v>24</v>
      </c>
      <c r="J14" s="51" t="str">
        <f>'Rekapitulace stavby'!AN8</f>
        <v>5.8.2025 - revize</v>
      </c>
      <c r="L14" s="34"/>
    </row>
    <row r="15" spans="2:56" s="1" customFormat="1" ht="10.9" customHeight="1" x14ac:dyDescent="0.2">
      <c r="B15" s="34"/>
      <c r="L15" s="34"/>
    </row>
    <row r="16" spans="2:5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23.25" customHeight="1" x14ac:dyDescent="0.2">
      <c r="B29" s="94"/>
      <c r="E29" s="305" t="s">
        <v>6657</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ROUND(J90,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ROUND((SUM(BE90:BE123)),  2)</f>
        <v>0</v>
      </c>
      <c r="I35" s="96">
        <v>0.21</v>
      </c>
      <c r="J35" s="84">
        <f>ROUND(((SUM(BE90:BE123))*I35),  2)</f>
        <v>0</v>
      </c>
      <c r="L35" s="34"/>
    </row>
    <row r="36" spans="2:12" s="1" customFormat="1" ht="14.45" customHeight="1" x14ac:dyDescent="0.2">
      <c r="B36" s="34"/>
      <c r="E36" s="28" t="s">
        <v>53</v>
      </c>
      <c r="F36" s="84">
        <f>ROUND((SUM(BF90:BF123)),  2)</f>
        <v>0</v>
      </c>
      <c r="I36" s="96">
        <v>0.12</v>
      </c>
      <c r="J36" s="84">
        <f>ROUND(((SUM(BF90:BF123))*I36),  2)</f>
        <v>0</v>
      </c>
      <c r="L36" s="34"/>
    </row>
    <row r="37" spans="2:12" s="1" customFormat="1" ht="14.45" hidden="1" customHeight="1" x14ac:dyDescent="0.2">
      <c r="B37" s="34"/>
      <c r="E37" s="28" t="s">
        <v>54</v>
      </c>
      <c r="F37" s="84">
        <f>ROUND((SUM(BG90:BG123)),  2)</f>
        <v>0</v>
      </c>
      <c r="I37" s="96">
        <v>0.21</v>
      </c>
      <c r="J37" s="84">
        <f>0</f>
        <v>0</v>
      </c>
      <c r="L37" s="34"/>
    </row>
    <row r="38" spans="2:12" s="1" customFormat="1" ht="14.45" hidden="1" customHeight="1" x14ac:dyDescent="0.2">
      <c r="B38" s="34"/>
      <c r="E38" s="28" t="s">
        <v>55</v>
      </c>
      <c r="F38" s="84">
        <f>ROUND((SUM(BH90:BH123)),  2)</f>
        <v>0</v>
      </c>
      <c r="I38" s="96">
        <v>0.12</v>
      </c>
      <c r="J38" s="84">
        <f>0</f>
        <v>0</v>
      </c>
      <c r="L38" s="34"/>
    </row>
    <row r="39" spans="2:12" s="1" customFormat="1" ht="14.45" hidden="1" customHeight="1" x14ac:dyDescent="0.2">
      <c r="B39" s="34"/>
      <c r="E39" s="28" t="s">
        <v>56</v>
      </c>
      <c r="F39" s="84">
        <f>ROUND((SUM(BI90:BI123)),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6193</v>
      </c>
      <c r="F52" s="341"/>
      <c r="G52" s="341"/>
      <c r="H52" s="341"/>
      <c r="L52" s="34"/>
    </row>
    <row r="53" spans="2:47" s="1" customFormat="1" ht="12" customHeight="1" x14ac:dyDescent="0.2">
      <c r="B53" s="34"/>
      <c r="C53" s="28" t="s">
        <v>267</v>
      </c>
      <c r="L53" s="34"/>
    </row>
    <row r="54" spans="2:47" s="1" customFormat="1" ht="16.5" customHeight="1" x14ac:dyDescent="0.2">
      <c r="B54" s="34"/>
      <c r="E54" s="322" t="str">
        <f>E11</f>
        <v>S - Sanace zemní pláně</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J90</f>
        <v>0</v>
      </c>
      <c r="L63" s="34"/>
      <c r="AU63" s="18" t="s">
        <v>272</v>
      </c>
    </row>
    <row r="64" spans="2:47" s="8" customFormat="1" ht="24.95" customHeight="1" x14ac:dyDescent="0.2">
      <c r="B64" s="106"/>
      <c r="D64" s="107" t="s">
        <v>6658</v>
      </c>
      <c r="E64" s="108"/>
      <c r="F64" s="108"/>
      <c r="G64" s="108"/>
      <c r="H64" s="108"/>
      <c r="I64" s="108"/>
      <c r="J64" s="109">
        <f>J91</f>
        <v>0</v>
      </c>
      <c r="L64" s="106"/>
    </row>
    <row r="65" spans="2:12" s="9" customFormat="1" ht="19.899999999999999" customHeight="1" x14ac:dyDescent="0.2">
      <c r="B65" s="110"/>
      <c r="D65" s="111" t="s">
        <v>6659</v>
      </c>
      <c r="E65" s="112"/>
      <c r="F65" s="112"/>
      <c r="G65" s="112"/>
      <c r="H65" s="112"/>
      <c r="I65" s="112"/>
      <c r="J65" s="113">
        <f>J92</f>
        <v>0</v>
      </c>
      <c r="L65" s="110"/>
    </row>
    <row r="66" spans="2:12" s="9" customFormat="1" ht="19.899999999999999" customHeight="1" x14ac:dyDescent="0.2">
      <c r="B66" s="110"/>
      <c r="D66" s="111" t="s">
        <v>6194</v>
      </c>
      <c r="E66" s="112"/>
      <c r="F66" s="112"/>
      <c r="G66" s="112"/>
      <c r="H66" s="112"/>
      <c r="I66" s="112"/>
      <c r="J66" s="113">
        <f>J110</f>
        <v>0</v>
      </c>
      <c r="L66" s="110"/>
    </row>
    <row r="67" spans="2:12" s="9" customFormat="1" ht="19.899999999999999" customHeight="1" x14ac:dyDescent="0.2">
      <c r="B67" s="110"/>
      <c r="D67" s="111" t="s">
        <v>278</v>
      </c>
      <c r="E67" s="112"/>
      <c r="F67" s="112"/>
      <c r="G67" s="112"/>
      <c r="H67" s="112"/>
      <c r="I67" s="112"/>
      <c r="J67" s="113">
        <f>J114</f>
        <v>0</v>
      </c>
      <c r="L67" s="110"/>
    </row>
    <row r="68" spans="2:12" s="9" customFormat="1" ht="19.899999999999999" customHeight="1" x14ac:dyDescent="0.2">
      <c r="B68" s="110"/>
      <c r="D68" s="111" t="s">
        <v>281</v>
      </c>
      <c r="E68" s="112"/>
      <c r="F68" s="112"/>
      <c r="G68" s="112"/>
      <c r="H68" s="112"/>
      <c r="I68" s="112"/>
      <c r="J68" s="113">
        <f>J121</f>
        <v>0</v>
      </c>
      <c r="L68" s="110"/>
    </row>
    <row r="69" spans="2:12" s="1" customFormat="1" ht="21.75" customHeight="1" x14ac:dyDescent="0.2">
      <c r="B69" s="34"/>
      <c r="L69" s="34"/>
    </row>
    <row r="70" spans="2:12" s="1" customFormat="1" ht="6.95" customHeight="1" x14ac:dyDescent="0.2">
      <c r="B70" s="43"/>
      <c r="C70" s="44"/>
      <c r="D70" s="44"/>
      <c r="E70" s="44"/>
      <c r="F70" s="44"/>
      <c r="G70" s="44"/>
      <c r="H70" s="44"/>
      <c r="I70" s="44"/>
      <c r="J70" s="44"/>
      <c r="K70" s="44"/>
      <c r="L70" s="34"/>
    </row>
    <row r="74" spans="2:12" s="1" customFormat="1" ht="6.95" customHeight="1" x14ac:dyDescent="0.2">
      <c r="B74" s="45"/>
      <c r="C74" s="46"/>
      <c r="D74" s="46"/>
      <c r="E74" s="46"/>
      <c r="F74" s="46"/>
      <c r="G74" s="46"/>
      <c r="H74" s="46"/>
      <c r="I74" s="46"/>
      <c r="J74" s="46"/>
      <c r="K74" s="46"/>
      <c r="L74" s="34"/>
    </row>
    <row r="75" spans="2:12" s="1" customFormat="1" ht="24.95" customHeight="1" x14ac:dyDescent="0.2">
      <c r="B75" s="34"/>
      <c r="C75" s="22" t="s">
        <v>296</v>
      </c>
      <c r="L75" s="34"/>
    </row>
    <row r="76" spans="2:12" s="1" customFormat="1" ht="6.95" customHeight="1" x14ac:dyDescent="0.2">
      <c r="B76" s="34"/>
      <c r="L76" s="34"/>
    </row>
    <row r="77" spans="2:12" s="1" customFormat="1" ht="12" customHeight="1" x14ac:dyDescent="0.2">
      <c r="B77" s="34"/>
      <c r="C77" s="28" t="s">
        <v>16</v>
      </c>
      <c r="L77" s="34"/>
    </row>
    <row r="78" spans="2:12" s="1" customFormat="1" ht="16.5" customHeight="1" x14ac:dyDescent="0.2">
      <c r="B78" s="34"/>
      <c r="E78" s="339" t="str">
        <f>E7</f>
        <v>Stavba č. 3145 TV Vinoř, etapa 0012 – ČOV Vinoř</v>
      </c>
      <c r="F78" s="340"/>
      <c r="G78" s="340"/>
      <c r="H78" s="340"/>
      <c r="L78" s="34"/>
    </row>
    <row r="79" spans="2:12" ht="12" customHeight="1" x14ac:dyDescent="0.2">
      <c r="B79" s="21"/>
      <c r="C79" s="28" t="s">
        <v>265</v>
      </c>
      <c r="L79" s="21"/>
    </row>
    <row r="80" spans="2:12" s="1" customFormat="1" ht="16.5" customHeight="1" x14ac:dyDescent="0.2">
      <c r="B80" s="34"/>
      <c r="E80" s="339" t="s">
        <v>6193</v>
      </c>
      <c r="F80" s="341"/>
      <c r="G80" s="341"/>
      <c r="H80" s="341"/>
      <c r="L80" s="34"/>
    </row>
    <row r="81" spans="2:65" s="1" customFormat="1" ht="12" customHeight="1" x14ac:dyDescent="0.2">
      <c r="B81" s="34"/>
      <c r="C81" s="28" t="s">
        <v>267</v>
      </c>
      <c r="L81" s="34"/>
    </row>
    <row r="82" spans="2:65" s="1" customFormat="1" ht="16.5" customHeight="1" x14ac:dyDescent="0.2">
      <c r="B82" s="34"/>
      <c r="E82" s="322" t="str">
        <f>E11</f>
        <v>S - Sanace zemní pláně</v>
      </c>
      <c r="F82" s="341"/>
      <c r="G82" s="341"/>
      <c r="H82" s="341"/>
      <c r="L82" s="34"/>
    </row>
    <row r="83" spans="2:65" s="1" customFormat="1" ht="6.95" customHeight="1" x14ac:dyDescent="0.2">
      <c r="B83" s="34"/>
      <c r="L83" s="34"/>
    </row>
    <row r="84" spans="2:65" s="1" customFormat="1" ht="12" customHeight="1" x14ac:dyDescent="0.2">
      <c r="B84" s="34"/>
      <c r="C84" s="28" t="s">
        <v>22</v>
      </c>
      <c r="F84" s="26" t="str">
        <f>F14</f>
        <v>Praha</v>
      </c>
      <c r="I84" s="28" t="s">
        <v>24</v>
      </c>
      <c r="J84" s="51" t="str">
        <f>IF(J14="","",J14)</f>
        <v>5.8.2025 - revize</v>
      </c>
      <c r="L84" s="34"/>
    </row>
    <row r="85" spans="2:65" s="1" customFormat="1" ht="6.95" customHeight="1" x14ac:dyDescent="0.2">
      <c r="B85" s="34"/>
      <c r="L85" s="34"/>
    </row>
    <row r="86" spans="2:65" s="1" customFormat="1" ht="25.7" customHeight="1" x14ac:dyDescent="0.2">
      <c r="B86" s="34"/>
      <c r="C86" s="28" t="s">
        <v>29</v>
      </c>
      <c r="F86" s="26" t="str">
        <f>E17</f>
        <v>PVS, a.s, Evropská 866/67, Praha 6, 160 00</v>
      </c>
      <c r="I86" s="28" t="s">
        <v>37</v>
      </c>
      <c r="J86" s="32" t="str">
        <f>E23</f>
        <v>d plus projektová a inženýrská a.s.</v>
      </c>
      <c r="L86" s="34"/>
    </row>
    <row r="87" spans="2:65" s="1" customFormat="1" ht="15.2" customHeight="1" x14ac:dyDescent="0.2">
      <c r="B87" s="34"/>
      <c r="C87" s="28" t="s">
        <v>35</v>
      </c>
      <c r="F87" s="26" t="str">
        <f>IF(E20="","",E20)</f>
        <v>Vyplň údaj</v>
      </c>
      <c r="I87" s="28" t="s">
        <v>42</v>
      </c>
      <c r="J87" s="32" t="str">
        <f>E26</f>
        <v xml:space="preserve"> </v>
      </c>
      <c r="L87" s="34"/>
    </row>
    <row r="88" spans="2:65" s="1" customFormat="1" ht="10.35" customHeight="1" x14ac:dyDescent="0.2">
      <c r="B88" s="34"/>
      <c r="L88" s="34"/>
    </row>
    <row r="89" spans="2:65" s="10" customFormat="1" ht="29.25" customHeight="1" x14ac:dyDescent="0.2">
      <c r="B89" s="114"/>
      <c r="C89" s="115" t="s">
        <v>297</v>
      </c>
      <c r="D89" s="116" t="s">
        <v>66</v>
      </c>
      <c r="E89" s="116" t="s">
        <v>62</v>
      </c>
      <c r="F89" s="116" t="s">
        <v>63</v>
      </c>
      <c r="G89" s="116" t="s">
        <v>298</v>
      </c>
      <c r="H89" s="116" t="s">
        <v>299</v>
      </c>
      <c r="I89" s="116" t="s">
        <v>300</v>
      </c>
      <c r="J89" s="116" t="s">
        <v>271</v>
      </c>
      <c r="K89" s="117" t="s">
        <v>301</v>
      </c>
      <c r="L89" s="114"/>
      <c r="M89" s="58" t="s">
        <v>43</v>
      </c>
      <c r="N89" s="59" t="s">
        <v>51</v>
      </c>
      <c r="O89" s="59" t="s">
        <v>302</v>
      </c>
      <c r="P89" s="59" t="s">
        <v>303</v>
      </c>
      <c r="Q89" s="59" t="s">
        <v>304</v>
      </c>
      <c r="R89" s="59" t="s">
        <v>305</v>
      </c>
      <c r="S89" s="59" t="s">
        <v>306</v>
      </c>
      <c r="T89" s="60" t="s">
        <v>307</v>
      </c>
    </row>
    <row r="90" spans="2:65" s="1" customFormat="1" ht="22.9" customHeight="1" x14ac:dyDescent="0.25">
      <c r="B90" s="34"/>
      <c r="C90" s="63" t="s">
        <v>308</v>
      </c>
      <c r="J90" s="118">
        <f>BK90</f>
        <v>0</v>
      </c>
      <c r="L90" s="34"/>
      <c r="M90" s="61"/>
      <c r="N90" s="52"/>
      <c r="O90" s="52"/>
      <c r="P90" s="119">
        <f>P91</f>
        <v>0</v>
      </c>
      <c r="Q90" s="52"/>
      <c r="R90" s="119">
        <f>R91</f>
        <v>2.3565360000000002</v>
      </c>
      <c r="S90" s="52"/>
      <c r="T90" s="120">
        <f>T91</f>
        <v>0</v>
      </c>
      <c r="AT90" s="18" t="s">
        <v>80</v>
      </c>
      <c r="AU90" s="18" t="s">
        <v>272</v>
      </c>
      <c r="BK90" s="121">
        <f>BK91</f>
        <v>0</v>
      </c>
    </row>
    <row r="91" spans="2:65" s="11" customFormat="1" ht="25.9" customHeight="1" x14ac:dyDescent="0.2">
      <c r="B91" s="122"/>
      <c r="D91" s="123" t="s">
        <v>80</v>
      </c>
      <c r="E91" s="124" t="s">
        <v>309</v>
      </c>
      <c r="F91" s="124" t="s">
        <v>6660</v>
      </c>
      <c r="I91" s="125"/>
      <c r="J91" s="126">
        <f>BK91</f>
        <v>0</v>
      </c>
      <c r="L91" s="122"/>
      <c r="M91" s="127"/>
      <c r="P91" s="128">
        <f>P92+P110+P114+P121</f>
        <v>0</v>
      </c>
      <c r="R91" s="128">
        <f>R92+R110+R114+R121</f>
        <v>2.3565360000000002</v>
      </c>
      <c r="T91" s="129">
        <f>T92+T110+T114+T121</f>
        <v>0</v>
      </c>
      <c r="AR91" s="123" t="s">
        <v>88</v>
      </c>
      <c r="AT91" s="130" t="s">
        <v>80</v>
      </c>
      <c r="AU91" s="130" t="s">
        <v>81</v>
      </c>
      <c r="AY91" s="123" t="s">
        <v>311</v>
      </c>
      <c r="BK91" s="131">
        <f>BK92+BK110+BK114+BK121</f>
        <v>0</v>
      </c>
    </row>
    <row r="92" spans="2:65" s="11" customFormat="1" ht="22.9" customHeight="1" x14ac:dyDescent="0.2">
      <c r="B92" s="122"/>
      <c r="D92" s="123" t="s">
        <v>80</v>
      </c>
      <c r="E92" s="132" t="s">
        <v>88</v>
      </c>
      <c r="F92" s="132" t="s">
        <v>6661</v>
      </c>
      <c r="I92" s="125"/>
      <c r="J92" s="133">
        <f>BK92</f>
        <v>0</v>
      </c>
      <c r="L92" s="122"/>
      <c r="M92" s="127"/>
      <c r="P92" s="128">
        <f>SUM(P93:P109)</f>
        <v>0</v>
      </c>
      <c r="R92" s="128">
        <f>SUM(R93:R109)</f>
        <v>0</v>
      </c>
      <c r="T92" s="129">
        <f>SUM(T93:T109)</f>
        <v>0</v>
      </c>
      <c r="AR92" s="123" t="s">
        <v>88</v>
      </c>
      <c r="AT92" s="130" t="s">
        <v>80</v>
      </c>
      <c r="AU92" s="130" t="s">
        <v>88</v>
      </c>
      <c r="AY92" s="123" t="s">
        <v>311</v>
      </c>
      <c r="BK92" s="131">
        <f>SUM(BK93:BK109)</f>
        <v>0</v>
      </c>
    </row>
    <row r="93" spans="2:65" s="1" customFormat="1" ht="24.2" customHeight="1" x14ac:dyDescent="0.2">
      <c r="B93" s="34"/>
      <c r="C93" s="134" t="s">
        <v>88</v>
      </c>
      <c r="D93" s="134" t="s">
        <v>313</v>
      </c>
      <c r="E93" s="135" t="s">
        <v>6662</v>
      </c>
      <c r="F93" s="136" t="s">
        <v>6663</v>
      </c>
      <c r="G93" s="137" t="s">
        <v>316</v>
      </c>
      <c r="H93" s="138">
        <v>1262.43</v>
      </c>
      <c r="I93" s="139"/>
      <c r="J93" s="140">
        <f>ROUND(I93*H93,2)</f>
        <v>0</v>
      </c>
      <c r="K93" s="136" t="s">
        <v>317</v>
      </c>
      <c r="L93" s="34"/>
      <c r="M93" s="141" t="s">
        <v>43</v>
      </c>
      <c r="N93" s="142" t="s">
        <v>52</v>
      </c>
      <c r="P93" s="143">
        <f>O93*H93</f>
        <v>0</v>
      </c>
      <c r="Q93" s="143">
        <v>0</v>
      </c>
      <c r="R93" s="143">
        <f>Q93*H93</f>
        <v>0</v>
      </c>
      <c r="S93" s="143">
        <v>0</v>
      </c>
      <c r="T93" s="144">
        <f>S93*H93</f>
        <v>0</v>
      </c>
      <c r="AR93" s="145" t="s">
        <v>318</v>
      </c>
      <c r="AT93" s="145" t="s">
        <v>313</v>
      </c>
      <c r="AU93" s="145" t="s">
        <v>90</v>
      </c>
      <c r="AY93" s="18" t="s">
        <v>311</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318</v>
      </c>
      <c r="BM93" s="145" t="s">
        <v>6664</v>
      </c>
    </row>
    <row r="94" spans="2:65" s="1" customFormat="1" ht="11.25" x14ac:dyDescent="0.2">
      <c r="B94" s="34"/>
      <c r="D94" s="147" t="s">
        <v>320</v>
      </c>
      <c r="F94" s="148" t="s">
        <v>6665</v>
      </c>
      <c r="I94" s="149"/>
      <c r="L94" s="34"/>
      <c r="M94" s="150"/>
      <c r="T94" s="55"/>
      <c r="AT94" s="18" t="s">
        <v>320</v>
      </c>
      <c r="AU94" s="18" t="s">
        <v>90</v>
      </c>
    </row>
    <row r="95" spans="2:65" s="12" customFormat="1" ht="11.25" x14ac:dyDescent="0.2">
      <c r="B95" s="151"/>
      <c r="D95" s="152" t="s">
        <v>322</v>
      </c>
      <c r="E95" s="153" t="s">
        <v>43</v>
      </c>
      <c r="F95" s="154" t="s">
        <v>6261</v>
      </c>
      <c r="H95" s="155">
        <v>2805.4</v>
      </c>
      <c r="I95" s="156"/>
      <c r="L95" s="151"/>
      <c r="M95" s="157"/>
      <c r="T95" s="158"/>
      <c r="AT95" s="153" t="s">
        <v>322</v>
      </c>
      <c r="AU95" s="153" t="s">
        <v>90</v>
      </c>
      <c r="AV95" s="12" t="s">
        <v>90</v>
      </c>
      <c r="AW95" s="12" t="s">
        <v>41</v>
      </c>
      <c r="AX95" s="12" t="s">
        <v>81</v>
      </c>
      <c r="AY95" s="153" t="s">
        <v>311</v>
      </c>
    </row>
    <row r="96" spans="2:65" s="13" customFormat="1" ht="11.25" x14ac:dyDescent="0.2">
      <c r="B96" s="159"/>
      <c r="D96" s="152" t="s">
        <v>322</v>
      </c>
      <c r="E96" s="160" t="s">
        <v>6654</v>
      </c>
      <c r="F96" s="161" t="s">
        <v>331</v>
      </c>
      <c r="H96" s="162">
        <v>2805.4</v>
      </c>
      <c r="I96" s="163"/>
      <c r="L96" s="159"/>
      <c r="M96" s="164"/>
      <c r="T96" s="165"/>
      <c r="AT96" s="160" t="s">
        <v>322</v>
      </c>
      <c r="AU96" s="160" t="s">
        <v>90</v>
      </c>
      <c r="AV96" s="13" t="s">
        <v>318</v>
      </c>
      <c r="AW96" s="13" t="s">
        <v>41</v>
      </c>
      <c r="AX96" s="13" t="s">
        <v>81</v>
      </c>
      <c r="AY96" s="160" t="s">
        <v>311</v>
      </c>
    </row>
    <row r="97" spans="2:65" s="12" customFormat="1" ht="11.25" x14ac:dyDescent="0.2">
      <c r="B97" s="151"/>
      <c r="D97" s="152" t="s">
        <v>322</v>
      </c>
      <c r="E97" s="153" t="s">
        <v>6651</v>
      </c>
      <c r="F97" s="154" t="s">
        <v>6666</v>
      </c>
      <c r="H97" s="155">
        <v>1262.43</v>
      </c>
      <c r="I97" s="156"/>
      <c r="L97" s="151"/>
      <c r="M97" s="157"/>
      <c r="T97" s="158"/>
      <c r="AT97" s="153" t="s">
        <v>322</v>
      </c>
      <c r="AU97" s="153" t="s">
        <v>90</v>
      </c>
      <c r="AV97" s="12" t="s">
        <v>90</v>
      </c>
      <c r="AW97" s="12" t="s">
        <v>41</v>
      </c>
      <c r="AX97" s="12" t="s">
        <v>88</v>
      </c>
      <c r="AY97" s="153" t="s">
        <v>311</v>
      </c>
    </row>
    <row r="98" spans="2:65" s="1" customFormat="1" ht="37.9" customHeight="1" x14ac:dyDescent="0.2">
      <c r="B98" s="34"/>
      <c r="C98" s="134" t="s">
        <v>90</v>
      </c>
      <c r="D98" s="134" t="s">
        <v>313</v>
      </c>
      <c r="E98" s="135" t="s">
        <v>1772</v>
      </c>
      <c r="F98" s="136" t="s">
        <v>1773</v>
      </c>
      <c r="G98" s="137" t="s">
        <v>316</v>
      </c>
      <c r="H98" s="138">
        <v>1262.43</v>
      </c>
      <c r="I98" s="139"/>
      <c r="J98" s="140">
        <f>ROUND(I98*H98,2)</f>
        <v>0</v>
      </c>
      <c r="K98" s="136" t="s">
        <v>317</v>
      </c>
      <c r="L98" s="34"/>
      <c r="M98" s="141" t="s">
        <v>43</v>
      </c>
      <c r="N98" s="142" t="s">
        <v>52</v>
      </c>
      <c r="P98" s="143">
        <f>O98*H98</f>
        <v>0</v>
      </c>
      <c r="Q98" s="143">
        <v>0</v>
      </c>
      <c r="R98" s="143">
        <f>Q98*H98</f>
        <v>0</v>
      </c>
      <c r="S98" s="143">
        <v>0</v>
      </c>
      <c r="T98" s="144">
        <f>S98*H98</f>
        <v>0</v>
      </c>
      <c r="AR98" s="145" t="s">
        <v>318</v>
      </c>
      <c r="AT98" s="145" t="s">
        <v>313</v>
      </c>
      <c r="AU98" s="145" t="s">
        <v>90</v>
      </c>
      <c r="AY98" s="18" t="s">
        <v>311</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318</v>
      </c>
      <c r="BM98" s="145" t="s">
        <v>6667</v>
      </c>
    </row>
    <row r="99" spans="2:65" s="1" customFormat="1" ht="11.25" x14ac:dyDescent="0.2">
      <c r="B99" s="34"/>
      <c r="D99" s="147" t="s">
        <v>320</v>
      </c>
      <c r="F99" s="148" t="s">
        <v>1775</v>
      </c>
      <c r="I99" s="149"/>
      <c r="L99" s="34"/>
      <c r="M99" s="150"/>
      <c r="T99" s="55"/>
      <c r="AT99" s="18" t="s">
        <v>320</v>
      </c>
      <c r="AU99" s="18" t="s">
        <v>90</v>
      </c>
    </row>
    <row r="100" spans="2:65" s="12" customFormat="1" ht="11.25" x14ac:dyDescent="0.2">
      <c r="B100" s="151"/>
      <c r="D100" s="152" t="s">
        <v>322</v>
      </c>
      <c r="E100" s="153" t="s">
        <v>43</v>
      </c>
      <c r="F100" s="154" t="s">
        <v>6668</v>
      </c>
      <c r="H100" s="155">
        <v>1262.43</v>
      </c>
      <c r="I100" s="156"/>
      <c r="L100" s="151"/>
      <c r="M100" s="157"/>
      <c r="T100" s="158"/>
      <c r="AT100" s="153" t="s">
        <v>322</v>
      </c>
      <c r="AU100" s="153" t="s">
        <v>90</v>
      </c>
      <c r="AV100" s="12" t="s">
        <v>90</v>
      </c>
      <c r="AW100" s="12" t="s">
        <v>41</v>
      </c>
      <c r="AX100" s="12" t="s">
        <v>88</v>
      </c>
      <c r="AY100" s="153" t="s">
        <v>311</v>
      </c>
    </row>
    <row r="101" spans="2:65" s="1" customFormat="1" ht="37.9" customHeight="1" x14ac:dyDescent="0.2">
      <c r="B101" s="34"/>
      <c r="C101" s="134" t="s">
        <v>96</v>
      </c>
      <c r="D101" s="134" t="s">
        <v>313</v>
      </c>
      <c r="E101" s="135" t="s">
        <v>1778</v>
      </c>
      <c r="F101" s="136" t="s">
        <v>1779</v>
      </c>
      <c r="G101" s="137" t="s">
        <v>316</v>
      </c>
      <c r="H101" s="138">
        <v>5049.72</v>
      </c>
      <c r="I101" s="139"/>
      <c r="J101" s="140">
        <f>ROUND(I101*H101,2)</f>
        <v>0</v>
      </c>
      <c r="K101" s="136" t="s">
        <v>317</v>
      </c>
      <c r="L101" s="34"/>
      <c r="M101" s="141" t="s">
        <v>43</v>
      </c>
      <c r="N101" s="142" t="s">
        <v>52</v>
      </c>
      <c r="P101" s="143">
        <f>O101*H101</f>
        <v>0</v>
      </c>
      <c r="Q101" s="143">
        <v>0</v>
      </c>
      <c r="R101" s="143">
        <f>Q101*H101</f>
        <v>0</v>
      </c>
      <c r="S101" s="143">
        <v>0</v>
      </c>
      <c r="T101" s="144">
        <f>S101*H101</f>
        <v>0</v>
      </c>
      <c r="AR101" s="145" t="s">
        <v>318</v>
      </c>
      <c r="AT101" s="145" t="s">
        <v>313</v>
      </c>
      <c r="AU101" s="145" t="s">
        <v>90</v>
      </c>
      <c r="AY101" s="18" t="s">
        <v>311</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318</v>
      </c>
      <c r="BM101" s="145" t="s">
        <v>6669</v>
      </c>
    </row>
    <row r="102" spans="2:65" s="1" customFormat="1" ht="11.25" x14ac:dyDescent="0.2">
      <c r="B102" s="34"/>
      <c r="D102" s="147" t="s">
        <v>320</v>
      </c>
      <c r="F102" s="148" t="s">
        <v>1781</v>
      </c>
      <c r="I102" s="149"/>
      <c r="L102" s="34"/>
      <c r="M102" s="150"/>
      <c r="T102" s="55"/>
      <c r="AT102" s="18" t="s">
        <v>320</v>
      </c>
      <c r="AU102" s="18" t="s">
        <v>90</v>
      </c>
    </row>
    <row r="103" spans="2:65" s="12" customFormat="1" ht="11.25" x14ac:dyDescent="0.2">
      <c r="B103" s="151"/>
      <c r="D103" s="152" t="s">
        <v>322</v>
      </c>
      <c r="F103" s="154" t="s">
        <v>6670</v>
      </c>
      <c r="H103" s="155">
        <v>5049.72</v>
      </c>
      <c r="I103" s="156"/>
      <c r="L103" s="151"/>
      <c r="M103" s="157"/>
      <c r="T103" s="158"/>
      <c r="AT103" s="153" t="s">
        <v>322</v>
      </c>
      <c r="AU103" s="153" t="s">
        <v>90</v>
      </c>
      <c r="AV103" s="12" t="s">
        <v>90</v>
      </c>
      <c r="AW103" s="12" t="s">
        <v>4</v>
      </c>
      <c r="AX103" s="12" t="s">
        <v>88</v>
      </c>
      <c r="AY103" s="153" t="s">
        <v>311</v>
      </c>
    </row>
    <row r="104" spans="2:65" s="1" customFormat="1" ht="24.2" customHeight="1" x14ac:dyDescent="0.2">
      <c r="B104" s="34"/>
      <c r="C104" s="134" t="s">
        <v>318</v>
      </c>
      <c r="D104" s="134" t="s">
        <v>313</v>
      </c>
      <c r="E104" s="135" t="s">
        <v>1849</v>
      </c>
      <c r="F104" s="136" t="s">
        <v>1850</v>
      </c>
      <c r="G104" s="137" t="s">
        <v>371</v>
      </c>
      <c r="H104" s="138">
        <v>2272.3739999999998</v>
      </c>
      <c r="I104" s="139"/>
      <c r="J104" s="140">
        <f>ROUND(I104*H104,2)</f>
        <v>0</v>
      </c>
      <c r="K104" s="136" t="s">
        <v>317</v>
      </c>
      <c r="L104" s="34"/>
      <c r="M104" s="141" t="s">
        <v>43</v>
      </c>
      <c r="N104" s="142" t="s">
        <v>52</v>
      </c>
      <c r="P104" s="143">
        <f>O104*H104</f>
        <v>0</v>
      </c>
      <c r="Q104" s="143">
        <v>0</v>
      </c>
      <c r="R104" s="143">
        <f>Q104*H104</f>
        <v>0</v>
      </c>
      <c r="S104" s="143">
        <v>0</v>
      </c>
      <c r="T104" s="144">
        <f>S104*H104</f>
        <v>0</v>
      </c>
      <c r="AR104" s="145" t="s">
        <v>318</v>
      </c>
      <c r="AT104" s="145" t="s">
        <v>313</v>
      </c>
      <c r="AU104" s="145" t="s">
        <v>90</v>
      </c>
      <c r="AY104" s="18" t="s">
        <v>311</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318</v>
      </c>
      <c r="BM104" s="145" t="s">
        <v>6671</v>
      </c>
    </row>
    <row r="105" spans="2:65" s="1" customFormat="1" ht="11.25" x14ac:dyDescent="0.2">
      <c r="B105" s="34"/>
      <c r="D105" s="147" t="s">
        <v>320</v>
      </c>
      <c r="F105" s="148" t="s">
        <v>1852</v>
      </c>
      <c r="I105" s="149"/>
      <c r="L105" s="34"/>
      <c r="M105" s="150"/>
      <c r="T105" s="55"/>
      <c r="AT105" s="18" t="s">
        <v>320</v>
      </c>
      <c r="AU105" s="18" t="s">
        <v>90</v>
      </c>
    </row>
    <row r="106" spans="2:65" s="12" customFormat="1" ht="11.25" x14ac:dyDescent="0.2">
      <c r="B106" s="151"/>
      <c r="D106" s="152" t="s">
        <v>322</v>
      </c>
      <c r="E106" s="153" t="s">
        <v>43</v>
      </c>
      <c r="F106" s="154" t="s">
        <v>6672</v>
      </c>
      <c r="H106" s="155">
        <v>2272.3739999999998</v>
      </c>
      <c r="I106" s="156"/>
      <c r="L106" s="151"/>
      <c r="M106" s="157"/>
      <c r="T106" s="158"/>
      <c r="AT106" s="153" t="s">
        <v>322</v>
      </c>
      <c r="AU106" s="153" t="s">
        <v>90</v>
      </c>
      <c r="AV106" s="12" t="s">
        <v>90</v>
      </c>
      <c r="AW106" s="12" t="s">
        <v>41</v>
      </c>
      <c r="AX106" s="12" t="s">
        <v>88</v>
      </c>
      <c r="AY106" s="153" t="s">
        <v>311</v>
      </c>
    </row>
    <row r="107" spans="2:65" s="1" customFormat="1" ht="21.75" customHeight="1" x14ac:dyDescent="0.2">
      <c r="B107" s="34"/>
      <c r="C107" s="134" t="s">
        <v>344</v>
      </c>
      <c r="D107" s="134" t="s">
        <v>313</v>
      </c>
      <c r="E107" s="135" t="s">
        <v>6673</v>
      </c>
      <c r="F107" s="136" t="s">
        <v>6674</v>
      </c>
      <c r="G107" s="137" t="s">
        <v>250</v>
      </c>
      <c r="H107" s="138">
        <v>2805.4</v>
      </c>
      <c r="I107" s="139"/>
      <c r="J107" s="140">
        <f>ROUND(I107*H107,2)</f>
        <v>0</v>
      </c>
      <c r="K107" s="136" t="s">
        <v>317</v>
      </c>
      <c r="L107" s="34"/>
      <c r="M107" s="141" t="s">
        <v>43</v>
      </c>
      <c r="N107" s="142" t="s">
        <v>52</v>
      </c>
      <c r="P107" s="143">
        <f>O107*H107</f>
        <v>0</v>
      </c>
      <c r="Q107" s="143">
        <v>0</v>
      </c>
      <c r="R107" s="143">
        <f>Q107*H107</f>
        <v>0</v>
      </c>
      <c r="S107" s="143">
        <v>0</v>
      </c>
      <c r="T107" s="144">
        <f>S107*H107</f>
        <v>0</v>
      </c>
      <c r="AR107" s="145" t="s">
        <v>318</v>
      </c>
      <c r="AT107" s="145" t="s">
        <v>313</v>
      </c>
      <c r="AU107" s="145" t="s">
        <v>90</v>
      </c>
      <c r="AY107" s="18" t="s">
        <v>311</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318</v>
      </c>
      <c r="BM107" s="145" t="s">
        <v>6675</v>
      </c>
    </row>
    <row r="108" spans="2:65" s="1" customFormat="1" ht="11.25" x14ac:dyDescent="0.2">
      <c r="B108" s="34"/>
      <c r="D108" s="147" t="s">
        <v>320</v>
      </c>
      <c r="F108" s="148" t="s">
        <v>6676</v>
      </c>
      <c r="I108" s="149"/>
      <c r="L108" s="34"/>
      <c r="M108" s="150"/>
      <c r="T108" s="55"/>
      <c r="AT108" s="18" t="s">
        <v>320</v>
      </c>
      <c r="AU108" s="18" t="s">
        <v>90</v>
      </c>
    </row>
    <row r="109" spans="2:65" s="12" customFormat="1" ht="11.25" x14ac:dyDescent="0.2">
      <c r="B109" s="151"/>
      <c r="D109" s="152" t="s">
        <v>322</v>
      </c>
      <c r="E109" s="153" t="s">
        <v>43</v>
      </c>
      <c r="F109" s="154" t="s">
        <v>6654</v>
      </c>
      <c r="H109" s="155">
        <v>2805.4</v>
      </c>
      <c r="I109" s="156"/>
      <c r="L109" s="151"/>
      <c r="M109" s="157"/>
      <c r="T109" s="158"/>
      <c r="AT109" s="153" t="s">
        <v>322</v>
      </c>
      <c r="AU109" s="153" t="s">
        <v>90</v>
      </c>
      <c r="AV109" s="12" t="s">
        <v>90</v>
      </c>
      <c r="AW109" s="12" t="s">
        <v>41</v>
      </c>
      <c r="AX109" s="12" t="s">
        <v>88</v>
      </c>
      <c r="AY109" s="153" t="s">
        <v>311</v>
      </c>
    </row>
    <row r="110" spans="2:65" s="11" customFormat="1" ht="22.9" customHeight="1" x14ac:dyDescent="0.2">
      <c r="B110" s="122"/>
      <c r="D110" s="123" t="s">
        <v>80</v>
      </c>
      <c r="E110" s="132" t="s">
        <v>344</v>
      </c>
      <c r="F110" s="132" t="s">
        <v>6249</v>
      </c>
      <c r="I110" s="125"/>
      <c r="J110" s="133">
        <f>BK110</f>
        <v>0</v>
      </c>
      <c r="L110" s="122"/>
      <c r="M110" s="127"/>
      <c r="P110" s="128">
        <f>SUM(P111:P113)</f>
        <v>0</v>
      </c>
      <c r="R110" s="128">
        <f>SUM(R111:R113)</f>
        <v>0</v>
      </c>
      <c r="T110" s="129">
        <f>SUM(T111:T113)</f>
        <v>0</v>
      </c>
      <c r="AR110" s="123" t="s">
        <v>88</v>
      </c>
      <c r="AT110" s="130" t="s">
        <v>80</v>
      </c>
      <c r="AU110" s="130" t="s">
        <v>88</v>
      </c>
      <c r="AY110" s="123" t="s">
        <v>311</v>
      </c>
      <c r="BK110" s="131">
        <f>SUM(BK111:BK113)</f>
        <v>0</v>
      </c>
    </row>
    <row r="111" spans="2:65" s="1" customFormat="1" ht="21.75" customHeight="1" x14ac:dyDescent="0.2">
      <c r="B111" s="34"/>
      <c r="C111" s="134" t="s">
        <v>350</v>
      </c>
      <c r="D111" s="134" t="s">
        <v>313</v>
      </c>
      <c r="E111" s="135" t="s">
        <v>6677</v>
      </c>
      <c r="F111" s="136" t="s">
        <v>6678</v>
      </c>
      <c r="G111" s="137" t="s">
        <v>250</v>
      </c>
      <c r="H111" s="138">
        <v>8416.2000000000007</v>
      </c>
      <c r="I111" s="139"/>
      <c r="J111" s="140">
        <f>ROUND(I111*H111,2)</f>
        <v>0</v>
      </c>
      <c r="K111" s="136" t="s">
        <v>317</v>
      </c>
      <c r="L111" s="34"/>
      <c r="M111" s="141" t="s">
        <v>43</v>
      </c>
      <c r="N111" s="142" t="s">
        <v>52</v>
      </c>
      <c r="P111" s="143">
        <f>O111*H111</f>
        <v>0</v>
      </c>
      <c r="Q111" s="143">
        <v>0</v>
      </c>
      <c r="R111" s="143">
        <f>Q111*H111</f>
        <v>0</v>
      </c>
      <c r="S111" s="143">
        <v>0</v>
      </c>
      <c r="T111" s="144">
        <f>S111*H111</f>
        <v>0</v>
      </c>
      <c r="AR111" s="145" t="s">
        <v>318</v>
      </c>
      <c r="AT111" s="145" t="s">
        <v>313</v>
      </c>
      <c r="AU111" s="145" t="s">
        <v>90</v>
      </c>
      <c r="AY111" s="18" t="s">
        <v>311</v>
      </c>
      <c r="BE111" s="146">
        <f>IF(N111="základní",J111,0)</f>
        <v>0</v>
      </c>
      <c r="BF111" s="146">
        <f>IF(N111="snížená",J111,0)</f>
        <v>0</v>
      </c>
      <c r="BG111" s="146">
        <f>IF(N111="zákl. přenesená",J111,0)</f>
        <v>0</v>
      </c>
      <c r="BH111" s="146">
        <f>IF(N111="sníž. přenesená",J111,0)</f>
        <v>0</v>
      </c>
      <c r="BI111" s="146">
        <f>IF(N111="nulová",J111,0)</f>
        <v>0</v>
      </c>
      <c r="BJ111" s="18" t="s">
        <v>88</v>
      </c>
      <c r="BK111" s="146">
        <f>ROUND(I111*H111,2)</f>
        <v>0</v>
      </c>
      <c r="BL111" s="18" t="s">
        <v>318</v>
      </c>
      <c r="BM111" s="145" t="s">
        <v>6679</v>
      </c>
    </row>
    <row r="112" spans="2:65" s="1" customFormat="1" ht="11.25" x14ac:dyDescent="0.2">
      <c r="B112" s="34"/>
      <c r="D112" s="147" t="s">
        <v>320</v>
      </c>
      <c r="F112" s="148" t="s">
        <v>6680</v>
      </c>
      <c r="I112" s="149"/>
      <c r="L112" s="34"/>
      <c r="M112" s="150"/>
      <c r="T112" s="55"/>
      <c r="AT112" s="18" t="s">
        <v>320</v>
      </c>
      <c r="AU112" s="18" t="s">
        <v>90</v>
      </c>
    </row>
    <row r="113" spans="2:65" s="12" customFormat="1" ht="11.25" x14ac:dyDescent="0.2">
      <c r="B113" s="151"/>
      <c r="D113" s="152" t="s">
        <v>322</v>
      </c>
      <c r="E113" s="153" t="s">
        <v>43</v>
      </c>
      <c r="F113" s="154" t="s">
        <v>6681</v>
      </c>
      <c r="H113" s="155">
        <v>8416.2000000000007</v>
      </c>
      <c r="I113" s="156"/>
      <c r="L113" s="151"/>
      <c r="M113" s="157"/>
      <c r="T113" s="158"/>
      <c r="AT113" s="153" t="s">
        <v>322</v>
      </c>
      <c r="AU113" s="153" t="s">
        <v>90</v>
      </c>
      <c r="AV113" s="12" t="s">
        <v>90</v>
      </c>
      <c r="AW113" s="12" t="s">
        <v>41</v>
      </c>
      <c r="AX113" s="12" t="s">
        <v>88</v>
      </c>
      <c r="AY113" s="153" t="s">
        <v>311</v>
      </c>
    </row>
    <row r="114" spans="2:65" s="11" customFormat="1" ht="22.9" customHeight="1" x14ac:dyDescent="0.2">
      <c r="B114" s="122"/>
      <c r="D114" s="123" t="s">
        <v>80</v>
      </c>
      <c r="E114" s="132" t="s">
        <v>368</v>
      </c>
      <c r="F114" s="132" t="s">
        <v>708</v>
      </c>
      <c r="I114" s="125"/>
      <c r="J114" s="133">
        <f>BK114</f>
        <v>0</v>
      </c>
      <c r="L114" s="122"/>
      <c r="M114" s="127"/>
      <c r="P114" s="128">
        <f>SUM(P115:P120)</f>
        <v>0</v>
      </c>
      <c r="R114" s="128">
        <f>SUM(R115:R120)</f>
        <v>2.3565360000000002</v>
      </c>
      <c r="T114" s="129">
        <f>SUM(T115:T120)</f>
        <v>0</v>
      </c>
      <c r="AR114" s="123" t="s">
        <v>88</v>
      </c>
      <c r="AT114" s="130" t="s">
        <v>80</v>
      </c>
      <c r="AU114" s="130" t="s">
        <v>88</v>
      </c>
      <c r="AY114" s="123" t="s">
        <v>311</v>
      </c>
      <c r="BK114" s="131">
        <f>SUM(BK115:BK120)</f>
        <v>0</v>
      </c>
    </row>
    <row r="115" spans="2:65" s="1" customFormat="1" ht="16.5" customHeight="1" x14ac:dyDescent="0.2">
      <c r="B115" s="34"/>
      <c r="C115" s="134" t="s">
        <v>356</v>
      </c>
      <c r="D115" s="134" t="s">
        <v>313</v>
      </c>
      <c r="E115" s="135" t="s">
        <v>6682</v>
      </c>
      <c r="F115" s="136" t="s">
        <v>6683</v>
      </c>
      <c r="G115" s="137" t="s">
        <v>250</v>
      </c>
      <c r="H115" s="138">
        <v>2805.4</v>
      </c>
      <c r="I115" s="139"/>
      <c r="J115" s="140">
        <f>ROUND(I115*H115,2)</f>
        <v>0</v>
      </c>
      <c r="K115" s="136" t="s">
        <v>317</v>
      </c>
      <c r="L115" s="34"/>
      <c r="M115" s="141" t="s">
        <v>43</v>
      </c>
      <c r="N115" s="142" t="s">
        <v>52</v>
      </c>
      <c r="P115" s="143">
        <f>O115*H115</f>
        <v>0</v>
      </c>
      <c r="Q115" s="143">
        <v>3.6999999999999999E-4</v>
      </c>
      <c r="R115" s="143">
        <f>Q115*H115</f>
        <v>1.037998</v>
      </c>
      <c r="S115" s="143">
        <v>0</v>
      </c>
      <c r="T115" s="144">
        <f>S115*H115</f>
        <v>0</v>
      </c>
      <c r="AR115" s="145" t="s">
        <v>318</v>
      </c>
      <c r="AT115" s="145" t="s">
        <v>313</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6684</v>
      </c>
    </row>
    <row r="116" spans="2:65" s="1" customFormat="1" ht="11.25" x14ac:dyDescent="0.2">
      <c r="B116" s="34"/>
      <c r="D116" s="147" t="s">
        <v>320</v>
      </c>
      <c r="F116" s="148" t="s">
        <v>6685</v>
      </c>
      <c r="I116" s="149"/>
      <c r="L116" s="34"/>
      <c r="M116" s="150"/>
      <c r="T116" s="55"/>
      <c r="AT116" s="18" t="s">
        <v>320</v>
      </c>
      <c r="AU116" s="18" t="s">
        <v>90</v>
      </c>
    </row>
    <row r="117" spans="2:65" s="12" customFormat="1" ht="11.25" x14ac:dyDescent="0.2">
      <c r="B117" s="151"/>
      <c r="D117" s="152" t="s">
        <v>322</v>
      </c>
      <c r="E117" s="153" t="s">
        <v>43</v>
      </c>
      <c r="F117" s="154" t="s">
        <v>6654</v>
      </c>
      <c r="H117" s="155">
        <v>2805.4</v>
      </c>
      <c r="I117" s="156"/>
      <c r="L117" s="151"/>
      <c r="M117" s="157"/>
      <c r="T117" s="158"/>
      <c r="AT117" s="153" t="s">
        <v>322</v>
      </c>
      <c r="AU117" s="153" t="s">
        <v>90</v>
      </c>
      <c r="AV117" s="12" t="s">
        <v>90</v>
      </c>
      <c r="AW117" s="12" t="s">
        <v>41</v>
      </c>
      <c r="AX117" s="12" t="s">
        <v>88</v>
      </c>
      <c r="AY117" s="153" t="s">
        <v>311</v>
      </c>
    </row>
    <row r="118" spans="2:65" s="1" customFormat="1" ht="16.5" customHeight="1" x14ac:dyDescent="0.2">
      <c r="B118" s="34"/>
      <c r="C118" s="134" t="s">
        <v>362</v>
      </c>
      <c r="D118" s="134" t="s">
        <v>313</v>
      </c>
      <c r="E118" s="135" t="s">
        <v>6410</v>
      </c>
      <c r="F118" s="136" t="s">
        <v>6411</v>
      </c>
      <c r="G118" s="137" t="s">
        <v>250</v>
      </c>
      <c r="H118" s="138">
        <v>2805.4</v>
      </c>
      <c r="I118" s="139"/>
      <c r="J118" s="140">
        <f>ROUND(I118*H118,2)</f>
        <v>0</v>
      </c>
      <c r="K118" s="136" t="s">
        <v>317</v>
      </c>
      <c r="L118" s="34"/>
      <c r="M118" s="141" t="s">
        <v>43</v>
      </c>
      <c r="N118" s="142" t="s">
        <v>52</v>
      </c>
      <c r="P118" s="143">
        <f>O118*H118</f>
        <v>0</v>
      </c>
      <c r="Q118" s="143">
        <v>4.6999999999999999E-4</v>
      </c>
      <c r="R118" s="143">
        <f>Q118*H118</f>
        <v>1.318538</v>
      </c>
      <c r="S118" s="143">
        <v>0</v>
      </c>
      <c r="T118" s="144">
        <f>S118*H118</f>
        <v>0</v>
      </c>
      <c r="AR118" s="145" t="s">
        <v>318</v>
      </c>
      <c r="AT118" s="145" t="s">
        <v>313</v>
      </c>
      <c r="AU118" s="145" t="s">
        <v>90</v>
      </c>
      <c r="AY118" s="18" t="s">
        <v>311</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318</v>
      </c>
      <c r="BM118" s="145" t="s">
        <v>6686</v>
      </c>
    </row>
    <row r="119" spans="2:65" s="1" customFormat="1" ht="11.25" x14ac:dyDescent="0.2">
      <c r="B119" s="34"/>
      <c r="D119" s="147" t="s">
        <v>320</v>
      </c>
      <c r="F119" s="148" t="s">
        <v>6413</v>
      </c>
      <c r="I119" s="149"/>
      <c r="L119" s="34"/>
      <c r="M119" s="150"/>
      <c r="T119" s="55"/>
      <c r="AT119" s="18" t="s">
        <v>320</v>
      </c>
      <c r="AU119" s="18" t="s">
        <v>90</v>
      </c>
    </row>
    <row r="120" spans="2:65" s="12" customFormat="1" ht="11.25" x14ac:dyDescent="0.2">
      <c r="B120" s="151"/>
      <c r="D120" s="152" t="s">
        <v>322</v>
      </c>
      <c r="E120" s="153" t="s">
        <v>43</v>
      </c>
      <c r="F120" s="154" t="s">
        <v>6654</v>
      </c>
      <c r="H120" s="155">
        <v>2805.4</v>
      </c>
      <c r="I120" s="156"/>
      <c r="L120" s="151"/>
      <c r="M120" s="157"/>
      <c r="T120" s="158"/>
      <c r="AT120" s="153" t="s">
        <v>322</v>
      </c>
      <c r="AU120" s="153" t="s">
        <v>90</v>
      </c>
      <c r="AV120" s="12" t="s">
        <v>90</v>
      </c>
      <c r="AW120" s="12" t="s">
        <v>41</v>
      </c>
      <c r="AX120" s="12" t="s">
        <v>88</v>
      </c>
      <c r="AY120" s="153" t="s">
        <v>311</v>
      </c>
    </row>
    <row r="121" spans="2:65" s="11" customFormat="1" ht="22.9" customHeight="1" x14ac:dyDescent="0.2">
      <c r="B121" s="122"/>
      <c r="D121" s="123" t="s">
        <v>80</v>
      </c>
      <c r="E121" s="132" t="s">
        <v>898</v>
      </c>
      <c r="F121" s="132" t="s">
        <v>899</v>
      </c>
      <c r="I121" s="125"/>
      <c r="J121" s="133">
        <f>BK121</f>
        <v>0</v>
      </c>
      <c r="L121" s="122"/>
      <c r="M121" s="127"/>
      <c r="P121" s="128">
        <f>SUM(P122:P123)</f>
        <v>0</v>
      </c>
      <c r="R121" s="128">
        <f>SUM(R122:R123)</f>
        <v>0</v>
      </c>
      <c r="T121" s="129">
        <f>SUM(T122:T123)</f>
        <v>0</v>
      </c>
      <c r="AR121" s="123" t="s">
        <v>88</v>
      </c>
      <c r="AT121" s="130" t="s">
        <v>80</v>
      </c>
      <c r="AU121" s="130" t="s">
        <v>88</v>
      </c>
      <c r="AY121" s="123" t="s">
        <v>311</v>
      </c>
      <c r="BK121" s="131">
        <f>SUM(BK122:BK123)</f>
        <v>0</v>
      </c>
    </row>
    <row r="122" spans="2:65" s="1" customFormat="1" ht="24.2" customHeight="1" x14ac:dyDescent="0.2">
      <c r="B122" s="34"/>
      <c r="C122" s="134" t="s">
        <v>368</v>
      </c>
      <c r="D122" s="134" t="s">
        <v>313</v>
      </c>
      <c r="E122" s="135" t="s">
        <v>6476</v>
      </c>
      <c r="F122" s="136" t="s">
        <v>6477</v>
      </c>
      <c r="G122" s="137" t="s">
        <v>371</v>
      </c>
      <c r="H122" s="138">
        <v>2.3570000000000002</v>
      </c>
      <c r="I122" s="139"/>
      <c r="J122" s="140">
        <f>ROUND(I122*H122,2)</f>
        <v>0</v>
      </c>
      <c r="K122" s="136" t="s">
        <v>317</v>
      </c>
      <c r="L122" s="34"/>
      <c r="M122" s="141" t="s">
        <v>43</v>
      </c>
      <c r="N122" s="142" t="s">
        <v>52</v>
      </c>
      <c r="P122" s="143">
        <f>O122*H122</f>
        <v>0</v>
      </c>
      <c r="Q122" s="143">
        <v>0</v>
      </c>
      <c r="R122" s="143">
        <f>Q122*H122</f>
        <v>0</v>
      </c>
      <c r="S122" s="143">
        <v>0</v>
      </c>
      <c r="T122" s="144">
        <f>S122*H122</f>
        <v>0</v>
      </c>
      <c r="AR122" s="145" t="s">
        <v>318</v>
      </c>
      <c r="AT122" s="145" t="s">
        <v>313</v>
      </c>
      <c r="AU122" s="145" t="s">
        <v>90</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318</v>
      </c>
      <c r="BM122" s="145" t="s">
        <v>6687</v>
      </c>
    </row>
    <row r="123" spans="2:65" s="1" customFormat="1" ht="11.25" x14ac:dyDescent="0.2">
      <c r="B123" s="34"/>
      <c r="D123" s="147" t="s">
        <v>320</v>
      </c>
      <c r="F123" s="148" t="s">
        <v>6479</v>
      </c>
      <c r="I123" s="149"/>
      <c r="L123" s="34"/>
      <c r="M123" s="194"/>
      <c r="N123" s="195"/>
      <c r="O123" s="195"/>
      <c r="P123" s="195"/>
      <c r="Q123" s="195"/>
      <c r="R123" s="195"/>
      <c r="S123" s="195"/>
      <c r="T123" s="196"/>
      <c r="AT123" s="18" t="s">
        <v>320</v>
      </c>
      <c r="AU123" s="18" t="s">
        <v>90</v>
      </c>
    </row>
    <row r="124" spans="2:65" s="1" customFormat="1" ht="6.95" customHeight="1" x14ac:dyDescent="0.2">
      <c r="B124" s="43"/>
      <c r="C124" s="44"/>
      <c r="D124" s="44"/>
      <c r="E124" s="44"/>
      <c r="F124" s="44"/>
      <c r="G124" s="44"/>
      <c r="H124" s="44"/>
      <c r="I124" s="44"/>
      <c r="J124" s="44"/>
      <c r="K124" s="44"/>
      <c r="L124" s="34"/>
    </row>
  </sheetData>
  <sheetProtection algorithmName="SHA-512" hashValue="+7EYkxHr9i+LWIrDpofKYpCYXZ1fkxOo7HDN/Gukagdkj6ApFWmo4tt0pNV50OjAOzdNlzipJmg6JQ75bBktTw==" saltValue="WeBPfrlxWZXcC0Q5+pFgSEoB2K2Y8jOhrHZwJkS6vGZObfm63VeZEZBPTbMTRJpl4wIowFxFepMj0TvwfwIN+Q==" spinCount="100000" sheet="1" objects="1" scenarios="1" formatColumns="0" formatRows="0" autoFilter="0"/>
  <autoFilter ref="C89:K123" xr:uid="{00000000-0009-0000-0000-00001A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1A00-000000000000}"/>
    <hyperlink ref="F99" r:id="rId2" xr:uid="{00000000-0004-0000-1A00-000001000000}"/>
    <hyperlink ref="F102" r:id="rId3" xr:uid="{00000000-0004-0000-1A00-000002000000}"/>
    <hyperlink ref="F105" r:id="rId4" xr:uid="{00000000-0004-0000-1A00-000003000000}"/>
    <hyperlink ref="F108" r:id="rId5" xr:uid="{00000000-0004-0000-1A00-000004000000}"/>
    <hyperlink ref="F112" r:id="rId6" xr:uid="{00000000-0004-0000-1A00-000005000000}"/>
    <hyperlink ref="F116" r:id="rId7" xr:uid="{00000000-0004-0000-1A00-000006000000}"/>
    <hyperlink ref="F119" r:id="rId8" xr:uid="{00000000-0004-0000-1A00-000007000000}"/>
    <hyperlink ref="F123" r:id="rId9" xr:uid="{00000000-0004-0000-1A00-00000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36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189</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s="1" customFormat="1" ht="12" customHeight="1" x14ac:dyDescent="0.2">
      <c r="B8" s="34"/>
      <c r="D8" s="28" t="s">
        <v>265</v>
      </c>
      <c r="L8" s="34"/>
    </row>
    <row r="9" spans="2:46" s="1" customFormat="1" ht="16.5" customHeight="1" x14ac:dyDescent="0.2">
      <c r="B9" s="34"/>
      <c r="E9" s="322" t="s">
        <v>6688</v>
      </c>
      <c r="F9" s="341"/>
      <c r="G9" s="341"/>
      <c r="H9" s="341"/>
      <c r="L9" s="34"/>
    </row>
    <row r="10" spans="2:46" s="1" customFormat="1" ht="11.25" x14ac:dyDescent="0.2">
      <c r="B10" s="34"/>
      <c r="L10" s="34"/>
    </row>
    <row r="11" spans="2:46" s="1" customFormat="1" ht="12" customHeight="1" x14ac:dyDescent="0.2">
      <c r="B11" s="34"/>
      <c r="D11" s="28" t="s">
        <v>18</v>
      </c>
      <c r="F11" s="26" t="s">
        <v>19</v>
      </c>
      <c r="I11" s="28" t="s">
        <v>20</v>
      </c>
      <c r="J11" s="26" t="s">
        <v>43</v>
      </c>
      <c r="L11" s="34"/>
    </row>
    <row r="12" spans="2:46" s="1" customFormat="1" ht="12" customHeight="1" x14ac:dyDescent="0.2">
      <c r="B12" s="34"/>
      <c r="D12" s="28" t="s">
        <v>22</v>
      </c>
      <c r="F12" s="26" t="s">
        <v>23</v>
      </c>
      <c r="I12" s="28" t="s">
        <v>24</v>
      </c>
      <c r="J12" s="51" t="str">
        <f>'Rekapitulace stavby'!AN8</f>
        <v>5.8.2025 - revize</v>
      </c>
      <c r="L12" s="34"/>
    </row>
    <row r="13" spans="2:46" s="1" customFormat="1" ht="10.9" customHeight="1" x14ac:dyDescent="0.2">
      <c r="B13" s="34"/>
      <c r="L13" s="34"/>
    </row>
    <row r="14" spans="2:46" s="1" customFormat="1" ht="12" customHeight="1" x14ac:dyDescent="0.2">
      <c r="B14" s="34"/>
      <c r="D14" s="28" t="s">
        <v>29</v>
      </c>
      <c r="I14" s="28" t="s">
        <v>30</v>
      </c>
      <c r="J14" s="26" t="s">
        <v>31</v>
      </c>
      <c r="L14" s="34"/>
    </row>
    <row r="15" spans="2:46" s="1" customFormat="1" ht="18" customHeight="1" x14ac:dyDescent="0.2">
      <c r="B15" s="34"/>
      <c r="E15" s="26" t="s">
        <v>32</v>
      </c>
      <c r="I15" s="28" t="s">
        <v>33</v>
      </c>
      <c r="J15" s="26" t="s">
        <v>34</v>
      </c>
      <c r="L15" s="34"/>
    </row>
    <row r="16" spans="2:4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ROUND(J88,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ROUND((SUM(BE88:BE368)),  2)</f>
        <v>0</v>
      </c>
      <c r="I33" s="96">
        <v>0.21</v>
      </c>
      <c r="J33" s="84">
        <f>ROUND(((SUM(BE88:BE368))*I33),  2)</f>
        <v>0</v>
      </c>
      <c r="L33" s="34"/>
    </row>
    <row r="34" spans="2:12" s="1" customFormat="1" ht="14.45" customHeight="1" x14ac:dyDescent="0.2">
      <c r="B34" s="34"/>
      <c r="E34" s="28" t="s">
        <v>53</v>
      </c>
      <c r="F34" s="84">
        <f>ROUND((SUM(BF88:BF368)),  2)</f>
        <v>0</v>
      </c>
      <c r="I34" s="96">
        <v>0.12</v>
      </c>
      <c r="J34" s="84">
        <f>ROUND(((SUM(BF88:BF368))*I34),  2)</f>
        <v>0</v>
      </c>
      <c r="L34" s="34"/>
    </row>
    <row r="35" spans="2:12" s="1" customFormat="1" ht="14.45" hidden="1" customHeight="1" x14ac:dyDescent="0.2">
      <c r="B35" s="34"/>
      <c r="E35" s="28" t="s">
        <v>54</v>
      </c>
      <c r="F35" s="84">
        <f>ROUND((SUM(BG88:BG368)),  2)</f>
        <v>0</v>
      </c>
      <c r="I35" s="96">
        <v>0.21</v>
      </c>
      <c r="J35" s="84">
        <f>0</f>
        <v>0</v>
      </c>
      <c r="L35" s="34"/>
    </row>
    <row r="36" spans="2:12" s="1" customFormat="1" ht="14.45" hidden="1" customHeight="1" x14ac:dyDescent="0.2">
      <c r="B36" s="34"/>
      <c r="E36" s="28" t="s">
        <v>55</v>
      </c>
      <c r="F36" s="84">
        <f>ROUND((SUM(BH88:BH368)),  2)</f>
        <v>0</v>
      </c>
      <c r="I36" s="96">
        <v>0.12</v>
      </c>
      <c r="J36" s="84">
        <f>0</f>
        <v>0</v>
      </c>
      <c r="L36" s="34"/>
    </row>
    <row r="37" spans="2:12" s="1" customFormat="1" ht="14.45" hidden="1" customHeight="1" x14ac:dyDescent="0.2">
      <c r="B37" s="34"/>
      <c r="E37" s="28" t="s">
        <v>56</v>
      </c>
      <c r="F37" s="84">
        <f>ROUND((SUM(BI88:BI368)),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SO13 - Opěrná zeď, oplocení</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J88</f>
        <v>0</v>
      </c>
      <c r="L59" s="34"/>
      <c r="AU59" s="18" t="s">
        <v>272</v>
      </c>
    </row>
    <row r="60" spans="2:47" s="8" customFormat="1" ht="24.95" customHeight="1" x14ac:dyDescent="0.2">
      <c r="B60" s="106"/>
      <c r="D60" s="107" t="s">
        <v>273</v>
      </c>
      <c r="E60" s="108"/>
      <c r="F60" s="108"/>
      <c r="G60" s="108"/>
      <c r="H60" s="108"/>
      <c r="I60" s="108"/>
      <c r="J60" s="109">
        <f>J89</f>
        <v>0</v>
      </c>
      <c r="L60" s="106"/>
    </row>
    <row r="61" spans="2:47" s="9" customFormat="1" ht="19.899999999999999" customHeight="1" x14ac:dyDescent="0.2">
      <c r="B61" s="110"/>
      <c r="D61" s="111" t="s">
        <v>1627</v>
      </c>
      <c r="E61" s="112"/>
      <c r="F61" s="112"/>
      <c r="G61" s="112"/>
      <c r="H61" s="112"/>
      <c r="I61" s="112"/>
      <c r="J61" s="113">
        <f>J90</f>
        <v>0</v>
      </c>
      <c r="L61" s="110"/>
    </row>
    <row r="62" spans="2:47" s="9" customFormat="1" ht="19.899999999999999" customHeight="1" x14ac:dyDescent="0.2">
      <c r="B62" s="110"/>
      <c r="D62" s="111" t="s">
        <v>274</v>
      </c>
      <c r="E62" s="112"/>
      <c r="F62" s="112"/>
      <c r="G62" s="112"/>
      <c r="H62" s="112"/>
      <c r="I62" s="112"/>
      <c r="J62" s="113">
        <f>J138</f>
        <v>0</v>
      </c>
      <c r="L62" s="110"/>
    </row>
    <row r="63" spans="2:47" s="9" customFormat="1" ht="19.899999999999999" customHeight="1" x14ac:dyDescent="0.2">
      <c r="B63" s="110"/>
      <c r="D63" s="111" t="s">
        <v>275</v>
      </c>
      <c r="E63" s="112"/>
      <c r="F63" s="112"/>
      <c r="G63" s="112"/>
      <c r="H63" s="112"/>
      <c r="I63" s="112"/>
      <c r="J63" s="113">
        <f>J205</f>
        <v>0</v>
      </c>
      <c r="L63" s="110"/>
    </row>
    <row r="64" spans="2:47" s="9" customFormat="1" ht="19.899999999999999" customHeight="1" x14ac:dyDescent="0.2">
      <c r="B64" s="110"/>
      <c r="D64" s="111" t="s">
        <v>278</v>
      </c>
      <c r="E64" s="112"/>
      <c r="F64" s="112"/>
      <c r="G64" s="112"/>
      <c r="H64" s="112"/>
      <c r="I64" s="112"/>
      <c r="J64" s="113">
        <f>J319</f>
        <v>0</v>
      </c>
      <c r="L64" s="110"/>
    </row>
    <row r="65" spans="2:12" s="9" customFormat="1" ht="19.899999999999999" customHeight="1" x14ac:dyDescent="0.2">
      <c r="B65" s="110"/>
      <c r="D65" s="111" t="s">
        <v>1858</v>
      </c>
      <c r="E65" s="112"/>
      <c r="F65" s="112"/>
      <c r="G65" s="112"/>
      <c r="H65" s="112"/>
      <c r="I65" s="112"/>
      <c r="J65" s="113">
        <f>J352</f>
        <v>0</v>
      </c>
      <c r="L65" s="110"/>
    </row>
    <row r="66" spans="2:12" s="9" customFormat="1" ht="19.899999999999999" customHeight="1" x14ac:dyDescent="0.2">
      <c r="B66" s="110"/>
      <c r="D66" s="111" t="s">
        <v>281</v>
      </c>
      <c r="E66" s="112"/>
      <c r="F66" s="112"/>
      <c r="G66" s="112"/>
      <c r="H66" s="112"/>
      <c r="I66" s="112"/>
      <c r="J66" s="113">
        <f>J358</f>
        <v>0</v>
      </c>
      <c r="L66" s="110"/>
    </row>
    <row r="67" spans="2:12" s="8" customFormat="1" ht="24.95" customHeight="1" x14ac:dyDescent="0.2">
      <c r="B67" s="106"/>
      <c r="D67" s="107" t="s">
        <v>1891</v>
      </c>
      <c r="E67" s="108"/>
      <c r="F67" s="108"/>
      <c r="G67" s="108"/>
      <c r="H67" s="108"/>
      <c r="I67" s="108"/>
      <c r="J67" s="109">
        <f>J361</f>
        <v>0</v>
      </c>
      <c r="L67" s="106"/>
    </row>
    <row r="68" spans="2:12" s="9" customFormat="1" ht="19.899999999999999" customHeight="1" x14ac:dyDescent="0.2">
      <c r="B68" s="110"/>
      <c r="D68" s="111" t="s">
        <v>1892</v>
      </c>
      <c r="E68" s="112"/>
      <c r="F68" s="112"/>
      <c r="G68" s="112"/>
      <c r="H68" s="112"/>
      <c r="I68" s="112"/>
      <c r="J68" s="113">
        <f>J362</f>
        <v>0</v>
      </c>
      <c r="L68" s="110"/>
    </row>
    <row r="69" spans="2:12" s="1" customFormat="1" ht="21.75" customHeight="1" x14ac:dyDescent="0.2">
      <c r="B69" s="34"/>
      <c r="L69" s="34"/>
    </row>
    <row r="70" spans="2:12" s="1" customFormat="1" ht="6.95" customHeight="1" x14ac:dyDescent="0.2">
      <c r="B70" s="43"/>
      <c r="C70" s="44"/>
      <c r="D70" s="44"/>
      <c r="E70" s="44"/>
      <c r="F70" s="44"/>
      <c r="G70" s="44"/>
      <c r="H70" s="44"/>
      <c r="I70" s="44"/>
      <c r="J70" s="44"/>
      <c r="K70" s="44"/>
      <c r="L70" s="34"/>
    </row>
    <row r="74" spans="2:12" s="1" customFormat="1" ht="6.95" customHeight="1" x14ac:dyDescent="0.2">
      <c r="B74" s="45"/>
      <c r="C74" s="46"/>
      <c r="D74" s="46"/>
      <c r="E74" s="46"/>
      <c r="F74" s="46"/>
      <c r="G74" s="46"/>
      <c r="H74" s="46"/>
      <c r="I74" s="46"/>
      <c r="J74" s="46"/>
      <c r="K74" s="46"/>
      <c r="L74" s="34"/>
    </row>
    <row r="75" spans="2:12" s="1" customFormat="1" ht="24.95" customHeight="1" x14ac:dyDescent="0.2">
      <c r="B75" s="34"/>
      <c r="C75" s="22" t="s">
        <v>296</v>
      </c>
      <c r="L75" s="34"/>
    </row>
    <row r="76" spans="2:12" s="1" customFormat="1" ht="6.95" customHeight="1" x14ac:dyDescent="0.2">
      <c r="B76" s="34"/>
      <c r="L76" s="34"/>
    </row>
    <row r="77" spans="2:12" s="1" customFormat="1" ht="12" customHeight="1" x14ac:dyDescent="0.2">
      <c r="B77" s="34"/>
      <c r="C77" s="28" t="s">
        <v>16</v>
      </c>
      <c r="L77" s="34"/>
    </row>
    <row r="78" spans="2:12" s="1" customFormat="1" ht="16.5" customHeight="1" x14ac:dyDescent="0.2">
      <c r="B78" s="34"/>
      <c r="E78" s="339" t="str">
        <f>E7</f>
        <v>Stavba č. 3145 TV Vinoř, etapa 0012 – ČOV Vinoř</v>
      </c>
      <c r="F78" s="340"/>
      <c r="G78" s="340"/>
      <c r="H78" s="340"/>
      <c r="L78" s="34"/>
    </row>
    <row r="79" spans="2:12" s="1" customFormat="1" ht="12" customHeight="1" x14ac:dyDescent="0.2">
      <c r="B79" s="34"/>
      <c r="C79" s="28" t="s">
        <v>265</v>
      </c>
      <c r="L79" s="34"/>
    </row>
    <row r="80" spans="2:12" s="1" customFormat="1" ht="16.5" customHeight="1" x14ac:dyDescent="0.2">
      <c r="B80" s="34"/>
      <c r="E80" s="322" t="str">
        <f>E9</f>
        <v>SO13 - Opěrná zeď, oplocení</v>
      </c>
      <c r="F80" s="341"/>
      <c r="G80" s="341"/>
      <c r="H80" s="341"/>
      <c r="L80" s="34"/>
    </row>
    <row r="81" spans="2:65" s="1" customFormat="1" ht="6.95" customHeight="1" x14ac:dyDescent="0.2">
      <c r="B81" s="34"/>
      <c r="L81" s="34"/>
    </row>
    <row r="82" spans="2:65" s="1" customFormat="1" ht="12" customHeight="1" x14ac:dyDescent="0.2">
      <c r="B82" s="34"/>
      <c r="C82" s="28" t="s">
        <v>22</v>
      </c>
      <c r="F82" s="26" t="str">
        <f>F12</f>
        <v>Praha</v>
      </c>
      <c r="I82" s="28" t="s">
        <v>24</v>
      </c>
      <c r="J82" s="51" t="str">
        <f>IF(J12="","",J12)</f>
        <v>5.8.2025 - revize</v>
      </c>
      <c r="L82" s="34"/>
    </row>
    <row r="83" spans="2:65" s="1" customFormat="1" ht="6.95" customHeight="1" x14ac:dyDescent="0.2">
      <c r="B83" s="34"/>
      <c r="L83" s="34"/>
    </row>
    <row r="84" spans="2:65" s="1" customFormat="1" ht="25.7" customHeight="1" x14ac:dyDescent="0.2">
      <c r="B84" s="34"/>
      <c r="C84" s="28" t="s">
        <v>29</v>
      </c>
      <c r="F84" s="26" t="str">
        <f>E15</f>
        <v>PVS, a.s, Evropská 866/67, Praha 6, 160 00</v>
      </c>
      <c r="I84" s="28" t="s">
        <v>37</v>
      </c>
      <c r="J84" s="32" t="str">
        <f>E21</f>
        <v>d plus projektová a inženýrská a.s.</v>
      </c>
      <c r="L84" s="34"/>
    </row>
    <row r="85" spans="2:65" s="1" customFormat="1" ht="15.2" customHeight="1" x14ac:dyDescent="0.2">
      <c r="B85" s="34"/>
      <c r="C85" s="28" t="s">
        <v>35</v>
      </c>
      <c r="F85" s="26" t="str">
        <f>IF(E18="","",E18)</f>
        <v>Vyplň údaj</v>
      </c>
      <c r="I85" s="28" t="s">
        <v>42</v>
      </c>
      <c r="J85" s="32" t="str">
        <f>E24</f>
        <v xml:space="preserve"> </v>
      </c>
      <c r="L85" s="34"/>
    </row>
    <row r="86" spans="2:65" s="1" customFormat="1" ht="10.35" customHeight="1" x14ac:dyDescent="0.2">
      <c r="B86" s="34"/>
      <c r="L86" s="34"/>
    </row>
    <row r="87" spans="2:65" s="10" customFormat="1" ht="29.25" customHeight="1" x14ac:dyDescent="0.2">
      <c r="B87" s="114"/>
      <c r="C87" s="115" t="s">
        <v>297</v>
      </c>
      <c r="D87" s="116" t="s">
        <v>66</v>
      </c>
      <c r="E87" s="116" t="s">
        <v>62</v>
      </c>
      <c r="F87" s="116" t="s">
        <v>63</v>
      </c>
      <c r="G87" s="116" t="s">
        <v>298</v>
      </c>
      <c r="H87" s="116" t="s">
        <v>299</v>
      </c>
      <c r="I87" s="116" t="s">
        <v>300</v>
      </c>
      <c r="J87" s="116" t="s">
        <v>271</v>
      </c>
      <c r="K87" s="117" t="s">
        <v>301</v>
      </c>
      <c r="L87" s="114"/>
      <c r="M87" s="58" t="s">
        <v>43</v>
      </c>
      <c r="N87" s="59" t="s">
        <v>51</v>
      </c>
      <c r="O87" s="59" t="s">
        <v>302</v>
      </c>
      <c r="P87" s="59" t="s">
        <v>303</v>
      </c>
      <c r="Q87" s="59" t="s">
        <v>304</v>
      </c>
      <c r="R87" s="59" t="s">
        <v>305</v>
      </c>
      <c r="S87" s="59" t="s">
        <v>306</v>
      </c>
      <c r="T87" s="60" t="s">
        <v>307</v>
      </c>
    </row>
    <row r="88" spans="2:65" s="1" customFormat="1" ht="22.9" customHeight="1" x14ac:dyDescent="0.25">
      <c r="B88" s="34"/>
      <c r="C88" s="63" t="s">
        <v>308</v>
      </c>
      <c r="J88" s="118">
        <f>BK88</f>
        <v>0</v>
      </c>
      <c r="L88" s="34"/>
      <c r="M88" s="61"/>
      <c r="N88" s="52"/>
      <c r="O88" s="52"/>
      <c r="P88" s="119">
        <f>P89+P361</f>
        <v>0</v>
      </c>
      <c r="Q88" s="52"/>
      <c r="R88" s="119">
        <f>R89+R361</f>
        <v>530.77485731000002</v>
      </c>
      <c r="S88" s="52"/>
      <c r="T88" s="120">
        <f>T89+T361</f>
        <v>61.997599999999998</v>
      </c>
      <c r="AT88" s="18" t="s">
        <v>80</v>
      </c>
      <c r="AU88" s="18" t="s">
        <v>272</v>
      </c>
      <c r="BK88" s="121">
        <f>BK89+BK361</f>
        <v>0</v>
      </c>
    </row>
    <row r="89" spans="2:65" s="11" customFormat="1" ht="25.9" customHeight="1" x14ac:dyDescent="0.2">
      <c r="B89" s="122"/>
      <c r="D89" s="123" t="s">
        <v>80</v>
      </c>
      <c r="E89" s="124" t="s">
        <v>309</v>
      </c>
      <c r="F89" s="124" t="s">
        <v>310</v>
      </c>
      <c r="I89" s="125"/>
      <c r="J89" s="126">
        <f>BK89</f>
        <v>0</v>
      </c>
      <c r="L89" s="122"/>
      <c r="M89" s="127"/>
      <c r="P89" s="128">
        <f>P90+P138+P205+P319+P352+P358</f>
        <v>0</v>
      </c>
      <c r="R89" s="128">
        <f>R90+R138+R205+R319+R352+R358</f>
        <v>530.77485731000002</v>
      </c>
      <c r="T89" s="129">
        <f>T90+T138+T205+T319+T352+T358</f>
        <v>61.997599999999998</v>
      </c>
      <c r="AR89" s="123" t="s">
        <v>88</v>
      </c>
      <c r="AT89" s="130" t="s">
        <v>80</v>
      </c>
      <c r="AU89" s="130" t="s">
        <v>81</v>
      </c>
      <c r="AY89" s="123" t="s">
        <v>311</v>
      </c>
      <c r="BK89" s="131">
        <f>BK90+BK138+BK205+BK319+BK352+BK358</f>
        <v>0</v>
      </c>
    </row>
    <row r="90" spans="2:65" s="11" customFormat="1" ht="22.9" customHeight="1" x14ac:dyDescent="0.2">
      <c r="B90" s="122"/>
      <c r="D90" s="123" t="s">
        <v>80</v>
      </c>
      <c r="E90" s="132" t="s">
        <v>88</v>
      </c>
      <c r="F90" s="132" t="s">
        <v>102</v>
      </c>
      <c r="I90" s="125"/>
      <c r="J90" s="133">
        <f>BK90</f>
        <v>0</v>
      </c>
      <c r="L90" s="122"/>
      <c r="M90" s="127"/>
      <c r="P90" s="128">
        <f>SUM(P91:P137)</f>
        <v>0</v>
      </c>
      <c r="R90" s="128">
        <f>SUM(R91:R137)</f>
        <v>1.44E-2</v>
      </c>
      <c r="T90" s="129">
        <f>SUM(T91:T137)</f>
        <v>0</v>
      </c>
      <c r="AR90" s="123" t="s">
        <v>88</v>
      </c>
      <c r="AT90" s="130" t="s">
        <v>80</v>
      </c>
      <c r="AU90" s="130" t="s">
        <v>88</v>
      </c>
      <c r="AY90" s="123" t="s">
        <v>311</v>
      </c>
      <c r="BK90" s="131">
        <f>SUM(BK91:BK137)</f>
        <v>0</v>
      </c>
    </row>
    <row r="91" spans="2:65" s="1" customFormat="1" ht="16.5" customHeight="1" x14ac:dyDescent="0.2">
      <c r="B91" s="34"/>
      <c r="C91" s="134" t="s">
        <v>88</v>
      </c>
      <c r="D91" s="134" t="s">
        <v>313</v>
      </c>
      <c r="E91" s="135" t="s">
        <v>1737</v>
      </c>
      <c r="F91" s="136" t="s">
        <v>1738</v>
      </c>
      <c r="G91" s="137" t="s">
        <v>1739</v>
      </c>
      <c r="H91" s="138">
        <v>480</v>
      </c>
      <c r="I91" s="139"/>
      <c r="J91" s="140">
        <f>ROUND(I91*H91,2)</f>
        <v>0</v>
      </c>
      <c r="K91" s="136" t="s">
        <v>317</v>
      </c>
      <c r="L91" s="34"/>
      <c r="M91" s="141" t="s">
        <v>43</v>
      </c>
      <c r="N91" s="142" t="s">
        <v>52</v>
      </c>
      <c r="P91" s="143">
        <f>O91*H91</f>
        <v>0</v>
      </c>
      <c r="Q91" s="143">
        <v>3.0000000000000001E-5</v>
      </c>
      <c r="R91" s="143">
        <f>Q91*H91</f>
        <v>1.44E-2</v>
      </c>
      <c r="S91" s="143">
        <v>0</v>
      </c>
      <c r="T91" s="144">
        <f>S91*H91</f>
        <v>0</v>
      </c>
      <c r="AR91" s="145" t="s">
        <v>318</v>
      </c>
      <c r="AT91" s="145" t="s">
        <v>313</v>
      </c>
      <c r="AU91" s="145" t="s">
        <v>90</v>
      </c>
      <c r="AY91" s="18" t="s">
        <v>311</v>
      </c>
      <c r="BE91" s="146">
        <f>IF(N91="základní",J91,0)</f>
        <v>0</v>
      </c>
      <c r="BF91" s="146">
        <f>IF(N91="snížená",J91,0)</f>
        <v>0</v>
      </c>
      <c r="BG91" s="146">
        <f>IF(N91="zákl. přenesená",J91,0)</f>
        <v>0</v>
      </c>
      <c r="BH91" s="146">
        <f>IF(N91="sníž. přenesená",J91,0)</f>
        <v>0</v>
      </c>
      <c r="BI91" s="146">
        <f>IF(N91="nulová",J91,0)</f>
        <v>0</v>
      </c>
      <c r="BJ91" s="18" t="s">
        <v>88</v>
      </c>
      <c r="BK91" s="146">
        <f>ROUND(I91*H91,2)</f>
        <v>0</v>
      </c>
      <c r="BL91" s="18" t="s">
        <v>318</v>
      </c>
      <c r="BM91" s="145" t="s">
        <v>6689</v>
      </c>
    </row>
    <row r="92" spans="2:65" s="1" customFormat="1" ht="11.25" x14ac:dyDescent="0.2">
      <c r="B92" s="34"/>
      <c r="D92" s="147" t="s">
        <v>320</v>
      </c>
      <c r="F92" s="148" t="s">
        <v>1741</v>
      </c>
      <c r="I92" s="149"/>
      <c r="L92" s="34"/>
      <c r="M92" s="150"/>
      <c r="T92" s="55"/>
      <c r="AT92" s="18" t="s">
        <v>320</v>
      </c>
      <c r="AU92" s="18" t="s">
        <v>90</v>
      </c>
    </row>
    <row r="93" spans="2:65" s="12" customFormat="1" ht="11.25" x14ac:dyDescent="0.2">
      <c r="B93" s="151"/>
      <c r="D93" s="152" t="s">
        <v>322</v>
      </c>
      <c r="E93" s="153" t="s">
        <v>43</v>
      </c>
      <c r="F93" s="154" t="s">
        <v>6690</v>
      </c>
      <c r="H93" s="155">
        <v>480</v>
      </c>
      <c r="I93" s="156"/>
      <c r="L93" s="151"/>
      <c r="M93" s="157"/>
      <c r="T93" s="158"/>
      <c r="AT93" s="153" t="s">
        <v>322</v>
      </c>
      <c r="AU93" s="153" t="s">
        <v>90</v>
      </c>
      <c r="AV93" s="12" t="s">
        <v>90</v>
      </c>
      <c r="AW93" s="12" t="s">
        <v>41</v>
      </c>
      <c r="AX93" s="12" t="s">
        <v>81</v>
      </c>
      <c r="AY93" s="153" t="s">
        <v>311</v>
      </c>
    </row>
    <row r="94" spans="2:65" s="13" customFormat="1" ht="11.25" x14ac:dyDescent="0.2">
      <c r="B94" s="159"/>
      <c r="D94" s="152" t="s">
        <v>322</v>
      </c>
      <c r="E94" s="160" t="s">
        <v>43</v>
      </c>
      <c r="F94" s="161" t="s">
        <v>331</v>
      </c>
      <c r="H94" s="162">
        <v>480</v>
      </c>
      <c r="I94" s="163"/>
      <c r="L94" s="159"/>
      <c r="M94" s="164"/>
      <c r="T94" s="165"/>
      <c r="AT94" s="160" t="s">
        <v>322</v>
      </c>
      <c r="AU94" s="160" t="s">
        <v>90</v>
      </c>
      <c r="AV94" s="13" t="s">
        <v>318</v>
      </c>
      <c r="AW94" s="13" t="s">
        <v>41</v>
      </c>
      <c r="AX94" s="13" t="s">
        <v>88</v>
      </c>
      <c r="AY94" s="160" t="s">
        <v>311</v>
      </c>
    </row>
    <row r="95" spans="2:65" s="1" customFormat="1" ht="24.2" customHeight="1" x14ac:dyDescent="0.2">
      <c r="B95" s="34"/>
      <c r="C95" s="134" t="s">
        <v>90</v>
      </c>
      <c r="D95" s="134" t="s">
        <v>313</v>
      </c>
      <c r="E95" s="135" t="s">
        <v>1743</v>
      </c>
      <c r="F95" s="136" t="s">
        <v>1744</v>
      </c>
      <c r="G95" s="137" t="s">
        <v>1745</v>
      </c>
      <c r="H95" s="138">
        <v>20</v>
      </c>
      <c r="I95" s="139"/>
      <c r="J95" s="140">
        <f>ROUND(I95*H95,2)</f>
        <v>0</v>
      </c>
      <c r="K95" s="136" t="s">
        <v>317</v>
      </c>
      <c r="L95" s="34"/>
      <c r="M95" s="141" t="s">
        <v>43</v>
      </c>
      <c r="N95" s="142" t="s">
        <v>52</v>
      </c>
      <c r="P95" s="143">
        <f>O95*H95</f>
        <v>0</v>
      </c>
      <c r="Q95" s="143">
        <v>0</v>
      </c>
      <c r="R95" s="143">
        <f>Q95*H95</f>
        <v>0</v>
      </c>
      <c r="S95" s="143">
        <v>0</v>
      </c>
      <c r="T95" s="144">
        <f>S95*H95</f>
        <v>0</v>
      </c>
      <c r="AR95" s="145" t="s">
        <v>318</v>
      </c>
      <c r="AT95" s="145" t="s">
        <v>313</v>
      </c>
      <c r="AU95" s="145" t="s">
        <v>90</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318</v>
      </c>
      <c r="BM95" s="145" t="s">
        <v>6691</v>
      </c>
    </row>
    <row r="96" spans="2:65" s="1" customFormat="1" ht="11.25" x14ac:dyDescent="0.2">
      <c r="B96" s="34"/>
      <c r="D96" s="147" t="s">
        <v>320</v>
      </c>
      <c r="F96" s="148" t="s">
        <v>1747</v>
      </c>
      <c r="I96" s="149"/>
      <c r="L96" s="34"/>
      <c r="M96" s="150"/>
      <c r="T96" s="55"/>
      <c r="AT96" s="18" t="s">
        <v>320</v>
      </c>
      <c r="AU96" s="18" t="s">
        <v>90</v>
      </c>
    </row>
    <row r="97" spans="2:65" s="1" customFormat="1" ht="24.2" customHeight="1" x14ac:dyDescent="0.2">
      <c r="B97" s="34"/>
      <c r="C97" s="134" t="s">
        <v>96</v>
      </c>
      <c r="D97" s="134" t="s">
        <v>313</v>
      </c>
      <c r="E97" s="135" t="s">
        <v>6692</v>
      </c>
      <c r="F97" s="136" t="s">
        <v>6693</v>
      </c>
      <c r="G97" s="137" t="s">
        <v>316</v>
      </c>
      <c r="H97" s="138">
        <v>599.27</v>
      </c>
      <c r="I97" s="139"/>
      <c r="J97" s="140">
        <f>ROUND(I97*H97,2)</f>
        <v>0</v>
      </c>
      <c r="K97" s="136" t="s">
        <v>317</v>
      </c>
      <c r="L97" s="34"/>
      <c r="M97" s="141" t="s">
        <v>43</v>
      </c>
      <c r="N97" s="142" t="s">
        <v>52</v>
      </c>
      <c r="P97" s="143">
        <f>O97*H97</f>
        <v>0</v>
      </c>
      <c r="Q97" s="143">
        <v>0</v>
      </c>
      <c r="R97" s="143">
        <f>Q97*H97</f>
        <v>0</v>
      </c>
      <c r="S97" s="143">
        <v>0</v>
      </c>
      <c r="T97" s="144">
        <f>S97*H97</f>
        <v>0</v>
      </c>
      <c r="AR97" s="145" t="s">
        <v>318</v>
      </c>
      <c r="AT97" s="145" t="s">
        <v>313</v>
      </c>
      <c r="AU97" s="145" t="s">
        <v>90</v>
      </c>
      <c r="AY97" s="18" t="s">
        <v>311</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318</v>
      </c>
      <c r="BM97" s="145" t="s">
        <v>6694</v>
      </c>
    </row>
    <row r="98" spans="2:65" s="1" customFormat="1" ht="11.25" x14ac:dyDescent="0.2">
      <c r="B98" s="34"/>
      <c r="D98" s="147" t="s">
        <v>320</v>
      </c>
      <c r="F98" s="148" t="s">
        <v>6695</v>
      </c>
      <c r="I98" s="149"/>
      <c r="L98" s="34"/>
      <c r="M98" s="150"/>
      <c r="T98" s="55"/>
      <c r="AT98" s="18" t="s">
        <v>320</v>
      </c>
      <c r="AU98" s="18" t="s">
        <v>90</v>
      </c>
    </row>
    <row r="99" spans="2:65" s="14" customFormat="1" ht="11.25" x14ac:dyDescent="0.2">
      <c r="B99" s="166"/>
      <c r="D99" s="152" t="s">
        <v>322</v>
      </c>
      <c r="E99" s="167" t="s">
        <v>43</v>
      </c>
      <c r="F99" s="168" t="s">
        <v>6696</v>
      </c>
      <c r="H99" s="167" t="s">
        <v>43</v>
      </c>
      <c r="I99" s="169"/>
      <c r="L99" s="166"/>
      <c r="M99" s="170"/>
      <c r="T99" s="171"/>
      <c r="AT99" s="167" t="s">
        <v>322</v>
      </c>
      <c r="AU99" s="167" t="s">
        <v>90</v>
      </c>
      <c r="AV99" s="14" t="s">
        <v>88</v>
      </c>
      <c r="AW99" s="14" t="s">
        <v>41</v>
      </c>
      <c r="AX99" s="14" t="s">
        <v>81</v>
      </c>
      <c r="AY99" s="167" t="s">
        <v>311</v>
      </c>
    </row>
    <row r="100" spans="2:65" s="14" customFormat="1" ht="11.25" x14ac:dyDescent="0.2">
      <c r="B100" s="166"/>
      <c r="D100" s="152" t="s">
        <v>322</v>
      </c>
      <c r="E100" s="167" t="s">
        <v>43</v>
      </c>
      <c r="F100" s="168" t="s">
        <v>6697</v>
      </c>
      <c r="H100" s="167" t="s">
        <v>43</v>
      </c>
      <c r="I100" s="169"/>
      <c r="L100" s="166"/>
      <c r="M100" s="170"/>
      <c r="T100" s="171"/>
      <c r="AT100" s="167" t="s">
        <v>322</v>
      </c>
      <c r="AU100" s="167" t="s">
        <v>90</v>
      </c>
      <c r="AV100" s="14" t="s">
        <v>88</v>
      </c>
      <c r="AW100" s="14" t="s">
        <v>41</v>
      </c>
      <c r="AX100" s="14" t="s">
        <v>81</v>
      </c>
      <c r="AY100" s="167" t="s">
        <v>311</v>
      </c>
    </row>
    <row r="101" spans="2:65" s="12" customFormat="1" ht="11.25" x14ac:dyDescent="0.2">
      <c r="B101" s="151"/>
      <c r="D101" s="152" t="s">
        <v>322</v>
      </c>
      <c r="E101" s="153" t="s">
        <v>43</v>
      </c>
      <c r="F101" s="154" t="s">
        <v>6698</v>
      </c>
      <c r="H101" s="155">
        <v>993.61500000000001</v>
      </c>
      <c r="I101" s="156"/>
      <c r="L101" s="151"/>
      <c r="M101" s="157"/>
      <c r="T101" s="158"/>
      <c r="AT101" s="153" t="s">
        <v>322</v>
      </c>
      <c r="AU101" s="153" t="s">
        <v>90</v>
      </c>
      <c r="AV101" s="12" t="s">
        <v>90</v>
      </c>
      <c r="AW101" s="12" t="s">
        <v>41</v>
      </c>
      <c r="AX101" s="12" t="s">
        <v>81</v>
      </c>
      <c r="AY101" s="153" t="s">
        <v>311</v>
      </c>
    </row>
    <row r="102" spans="2:65" s="14" customFormat="1" ht="11.25" x14ac:dyDescent="0.2">
      <c r="B102" s="166"/>
      <c r="D102" s="152" t="s">
        <v>322</v>
      </c>
      <c r="E102" s="167" t="s">
        <v>43</v>
      </c>
      <c r="F102" s="168" t="s">
        <v>6699</v>
      </c>
      <c r="H102" s="167" t="s">
        <v>43</v>
      </c>
      <c r="I102" s="169"/>
      <c r="L102" s="166"/>
      <c r="M102" s="170"/>
      <c r="T102" s="171"/>
      <c r="AT102" s="167" t="s">
        <v>322</v>
      </c>
      <c r="AU102" s="167" t="s">
        <v>90</v>
      </c>
      <c r="AV102" s="14" t="s">
        <v>88</v>
      </c>
      <c r="AW102" s="14" t="s">
        <v>41</v>
      </c>
      <c r="AX102" s="14" t="s">
        <v>81</v>
      </c>
      <c r="AY102" s="167" t="s">
        <v>311</v>
      </c>
    </row>
    <row r="103" spans="2:65" s="12" customFormat="1" ht="11.25" x14ac:dyDescent="0.2">
      <c r="B103" s="151"/>
      <c r="D103" s="152" t="s">
        <v>322</v>
      </c>
      <c r="E103" s="153" t="s">
        <v>43</v>
      </c>
      <c r="F103" s="154" t="s">
        <v>6700</v>
      </c>
      <c r="H103" s="155">
        <v>150.66</v>
      </c>
      <c r="I103" s="156"/>
      <c r="L103" s="151"/>
      <c r="M103" s="157"/>
      <c r="T103" s="158"/>
      <c r="AT103" s="153" t="s">
        <v>322</v>
      </c>
      <c r="AU103" s="153" t="s">
        <v>90</v>
      </c>
      <c r="AV103" s="12" t="s">
        <v>90</v>
      </c>
      <c r="AW103" s="12" t="s">
        <v>41</v>
      </c>
      <c r="AX103" s="12" t="s">
        <v>81</v>
      </c>
      <c r="AY103" s="153" t="s">
        <v>311</v>
      </c>
    </row>
    <row r="104" spans="2:65" s="14" customFormat="1" ht="11.25" x14ac:dyDescent="0.2">
      <c r="B104" s="166"/>
      <c r="D104" s="152" t="s">
        <v>322</v>
      </c>
      <c r="E104" s="167" t="s">
        <v>43</v>
      </c>
      <c r="F104" s="168" t="s">
        <v>6701</v>
      </c>
      <c r="H104" s="167" t="s">
        <v>43</v>
      </c>
      <c r="I104" s="169"/>
      <c r="L104" s="166"/>
      <c r="M104" s="170"/>
      <c r="T104" s="171"/>
      <c r="AT104" s="167" t="s">
        <v>322</v>
      </c>
      <c r="AU104" s="167" t="s">
        <v>90</v>
      </c>
      <c r="AV104" s="14" t="s">
        <v>88</v>
      </c>
      <c r="AW104" s="14" t="s">
        <v>41</v>
      </c>
      <c r="AX104" s="14" t="s">
        <v>81</v>
      </c>
      <c r="AY104" s="167" t="s">
        <v>311</v>
      </c>
    </row>
    <row r="105" spans="2:65" s="12" customFormat="1" ht="11.25" x14ac:dyDescent="0.2">
      <c r="B105" s="151"/>
      <c r="D105" s="152" t="s">
        <v>322</v>
      </c>
      <c r="E105" s="153" t="s">
        <v>43</v>
      </c>
      <c r="F105" s="154" t="s">
        <v>6702</v>
      </c>
      <c r="H105" s="155">
        <v>54.264000000000003</v>
      </c>
      <c r="I105" s="156"/>
      <c r="L105" s="151"/>
      <c r="M105" s="157"/>
      <c r="T105" s="158"/>
      <c r="AT105" s="153" t="s">
        <v>322</v>
      </c>
      <c r="AU105" s="153" t="s">
        <v>90</v>
      </c>
      <c r="AV105" s="12" t="s">
        <v>90</v>
      </c>
      <c r="AW105" s="12" t="s">
        <v>41</v>
      </c>
      <c r="AX105" s="12" t="s">
        <v>81</v>
      </c>
      <c r="AY105" s="153" t="s">
        <v>311</v>
      </c>
    </row>
    <row r="106" spans="2:65" s="13" customFormat="1" ht="11.25" x14ac:dyDescent="0.2">
      <c r="B106" s="159"/>
      <c r="D106" s="152" t="s">
        <v>322</v>
      </c>
      <c r="E106" s="160" t="s">
        <v>43</v>
      </c>
      <c r="F106" s="161" t="s">
        <v>331</v>
      </c>
      <c r="H106" s="162">
        <v>1198.539</v>
      </c>
      <c r="I106" s="163"/>
      <c r="L106" s="159"/>
      <c r="M106" s="164"/>
      <c r="T106" s="165"/>
      <c r="AT106" s="160" t="s">
        <v>322</v>
      </c>
      <c r="AU106" s="160" t="s">
        <v>90</v>
      </c>
      <c r="AV106" s="13" t="s">
        <v>318</v>
      </c>
      <c r="AW106" s="13" t="s">
        <v>41</v>
      </c>
      <c r="AX106" s="13" t="s">
        <v>81</v>
      </c>
      <c r="AY106" s="160" t="s">
        <v>311</v>
      </c>
    </row>
    <row r="107" spans="2:65" s="12" customFormat="1" ht="11.25" x14ac:dyDescent="0.2">
      <c r="B107" s="151"/>
      <c r="D107" s="152" t="s">
        <v>322</v>
      </c>
      <c r="E107" s="153" t="s">
        <v>43</v>
      </c>
      <c r="F107" s="154" t="s">
        <v>6703</v>
      </c>
      <c r="H107" s="155">
        <v>599.27</v>
      </c>
      <c r="I107" s="156"/>
      <c r="L107" s="151"/>
      <c r="M107" s="157"/>
      <c r="T107" s="158"/>
      <c r="AT107" s="153" t="s">
        <v>322</v>
      </c>
      <c r="AU107" s="153" t="s">
        <v>90</v>
      </c>
      <c r="AV107" s="12" t="s">
        <v>90</v>
      </c>
      <c r="AW107" s="12" t="s">
        <v>41</v>
      </c>
      <c r="AX107" s="12" t="s">
        <v>81</v>
      </c>
      <c r="AY107" s="153" t="s">
        <v>311</v>
      </c>
    </row>
    <row r="108" spans="2:65" s="13" customFormat="1" ht="11.25" x14ac:dyDescent="0.2">
      <c r="B108" s="159"/>
      <c r="D108" s="152" t="s">
        <v>322</v>
      </c>
      <c r="E108" s="160" t="s">
        <v>43</v>
      </c>
      <c r="F108" s="161" t="s">
        <v>331</v>
      </c>
      <c r="H108" s="162">
        <v>599.27</v>
      </c>
      <c r="I108" s="163"/>
      <c r="L108" s="159"/>
      <c r="M108" s="164"/>
      <c r="T108" s="165"/>
      <c r="AT108" s="160" t="s">
        <v>322</v>
      </c>
      <c r="AU108" s="160" t="s">
        <v>90</v>
      </c>
      <c r="AV108" s="13" t="s">
        <v>318</v>
      </c>
      <c r="AW108" s="13" t="s">
        <v>41</v>
      </c>
      <c r="AX108" s="13" t="s">
        <v>88</v>
      </c>
      <c r="AY108" s="160" t="s">
        <v>311</v>
      </c>
    </row>
    <row r="109" spans="2:65" s="1" customFormat="1" ht="24.2" customHeight="1" x14ac:dyDescent="0.2">
      <c r="B109" s="34"/>
      <c r="C109" s="134" t="s">
        <v>318</v>
      </c>
      <c r="D109" s="134" t="s">
        <v>313</v>
      </c>
      <c r="E109" s="135" t="s">
        <v>6704</v>
      </c>
      <c r="F109" s="136" t="s">
        <v>6705</v>
      </c>
      <c r="G109" s="137" t="s">
        <v>316</v>
      </c>
      <c r="H109" s="138">
        <v>599.27</v>
      </c>
      <c r="I109" s="139"/>
      <c r="J109" s="140">
        <f>ROUND(I109*H109,2)</f>
        <v>0</v>
      </c>
      <c r="K109" s="136" t="s">
        <v>317</v>
      </c>
      <c r="L109" s="34"/>
      <c r="M109" s="141" t="s">
        <v>43</v>
      </c>
      <c r="N109" s="142" t="s">
        <v>52</v>
      </c>
      <c r="P109" s="143">
        <f>O109*H109</f>
        <v>0</v>
      </c>
      <c r="Q109" s="143">
        <v>0</v>
      </c>
      <c r="R109" s="143">
        <f>Q109*H109</f>
        <v>0</v>
      </c>
      <c r="S109" s="143">
        <v>0</v>
      </c>
      <c r="T109" s="144">
        <f>S109*H109</f>
        <v>0</v>
      </c>
      <c r="AR109" s="145" t="s">
        <v>318</v>
      </c>
      <c r="AT109" s="145" t="s">
        <v>313</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6706</v>
      </c>
    </row>
    <row r="110" spans="2:65" s="1" customFormat="1" ht="11.25" x14ac:dyDescent="0.2">
      <c r="B110" s="34"/>
      <c r="D110" s="147" t="s">
        <v>320</v>
      </c>
      <c r="F110" s="148" t="s">
        <v>6707</v>
      </c>
      <c r="I110" s="149"/>
      <c r="L110" s="34"/>
      <c r="M110" s="150"/>
      <c r="T110" s="55"/>
      <c r="AT110" s="18" t="s">
        <v>320</v>
      </c>
      <c r="AU110" s="18" t="s">
        <v>90</v>
      </c>
    </row>
    <row r="111" spans="2:65" s="12" customFormat="1" ht="11.25" x14ac:dyDescent="0.2">
      <c r="B111" s="151"/>
      <c r="D111" s="152" t="s">
        <v>322</v>
      </c>
      <c r="E111" s="153" t="s">
        <v>43</v>
      </c>
      <c r="F111" s="154" t="s">
        <v>6708</v>
      </c>
      <c r="H111" s="155">
        <v>599.27</v>
      </c>
      <c r="I111" s="156"/>
      <c r="L111" s="151"/>
      <c r="M111" s="157"/>
      <c r="T111" s="158"/>
      <c r="AT111" s="153" t="s">
        <v>322</v>
      </c>
      <c r="AU111" s="153" t="s">
        <v>90</v>
      </c>
      <c r="AV111" s="12" t="s">
        <v>90</v>
      </c>
      <c r="AW111" s="12" t="s">
        <v>41</v>
      </c>
      <c r="AX111" s="12" t="s">
        <v>81</v>
      </c>
      <c r="AY111" s="153" t="s">
        <v>311</v>
      </c>
    </row>
    <row r="112" spans="2:65" s="13" customFormat="1" ht="11.25" x14ac:dyDescent="0.2">
      <c r="B112" s="159"/>
      <c r="D112" s="152" t="s">
        <v>322</v>
      </c>
      <c r="E112" s="160" t="s">
        <v>43</v>
      </c>
      <c r="F112" s="161" t="s">
        <v>331</v>
      </c>
      <c r="H112" s="162">
        <v>599.27</v>
      </c>
      <c r="I112" s="163"/>
      <c r="L112" s="159"/>
      <c r="M112" s="164"/>
      <c r="T112" s="165"/>
      <c r="AT112" s="160" t="s">
        <v>322</v>
      </c>
      <c r="AU112" s="160" t="s">
        <v>90</v>
      </c>
      <c r="AV112" s="13" t="s">
        <v>318</v>
      </c>
      <c r="AW112" s="13" t="s">
        <v>41</v>
      </c>
      <c r="AX112" s="13" t="s">
        <v>88</v>
      </c>
      <c r="AY112" s="160" t="s">
        <v>311</v>
      </c>
    </row>
    <row r="113" spans="2:65" s="1" customFormat="1" ht="16.5" customHeight="1" x14ac:dyDescent="0.2">
      <c r="B113" s="34"/>
      <c r="C113" s="134" t="s">
        <v>344</v>
      </c>
      <c r="D113" s="134" t="s">
        <v>313</v>
      </c>
      <c r="E113" s="135" t="s">
        <v>6709</v>
      </c>
      <c r="F113" s="136" t="s">
        <v>6710</v>
      </c>
      <c r="G113" s="137" t="s">
        <v>316</v>
      </c>
      <c r="H113" s="138">
        <v>9.218</v>
      </c>
      <c r="I113" s="139"/>
      <c r="J113" s="140">
        <f>ROUND(I113*H113,2)</f>
        <v>0</v>
      </c>
      <c r="K113" s="136" t="s">
        <v>317</v>
      </c>
      <c r="L113" s="34"/>
      <c r="M113" s="141" t="s">
        <v>43</v>
      </c>
      <c r="N113" s="142" t="s">
        <v>52</v>
      </c>
      <c r="P113" s="143">
        <f>O113*H113</f>
        <v>0</v>
      </c>
      <c r="Q113" s="143">
        <v>0</v>
      </c>
      <c r="R113" s="143">
        <f>Q113*H113</f>
        <v>0</v>
      </c>
      <c r="S113" s="143">
        <v>0</v>
      </c>
      <c r="T113" s="144">
        <f>S113*H113</f>
        <v>0</v>
      </c>
      <c r="AR113" s="145" t="s">
        <v>318</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318</v>
      </c>
      <c r="BM113" s="145" t="s">
        <v>6711</v>
      </c>
    </row>
    <row r="114" spans="2:65" s="1" customFormat="1" ht="11.25" x14ac:dyDescent="0.2">
      <c r="B114" s="34"/>
      <c r="D114" s="147" t="s">
        <v>320</v>
      </c>
      <c r="F114" s="148" t="s">
        <v>6712</v>
      </c>
      <c r="I114" s="149"/>
      <c r="L114" s="34"/>
      <c r="M114" s="150"/>
      <c r="T114" s="55"/>
      <c r="AT114" s="18" t="s">
        <v>320</v>
      </c>
      <c r="AU114" s="18" t="s">
        <v>90</v>
      </c>
    </row>
    <row r="115" spans="2:65" s="14" customFormat="1" ht="11.25" x14ac:dyDescent="0.2">
      <c r="B115" s="166"/>
      <c r="D115" s="152" t="s">
        <v>322</v>
      </c>
      <c r="E115" s="167" t="s">
        <v>43</v>
      </c>
      <c r="F115" s="168" t="s">
        <v>6713</v>
      </c>
      <c r="H115" s="167" t="s">
        <v>43</v>
      </c>
      <c r="I115" s="169"/>
      <c r="L115" s="166"/>
      <c r="M115" s="170"/>
      <c r="T115" s="171"/>
      <c r="AT115" s="167" t="s">
        <v>322</v>
      </c>
      <c r="AU115" s="167" t="s">
        <v>90</v>
      </c>
      <c r="AV115" s="14" t="s">
        <v>88</v>
      </c>
      <c r="AW115" s="14" t="s">
        <v>41</v>
      </c>
      <c r="AX115" s="14" t="s">
        <v>81</v>
      </c>
      <c r="AY115" s="167" t="s">
        <v>311</v>
      </c>
    </row>
    <row r="116" spans="2:65" s="14" customFormat="1" ht="11.25" x14ac:dyDescent="0.2">
      <c r="B116" s="166"/>
      <c r="D116" s="152" t="s">
        <v>322</v>
      </c>
      <c r="E116" s="167" t="s">
        <v>43</v>
      </c>
      <c r="F116" s="168" t="s">
        <v>6714</v>
      </c>
      <c r="H116" s="167" t="s">
        <v>43</v>
      </c>
      <c r="I116" s="169"/>
      <c r="L116" s="166"/>
      <c r="M116" s="170"/>
      <c r="T116" s="171"/>
      <c r="AT116" s="167" t="s">
        <v>322</v>
      </c>
      <c r="AU116" s="167" t="s">
        <v>90</v>
      </c>
      <c r="AV116" s="14" t="s">
        <v>88</v>
      </c>
      <c r="AW116" s="14" t="s">
        <v>41</v>
      </c>
      <c r="AX116" s="14" t="s">
        <v>81</v>
      </c>
      <c r="AY116" s="167" t="s">
        <v>311</v>
      </c>
    </row>
    <row r="117" spans="2:65" s="12" customFormat="1" ht="11.25" x14ac:dyDescent="0.2">
      <c r="B117" s="151"/>
      <c r="D117" s="152" t="s">
        <v>322</v>
      </c>
      <c r="E117" s="153" t="s">
        <v>43</v>
      </c>
      <c r="F117" s="154" t="s">
        <v>6715</v>
      </c>
      <c r="H117" s="155">
        <v>1.9</v>
      </c>
      <c r="I117" s="156"/>
      <c r="L117" s="151"/>
      <c r="M117" s="157"/>
      <c r="T117" s="158"/>
      <c r="AT117" s="153" t="s">
        <v>322</v>
      </c>
      <c r="AU117" s="153" t="s">
        <v>90</v>
      </c>
      <c r="AV117" s="12" t="s">
        <v>90</v>
      </c>
      <c r="AW117" s="12" t="s">
        <v>41</v>
      </c>
      <c r="AX117" s="12" t="s">
        <v>81</v>
      </c>
      <c r="AY117" s="153" t="s">
        <v>311</v>
      </c>
    </row>
    <row r="118" spans="2:65" s="12" customFormat="1" ht="11.25" x14ac:dyDescent="0.2">
      <c r="B118" s="151"/>
      <c r="D118" s="152" t="s">
        <v>322</v>
      </c>
      <c r="E118" s="153" t="s">
        <v>43</v>
      </c>
      <c r="F118" s="154" t="s">
        <v>6716</v>
      </c>
      <c r="H118" s="155">
        <v>4</v>
      </c>
      <c r="I118" s="156"/>
      <c r="L118" s="151"/>
      <c r="M118" s="157"/>
      <c r="T118" s="158"/>
      <c r="AT118" s="153" t="s">
        <v>322</v>
      </c>
      <c r="AU118" s="153" t="s">
        <v>90</v>
      </c>
      <c r="AV118" s="12" t="s">
        <v>90</v>
      </c>
      <c r="AW118" s="12" t="s">
        <v>41</v>
      </c>
      <c r="AX118" s="12" t="s">
        <v>81</v>
      </c>
      <c r="AY118" s="153" t="s">
        <v>311</v>
      </c>
    </row>
    <row r="119" spans="2:65" s="12" customFormat="1" ht="11.25" x14ac:dyDescent="0.2">
      <c r="B119" s="151"/>
      <c r="D119" s="152" t="s">
        <v>322</v>
      </c>
      <c r="E119" s="153" t="s">
        <v>43</v>
      </c>
      <c r="F119" s="154" t="s">
        <v>6717</v>
      </c>
      <c r="H119" s="155">
        <v>0.15</v>
      </c>
      <c r="I119" s="156"/>
      <c r="L119" s="151"/>
      <c r="M119" s="157"/>
      <c r="T119" s="158"/>
      <c r="AT119" s="153" t="s">
        <v>322</v>
      </c>
      <c r="AU119" s="153" t="s">
        <v>90</v>
      </c>
      <c r="AV119" s="12" t="s">
        <v>90</v>
      </c>
      <c r="AW119" s="12" t="s">
        <v>41</v>
      </c>
      <c r="AX119" s="12" t="s">
        <v>81</v>
      </c>
      <c r="AY119" s="153" t="s">
        <v>311</v>
      </c>
    </row>
    <row r="120" spans="2:65" s="12" customFormat="1" ht="11.25" x14ac:dyDescent="0.2">
      <c r="B120" s="151"/>
      <c r="D120" s="152" t="s">
        <v>322</v>
      </c>
      <c r="E120" s="153" t="s">
        <v>43</v>
      </c>
      <c r="F120" s="154" t="s">
        <v>6718</v>
      </c>
      <c r="H120" s="155">
        <v>0.57599999999999996</v>
      </c>
      <c r="I120" s="156"/>
      <c r="L120" s="151"/>
      <c r="M120" s="157"/>
      <c r="T120" s="158"/>
      <c r="AT120" s="153" t="s">
        <v>322</v>
      </c>
      <c r="AU120" s="153" t="s">
        <v>90</v>
      </c>
      <c r="AV120" s="12" t="s">
        <v>90</v>
      </c>
      <c r="AW120" s="12" t="s">
        <v>41</v>
      </c>
      <c r="AX120" s="12" t="s">
        <v>81</v>
      </c>
      <c r="AY120" s="153" t="s">
        <v>311</v>
      </c>
    </row>
    <row r="121" spans="2:65" s="12" customFormat="1" ht="11.25" x14ac:dyDescent="0.2">
      <c r="B121" s="151"/>
      <c r="D121" s="152" t="s">
        <v>322</v>
      </c>
      <c r="E121" s="153" t="s">
        <v>43</v>
      </c>
      <c r="F121" s="154" t="s">
        <v>6719</v>
      </c>
      <c r="H121" s="155">
        <v>0.86399999999999999</v>
      </c>
      <c r="I121" s="156"/>
      <c r="L121" s="151"/>
      <c r="M121" s="157"/>
      <c r="T121" s="158"/>
      <c r="AT121" s="153" t="s">
        <v>322</v>
      </c>
      <c r="AU121" s="153" t="s">
        <v>90</v>
      </c>
      <c r="AV121" s="12" t="s">
        <v>90</v>
      </c>
      <c r="AW121" s="12" t="s">
        <v>41</v>
      </c>
      <c r="AX121" s="12" t="s">
        <v>81</v>
      </c>
      <c r="AY121" s="153" t="s">
        <v>311</v>
      </c>
    </row>
    <row r="122" spans="2:65" s="12" customFormat="1" ht="11.25" x14ac:dyDescent="0.2">
      <c r="B122" s="151"/>
      <c r="D122" s="152" t="s">
        <v>322</v>
      </c>
      <c r="E122" s="153" t="s">
        <v>43</v>
      </c>
      <c r="F122" s="154" t="s">
        <v>6720</v>
      </c>
      <c r="H122" s="155">
        <v>1.728</v>
      </c>
      <c r="I122" s="156"/>
      <c r="L122" s="151"/>
      <c r="M122" s="157"/>
      <c r="T122" s="158"/>
      <c r="AT122" s="153" t="s">
        <v>322</v>
      </c>
      <c r="AU122" s="153" t="s">
        <v>90</v>
      </c>
      <c r="AV122" s="12" t="s">
        <v>90</v>
      </c>
      <c r="AW122" s="12" t="s">
        <v>41</v>
      </c>
      <c r="AX122" s="12" t="s">
        <v>81</v>
      </c>
      <c r="AY122" s="153" t="s">
        <v>311</v>
      </c>
    </row>
    <row r="123" spans="2:65" s="13" customFormat="1" ht="11.25" x14ac:dyDescent="0.2">
      <c r="B123" s="159"/>
      <c r="D123" s="152" t="s">
        <v>322</v>
      </c>
      <c r="E123" s="160" t="s">
        <v>43</v>
      </c>
      <c r="F123" s="161" t="s">
        <v>331</v>
      </c>
      <c r="H123" s="162">
        <v>9.218</v>
      </c>
      <c r="I123" s="163"/>
      <c r="L123" s="159"/>
      <c r="M123" s="164"/>
      <c r="T123" s="165"/>
      <c r="AT123" s="160" t="s">
        <v>322</v>
      </c>
      <c r="AU123" s="160" t="s">
        <v>90</v>
      </c>
      <c r="AV123" s="13" t="s">
        <v>318</v>
      </c>
      <c r="AW123" s="13" t="s">
        <v>41</v>
      </c>
      <c r="AX123" s="13" t="s">
        <v>88</v>
      </c>
      <c r="AY123" s="160" t="s">
        <v>311</v>
      </c>
    </row>
    <row r="124" spans="2:65" s="1" customFormat="1" ht="37.9" customHeight="1" x14ac:dyDescent="0.2">
      <c r="B124" s="34"/>
      <c r="C124" s="134" t="s">
        <v>350</v>
      </c>
      <c r="D124" s="134" t="s">
        <v>313</v>
      </c>
      <c r="E124" s="135" t="s">
        <v>1772</v>
      </c>
      <c r="F124" s="136" t="s">
        <v>1773</v>
      </c>
      <c r="G124" s="137" t="s">
        <v>316</v>
      </c>
      <c r="H124" s="138">
        <v>2066.0540000000001</v>
      </c>
      <c r="I124" s="139"/>
      <c r="J124" s="140">
        <f>ROUND(I124*H124,2)</f>
        <v>0</v>
      </c>
      <c r="K124" s="136" t="s">
        <v>317</v>
      </c>
      <c r="L124" s="34"/>
      <c r="M124" s="141" t="s">
        <v>43</v>
      </c>
      <c r="N124" s="142" t="s">
        <v>52</v>
      </c>
      <c r="P124" s="143">
        <f>O124*H124</f>
        <v>0</v>
      </c>
      <c r="Q124" s="143">
        <v>0</v>
      </c>
      <c r="R124" s="143">
        <f>Q124*H124</f>
        <v>0</v>
      </c>
      <c r="S124" s="143">
        <v>0</v>
      </c>
      <c r="T124" s="144">
        <f>S124*H124</f>
        <v>0</v>
      </c>
      <c r="AR124" s="145" t="s">
        <v>318</v>
      </c>
      <c r="AT124" s="145" t="s">
        <v>313</v>
      </c>
      <c r="AU124" s="145" t="s">
        <v>90</v>
      </c>
      <c r="AY124" s="18" t="s">
        <v>311</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318</v>
      </c>
      <c r="BM124" s="145" t="s">
        <v>6721</v>
      </c>
    </row>
    <row r="125" spans="2:65" s="1" customFormat="1" ht="11.25" x14ac:dyDescent="0.2">
      <c r="B125" s="34"/>
      <c r="D125" s="147" t="s">
        <v>320</v>
      </c>
      <c r="F125" s="148" t="s">
        <v>1775</v>
      </c>
      <c r="I125" s="149"/>
      <c r="L125" s="34"/>
      <c r="M125" s="150"/>
      <c r="T125" s="55"/>
      <c r="AT125" s="18" t="s">
        <v>320</v>
      </c>
      <c r="AU125" s="18" t="s">
        <v>90</v>
      </c>
    </row>
    <row r="126" spans="2:65" s="12" customFormat="1" ht="11.25" x14ac:dyDescent="0.2">
      <c r="B126" s="151"/>
      <c r="D126" s="152" t="s">
        <v>322</v>
      </c>
      <c r="E126" s="153" t="s">
        <v>43</v>
      </c>
      <c r="F126" s="154" t="s">
        <v>6722</v>
      </c>
      <c r="H126" s="155">
        <v>1207.7570000000001</v>
      </c>
      <c r="I126" s="156"/>
      <c r="L126" s="151"/>
      <c r="M126" s="157"/>
      <c r="T126" s="158"/>
      <c r="AT126" s="153" t="s">
        <v>322</v>
      </c>
      <c r="AU126" s="153" t="s">
        <v>90</v>
      </c>
      <c r="AV126" s="12" t="s">
        <v>90</v>
      </c>
      <c r="AW126" s="12" t="s">
        <v>41</v>
      </c>
      <c r="AX126" s="12" t="s">
        <v>81</v>
      </c>
      <c r="AY126" s="153" t="s">
        <v>311</v>
      </c>
    </row>
    <row r="127" spans="2:65" s="12" customFormat="1" ht="11.25" x14ac:dyDescent="0.2">
      <c r="B127" s="151"/>
      <c r="D127" s="152" t="s">
        <v>322</v>
      </c>
      <c r="E127" s="153" t="s">
        <v>43</v>
      </c>
      <c r="F127" s="154" t="s">
        <v>6723</v>
      </c>
      <c r="H127" s="155">
        <v>858.29700000000003</v>
      </c>
      <c r="I127" s="156"/>
      <c r="L127" s="151"/>
      <c r="M127" s="157"/>
      <c r="T127" s="158"/>
      <c r="AT127" s="153" t="s">
        <v>322</v>
      </c>
      <c r="AU127" s="153" t="s">
        <v>90</v>
      </c>
      <c r="AV127" s="12" t="s">
        <v>90</v>
      </c>
      <c r="AW127" s="12" t="s">
        <v>41</v>
      </c>
      <c r="AX127" s="12" t="s">
        <v>81</v>
      </c>
      <c r="AY127" s="153" t="s">
        <v>311</v>
      </c>
    </row>
    <row r="128" spans="2:65" s="13" customFormat="1" ht="11.25" x14ac:dyDescent="0.2">
      <c r="B128" s="159"/>
      <c r="D128" s="152" t="s">
        <v>322</v>
      </c>
      <c r="E128" s="160" t="s">
        <v>43</v>
      </c>
      <c r="F128" s="161" t="s">
        <v>331</v>
      </c>
      <c r="H128" s="162">
        <v>2066.0540000000001</v>
      </c>
      <c r="I128" s="163"/>
      <c r="L128" s="159"/>
      <c r="M128" s="164"/>
      <c r="T128" s="165"/>
      <c r="AT128" s="160" t="s">
        <v>322</v>
      </c>
      <c r="AU128" s="160" t="s">
        <v>90</v>
      </c>
      <c r="AV128" s="13" t="s">
        <v>318</v>
      </c>
      <c r="AW128" s="13" t="s">
        <v>41</v>
      </c>
      <c r="AX128" s="13" t="s">
        <v>88</v>
      </c>
      <c r="AY128" s="160" t="s">
        <v>311</v>
      </c>
    </row>
    <row r="129" spans="2:65" s="1" customFormat="1" ht="24.2" customHeight="1" x14ac:dyDescent="0.2">
      <c r="B129" s="34"/>
      <c r="C129" s="134" t="s">
        <v>356</v>
      </c>
      <c r="D129" s="134" t="s">
        <v>313</v>
      </c>
      <c r="E129" s="135" t="s">
        <v>1793</v>
      </c>
      <c r="F129" s="136" t="s">
        <v>1794</v>
      </c>
      <c r="G129" s="137" t="s">
        <v>316</v>
      </c>
      <c r="H129" s="138">
        <v>858.29700000000003</v>
      </c>
      <c r="I129" s="139"/>
      <c r="J129" s="140">
        <f>ROUND(I129*H129,2)</f>
        <v>0</v>
      </c>
      <c r="K129" s="136" t="s">
        <v>317</v>
      </c>
      <c r="L129" s="34"/>
      <c r="M129" s="141" t="s">
        <v>43</v>
      </c>
      <c r="N129" s="142" t="s">
        <v>52</v>
      </c>
      <c r="P129" s="143">
        <f>O129*H129</f>
        <v>0</v>
      </c>
      <c r="Q129" s="143">
        <v>0</v>
      </c>
      <c r="R129" s="143">
        <f>Q129*H129</f>
        <v>0</v>
      </c>
      <c r="S129" s="143">
        <v>0</v>
      </c>
      <c r="T129" s="144">
        <f>S129*H129</f>
        <v>0</v>
      </c>
      <c r="AR129" s="145" t="s">
        <v>318</v>
      </c>
      <c r="AT129" s="145" t="s">
        <v>313</v>
      </c>
      <c r="AU129" s="145" t="s">
        <v>90</v>
      </c>
      <c r="AY129" s="18" t="s">
        <v>311</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318</v>
      </c>
      <c r="BM129" s="145" t="s">
        <v>6724</v>
      </c>
    </row>
    <row r="130" spans="2:65" s="1" customFormat="1" ht="11.25" x14ac:dyDescent="0.2">
      <c r="B130" s="34"/>
      <c r="D130" s="147" t="s">
        <v>320</v>
      </c>
      <c r="F130" s="148" t="s">
        <v>1796</v>
      </c>
      <c r="I130" s="149"/>
      <c r="L130" s="34"/>
      <c r="M130" s="150"/>
      <c r="T130" s="55"/>
      <c r="AT130" s="18" t="s">
        <v>320</v>
      </c>
      <c r="AU130" s="18" t="s">
        <v>90</v>
      </c>
    </row>
    <row r="131" spans="2:65" s="12" customFormat="1" ht="11.25" x14ac:dyDescent="0.2">
      <c r="B131" s="151"/>
      <c r="D131" s="152" t="s">
        <v>322</v>
      </c>
      <c r="E131" s="153" t="s">
        <v>43</v>
      </c>
      <c r="F131" s="154" t="s">
        <v>6725</v>
      </c>
      <c r="H131" s="155">
        <v>858.29700000000003</v>
      </c>
      <c r="I131" s="156"/>
      <c r="L131" s="151"/>
      <c r="M131" s="157"/>
      <c r="T131" s="158"/>
      <c r="AT131" s="153" t="s">
        <v>322</v>
      </c>
      <c r="AU131" s="153" t="s">
        <v>90</v>
      </c>
      <c r="AV131" s="12" t="s">
        <v>90</v>
      </c>
      <c r="AW131" s="12" t="s">
        <v>41</v>
      </c>
      <c r="AX131" s="12" t="s">
        <v>81</v>
      </c>
      <c r="AY131" s="153" t="s">
        <v>311</v>
      </c>
    </row>
    <row r="132" spans="2:65" s="13" customFormat="1" ht="11.25" x14ac:dyDescent="0.2">
      <c r="B132" s="159"/>
      <c r="D132" s="152" t="s">
        <v>322</v>
      </c>
      <c r="E132" s="160" t="s">
        <v>43</v>
      </c>
      <c r="F132" s="161" t="s">
        <v>331</v>
      </c>
      <c r="H132" s="162">
        <v>858.29700000000003</v>
      </c>
      <c r="I132" s="163"/>
      <c r="L132" s="159"/>
      <c r="M132" s="164"/>
      <c r="T132" s="165"/>
      <c r="AT132" s="160" t="s">
        <v>322</v>
      </c>
      <c r="AU132" s="160" t="s">
        <v>90</v>
      </c>
      <c r="AV132" s="13" t="s">
        <v>318</v>
      </c>
      <c r="AW132" s="13" t="s">
        <v>41</v>
      </c>
      <c r="AX132" s="13" t="s">
        <v>88</v>
      </c>
      <c r="AY132" s="160" t="s">
        <v>311</v>
      </c>
    </row>
    <row r="133" spans="2:65" s="1" customFormat="1" ht="24.2" customHeight="1" x14ac:dyDescent="0.2">
      <c r="B133" s="34"/>
      <c r="C133" s="134" t="s">
        <v>362</v>
      </c>
      <c r="D133" s="134" t="s">
        <v>313</v>
      </c>
      <c r="E133" s="135" t="s">
        <v>1802</v>
      </c>
      <c r="F133" s="136" t="s">
        <v>1803</v>
      </c>
      <c r="G133" s="137" t="s">
        <v>316</v>
      </c>
      <c r="H133" s="138">
        <v>858.29700000000003</v>
      </c>
      <c r="I133" s="139"/>
      <c r="J133" s="140">
        <f>ROUND(I133*H133,2)</f>
        <v>0</v>
      </c>
      <c r="K133" s="136" t="s">
        <v>317</v>
      </c>
      <c r="L133" s="34"/>
      <c r="M133" s="141" t="s">
        <v>43</v>
      </c>
      <c r="N133" s="142" t="s">
        <v>52</v>
      </c>
      <c r="P133" s="143">
        <f>O133*H133</f>
        <v>0</v>
      </c>
      <c r="Q133" s="143">
        <v>0</v>
      </c>
      <c r="R133" s="143">
        <f>Q133*H133</f>
        <v>0</v>
      </c>
      <c r="S133" s="143">
        <v>0</v>
      </c>
      <c r="T133" s="144">
        <f>S133*H133</f>
        <v>0</v>
      </c>
      <c r="AR133" s="145" t="s">
        <v>318</v>
      </c>
      <c r="AT133" s="145" t="s">
        <v>313</v>
      </c>
      <c r="AU133" s="145" t="s">
        <v>90</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318</v>
      </c>
      <c r="BM133" s="145" t="s">
        <v>6726</v>
      </c>
    </row>
    <row r="134" spans="2:65" s="1" customFormat="1" ht="11.25" x14ac:dyDescent="0.2">
      <c r="B134" s="34"/>
      <c r="D134" s="147" t="s">
        <v>320</v>
      </c>
      <c r="F134" s="148" t="s">
        <v>1805</v>
      </c>
      <c r="I134" s="149"/>
      <c r="L134" s="34"/>
      <c r="M134" s="150"/>
      <c r="T134" s="55"/>
      <c r="AT134" s="18" t="s">
        <v>320</v>
      </c>
      <c r="AU134" s="18" t="s">
        <v>90</v>
      </c>
    </row>
    <row r="135" spans="2:65" s="12" customFormat="1" ht="11.25" x14ac:dyDescent="0.2">
      <c r="B135" s="151"/>
      <c r="D135" s="152" t="s">
        <v>322</v>
      </c>
      <c r="E135" s="153" t="s">
        <v>43</v>
      </c>
      <c r="F135" s="154" t="s">
        <v>6727</v>
      </c>
      <c r="H135" s="155">
        <v>1198.539</v>
      </c>
      <c r="I135" s="156"/>
      <c r="L135" s="151"/>
      <c r="M135" s="157"/>
      <c r="T135" s="158"/>
      <c r="AT135" s="153" t="s">
        <v>322</v>
      </c>
      <c r="AU135" s="153" t="s">
        <v>90</v>
      </c>
      <c r="AV135" s="12" t="s">
        <v>90</v>
      </c>
      <c r="AW135" s="12" t="s">
        <v>41</v>
      </c>
      <c r="AX135" s="12" t="s">
        <v>81</v>
      </c>
      <c r="AY135" s="153" t="s">
        <v>311</v>
      </c>
    </row>
    <row r="136" spans="2:65" s="12" customFormat="1" ht="11.25" x14ac:dyDescent="0.2">
      <c r="B136" s="151"/>
      <c r="D136" s="152" t="s">
        <v>322</v>
      </c>
      <c r="E136" s="153" t="s">
        <v>43</v>
      </c>
      <c r="F136" s="154" t="s">
        <v>6728</v>
      </c>
      <c r="H136" s="155">
        <v>-340.24200000000002</v>
      </c>
      <c r="I136" s="156"/>
      <c r="L136" s="151"/>
      <c r="M136" s="157"/>
      <c r="T136" s="158"/>
      <c r="AT136" s="153" t="s">
        <v>322</v>
      </c>
      <c r="AU136" s="153" t="s">
        <v>90</v>
      </c>
      <c r="AV136" s="12" t="s">
        <v>90</v>
      </c>
      <c r="AW136" s="12" t="s">
        <v>41</v>
      </c>
      <c r="AX136" s="12" t="s">
        <v>81</v>
      </c>
      <c r="AY136" s="153" t="s">
        <v>311</v>
      </c>
    </row>
    <row r="137" spans="2:65" s="13" customFormat="1" ht="11.25" x14ac:dyDescent="0.2">
      <c r="B137" s="159"/>
      <c r="D137" s="152" t="s">
        <v>322</v>
      </c>
      <c r="E137" s="160" t="s">
        <v>43</v>
      </c>
      <c r="F137" s="161" t="s">
        <v>331</v>
      </c>
      <c r="H137" s="162">
        <v>858.29700000000003</v>
      </c>
      <c r="I137" s="163"/>
      <c r="L137" s="159"/>
      <c r="M137" s="164"/>
      <c r="T137" s="165"/>
      <c r="AT137" s="160" t="s">
        <v>322</v>
      </c>
      <c r="AU137" s="160" t="s">
        <v>90</v>
      </c>
      <c r="AV137" s="13" t="s">
        <v>318</v>
      </c>
      <c r="AW137" s="13" t="s">
        <v>41</v>
      </c>
      <c r="AX137" s="13" t="s">
        <v>88</v>
      </c>
      <c r="AY137" s="160" t="s">
        <v>311</v>
      </c>
    </row>
    <row r="138" spans="2:65" s="11" customFormat="1" ht="22.9" customHeight="1" x14ac:dyDescent="0.2">
      <c r="B138" s="122"/>
      <c r="D138" s="123" t="s">
        <v>80</v>
      </c>
      <c r="E138" s="132" t="s">
        <v>90</v>
      </c>
      <c r="F138" s="132" t="s">
        <v>312</v>
      </c>
      <c r="I138" s="125"/>
      <c r="J138" s="133">
        <f>BK138</f>
        <v>0</v>
      </c>
      <c r="L138" s="122"/>
      <c r="M138" s="127"/>
      <c r="P138" s="128">
        <f>SUM(P139:P204)</f>
        <v>0</v>
      </c>
      <c r="R138" s="128">
        <f>SUM(R139:R204)</f>
        <v>144.93000947999997</v>
      </c>
      <c r="T138" s="129">
        <f>SUM(T139:T204)</f>
        <v>0</v>
      </c>
      <c r="AR138" s="123" t="s">
        <v>88</v>
      </c>
      <c r="AT138" s="130" t="s">
        <v>80</v>
      </c>
      <c r="AU138" s="130" t="s">
        <v>88</v>
      </c>
      <c r="AY138" s="123" t="s">
        <v>311</v>
      </c>
      <c r="BK138" s="131">
        <f>SUM(BK139:BK204)</f>
        <v>0</v>
      </c>
    </row>
    <row r="139" spans="2:65" s="1" customFormat="1" ht="24.2" customHeight="1" x14ac:dyDescent="0.2">
      <c r="B139" s="34"/>
      <c r="C139" s="134" t="s">
        <v>368</v>
      </c>
      <c r="D139" s="134" t="s">
        <v>313</v>
      </c>
      <c r="E139" s="135" t="s">
        <v>6729</v>
      </c>
      <c r="F139" s="136" t="s">
        <v>6730</v>
      </c>
      <c r="G139" s="137" t="s">
        <v>316</v>
      </c>
      <c r="H139" s="138">
        <v>16.335999999999999</v>
      </c>
      <c r="I139" s="139"/>
      <c r="J139" s="140">
        <f>ROUND(I139*H139,2)</f>
        <v>0</v>
      </c>
      <c r="K139" s="136" t="s">
        <v>317</v>
      </c>
      <c r="L139" s="34"/>
      <c r="M139" s="141" t="s">
        <v>43</v>
      </c>
      <c r="N139" s="142" t="s">
        <v>52</v>
      </c>
      <c r="P139" s="143">
        <f>O139*H139</f>
        <v>0</v>
      </c>
      <c r="Q139" s="143">
        <v>1.63</v>
      </c>
      <c r="R139" s="143">
        <f>Q139*H139</f>
        <v>26.627679999999994</v>
      </c>
      <c r="S139" s="143">
        <v>0</v>
      </c>
      <c r="T139" s="144">
        <f>S139*H139</f>
        <v>0</v>
      </c>
      <c r="AR139" s="145" t="s">
        <v>318</v>
      </c>
      <c r="AT139" s="145" t="s">
        <v>313</v>
      </c>
      <c r="AU139" s="145" t="s">
        <v>90</v>
      </c>
      <c r="AY139" s="18" t="s">
        <v>311</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318</v>
      </c>
      <c r="BM139" s="145" t="s">
        <v>6731</v>
      </c>
    </row>
    <row r="140" spans="2:65" s="1" customFormat="1" ht="11.25" x14ac:dyDescent="0.2">
      <c r="B140" s="34"/>
      <c r="D140" s="147" t="s">
        <v>320</v>
      </c>
      <c r="F140" s="148" t="s">
        <v>6732</v>
      </c>
      <c r="I140" s="149"/>
      <c r="L140" s="34"/>
      <c r="M140" s="150"/>
      <c r="T140" s="55"/>
      <c r="AT140" s="18" t="s">
        <v>320</v>
      </c>
      <c r="AU140" s="18" t="s">
        <v>90</v>
      </c>
    </row>
    <row r="141" spans="2:65" s="14" customFormat="1" ht="11.25" x14ac:dyDescent="0.2">
      <c r="B141" s="166"/>
      <c r="D141" s="152" t="s">
        <v>322</v>
      </c>
      <c r="E141" s="167" t="s">
        <v>43</v>
      </c>
      <c r="F141" s="168" t="s">
        <v>1815</v>
      </c>
      <c r="H141" s="167" t="s">
        <v>43</v>
      </c>
      <c r="I141" s="169"/>
      <c r="L141" s="166"/>
      <c r="M141" s="170"/>
      <c r="T141" s="171"/>
      <c r="AT141" s="167" t="s">
        <v>322</v>
      </c>
      <c r="AU141" s="167" t="s">
        <v>90</v>
      </c>
      <c r="AV141" s="14" t="s">
        <v>88</v>
      </c>
      <c r="AW141" s="14" t="s">
        <v>41</v>
      </c>
      <c r="AX141" s="14" t="s">
        <v>81</v>
      </c>
      <c r="AY141" s="167" t="s">
        <v>311</v>
      </c>
    </row>
    <row r="142" spans="2:65" s="12" customFormat="1" ht="11.25" x14ac:dyDescent="0.2">
      <c r="B142" s="151"/>
      <c r="D142" s="152" t="s">
        <v>322</v>
      </c>
      <c r="E142" s="153" t="s">
        <v>43</v>
      </c>
      <c r="F142" s="154" t="s">
        <v>6733</v>
      </c>
      <c r="H142" s="155">
        <v>16.335999999999999</v>
      </c>
      <c r="I142" s="156"/>
      <c r="L142" s="151"/>
      <c r="M142" s="157"/>
      <c r="T142" s="158"/>
      <c r="AT142" s="153" t="s">
        <v>322</v>
      </c>
      <c r="AU142" s="153" t="s">
        <v>90</v>
      </c>
      <c r="AV142" s="12" t="s">
        <v>90</v>
      </c>
      <c r="AW142" s="12" t="s">
        <v>41</v>
      </c>
      <c r="AX142" s="12" t="s">
        <v>81</v>
      </c>
      <c r="AY142" s="153" t="s">
        <v>311</v>
      </c>
    </row>
    <row r="143" spans="2:65" s="13" customFormat="1" ht="11.25" x14ac:dyDescent="0.2">
      <c r="B143" s="159"/>
      <c r="D143" s="152" t="s">
        <v>322</v>
      </c>
      <c r="E143" s="160" t="s">
        <v>43</v>
      </c>
      <c r="F143" s="161" t="s">
        <v>331</v>
      </c>
      <c r="H143" s="162">
        <v>16.335999999999999</v>
      </c>
      <c r="I143" s="163"/>
      <c r="L143" s="159"/>
      <c r="M143" s="164"/>
      <c r="T143" s="165"/>
      <c r="AT143" s="160" t="s">
        <v>322</v>
      </c>
      <c r="AU143" s="160" t="s">
        <v>90</v>
      </c>
      <c r="AV143" s="13" t="s">
        <v>318</v>
      </c>
      <c r="AW143" s="13" t="s">
        <v>41</v>
      </c>
      <c r="AX143" s="13" t="s">
        <v>88</v>
      </c>
      <c r="AY143" s="160" t="s">
        <v>311</v>
      </c>
    </row>
    <row r="144" spans="2:65" s="1" customFormat="1" ht="16.5" customHeight="1" x14ac:dyDescent="0.2">
      <c r="B144" s="34"/>
      <c r="C144" s="134" t="s">
        <v>376</v>
      </c>
      <c r="D144" s="134" t="s">
        <v>313</v>
      </c>
      <c r="E144" s="135" t="s">
        <v>6734</v>
      </c>
      <c r="F144" s="136" t="s">
        <v>6735</v>
      </c>
      <c r="G144" s="137" t="s">
        <v>379</v>
      </c>
      <c r="H144" s="138">
        <v>163.36000000000001</v>
      </c>
      <c r="I144" s="139"/>
      <c r="J144" s="140">
        <f>ROUND(I144*H144,2)</f>
        <v>0</v>
      </c>
      <c r="K144" s="136" t="s">
        <v>43</v>
      </c>
      <c r="L144" s="34"/>
      <c r="M144" s="141" t="s">
        <v>43</v>
      </c>
      <c r="N144" s="142" t="s">
        <v>52</v>
      </c>
      <c r="P144" s="143">
        <f>O144*H144</f>
        <v>0</v>
      </c>
      <c r="Q144" s="143">
        <v>0</v>
      </c>
      <c r="R144" s="143">
        <f>Q144*H144</f>
        <v>0</v>
      </c>
      <c r="S144" s="143">
        <v>0</v>
      </c>
      <c r="T144" s="144">
        <f>S144*H144</f>
        <v>0</v>
      </c>
      <c r="AR144" s="145" t="s">
        <v>318</v>
      </c>
      <c r="AT144" s="145" t="s">
        <v>313</v>
      </c>
      <c r="AU144" s="145" t="s">
        <v>90</v>
      </c>
      <c r="AY144" s="18" t="s">
        <v>311</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318</v>
      </c>
      <c r="BM144" s="145" t="s">
        <v>6736</v>
      </c>
    </row>
    <row r="145" spans="2:65" s="14" customFormat="1" ht="11.25" x14ac:dyDescent="0.2">
      <c r="B145" s="166"/>
      <c r="D145" s="152" t="s">
        <v>322</v>
      </c>
      <c r="E145" s="167" t="s">
        <v>43</v>
      </c>
      <c r="F145" s="168" t="s">
        <v>1815</v>
      </c>
      <c r="H145" s="167" t="s">
        <v>43</v>
      </c>
      <c r="I145" s="169"/>
      <c r="L145" s="166"/>
      <c r="M145" s="170"/>
      <c r="T145" s="171"/>
      <c r="AT145" s="167" t="s">
        <v>322</v>
      </c>
      <c r="AU145" s="167" t="s">
        <v>90</v>
      </c>
      <c r="AV145" s="14" t="s">
        <v>88</v>
      </c>
      <c r="AW145" s="14" t="s">
        <v>41</v>
      </c>
      <c r="AX145" s="14" t="s">
        <v>81</v>
      </c>
      <c r="AY145" s="167" t="s">
        <v>311</v>
      </c>
    </row>
    <row r="146" spans="2:65" s="12" customFormat="1" ht="11.25" x14ac:dyDescent="0.2">
      <c r="B146" s="151"/>
      <c r="D146" s="152" t="s">
        <v>322</v>
      </c>
      <c r="E146" s="153" t="s">
        <v>43</v>
      </c>
      <c r="F146" s="154" t="s">
        <v>6737</v>
      </c>
      <c r="H146" s="155">
        <v>163.36000000000001</v>
      </c>
      <c r="I146" s="156"/>
      <c r="L146" s="151"/>
      <c r="M146" s="157"/>
      <c r="T146" s="158"/>
      <c r="AT146" s="153" t="s">
        <v>322</v>
      </c>
      <c r="AU146" s="153" t="s">
        <v>90</v>
      </c>
      <c r="AV146" s="12" t="s">
        <v>90</v>
      </c>
      <c r="AW146" s="12" t="s">
        <v>41</v>
      </c>
      <c r="AX146" s="12" t="s">
        <v>81</v>
      </c>
      <c r="AY146" s="153" t="s">
        <v>311</v>
      </c>
    </row>
    <row r="147" spans="2:65" s="13" customFormat="1" ht="11.25" x14ac:dyDescent="0.2">
      <c r="B147" s="159"/>
      <c r="D147" s="152" t="s">
        <v>322</v>
      </c>
      <c r="E147" s="160" t="s">
        <v>43</v>
      </c>
      <c r="F147" s="161" t="s">
        <v>331</v>
      </c>
      <c r="H147" s="162">
        <v>163.36000000000001</v>
      </c>
      <c r="I147" s="163"/>
      <c r="L147" s="159"/>
      <c r="M147" s="164"/>
      <c r="T147" s="165"/>
      <c r="AT147" s="160" t="s">
        <v>322</v>
      </c>
      <c r="AU147" s="160" t="s">
        <v>90</v>
      </c>
      <c r="AV147" s="13" t="s">
        <v>318</v>
      </c>
      <c r="AW147" s="13" t="s">
        <v>41</v>
      </c>
      <c r="AX147" s="13" t="s">
        <v>88</v>
      </c>
      <c r="AY147" s="160" t="s">
        <v>311</v>
      </c>
    </row>
    <row r="148" spans="2:65" s="1" customFormat="1" ht="24.2" customHeight="1" x14ac:dyDescent="0.2">
      <c r="B148" s="34"/>
      <c r="C148" s="134" t="s">
        <v>384</v>
      </c>
      <c r="D148" s="134" t="s">
        <v>313</v>
      </c>
      <c r="E148" s="135" t="s">
        <v>2497</v>
      </c>
      <c r="F148" s="136" t="s">
        <v>2498</v>
      </c>
      <c r="G148" s="137" t="s">
        <v>250</v>
      </c>
      <c r="H148" s="138">
        <v>400.32799999999997</v>
      </c>
      <c r="I148" s="139"/>
      <c r="J148" s="140">
        <f>ROUND(I148*H148,2)</f>
        <v>0</v>
      </c>
      <c r="K148" s="136" t="s">
        <v>317</v>
      </c>
      <c r="L148" s="34"/>
      <c r="M148" s="141" t="s">
        <v>43</v>
      </c>
      <c r="N148" s="142" t="s">
        <v>52</v>
      </c>
      <c r="P148" s="143">
        <f>O148*H148</f>
        <v>0</v>
      </c>
      <c r="Q148" s="143">
        <v>2.2000000000000001E-4</v>
      </c>
      <c r="R148" s="143">
        <f>Q148*H148</f>
        <v>8.8072159999999997E-2</v>
      </c>
      <c r="S148" s="143">
        <v>0</v>
      </c>
      <c r="T148" s="144">
        <f>S148*H148</f>
        <v>0</v>
      </c>
      <c r="AR148" s="145" t="s">
        <v>318</v>
      </c>
      <c r="AT148" s="145" t="s">
        <v>313</v>
      </c>
      <c r="AU148" s="145" t="s">
        <v>90</v>
      </c>
      <c r="AY148" s="18" t="s">
        <v>311</v>
      </c>
      <c r="BE148" s="146">
        <f>IF(N148="základní",J148,0)</f>
        <v>0</v>
      </c>
      <c r="BF148" s="146">
        <f>IF(N148="snížená",J148,0)</f>
        <v>0</v>
      </c>
      <c r="BG148" s="146">
        <f>IF(N148="zákl. přenesená",J148,0)</f>
        <v>0</v>
      </c>
      <c r="BH148" s="146">
        <f>IF(N148="sníž. přenesená",J148,0)</f>
        <v>0</v>
      </c>
      <c r="BI148" s="146">
        <f>IF(N148="nulová",J148,0)</f>
        <v>0</v>
      </c>
      <c r="BJ148" s="18" t="s">
        <v>88</v>
      </c>
      <c r="BK148" s="146">
        <f>ROUND(I148*H148,2)</f>
        <v>0</v>
      </c>
      <c r="BL148" s="18" t="s">
        <v>318</v>
      </c>
      <c r="BM148" s="145" t="s">
        <v>6738</v>
      </c>
    </row>
    <row r="149" spans="2:65" s="1" customFormat="1" ht="11.25" x14ac:dyDescent="0.2">
      <c r="B149" s="34"/>
      <c r="D149" s="147" t="s">
        <v>320</v>
      </c>
      <c r="F149" s="148" t="s">
        <v>2500</v>
      </c>
      <c r="I149" s="149"/>
      <c r="L149" s="34"/>
      <c r="M149" s="150"/>
      <c r="T149" s="55"/>
      <c r="AT149" s="18" t="s">
        <v>320</v>
      </c>
      <c r="AU149" s="18" t="s">
        <v>90</v>
      </c>
    </row>
    <row r="150" spans="2:65" s="14" customFormat="1" ht="11.25" x14ac:dyDescent="0.2">
      <c r="B150" s="166"/>
      <c r="D150" s="152" t="s">
        <v>322</v>
      </c>
      <c r="E150" s="167" t="s">
        <v>43</v>
      </c>
      <c r="F150" s="168" t="s">
        <v>6696</v>
      </c>
      <c r="H150" s="167" t="s">
        <v>43</v>
      </c>
      <c r="I150" s="169"/>
      <c r="L150" s="166"/>
      <c r="M150" s="170"/>
      <c r="T150" s="171"/>
      <c r="AT150" s="167" t="s">
        <v>322</v>
      </c>
      <c r="AU150" s="167" t="s">
        <v>90</v>
      </c>
      <c r="AV150" s="14" t="s">
        <v>88</v>
      </c>
      <c r="AW150" s="14" t="s">
        <v>41</v>
      </c>
      <c r="AX150" s="14" t="s">
        <v>81</v>
      </c>
      <c r="AY150" s="167" t="s">
        <v>311</v>
      </c>
    </row>
    <row r="151" spans="2:65" s="14" customFormat="1" ht="11.25" x14ac:dyDescent="0.2">
      <c r="B151" s="166"/>
      <c r="D151" s="152" t="s">
        <v>322</v>
      </c>
      <c r="E151" s="167" t="s">
        <v>43</v>
      </c>
      <c r="F151" s="168" t="s">
        <v>6697</v>
      </c>
      <c r="H151" s="167" t="s">
        <v>43</v>
      </c>
      <c r="I151" s="169"/>
      <c r="L151" s="166"/>
      <c r="M151" s="170"/>
      <c r="T151" s="171"/>
      <c r="AT151" s="167" t="s">
        <v>322</v>
      </c>
      <c r="AU151" s="167" t="s">
        <v>90</v>
      </c>
      <c r="AV151" s="14" t="s">
        <v>88</v>
      </c>
      <c r="AW151" s="14" t="s">
        <v>41</v>
      </c>
      <c r="AX151" s="14" t="s">
        <v>81</v>
      </c>
      <c r="AY151" s="167" t="s">
        <v>311</v>
      </c>
    </row>
    <row r="152" spans="2:65" s="14" customFormat="1" ht="11.25" x14ac:dyDescent="0.2">
      <c r="B152" s="166"/>
      <c r="D152" s="152" t="s">
        <v>322</v>
      </c>
      <c r="E152" s="167" t="s">
        <v>43</v>
      </c>
      <c r="F152" s="168" t="s">
        <v>6739</v>
      </c>
      <c r="H152" s="167" t="s">
        <v>43</v>
      </c>
      <c r="I152" s="169"/>
      <c r="L152" s="166"/>
      <c r="M152" s="170"/>
      <c r="T152" s="171"/>
      <c r="AT152" s="167" t="s">
        <v>322</v>
      </c>
      <c r="AU152" s="167" t="s">
        <v>90</v>
      </c>
      <c r="AV152" s="14" t="s">
        <v>88</v>
      </c>
      <c r="AW152" s="14" t="s">
        <v>41</v>
      </c>
      <c r="AX152" s="14" t="s">
        <v>81</v>
      </c>
      <c r="AY152" s="167" t="s">
        <v>311</v>
      </c>
    </row>
    <row r="153" spans="2:65" s="12" customFormat="1" ht="11.25" x14ac:dyDescent="0.2">
      <c r="B153" s="151"/>
      <c r="D153" s="152" t="s">
        <v>322</v>
      </c>
      <c r="E153" s="153" t="s">
        <v>43</v>
      </c>
      <c r="F153" s="154" t="s">
        <v>6740</v>
      </c>
      <c r="H153" s="155">
        <v>145.29499999999999</v>
      </c>
      <c r="I153" s="156"/>
      <c r="L153" s="151"/>
      <c r="M153" s="157"/>
      <c r="T153" s="158"/>
      <c r="AT153" s="153" t="s">
        <v>322</v>
      </c>
      <c r="AU153" s="153" t="s">
        <v>90</v>
      </c>
      <c r="AV153" s="12" t="s">
        <v>90</v>
      </c>
      <c r="AW153" s="12" t="s">
        <v>41</v>
      </c>
      <c r="AX153" s="12" t="s">
        <v>81</v>
      </c>
      <c r="AY153" s="153" t="s">
        <v>311</v>
      </c>
    </row>
    <row r="154" spans="2:65" s="12" customFormat="1" ht="11.25" x14ac:dyDescent="0.2">
      <c r="B154" s="151"/>
      <c r="D154" s="152" t="s">
        <v>322</v>
      </c>
      <c r="E154" s="153" t="s">
        <v>43</v>
      </c>
      <c r="F154" s="154" t="s">
        <v>6741</v>
      </c>
      <c r="H154" s="155">
        <v>178.833</v>
      </c>
      <c r="I154" s="156"/>
      <c r="L154" s="151"/>
      <c r="M154" s="157"/>
      <c r="T154" s="158"/>
      <c r="AT154" s="153" t="s">
        <v>322</v>
      </c>
      <c r="AU154" s="153" t="s">
        <v>90</v>
      </c>
      <c r="AV154" s="12" t="s">
        <v>90</v>
      </c>
      <c r="AW154" s="12" t="s">
        <v>41</v>
      </c>
      <c r="AX154" s="12" t="s">
        <v>81</v>
      </c>
      <c r="AY154" s="153" t="s">
        <v>311</v>
      </c>
    </row>
    <row r="155" spans="2:65" s="14" customFormat="1" ht="11.25" x14ac:dyDescent="0.2">
      <c r="B155" s="166"/>
      <c r="D155" s="152" t="s">
        <v>322</v>
      </c>
      <c r="E155" s="167" t="s">
        <v>43</v>
      </c>
      <c r="F155" s="168" t="s">
        <v>6699</v>
      </c>
      <c r="H155" s="167" t="s">
        <v>43</v>
      </c>
      <c r="I155" s="169"/>
      <c r="L155" s="166"/>
      <c r="M155" s="170"/>
      <c r="T155" s="171"/>
      <c r="AT155" s="167" t="s">
        <v>322</v>
      </c>
      <c r="AU155" s="167" t="s">
        <v>90</v>
      </c>
      <c r="AV155" s="14" t="s">
        <v>88</v>
      </c>
      <c r="AW155" s="14" t="s">
        <v>41</v>
      </c>
      <c r="AX155" s="14" t="s">
        <v>81</v>
      </c>
      <c r="AY155" s="167" t="s">
        <v>311</v>
      </c>
    </row>
    <row r="156" spans="2:65" s="12" customFormat="1" ht="11.25" x14ac:dyDescent="0.2">
      <c r="B156" s="151"/>
      <c r="D156" s="152" t="s">
        <v>322</v>
      </c>
      <c r="E156" s="153" t="s">
        <v>43</v>
      </c>
      <c r="F156" s="154" t="s">
        <v>6742</v>
      </c>
      <c r="H156" s="155">
        <v>55.8</v>
      </c>
      <c r="I156" s="156"/>
      <c r="L156" s="151"/>
      <c r="M156" s="157"/>
      <c r="T156" s="158"/>
      <c r="AT156" s="153" t="s">
        <v>322</v>
      </c>
      <c r="AU156" s="153" t="s">
        <v>90</v>
      </c>
      <c r="AV156" s="12" t="s">
        <v>90</v>
      </c>
      <c r="AW156" s="12" t="s">
        <v>41</v>
      </c>
      <c r="AX156" s="12" t="s">
        <v>81</v>
      </c>
      <c r="AY156" s="153" t="s">
        <v>311</v>
      </c>
    </row>
    <row r="157" spans="2:65" s="14" customFormat="1" ht="11.25" x14ac:dyDescent="0.2">
      <c r="B157" s="166"/>
      <c r="D157" s="152" t="s">
        <v>322</v>
      </c>
      <c r="E157" s="167" t="s">
        <v>43</v>
      </c>
      <c r="F157" s="168" t="s">
        <v>6701</v>
      </c>
      <c r="H157" s="167" t="s">
        <v>43</v>
      </c>
      <c r="I157" s="169"/>
      <c r="L157" s="166"/>
      <c r="M157" s="170"/>
      <c r="T157" s="171"/>
      <c r="AT157" s="167" t="s">
        <v>322</v>
      </c>
      <c r="AU157" s="167" t="s">
        <v>90</v>
      </c>
      <c r="AV157" s="14" t="s">
        <v>88</v>
      </c>
      <c r="AW157" s="14" t="s">
        <v>41</v>
      </c>
      <c r="AX157" s="14" t="s">
        <v>81</v>
      </c>
      <c r="AY157" s="167" t="s">
        <v>311</v>
      </c>
    </row>
    <row r="158" spans="2:65" s="12" customFormat="1" ht="11.25" x14ac:dyDescent="0.2">
      <c r="B158" s="151"/>
      <c r="D158" s="152" t="s">
        <v>322</v>
      </c>
      <c r="E158" s="153" t="s">
        <v>43</v>
      </c>
      <c r="F158" s="154" t="s">
        <v>6743</v>
      </c>
      <c r="H158" s="155">
        <v>20.399999999999999</v>
      </c>
      <c r="I158" s="156"/>
      <c r="L158" s="151"/>
      <c r="M158" s="157"/>
      <c r="T158" s="158"/>
      <c r="AT158" s="153" t="s">
        <v>322</v>
      </c>
      <c r="AU158" s="153" t="s">
        <v>90</v>
      </c>
      <c r="AV158" s="12" t="s">
        <v>90</v>
      </c>
      <c r="AW158" s="12" t="s">
        <v>41</v>
      </c>
      <c r="AX158" s="12" t="s">
        <v>81</v>
      </c>
      <c r="AY158" s="153" t="s">
        <v>311</v>
      </c>
    </row>
    <row r="159" spans="2:65" s="13" customFormat="1" ht="11.25" x14ac:dyDescent="0.2">
      <c r="B159" s="159"/>
      <c r="D159" s="152" t="s">
        <v>322</v>
      </c>
      <c r="E159" s="160" t="s">
        <v>43</v>
      </c>
      <c r="F159" s="161" t="s">
        <v>331</v>
      </c>
      <c r="H159" s="162">
        <v>400.32799999999997</v>
      </c>
      <c r="I159" s="163"/>
      <c r="L159" s="159"/>
      <c r="M159" s="164"/>
      <c r="T159" s="165"/>
      <c r="AT159" s="160" t="s">
        <v>322</v>
      </c>
      <c r="AU159" s="160" t="s">
        <v>90</v>
      </c>
      <c r="AV159" s="13" t="s">
        <v>318</v>
      </c>
      <c r="AW159" s="13" t="s">
        <v>41</v>
      </c>
      <c r="AX159" s="13" t="s">
        <v>88</v>
      </c>
      <c r="AY159" s="160" t="s">
        <v>311</v>
      </c>
    </row>
    <row r="160" spans="2:65" s="1" customFormat="1" ht="16.5" customHeight="1" x14ac:dyDescent="0.2">
      <c r="B160" s="34"/>
      <c r="C160" s="172" t="s">
        <v>8</v>
      </c>
      <c r="D160" s="172" t="s">
        <v>634</v>
      </c>
      <c r="E160" s="173" t="s">
        <v>2504</v>
      </c>
      <c r="F160" s="174" t="s">
        <v>2505</v>
      </c>
      <c r="G160" s="175" t="s">
        <v>250</v>
      </c>
      <c r="H160" s="176">
        <v>460.37700000000001</v>
      </c>
      <c r="I160" s="177"/>
      <c r="J160" s="178">
        <f>ROUND(I160*H160,2)</f>
        <v>0</v>
      </c>
      <c r="K160" s="174" t="s">
        <v>43</v>
      </c>
      <c r="L160" s="179"/>
      <c r="M160" s="180" t="s">
        <v>43</v>
      </c>
      <c r="N160" s="181" t="s">
        <v>52</v>
      </c>
      <c r="P160" s="143">
        <f>O160*H160</f>
        <v>0</v>
      </c>
      <c r="Q160" s="143">
        <v>0</v>
      </c>
      <c r="R160" s="143">
        <f>Q160*H160</f>
        <v>0</v>
      </c>
      <c r="S160" s="143">
        <v>0</v>
      </c>
      <c r="T160" s="144">
        <f>S160*H160</f>
        <v>0</v>
      </c>
      <c r="AR160" s="145" t="s">
        <v>362</v>
      </c>
      <c r="AT160" s="145" t="s">
        <v>634</v>
      </c>
      <c r="AU160" s="145" t="s">
        <v>90</v>
      </c>
      <c r="AY160" s="18" t="s">
        <v>311</v>
      </c>
      <c r="BE160" s="146">
        <f>IF(N160="základní",J160,0)</f>
        <v>0</v>
      </c>
      <c r="BF160" s="146">
        <f>IF(N160="snížená",J160,0)</f>
        <v>0</v>
      </c>
      <c r="BG160" s="146">
        <f>IF(N160="zákl. přenesená",J160,0)</f>
        <v>0</v>
      </c>
      <c r="BH160" s="146">
        <f>IF(N160="sníž. přenesená",J160,0)</f>
        <v>0</v>
      </c>
      <c r="BI160" s="146">
        <f>IF(N160="nulová",J160,0)</f>
        <v>0</v>
      </c>
      <c r="BJ160" s="18" t="s">
        <v>88</v>
      </c>
      <c r="BK160" s="146">
        <f>ROUND(I160*H160,2)</f>
        <v>0</v>
      </c>
      <c r="BL160" s="18" t="s">
        <v>318</v>
      </c>
      <c r="BM160" s="145" t="s">
        <v>6744</v>
      </c>
    </row>
    <row r="161" spans="2:65" s="12" customFormat="1" ht="11.25" x14ac:dyDescent="0.2">
      <c r="B161" s="151"/>
      <c r="D161" s="152" t="s">
        <v>322</v>
      </c>
      <c r="F161" s="154" t="s">
        <v>6745</v>
      </c>
      <c r="H161" s="155">
        <v>460.37700000000001</v>
      </c>
      <c r="I161" s="156"/>
      <c r="L161" s="151"/>
      <c r="M161" s="157"/>
      <c r="T161" s="158"/>
      <c r="AT161" s="153" t="s">
        <v>322</v>
      </c>
      <c r="AU161" s="153" t="s">
        <v>90</v>
      </c>
      <c r="AV161" s="12" t="s">
        <v>90</v>
      </c>
      <c r="AW161" s="12" t="s">
        <v>4</v>
      </c>
      <c r="AX161" s="12" t="s">
        <v>88</v>
      </c>
      <c r="AY161" s="153" t="s">
        <v>311</v>
      </c>
    </row>
    <row r="162" spans="2:65" s="1" customFormat="1" ht="16.5" customHeight="1" x14ac:dyDescent="0.2">
      <c r="B162" s="34"/>
      <c r="C162" s="134" t="s">
        <v>399</v>
      </c>
      <c r="D162" s="134" t="s">
        <v>313</v>
      </c>
      <c r="E162" s="135" t="s">
        <v>1840</v>
      </c>
      <c r="F162" s="136" t="s">
        <v>1841</v>
      </c>
      <c r="G162" s="137" t="s">
        <v>316</v>
      </c>
      <c r="H162" s="138">
        <v>196.06700000000001</v>
      </c>
      <c r="I162" s="139"/>
      <c r="J162" s="140">
        <f>ROUND(I162*H162,2)</f>
        <v>0</v>
      </c>
      <c r="K162" s="136" t="s">
        <v>317</v>
      </c>
      <c r="L162" s="34"/>
      <c r="M162" s="141" t="s">
        <v>43</v>
      </c>
      <c r="N162" s="142" t="s">
        <v>52</v>
      </c>
      <c r="P162" s="143">
        <f>O162*H162</f>
        <v>0</v>
      </c>
      <c r="Q162" s="143">
        <v>0</v>
      </c>
      <c r="R162" s="143">
        <f>Q162*H162</f>
        <v>0</v>
      </c>
      <c r="S162" s="143">
        <v>0</v>
      </c>
      <c r="T162" s="144">
        <f>S162*H162</f>
        <v>0</v>
      </c>
      <c r="AR162" s="145" t="s">
        <v>318</v>
      </c>
      <c r="AT162" s="145" t="s">
        <v>313</v>
      </c>
      <c r="AU162" s="145" t="s">
        <v>90</v>
      </c>
      <c r="AY162" s="18" t="s">
        <v>311</v>
      </c>
      <c r="BE162" s="146">
        <f>IF(N162="základní",J162,0)</f>
        <v>0</v>
      </c>
      <c r="BF162" s="146">
        <f>IF(N162="snížená",J162,0)</f>
        <v>0</v>
      </c>
      <c r="BG162" s="146">
        <f>IF(N162="zákl. přenesená",J162,0)</f>
        <v>0</v>
      </c>
      <c r="BH162" s="146">
        <f>IF(N162="sníž. přenesená",J162,0)</f>
        <v>0</v>
      </c>
      <c r="BI162" s="146">
        <f>IF(N162="nulová",J162,0)</f>
        <v>0</v>
      </c>
      <c r="BJ162" s="18" t="s">
        <v>88</v>
      </c>
      <c r="BK162" s="146">
        <f>ROUND(I162*H162,2)</f>
        <v>0</v>
      </c>
      <c r="BL162" s="18" t="s">
        <v>318</v>
      </c>
      <c r="BM162" s="145" t="s">
        <v>6746</v>
      </c>
    </row>
    <row r="163" spans="2:65" s="1" customFormat="1" ht="11.25" x14ac:dyDescent="0.2">
      <c r="B163" s="34"/>
      <c r="D163" s="147" t="s">
        <v>320</v>
      </c>
      <c r="F163" s="148" t="s">
        <v>1843</v>
      </c>
      <c r="I163" s="149"/>
      <c r="L163" s="34"/>
      <c r="M163" s="150"/>
      <c r="T163" s="55"/>
      <c r="AT163" s="18" t="s">
        <v>320</v>
      </c>
      <c r="AU163" s="18" t="s">
        <v>90</v>
      </c>
    </row>
    <row r="164" spans="2:65" s="14" customFormat="1" ht="11.25" x14ac:dyDescent="0.2">
      <c r="B164" s="166"/>
      <c r="D164" s="152" t="s">
        <v>322</v>
      </c>
      <c r="E164" s="167" t="s">
        <v>43</v>
      </c>
      <c r="F164" s="168" t="s">
        <v>6696</v>
      </c>
      <c r="H164" s="167" t="s">
        <v>43</v>
      </c>
      <c r="I164" s="169"/>
      <c r="L164" s="166"/>
      <c r="M164" s="170"/>
      <c r="T164" s="171"/>
      <c r="AT164" s="167" t="s">
        <v>322</v>
      </c>
      <c r="AU164" s="167" t="s">
        <v>90</v>
      </c>
      <c r="AV164" s="14" t="s">
        <v>88</v>
      </c>
      <c r="AW164" s="14" t="s">
        <v>41</v>
      </c>
      <c r="AX164" s="14" t="s">
        <v>81</v>
      </c>
      <c r="AY164" s="167" t="s">
        <v>311</v>
      </c>
    </row>
    <row r="165" spans="2:65" s="14" customFormat="1" ht="11.25" x14ac:dyDescent="0.2">
      <c r="B165" s="166"/>
      <c r="D165" s="152" t="s">
        <v>322</v>
      </c>
      <c r="E165" s="167" t="s">
        <v>43</v>
      </c>
      <c r="F165" s="168" t="s">
        <v>6697</v>
      </c>
      <c r="H165" s="167" t="s">
        <v>43</v>
      </c>
      <c r="I165" s="169"/>
      <c r="L165" s="166"/>
      <c r="M165" s="170"/>
      <c r="T165" s="171"/>
      <c r="AT165" s="167" t="s">
        <v>322</v>
      </c>
      <c r="AU165" s="167" t="s">
        <v>90</v>
      </c>
      <c r="AV165" s="14" t="s">
        <v>88</v>
      </c>
      <c r="AW165" s="14" t="s">
        <v>41</v>
      </c>
      <c r="AX165" s="14" t="s">
        <v>81</v>
      </c>
      <c r="AY165" s="167" t="s">
        <v>311</v>
      </c>
    </row>
    <row r="166" spans="2:65" s="14" customFormat="1" ht="11.25" x14ac:dyDescent="0.2">
      <c r="B166" s="166"/>
      <c r="D166" s="152" t="s">
        <v>322</v>
      </c>
      <c r="E166" s="167" t="s">
        <v>43</v>
      </c>
      <c r="F166" s="168" t="s">
        <v>6739</v>
      </c>
      <c r="H166" s="167" t="s">
        <v>43</v>
      </c>
      <c r="I166" s="169"/>
      <c r="L166" s="166"/>
      <c r="M166" s="170"/>
      <c r="T166" s="171"/>
      <c r="AT166" s="167" t="s">
        <v>322</v>
      </c>
      <c r="AU166" s="167" t="s">
        <v>90</v>
      </c>
      <c r="AV166" s="14" t="s">
        <v>88</v>
      </c>
      <c r="AW166" s="14" t="s">
        <v>41</v>
      </c>
      <c r="AX166" s="14" t="s">
        <v>81</v>
      </c>
      <c r="AY166" s="167" t="s">
        <v>311</v>
      </c>
    </row>
    <row r="167" spans="2:65" s="12" customFormat="1" ht="11.25" x14ac:dyDescent="0.2">
      <c r="B167" s="151"/>
      <c r="D167" s="152" t="s">
        <v>322</v>
      </c>
      <c r="E167" s="153" t="s">
        <v>43</v>
      </c>
      <c r="F167" s="154" t="s">
        <v>6747</v>
      </c>
      <c r="H167" s="155">
        <v>71.128</v>
      </c>
      <c r="I167" s="156"/>
      <c r="L167" s="151"/>
      <c r="M167" s="157"/>
      <c r="T167" s="158"/>
      <c r="AT167" s="153" t="s">
        <v>322</v>
      </c>
      <c r="AU167" s="153" t="s">
        <v>90</v>
      </c>
      <c r="AV167" s="12" t="s">
        <v>90</v>
      </c>
      <c r="AW167" s="12" t="s">
        <v>41</v>
      </c>
      <c r="AX167" s="12" t="s">
        <v>81</v>
      </c>
      <c r="AY167" s="153" t="s">
        <v>311</v>
      </c>
    </row>
    <row r="168" spans="2:65" s="12" customFormat="1" ht="11.25" x14ac:dyDescent="0.2">
      <c r="B168" s="151"/>
      <c r="D168" s="152" t="s">
        <v>322</v>
      </c>
      <c r="E168" s="153" t="s">
        <v>43</v>
      </c>
      <c r="F168" s="154" t="s">
        <v>6748</v>
      </c>
      <c r="H168" s="155">
        <v>87.790999999999997</v>
      </c>
      <c r="I168" s="156"/>
      <c r="L168" s="151"/>
      <c r="M168" s="157"/>
      <c r="T168" s="158"/>
      <c r="AT168" s="153" t="s">
        <v>322</v>
      </c>
      <c r="AU168" s="153" t="s">
        <v>90</v>
      </c>
      <c r="AV168" s="12" t="s">
        <v>90</v>
      </c>
      <c r="AW168" s="12" t="s">
        <v>41</v>
      </c>
      <c r="AX168" s="12" t="s">
        <v>81</v>
      </c>
      <c r="AY168" s="153" t="s">
        <v>311</v>
      </c>
    </row>
    <row r="169" spans="2:65" s="14" customFormat="1" ht="11.25" x14ac:dyDescent="0.2">
      <c r="B169" s="166"/>
      <c r="D169" s="152" t="s">
        <v>322</v>
      </c>
      <c r="E169" s="167" t="s">
        <v>43</v>
      </c>
      <c r="F169" s="168" t="s">
        <v>6699</v>
      </c>
      <c r="H169" s="167" t="s">
        <v>43</v>
      </c>
      <c r="I169" s="169"/>
      <c r="L169" s="166"/>
      <c r="M169" s="170"/>
      <c r="T169" s="171"/>
      <c r="AT169" s="167" t="s">
        <v>322</v>
      </c>
      <c r="AU169" s="167" t="s">
        <v>90</v>
      </c>
      <c r="AV169" s="14" t="s">
        <v>88</v>
      </c>
      <c r="AW169" s="14" t="s">
        <v>41</v>
      </c>
      <c r="AX169" s="14" t="s">
        <v>81</v>
      </c>
      <c r="AY169" s="167" t="s">
        <v>311</v>
      </c>
    </row>
    <row r="170" spans="2:65" s="12" customFormat="1" ht="11.25" x14ac:dyDescent="0.2">
      <c r="B170" s="151"/>
      <c r="D170" s="152" t="s">
        <v>322</v>
      </c>
      <c r="E170" s="153" t="s">
        <v>43</v>
      </c>
      <c r="F170" s="154" t="s">
        <v>6749</v>
      </c>
      <c r="H170" s="155">
        <v>27.202999999999999</v>
      </c>
      <c r="I170" s="156"/>
      <c r="L170" s="151"/>
      <c r="M170" s="157"/>
      <c r="T170" s="158"/>
      <c r="AT170" s="153" t="s">
        <v>322</v>
      </c>
      <c r="AU170" s="153" t="s">
        <v>90</v>
      </c>
      <c r="AV170" s="12" t="s">
        <v>90</v>
      </c>
      <c r="AW170" s="12" t="s">
        <v>41</v>
      </c>
      <c r="AX170" s="12" t="s">
        <v>81</v>
      </c>
      <c r="AY170" s="153" t="s">
        <v>311</v>
      </c>
    </row>
    <row r="171" spans="2:65" s="14" customFormat="1" ht="11.25" x14ac:dyDescent="0.2">
      <c r="B171" s="166"/>
      <c r="D171" s="152" t="s">
        <v>322</v>
      </c>
      <c r="E171" s="167" t="s">
        <v>43</v>
      </c>
      <c r="F171" s="168" t="s">
        <v>6701</v>
      </c>
      <c r="H171" s="167" t="s">
        <v>43</v>
      </c>
      <c r="I171" s="169"/>
      <c r="L171" s="166"/>
      <c r="M171" s="170"/>
      <c r="T171" s="171"/>
      <c r="AT171" s="167" t="s">
        <v>322</v>
      </c>
      <c r="AU171" s="167" t="s">
        <v>90</v>
      </c>
      <c r="AV171" s="14" t="s">
        <v>88</v>
      </c>
      <c r="AW171" s="14" t="s">
        <v>41</v>
      </c>
      <c r="AX171" s="14" t="s">
        <v>81</v>
      </c>
      <c r="AY171" s="167" t="s">
        <v>311</v>
      </c>
    </row>
    <row r="172" spans="2:65" s="12" customFormat="1" ht="11.25" x14ac:dyDescent="0.2">
      <c r="B172" s="151"/>
      <c r="D172" s="152" t="s">
        <v>322</v>
      </c>
      <c r="E172" s="153" t="s">
        <v>43</v>
      </c>
      <c r="F172" s="154" t="s">
        <v>6750</v>
      </c>
      <c r="H172" s="155">
        <v>9.9450000000000003</v>
      </c>
      <c r="I172" s="156"/>
      <c r="L172" s="151"/>
      <c r="M172" s="157"/>
      <c r="T172" s="158"/>
      <c r="AT172" s="153" t="s">
        <v>322</v>
      </c>
      <c r="AU172" s="153" t="s">
        <v>90</v>
      </c>
      <c r="AV172" s="12" t="s">
        <v>90</v>
      </c>
      <c r="AW172" s="12" t="s">
        <v>41</v>
      </c>
      <c r="AX172" s="12" t="s">
        <v>81</v>
      </c>
      <c r="AY172" s="153" t="s">
        <v>311</v>
      </c>
    </row>
    <row r="173" spans="2:65" s="13" customFormat="1" ht="11.25" x14ac:dyDescent="0.2">
      <c r="B173" s="159"/>
      <c r="D173" s="152" t="s">
        <v>322</v>
      </c>
      <c r="E173" s="160" t="s">
        <v>43</v>
      </c>
      <c r="F173" s="161" t="s">
        <v>331</v>
      </c>
      <c r="H173" s="162">
        <v>196.06699999999998</v>
      </c>
      <c r="I173" s="163"/>
      <c r="L173" s="159"/>
      <c r="M173" s="164"/>
      <c r="T173" s="165"/>
      <c r="AT173" s="160" t="s">
        <v>322</v>
      </c>
      <c r="AU173" s="160" t="s">
        <v>90</v>
      </c>
      <c r="AV173" s="13" t="s">
        <v>318</v>
      </c>
      <c r="AW173" s="13" t="s">
        <v>41</v>
      </c>
      <c r="AX173" s="13" t="s">
        <v>88</v>
      </c>
      <c r="AY173" s="160" t="s">
        <v>311</v>
      </c>
    </row>
    <row r="174" spans="2:65" s="1" customFormat="1" ht="16.5" customHeight="1" x14ac:dyDescent="0.2">
      <c r="B174" s="34"/>
      <c r="C174" s="134" t="s">
        <v>404</v>
      </c>
      <c r="D174" s="134" t="s">
        <v>313</v>
      </c>
      <c r="E174" s="135" t="s">
        <v>314</v>
      </c>
      <c r="F174" s="136" t="s">
        <v>315</v>
      </c>
      <c r="G174" s="137" t="s">
        <v>316</v>
      </c>
      <c r="H174" s="138">
        <v>41.673000000000002</v>
      </c>
      <c r="I174" s="139"/>
      <c r="J174" s="140">
        <f>ROUND(I174*H174,2)</f>
        <v>0</v>
      </c>
      <c r="K174" s="136" t="s">
        <v>317</v>
      </c>
      <c r="L174" s="34"/>
      <c r="M174" s="141" t="s">
        <v>43</v>
      </c>
      <c r="N174" s="142" t="s">
        <v>52</v>
      </c>
      <c r="P174" s="143">
        <f>O174*H174</f>
        <v>0</v>
      </c>
      <c r="Q174" s="143">
        <v>2.3010199999999998</v>
      </c>
      <c r="R174" s="143">
        <f>Q174*H174</f>
        <v>95.890406459999994</v>
      </c>
      <c r="S174" s="143">
        <v>0</v>
      </c>
      <c r="T174" s="144">
        <f>S174*H174</f>
        <v>0</v>
      </c>
      <c r="AR174" s="145" t="s">
        <v>318</v>
      </c>
      <c r="AT174" s="145" t="s">
        <v>313</v>
      </c>
      <c r="AU174" s="145" t="s">
        <v>90</v>
      </c>
      <c r="AY174" s="18" t="s">
        <v>311</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318</v>
      </c>
      <c r="BM174" s="145" t="s">
        <v>6751</v>
      </c>
    </row>
    <row r="175" spans="2:65" s="1" customFormat="1" ht="11.25" x14ac:dyDescent="0.2">
      <c r="B175" s="34"/>
      <c r="D175" s="147" t="s">
        <v>320</v>
      </c>
      <c r="F175" s="148" t="s">
        <v>321</v>
      </c>
      <c r="I175" s="149"/>
      <c r="L175" s="34"/>
      <c r="M175" s="150"/>
      <c r="T175" s="55"/>
      <c r="AT175" s="18" t="s">
        <v>320</v>
      </c>
      <c r="AU175" s="18" t="s">
        <v>90</v>
      </c>
    </row>
    <row r="176" spans="2:65" s="14" customFormat="1" ht="11.25" x14ac:dyDescent="0.2">
      <c r="B176" s="166"/>
      <c r="D176" s="152" t="s">
        <v>322</v>
      </c>
      <c r="E176" s="167" t="s">
        <v>43</v>
      </c>
      <c r="F176" s="168" t="s">
        <v>6696</v>
      </c>
      <c r="H176" s="167" t="s">
        <v>43</v>
      </c>
      <c r="I176" s="169"/>
      <c r="L176" s="166"/>
      <c r="M176" s="170"/>
      <c r="T176" s="171"/>
      <c r="AT176" s="167" t="s">
        <v>322</v>
      </c>
      <c r="AU176" s="167" t="s">
        <v>90</v>
      </c>
      <c r="AV176" s="14" t="s">
        <v>88</v>
      </c>
      <c r="AW176" s="14" t="s">
        <v>41</v>
      </c>
      <c r="AX176" s="14" t="s">
        <v>81</v>
      </c>
      <c r="AY176" s="167" t="s">
        <v>311</v>
      </c>
    </row>
    <row r="177" spans="2:65" s="14" customFormat="1" ht="11.25" x14ac:dyDescent="0.2">
      <c r="B177" s="166"/>
      <c r="D177" s="152" t="s">
        <v>322</v>
      </c>
      <c r="E177" s="167" t="s">
        <v>43</v>
      </c>
      <c r="F177" s="168" t="s">
        <v>6697</v>
      </c>
      <c r="H177" s="167" t="s">
        <v>43</v>
      </c>
      <c r="I177" s="169"/>
      <c r="L177" s="166"/>
      <c r="M177" s="170"/>
      <c r="T177" s="171"/>
      <c r="AT177" s="167" t="s">
        <v>322</v>
      </c>
      <c r="AU177" s="167" t="s">
        <v>90</v>
      </c>
      <c r="AV177" s="14" t="s">
        <v>88</v>
      </c>
      <c r="AW177" s="14" t="s">
        <v>41</v>
      </c>
      <c r="AX177" s="14" t="s">
        <v>81</v>
      </c>
      <c r="AY177" s="167" t="s">
        <v>311</v>
      </c>
    </row>
    <row r="178" spans="2:65" s="14" customFormat="1" ht="11.25" x14ac:dyDescent="0.2">
      <c r="B178" s="166"/>
      <c r="D178" s="152" t="s">
        <v>322</v>
      </c>
      <c r="E178" s="167" t="s">
        <v>43</v>
      </c>
      <c r="F178" s="168" t="s">
        <v>6739</v>
      </c>
      <c r="H178" s="167" t="s">
        <v>43</v>
      </c>
      <c r="I178" s="169"/>
      <c r="L178" s="166"/>
      <c r="M178" s="170"/>
      <c r="T178" s="171"/>
      <c r="AT178" s="167" t="s">
        <v>322</v>
      </c>
      <c r="AU178" s="167" t="s">
        <v>90</v>
      </c>
      <c r="AV178" s="14" t="s">
        <v>88</v>
      </c>
      <c r="AW178" s="14" t="s">
        <v>41</v>
      </c>
      <c r="AX178" s="14" t="s">
        <v>81</v>
      </c>
      <c r="AY178" s="167" t="s">
        <v>311</v>
      </c>
    </row>
    <row r="179" spans="2:65" s="12" customFormat="1" ht="11.25" x14ac:dyDescent="0.2">
      <c r="B179" s="151"/>
      <c r="D179" s="152" t="s">
        <v>322</v>
      </c>
      <c r="E179" s="153" t="s">
        <v>43</v>
      </c>
      <c r="F179" s="154" t="s">
        <v>6752</v>
      </c>
      <c r="H179" s="155">
        <v>15.138</v>
      </c>
      <c r="I179" s="156"/>
      <c r="L179" s="151"/>
      <c r="M179" s="157"/>
      <c r="T179" s="158"/>
      <c r="AT179" s="153" t="s">
        <v>322</v>
      </c>
      <c r="AU179" s="153" t="s">
        <v>90</v>
      </c>
      <c r="AV179" s="12" t="s">
        <v>90</v>
      </c>
      <c r="AW179" s="12" t="s">
        <v>41</v>
      </c>
      <c r="AX179" s="12" t="s">
        <v>81</v>
      </c>
      <c r="AY179" s="153" t="s">
        <v>311</v>
      </c>
    </row>
    <row r="180" spans="2:65" s="12" customFormat="1" ht="11.25" x14ac:dyDescent="0.2">
      <c r="B180" s="151"/>
      <c r="D180" s="152" t="s">
        <v>322</v>
      </c>
      <c r="E180" s="153" t="s">
        <v>43</v>
      </c>
      <c r="F180" s="154" t="s">
        <v>6753</v>
      </c>
      <c r="H180" s="155">
        <v>18.533999999999999</v>
      </c>
      <c r="I180" s="156"/>
      <c r="L180" s="151"/>
      <c r="M180" s="157"/>
      <c r="T180" s="158"/>
      <c r="AT180" s="153" t="s">
        <v>322</v>
      </c>
      <c r="AU180" s="153" t="s">
        <v>90</v>
      </c>
      <c r="AV180" s="12" t="s">
        <v>90</v>
      </c>
      <c r="AW180" s="12" t="s">
        <v>41</v>
      </c>
      <c r="AX180" s="12" t="s">
        <v>81</v>
      </c>
      <c r="AY180" s="153" t="s">
        <v>311</v>
      </c>
    </row>
    <row r="181" spans="2:65" s="14" customFormat="1" ht="11.25" x14ac:dyDescent="0.2">
      <c r="B181" s="166"/>
      <c r="D181" s="152" t="s">
        <v>322</v>
      </c>
      <c r="E181" s="167" t="s">
        <v>43</v>
      </c>
      <c r="F181" s="168" t="s">
        <v>6699</v>
      </c>
      <c r="H181" s="167" t="s">
        <v>43</v>
      </c>
      <c r="I181" s="169"/>
      <c r="L181" s="166"/>
      <c r="M181" s="170"/>
      <c r="T181" s="171"/>
      <c r="AT181" s="167" t="s">
        <v>322</v>
      </c>
      <c r="AU181" s="167" t="s">
        <v>90</v>
      </c>
      <c r="AV181" s="14" t="s">
        <v>88</v>
      </c>
      <c r="AW181" s="14" t="s">
        <v>41</v>
      </c>
      <c r="AX181" s="14" t="s">
        <v>81</v>
      </c>
      <c r="AY181" s="167" t="s">
        <v>311</v>
      </c>
    </row>
    <row r="182" spans="2:65" s="12" customFormat="1" ht="11.25" x14ac:dyDescent="0.2">
      <c r="B182" s="151"/>
      <c r="D182" s="152" t="s">
        <v>322</v>
      </c>
      <c r="E182" s="153" t="s">
        <v>43</v>
      </c>
      <c r="F182" s="154" t="s">
        <v>6754</v>
      </c>
      <c r="H182" s="155">
        <v>5.859</v>
      </c>
      <c r="I182" s="156"/>
      <c r="L182" s="151"/>
      <c r="M182" s="157"/>
      <c r="T182" s="158"/>
      <c r="AT182" s="153" t="s">
        <v>322</v>
      </c>
      <c r="AU182" s="153" t="s">
        <v>90</v>
      </c>
      <c r="AV182" s="12" t="s">
        <v>90</v>
      </c>
      <c r="AW182" s="12" t="s">
        <v>41</v>
      </c>
      <c r="AX182" s="12" t="s">
        <v>81</v>
      </c>
      <c r="AY182" s="153" t="s">
        <v>311</v>
      </c>
    </row>
    <row r="183" spans="2:65" s="14" customFormat="1" ht="11.25" x14ac:dyDescent="0.2">
      <c r="B183" s="166"/>
      <c r="D183" s="152" t="s">
        <v>322</v>
      </c>
      <c r="E183" s="167" t="s">
        <v>43</v>
      </c>
      <c r="F183" s="168" t="s">
        <v>6701</v>
      </c>
      <c r="H183" s="167" t="s">
        <v>43</v>
      </c>
      <c r="I183" s="169"/>
      <c r="L183" s="166"/>
      <c r="M183" s="170"/>
      <c r="T183" s="171"/>
      <c r="AT183" s="167" t="s">
        <v>322</v>
      </c>
      <c r="AU183" s="167" t="s">
        <v>90</v>
      </c>
      <c r="AV183" s="14" t="s">
        <v>88</v>
      </c>
      <c r="AW183" s="14" t="s">
        <v>41</v>
      </c>
      <c r="AX183" s="14" t="s">
        <v>81</v>
      </c>
      <c r="AY183" s="167" t="s">
        <v>311</v>
      </c>
    </row>
    <row r="184" spans="2:65" s="12" customFormat="1" ht="11.25" x14ac:dyDescent="0.2">
      <c r="B184" s="151"/>
      <c r="D184" s="152" t="s">
        <v>322</v>
      </c>
      <c r="E184" s="153" t="s">
        <v>43</v>
      </c>
      <c r="F184" s="154" t="s">
        <v>6755</v>
      </c>
      <c r="H184" s="155">
        <v>2.1419999999999999</v>
      </c>
      <c r="I184" s="156"/>
      <c r="L184" s="151"/>
      <c r="M184" s="157"/>
      <c r="T184" s="158"/>
      <c r="AT184" s="153" t="s">
        <v>322</v>
      </c>
      <c r="AU184" s="153" t="s">
        <v>90</v>
      </c>
      <c r="AV184" s="12" t="s">
        <v>90</v>
      </c>
      <c r="AW184" s="12" t="s">
        <v>41</v>
      </c>
      <c r="AX184" s="12" t="s">
        <v>81</v>
      </c>
      <c r="AY184" s="153" t="s">
        <v>311</v>
      </c>
    </row>
    <row r="185" spans="2:65" s="13" customFormat="1" ht="11.25" x14ac:dyDescent="0.2">
      <c r="B185" s="159"/>
      <c r="D185" s="152" t="s">
        <v>322</v>
      </c>
      <c r="E185" s="160" t="s">
        <v>43</v>
      </c>
      <c r="F185" s="161" t="s">
        <v>331</v>
      </c>
      <c r="H185" s="162">
        <v>41.673000000000002</v>
      </c>
      <c r="I185" s="163"/>
      <c r="L185" s="159"/>
      <c r="M185" s="164"/>
      <c r="T185" s="165"/>
      <c r="AT185" s="160" t="s">
        <v>322</v>
      </c>
      <c r="AU185" s="160" t="s">
        <v>90</v>
      </c>
      <c r="AV185" s="13" t="s">
        <v>318</v>
      </c>
      <c r="AW185" s="13" t="s">
        <v>41</v>
      </c>
      <c r="AX185" s="13" t="s">
        <v>88</v>
      </c>
      <c r="AY185" s="160" t="s">
        <v>311</v>
      </c>
    </row>
    <row r="186" spans="2:65" s="1" customFormat="1" ht="16.5" customHeight="1" x14ac:dyDescent="0.2">
      <c r="B186" s="34"/>
      <c r="C186" s="134" t="s">
        <v>411</v>
      </c>
      <c r="D186" s="134" t="s">
        <v>313</v>
      </c>
      <c r="E186" s="135" t="s">
        <v>2565</v>
      </c>
      <c r="F186" s="136" t="s">
        <v>2566</v>
      </c>
      <c r="G186" s="137" t="s">
        <v>316</v>
      </c>
      <c r="H186" s="138">
        <v>9.6929999999999996</v>
      </c>
      <c r="I186" s="139"/>
      <c r="J186" s="140">
        <f>ROUND(I186*H186,2)</f>
        <v>0</v>
      </c>
      <c r="K186" s="136" t="s">
        <v>317</v>
      </c>
      <c r="L186" s="34"/>
      <c r="M186" s="141" t="s">
        <v>43</v>
      </c>
      <c r="N186" s="142" t="s">
        <v>52</v>
      </c>
      <c r="P186" s="143">
        <f>O186*H186</f>
        <v>0</v>
      </c>
      <c r="Q186" s="143">
        <v>2.3010199999999998</v>
      </c>
      <c r="R186" s="143">
        <f>Q186*H186</f>
        <v>22.303786859999999</v>
      </c>
      <c r="S186" s="143">
        <v>0</v>
      </c>
      <c r="T186" s="144">
        <f>S186*H186</f>
        <v>0</v>
      </c>
      <c r="AR186" s="145" t="s">
        <v>318</v>
      </c>
      <c r="AT186" s="145" t="s">
        <v>313</v>
      </c>
      <c r="AU186" s="145" t="s">
        <v>90</v>
      </c>
      <c r="AY186" s="18" t="s">
        <v>311</v>
      </c>
      <c r="BE186" s="146">
        <f>IF(N186="základní",J186,0)</f>
        <v>0</v>
      </c>
      <c r="BF186" s="146">
        <f>IF(N186="snížená",J186,0)</f>
        <v>0</v>
      </c>
      <c r="BG186" s="146">
        <f>IF(N186="zákl. přenesená",J186,0)</f>
        <v>0</v>
      </c>
      <c r="BH186" s="146">
        <f>IF(N186="sníž. přenesená",J186,0)</f>
        <v>0</v>
      </c>
      <c r="BI186" s="146">
        <f>IF(N186="nulová",J186,0)</f>
        <v>0</v>
      </c>
      <c r="BJ186" s="18" t="s">
        <v>88</v>
      </c>
      <c r="BK186" s="146">
        <f>ROUND(I186*H186,2)</f>
        <v>0</v>
      </c>
      <c r="BL186" s="18" t="s">
        <v>318</v>
      </c>
      <c r="BM186" s="145" t="s">
        <v>6756</v>
      </c>
    </row>
    <row r="187" spans="2:65" s="1" customFormat="1" ht="11.25" x14ac:dyDescent="0.2">
      <c r="B187" s="34"/>
      <c r="D187" s="147" t="s">
        <v>320</v>
      </c>
      <c r="F187" s="148" t="s">
        <v>2568</v>
      </c>
      <c r="I187" s="149"/>
      <c r="L187" s="34"/>
      <c r="M187" s="150"/>
      <c r="T187" s="55"/>
      <c r="AT187" s="18" t="s">
        <v>320</v>
      </c>
      <c r="AU187" s="18" t="s">
        <v>90</v>
      </c>
    </row>
    <row r="188" spans="2:65" s="14" customFormat="1" ht="11.25" x14ac:dyDescent="0.2">
      <c r="B188" s="166"/>
      <c r="D188" s="152" t="s">
        <v>322</v>
      </c>
      <c r="E188" s="167" t="s">
        <v>43</v>
      </c>
      <c r="F188" s="168" t="s">
        <v>6713</v>
      </c>
      <c r="H188" s="167" t="s">
        <v>43</v>
      </c>
      <c r="I188" s="169"/>
      <c r="L188" s="166"/>
      <c r="M188" s="170"/>
      <c r="T188" s="171"/>
      <c r="AT188" s="167" t="s">
        <v>322</v>
      </c>
      <c r="AU188" s="167" t="s">
        <v>90</v>
      </c>
      <c r="AV188" s="14" t="s">
        <v>88</v>
      </c>
      <c r="AW188" s="14" t="s">
        <v>41</v>
      </c>
      <c r="AX188" s="14" t="s">
        <v>81</v>
      </c>
      <c r="AY188" s="167" t="s">
        <v>311</v>
      </c>
    </row>
    <row r="189" spans="2:65" s="14" customFormat="1" ht="11.25" x14ac:dyDescent="0.2">
      <c r="B189" s="166"/>
      <c r="D189" s="152" t="s">
        <v>322</v>
      </c>
      <c r="E189" s="167" t="s">
        <v>43</v>
      </c>
      <c r="F189" s="168" t="s">
        <v>6714</v>
      </c>
      <c r="H189" s="167" t="s">
        <v>43</v>
      </c>
      <c r="I189" s="169"/>
      <c r="L189" s="166"/>
      <c r="M189" s="170"/>
      <c r="T189" s="171"/>
      <c r="AT189" s="167" t="s">
        <v>322</v>
      </c>
      <c r="AU189" s="167" t="s">
        <v>90</v>
      </c>
      <c r="AV189" s="14" t="s">
        <v>88</v>
      </c>
      <c r="AW189" s="14" t="s">
        <v>41</v>
      </c>
      <c r="AX189" s="14" t="s">
        <v>81</v>
      </c>
      <c r="AY189" s="167" t="s">
        <v>311</v>
      </c>
    </row>
    <row r="190" spans="2:65" s="12" customFormat="1" ht="11.25" x14ac:dyDescent="0.2">
      <c r="B190" s="151"/>
      <c r="D190" s="152" t="s">
        <v>322</v>
      </c>
      <c r="E190" s="153" t="s">
        <v>43</v>
      </c>
      <c r="F190" s="154" t="s">
        <v>6757</v>
      </c>
      <c r="H190" s="155">
        <v>2.375</v>
      </c>
      <c r="I190" s="156"/>
      <c r="L190" s="151"/>
      <c r="M190" s="157"/>
      <c r="T190" s="158"/>
      <c r="AT190" s="153" t="s">
        <v>322</v>
      </c>
      <c r="AU190" s="153" t="s">
        <v>90</v>
      </c>
      <c r="AV190" s="12" t="s">
        <v>90</v>
      </c>
      <c r="AW190" s="12" t="s">
        <v>41</v>
      </c>
      <c r="AX190" s="12" t="s">
        <v>81</v>
      </c>
      <c r="AY190" s="153" t="s">
        <v>311</v>
      </c>
    </row>
    <row r="191" spans="2:65" s="12" customFormat="1" ht="11.25" x14ac:dyDescent="0.2">
      <c r="B191" s="151"/>
      <c r="D191" s="152" t="s">
        <v>322</v>
      </c>
      <c r="E191" s="153" t="s">
        <v>43</v>
      </c>
      <c r="F191" s="154" t="s">
        <v>6716</v>
      </c>
      <c r="H191" s="155">
        <v>4</v>
      </c>
      <c r="I191" s="156"/>
      <c r="L191" s="151"/>
      <c r="M191" s="157"/>
      <c r="T191" s="158"/>
      <c r="AT191" s="153" t="s">
        <v>322</v>
      </c>
      <c r="AU191" s="153" t="s">
        <v>90</v>
      </c>
      <c r="AV191" s="12" t="s">
        <v>90</v>
      </c>
      <c r="AW191" s="12" t="s">
        <v>41</v>
      </c>
      <c r="AX191" s="12" t="s">
        <v>81</v>
      </c>
      <c r="AY191" s="153" t="s">
        <v>311</v>
      </c>
    </row>
    <row r="192" spans="2:65" s="12" customFormat="1" ht="11.25" x14ac:dyDescent="0.2">
      <c r="B192" s="151"/>
      <c r="D192" s="152" t="s">
        <v>322</v>
      </c>
      <c r="E192" s="153" t="s">
        <v>43</v>
      </c>
      <c r="F192" s="154" t="s">
        <v>6717</v>
      </c>
      <c r="H192" s="155">
        <v>0.15</v>
      </c>
      <c r="I192" s="156"/>
      <c r="L192" s="151"/>
      <c r="M192" s="157"/>
      <c r="T192" s="158"/>
      <c r="AT192" s="153" t="s">
        <v>322</v>
      </c>
      <c r="AU192" s="153" t="s">
        <v>90</v>
      </c>
      <c r="AV192" s="12" t="s">
        <v>90</v>
      </c>
      <c r="AW192" s="12" t="s">
        <v>41</v>
      </c>
      <c r="AX192" s="12" t="s">
        <v>81</v>
      </c>
      <c r="AY192" s="153" t="s">
        <v>311</v>
      </c>
    </row>
    <row r="193" spans="2:65" s="12" customFormat="1" ht="11.25" x14ac:dyDescent="0.2">
      <c r="B193" s="151"/>
      <c r="D193" s="152" t="s">
        <v>322</v>
      </c>
      <c r="E193" s="153" t="s">
        <v>43</v>
      </c>
      <c r="F193" s="154" t="s">
        <v>6718</v>
      </c>
      <c r="H193" s="155">
        <v>0.57599999999999996</v>
      </c>
      <c r="I193" s="156"/>
      <c r="L193" s="151"/>
      <c r="M193" s="157"/>
      <c r="T193" s="158"/>
      <c r="AT193" s="153" t="s">
        <v>322</v>
      </c>
      <c r="AU193" s="153" t="s">
        <v>90</v>
      </c>
      <c r="AV193" s="12" t="s">
        <v>90</v>
      </c>
      <c r="AW193" s="12" t="s">
        <v>41</v>
      </c>
      <c r="AX193" s="12" t="s">
        <v>81</v>
      </c>
      <c r="AY193" s="153" t="s">
        <v>311</v>
      </c>
    </row>
    <row r="194" spans="2:65" s="12" customFormat="1" ht="11.25" x14ac:dyDescent="0.2">
      <c r="B194" s="151"/>
      <c r="D194" s="152" t="s">
        <v>322</v>
      </c>
      <c r="E194" s="153" t="s">
        <v>43</v>
      </c>
      <c r="F194" s="154" t="s">
        <v>6719</v>
      </c>
      <c r="H194" s="155">
        <v>0.86399999999999999</v>
      </c>
      <c r="I194" s="156"/>
      <c r="L194" s="151"/>
      <c r="M194" s="157"/>
      <c r="T194" s="158"/>
      <c r="AT194" s="153" t="s">
        <v>322</v>
      </c>
      <c r="AU194" s="153" t="s">
        <v>90</v>
      </c>
      <c r="AV194" s="12" t="s">
        <v>90</v>
      </c>
      <c r="AW194" s="12" t="s">
        <v>41</v>
      </c>
      <c r="AX194" s="12" t="s">
        <v>81</v>
      </c>
      <c r="AY194" s="153" t="s">
        <v>311</v>
      </c>
    </row>
    <row r="195" spans="2:65" s="12" customFormat="1" ht="11.25" x14ac:dyDescent="0.2">
      <c r="B195" s="151"/>
      <c r="D195" s="152" t="s">
        <v>322</v>
      </c>
      <c r="E195" s="153" t="s">
        <v>43</v>
      </c>
      <c r="F195" s="154" t="s">
        <v>6758</v>
      </c>
      <c r="H195" s="155">
        <v>1.728</v>
      </c>
      <c r="I195" s="156"/>
      <c r="L195" s="151"/>
      <c r="M195" s="157"/>
      <c r="T195" s="158"/>
      <c r="AT195" s="153" t="s">
        <v>322</v>
      </c>
      <c r="AU195" s="153" t="s">
        <v>90</v>
      </c>
      <c r="AV195" s="12" t="s">
        <v>90</v>
      </c>
      <c r="AW195" s="12" t="s">
        <v>41</v>
      </c>
      <c r="AX195" s="12" t="s">
        <v>81</v>
      </c>
      <c r="AY195" s="153" t="s">
        <v>311</v>
      </c>
    </row>
    <row r="196" spans="2:65" s="13" customFormat="1" ht="11.25" x14ac:dyDescent="0.2">
      <c r="B196" s="159"/>
      <c r="D196" s="152" t="s">
        <v>322</v>
      </c>
      <c r="E196" s="160" t="s">
        <v>43</v>
      </c>
      <c r="F196" s="161" t="s">
        <v>331</v>
      </c>
      <c r="H196" s="162">
        <v>9.6929999999999996</v>
      </c>
      <c r="I196" s="163"/>
      <c r="L196" s="159"/>
      <c r="M196" s="164"/>
      <c r="T196" s="165"/>
      <c r="AT196" s="160" t="s">
        <v>322</v>
      </c>
      <c r="AU196" s="160" t="s">
        <v>90</v>
      </c>
      <c r="AV196" s="13" t="s">
        <v>318</v>
      </c>
      <c r="AW196" s="13" t="s">
        <v>41</v>
      </c>
      <c r="AX196" s="13" t="s">
        <v>88</v>
      </c>
      <c r="AY196" s="160" t="s">
        <v>311</v>
      </c>
    </row>
    <row r="197" spans="2:65" s="1" customFormat="1" ht="16.5" customHeight="1" x14ac:dyDescent="0.2">
      <c r="B197" s="34"/>
      <c r="C197" s="134" t="s">
        <v>417</v>
      </c>
      <c r="D197" s="134" t="s">
        <v>313</v>
      </c>
      <c r="E197" s="135" t="s">
        <v>2241</v>
      </c>
      <c r="F197" s="136" t="s">
        <v>2242</v>
      </c>
      <c r="G197" s="137" t="s">
        <v>250</v>
      </c>
      <c r="H197" s="138">
        <v>7.6</v>
      </c>
      <c r="I197" s="139"/>
      <c r="J197" s="140">
        <f>ROUND(I197*H197,2)</f>
        <v>0</v>
      </c>
      <c r="K197" s="136" t="s">
        <v>317</v>
      </c>
      <c r="L197" s="34"/>
      <c r="M197" s="141" t="s">
        <v>43</v>
      </c>
      <c r="N197" s="142" t="s">
        <v>52</v>
      </c>
      <c r="P197" s="143">
        <f>O197*H197</f>
        <v>0</v>
      </c>
      <c r="Q197" s="143">
        <v>2.64E-3</v>
      </c>
      <c r="R197" s="143">
        <f>Q197*H197</f>
        <v>2.0063999999999999E-2</v>
      </c>
      <c r="S197" s="143">
        <v>0</v>
      </c>
      <c r="T197" s="144">
        <f>S197*H197</f>
        <v>0</v>
      </c>
      <c r="AR197" s="145" t="s">
        <v>318</v>
      </c>
      <c r="AT197" s="145" t="s">
        <v>313</v>
      </c>
      <c r="AU197" s="145" t="s">
        <v>90</v>
      </c>
      <c r="AY197" s="18" t="s">
        <v>311</v>
      </c>
      <c r="BE197" s="146">
        <f>IF(N197="základní",J197,0)</f>
        <v>0</v>
      </c>
      <c r="BF197" s="146">
        <f>IF(N197="snížená",J197,0)</f>
        <v>0</v>
      </c>
      <c r="BG197" s="146">
        <f>IF(N197="zákl. přenesená",J197,0)</f>
        <v>0</v>
      </c>
      <c r="BH197" s="146">
        <f>IF(N197="sníž. přenesená",J197,0)</f>
        <v>0</v>
      </c>
      <c r="BI197" s="146">
        <f>IF(N197="nulová",J197,0)</f>
        <v>0</v>
      </c>
      <c r="BJ197" s="18" t="s">
        <v>88</v>
      </c>
      <c r="BK197" s="146">
        <f>ROUND(I197*H197,2)</f>
        <v>0</v>
      </c>
      <c r="BL197" s="18" t="s">
        <v>318</v>
      </c>
      <c r="BM197" s="145" t="s">
        <v>6759</v>
      </c>
    </row>
    <row r="198" spans="2:65" s="1" customFormat="1" ht="11.25" x14ac:dyDescent="0.2">
      <c r="B198" s="34"/>
      <c r="D198" s="147" t="s">
        <v>320</v>
      </c>
      <c r="F198" s="148" t="s">
        <v>2244</v>
      </c>
      <c r="I198" s="149"/>
      <c r="L198" s="34"/>
      <c r="M198" s="150"/>
      <c r="T198" s="55"/>
      <c r="AT198" s="18" t="s">
        <v>320</v>
      </c>
      <c r="AU198" s="18" t="s">
        <v>90</v>
      </c>
    </row>
    <row r="199" spans="2:65" s="14" customFormat="1" ht="11.25" x14ac:dyDescent="0.2">
      <c r="B199" s="166"/>
      <c r="D199" s="152" t="s">
        <v>322</v>
      </c>
      <c r="E199" s="167" t="s">
        <v>43</v>
      </c>
      <c r="F199" s="168" t="s">
        <v>6713</v>
      </c>
      <c r="H199" s="167" t="s">
        <v>43</v>
      </c>
      <c r="I199" s="169"/>
      <c r="L199" s="166"/>
      <c r="M199" s="170"/>
      <c r="T199" s="171"/>
      <c r="AT199" s="167" t="s">
        <v>322</v>
      </c>
      <c r="AU199" s="167" t="s">
        <v>90</v>
      </c>
      <c r="AV199" s="14" t="s">
        <v>88</v>
      </c>
      <c r="AW199" s="14" t="s">
        <v>41</v>
      </c>
      <c r="AX199" s="14" t="s">
        <v>81</v>
      </c>
      <c r="AY199" s="167" t="s">
        <v>311</v>
      </c>
    </row>
    <row r="200" spans="2:65" s="14" customFormat="1" ht="11.25" x14ac:dyDescent="0.2">
      <c r="B200" s="166"/>
      <c r="D200" s="152" t="s">
        <v>322</v>
      </c>
      <c r="E200" s="167" t="s">
        <v>43</v>
      </c>
      <c r="F200" s="168" t="s">
        <v>6714</v>
      </c>
      <c r="H200" s="167" t="s">
        <v>43</v>
      </c>
      <c r="I200" s="169"/>
      <c r="L200" s="166"/>
      <c r="M200" s="170"/>
      <c r="T200" s="171"/>
      <c r="AT200" s="167" t="s">
        <v>322</v>
      </c>
      <c r="AU200" s="167" t="s">
        <v>90</v>
      </c>
      <c r="AV200" s="14" t="s">
        <v>88</v>
      </c>
      <c r="AW200" s="14" t="s">
        <v>41</v>
      </c>
      <c r="AX200" s="14" t="s">
        <v>81</v>
      </c>
      <c r="AY200" s="167" t="s">
        <v>311</v>
      </c>
    </row>
    <row r="201" spans="2:65" s="12" customFormat="1" ht="11.25" x14ac:dyDescent="0.2">
      <c r="B201" s="151"/>
      <c r="D201" s="152" t="s">
        <v>322</v>
      </c>
      <c r="E201" s="153" t="s">
        <v>43</v>
      </c>
      <c r="F201" s="154" t="s">
        <v>6760</v>
      </c>
      <c r="H201" s="155">
        <v>7.6</v>
      </c>
      <c r="I201" s="156"/>
      <c r="L201" s="151"/>
      <c r="M201" s="157"/>
      <c r="T201" s="158"/>
      <c r="AT201" s="153" t="s">
        <v>322</v>
      </c>
      <c r="AU201" s="153" t="s">
        <v>90</v>
      </c>
      <c r="AV201" s="12" t="s">
        <v>90</v>
      </c>
      <c r="AW201" s="12" t="s">
        <v>41</v>
      </c>
      <c r="AX201" s="12" t="s">
        <v>81</v>
      </c>
      <c r="AY201" s="153" t="s">
        <v>311</v>
      </c>
    </row>
    <row r="202" spans="2:65" s="13" customFormat="1" ht="11.25" x14ac:dyDescent="0.2">
      <c r="B202" s="159"/>
      <c r="D202" s="152" t="s">
        <v>322</v>
      </c>
      <c r="E202" s="160" t="s">
        <v>43</v>
      </c>
      <c r="F202" s="161" t="s">
        <v>331</v>
      </c>
      <c r="H202" s="162">
        <v>7.6</v>
      </c>
      <c r="I202" s="163"/>
      <c r="L202" s="159"/>
      <c r="M202" s="164"/>
      <c r="T202" s="165"/>
      <c r="AT202" s="160" t="s">
        <v>322</v>
      </c>
      <c r="AU202" s="160" t="s">
        <v>90</v>
      </c>
      <c r="AV202" s="13" t="s">
        <v>318</v>
      </c>
      <c r="AW202" s="13" t="s">
        <v>41</v>
      </c>
      <c r="AX202" s="13" t="s">
        <v>88</v>
      </c>
      <c r="AY202" s="160" t="s">
        <v>311</v>
      </c>
    </row>
    <row r="203" spans="2:65" s="1" customFormat="1" ht="16.5" customHeight="1" x14ac:dyDescent="0.2">
      <c r="B203" s="34"/>
      <c r="C203" s="134" t="s">
        <v>202</v>
      </c>
      <c r="D203" s="134" t="s">
        <v>313</v>
      </c>
      <c r="E203" s="135" t="s">
        <v>2247</v>
      </c>
      <c r="F203" s="136" t="s">
        <v>2248</v>
      </c>
      <c r="G203" s="137" t="s">
        <v>250</v>
      </c>
      <c r="H203" s="138">
        <v>7.6</v>
      </c>
      <c r="I203" s="139"/>
      <c r="J203" s="140">
        <f>ROUND(I203*H203,2)</f>
        <v>0</v>
      </c>
      <c r="K203" s="136" t="s">
        <v>317</v>
      </c>
      <c r="L203" s="34"/>
      <c r="M203" s="141" t="s">
        <v>43</v>
      </c>
      <c r="N203" s="142" t="s">
        <v>52</v>
      </c>
      <c r="P203" s="143">
        <f>O203*H203</f>
        <v>0</v>
      </c>
      <c r="Q203" s="143">
        <v>0</v>
      </c>
      <c r="R203" s="143">
        <f>Q203*H203</f>
        <v>0</v>
      </c>
      <c r="S203" s="143">
        <v>0</v>
      </c>
      <c r="T203" s="144">
        <f>S203*H203</f>
        <v>0</v>
      </c>
      <c r="AR203" s="145" t="s">
        <v>318</v>
      </c>
      <c r="AT203" s="145" t="s">
        <v>313</v>
      </c>
      <c r="AU203" s="145" t="s">
        <v>90</v>
      </c>
      <c r="AY203" s="18" t="s">
        <v>311</v>
      </c>
      <c r="BE203" s="146">
        <f>IF(N203="základní",J203,0)</f>
        <v>0</v>
      </c>
      <c r="BF203" s="146">
        <f>IF(N203="snížená",J203,0)</f>
        <v>0</v>
      </c>
      <c r="BG203" s="146">
        <f>IF(N203="zákl. přenesená",J203,0)</f>
        <v>0</v>
      </c>
      <c r="BH203" s="146">
        <f>IF(N203="sníž. přenesená",J203,0)</f>
        <v>0</v>
      </c>
      <c r="BI203" s="146">
        <f>IF(N203="nulová",J203,0)</f>
        <v>0</v>
      </c>
      <c r="BJ203" s="18" t="s">
        <v>88</v>
      </c>
      <c r="BK203" s="146">
        <f>ROUND(I203*H203,2)</f>
        <v>0</v>
      </c>
      <c r="BL203" s="18" t="s">
        <v>318</v>
      </c>
      <c r="BM203" s="145" t="s">
        <v>6761</v>
      </c>
    </row>
    <row r="204" spans="2:65" s="1" customFormat="1" ht="11.25" x14ac:dyDescent="0.2">
      <c r="B204" s="34"/>
      <c r="D204" s="147" t="s">
        <v>320</v>
      </c>
      <c r="F204" s="148" t="s">
        <v>2250</v>
      </c>
      <c r="I204" s="149"/>
      <c r="L204" s="34"/>
      <c r="M204" s="150"/>
      <c r="T204" s="55"/>
      <c r="AT204" s="18" t="s">
        <v>320</v>
      </c>
      <c r="AU204" s="18" t="s">
        <v>90</v>
      </c>
    </row>
    <row r="205" spans="2:65" s="11" customFormat="1" ht="22.9" customHeight="1" x14ac:dyDescent="0.2">
      <c r="B205" s="122"/>
      <c r="D205" s="123" t="s">
        <v>80</v>
      </c>
      <c r="E205" s="132" t="s">
        <v>96</v>
      </c>
      <c r="F205" s="132" t="s">
        <v>324</v>
      </c>
      <c r="I205" s="125"/>
      <c r="J205" s="133">
        <f>BK205</f>
        <v>0</v>
      </c>
      <c r="L205" s="122"/>
      <c r="M205" s="127"/>
      <c r="P205" s="128">
        <f>SUM(P206:P318)</f>
        <v>0</v>
      </c>
      <c r="R205" s="128">
        <f>SUM(R206:R318)</f>
        <v>385.82329243000004</v>
      </c>
      <c r="T205" s="129">
        <f>SUM(T206:T318)</f>
        <v>0</v>
      </c>
      <c r="AR205" s="123" t="s">
        <v>88</v>
      </c>
      <c r="AT205" s="130" t="s">
        <v>80</v>
      </c>
      <c r="AU205" s="130" t="s">
        <v>88</v>
      </c>
      <c r="AY205" s="123" t="s">
        <v>311</v>
      </c>
      <c r="BK205" s="131">
        <f>SUM(BK206:BK318)</f>
        <v>0</v>
      </c>
    </row>
    <row r="206" spans="2:65" s="1" customFormat="1" ht="16.5" customHeight="1" x14ac:dyDescent="0.2">
      <c r="B206" s="34"/>
      <c r="C206" s="134" t="s">
        <v>427</v>
      </c>
      <c r="D206" s="134" t="s">
        <v>313</v>
      </c>
      <c r="E206" s="135" t="s">
        <v>6762</v>
      </c>
      <c r="F206" s="136" t="s">
        <v>6763</v>
      </c>
      <c r="G206" s="137" t="s">
        <v>316</v>
      </c>
      <c r="H206" s="138">
        <v>143.61000000000001</v>
      </c>
      <c r="I206" s="139"/>
      <c r="J206" s="140">
        <f>ROUND(I206*H206,2)</f>
        <v>0</v>
      </c>
      <c r="K206" s="136" t="s">
        <v>317</v>
      </c>
      <c r="L206" s="34"/>
      <c r="M206" s="141" t="s">
        <v>43</v>
      </c>
      <c r="N206" s="142" t="s">
        <v>52</v>
      </c>
      <c r="P206" s="143">
        <f>O206*H206</f>
        <v>0</v>
      </c>
      <c r="Q206" s="143">
        <v>2.5018699999999998</v>
      </c>
      <c r="R206" s="143">
        <f>Q206*H206</f>
        <v>359.29355070000003</v>
      </c>
      <c r="S206" s="143">
        <v>0</v>
      </c>
      <c r="T206" s="144">
        <f>S206*H206</f>
        <v>0</v>
      </c>
      <c r="AR206" s="145" t="s">
        <v>318</v>
      </c>
      <c r="AT206" s="145" t="s">
        <v>313</v>
      </c>
      <c r="AU206" s="145" t="s">
        <v>90</v>
      </c>
      <c r="AY206" s="18" t="s">
        <v>311</v>
      </c>
      <c r="BE206" s="146">
        <f>IF(N206="základní",J206,0)</f>
        <v>0</v>
      </c>
      <c r="BF206" s="146">
        <f>IF(N206="snížená",J206,0)</f>
        <v>0</v>
      </c>
      <c r="BG206" s="146">
        <f>IF(N206="zákl. přenesená",J206,0)</f>
        <v>0</v>
      </c>
      <c r="BH206" s="146">
        <f>IF(N206="sníž. přenesená",J206,0)</f>
        <v>0</v>
      </c>
      <c r="BI206" s="146">
        <f>IF(N206="nulová",J206,0)</f>
        <v>0</v>
      </c>
      <c r="BJ206" s="18" t="s">
        <v>88</v>
      </c>
      <c r="BK206" s="146">
        <f>ROUND(I206*H206,2)</f>
        <v>0</v>
      </c>
      <c r="BL206" s="18" t="s">
        <v>318</v>
      </c>
      <c r="BM206" s="145" t="s">
        <v>6764</v>
      </c>
    </row>
    <row r="207" spans="2:65" s="1" customFormat="1" ht="11.25" x14ac:dyDescent="0.2">
      <c r="B207" s="34"/>
      <c r="D207" s="147" t="s">
        <v>320</v>
      </c>
      <c r="F207" s="148" t="s">
        <v>6765</v>
      </c>
      <c r="I207" s="149"/>
      <c r="L207" s="34"/>
      <c r="M207" s="150"/>
      <c r="T207" s="55"/>
      <c r="AT207" s="18" t="s">
        <v>320</v>
      </c>
      <c r="AU207" s="18" t="s">
        <v>90</v>
      </c>
    </row>
    <row r="208" spans="2:65" s="14" customFormat="1" ht="11.25" x14ac:dyDescent="0.2">
      <c r="B208" s="166"/>
      <c r="D208" s="152" t="s">
        <v>322</v>
      </c>
      <c r="E208" s="167" t="s">
        <v>43</v>
      </c>
      <c r="F208" s="168" t="s">
        <v>1815</v>
      </c>
      <c r="H208" s="167" t="s">
        <v>43</v>
      </c>
      <c r="I208" s="169"/>
      <c r="L208" s="166"/>
      <c r="M208" s="170"/>
      <c r="T208" s="171"/>
      <c r="AT208" s="167" t="s">
        <v>322</v>
      </c>
      <c r="AU208" s="167" t="s">
        <v>90</v>
      </c>
      <c r="AV208" s="14" t="s">
        <v>88</v>
      </c>
      <c r="AW208" s="14" t="s">
        <v>41</v>
      </c>
      <c r="AX208" s="14" t="s">
        <v>81</v>
      </c>
      <c r="AY208" s="167" t="s">
        <v>311</v>
      </c>
    </row>
    <row r="209" spans="2:65" s="14" customFormat="1" ht="11.25" x14ac:dyDescent="0.2">
      <c r="B209" s="166"/>
      <c r="D209" s="152" t="s">
        <v>322</v>
      </c>
      <c r="E209" s="167" t="s">
        <v>43</v>
      </c>
      <c r="F209" s="168" t="s">
        <v>6697</v>
      </c>
      <c r="H209" s="167" t="s">
        <v>43</v>
      </c>
      <c r="I209" s="169"/>
      <c r="L209" s="166"/>
      <c r="M209" s="170"/>
      <c r="T209" s="171"/>
      <c r="AT209" s="167" t="s">
        <v>322</v>
      </c>
      <c r="AU209" s="167" t="s">
        <v>90</v>
      </c>
      <c r="AV209" s="14" t="s">
        <v>88</v>
      </c>
      <c r="AW209" s="14" t="s">
        <v>41</v>
      </c>
      <c r="AX209" s="14" t="s">
        <v>81</v>
      </c>
      <c r="AY209" s="167" t="s">
        <v>311</v>
      </c>
    </row>
    <row r="210" spans="2:65" s="14" customFormat="1" ht="11.25" x14ac:dyDescent="0.2">
      <c r="B210" s="166"/>
      <c r="D210" s="152" t="s">
        <v>322</v>
      </c>
      <c r="E210" s="167" t="s">
        <v>43</v>
      </c>
      <c r="F210" s="168" t="s">
        <v>6739</v>
      </c>
      <c r="H210" s="167" t="s">
        <v>43</v>
      </c>
      <c r="I210" s="169"/>
      <c r="L210" s="166"/>
      <c r="M210" s="170"/>
      <c r="T210" s="171"/>
      <c r="AT210" s="167" t="s">
        <v>322</v>
      </c>
      <c r="AU210" s="167" t="s">
        <v>90</v>
      </c>
      <c r="AV210" s="14" t="s">
        <v>88</v>
      </c>
      <c r="AW210" s="14" t="s">
        <v>41</v>
      </c>
      <c r="AX210" s="14" t="s">
        <v>81</v>
      </c>
      <c r="AY210" s="167" t="s">
        <v>311</v>
      </c>
    </row>
    <row r="211" spans="2:65" s="12" customFormat="1" ht="11.25" x14ac:dyDescent="0.2">
      <c r="B211" s="151"/>
      <c r="D211" s="152" t="s">
        <v>322</v>
      </c>
      <c r="E211" s="153" t="s">
        <v>43</v>
      </c>
      <c r="F211" s="154" t="s">
        <v>6766</v>
      </c>
      <c r="H211" s="155">
        <v>15.936</v>
      </c>
      <c r="I211" s="156"/>
      <c r="L211" s="151"/>
      <c r="M211" s="157"/>
      <c r="T211" s="158"/>
      <c r="AT211" s="153" t="s">
        <v>322</v>
      </c>
      <c r="AU211" s="153" t="s">
        <v>90</v>
      </c>
      <c r="AV211" s="12" t="s">
        <v>90</v>
      </c>
      <c r="AW211" s="12" t="s">
        <v>41</v>
      </c>
      <c r="AX211" s="12" t="s">
        <v>81</v>
      </c>
      <c r="AY211" s="153" t="s">
        <v>311</v>
      </c>
    </row>
    <row r="212" spans="2:65" s="12" customFormat="1" ht="11.25" x14ac:dyDescent="0.2">
      <c r="B212" s="151"/>
      <c r="D212" s="152" t="s">
        <v>322</v>
      </c>
      <c r="E212" s="153" t="s">
        <v>43</v>
      </c>
      <c r="F212" s="154" t="s">
        <v>6767</v>
      </c>
      <c r="H212" s="155">
        <v>28.451000000000001</v>
      </c>
      <c r="I212" s="156"/>
      <c r="L212" s="151"/>
      <c r="M212" s="157"/>
      <c r="T212" s="158"/>
      <c r="AT212" s="153" t="s">
        <v>322</v>
      </c>
      <c r="AU212" s="153" t="s">
        <v>90</v>
      </c>
      <c r="AV212" s="12" t="s">
        <v>90</v>
      </c>
      <c r="AW212" s="12" t="s">
        <v>41</v>
      </c>
      <c r="AX212" s="12" t="s">
        <v>81</v>
      </c>
      <c r="AY212" s="153" t="s">
        <v>311</v>
      </c>
    </row>
    <row r="213" spans="2:65" s="14" customFormat="1" ht="11.25" x14ac:dyDescent="0.2">
      <c r="B213" s="166"/>
      <c r="D213" s="152" t="s">
        <v>322</v>
      </c>
      <c r="E213" s="167" t="s">
        <v>43</v>
      </c>
      <c r="F213" s="168" t="s">
        <v>6768</v>
      </c>
      <c r="H213" s="167" t="s">
        <v>43</v>
      </c>
      <c r="I213" s="169"/>
      <c r="L213" s="166"/>
      <c r="M213" s="170"/>
      <c r="T213" s="171"/>
      <c r="AT213" s="167" t="s">
        <v>322</v>
      </c>
      <c r="AU213" s="167" t="s">
        <v>90</v>
      </c>
      <c r="AV213" s="14" t="s">
        <v>88</v>
      </c>
      <c r="AW213" s="14" t="s">
        <v>41</v>
      </c>
      <c r="AX213" s="14" t="s">
        <v>81</v>
      </c>
      <c r="AY213" s="167" t="s">
        <v>311</v>
      </c>
    </row>
    <row r="214" spans="2:65" s="12" customFormat="1" ht="11.25" x14ac:dyDescent="0.2">
      <c r="B214" s="151"/>
      <c r="D214" s="152" t="s">
        <v>322</v>
      </c>
      <c r="E214" s="153" t="s">
        <v>43</v>
      </c>
      <c r="F214" s="154" t="s">
        <v>6769</v>
      </c>
      <c r="H214" s="155">
        <v>22.968</v>
      </c>
      <c r="I214" s="156"/>
      <c r="L214" s="151"/>
      <c r="M214" s="157"/>
      <c r="T214" s="158"/>
      <c r="AT214" s="153" t="s">
        <v>322</v>
      </c>
      <c r="AU214" s="153" t="s">
        <v>90</v>
      </c>
      <c r="AV214" s="12" t="s">
        <v>90</v>
      </c>
      <c r="AW214" s="12" t="s">
        <v>41</v>
      </c>
      <c r="AX214" s="12" t="s">
        <v>81</v>
      </c>
      <c r="AY214" s="153" t="s">
        <v>311</v>
      </c>
    </row>
    <row r="215" spans="2:65" s="12" customFormat="1" ht="11.25" x14ac:dyDescent="0.2">
      <c r="B215" s="151"/>
      <c r="D215" s="152" t="s">
        <v>322</v>
      </c>
      <c r="E215" s="153" t="s">
        <v>43</v>
      </c>
      <c r="F215" s="154" t="s">
        <v>6770</v>
      </c>
      <c r="H215" s="155">
        <v>49.33</v>
      </c>
      <c r="I215" s="156"/>
      <c r="L215" s="151"/>
      <c r="M215" s="157"/>
      <c r="T215" s="158"/>
      <c r="AT215" s="153" t="s">
        <v>322</v>
      </c>
      <c r="AU215" s="153" t="s">
        <v>90</v>
      </c>
      <c r="AV215" s="12" t="s">
        <v>90</v>
      </c>
      <c r="AW215" s="12" t="s">
        <v>41</v>
      </c>
      <c r="AX215" s="12" t="s">
        <v>81</v>
      </c>
      <c r="AY215" s="153" t="s">
        <v>311</v>
      </c>
    </row>
    <row r="216" spans="2:65" s="14" customFormat="1" ht="11.25" x14ac:dyDescent="0.2">
      <c r="B216" s="166"/>
      <c r="D216" s="152" t="s">
        <v>322</v>
      </c>
      <c r="E216" s="167" t="s">
        <v>43</v>
      </c>
      <c r="F216" s="168" t="s">
        <v>6771</v>
      </c>
      <c r="H216" s="167" t="s">
        <v>43</v>
      </c>
      <c r="I216" s="169"/>
      <c r="L216" s="166"/>
      <c r="M216" s="170"/>
      <c r="T216" s="171"/>
      <c r="AT216" s="167" t="s">
        <v>322</v>
      </c>
      <c r="AU216" s="167" t="s">
        <v>90</v>
      </c>
      <c r="AV216" s="14" t="s">
        <v>88</v>
      </c>
      <c r="AW216" s="14" t="s">
        <v>41</v>
      </c>
      <c r="AX216" s="14" t="s">
        <v>81</v>
      </c>
      <c r="AY216" s="167" t="s">
        <v>311</v>
      </c>
    </row>
    <row r="217" spans="2:65" s="12" customFormat="1" ht="11.25" x14ac:dyDescent="0.2">
      <c r="B217" s="151"/>
      <c r="D217" s="152" t="s">
        <v>322</v>
      </c>
      <c r="E217" s="153" t="s">
        <v>43</v>
      </c>
      <c r="F217" s="154" t="s">
        <v>6772</v>
      </c>
      <c r="H217" s="155">
        <v>2.0049999999999999</v>
      </c>
      <c r="I217" s="156"/>
      <c r="L217" s="151"/>
      <c r="M217" s="157"/>
      <c r="T217" s="158"/>
      <c r="AT217" s="153" t="s">
        <v>322</v>
      </c>
      <c r="AU217" s="153" t="s">
        <v>90</v>
      </c>
      <c r="AV217" s="12" t="s">
        <v>90</v>
      </c>
      <c r="AW217" s="12" t="s">
        <v>41</v>
      </c>
      <c r="AX217" s="12" t="s">
        <v>81</v>
      </c>
      <c r="AY217" s="153" t="s">
        <v>311</v>
      </c>
    </row>
    <row r="218" spans="2:65" s="14" customFormat="1" ht="11.25" x14ac:dyDescent="0.2">
      <c r="B218" s="166"/>
      <c r="D218" s="152" t="s">
        <v>322</v>
      </c>
      <c r="E218" s="167" t="s">
        <v>43</v>
      </c>
      <c r="F218" s="168" t="s">
        <v>6699</v>
      </c>
      <c r="H218" s="167" t="s">
        <v>43</v>
      </c>
      <c r="I218" s="169"/>
      <c r="L218" s="166"/>
      <c r="M218" s="170"/>
      <c r="T218" s="171"/>
      <c r="AT218" s="167" t="s">
        <v>322</v>
      </c>
      <c r="AU218" s="167" t="s">
        <v>90</v>
      </c>
      <c r="AV218" s="14" t="s">
        <v>88</v>
      </c>
      <c r="AW218" s="14" t="s">
        <v>41</v>
      </c>
      <c r="AX218" s="14" t="s">
        <v>81</v>
      </c>
      <c r="AY218" s="167" t="s">
        <v>311</v>
      </c>
    </row>
    <row r="219" spans="2:65" s="12" customFormat="1" ht="11.25" x14ac:dyDescent="0.2">
      <c r="B219" s="151"/>
      <c r="D219" s="152" t="s">
        <v>322</v>
      </c>
      <c r="E219" s="153" t="s">
        <v>43</v>
      </c>
      <c r="F219" s="154" t="s">
        <v>6773</v>
      </c>
      <c r="H219" s="155">
        <v>18.637</v>
      </c>
      <c r="I219" s="156"/>
      <c r="L219" s="151"/>
      <c r="M219" s="157"/>
      <c r="T219" s="158"/>
      <c r="AT219" s="153" t="s">
        <v>322</v>
      </c>
      <c r="AU219" s="153" t="s">
        <v>90</v>
      </c>
      <c r="AV219" s="12" t="s">
        <v>90</v>
      </c>
      <c r="AW219" s="12" t="s">
        <v>41</v>
      </c>
      <c r="AX219" s="12" t="s">
        <v>81</v>
      </c>
      <c r="AY219" s="153" t="s">
        <v>311</v>
      </c>
    </row>
    <row r="220" spans="2:65" s="14" customFormat="1" ht="11.25" x14ac:dyDescent="0.2">
      <c r="B220" s="166"/>
      <c r="D220" s="152" t="s">
        <v>322</v>
      </c>
      <c r="E220" s="167" t="s">
        <v>43</v>
      </c>
      <c r="F220" s="168" t="s">
        <v>6701</v>
      </c>
      <c r="H220" s="167" t="s">
        <v>43</v>
      </c>
      <c r="I220" s="169"/>
      <c r="L220" s="166"/>
      <c r="M220" s="170"/>
      <c r="T220" s="171"/>
      <c r="AT220" s="167" t="s">
        <v>322</v>
      </c>
      <c r="AU220" s="167" t="s">
        <v>90</v>
      </c>
      <c r="AV220" s="14" t="s">
        <v>88</v>
      </c>
      <c r="AW220" s="14" t="s">
        <v>41</v>
      </c>
      <c r="AX220" s="14" t="s">
        <v>81</v>
      </c>
      <c r="AY220" s="167" t="s">
        <v>311</v>
      </c>
    </row>
    <row r="221" spans="2:65" s="12" customFormat="1" ht="11.25" x14ac:dyDescent="0.2">
      <c r="B221" s="151"/>
      <c r="D221" s="152" t="s">
        <v>322</v>
      </c>
      <c r="E221" s="153" t="s">
        <v>43</v>
      </c>
      <c r="F221" s="154" t="s">
        <v>6774</v>
      </c>
      <c r="H221" s="155">
        <v>6.2830000000000004</v>
      </c>
      <c r="I221" s="156"/>
      <c r="L221" s="151"/>
      <c r="M221" s="157"/>
      <c r="T221" s="158"/>
      <c r="AT221" s="153" t="s">
        <v>322</v>
      </c>
      <c r="AU221" s="153" t="s">
        <v>90</v>
      </c>
      <c r="AV221" s="12" t="s">
        <v>90</v>
      </c>
      <c r="AW221" s="12" t="s">
        <v>41</v>
      </c>
      <c r="AX221" s="12" t="s">
        <v>81</v>
      </c>
      <c r="AY221" s="153" t="s">
        <v>311</v>
      </c>
    </row>
    <row r="222" spans="2:65" s="13" customFormat="1" ht="11.25" x14ac:dyDescent="0.2">
      <c r="B222" s="159"/>
      <c r="D222" s="152" t="s">
        <v>322</v>
      </c>
      <c r="E222" s="160" t="s">
        <v>43</v>
      </c>
      <c r="F222" s="161" t="s">
        <v>331</v>
      </c>
      <c r="H222" s="162">
        <v>143.60999999999999</v>
      </c>
      <c r="I222" s="163"/>
      <c r="L222" s="159"/>
      <c r="M222" s="164"/>
      <c r="T222" s="165"/>
      <c r="AT222" s="160" t="s">
        <v>322</v>
      </c>
      <c r="AU222" s="160" t="s">
        <v>90</v>
      </c>
      <c r="AV222" s="13" t="s">
        <v>318</v>
      </c>
      <c r="AW222" s="13" t="s">
        <v>41</v>
      </c>
      <c r="AX222" s="13" t="s">
        <v>88</v>
      </c>
      <c r="AY222" s="160" t="s">
        <v>311</v>
      </c>
    </row>
    <row r="223" spans="2:65" s="1" customFormat="1" ht="16.5" customHeight="1" x14ac:dyDescent="0.2">
      <c r="B223" s="34"/>
      <c r="C223" s="134" t="s">
        <v>208</v>
      </c>
      <c r="D223" s="134" t="s">
        <v>313</v>
      </c>
      <c r="E223" s="135" t="s">
        <v>6775</v>
      </c>
      <c r="F223" s="136" t="s">
        <v>6776</v>
      </c>
      <c r="G223" s="137" t="s">
        <v>250</v>
      </c>
      <c r="H223" s="138">
        <v>795.75699999999995</v>
      </c>
      <c r="I223" s="139"/>
      <c r="J223" s="140">
        <f>ROUND(I223*H223,2)</f>
        <v>0</v>
      </c>
      <c r="K223" s="136" t="s">
        <v>317</v>
      </c>
      <c r="L223" s="34"/>
      <c r="M223" s="141" t="s">
        <v>43</v>
      </c>
      <c r="N223" s="142" t="s">
        <v>52</v>
      </c>
      <c r="P223" s="143">
        <f>O223*H223</f>
        <v>0</v>
      </c>
      <c r="Q223" s="143">
        <v>3.3500000000000001E-3</v>
      </c>
      <c r="R223" s="143">
        <f>Q223*H223</f>
        <v>2.6657859500000001</v>
      </c>
      <c r="S223" s="143">
        <v>0</v>
      </c>
      <c r="T223" s="144">
        <f>S223*H223</f>
        <v>0</v>
      </c>
      <c r="AR223" s="145" t="s">
        <v>318</v>
      </c>
      <c r="AT223" s="145" t="s">
        <v>313</v>
      </c>
      <c r="AU223" s="145" t="s">
        <v>90</v>
      </c>
      <c r="AY223" s="18" t="s">
        <v>311</v>
      </c>
      <c r="BE223" s="146">
        <f>IF(N223="základní",J223,0)</f>
        <v>0</v>
      </c>
      <c r="BF223" s="146">
        <f>IF(N223="snížená",J223,0)</f>
        <v>0</v>
      </c>
      <c r="BG223" s="146">
        <f>IF(N223="zákl. přenesená",J223,0)</f>
        <v>0</v>
      </c>
      <c r="BH223" s="146">
        <f>IF(N223="sníž. přenesená",J223,0)</f>
        <v>0</v>
      </c>
      <c r="BI223" s="146">
        <f>IF(N223="nulová",J223,0)</f>
        <v>0</v>
      </c>
      <c r="BJ223" s="18" t="s">
        <v>88</v>
      </c>
      <c r="BK223" s="146">
        <f>ROUND(I223*H223,2)</f>
        <v>0</v>
      </c>
      <c r="BL223" s="18" t="s">
        <v>318</v>
      </c>
      <c r="BM223" s="145" t="s">
        <v>6777</v>
      </c>
    </row>
    <row r="224" spans="2:65" s="1" customFormat="1" ht="11.25" x14ac:dyDescent="0.2">
      <c r="B224" s="34"/>
      <c r="D224" s="147" t="s">
        <v>320</v>
      </c>
      <c r="F224" s="148" t="s">
        <v>6778</v>
      </c>
      <c r="I224" s="149"/>
      <c r="L224" s="34"/>
      <c r="M224" s="150"/>
      <c r="T224" s="55"/>
      <c r="AT224" s="18" t="s">
        <v>320</v>
      </c>
      <c r="AU224" s="18" t="s">
        <v>90</v>
      </c>
    </row>
    <row r="225" spans="2:65" s="14" customFormat="1" ht="11.25" x14ac:dyDescent="0.2">
      <c r="B225" s="166"/>
      <c r="D225" s="152" t="s">
        <v>322</v>
      </c>
      <c r="E225" s="167" t="s">
        <v>43</v>
      </c>
      <c r="F225" s="168" t="s">
        <v>1815</v>
      </c>
      <c r="H225" s="167" t="s">
        <v>43</v>
      </c>
      <c r="I225" s="169"/>
      <c r="L225" s="166"/>
      <c r="M225" s="170"/>
      <c r="T225" s="171"/>
      <c r="AT225" s="167" t="s">
        <v>322</v>
      </c>
      <c r="AU225" s="167" t="s">
        <v>90</v>
      </c>
      <c r="AV225" s="14" t="s">
        <v>88</v>
      </c>
      <c r="AW225" s="14" t="s">
        <v>41</v>
      </c>
      <c r="AX225" s="14" t="s">
        <v>81</v>
      </c>
      <c r="AY225" s="167" t="s">
        <v>311</v>
      </c>
    </row>
    <row r="226" spans="2:65" s="14" customFormat="1" ht="11.25" x14ac:dyDescent="0.2">
      <c r="B226" s="166"/>
      <c r="D226" s="152" t="s">
        <v>322</v>
      </c>
      <c r="E226" s="167" t="s">
        <v>43</v>
      </c>
      <c r="F226" s="168" t="s">
        <v>6697</v>
      </c>
      <c r="H226" s="167" t="s">
        <v>43</v>
      </c>
      <c r="I226" s="169"/>
      <c r="L226" s="166"/>
      <c r="M226" s="170"/>
      <c r="T226" s="171"/>
      <c r="AT226" s="167" t="s">
        <v>322</v>
      </c>
      <c r="AU226" s="167" t="s">
        <v>90</v>
      </c>
      <c r="AV226" s="14" t="s">
        <v>88</v>
      </c>
      <c r="AW226" s="14" t="s">
        <v>41</v>
      </c>
      <c r="AX226" s="14" t="s">
        <v>81</v>
      </c>
      <c r="AY226" s="167" t="s">
        <v>311</v>
      </c>
    </row>
    <row r="227" spans="2:65" s="14" customFormat="1" ht="11.25" x14ac:dyDescent="0.2">
      <c r="B227" s="166"/>
      <c r="D227" s="152" t="s">
        <v>322</v>
      </c>
      <c r="E227" s="167" t="s">
        <v>43</v>
      </c>
      <c r="F227" s="168" t="s">
        <v>6739</v>
      </c>
      <c r="H227" s="167" t="s">
        <v>43</v>
      </c>
      <c r="I227" s="169"/>
      <c r="L227" s="166"/>
      <c r="M227" s="170"/>
      <c r="T227" s="171"/>
      <c r="AT227" s="167" t="s">
        <v>322</v>
      </c>
      <c r="AU227" s="167" t="s">
        <v>90</v>
      </c>
      <c r="AV227" s="14" t="s">
        <v>88</v>
      </c>
      <c r="AW227" s="14" t="s">
        <v>41</v>
      </c>
      <c r="AX227" s="14" t="s">
        <v>81</v>
      </c>
      <c r="AY227" s="167" t="s">
        <v>311</v>
      </c>
    </row>
    <row r="228" spans="2:65" s="12" customFormat="1" ht="11.25" x14ac:dyDescent="0.2">
      <c r="B228" s="151"/>
      <c r="D228" s="152" t="s">
        <v>322</v>
      </c>
      <c r="E228" s="153" t="s">
        <v>43</v>
      </c>
      <c r="F228" s="154" t="s">
        <v>6779</v>
      </c>
      <c r="H228" s="155">
        <v>26.76</v>
      </c>
      <c r="I228" s="156"/>
      <c r="L228" s="151"/>
      <c r="M228" s="157"/>
      <c r="T228" s="158"/>
      <c r="AT228" s="153" t="s">
        <v>322</v>
      </c>
      <c r="AU228" s="153" t="s">
        <v>90</v>
      </c>
      <c r="AV228" s="12" t="s">
        <v>90</v>
      </c>
      <c r="AW228" s="12" t="s">
        <v>41</v>
      </c>
      <c r="AX228" s="12" t="s">
        <v>81</v>
      </c>
      <c r="AY228" s="153" t="s">
        <v>311</v>
      </c>
    </row>
    <row r="229" spans="2:65" s="12" customFormat="1" ht="11.25" x14ac:dyDescent="0.2">
      <c r="B229" s="151"/>
      <c r="D229" s="152" t="s">
        <v>322</v>
      </c>
      <c r="E229" s="153" t="s">
        <v>43</v>
      </c>
      <c r="F229" s="154" t="s">
        <v>6780</v>
      </c>
      <c r="H229" s="155">
        <v>37.765000000000001</v>
      </c>
      <c r="I229" s="156"/>
      <c r="L229" s="151"/>
      <c r="M229" s="157"/>
      <c r="T229" s="158"/>
      <c r="AT229" s="153" t="s">
        <v>322</v>
      </c>
      <c r="AU229" s="153" t="s">
        <v>90</v>
      </c>
      <c r="AV229" s="12" t="s">
        <v>90</v>
      </c>
      <c r="AW229" s="12" t="s">
        <v>41</v>
      </c>
      <c r="AX229" s="12" t="s">
        <v>81</v>
      </c>
      <c r="AY229" s="153" t="s">
        <v>311</v>
      </c>
    </row>
    <row r="230" spans="2:65" s="14" customFormat="1" ht="11.25" x14ac:dyDescent="0.2">
      <c r="B230" s="166"/>
      <c r="D230" s="152" t="s">
        <v>322</v>
      </c>
      <c r="E230" s="167" t="s">
        <v>43</v>
      </c>
      <c r="F230" s="168" t="s">
        <v>6768</v>
      </c>
      <c r="H230" s="167" t="s">
        <v>43</v>
      </c>
      <c r="I230" s="169"/>
      <c r="L230" s="166"/>
      <c r="M230" s="170"/>
      <c r="T230" s="171"/>
      <c r="AT230" s="167" t="s">
        <v>322</v>
      </c>
      <c r="AU230" s="167" t="s">
        <v>90</v>
      </c>
      <c r="AV230" s="14" t="s">
        <v>88</v>
      </c>
      <c r="AW230" s="14" t="s">
        <v>41</v>
      </c>
      <c r="AX230" s="14" t="s">
        <v>81</v>
      </c>
      <c r="AY230" s="167" t="s">
        <v>311</v>
      </c>
    </row>
    <row r="231" spans="2:65" s="12" customFormat="1" ht="11.25" x14ac:dyDescent="0.2">
      <c r="B231" s="151"/>
      <c r="D231" s="152" t="s">
        <v>322</v>
      </c>
      <c r="E231" s="153" t="s">
        <v>43</v>
      </c>
      <c r="F231" s="154" t="s">
        <v>6781</v>
      </c>
      <c r="H231" s="155">
        <v>229.68</v>
      </c>
      <c r="I231" s="156"/>
      <c r="L231" s="151"/>
      <c r="M231" s="157"/>
      <c r="T231" s="158"/>
      <c r="AT231" s="153" t="s">
        <v>322</v>
      </c>
      <c r="AU231" s="153" t="s">
        <v>90</v>
      </c>
      <c r="AV231" s="12" t="s">
        <v>90</v>
      </c>
      <c r="AW231" s="12" t="s">
        <v>41</v>
      </c>
      <c r="AX231" s="12" t="s">
        <v>81</v>
      </c>
      <c r="AY231" s="153" t="s">
        <v>311</v>
      </c>
    </row>
    <row r="232" spans="2:65" s="12" customFormat="1" ht="11.25" x14ac:dyDescent="0.2">
      <c r="B232" s="151"/>
      <c r="D232" s="152" t="s">
        <v>322</v>
      </c>
      <c r="E232" s="153" t="s">
        <v>43</v>
      </c>
      <c r="F232" s="154" t="s">
        <v>6782</v>
      </c>
      <c r="H232" s="155">
        <v>323.23899999999998</v>
      </c>
      <c r="I232" s="156"/>
      <c r="L232" s="151"/>
      <c r="M232" s="157"/>
      <c r="T232" s="158"/>
      <c r="AT232" s="153" t="s">
        <v>322</v>
      </c>
      <c r="AU232" s="153" t="s">
        <v>90</v>
      </c>
      <c r="AV232" s="12" t="s">
        <v>90</v>
      </c>
      <c r="AW232" s="12" t="s">
        <v>41</v>
      </c>
      <c r="AX232" s="12" t="s">
        <v>81</v>
      </c>
      <c r="AY232" s="153" t="s">
        <v>311</v>
      </c>
    </row>
    <row r="233" spans="2:65" s="14" customFormat="1" ht="11.25" x14ac:dyDescent="0.2">
      <c r="B233" s="166"/>
      <c r="D233" s="152" t="s">
        <v>322</v>
      </c>
      <c r="E233" s="167" t="s">
        <v>43</v>
      </c>
      <c r="F233" s="168" t="s">
        <v>6771</v>
      </c>
      <c r="H233" s="167" t="s">
        <v>43</v>
      </c>
      <c r="I233" s="169"/>
      <c r="L233" s="166"/>
      <c r="M233" s="170"/>
      <c r="T233" s="171"/>
      <c r="AT233" s="167" t="s">
        <v>322</v>
      </c>
      <c r="AU233" s="167" t="s">
        <v>90</v>
      </c>
      <c r="AV233" s="14" t="s">
        <v>88</v>
      </c>
      <c r="AW233" s="14" t="s">
        <v>41</v>
      </c>
      <c r="AX233" s="14" t="s">
        <v>81</v>
      </c>
      <c r="AY233" s="167" t="s">
        <v>311</v>
      </c>
    </row>
    <row r="234" spans="2:65" s="12" customFormat="1" ht="11.25" x14ac:dyDescent="0.2">
      <c r="B234" s="151"/>
      <c r="D234" s="152" t="s">
        <v>322</v>
      </c>
      <c r="E234" s="153" t="s">
        <v>43</v>
      </c>
      <c r="F234" s="154" t="s">
        <v>6783</v>
      </c>
      <c r="H234" s="155">
        <v>40.106000000000002</v>
      </c>
      <c r="I234" s="156"/>
      <c r="L234" s="151"/>
      <c r="M234" s="157"/>
      <c r="T234" s="158"/>
      <c r="AT234" s="153" t="s">
        <v>322</v>
      </c>
      <c r="AU234" s="153" t="s">
        <v>90</v>
      </c>
      <c r="AV234" s="12" t="s">
        <v>90</v>
      </c>
      <c r="AW234" s="12" t="s">
        <v>41</v>
      </c>
      <c r="AX234" s="12" t="s">
        <v>81</v>
      </c>
      <c r="AY234" s="153" t="s">
        <v>311</v>
      </c>
    </row>
    <row r="235" spans="2:65" s="14" customFormat="1" ht="11.25" x14ac:dyDescent="0.2">
      <c r="B235" s="166"/>
      <c r="D235" s="152" t="s">
        <v>322</v>
      </c>
      <c r="E235" s="167" t="s">
        <v>43</v>
      </c>
      <c r="F235" s="168" t="s">
        <v>6699</v>
      </c>
      <c r="H235" s="167" t="s">
        <v>43</v>
      </c>
      <c r="I235" s="169"/>
      <c r="L235" s="166"/>
      <c r="M235" s="170"/>
      <c r="T235" s="171"/>
      <c r="AT235" s="167" t="s">
        <v>322</v>
      </c>
      <c r="AU235" s="167" t="s">
        <v>90</v>
      </c>
      <c r="AV235" s="14" t="s">
        <v>88</v>
      </c>
      <c r="AW235" s="14" t="s">
        <v>41</v>
      </c>
      <c r="AX235" s="14" t="s">
        <v>81</v>
      </c>
      <c r="AY235" s="167" t="s">
        <v>311</v>
      </c>
    </row>
    <row r="236" spans="2:65" s="12" customFormat="1" ht="11.25" x14ac:dyDescent="0.2">
      <c r="B236" s="151"/>
      <c r="D236" s="152" t="s">
        <v>322</v>
      </c>
      <c r="E236" s="153" t="s">
        <v>43</v>
      </c>
      <c r="F236" s="154" t="s">
        <v>6784</v>
      </c>
      <c r="H236" s="155">
        <v>129.976</v>
      </c>
      <c r="I236" s="156"/>
      <c r="L236" s="151"/>
      <c r="M236" s="157"/>
      <c r="T236" s="158"/>
      <c r="AT236" s="153" t="s">
        <v>322</v>
      </c>
      <c r="AU236" s="153" t="s">
        <v>90</v>
      </c>
      <c r="AV236" s="12" t="s">
        <v>90</v>
      </c>
      <c r="AW236" s="12" t="s">
        <v>41</v>
      </c>
      <c r="AX236" s="12" t="s">
        <v>81</v>
      </c>
      <c r="AY236" s="153" t="s">
        <v>311</v>
      </c>
    </row>
    <row r="237" spans="2:65" s="14" customFormat="1" ht="11.25" x14ac:dyDescent="0.2">
      <c r="B237" s="166"/>
      <c r="D237" s="152" t="s">
        <v>322</v>
      </c>
      <c r="E237" s="167" t="s">
        <v>43</v>
      </c>
      <c r="F237" s="168" t="s">
        <v>6701</v>
      </c>
      <c r="H237" s="167" t="s">
        <v>43</v>
      </c>
      <c r="I237" s="169"/>
      <c r="L237" s="166"/>
      <c r="M237" s="170"/>
      <c r="T237" s="171"/>
      <c r="AT237" s="167" t="s">
        <v>322</v>
      </c>
      <c r="AU237" s="167" t="s">
        <v>90</v>
      </c>
      <c r="AV237" s="14" t="s">
        <v>88</v>
      </c>
      <c r="AW237" s="14" t="s">
        <v>41</v>
      </c>
      <c r="AX237" s="14" t="s">
        <v>81</v>
      </c>
      <c r="AY237" s="167" t="s">
        <v>311</v>
      </c>
    </row>
    <row r="238" spans="2:65" s="12" customFormat="1" ht="11.25" x14ac:dyDescent="0.2">
      <c r="B238" s="151"/>
      <c r="D238" s="152" t="s">
        <v>322</v>
      </c>
      <c r="E238" s="153" t="s">
        <v>43</v>
      </c>
      <c r="F238" s="154" t="s">
        <v>6785</v>
      </c>
      <c r="H238" s="155">
        <v>8.2309999999999999</v>
      </c>
      <c r="I238" s="156"/>
      <c r="L238" s="151"/>
      <c r="M238" s="157"/>
      <c r="T238" s="158"/>
      <c r="AT238" s="153" t="s">
        <v>322</v>
      </c>
      <c r="AU238" s="153" t="s">
        <v>90</v>
      </c>
      <c r="AV238" s="12" t="s">
        <v>90</v>
      </c>
      <c r="AW238" s="12" t="s">
        <v>41</v>
      </c>
      <c r="AX238" s="12" t="s">
        <v>81</v>
      </c>
      <c r="AY238" s="153" t="s">
        <v>311</v>
      </c>
    </row>
    <row r="239" spans="2:65" s="13" customFormat="1" ht="11.25" x14ac:dyDescent="0.2">
      <c r="B239" s="159"/>
      <c r="D239" s="152" t="s">
        <v>322</v>
      </c>
      <c r="E239" s="160" t="s">
        <v>43</v>
      </c>
      <c r="F239" s="161" t="s">
        <v>331</v>
      </c>
      <c r="H239" s="162">
        <v>795.75699999999995</v>
      </c>
      <c r="I239" s="163"/>
      <c r="L239" s="159"/>
      <c r="M239" s="164"/>
      <c r="T239" s="165"/>
      <c r="AT239" s="160" t="s">
        <v>322</v>
      </c>
      <c r="AU239" s="160" t="s">
        <v>90</v>
      </c>
      <c r="AV239" s="13" t="s">
        <v>318</v>
      </c>
      <c r="AW239" s="13" t="s">
        <v>41</v>
      </c>
      <c r="AX239" s="13" t="s">
        <v>88</v>
      </c>
      <c r="AY239" s="160" t="s">
        <v>311</v>
      </c>
    </row>
    <row r="240" spans="2:65" s="1" customFormat="1" ht="16.5" customHeight="1" x14ac:dyDescent="0.2">
      <c r="B240" s="34"/>
      <c r="C240" s="134" t="s">
        <v>438</v>
      </c>
      <c r="D240" s="134" t="s">
        <v>313</v>
      </c>
      <c r="E240" s="135" t="s">
        <v>6786</v>
      </c>
      <c r="F240" s="136" t="s">
        <v>6787</v>
      </c>
      <c r="G240" s="137" t="s">
        <v>250</v>
      </c>
      <c r="H240" s="138">
        <v>795.75699999999995</v>
      </c>
      <c r="I240" s="139"/>
      <c r="J240" s="140">
        <f>ROUND(I240*H240,2)</f>
        <v>0</v>
      </c>
      <c r="K240" s="136" t="s">
        <v>317</v>
      </c>
      <c r="L240" s="34"/>
      <c r="M240" s="141" t="s">
        <v>43</v>
      </c>
      <c r="N240" s="142" t="s">
        <v>52</v>
      </c>
      <c r="P240" s="143">
        <f>O240*H240</f>
        <v>0</v>
      </c>
      <c r="Q240" s="143">
        <v>0</v>
      </c>
      <c r="R240" s="143">
        <f>Q240*H240</f>
        <v>0</v>
      </c>
      <c r="S240" s="143">
        <v>0</v>
      </c>
      <c r="T240" s="144">
        <f>S240*H240</f>
        <v>0</v>
      </c>
      <c r="AR240" s="145" t="s">
        <v>318</v>
      </c>
      <c r="AT240" s="145" t="s">
        <v>313</v>
      </c>
      <c r="AU240" s="145" t="s">
        <v>90</v>
      </c>
      <c r="AY240" s="18" t="s">
        <v>311</v>
      </c>
      <c r="BE240" s="146">
        <f>IF(N240="základní",J240,0)</f>
        <v>0</v>
      </c>
      <c r="BF240" s="146">
        <f>IF(N240="snížená",J240,0)</f>
        <v>0</v>
      </c>
      <c r="BG240" s="146">
        <f>IF(N240="zákl. přenesená",J240,0)</f>
        <v>0</v>
      </c>
      <c r="BH240" s="146">
        <f>IF(N240="sníž. přenesená",J240,0)</f>
        <v>0</v>
      </c>
      <c r="BI240" s="146">
        <f>IF(N240="nulová",J240,0)</f>
        <v>0</v>
      </c>
      <c r="BJ240" s="18" t="s">
        <v>88</v>
      </c>
      <c r="BK240" s="146">
        <f>ROUND(I240*H240,2)</f>
        <v>0</v>
      </c>
      <c r="BL240" s="18" t="s">
        <v>318</v>
      </c>
      <c r="BM240" s="145" t="s">
        <v>6788</v>
      </c>
    </row>
    <row r="241" spans="2:65" s="1" customFormat="1" ht="11.25" x14ac:dyDescent="0.2">
      <c r="B241" s="34"/>
      <c r="D241" s="147" t="s">
        <v>320</v>
      </c>
      <c r="F241" s="148" t="s">
        <v>6789</v>
      </c>
      <c r="I241" s="149"/>
      <c r="L241" s="34"/>
      <c r="M241" s="150"/>
      <c r="T241" s="55"/>
      <c r="AT241" s="18" t="s">
        <v>320</v>
      </c>
      <c r="AU241" s="18" t="s">
        <v>90</v>
      </c>
    </row>
    <row r="242" spans="2:65" s="1" customFormat="1" ht="16.5" customHeight="1" x14ac:dyDescent="0.2">
      <c r="B242" s="34"/>
      <c r="C242" s="134" t="s">
        <v>7</v>
      </c>
      <c r="D242" s="134" t="s">
        <v>313</v>
      </c>
      <c r="E242" s="135" t="s">
        <v>6790</v>
      </c>
      <c r="F242" s="136" t="s">
        <v>6791</v>
      </c>
      <c r="G242" s="137" t="s">
        <v>371</v>
      </c>
      <c r="H242" s="138">
        <v>21.542000000000002</v>
      </c>
      <c r="I242" s="139"/>
      <c r="J242" s="140">
        <f>ROUND(I242*H242,2)</f>
        <v>0</v>
      </c>
      <c r="K242" s="136" t="s">
        <v>317</v>
      </c>
      <c r="L242" s="34"/>
      <c r="M242" s="141" t="s">
        <v>43</v>
      </c>
      <c r="N242" s="142" t="s">
        <v>52</v>
      </c>
      <c r="P242" s="143">
        <f>O242*H242</f>
        <v>0</v>
      </c>
      <c r="Q242" s="143">
        <v>1.04359</v>
      </c>
      <c r="R242" s="143">
        <f>Q242*H242</f>
        <v>22.481015780000003</v>
      </c>
      <c r="S242" s="143">
        <v>0</v>
      </c>
      <c r="T242" s="144">
        <f>S242*H242</f>
        <v>0</v>
      </c>
      <c r="AR242" s="145" t="s">
        <v>318</v>
      </c>
      <c r="AT242" s="145" t="s">
        <v>313</v>
      </c>
      <c r="AU242" s="145" t="s">
        <v>90</v>
      </c>
      <c r="AY242" s="18" t="s">
        <v>311</v>
      </c>
      <c r="BE242" s="146">
        <f>IF(N242="základní",J242,0)</f>
        <v>0</v>
      </c>
      <c r="BF242" s="146">
        <f>IF(N242="snížená",J242,0)</f>
        <v>0</v>
      </c>
      <c r="BG242" s="146">
        <f>IF(N242="zákl. přenesená",J242,0)</f>
        <v>0</v>
      </c>
      <c r="BH242" s="146">
        <f>IF(N242="sníž. přenesená",J242,0)</f>
        <v>0</v>
      </c>
      <c r="BI242" s="146">
        <f>IF(N242="nulová",J242,0)</f>
        <v>0</v>
      </c>
      <c r="BJ242" s="18" t="s">
        <v>88</v>
      </c>
      <c r="BK242" s="146">
        <f>ROUND(I242*H242,2)</f>
        <v>0</v>
      </c>
      <c r="BL242" s="18" t="s">
        <v>318</v>
      </c>
      <c r="BM242" s="145" t="s">
        <v>6792</v>
      </c>
    </row>
    <row r="243" spans="2:65" s="1" customFormat="1" ht="11.25" x14ac:dyDescent="0.2">
      <c r="B243" s="34"/>
      <c r="D243" s="147" t="s">
        <v>320</v>
      </c>
      <c r="F243" s="148" t="s">
        <v>6793</v>
      </c>
      <c r="I243" s="149"/>
      <c r="L243" s="34"/>
      <c r="M243" s="150"/>
      <c r="T243" s="55"/>
      <c r="AT243" s="18" t="s">
        <v>320</v>
      </c>
      <c r="AU243" s="18" t="s">
        <v>90</v>
      </c>
    </row>
    <row r="244" spans="2:65" s="12" customFormat="1" ht="11.25" x14ac:dyDescent="0.2">
      <c r="B244" s="151"/>
      <c r="D244" s="152" t="s">
        <v>322</v>
      </c>
      <c r="E244" s="153" t="s">
        <v>43</v>
      </c>
      <c r="F244" s="154" t="s">
        <v>6794</v>
      </c>
      <c r="H244" s="155">
        <v>21.542000000000002</v>
      </c>
      <c r="I244" s="156"/>
      <c r="L244" s="151"/>
      <c r="M244" s="157"/>
      <c r="T244" s="158"/>
      <c r="AT244" s="153" t="s">
        <v>322</v>
      </c>
      <c r="AU244" s="153" t="s">
        <v>90</v>
      </c>
      <c r="AV244" s="12" t="s">
        <v>90</v>
      </c>
      <c r="AW244" s="12" t="s">
        <v>41</v>
      </c>
      <c r="AX244" s="12" t="s">
        <v>81</v>
      </c>
      <c r="AY244" s="153" t="s">
        <v>311</v>
      </c>
    </row>
    <row r="245" spans="2:65" s="13" customFormat="1" ht="11.25" x14ac:dyDescent="0.2">
      <c r="B245" s="159"/>
      <c r="D245" s="152" t="s">
        <v>322</v>
      </c>
      <c r="E245" s="160" t="s">
        <v>43</v>
      </c>
      <c r="F245" s="161" t="s">
        <v>331</v>
      </c>
      <c r="H245" s="162">
        <v>21.542000000000002</v>
      </c>
      <c r="I245" s="163"/>
      <c r="L245" s="159"/>
      <c r="M245" s="164"/>
      <c r="T245" s="165"/>
      <c r="AT245" s="160" t="s">
        <v>322</v>
      </c>
      <c r="AU245" s="160" t="s">
        <v>90</v>
      </c>
      <c r="AV245" s="13" t="s">
        <v>318</v>
      </c>
      <c r="AW245" s="13" t="s">
        <v>41</v>
      </c>
      <c r="AX245" s="13" t="s">
        <v>88</v>
      </c>
      <c r="AY245" s="160" t="s">
        <v>311</v>
      </c>
    </row>
    <row r="246" spans="2:65" s="1" customFormat="1" ht="24.2" customHeight="1" x14ac:dyDescent="0.2">
      <c r="B246" s="34"/>
      <c r="C246" s="134" t="s">
        <v>455</v>
      </c>
      <c r="D246" s="134" t="s">
        <v>313</v>
      </c>
      <c r="E246" s="135" t="s">
        <v>6795</v>
      </c>
      <c r="F246" s="136" t="s">
        <v>6796</v>
      </c>
      <c r="G246" s="137" t="s">
        <v>340</v>
      </c>
      <c r="H246" s="138">
        <v>197</v>
      </c>
      <c r="I246" s="139"/>
      <c r="J246" s="140">
        <f>ROUND(I246*H246,2)</f>
        <v>0</v>
      </c>
      <c r="K246" s="136" t="s">
        <v>317</v>
      </c>
      <c r="L246" s="34"/>
      <c r="M246" s="141" t="s">
        <v>43</v>
      </c>
      <c r="N246" s="142" t="s">
        <v>52</v>
      </c>
      <c r="P246" s="143">
        <f>O246*H246</f>
        <v>0</v>
      </c>
      <c r="Q246" s="143">
        <v>7.0200000000000002E-3</v>
      </c>
      <c r="R246" s="143">
        <f>Q246*H246</f>
        <v>1.3829400000000001</v>
      </c>
      <c r="S246" s="143">
        <v>0</v>
      </c>
      <c r="T246" s="144">
        <f>S246*H246</f>
        <v>0</v>
      </c>
      <c r="AR246" s="145" t="s">
        <v>318</v>
      </c>
      <c r="AT246" s="145" t="s">
        <v>313</v>
      </c>
      <c r="AU246" s="145" t="s">
        <v>90</v>
      </c>
      <c r="AY246" s="18" t="s">
        <v>311</v>
      </c>
      <c r="BE246" s="146">
        <f>IF(N246="základní",J246,0)</f>
        <v>0</v>
      </c>
      <c r="BF246" s="146">
        <f>IF(N246="snížená",J246,0)</f>
        <v>0</v>
      </c>
      <c r="BG246" s="146">
        <f>IF(N246="zákl. přenesená",J246,0)</f>
        <v>0</v>
      </c>
      <c r="BH246" s="146">
        <f>IF(N246="sníž. přenesená",J246,0)</f>
        <v>0</v>
      </c>
      <c r="BI246" s="146">
        <f>IF(N246="nulová",J246,0)</f>
        <v>0</v>
      </c>
      <c r="BJ246" s="18" t="s">
        <v>88</v>
      </c>
      <c r="BK246" s="146">
        <f>ROUND(I246*H246,2)</f>
        <v>0</v>
      </c>
      <c r="BL246" s="18" t="s">
        <v>318</v>
      </c>
      <c r="BM246" s="145" t="s">
        <v>6797</v>
      </c>
    </row>
    <row r="247" spans="2:65" s="1" customFormat="1" ht="11.25" x14ac:dyDescent="0.2">
      <c r="B247" s="34"/>
      <c r="D247" s="147" t="s">
        <v>320</v>
      </c>
      <c r="F247" s="148" t="s">
        <v>6798</v>
      </c>
      <c r="I247" s="149"/>
      <c r="L247" s="34"/>
      <c r="M247" s="150"/>
      <c r="T247" s="55"/>
      <c r="AT247" s="18" t="s">
        <v>320</v>
      </c>
      <c r="AU247" s="18" t="s">
        <v>90</v>
      </c>
    </row>
    <row r="248" spans="2:65" s="14" customFormat="1" ht="11.25" x14ac:dyDescent="0.2">
      <c r="B248" s="166"/>
      <c r="D248" s="152" t="s">
        <v>322</v>
      </c>
      <c r="E248" s="167" t="s">
        <v>43</v>
      </c>
      <c r="F248" s="168" t="s">
        <v>6713</v>
      </c>
      <c r="H248" s="167" t="s">
        <v>43</v>
      </c>
      <c r="I248" s="169"/>
      <c r="L248" s="166"/>
      <c r="M248" s="170"/>
      <c r="T248" s="171"/>
      <c r="AT248" s="167" t="s">
        <v>322</v>
      </c>
      <c r="AU248" s="167" t="s">
        <v>90</v>
      </c>
      <c r="AV248" s="14" t="s">
        <v>88</v>
      </c>
      <c r="AW248" s="14" t="s">
        <v>41</v>
      </c>
      <c r="AX248" s="14" t="s">
        <v>81</v>
      </c>
      <c r="AY248" s="167" t="s">
        <v>311</v>
      </c>
    </row>
    <row r="249" spans="2:65" s="14" customFormat="1" ht="11.25" x14ac:dyDescent="0.2">
      <c r="B249" s="166"/>
      <c r="D249" s="152" t="s">
        <v>322</v>
      </c>
      <c r="E249" s="167" t="s">
        <v>43</v>
      </c>
      <c r="F249" s="168" t="s">
        <v>6799</v>
      </c>
      <c r="H249" s="167" t="s">
        <v>43</v>
      </c>
      <c r="I249" s="169"/>
      <c r="L249" s="166"/>
      <c r="M249" s="170"/>
      <c r="T249" s="171"/>
      <c r="AT249" s="167" t="s">
        <v>322</v>
      </c>
      <c r="AU249" s="167" t="s">
        <v>90</v>
      </c>
      <c r="AV249" s="14" t="s">
        <v>88</v>
      </c>
      <c r="AW249" s="14" t="s">
        <v>41</v>
      </c>
      <c r="AX249" s="14" t="s">
        <v>81</v>
      </c>
      <c r="AY249" s="167" t="s">
        <v>311</v>
      </c>
    </row>
    <row r="250" spans="2:65" s="12" customFormat="1" ht="11.25" x14ac:dyDescent="0.2">
      <c r="B250" s="151"/>
      <c r="D250" s="152" t="s">
        <v>322</v>
      </c>
      <c r="E250" s="153" t="s">
        <v>43</v>
      </c>
      <c r="F250" s="154" t="s">
        <v>6800</v>
      </c>
      <c r="H250" s="155">
        <v>38</v>
      </c>
      <c r="I250" s="156"/>
      <c r="L250" s="151"/>
      <c r="M250" s="157"/>
      <c r="T250" s="158"/>
      <c r="AT250" s="153" t="s">
        <v>322</v>
      </c>
      <c r="AU250" s="153" t="s">
        <v>90</v>
      </c>
      <c r="AV250" s="12" t="s">
        <v>90</v>
      </c>
      <c r="AW250" s="12" t="s">
        <v>41</v>
      </c>
      <c r="AX250" s="12" t="s">
        <v>81</v>
      </c>
      <c r="AY250" s="153" t="s">
        <v>311</v>
      </c>
    </row>
    <row r="251" spans="2:65" s="12" customFormat="1" ht="11.25" x14ac:dyDescent="0.2">
      <c r="B251" s="151"/>
      <c r="D251" s="152" t="s">
        <v>322</v>
      </c>
      <c r="E251" s="153" t="s">
        <v>43</v>
      </c>
      <c r="F251" s="154" t="s">
        <v>6801</v>
      </c>
      <c r="H251" s="155">
        <v>80</v>
      </c>
      <c r="I251" s="156"/>
      <c r="L251" s="151"/>
      <c r="M251" s="157"/>
      <c r="T251" s="158"/>
      <c r="AT251" s="153" t="s">
        <v>322</v>
      </c>
      <c r="AU251" s="153" t="s">
        <v>90</v>
      </c>
      <c r="AV251" s="12" t="s">
        <v>90</v>
      </c>
      <c r="AW251" s="12" t="s">
        <v>41</v>
      </c>
      <c r="AX251" s="12" t="s">
        <v>81</v>
      </c>
      <c r="AY251" s="153" t="s">
        <v>311</v>
      </c>
    </row>
    <row r="252" spans="2:65" s="12" customFormat="1" ht="11.25" x14ac:dyDescent="0.2">
      <c r="B252" s="151"/>
      <c r="D252" s="152" t="s">
        <v>322</v>
      </c>
      <c r="E252" s="153" t="s">
        <v>43</v>
      </c>
      <c r="F252" s="154" t="s">
        <v>6802</v>
      </c>
      <c r="H252" s="155">
        <v>3</v>
      </c>
      <c r="I252" s="156"/>
      <c r="L252" s="151"/>
      <c r="M252" s="157"/>
      <c r="T252" s="158"/>
      <c r="AT252" s="153" t="s">
        <v>322</v>
      </c>
      <c r="AU252" s="153" t="s">
        <v>90</v>
      </c>
      <c r="AV252" s="12" t="s">
        <v>90</v>
      </c>
      <c r="AW252" s="12" t="s">
        <v>41</v>
      </c>
      <c r="AX252" s="12" t="s">
        <v>81</v>
      </c>
      <c r="AY252" s="153" t="s">
        <v>311</v>
      </c>
    </row>
    <row r="253" spans="2:65" s="12" customFormat="1" ht="11.25" x14ac:dyDescent="0.2">
      <c r="B253" s="151"/>
      <c r="D253" s="152" t="s">
        <v>322</v>
      </c>
      <c r="E253" s="153" t="s">
        <v>43</v>
      </c>
      <c r="F253" s="154" t="s">
        <v>6803</v>
      </c>
      <c r="H253" s="155">
        <v>65</v>
      </c>
      <c r="I253" s="156"/>
      <c r="L253" s="151"/>
      <c r="M253" s="157"/>
      <c r="T253" s="158"/>
      <c r="AT253" s="153" t="s">
        <v>322</v>
      </c>
      <c r="AU253" s="153" t="s">
        <v>90</v>
      </c>
      <c r="AV253" s="12" t="s">
        <v>90</v>
      </c>
      <c r="AW253" s="12" t="s">
        <v>41</v>
      </c>
      <c r="AX253" s="12" t="s">
        <v>81</v>
      </c>
      <c r="AY253" s="153" t="s">
        <v>311</v>
      </c>
    </row>
    <row r="254" spans="2:65" s="12" customFormat="1" ht="11.25" x14ac:dyDescent="0.2">
      <c r="B254" s="151"/>
      <c r="D254" s="152" t="s">
        <v>322</v>
      </c>
      <c r="E254" s="153" t="s">
        <v>43</v>
      </c>
      <c r="F254" s="154" t="s">
        <v>6804</v>
      </c>
      <c r="H254" s="155">
        <v>2</v>
      </c>
      <c r="I254" s="156"/>
      <c r="L254" s="151"/>
      <c r="M254" s="157"/>
      <c r="T254" s="158"/>
      <c r="AT254" s="153" t="s">
        <v>322</v>
      </c>
      <c r="AU254" s="153" t="s">
        <v>90</v>
      </c>
      <c r="AV254" s="12" t="s">
        <v>90</v>
      </c>
      <c r="AW254" s="12" t="s">
        <v>41</v>
      </c>
      <c r="AX254" s="12" t="s">
        <v>81</v>
      </c>
      <c r="AY254" s="153" t="s">
        <v>311</v>
      </c>
    </row>
    <row r="255" spans="2:65" s="12" customFormat="1" ht="11.25" x14ac:dyDescent="0.2">
      <c r="B255" s="151"/>
      <c r="D255" s="152" t="s">
        <v>322</v>
      </c>
      <c r="E255" s="153" t="s">
        <v>43</v>
      </c>
      <c r="F255" s="154" t="s">
        <v>6805</v>
      </c>
      <c r="H255" s="155">
        <v>3</v>
      </c>
      <c r="I255" s="156"/>
      <c r="L255" s="151"/>
      <c r="M255" s="157"/>
      <c r="T255" s="158"/>
      <c r="AT255" s="153" t="s">
        <v>322</v>
      </c>
      <c r="AU255" s="153" t="s">
        <v>90</v>
      </c>
      <c r="AV255" s="12" t="s">
        <v>90</v>
      </c>
      <c r="AW255" s="12" t="s">
        <v>41</v>
      </c>
      <c r="AX255" s="12" t="s">
        <v>81</v>
      </c>
      <c r="AY255" s="153" t="s">
        <v>311</v>
      </c>
    </row>
    <row r="256" spans="2:65" s="12" customFormat="1" ht="11.25" x14ac:dyDescent="0.2">
      <c r="B256" s="151"/>
      <c r="D256" s="152" t="s">
        <v>322</v>
      </c>
      <c r="E256" s="153" t="s">
        <v>43</v>
      </c>
      <c r="F256" s="154" t="s">
        <v>6806</v>
      </c>
      <c r="H256" s="155">
        <v>6</v>
      </c>
      <c r="I256" s="156"/>
      <c r="L256" s="151"/>
      <c r="M256" s="157"/>
      <c r="T256" s="158"/>
      <c r="AT256" s="153" t="s">
        <v>322</v>
      </c>
      <c r="AU256" s="153" t="s">
        <v>90</v>
      </c>
      <c r="AV256" s="12" t="s">
        <v>90</v>
      </c>
      <c r="AW256" s="12" t="s">
        <v>41</v>
      </c>
      <c r="AX256" s="12" t="s">
        <v>81</v>
      </c>
      <c r="AY256" s="153" t="s">
        <v>311</v>
      </c>
    </row>
    <row r="257" spans="2:65" s="13" customFormat="1" ht="11.25" x14ac:dyDescent="0.2">
      <c r="B257" s="159"/>
      <c r="D257" s="152" t="s">
        <v>322</v>
      </c>
      <c r="E257" s="160" t="s">
        <v>43</v>
      </c>
      <c r="F257" s="161" t="s">
        <v>331</v>
      </c>
      <c r="H257" s="162">
        <v>197</v>
      </c>
      <c r="I257" s="163"/>
      <c r="L257" s="159"/>
      <c r="M257" s="164"/>
      <c r="T257" s="165"/>
      <c r="AT257" s="160" t="s">
        <v>322</v>
      </c>
      <c r="AU257" s="160" t="s">
        <v>90</v>
      </c>
      <c r="AV257" s="13" t="s">
        <v>318</v>
      </c>
      <c r="AW257" s="13" t="s">
        <v>41</v>
      </c>
      <c r="AX257" s="13" t="s">
        <v>88</v>
      </c>
      <c r="AY257" s="160" t="s">
        <v>311</v>
      </c>
    </row>
    <row r="258" spans="2:65" s="1" customFormat="1" ht="16.5" customHeight="1" x14ac:dyDescent="0.2">
      <c r="B258" s="34"/>
      <c r="C258" s="172" t="s">
        <v>462</v>
      </c>
      <c r="D258" s="172" t="s">
        <v>634</v>
      </c>
      <c r="E258" s="173" t="s">
        <v>6807</v>
      </c>
      <c r="F258" s="174" t="s">
        <v>6808</v>
      </c>
      <c r="G258" s="175" t="s">
        <v>340</v>
      </c>
      <c r="H258" s="176">
        <v>64</v>
      </c>
      <c r="I258" s="177"/>
      <c r="J258" s="178">
        <f>ROUND(I258*H258,2)</f>
        <v>0</v>
      </c>
      <c r="K258" s="174" t="s">
        <v>43</v>
      </c>
      <c r="L258" s="179"/>
      <c r="M258" s="180" t="s">
        <v>43</v>
      </c>
      <c r="N258" s="181" t="s">
        <v>52</v>
      </c>
      <c r="P258" s="143">
        <f>O258*H258</f>
        <v>0</v>
      </c>
      <c r="Q258" s="143">
        <v>0</v>
      </c>
      <c r="R258" s="143">
        <f>Q258*H258</f>
        <v>0</v>
      </c>
      <c r="S258" s="143">
        <v>0</v>
      </c>
      <c r="T258" s="144">
        <f>S258*H258</f>
        <v>0</v>
      </c>
      <c r="AR258" s="145" t="s">
        <v>362</v>
      </c>
      <c r="AT258" s="145" t="s">
        <v>634</v>
      </c>
      <c r="AU258" s="145" t="s">
        <v>90</v>
      </c>
      <c r="AY258" s="18" t="s">
        <v>311</v>
      </c>
      <c r="BE258" s="146">
        <f>IF(N258="základní",J258,0)</f>
        <v>0</v>
      </c>
      <c r="BF258" s="146">
        <f>IF(N258="snížená",J258,0)</f>
        <v>0</v>
      </c>
      <c r="BG258" s="146">
        <f>IF(N258="zákl. přenesená",J258,0)</f>
        <v>0</v>
      </c>
      <c r="BH258" s="146">
        <f>IF(N258="sníž. přenesená",J258,0)</f>
        <v>0</v>
      </c>
      <c r="BI258" s="146">
        <f>IF(N258="nulová",J258,0)</f>
        <v>0</v>
      </c>
      <c r="BJ258" s="18" t="s">
        <v>88</v>
      </c>
      <c r="BK258" s="146">
        <f>ROUND(I258*H258,2)</f>
        <v>0</v>
      </c>
      <c r="BL258" s="18" t="s">
        <v>318</v>
      </c>
      <c r="BM258" s="145" t="s">
        <v>6809</v>
      </c>
    </row>
    <row r="259" spans="2:65" s="12" customFormat="1" ht="11.25" x14ac:dyDescent="0.2">
      <c r="B259" s="151"/>
      <c r="D259" s="152" t="s">
        <v>322</v>
      </c>
      <c r="E259" s="153" t="s">
        <v>43</v>
      </c>
      <c r="F259" s="154" t="s">
        <v>6802</v>
      </c>
      <c r="H259" s="155">
        <v>3</v>
      </c>
      <c r="I259" s="156"/>
      <c r="L259" s="151"/>
      <c r="M259" s="157"/>
      <c r="T259" s="158"/>
      <c r="AT259" s="153" t="s">
        <v>322</v>
      </c>
      <c r="AU259" s="153" t="s">
        <v>90</v>
      </c>
      <c r="AV259" s="12" t="s">
        <v>90</v>
      </c>
      <c r="AW259" s="12" t="s">
        <v>41</v>
      </c>
      <c r="AX259" s="12" t="s">
        <v>81</v>
      </c>
      <c r="AY259" s="153" t="s">
        <v>311</v>
      </c>
    </row>
    <row r="260" spans="2:65" s="12" customFormat="1" ht="11.25" x14ac:dyDescent="0.2">
      <c r="B260" s="151"/>
      <c r="D260" s="152" t="s">
        <v>322</v>
      </c>
      <c r="E260" s="153" t="s">
        <v>43</v>
      </c>
      <c r="F260" s="154" t="s">
        <v>6810</v>
      </c>
      <c r="H260" s="155">
        <v>61</v>
      </c>
      <c r="I260" s="156"/>
      <c r="L260" s="151"/>
      <c r="M260" s="157"/>
      <c r="T260" s="158"/>
      <c r="AT260" s="153" t="s">
        <v>322</v>
      </c>
      <c r="AU260" s="153" t="s">
        <v>90</v>
      </c>
      <c r="AV260" s="12" t="s">
        <v>90</v>
      </c>
      <c r="AW260" s="12" t="s">
        <v>41</v>
      </c>
      <c r="AX260" s="12" t="s">
        <v>81</v>
      </c>
      <c r="AY260" s="153" t="s">
        <v>311</v>
      </c>
    </row>
    <row r="261" spans="2:65" s="13" customFormat="1" ht="11.25" x14ac:dyDescent="0.2">
      <c r="B261" s="159"/>
      <c r="D261" s="152" t="s">
        <v>322</v>
      </c>
      <c r="E261" s="160" t="s">
        <v>43</v>
      </c>
      <c r="F261" s="161" t="s">
        <v>331</v>
      </c>
      <c r="H261" s="162">
        <v>64</v>
      </c>
      <c r="I261" s="163"/>
      <c r="L261" s="159"/>
      <c r="M261" s="164"/>
      <c r="T261" s="165"/>
      <c r="AT261" s="160" t="s">
        <v>322</v>
      </c>
      <c r="AU261" s="160" t="s">
        <v>90</v>
      </c>
      <c r="AV261" s="13" t="s">
        <v>318</v>
      </c>
      <c r="AW261" s="13" t="s">
        <v>41</v>
      </c>
      <c r="AX261" s="13" t="s">
        <v>88</v>
      </c>
      <c r="AY261" s="160" t="s">
        <v>311</v>
      </c>
    </row>
    <row r="262" spans="2:65" s="1" customFormat="1" ht="16.5" customHeight="1" x14ac:dyDescent="0.2">
      <c r="B262" s="34"/>
      <c r="C262" s="172" t="s">
        <v>476</v>
      </c>
      <c r="D262" s="172" t="s">
        <v>634</v>
      </c>
      <c r="E262" s="173" t="s">
        <v>6811</v>
      </c>
      <c r="F262" s="174" t="s">
        <v>6812</v>
      </c>
      <c r="G262" s="175" t="s">
        <v>340</v>
      </c>
      <c r="H262" s="176">
        <v>118</v>
      </c>
      <c r="I262" s="177"/>
      <c r="J262" s="178">
        <f>ROUND(I262*H262,2)</f>
        <v>0</v>
      </c>
      <c r="K262" s="174" t="s">
        <v>43</v>
      </c>
      <c r="L262" s="179"/>
      <c r="M262" s="180" t="s">
        <v>43</v>
      </c>
      <c r="N262" s="181" t="s">
        <v>52</v>
      </c>
      <c r="P262" s="143">
        <f>O262*H262</f>
        <v>0</v>
      </c>
      <c r="Q262" s="143">
        <v>0</v>
      </c>
      <c r="R262" s="143">
        <f>Q262*H262</f>
        <v>0</v>
      </c>
      <c r="S262" s="143">
        <v>0</v>
      </c>
      <c r="T262" s="144">
        <f>S262*H262</f>
        <v>0</v>
      </c>
      <c r="AR262" s="145" t="s">
        <v>362</v>
      </c>
      <c r="AT262" s="145" t="s">
        <v>634</v>
      </c>
      <c r="AU262" s="145" t="s">
        <v>90</v>
      </c>
      <c r="AY262" s="18" t="s">
        <v>311</v>
      </c>
      <c r="BE262" s="146">
        <f>IF(N262="základní",J262,0)</f>
        <v>0</v>
      </c>
      <c r="BF262" s="146">
        <f>IF(N262="snížená",J262,0)</f>
        <v>0</v>
      </c>
      <c r="BG262" s="146">
        <f>IF(N262="zákl. přenesená",J262,0)</f>
        <v>0</v>
      </c>
      <c r="BH262" s="146">
        <f>IF(N262="sníž. přenesená",J262,0)</f>
        <v>0</v>
      </c>
      <c r="BI262" s="146">
        <f>IF(N262="nulová",J262,0)</f>
        <v>0</v>
      </c>
      <c r="BJ262" s="18" t="s">
        <v>88</v>
      </c>
      <c r="BK262" s="146">
        <f>ROUND(I262*H262,2)</f>
        <v>0</v>
      </c>
      <c r="BL262" s="18" t="s">
        <v>318</v>
      </c>
      <c r="BM262" s="145" t="s">
        <v>6813</v>
      </c>
    </row>
    <row r="263" spans="2:65" s="12" customFormat="1" ht="11.25" x14ac:dyDescent="0.2">
      <c r="B263" s="151"/>
      <c r="D263" s="152" t="s">
        <v>322</v>
      </c>
      <c r="E263" s="153" t="s">
        <v>43</v>
      </c>
      <c r="F263" s="154" t="s">
        <v>6800</v>
      </c>
      <c r="H263" s="155">
        <v>38</v>
      </c>
      <c r="I263" s="156"/>
      <c r="L263" s="151"/>
      <c r="M263" s="157"/>
      <c r="T263" s="158"/>
      <c r="AT263" s="153" t="s">
        <v>322</v>
      </c>
      <c r="AU263" s="153" t="s">
        <v>90</v>
      </c>
      <c r="AV263" s="12" t="s">
        <v>90</v>
      </c>
      <c r="AW263" s="12" t="s">
        <v>41</v>
      </c>
      <c r="AX263" s="12" t="s">
        <v>81</v>
      </c>
      <c r="AY263" s="153" t="s">
        <v>311</v>
      </c>
    </row>
    <row r="264" spans="2:65" s="12" customFormat="1" ht="11.25" x14ac:dyDescent="0.2">
      <c r="B264" s="151"/>
      <c r="D264" s="152" t="s">
        <v>322</v>
      </c>
      <c r="E264" s="153" t="s">
        <v>43</v>
      </c>
      <c r="F264" s="154" t="s">
        <v>6801</v>
      </c>
      <c r="H264" s="155">
        <v>80</v>
      </c>
      <c r="I264" s="156"/>
      <c r="L264" s="151"/>
      <c r="M264" s="157"/>
      <c r="T264" s="158"/>
      <c r="AT264" s="153" t="s">
        <v>322</v>
      </c>
      <c r="AU264" s="153" t="s">
        <v>90</v>
      </c>
      <c r="AV264" s="12" t="s">
        <v>90</v>
      </c>
      <c r="AW264" s="12" t="s">
        <v>41</v>
      </c>
      <c r="AX264" s="12" t="s">
        <v>81</v>
      </c>
      <c r="AY264" s="153" t="s">
        <v>311</v>
      </c>
    </row>
    <row r="265" spans="2:65" s="13" customFormat="1" ht="11.25" x14ac:dyDescent="0.2">
      <c r="B265" s="159"/>
      <c r="D265" s="152" t="s">
        <v>322</v>
      </c>
      <c r="E265" s="160" t="s">
        <v>43</v>
      </c>
      <c r="F265" s="161" t="s">
        <v>331</v>
      </c>
      <c r="H265" s="162">
        <v>118</v>
      </c>
      <c r="I265" s="163"/>
      <c r="L265" s="159"/>
      <c r="M265" s="164"/>
      <c r="T265" s="165"/>
      <c r="AT265" s="160" t="s">
        <v>322</v>
      </c>
      <c r="AU265" s="160" t="s">
        <v>90</v>
      </c>
      <c r="AV265" s="13" t="s">
        <v>318</v>
      </c>
      <c r="AW265" s="13" t="s">
        <v>41</v>
      </c>
      <c r="AX265" s="13" t="s">
        <v>88</v>
      </c>
      <c r="AY265" s="160" t="s">
        <v>311</v>
      </c>
    </row>
    <row r="266" spans="2:65" s="1" customFormat="1" ht="16.5" customHeight="1" x14ac:dyDescent="0.2">
      <c r="B266" s="34"/>
      <c r="C266" s="172" t="s">
        <v>481</v>
      </c>
      <c r="D266" s="172" t="s">
        <v>634</v>
      </c>
      <c r="E266" s="173" t="s">
        <v>6814</v>
      </c>
      <c r="F266" s="174" t="s">
        <v>6815</v>
      </c>
      <c r="G266" s="175" t="s">
        <v>340</v>
      </c>
      <c r="H266" s="176">
        <v>4</v>
      </c>
      <c r="I266" s="177"/>
      <c r="J266" s="178">
        <f>ROUND(I266*H266,2)</f>
        <v>0</v>
      </c>
      <c r="K266" s="174" t="s">
        <v>43</v>
      </c>
      <c r="L266" s="179"/>
      <c r="M266" s="180" t="s">
        <v>43</v>
      </c>
      <c r="N266" s="181" t="s">
        <v>52</v>
      </c>
      <c r="P266" s="143">
        <f>O266*H266</f>
        <v>0</v>
      </c>
      <c r="Q266" s="143">
        <v>0</v>
      </c>
      <c r="R266" s="143">
        <f>Q266*H266</f>
        <v>0</v>
      </c>
      <c r="S266" s="143">
        <v>0</v>
      </c>
      <c r="T266" s="144">
        <f>S266*H266</f>
        <v>0</v>
      </c>
      <c r="AR266" s="145" t="s">
        <v>362</v>
      </c>
      <c r="AT266" s="145" t="s">
        <v>634</v>
      </c>
      <c r="AU266" s="145" t="s">
        <v>90</v>
      </c>
      <c r="AY266" s="18" t="s">
        <v>311</v>
      </c>
      <c r="BE266" s="146">
        <f>IF(N266="základní",J266,0)</f>
        <v>0</v>
      </c>
      <c r="BF266" s="146">
        <f>IF(N266="snížená",J266,0)</f>
        <v>0</v>
      </c>
      <c r="BG266" s="146">
        <f>IF(N266="zákl. přenesená",J266,0)</f>
        <v>0</v>
      </c>
      <c r="BH266" s="146">
        <f>IF(N266="sníž. přenesená",J266,0)</f>
        <v>0</v>
      </c>
      <c r="BI266" s="146">
        <f>IF(N266="nulová",J266,0)</f>
        <v>0</v>
      </c>
      <c r="BJ266" s="18" t="s">
        <v>88</v>
      </c>
      <c r="BK266" s="146">
        <f>ROUND(I266*H266,2)</f>
        <v>0</v>
      </c>
      <c r="BL266" s="18" t="s">
        <v>318</v>
      </c>
      <c r="BM266" s="145" t="s">
        <v>6816</v>
      </c>
    </row>
    <row r="267" spans="2:65" s="12" customFormat="1" ht="11.25" x14ac:dyDescent="0.2">
      <c r="B267" s="151"/>
      <c r="D267" s="152" t="s">
        <v>322</v>
      </c>
      <c r="E267" s="153" t="s">
        <v>43</v>
      </c>
      <c r="F267" s="154" t="s">
        <v>318</v>
      </c>
      <c r="H267" s="155">
        <v>4</v>
      </c>
      <c r="I267" s="156"/>
      <c r="L267" s="151"/>
      <c r="M267" s="157"/>
      <c r="T267" s="158"/>
      <c r="AT267" s="153" t="s">
        <v>322</v>
      </c>
      <c r="AU267" s="153" t="s">
        <v>90</v>
      </c>
      <c r="AV267" s="12" t="s">
        <v>90</v>
      </c>
      <c r="AW267" s="12" t="s">
        <v>41</v>
      </c>
      <c r="AX267" s="12" t="s">
        <v>81</v>
      </c>
      <c r="AY267" s="153" t="s">
        <v>311</v>
      </c>
    </row>
    <row r="268" spans="2:65" s="13" customFormat="1" ht="11.25" x14ac:dyDescent="0.2">
      <c r="B268" s="159"/>
      <c r="D268" s="152" t="s">
        <v>322</v>
      </c>
      <c r="E268" s="160" t="s">
        <v>43</v>
      </c>
      <c r="F268" s="161" t="s">
        <v>331</v>
      </c>
      <c r="H268" s="162">
        <v>4</v>
      </c>
      <c r="I268" s="163"/>
      <c r="L268" s="159"/>
      <c r="M268" s="164"/>
      <c r="T268" s="165"/>
      <c r="AT268" s="160" t="s">
        <v>322</v>
      </c>
      <c r="AU268" s="160" t="s">
        <v>90</v>
      </c>
      <c r="AV268" s="13" t="s">
        <v>318</v>
      </c>
      <c r="AW268" s="13" t="s">
        <v>41</v>
      </c>
      <c r="AX268" s="13" t="s">
        <v>88</v>
      </c>
      <c r="AY268" s="160" t="s">
        <v>311</v>
      </c>
    </row>
    <row r="269" spans="2:65" s="1" customFormat="1" ht="16.5" customHeight="1" x14ac:dyDescent="0.2">
      <c r="B269" s="34"/>
      <c r="C269" s="134" t="s">
        <v>490</v>
      </c>
      <c r="D269" s="134" t="s">
        <v>313</v>
      </c>
      <c r="E269" s="135" t="s">
        <v>6817</v>
      </c>
      <c r="F269" s="136" t="s">
        <v>6818</v>
      </c>
      <c r="G269" s="137" t="s">
        <v>340</v>
      </c>
      <c r="H269" s="138">
        <v>4</v>
      </c>
      <c r="I269" s="139"/>
      <c r="J269" s="140">
        <f>ROUND(I269*H269,2)</f>
        <v>0</v>
      </c>
      <c r="K269" s="136" t="s">
        <v>317</v>
      </c>
      <c r="L269" s="34"/>
      <c r="M269" s="141" t="s">
        <v>43</v>
      </c>
      <c r="N269" s="142" t="s">
        <v>52</v>
      </c>
      <c r="P269" s="143">
        <f>O269*H269</f>
        <v>0</v>
      </c>
      <c r="Q269" s="143">
        <v>0</v>
      </c>
      <c r="R269" s="143">
        <f>Q269*H269</f>
        <v>0</v>
      </c>
      <c r="S269" s="143">
        <v>0</v>
      </c>
      <c r="T269" s="144">
        <f>S269*H269</f>
        <v>0</v>
      </c>
      <c r="AR269" s="145" t="s">
        <v>318</v>
      </c>
      <c r="AT269" s="145" t="s">
        <v>313</v>
      </c>
      <c r="AU269" s="145" t="s">
        <v>90</v>
      </c>
      <c r="AY269" s="18" t="s">
        <v>311</v>
      </c>
      <c r="BE269" s="146">
        <f>IF(N269="základní",J269,0)</f>
        <v>0</v>
      </c>
      <c r="BF269" s="146">
        <f>IF(N269="snížená",J269,0)</f>
        <v>0</v>
      </c>
      <c r="BG269" s="146">
        <f>IF(N269="zákl. přenesená",J269,0)</f>
        <v>0</v>
      </c>
      <c r="BH269" s="146">
        <f>IF(N269="sníž. přenesená",J269,0)</f>
        <v>0</v>
      </c>
      <c r="BI269" s="146">
        <f>IF(N269="nulová",J269,0)</f>
        <v>0</v>
      </c>
      <c r="BJ269" s="18" t="s">
        <v>88</v>
      </c>
      <c r="BK269" s="146">
        <f>ROUND(I269*H269,2)</f>
        <v>0</v>
      </c>
      <c r="BL269" s="18" t="s">
        <v>318</v>
      </c>
      <c r="BM269" s="145" t="s">
        <v>6819</v>
      </c>
    </row>
    <row r="270" spans="2:65" s="1" customFormat="1" ht="11.25" x14ac:dyDescent="0.2">
      <c r="B270" s="34"/>
      <c r="D270" s="147" t="s">
        <v>320</v>
      </c>
      <c r="F270" s="148" t="s">
        <v>6820</v>
      </c>
      <c r="I270" s="149"/>
      <c r="L270" s="34"/>
      <c r="M270" s="150"/>
      <c r="T270" s="55"/>
      <c r="AT270" s="18" t="s">
        <v>320</v>
      </c>
      <c r="AU270" s="18" t="s">
        <v>90</v>
      </c>
    </row>
    <row r="271" spans="2:65" s="12" customFormat="1" ht="11.25" x14ac:dyDescent="0.2">
      <c r="B271" s="151"/>
      <c r="D271" s="152" t="s">
        <v>322</v>
      </c>
      <c r="E271" s="153" t="s">
        <v>43</v>
      </c>
      <c r="F271" s="154" t="s">
        <v>6821</v>
      </c>
      <c r="H271" s="155">
        <v>4</v>
      </c>
      <c r="I271" s="156"/>
      <c r="L271" s="151"/>
      <c r="M271" s="157"/>
      <c r="T271" s="158"/>
      <c r="AT271" s="153" t="s">
        <v>322</v>
      </c>
      <c r="AU271" s="153" t="s">
        <v>90</v>
      </c>
      <c r="AV271" s="12" t="s">
        <v>90</v>
      </c>
      <c r="AW271" s="12" t="s">
        <v>41</v>
      </c>
      <c r="AX271" s="12" t="s">
        <v>81</v>
      </c>
      <c r="AY271" s="153" t="s">
        <v>311</v>
      </c>
    </row>
    <row r="272" spans="2:65" s="13" customFormat="1" ht="11.25" x14ac:dyDescent="0.2">
      <c r="B272" s="159"/>
      <c r="D272" s="152" t="s">
        <v>322</v>
      </c>
      <c r="E272" s="160" t="s">
        <v>43</v>
      </c>
      <c r="F272" s="161" t="s">
        <v>331</v>
      </c>
      <c r="H272" s="162">
        <v>4</v>
      </c>
      <c r="I272" s="163"/>
      <c r="L272" s="159"/>
      <c r="M272" s="164"/>
      <c r="T272" s="165"/>
      <c r="AT272" s="160" t="s">
        <v>322</v>
      </c>
      <c r="AU272" s="160" t="s">
        <v>90</v>
      </c>
      <c r="AV272" s="13" t="s">
        <v>318</v>
      </c>
      <c r="AW272" s="13" t="s">
        <v>41</v>
      </c>
      <c r="AX272" s="13" t="s">
        <v>88</v>
      </c>
      <c r="AY272" s="160" t="s">
        <v>311</v>
      </c>
    </row>
    <row r="273" spans="2:65" s="1" customFormat="1" ht="16.5" customHeight="1" x14ac:dyDescent="0.2">
      <c r="B273" s="34"/>
      <c r="C273" s="172" t="s">
        <v>495</v>
      </c>
      <c r="D273" s="172" t="s">
        <v>634</v>
      </c>
      <c r="E273" s="173" t="s">
        <v>6822</v>
      </c>
      <c r="F273" s="174" t="s">
        <v>6823</v>
      </c>
      <c r="G273" s="175" t="s">
        <v>340</v>
      </c>
      <c r="H273" s="176">
        <v>1</v>
      </c>
      <c r="I273" s="177"/>
      <c r="J273" s="178">
        <f>ROUND(I273*H273,2)</f>
        <v>0</v>
      </c>
      <c r="K273" s="174" t="s">
        <v>43</v>
      </c>
      <c r="L273" s="179"/>
      <c r="M273" s="180" t="s">
        <v>43</v>
      </c>
      <c r="N273" s="181" t="s">
        <v>52</v>
      </c>
      <c r="P273" s="143">
        <f>O273*H273</f>
        <v>0</v>
      </c>
      <c r="Q273" s="143">
        <v>0</v>
      </c>
      <c r="R273" s="143">
        <f>Q273*H273</f>
        <v>0</v>
      </c>
      <c r="S273" s="143">
        <v>0</v>
      </c>
      <c r="T273" s="144">
        <f>S273*H273</f>
        <v>0</v>
      </c>
      <c r="AR273" s="145" t="s">
        <v>362</v>
      </c>
      <c r="AT273" s="145" t="s">
        <v>634</v>
      </c>
      <c r="AU273" s="145" t="s">
        <v>90</v>
      </c>
      <c r="AY273" s="18" t="s">
        <v>311</v>
      </c>
      <c r="BE273" s="146">
        <f>IF(N273="základní",J273,0)</f>
        <v>0</v>
      </c>
      <c r="BF273" s="146">
        <f>IF(N273="snížená",J273,0)</f>
        <v>0</v>
      </c>
      <c r="BG273" s="146">
        <f>IF(N273="zákl. přenesená",J273,0)</f>
        <v>0</v>
      </c>
      <c r="BH273" s="146">
        <f>IF(N273="sníž. přenesená",J273,0)</f>
        <v>0</v>
      </c>
      <c r="BI273" s="146">
        <f>IF(N273="nulová",J273,0)</f>
        <v>0</v>
      </c>
      <c r="BJ273" s="18" t="s">
        <v>88</v>
      </c>
      <c r="BK273" s="146">
        <f>ROUND(I273*H273,2)</f>
        <v>0</v>
      </c>
      <c r="BL273" s="18" t="s">
        <v>318</v>
      </c>
      <c r="BM273" s="145" t="s">
        <v>6824</v>
      </c>
    </row>
    <row r="274" spans="2:65" s="1" customFormat="1" ht="16.5" customHeight="1" x14ac:dyDescent="0.2">
      <c r="B274" s="34"/>
      <c r="C274" s="172" t="s">
        <v>502</v>
      </c>
      <c r="D274" s="172" t="s">
        <v>634</v>
      </c>
      <c r="E274" s="173" t="s">
        <v>6825</v>
      </c>
      <c r="F274" s="174" t="s">
        <v>6826</v>
      </c>
      <c r="G274" s="175" t="s">
        <v>340</v>
      </c>
      <c r="H274" s="176">
        <v>3</v>
      </c>
      <c r="I274" s="177"/>
      <c r="J274" s="178">
        <f>ROUND(I274*H274,2)</f>
        <v>0</v>
      </c>
      <c r="K274" s="174" t="s">
        <v>43</v>
      </c>
      <c r="L274" s="179"/>
      <c r="M274" s="180" t="s">
        <v>43</v>
      </c>
      <c r="N274" s="181" t="s">
        <v>52</v>
      </c>
      <c r="P274" s="143">
        <f>O274*H274</f>
        <v>0</v>
      </c>
      <c r="Q274" s="143">
        <v>0</v>
      </c>
      <c r="R274" s="143">
        <f>Q274*H274</f>
        <v>0</v>
      </c>
      <c r="S274" s="143">
        <v>0</v>
      </c>
      <c r="T274" s="144">
        <f>S274*H274</f>
        <v>0</v>
      </c>
      <c r="AR274" s="145" t="s">
        <v>362</v>
      </c>
      <c r="AT274" s="145" t="s">
        <v>634</v>
      </c>
      <c r="AU274" s="145" t="s">
        <v>90</v>
      </c>
      <c r="AY274" s="18" t="s">
        <v>311</v>
      </c>
      <c r="BE274" s="146">
        <f>IF(N274="základní",J274,0)</f>
        <v>0</v>
      </c>
      <c r="BF274" s="146">
        <f>IF(N274="snížená",J274,0)</f>
        <v>0</v>
      </c>
      <c r="BG274" s="146">
        <f>IF(N274="zákl. přenesená",J274,0)</f>
        <v>0</v>
      </c>
      <c r="BH274" s="146">
        <f>IF(N274="sníž. přenesená",J274,0)</f>
        <v>0</v>
      </c>
      <c r="BI274" s="146">
        <f>IF(N274="nulová",J274,0)</f>
        <v>0</v>
      </c>
      <c r="BJ274" s="18" t="s">
        <v>88</v>
      </c>
      <c r="BK274" s="146">
        <f>ROUND(I274*H274,2)</f>
        <v>0</v>
      </c>
      <c r="BL274" s="18" t="s">
        <v>318</v>
      </c>
      <c r="BM274" s="145" t="s">
        <v>6827</v>
      </c>
    </row>
    <row r="275" spans="2:65" s="1" customFormat="1" ht="16.5" customHeight="1" x14ac:dyDescent="0.2">
      <c r="B275" s="34"/>
      <c r="C275" s="134" t="s">
        <v>510</v>
      </c>
      <c r="D275" s="134" t="s">
        <v>313</v>
      </c>
      <c r="E275" s="135" t="s">
        <v>6828</v>
      </c>
      <c r="F275" s="136" t="s">
        <v>6829</v>
      </c>
      <c r="G275" s="137" t="s">
        <v>340</v>
      </c>
      <c r="H275" s="138">
        <v>2</v>
      </c>
      <c r="I275" s="139"/>
      <c r="J275" s="140">
        <f>ROUND(I275*H275,2)</f>
        <v>0</v>
      </c>
      <c r="K275" s="136" t="s">
        <v>317</v>
      </c>
      <c r="L275" s="34"/>
      <c r="M275" s="141" t="s">
        <v>43</v>
      </c>
      <c r="N275" s="142" t="s">
        <v>52</v>
      </c>
      <c r="P275" s="143">
        <f>O275*H275</f>
        <v>0</v>
      </c>
      <c r="Q275" s="143">
        <v>0</v>
      </c>
      <c r="R275" s="143">
        <f>Q275*H275</f>
        <v>0</v>
      </c>
      <c r="S275" s="143">
        <v>0</v>
      </c>
      <c r="T275" s="144">
        <f>S275*H275</f>
        <v>0</v>
      </c>
      <c r="AR275" s="145" t="s">
        <v>318</v>
      </c>
      <c r="AT275" s="145" t="s">
        <v>313</v>
      </c>
      <c r="AU275" s="145" t="s">
        <v>90</v>
      </c>
      <c r="AY275" s="18" t="s">
        <v>311</v>
      </c>
      <c r="BE275" s="146">
        <f>IF(N275="základní",J275,0)</f>
        <v>0</v>
      </c>
      <c r="BF275" s="146">
        <f>IF(N275="snížená",J275,0)</f>
        <v>0</v>
      </c>
      <c r="BG275" s="146">
        <f>IF(N275="zákl. přenesená",J275,0)</f>
        <v>0</v>
      </c>
      <c r="BH275" s="146">
        <f>IF(N275="sníž. přenesená",J275,0)</f>
        <v>0</v>
      </c>
      <c r="BI275" s="146">
        <f>IF(N275="nulová",J275,0)</f>
        <v>0</v>
      </c>
      <c r="BJ275" s="18" t="s">
        <v>88</v>
      </c>
      <c r="BK275" s="146">
        <f>ROUND(I275*H275,2)</f>
        <v>0</v>
      </c>
      <c r="BL275" s="18" t="s">
        <v>318</v>
      </c>
      <c r="BM275" s="145" t="s">
        <v>6830</v>
      </c>
    </row>
    <row r="276" spans="2:65" s="1" customFormat="1" ht="11.25" x14ac:dyDescent="0.2">
      <c r="B276" s="34"/>
      <c r="D276" s="147" t="s">
        <v>320</v>
      </c>
      <c r="F276" s="148" t="s">
        <v>6831</v>
      </c>
      <c r="I276" s="149"/>
      <c r="L276" s="34"/>
      <c r="M276" s="150"/>
      <c r="T276" s="55"/>
      <c r="AT276" s="18" t="s">
        <v>320</v>
      </c>
      <c r="AU276" s="18" t="s">
        <v>90</v>
      </c>
    </row>
    <row r="277" spans="2:65" s="12" customFormat="1" ht="11.25" x14ac:dyDescent="0.2">
      <c r="B277" s="151"/>
      <c r="D277" s="152" t="s">
        <v>322</v>
      </c>
      <c r="E277" s="153" t="s">
        <v>43</v>
      </c>
      <c r="F277" s="154" t="s">
        <v>6832</v>
      </c>
      <c r="H277" s="155">
        <v>2</v>
      </c>
      <c r="I277" s="156"/>
      <c r="L277" s="151"/>
      <c r="M277" s="157"/>
      <c r="T277" s="158"/>
      <c r="AT277" s="153" t="s">
        <v>322</v>
      </c>
      <c r="AU277" s="153" t="s">
        <v>90</v>
      </c>
      <c r="AV277" s="12" t="s">
        <v>90</v>
      </c>
      <c r="AW277" s="12" t="s">
        <v>41</v>
      </c>
      <c r="AX277" s="12" t="s">
        <v>81</v>
      </c>
      <c r="AY277" s="153" t="s">
        <v>311</v>
      </c>
    </row>
    <row r="278" spans="2:65" s="13" customFormat="1" ht="11.25" x14ac:dyDescent="0.2">
      <c r="B278" s="159"/>
      <c r="D278" s="152" t="s">
        <v>322</v>
      </c>
      <c r="E278" s="160" t="s">
        <v>43</v>
      </c>
      <c r="F278" s="161" t="s">
        <v>331</v>
      </c>
      <c r="H278" s="162">
        <v>2</v>
      </c>
      <c r="I278" s="163"/>
      <c r="L278" s="159"/>
      <c r="M278" s="164"/>
      <c r="T278" s="165"/>
      <c r="AT278" s="160" t="s">
        <v>322</v>
      </c>
      <c r="AU278" s="160" t="s">
        <v>90</v>
      </c>
      <c r="AV278" s="13" t="s">
        <v>318</v>
      </c>
      <c r="AW278" s="13" t="s">
        <v>41</v>
      </c>
      <c r="AX278" s="13" t="s">
        <v>88</v>
      </c>
      <c r="AY278" s="160" t="s">
        <v>311</v>
      </c>
    </row>
    <row r="279" spans="2:65" s="1" customFormat="1" ht="16.5" customHeight="1" x14ac:dyDescent="0.2">
      <c r="B279" s="34"/>
      <c r="C279" s="172" t="s">
        <v>518</v>
      </c>
      <c r="D279" s="172" t="s">
        <v>634</v>
      </c>
      <c r="E279" s="173" t="s">
        <v>6833</v>
      </c>
      <c r="F279" s="174" t="s">
        <v>6834</v>
      </c>
      <c r="G279" s="175" t="s">
        <v>340</v>
      </c>
      <c r="H279" s="176">
        <v>1</v>
      </c>
      <c r="I279" s="177"/>
      <c r="J279" s="178">
        <f>ROUND(I279*H279,2)</f>
        <v>0</v>
      </c>
      <c r="K279" s="174" t="s">
        <v>43</v>
      </c>
      <c r="L279" s="179"/>
      <c r="M279" s="180" t="s">
        <v>43</v>
      </c>
      <c r="N279" s="181" t="s">
        <v>52</v>
      </c>
      <c r="P279" s="143">
        <f>O279*H279</f>
        <v>0</v>
      </c>
      <c r="Q279" s="143">
        <v>0</v>
      </c>
      <c r="R279" s="143">
        <f>Q279*H279</f>
        <v>0</v>
      </c>
      <c r="S279" s="143">
        <v>0</v>
      </c>
      <c r="T279" s="144">
        <f>S279*H279</f>
        <v>0</v>
      </c>
      <c r="AR279" s="145" t="s">
        <v>362</v>
      </c>
      <c r="AT279" s="145" t="s">
        <v>634</v>
      </c>
      <c r="AU279" s="145" t="s">
        <v>90</v>
      </c>
      <c r="AY279" s="18" t="s">
        <v>311</v>
      </c>
      <c r="BE279" s="146">
        <f>IF(N279="základní",J279,0)</f>
        <v>0</v>
      </c>
      <c r="BF279" s="146">
        <f>IF(N279="snížená",J279,0)</f>
        <v>0</v>
      </c>
      <c r="BG279" s="146">
        <f>IF(N279="zákl. přenesená",J279,0)</f>
        <v>0</v>
      </c>
      <c r="BH279" s="146">
        <f>IF(N279="sníž. přenesená",J279,0)</f>
        <v>0</v>
      </c>
      <c r="BI279" s="146">
        <f>IF(N279="nulová",J279,0)</f>
        <v>0</v>
      </c>
      <c r="BJ279" s="18" t="s">
        <v>88</v>
      </c>
      <c r="BK279" s="146">
        <f>ROUND(I279*H279,2)</f>
        <v>0</v>
      </c>
      <c r="BL279" s="18" t="s">
        <v>318</v>
      </c>
      <c r="BM279" s="145" t="s">
        <v>6835</v>
      </c>
    </row>
    <row r="280" spans="2:65" s="1" customFormat="1" ht="16.5" customHeight="1" x14ac:dyDescent="0.2">
      <c r="B280" s="34"/>
      <c r="C280" s="172" t="s">
        <v>523</v>
      </c>
      <c r="D280" s="172" t="s">
        <v>634</v>
      </c>
      <c r="E280" s="173" t="s">
        <v>6836</v>
      </c>
      <c r="F280" s="174" t="s">
        <v>6837</v>
      </c>
      <c r="G280" s="175" t="s">
        <v>340</v>
      </c>
      <c r="H280" s="176">
        <v>1</v>
      </c>
      <c r="I280" s="177"/>
      <c r="J280" s="178">
        <f>ROUND(I280*H280,2)</f>
        <v>0</v>
      </c>
      <c r="K280" s="174" t="s">
        <v>43</v>
      </c>
      <c r="L280" s="179"/>
      <c r="M280" s="180" t="s">
        <v>43</v>
      </c>
      <c r="N280" s="181" t="s">
        <v>52</v>
      </c>
      <c r="P280" s="143">
        <f>O280*H280</f>
        <v>0</v>
      </c>
      <c r="Q280" s="143">
        <v>0</v>
      </c>
      <c r="R280" s="143">
        <f>Q280*H280</f>
        <v>0</v>
      </c>
      <c r="S280" s="143">
        <v>0</v>
      </c>
      <c r="T280" s="144">
        <f>S280*H280</f>
        <v>0</v>
      </c>
      <c r="AR280" s="145" t="s">
        <v>362</v>
      </c>
      <c r="AT280" s="145" t="s">
        <v>634</v>
      </c>
      <c r="AU280" s="145" t="s">
        <v>90</v>
      </c>
      <c r="AY280" s="18" t="s">
        <v>311</v>
      </c>
      <c r="BE280" s="146">
        <f>IF(N280="základní",J280,0)</f>
        <v>0</v>
      </c>
      <c r="BF280" s="146">
        <f>IF(N280="snížená",J280,0)</f>
        <v>0</v>
      </c>
      <c r="BG280" s="146">
        <f>IF(N280="zákl. přenesená",J280,0)</f>
        <v>0</v>
      </c>
      <c r="BH280" s="146">
        <f>IF(N280="sníž. přenesená",J280,0)</f>
        <v>0</v>
      </c>
      <c r="BI280" s="146">
        <f>IF(N280="nulová",J280,0)</f>
        <v>0</v>
      </c>
      <c r="BJ280" s="18" t="s">
        <v>88</v>
      </c>
      <c r="BK280" s="146">
        <f>ROUND(I280*H280,2)</f>
        <v>0</v>
      </c>
      <c r="BL280" s="18" t="s">
        <v>318</v>
      </c>
      <c r="BM280" s="145" t="s">
        <v>6838</v>
      </c>
    </row>
    <row r="281" spans="2:65" s="1" customFormat="1" ht="16.5" customHeight="1" x14ac:dyDescent="0.2">
      <c r="B281" s="34"/>
      <c r="C281" s="134" t="s">
        <v>528</v>
      </c>
      <c r="D281" s="134" t="s">
        <v>313</v>
      </c>
      <c r="E281" s="135" t="s">
        <v>6839</v>
      </c>
      <c r="F281" s="136" t="s">
        <v>6840</v>
      </c>
      <c r="G281" s="137" t="s">
        <v>379</v>
      </c>
      <c r="H281" s="138">
        <v>93.7</v>
      </c>
      <c r="I281" s="139"/>
      <c r="J281" s="140">
        <f>ROUND(I281*H281,2)</f>
        <v>0</v>
      </c>
      <c r="K281" s="136" t="s">
        <v>43</v>
      </c>
      <c r="L281" s="34"/>
      <c r="M281" s="141" t="s">
        <v>43</v>
      </c>
      <c r="N281" s="142" t="s">
        <v>52</v>
      </c>
      <c r="P281" s="143">
        <f>O281*H281</f>
        <v>0</v>
      </c>
      <c r="Q281" s="143">
        <v>0</v>
      </c>
      <c r="R281" s="143">
        <f>Q281*H281</f>
        <v>0</v>
      </c>
      <c r="S281" s="143">
        <v>0</v>
      </c>
      <c r="T281" s="144">
        <f>S281*H281</f>
        <v>0</v>
      </c>
      <c r="AR281" s="145" t="s">
        <v>318</v>
      </c>
      <c r="AT281" s="145" t="s">
        <v>313</v>
      </c>
      <c r="AU281" s="145" t="s">
        <v>90</v>
      </c>
      <c r="AY281" s="18" t="s">
        <v>311</v>
      </c>
      <c r="BE281" s="146">
        <f>IF(N281="základní",J281,0)</f>
        <v>0</v>
      </c>
      <c r="BF281" s="146">
        <f>IF(N281="snížená",J281,0)</f>
        <v>0</v>
      </c>
      <c r="BG281" s="146">
        <f>IF(N281="zákl. přenesená",J281,0)</f>
        <v>0</v>
      </c>
      <c r="BH281" s="146">
        <f>IF(N281="sníž. přenesená",J281,0)</f>
        <v>0</v>
      </c>
      <c r="BI281" s="146">
        <f>IF(N281="nulová",J281,0)</f>
        <v>0</v>
      </c>
      <c r="BJ281" s="18" t="s">
        <v>88</v>
      </c>
      <c r="BK281" s="146">
        <f>ROUND(I281*H281,2)</f>
        <v>0</v>
      </c>
      <c r="BL281" s="18" t="s">
        <v>318</v>
      </c>
      <c r="BM281" s="145" t="s">
        <v>6841</v>
      </c>
    </row>
    <row r="282" spans="2:65" s="14" customFormat="1" ht="11.25" x14ac:dyDescent="0.2">
      <c r="B282" s="166"/>
      <c r="D282" s="152" t="s">
        <v>322</v>
      </c>
      <c r="E282" s="167" t="s">
        <v>43</v>
      </c>
      <c r="F282" s="168" t="s">
        <v>6713</v>
      </c>
      <c r="H282" s="167" t="s">
        <v>43</v>
      </c>
      <c r="I282" s="169"/>
      <c r="L282" s="166"/>
      <c r="M282" s="170"/>
      <c r="T282" s="171"/>
      <c r="AT282" s="167" t="s">
        <v>322</v>
      </c>
      <c r="AU282" s="167" t="s">
        <v>90</v>
      </c>
      <c r="AV282" s="14" t="s">
        <v>88</v>
      </c>
      <c r="AW282" s="14" t="s">
        <v>41</v>
      </c>
      <c r="AX282" s="14" t="s">
        <v>81</v>
      </c>
      <c r="AY282" s="167" t="s">
        <v>311</v>
      </c>
    </row>
    <row r="283" spans="2:65" s="12" customFormat="1" ht="11.25" x14ac:dyDescent="0.2">
      <c r="B283" s="151"/>
      <c r="D283" s="152" t="s">
        <v>322</v>
      </c>
      <c r="E283" s="153" t="s">
        <v>43</v>
      </c>
      <c r="F283" s="154" t="s">
        <v>6842</v>
      </c>
      <c r="H283" s="155">
        <v>93.7</v>
      </c>
      <c r="I283" s="156"/>
      <c r="L283" s="151"/>
      <c r="M283" s="157"/>
      <c r="T283" s="158"/>
      <c r="AT283" s="153" t="s">
        <v>322</v>
      </c>
      <c r="AU283" s="153" t="s">
        <v>90</v>
      </c>
      <c r="AV283" s="12" t="s">
        <v>90</v>
      </c>
      <c r="AW283" s="12" t="s">
        <v>41</v>
      </c>
      <c r="AX283" s="12" t="s">
        <v>81</v>
      </c>
      <c r="AY283" s="153" t="s">
        <v>311</v>
      </c>
    </row>
    <row r="284" spans="2:65" s="13" customFormat="1" ht="11.25" x14ac:dyDescent="0.2">
      <c r="B284" s="159"/>
      <c r="D284" s="152" t="s">
        <v>322</v>
      </c>
      <c r="E284" s="160" t="s">
        <v>43</v>
      </c>
      <c r="F284" s="161" t="s">
        <v>331</v>
      </c>
      <c r="H284" s="162">
        <v>93.7</v>
      </c>
      <c r="I284" s="163"/>
      <c r="L284" s="159"/>
      <c r="M284" s="164"/>
      <c r="T284" s="165"/>
      <c r="AT284" s="160" t="s">
        <v>322</v>
      </c>
      <c r="AU284" s="160" t="s">
        <v>90</v>
      </c>
      <c r="AV284" s="13" t="s">
        <v>318</v>
      </c>
      <c r="AW284" s="13" t="s">
        <v>41</v>
      </c>
      <c r="AX284" s="13" t="s">
        <v>88</v>
      </c>
      <c r="AY284" s="160" t="s">
        <v>311</v>
      </c>
    </row>
    <row r="285" spans="2:65" s="1" customFormat="1" ht="16.5" customHeight="1" x14ac:dyDescent="0.2">
      <c r="B285" s="34"/>
      <c r="C285" s="134" t="s">
        <v>533</v>
      </c>
      <c r="D285" s="134" t="s">
        <v>313</v>
      </c>
      <c r="E285" s="135" t="s">
        <v>6843</v>
      </c>
      <c r="F285" s="136" t="s">
        <v>6844</v>
      </c>
      <c r="G285" s="137" t="s">
        <v>379</v>
      </c>
      <c r="H285" s="138">
        <v>250.2</v>
      </c>
      <c r="I285" s="139"/>
      <c r="J285" s="140">
        <f>ROUND(I285*H285,2)</f>
        <v>0</v>
      </c>
      <c r="K285" s="136" t="s">
        <v>317</v>
      </c>
      <c r="L285" s="34"/>
      <c r="M285" s="141" t="s">
        <v>43</v>
      </c>
      <c r="N285" s="142" t="s">
        <v>52</v>
      </c>
      <c r="P285" s="143">
        <f>O285*H285</f>
        <v>0</v>
      </c>
      <c r="Q285" s="143">
        <v>0</v>
      </c>
      <c r="R285" s="143">
        <f>Q285*H285</f>
        <v>0</v>
      </c>
      <c r="S285" s="143">
        <v>0</v>
      </c>
      <c r="T285" s="144">
        <f>S285*H285</f>
        <v>0</v>
      </c>
      <c r="AR285" s="145" t="s">
        <v>318</v>
      </c>
      <c r="AT285" s="145" t="s">
        <v>313</v>
      </c>
      <c r="AU285" s="145" t="s">
        <v>90</v>
      </c>
      <c r="AY285" s="18" t="s">
        <v>311</v>
      </c>
      <c r="BE285" s="146">
        <f>IF(N285="základní",J285,0)</f>
        <v>0</v>
      </c>
      <c r="BF285" s="146">
        <f>IF(N285="snížená",J285,0)</f>
        <v>0</v>
      </c>
      <c r="BG285" s="146">
        <f>IF(N285="zákl. přenesená",J285,0)</f>
        <v>0</v>
      </c>
      <c r="BH285" s="146">
        <f>IF(N285="sníž. přenesená",J285,0)</f>
        <v>0</v>
      </c>
      <c r="BI285" s="146">
        <f>IF(N285="nulová",J285,0)</f>
        <v>0</v>
      </c>
      <c r="BJ285" s="18" t="s">
        <v>88</v>
      </c>
      <c r="BK285" s="146">
        <f>ROUND(I285*H285,2)</f>
        <v>0</v>
      </c>
      <c r="BL285" s="18" t="s">
        <v>318</v>
      </c>
      <c r="BM285" s="145" t="s">
        <v>6845</v>
      </c>
    </row>
    <row r="286" spans="2:65" s="1" customFormat="1" ht="11.25" x14ac:dyDescent="0.2">
      <c r="B286" s="34"/>
      <c r="D286" s="147" t="s">
        <v>320</v>
      </c>
      <c r="F286" s="148" t="s">
        <v>6846</v>
      </c>
      <c r="I286" s="149"/>
      <c r="L286" s="34"/>
      <c r="M286" s="150"/>
      <c r="T286" s="55"/>
      <c r="AT286" s="18" t="s">
        <v>320</v>
      </c>
      <c r="AU286" s="18" t="s">
        <v>90</v>
      </c>
    </row>
    <row r="287" spans="2:65" s="12" customFormat="1" ht="11.25" x14ac:dyDescent="0.2">
      <c r="B287" s="151"/>
      <c r="D287" s="152" t="s">
        <v>322</v>
      </c>
      <c r="E287" s="153" t="s">
        <v>43</v>
      </c>
      <c r="F287" s="154" t="s">
        <v>6842</v>
      </c>
      <c r="H287" s="155">
        <v>93.7</v>
      </c>
      <c r="I287" s="156"/>
      <c r="L287" s="151"/>
      <c r="M287" s="157"/>
      <c r="T287" s="158"/>
      <c r="AT287" s="153" t="s">
        <v>322</v>
      </c>
      <c r="AU287" s="153" t="s">
        <v>90</v>
      </c>
      <c r="AV287" s="12" t="s">
        <v>90</v>
      </c>
      <c r="AW287" s="12" t="s">
        <v>41</v>
      </c>
      <c r="AX287" s="12" t="s">
        <v>81</v>
      </c>
      <c r="AY287" s="153" t="s">
        <v>311</v>
      </c>
    </row>
    <row r="288" spans="2:65" s="12" customFormat="1" ht="11.25" x14ac:dyDescent="0.2">
      <c r="B288" s="151"/>
      <c r="D288" s="152" t="s">
        <v>322</v>
      </c>
      <c r="E288" s="153" t="s">
        <v>43</v>
      </c>
      <c r="F288" s="154" t="s">
        <v>6847</v>
      </c>
      <c r="H288" s="155">
        <v>4</v>
      </c>
      <c r="I288" s="156"/>
      <c r="L288" s="151"/>
      <c r="M288" s="157"/>
      <c r="T288" s="158"/>
      <c r="AT288" s="153" t="s">
        <v>322</v>
      </c>
      <c r="AU288" s="153" t="s">
        <v>90</v>
      </c>
      <c r="AV288" s="12" t="s">
        <v>90</v>
      </c>
      <c r="AW288" s="12" t="s">
        <v>41</v>
      </c>
      <c r="AX288" s="12" t="s">
        <v>81</v>
      </c>
      <c r="AY288" s="153" t="s">
        <v>311</v>
      </c>
    </row>
    <row r="289" spans="2:65" s="12" customFormat="1" ht="11.25" x14ac:dyDescent="0.2">
      <c r="B289" s="151"/>
      <c r="D289" s="152" t="s">
        <v>322</v>
      </c>
      <c r="E289" s="153" t="s">
        <v>43</v>
      </c>
      <c r="F289" s="154" t="s">
        <v>6848</v>
      </c>
      <c r="H289" s="155">
        <v>152.5</v>
      </c>
      <c r="I289" s="156"/>
      <c r="L289" s="151"/>
      <c r="M289" s="157"/>
      <c r="T289" s="158"/>
      <c r="AT289" s="153" t="s">
        <v>322</v>
      </c>
      <c r="AU289" s="153" t="s">
        <v>90</v>
      </c>
      <c r="AV289" s="12" t="s">
        <v>90</v>
      </c>
      <c r="AW289" s="12" t="s">
        <v>41</v>
      </c>
      <c r="AX289" s="12" t="s">
        <v>81</v>
      </c>
      <c r="AY289" s="153" t="s">
        <v>311</v>
      </c>
    </row>
    <row r="290" spans="2:65" s="13" customFormat="1" ht="11.25" x14ac:dyDescent="0.2">
      <c r="B290" s="159"/>
      <c r="D290" s="152" t="s">
        <v>322</v>
      </c>
      <c r="E290" s="160" t="s">
        <v>43</v>
      </c>
      <c r="F290" s="161" t="s">
        <v>331</v>
      </c>
      <c r="H290" s="162">
        <v>250.2</v>
      </c>
      <c r="I290" s="163"/>
      <c r="L290" s="159"/>
      <c r="M290" s="164"/>
      <c r="T290" s="165"/>
      <c r="AT290" s="160" t="s">
        <v>322</v>
      </c>
      <c r="AU290" s="160" t="s">
        <v>90</v>
      </c>
      <c r="AV290" s="13" t="s">
        <v>318</v>
      </c>
      <c r="AW290" s="13" t="s">
        <v>41</v>
      </c>
      <c r="AX290" s="13" t="s">
        <v>88</v>
      </c>
      <c r="AY290" s="160" t="s">
        <v>311</v>
      </c>
    </row>
    <row r="291" spans="2:65" s="1" customFormat="1" ht="16.5" customHeight="1" x14ac:dyDescent="0.2">
      <c r="B291" s="34"/>
      <c r="C291" s="172" t="s">
        <v>539</v>
      </c>
      <c r="D291" s="172" t="s">
        <v>634</v>
      </c>
      <c r="E291" s="173" t="s">
        <v>6849</v>
      </c>
      <c r="F291" s="174" t="s">
        <v>6850</v>
      </c>
      <c r="G291" s="175" t="s">
        <v>379</v>
      </c>
      <c r="H291" s="176">
        <v>4</v>
      </c>
      <c r="I291" s="177"/>
      <c r="J291" s="178">
        <f>ROUND(I291*H291,2)</f>
        <v>0</v>
      </c>
      <c r="K291" s="174" t="s">
        <v>43</v>
      </c>
      <c r="L291" s="179"/>
      <c r="M291" s="180" t="s">
        <v>43</v>
      </c>
      <c r="N291" s="181" t="s">
        <v>52</v>
      </c>
      <c r="P291" s="143">
        <f>O291*H291</f>
        <v>0</v>
      </c>
      <c r="Q291" s="143">
        <v>0</v>
      </c>
      <c r="R291" s="143">
        <f>Q291*H291</f>
        <v>0</v>
      </c>
      <c r="S291" s="143">
        <v>0</v>
      </c>
      <c r="T291" s="144">
        <f>S291*H291</f>
        <v>0</v>
      </c>
      <c r="AR291" s="145" t="s">
        <v>362</v>
      </c>
      <c r="AT291" s="145" t="s">
        <v>634</v>
      </c>
      <c r="AU291" s="145" t="s">
        <v>90</v>
      </c>
      <c r="AY291" s="18" t="s">
        <v>311</v>
      </c>
      <c r="BE291" s="146">
        <f>IF(N291="základní",J291,0)</f>
        <v>0</v>
      </c>
      <c r="BF291" s="146">
        <f>IF(N291="snížená",J291,0)</f>
        <v>0</v>
      </c>
      <c r="BG291" s="146">
        <f>IF(N291="zákl. přenesená",J291,0)</f>
        <v>0</v>
      </c>
      <c r="BH291" s="146">
        <f>IF(N291="sníž. přenesená",J291,0)</f>
        <v>0</v>
      </c>
      <c r="BI291" s="146">
        <f>IF(N291="nulová",J291,0)</f>
        <v>0</v>
      </c>
      <c r="BJ291" s="18" t="s">
        <v>88</v>
      </c>
      <c r="BK291" s="146">
        <f>ROUND(I291*H291,2)</f>
        <v>0</v>
      </c>
      <c r="BL291" s="18" t="s">
        <v>318</v>
      </c>
      <c r="BM291" s="145" t="s">
        <v>6851</v>
      </c>
    </row>
    <row r="292" spans="2:65" s="12" customFormat="1" ht="11.25" x14ac:dyDescent="0.2">
      <c r="B292" s="151"/>
      <c r="D292" s="152" t="s">
        <v>322</v>
      </c>
      <c r="E292" s="153" t="s">
        <v>43</v>
      </c>
      <c r="F292" s="154" t="s">
        <v>6847</v>
      </c>
      <c r="H292" s="155">
        <v>4</v>
      </c>
      <c r="I292" s="156"/>
      <c r="L292" s="151"/>
      <c r="M292" s="157"/>
      <c r="T292" s="158"/>
      <c r="AT292" s="153" t="s">
        <v>322</v>
      </c>
      <c r="AU292" s="153" t="s">
        <v>90</v>
      </c>
      <c r="AV292" s="12" t="s">
        <v>90</v>
      </c>
      <c r="AW292" s="12" t="s">
        <v>41</v>
      </c>
      <c r="AX292" s="12" t="s">
        <v>81</v>
      </c>
      <c r="AY292" s="153" t="s">
        <v>311</v>
      </c>
    </row>
    <row r="293" spans="2:65" s="13" customFormat="1" ht="11.25" x14ac:dyDescent="0.2">
      <c r="B293" s="159"/>
      <c r="D293" s="152" t="s">
        <v>322</v>
      </c>
      <c r="E293" s="160" t="s">
        <v>43</v>
      </c>
      <c r="F293" s="161" t="s">
        <v>331</v>
      </c>
      <c r="H293" s="162">
        <v>4</v>
      </c>
      <c r="I293" s="163"/>
      <c r="L293" s="159"/>
      <c r="M293" s="164"/>
      <c r="T293" s="165"/>
      <c r="AT293" s="160" t="s">
        <v>322</v>
      </c>
      <c r="AU293" s="160" t="s">
        <v>90</v>
      </c>
      <c r="AV293" s="13" t="s">
        <v>318</v>
      </c>
      <c r="AW293" s="13" t="s">
        <v>41</v>
      </c>
      <c r="AX293" s="13" t="s">
        <v>88</v>
      </c>
      <c r="AY293" s="160" t="s">
        <v>311</v>
      </c>
    </row>
    <row r="294" spans="2:65" s="1" customFormat="1" ht="16.5" customHeight="1" x14ac:dyDescent="0.2">
      <c r="B294" s="34"/>
      <c r="C294" s="172" t="s">
        <v>545</v>
      </c>
      <c r="D294" s="172" t="s">
        <v>634</v>
      </c>
      <c r="E294" s="173" t="s">
        <v>6852</v>
      </c>
      <c r="F294" s="174" t="s">
        <v>6853</v>
      </c>
      <c r="G294" s="175" t="s">
        <v>379</v>
      </c>
      <c r="H294" s="176">
        <v>246.2</v>
      </c>
      <c r="I294" s="177"/>
      <c r="J294" s="178">
        <f>ROUND(I294*H294,2)</f>
        <v>0</v>
      </c>
      <c r="K294" s="174" t="s">
        <v>43</v>
      </c>
      <c r="L294" s="179"/>
      <c r="M294" s="180" t="s">
        <v>43</v>
      </c>
      <c r="N294" s="181" t="s">
        <v>52</v>
      </c>
      <c r="P294" s="143">
        <f>O294*H294</f>
        <v>0</v>
      </c>
      <c r="Q294" s="143">
        <v>0</v>
      </c>
      <c r="R294" s="143">
        <f>Q294*H294</f>
        <v>0</v>
      </c>
      <c r="S294" s="143">
        <v>0</v>
      </c>
      <c r="T294" s="144">
        <f>S294*H294</f>
        <v>0</v>
      </c>
      <c r="AR294" s="145" t="s">
        <v>362</v>
      </c>
      <c r="AT294" s="145" t="s">
        <v>634</v>
      </c>
      <c r="AU294" s="145" t="s">
        <v>90</v>
      </c>
      <c r="AY294" s="18" t="s">
        <v>311</v>
      </c>
      <c r="BE294" s="146">
        <f>IF(N294="základní",J294,0)</f>
        <v>0</v>
      </c>
      <c r="BF294" s="146">
        <f>IF(N294="snížená",J294,0)</f>
        <v>0</v>
      </c>
      <c r="BG294" s="146">
        <f>IF(N294="zákl. přenesená",J294,0)</f>
        <v>0</v>
      </c>
      <c r="BH294" s="146">
        <f>IF(N294="sníž. přenesená",J294,0)</f>
        <v>0</v>
      </c>
      <c r="BI294" s="146">
        <f>IF(N294="nulová",J294,0)</f>
        <v>0</v>
      </c>
      <c r="BJ294" s="18" t="s">
        <v>88</v>
      </c>
      <c r="BK294" s="146">
        <f>ROUND(I294*H294,2)</f>
        <v>0</v>
      </c>
      <c r="BL294" s="18" t="s">
        <v>318</v>
      </c>
      <c r="BM294" s="145" t="s">
        <v>6854</v>
      </c>
    </row>
    <row r="295" spans="2:65" s="12" customFormat="1" ht="11.25" x14ac:dyDescent="0.2">
      <c r="B295" s="151"/>
      <c r="D295" s="152" t="s">
        <v>322</v>
      </c>
      <c r="E295" s="153" t="s">
        <v>43</v>
      </c>
      <c r="F295" s="154" t="s">
        <v>6842</v>
      </c>
      <c r="H295" s="155">
        <v>93.7</v>
      </c>
      <c r="I295" s="156"/>
      <c r="L295" s="151"/>
      <c r="M295" s="157"/>
      <c r="T295" s="158"/>
      <c r="AT295" s="153" t="s">
        <v>322</v>
      </c>
      <c r="AU295" s="153" t="s">
        <v>90</v>
      </c>
      <c r="AV295" s="12" t="s">
        <v>90</v>
      </c>
      <c r="AW295" s="12" t="s">
        <v>41</v>
      </c>
      <c r="AX295" s="12" t="s">
        <v>81</v>
      </c>
      <c r="AY295" s="153" t="s">
        <v>311</v>
      </c>
    </row>
    <row r="296" spans="2:65" s="12" customFormat="1" ht="11.25" x14ac:dyDescent="0.2">
      <c r="B296" s="151"/>
      <c r="D296" s="152" t="s">
        <v>322</v>
      </c>
      <c r="E296" s="153" t="s">
        <v>43</v>
      </c>
      <c r="F296" s="154" t="s">
        <v>6848</v>
      </c>
      <c r="H296" s="155">
        <v>152.5</v>
      </c>
      <c r="I296" s="156"/>
      <c r="L296" s="151"/>
      <c r="M296" s="157"/>
      <c r="T296" s="158"/>
      <c r="AT296" s="153" t="s">
        <v>322</v>
      </c>
      <c r="AU296" s="153" t="s">
        <v>90</v>
      </c>
      <c r="AV296" s="12" t="s">
        <v>90</v>
      </c>
      <c r="AW296" s="12" t="s">
        <v>41</v>
      </c>
      <c r="AX296" s="12" t="s">
        <v>81</v>
      </c>
      <c r="AY296" s="153" t="s">
        <v>311</v>
      </c>
    </row>
    <row r="297" spans="2:65" s="13" customFormat="1" ht="11.25" x14ac:dyDescent="0.2">
      <c r="B297" s="159"/>
      <c r="D297" s="152" t="s">
        <v>322</v>
      </c>
      <c r="E297" s="160" t="s">
        <v>43</v>
      </c>
      <c r="F297" s="161" t="s">
        <v>331</v>
      </c>
      <c r="H297" s="162">
        <v>246.2</v>
      </c>
      <c r="I297" s="163"/>
      <c r="L297" s="159"/>
      <c r="M297" s="164"/>
      <c r="T297" s="165"/>
      <c r="AT297" s="160" t="s">
        <v>322</v>
      </c>
      <c r="AU297" s="160" t="s">
        <v>90</v>
      </c>
      <c r="AV297" s="13" t="s">
        <v>318</v>
      </c>
      <c r="AW297" s="13" t="s">
        <v>41</v>
      </c>
      <c r="AX297" s="13" t="s">
        <v>88</v>
      </c>
      <c r="AY297" s="160" t="s">
        <v>311</v>
      </c>
    </row>
    <row r="298" spans="2:65" s="1" customFormat="1" ht="16.5" customHeight="1" x14ac:dyDescent="0.2">
      <c r="B298" s="34"/>
      <c r="C298" s="134" t="s">
        <v>551</v>
      </c>
      <c r="D298" s="134" t="s">
        <v>313</v>
      </c>
      <c r="E298" s="135" t="s">
        <v>6855</v>
      </c>
      <c r="F298" s="136" t="s">
        <v>6856</v>
      </c>
      <c r="G298" s="137" t="s">
        <v>379</v>
      </c>
      <c r="H298" s="138">
        <v>239.7</v>
      </c>
      <c r="I298" s="139"/>
      <c r="J298" s="140">
        <f>ROUND(I298*H298,2)</f>
        <v>0</v>
      </c>
      <c r="K298" s="136" t="s">
        <v>317</v>
      </c>
      <c r="L298" s="34"/>
      <c r="M298" s="141" t="s">
        <v>43</v>
      </c>
      <c r="N298" s="142" t="s">
        <v>52</v>
      </c>
      <c r="P298" s="143">
        <f>O298*H298</f>
        <v>0</v>
      </c>
      <c r="Q298" s="143">
        <v>0</v>
      </c>
      <c r="R298" s="143">
        <f>Q298*H298</f>
        <v>0</v>
      </c>
      <c r="S298" s="143">
        <v>0</v>
      </c>
      <c r="T298" s="144">
        <f>S298*H298</f>
        <v>0</v>
      </c>
      <c r="AR298" s="145" t="s">
        <v>318</v>
      </c>
      <c r="AT298" s="145" t="s">
        <v>313</v>
      </c>
      <c r="AU298" s="145" t="s">
        <v>90</v>
      </c>
      <c r="AY298" s="18" t="s">
        <v>311</v>
      </c>
      <c r="BE298" s="146">
        <f>IF(N298="základní",J298,0)</f>
        <v>0</v>
      </c>
      <c r="BF298" s="146">
        <f>IF(N298="snížená",J298,0)</f>
        <v>0</v>
      </c>
      <c r="BG298" s="146">
        <f>IF(N298="zákl. přenesená",J298,0)</f>
        <v>0</v>
      </c>
      <c r="BH298" s="146">
        <f>IF(N298="sníž. přenesená",J298,0)</f>
        <v>0</v>
      </c>
      <c r="BI298" s="146">
        <f>IF(N298="nulová",J298,0)</f>
        <v>0</v>
      </c>
      <c r="BJ298" s="18" t="s">
        <v>88</v>
      </c>
      <c r="BK298" s="146">
        <f>ROUND(I298*H298,2)</f>
        <v>0</v>
      </c>
      <c r="BL298" s="18" t="s">
        <v>318</v>
      </c>
      <c r="BM298" s="145" t="s">
        <v>6857</v>
      </c>
    </row>
    <row r="299" spans="2:65" s="1" customFormat="1" ht="11.25" x14ac:dyDescent="0.2">
      <c r="B299" s="34"/>
      <c r="D299" s="147" t="s">
        <v>320</v>
      </c>
      <c r="F299" s="148" t="s">
        <v>6858</v>
      </c>
      <c r="I299" s="149"/>
      <c r="L299" s="34"/>
      <c r="M299" s="150"/>
      <c r="T299" s="55"/>
      <c r="AT299" s="18" t="s">
        <v>320</v>
      </c>
      <c r="AU299" s="18" t="s">
        <v>90</v>
      </c>
    </row>
    <row r="300" spans="2:65" s="12" customFormat="1" ht="11.25" x14ac:dyDescent="0.2">
      <c r="B300" s="151"/>
      <c r="D300" s="152" t="s">
        <v>322</v>
      </c>
      <c r="E300" s="153" t="s">
        <v>43</v>
      </c>
      <c r="F300" s="154" t="s">
        <v>6859</v>
      </c>
      <c r="H300" s="155">
        <v>239.7</v>
      </c>
      <c r="I300" s="156"/>
      <c r="L300" s="151"/>
      <c r="M300" s="157"/>
      <c r="T300" s="158"/>
      <c r="AT300" s="153" t="s">
        <v>322</v>
      </c>
      <c r="AU300" s="153" t="s">
        <v>90</v>
      </c>
      <c r="AV300" s="12" t="s">
        <v>90</v>
      </c>
      <c r="AW300" s="12" t="s">
        <v>41</v>
      </c>
      <c r="AX300" s="12" t="s">
        <v>81</v>
      </c>
      <c r="AY300" s="153" t="s">
        <v>311</v>
      </c>
    </row>
    <row r="301" spans="2:65" s="13" customFormat="1" ht="11.25" x14ac:dyDescent="0.2">
      <c r="B301" s="159"/>
      <c r="D301" s="152" t="s">
        <v>322</v>
      </c>
      <c r="E301" s="160" t="s">
        <v>43</v>
      </c>
      <c r="F301" s="161" t="s">
        <v>331</v>
      </c>
      <c r="H301" s="162">
        <v>239.7</v>
      </c>
      <c r="I301" s="163"/>
      <c r="L301" s="159"/>
      <c r="M301" s="164"/>
      <c r="T301" s="165"/>
      <c r="AT301" s="160" t="s">
        <v>322</v>
      </c>
      <c r="AU301" s="160" t="s">
        <v>90</v>
      </c>
      <c r="AV301" s="13" t="s">
        <v>318</v>
      </c>
      <c r="AW301" s="13" t="s">
        <v>41</v>
      </c>
      <c r="AX301" s="13" t="s">
        <v>88</v>
      </c>
      <c r="AY301" s="160" t="s">
        <v>311</v>
      </c>
    </row>
    <row r="302" spans="2:65" s="1" customFormat="1" ht="16.5" customHeight="1" x14ac:dyDescent="0.2">
      <c r="B302" s="34"/>
      <c r="C302" s="172" t="s">
        <v>557</v>
      </c>
      <c r="D302" s="172" t="s">
        <v>634</v>
      </c>
      <c r="E302" s="173" t="s">
        <v>6860</v>
      </c>
      <c r="F302" s="174" t="s">
        <v>6861</v>
      </c>
      <c r="G302" s="175" t="s">
        <v>379</v>
      </c>
      <c r="H302" s="176">
        <v>239.7</v>
      </c>
      <c r="I302" s="177"/>
      <c r="J302" s="178">
        <f>ROUND(I302*H302,2)</f>
        <v>0</v>
      </c>
      <c r="K302" s="174" t="s">
        <v>43</v>
      </c>
      <c r="L302" s="179"/>
      <c r="M302" s="180" t="s">
        <v>43</v>
      </c>
      <c r="N302" s="181" t="s">
        <v>52</v>
      </c>
      <c r="P302" s="143">
        <f>O302*H302</f>
        <v>0</v>
      </c>
      <c r="Q302" s="143">
        <v>0</v>
      </c>
      <c r="R302" s="143">
        <f>Q302*H302</f>
        <v>0</v>
      </c>
      <c r="S302" s="143">
        <v>0</v>
      </c>
      <c r="T302" s="144">
        <f>S302*H302</f>
        <v>0</v>
      </c>
      <c r="AR302" s="145" t="s">
        <v>362</v>
      </c>
      <c r="AT302" s="145" t="s">
        <v>634</v>
      </c>
      <c r="AU302" s="145" t="s">
        <v>90</v>
      </c>
      <c r="AY302" s="18" t="s">
        <v>311</v>
      </c>
      <c r="BE302" s="146">
        <f>IF(N302="základní",J302,0)</f>
        <v>0</v>
      </c>
      <c r="BF302" s="146">
        <f>IF(N302="snížená",J302,0)</f>
        <v>0</v>
      </c>
      <c r="BG302" s="146">
        <f>IF(N302="zákl. přenesená",J302,0)</f>
        <v>0</v>
      </c>
      <c r="BH302" s="146">
        <f>IF(N302="sníž. přenesená",J302,0)</f>
        <v>0</v>
      </c>
      <c r="BI302" s="146">
        <f>IF(N302="nulová",J302,0)</f>
        <v>0</v>
      </c>
      <c r="BJ302" s="18" t="s">
        <v>88</v>
      </c>
      <c r="BK302" s="146">
        <f>ROUND(I302*H302,2)</f>
        <v>0</v>
      </c>
      <c r="BL302" s="18" t="s">
        <v>318</v>
      </c>
      <c r="BM302" s="145" t="s">
        <v>6862</v>
      </c>
    </row>
    <row r="303" spans="2:65" s="12" customFormat="1" ht="11.25" x14ac:dyDescent="0.2">
      <c r="B303" s="151"/>
      <c r="D303" s="152" t="s">
        <v>322</v>
      </c>
      <c r="E303" s="153" t="s">
        <v>43</v>
      </c>
      <c r="F303" s="154" t="s">
        <v>6859</v>
      </c>
      <c r="H303" s="155">
        <v>239.7</v>
      </c>
      <c r="I303" s="156"/>
      <c r="L303" s="151"/>
      <c r="M303" s="157"/>
      <c r="T303" s="158"/>
      <c r="AT303" s="153" t="s">
        <v>322</v>
      </c>
      <c r="AU303" s="153" t="s">
        <v>90</v>
      </c>
      <c r="AV303" s="12" t="s">
        <v>90</v>
      </c>
      <c r="AW303" s="12" t="s">
        <v>41</v>
      </c>
      <c r="AX303" s="12" t="s">
        <v>81</v>
      </c>
      <c r="AY303" s="153" t="s">
        <v>311</v>
      </c>
    </row>
    <row r="304" spans="2:65" s="13" customFormat="1" ht="11.25" x14ac:dyDescent="0.2">
      <c r="B304" s="159"/>
      <c r="D304" s="152" t="s">
        <v>322</v>
      </c>
      <c r="E304" s="160" t="s">
        <v>43</v>
      </c>
      <c r="F304" s="161" t="s">
        <v>331</v>
      </c>
      <c r="H304" s="162">
        <v>239.7</v>
      </c>
      <c r="I304" s="163"/>
      <c r="L304" s="159"/>
      <c r="M304" s="164"/>
      <c r="T304" s="165"/>
      <c r="AT304" s="160" t="s">
        <v>322</v>
      </c>
      <c r="AU304" s="160" t="s">
        <v>90</v>
      </c>
      <c r="AV304" s="13" t="s">
        <v>318</v>
      </c>
      <c r="AW304" s="13" t="s">
        <v>41</v>
      </c>
      <c r="AX304" s="13" t="s">
        <v>88</v>
      </c>
      <c r="AY304" s="160" t="s">
        <v>311</v>
      </c>
    </row>
    <row r="305" spans="2:65" s="1" customFormat="1" ht="16.5" customHeight="1" x14ac:dyDescent="0.2">
      <c r="B305" s="34"/>
      <c r="C305" s="134" t="s">
        <v>562</v>
      </c>
      <c r="D305" s="134" t="s">
        <v>313</v>
      </c>
      <c r="E305" s="135" t="s">
        <v>6863</v>
      </c>
      <c r="F305" s="136" t="s">
        <v>6864</v>
      </c>
      <c r="G305" s="137" t="s">
        <v>379</v>
      </c>
      <c r="H305" s="138">
        <v>1483.2</v>
      </c>
      <c r="I305" s="139"/>
      <c r="J305" s="140">
        <f>ROUND(I305*H305,2)</f>
        <v>0</v>
      </c>
      <c r="K305" s="136" t="s">
        <v>317</v>
      </c>
      <c r="L305" s="34"/>
      <c r="M305" s="141" t="s">
        <v>43</v>
      </c>
      <c r="N305" s="142" t="s">
        <v>52</v>
      </c>
      <c r="P305" s="143">
        <f>O305*H305</f>
        <v>0</v>
      </c>
      <c r="Q305" s="143">
        <v>0</v>
      </c>
      <c r="R305" s="143">
        <f>Q305*H305</f>
        <v>0</v>
      </c>
      <c r="S305" s="143">
        <v>0</v>
      </c>
      <c r="T305" s="144">
        <f>S305*H305</f>
        <v>0</v>
      </c>
      <c r="AR305" s="145" t="s">
        <v>318</v>
      </c>
      <c r="AT305" s="145" t="s">
        <v>313</v>
      </c>
      <c r="AU305" s="145" t="s">
        <v>90</v>
      </c>
      <c r="AY305" s="18" t="s">
        <v>311</v>
      </c>
      <c r="BE305" s="146">
        <f>IF(N305="základní",J305,0)</f>
        <v>0</v>
      </c>
      <c r="BF305" s="146">
        <f>IF(N305="snížená",J305,0)</f>
        <v>0</v>
      </c>
      <c r="BG305" s="146">
        <f>IF(N305="zákl. přenesená",J305,0)</f>
        <v>0</v>
      </c>
      <c r="BH305" s="146">
        <f>IF(N305="sníž. přenesená",J305,0)</f>
        <v>0</v>
      </c>
      <c r="BI305" s="146">
        <f>IF(N305="nulová",J305,0)</f>
        <v>0</v>
      </c>
      <c r="BJ305" s="18" t="s">
        <v>88</v>
      </c>
      <c r="BK305" s="146">
        <f>ROUND(I305*H305,2)</f>
        <v>0</v>
      </c>
      <c r="BL305" s="18" t="s">
        <v>318</v>
      </c>
      <c r="BM305" s="145" t="s">
        <v>6865</v>
      </c>
    </row>
    <row r="306" spans="2:65" s="1" customFormat="1" ht="11.25" x14ac:dyDescent="0.2">
      <c r="B306" s="34"/>
      <c r="D306" s="147" t="s">
        <v>320</v>
      </c>
      <c r="F306" s="148" t="s">
        <v>6866</v>
      </c>
      <c r="I306" s="149"/>
      <c r="L306" s="34"/>
      <c r="M306" s="150"/>
      <c r="T306" s="55"/>
      <c r="AT306" s="18" t="s">
        <v>320</v>
      </c>
      <c r="AU306" s="18" t="s">
        <v>90</v>
      </c>
    </row>
    <row r="307" spans="2:65" s="14" customFormat="1" ht="11.25" x14ac:dyDescent="0.2">
      <c r="B307" s="166"/>
      <c r="D307" s="152" t="s">
        <v>322</v>
      </c>
      <c r="E307" s="167" t="s">
        <v>43</v>
      </c>
      <c r="F307" s="168" t="s">
        <v>6867</v>
      </c>
      <c r="H307" s="167" t="s">
        <v>43</v>
      </c>
      <c r="I307" s="169"/>
      <c r="L307" s="166"/>
      <c r="M307" s="170"/>
      <c r="T307" s="171"/>
      <c r="AT307" s="167" t="s">
        <v>322</v>
      </c>
      <c r="AU307" s="167" t="s">
        <v>90</v>
      </c>
      <c r="AV307" s="14" t="s">
        <v>88</v>
      </c>
      <c r="AW307" s="14" t="s">
        <v>41</v>
      </c>
      <c r="AX307" s="14" t="s">
        <v>81</v>
      </c>
      <c r="AY307" s="167" t="s">
        <v>311</v>
      </c>
    </row>
    <row r="308" spans="2:65" s="12" customFormat="1" ht="11.25" x14ac:dyDescent="0.2">
      <c r="B308" s="151"/>
      <c r="D308" s="152" t="s">
        <v>322</v>
      </c>
      <c r="E308" s="153" t="s">
        <v>43</v>
      </c>
      <c r="F308" s="154" t="s">
        <v>6868</v>
      </c>
      <c r="H308" s="155">
        <v>1483.2</v>
      </c>
      <c r="I308" s="156"/>
      <c r="L308" s="151"/>
      <c r="M308" s="157"/>
      <c r="T308" s="158"/>
      <c r="AT308" s="153" t="s">
        <v>322</v>
      </c>
      <c r="AU308" s="153" t="s">
        <v>90</v>
      </c>
      <c r="AV308" s="12" t="s">
        <v>90</v>
      </c>
      <c r="AW308" s="12" t="s">
        <v>41</v>
      </c>
      <c r="AX308" s="12" t="s">
        <v>81</v>
      </c>
      <c r="AY308" s="153" t="s">
        <v>311</v>
      </c>
    </row>
    <row r="309" spans="2:65" s="13" customFormat="1" ht="11.25" x14ac:dyDescent="0.2">
      <c r="B309" s="159"/>
      <c r="D309" s="152" t="s">
        <v>322</v>
      </c>
      <c r="E309" s="160" t="s">
        <v>43</v>
      </c>
      <c r="F309" s="161" t="s">
        <v>331</v>
      </c>
      <c r="H309" s="162">
        <v>1483.2</v>
      </c>
      <c r="I309" s="163"/>
      <c r="L309" s="159"/>
      <c r="M309" s="164"/>
      <c r="T309" s="165"/>
      <c r="AT309" s="160" t="s">
        <v>322</v>
      </c>
      <c r="AU309" s="160" t="s">
        <v>90</v>
      </c>
      <c r="AV309" s="13" t="s">
        <v>318</v>
      </c>
      <c r="AW309" s="13" t="s">
        <v>41</v>
      </c>
      <c r="AX309" s="13" t="s">
        <v>88</v>
      </c>
      <c r="AY309" s="160" t="s">
        <v>311</v>
      </c>
    </row>
    <row r="310" spans="2:65" s="1" customFormat="1" ht="16.5" customHeight="1" x14ac:dyDescent="0.2">
      <c r="B310" s="34"/>
      <c r="C310" s="172" t="s">
        <v>569</v>
      </c>
      <c r="D310" s="172" t="s">
        <v>634</v>
      </c>
      <c r="E310" s="173" t="s">
        <v>6869</v>
      </c>
      <c r="F310" s="174" t="s">
        <v>6870</v>
      </c>
      <c r="G310" s="175" t="s">
        <v>379</v>
      </c>
      <c r="H310" s="176">
        <v>1483.2</v>
      </c>
      <c r="I310" s="177"/>
      <c r="J310" s="178">
        <f>ROUND(I310*H310,2)</f>
        <v>0</v>
      </c>
      <c r="K310" s="174" t="s">
        <v>43</v>
      </c>
      <c r="L310" s="179"/>
      <c r="M310" s="180" t="s">
        <v>43</v>
      </c>
      <c r="N310" s="181" t="s">
        <v>52</v>
      </c>
      <c r="P310" s="143">
        <f>O310*H310</f>
        <v>0</v>
      </c>
      <c r="Q310" s="143">
        <v>0</v>
      </c>
      <c r="R310" s="143">
        <f>Q310*H310</f>
        <v>0</v>
      </c>
      <c r="S310" s="143">
        <v>0</v>
      </c>
      <c r="T310" s="144">
        <f>S310*H310</f>
        <v>0</v>
      </c>
      <c r="AR310" s="145" t="s">
        <v>362</v>
      </c>
      <c r="AT310" s="145" t="s">
        <v>634</v>
      </c>
      <c r="AU310" s="145" t="s">
        <v>90</v>
      </c>
      <c r="AY310" s="18" t="s">
        <v>311</v>
      </c>
      <c r="BE310" s="146">
        <f>IF(N310="základní",J310,0)</f>
        <v>0</v>
      </c>
      <c r="BF310" s="146">
        <f>IF(N310="snížená",J310,0)</f>
        <v>0</v>
      </c>
      <c r="BG310" s="146">
        <f>IF(N310="zákl. přenesená",J310,0)</f>
        <v>0</v>
      </c>
      <c r="BH310" s="146">
        <f>IF(N310="sníž. přenesená",J310,0)</f>
        <v>0</v>
      </c>
      <c r="BI310" s="146">
        <f>IF(N310="nulová",J310,0)</f>
        <v>0</v>
      </c>
      <c r="BJ310" s="18" t="s">
        <v>88</v>
      </c>
      <c r="BK310" s="146">
        <f>ROUND(I310*H310,2)</f>
        <v>0</v>
      </c>
      <c r="BL310" s="18" t="s">
        <v>318</v>
      </c>
      <c r="BM310" s="145" t="s">
        <v>6871</v>
      </c>
    </row>
    <row r="311" spans="2:65" s="1" customFormat="1" ht="16.5" customHeight="1" x14ac:dyDescent="0.2">
      <c r="B311" s="34"/>
      <c r="C311" s="134" t="s">
        <v>575</v>
      </c>
      <c r="D311" s="134" t="s">
        <v>313</v>
      </c>
      <c r="E311" s="135" t="s">
        <v>6872</v>
      </c>
      <c r="F311" s="136" t="s">
        <v>6873</v>
      </c>
      <c r="G311" s="137" t="s">
        <v>340</v>
      </c>
      <c r="H311" s="138">
        <v>190</v>
      </c>
      <c r="I311" s="139"/>
      <c r="J311" s="140">
        <f>ROUND(I311*H311,2)</f>
        <v>0</v>
      </c>
      <c r="K311" s="136" t="s">
        <v>43</v>
      </c>
      <c r="L311" s="34"/>
      <c r="M311" s="141" t="s">
        <v>43</v>
      </c>
      <c r="N311" s="142" t="s">
        <v>52</v>
      </c>
      <c r="P311" s="143">
        <f>O311*H311</f>
        <v>0</v>
      </c>
      <c r="Q311" s="143">
        <v>0</v>
      </c>
      <c r="R311" s="143">
        <f>Q311*H311</f>
        <v>0</v>
      </c>
      <c r="S311" s="143">
        <v>0</v>
      </c>
      <c r="T311" s="144">
        <f>S311*H311</f>
        <v>0</v>
      </c>
      <c r="AR311" s="145" t="s">
        <v>318</v>
      </c>
      <c r="AT311" s="145" t="s">
        <v>313</v>
      </c>
      <c r="AU311" s="145" t="s">
        <v>90</v>
      </c>
      <c r="AY311" s="18" t="s">
        <v>311</v>
      </c>
      <c r="BE311" s="146">
        <f>IF(N311="základní",J311,0)</f>
        <v>0</v>
      </c>
      <c r="BF311" s="146">
        <f>IF(N311="snížená",J311,0)</f>
        <v>0</v>
      </c>
      <c r="BG311" s="146">
        <f>IF(N311="zákl. přenesená",J311,0)</f>
        <v>0</v>
      </c>
      <c r="BH311" s="146">
        <f>IF(N311="sníž. přenesená",J311,0)</f>
        <v>0</v>
      </c>
      <c r="BI311" s="146">
        <f>IF(N311="nulová",J311,0)</f>
        <v>0</v>
      </c>
      <c r="BJ311" s="18" t="s">
        <v>88</v>
      </c>
      <c r="BK311" s="146">
        <f>ROUND(I311*H311,2)</f>
        <v>0</v>
      </c>
      <c r="BL311" s="18" t="s">
        <v>318</v>
      </c>
      <c r="BM311" s="145" t="s">
        <v>6874</v>
      </c>
    </row>
    <row r="312" spans="2:65" s="12" customFormat="1" ht="11.25" x14ac:dyDescent="0.2">
      <c r="B312" s="151"/>
      <c r="D312" s="152" t="s">
        <v>322</v>
      </c>
      <c r="E312" s="153" t="s">
        <v>43</v>
      </c>
      <c r="F312" s="154" t="s">
        <v>6800</v>
      </c>
      <c r="H312" s="155">
        <v>38</v>
      </c>
      <c r="I312" s="156"/>
      <c r="L312" s="151"/>
      <c r="M312" s="157"/>
      <c r="T312" s="158"/>
      <c r="AT312" s="153" t="s">
        <v>322</v>
      </c>
      <c r="AU312" s="153" t="s">
        <v>90</v>
      </c>
      <c r="AV312" s="12" t="s">
        <v>90</v>
      </c>
      <c r="AW312" s="12" t="s">
        <v>41</v>
      </c>
      <c r="AX312" s="12" t="s">
        <v>81</v>
      </c>
      <c r="AY312" s="153" t="s">
        <v>311</v>
      </c>
    </row>
    <row r="313" spans="2:65" s="12" customFormat="1" ht="11.25" x14ac:dyDescent="0.2">
      <c r="B313" s="151"/>
      <c r="D313" s="152" t="s">
        <v>322</v>
      </c>
      <c r="E313" s="153" t="s">
        <v>43</v>
      </c>
      <c r="F313" s="154" t="s">
        <v>6801</v>
      </c>
      <c r="H313" s="155">
        <v>80</v>
      </c>
      <c r="I313" s="156"/>
      <c r="L313" s="151"/>
      <c r="M313" s="157"/>
      <c r="T313" s="158"/>
      <c r="AT313" s="153" t="s">
        <v>322</v>
      </c>
      <c r="AU313" s="153" t="s">
        <v>90</v>
      </c>
      <c r="AV313" s="12" t="s">
        <v>90</v>
      </c>
      <c r="AW313" s="12" t="s">
        <v>41</v>
      </c>
      <c r="AX313" s="12" t="s">
        <v>81</v>
      </c>
      <c r="AY313" s="153" t="s">
        <v>311</v>
      </c>
    </row>
    <row r="314" spans="2:65" s="12" customFormat="1" ht="11.25" x14ac:dyDescent="0.2">
      <c r="B314" s="151"/>
      <c r="D314" s="152" t="s">
        <v>322</v>
      </c>
      <c r="E314" s="153" t="s">
        <v>43</v>
      </c>
      <c r="F314" s="154" t="s">
        <v>6810</v>
      </c>
      <c r="H314" s="155">
        <v>61</v>
      </c>
      <c r="I314" s="156"/>
      <c r="L314" s="151"/>
      <c r="M314" s="157"/>
      <c r="T314" s="158"/>
      <c r="AT314" s="153" t="s">
        <v>322</v>
      </c>
      <c r="AU314" s="153" t="s">
        <v>90</v>
      </c>
      <c r="AV314" s="12" t="s">
        <v>90</v>
      </c>
      <c r="AW314" s="12" t="s">
        <v>41</v>
      </c>
      <c r="AX314" s="12" t="s">
        <v>81</v>
      </c>
      <c r="AY314" s="153" t="s">
        <v>311</v>
      </c>
    </row>
    <row r="315" spans="2:65" s="12" customFormat="1" ht="11.25" x14ac:dyDescent="0.2">
      <c r="B315" s="151"/>
      <c r="D315" s="152" t="s">
        <v>322</v>
      </c>
      <c r="E315" s="153" t="s">
        <v>43</v>
      </c>
      <c r="F315" s="154" t="s">
        <v>6804</v>
      </c>
      <c r="H315" s="155">
        <v>2</v>
      </c>
      <c r="I315" s="156"/>
      <c r="L315" s="151"/>
      <c r="M315" s="157"/>
      <c r="T315" s="158"/>
      <c r="AT315" s="153" t="s">
        <v>322</v>
      </c>
      <c r="AU315" s="153" t="s">
        <v>90</v>
      </c>
      <c r="AV315" s="12" t="s">
        <v>90</v>
      </c>
      <c r="AW315" s="12" t="s">
        <v>41</v>
      </c>
      <c r="AX315" s="12" t="s">
        <v>81</v>
      </c>
      <c r="AY315" s="153" t="s">
        <v>311</v>
      </c>
    </row>
    <row r="316" spans="2:65" s="12" customFormat="1" ht="11.25" x14ac:dyDescent="0.2">
      <c r="B316" s="151"/>
      <c r="D316" s="152" t="s">
        <v>322</v>
      </c>
      <c r="E316" s="153" t="s">
        <v>43</v>
      </c>
      <c r="F316" s="154" t="s">
        <v>6805</v>
      </c>
      <c r="H316" s="155">
        <v>3</v>
      </c>
      <c r="I316" s="156"/>
      <c r="L316" s="151"/>
      <c r="M316" s="157"/>
      <c r="T316" s="158"/>
      <c r="AT316" s="153" t="s">
        <v>322</v>
      </c>
      <c r="AU316" s="153" t="s">
        <v>90</v>
      </c>
      <c r="AV316" s="12" t="s">
        <v>90</v>
      </c>
      <c r="AW316" s="12" t="s">
        <v>41</v>
      </c>
      <c r="AX316" s="12" t="s">
        <v>81</v>
      </c>
      <c r="AY316" s="153" t="s">
        <v>311</v>
      </c>
    </row>
    <row r="317" spans="2:65" s="12" customFormat="1" ht="11.25" x14ac:dyDescent="0.2">
      <c r="B317" s="151"/>
      <c r="D317" s="152" t="s">
        <v>322</v>
      </c>
      <c r="E317" s="153" t="s">
        <v>43</v>
      </c>
      <c r="F317" s="154" t="s">
        <v>6806</v>
      </c>
      <c r="H317" s="155">
        <v>6</v>
      </c>
      <c r="I317" s="156"/>
      <c r="L317" s="151"/>
      <c r="M317" s="157"/>
      <c r="T317" s="158"/>
      <c r="AT317" s="153" t="s">
        <v>322</v>
      </c>
      <c r="AU317" s="153" t="s">
        <v>90</v>
      </c>
      <c r="AV317" s="12" t="s">
        <v>90</v>
      </c>
      <c r="AW317" s="12" t="s">
        <v>41</v>
      </c>
      <c r="AX317" s="12" t="s">
        <v>81</v>
      </c>
      <c r="AY317" s="153" t="s">
        <v>311</v>
      </c>
    </row>
    <row r="318" spans="2:65" s="13" customFormat="1" ht="11.25" x14ac:dyDescent="0.2">
      <c r="B318" s="159"/>
      <c r="D318" s="152" t="s">
        <v>322</v>
      </c>
      <c r="E318" s="160" t="s">
        <v>43</v>
      </c>
      <c r="F318" s="161" t="s">
        <v>331</v>
      </c>
      <c r="H318" s="162">
        <v>190</v>
      </c>
      <c r="I318" s="163"/>
      <c r="L318" s="159"/>
      <c r="M318" s="164"/>
      <c r="T318" s="165"/>
      <c r="AT318" s="160" t="s">
        <v>322</v>
      </c>
      <c r="AU318" s="160" t="s">
        <v>90</v>
      </c>
      <c r="AV318" s="13" t="s">
        <v>318</v>
      </c>
      <c r="AW318" s="13" t="s">
        <v>41</v>
      </c>
      <c r="AX318" s="13" t="s">
        <v>88</v>
      </c>
      <c r="AY318" s="160" t="s">
        <v>311</v>
      </c>
    </row>
    <row r="319" spans="2:65" s="11" customFormat="1" ht="22.9" customHeight="1" x14ac:dyDescent="0.2">
      <c r="B319" s="122"/>
      <c r="D319" s="123" t="s">
        <v>80</v>
      </c>
      <c r="E319" s="132" t="s">
        <v>368</v>
      </c>
      <c r="F319" s="132" t="s">
        <v>708</v>
      </c>
      <c r="I319" s="125"/>
      <c r="J319" s="133">
        <f>BK319</f>
        <v>0</v>
      </c>
      <c r="L319" s="122"/>
      <c r="M319" s="127"/>
      <c r="P319" s="128">
        <f>SUM(P320:P351)</f>
        <v>0</v>
      </c>
      <c r="R319" s="128">
        <f>SUM(R320:R351)</f>
        <v>7.1554000000000001E-3</v>
      </c>
      <c r="T319" s="129">
        <f>SUM(T320:T351)</f>
        <v>61.997599999999998</v>
      </c>
      <c r="AR319" s="123" t="s">
        <v>88</v>
      </c>
      <c r="AT319" s="130" t="s">
        <v>80</v>
      </c>
      <c r="AU319" s="130" t="s">
        <v>88</v>
      </c>
      <c r="AY319" s="123" t="s">
        <v>311</v>
      </c>
      <c r="BK319" s="131">
        <f>SUM(BK320:BK351)</f>
        <v>0</v>
      </c>
    </row>
    <row r="320" spans="2:65" s="1" customFormat="1" ht="24.2" customHeight="1" x14ac:dyDescent="0.2">
      <c r="B320" s="34"/>
      <c r="C320" s="134" t="s">
        <v>580</v>
      </c>
      <c r="D320" s="134" t="s">
        <v>313</v>
      </c>
      <c r="E320" s="135" t="s">
        <v>2317</v>
      </c>
      <c r="F320" s="136" t="s">
        <v>2318</v>
      </c>
      <c r="G320" s="137" t="s">
        <v>250</v>
      </c>
      <c r="H320" s="138">
        <v>7.532</v>
      </c>
      <c r="I320" s="139"/>
      <c r="J320" s="140">
        <f>ROUND(I320*H320,2)</f>
        <v>0</v>
      </c>
      <c r="K320" s="136" t="s">
        <v>317</v>
      </c>
      <c r="L320" s="34"/>
      <c r="M320" s="141" t="s">
        <v>43</v>
      </c>
      <c r="N320" s="142" t="s">
        <v>52</v>
      </c>
      <c r="P320" s="143">
        <f>O320*H320</f>
        <v>0</v>
      </c>
      <c r="Q320" s="143">
        <v>9.5E-4</v>
      </c>
      <c r="R320" s="143">
        <f>Q320*H320</f>
        <v>7.1554000000000001E-3</v>
      </c>
      <c r="S320" s="143">
        <v>0</v>
      </c>
      <c r="T320" s="144">
        <f>S320*H320</f>
        <v>0</v>
      </c>
      <c r="AR320" s="145" t="s">
        <v>318</v>
      </c>
      <c r="AT320" s="145" t="s">
        <v>313</v>
      </c>
      <c r="AU320" s="145" t="s">
        <v>90</v>
      </c>
      <c r="AY320" s="18" t="s">
        <v>311</v>
      </c>
      <c r="BE320" s="146">
        <f>IF(N320="základní",J320,0)</f>
        <v>0</v>
      </c>
      <c r="BF320" s="146">
        <f>IF(N320="snížená",J320,0)</f>
        <v>0</v>
      </c>
      <c r="BG320" s="146">
        <f>IF(N320="zákl. přenesená",J320,0)</f>
        <v>0</v>
      </c>
      <c r="BH320" s="146">
        <f>IF(N320="sníž. přenesená",J320,0)</f>
        <v>0</v>
      </c>
      <c r="BI320" s="146">
        <f>IF(N320="nulová",J320,0)</f>
        <v>0</v>
      </c>
      <c r="BJ320" s="18" t="s">
        <v>88</v>
      </c>
      <c r="BK320" s="146">
        <f>ROUND(I320*H320,2)</f>
        <v>0</v>
      </c>
      <c r="BL320" s="18" t="s">
        <v>318</v>
      </c>
      <c r="BM320" s="145" t="s">
        <v>6875</v>
      </c>
    </row>
    <row r="321" spans="2:65" s="1" customFormat="1" ht="11.25" x14ac:dyDescent="0.2">
      <c r="B321" s="34"/>
      <c r="D321" s="147" t="s">
        <v>320</v>
      </c>
      <c r="F321" s="148" t="s">
        <v>2320</v>
      </c>
      <c r="I321" s="149"/>
      <c r="L321" s="34"/>
      <c r="M321" s="150"/>
      <c r="T321" s="55"/>
      <c r="AT321" s="18" t="s">
        <v>320</v>
      </c>
      <c r="AU321" s="18" t="s">
        <v>90</v>
      </c>
    </row>
    <row r="322" spans="2:65" s="14" customFormat="1" ht="11.25" x14ac:dyDescent="0.2">
      <c r="B322" s="166"/>
      <c r="D322" s="152" t="s">
        <v>322</v>
      </c>
      <c r="E322" s="167" t="s">
        <v>43</v>
      </c>
      <c r="F322" s="168" t="s">
        <v>1815</v>
      </c>
      <c r="H322" s="167" t="s">
        <v>43</v>
      </c>
      <c r="I322" s="169"/>
      <c r="L322" s="166"/>
      <c r="M322" s="170"/>
      <c r="T322" s="171"/>
      <c r="AT322" s="167" t="s">
        <v>322</v>
      </c>
      <c r="AU322" s="167" t="s">
        <v>90</v>
      </c>
      <c r="AV322" s="14" t="s">
        <v>88</v>
      </c>
      <c r="AW322" s="14" t="s">
        <v>41</v>
      </c>
      <c r="AX322" s="14" t="s">
        <v>81</v>
      </c>
      <c r="AY322" s="167" t="s">
        <v>311</v>
      </c>
    </row>
    <row r="323" spans="2:65" s="12" customFormat="1" ht="11.25" x14ac:dyDescent="0.2">
      <c r="B323" s="151"/>
      <c r="D323" s="152" t="s">
        <v>322</v>
      </c>
      <c r="E323" s="153" t="s">
        <v>43</v>
      </c>
      <c r="F323" s="154" t="s">
        <v>6876</v>
      </c>
      <c r="H323" s="155">
        <v>7.532</v>
      </c>
      <c r="I323" s="156"/>
      <c r="L323" s="151"/>
      <c r="M323" s="157"/>
      <c r="T323" s="158"/>
      <c r="AT323" s="153" t="s">
        <v>322</v>
      </c>
      <c r="AU323" s="153" t="s">
        <v>90</v>
      </c>
      <c r="AV323" s="12" t="s">
        <v>90</v>
      </c>
      <c r="AW323" s="12" t="s">
        <v>41</v>
      </c>
      <c r="AX323" s="12" t="s">
        <v>81</v>
      </c>
      <c r="AY323" s="153" t="s">
        <v>311</v>
      </c>
    </row>
    <row r="324" spans="2:65" s="13" customFormat="1" ht="11.25" x14ac:dyDescent="0.2">
      <c r="B324" s="159"/>
      <c r="D324" s="152" t="s">
        <v>322</v>
      </c>
      <c r="E324" s="160" t="s">
        <v>43</v>
      </c>
      <c r="F324" s="161" t="s">
        <v>331</v>
      </c>
      <c r="H324" s="162">
        <v>7.532</v>
      </c>
      <c r="I324" s="163"/>
      <c r="L324" s="159"/>
      <c r="M324" s="164"/>
      <c r="T324" s="165"/>
      <c r="AT324" s="160" t="s">
        <v>322</v>
      </c>
      <c r="AU324" s="160" t="s">
        <v>90</v>
      </c>
      <c r="AV324" s="13" t="s">
        <v>318</v>
      </c>
      <c r="AW324" s="13" t="s">
        <v>41</v>
      </c>
      <c r="AX324" s="13" t="s">
        <v>88</v>
      </c>
      <c r="AY324" s="160" t="s">
        <v>311</v>
      </c>
    </row>
    <row r="325" spans="2:65" s="1" customFormat="1" ht="16.5" customHeight="1" x14ac:dyDescent="0.2">
      <c r="B325" s="34"/>
      <c r="C325" s="134" t="s">
        <v>588</v>
      </c>
      <c r="D325" s="134" t="s">
        <v>313</v>
      </c>
      <c r="E325" s="135" t="s">
        <v>6877</v>
      </c>
      <c r="F325" s="136" t="s">
        <v>6878</v>
      </c>
      <c r="G325" s="137" t="s">
        <v>379</v>
      </c>
      <c r="H325" s="138">
        <v>6.5</v>
      </c>
      <c r="I325" s="139"/>
      <c r="J325" s="140">
        <f>ROUND(I325*H325,2)</f>
        <v>0</v>
      </c>
      <c r="K325" s="136" t="s">
        <v>43</v>
      </c>
      <c r="L325" s="34"/>
      <c r="M325" s="141" t="s">
        <v>43</v>
      </c>
      <c r="N325" s="142" t="s">
        <v>52</v>
      </c>
      <c r="P325" s="143">
        <f>O325*H325</f>
        <v>0</v>
      </c>
      <c r="Q325" s="143">
        <v>0</v>
      </c>
      <c r="R325" s="143">
        <f>Q325*H325</f>
        <v>0</v>
      </c>
      <c r="S325" s="143">
        <v>0</v>
      </c>
      <c r="T325" s="144">
        <f>S325*H325</f>
        <v>0</v>
      </c>
      <c r="AR325" s="145" t="s">
        <v>318</v>
      </c>
      <c r="AT325" s="145" t="s">
        <v>313</v>
      </c>
      <c r="AU325" s="145" t="s">
        <v>90</v>
      </c>
      <c r="AY325" s="18" t="s">
        <v>311</v>
      </c>
      <c r="BE325" s="146">
        <f>IF(N325="základní",J325,0)</f>
        <v>0</v>
      </c>
      <c r="BF325" s="146">
        <f>IF(N325="snížená",J325,0)</f>
        <v>0</v>
      </c>
      <c r="BG325" s="146">
        <f>IF(N325="zákl. přenesená",J325,0)</f>
        <v>0</v>
      </c>
      <c r="BH325" s="146">
        <f>IF(N325="sníž. přenesená",J325,0)</f>
        <v>0</v>
      </c>
      <c r="BI325" s="146">
        <f>IF(N325="nulová",J325,0)</f>
        <v>0</v>
      </c>
      <c r="BJ325" s="18" t="s">
        <v>88</v>
      </c>
      <c r="BK325" s="146">
        <f>ROUND(I325*H325,2)</f>
        <v>0</v>
      </c>
      <c r="BL325" s="18" t="s">
        <v>318</v>
      </c>
      <c r="BM325" s="145" t="s">
        <v>6879</v>
      </c>
    </row>
    <row r="326" spans="2:65" s="14" customFormat="1" ht="11.25" x14ac:dyDescent="0.2">
      <c r="B326" s="166"/>
      <c r="D326" s="152" t="s">
        <v>322</v>
      </c>
      <c r="E326" s="167" t="s">
        <v>43</v>
      </c>
      <c r="F326" s="168" t="s">
        <v>1815</v>
      </c>
      <c r="H326" s="167" t="s">
        <v>43</v>
      </c>
      <c r="I326" s="169"/>
      <c r="L326" s="166"/>
      <c r="M326" s="170"/>
      <c r="T326" s="171"/>
      <c r="AT326" s="167" t="s">
        <v>322</v>
      </c>
      <c r="AU326" s="167" t="s">
        <v>90</v>
      </c>
      <c r="AV326" s="14" t="s">
        <v>88</v>
      </c>
      <c r="AW326" s="14" t="s">
        <v>41</v>
      </c>
      <c r="AX326" s="14" t="s">
        <v>81</v>
      </c>
      <c r="AY326" s="167" t="s">
        <v>311</v>
      </c>
    </row>
    <row r="327" spans="2:65" s="12" customFormat="1" ht="11.25" x14ac:dyDescent="0.2">
      <c r="B327" s="151"/>
      <c r="D327" s="152" t="s">
        <v>322</v>
      </c>
      <c r="E327" s="153" t="s">
        <v>43</v>
      </c>
      <c r="F327" s="154" t="s">
        <v>6880</v>
      </c>
      <c r="H327" s="155">
        <v>6.5</v>
      </c>
      <c r="I327" s="156"/>
      <c r="L327" s="151"/>
      <c r="M327" s="157"/>
      <c r="T327" s="158"/>
      <c r="AT327" s="153" t="s">
        <v>322</v>
      </c>
      <c r="AU327" s="153" t="s">
        <v>90</v>
      </c>
      <c r="AV327" s="12" t="s">
        <v>90</v>
      </c>
      <c r="AW327" s="12" t="s">
        <v>41</v>
      </c>
      <c r="AX327" s="12" t="s">
        <v>81</v>
      </c>
      <c r="AY327" s="153" t="s">
        <v>311</v>
      </c>
    </row>
    <row r="328" spans="2:65" s="13" customFormat="1" ht="11.25" x14ac:dyDescent="0.2">
      <c r="B328" s="159"/>
      <c r="D328" s="152" t="s">
        <v>322</v>
      </c>
      <c r="E328" s="160" t="s">
        <v>43</v>
      </c>
      <c r="F328" s="161" t="s">
        <v>331</v>
      </c>
      <c r="H328" s="162">
        <v>6.5</v>
      </c>
      <c r="I328" s="163"/>
      <c r="L328" s="159"/>
      <c r="M328" s="164"/>
      <c r="T328" s="165"/>
      <c r="AT328" s="160" t="s">
        <v>322</v>
      </c>
      <c r="AU328" s="160" t="s">
        <v>90</v>
      </c>
      <c r="AV328" s="13" t="s">
        <v>318</v>
      </c>
      <c r="AW328" s="13" t="s">
        <v>41</v>
      </c>
      <c r="AX328" s="13" t="s">
        <v>88</v>
      </c>
      <c r="AY328" s="160" t="s">
        <v>311</v>
      </c>
    </row>
    <row r="329" spans="2:65" s="1" customFormat="1" ht="16.5" customHeight="1" x14ac:dyDescent="0.2">
      <c r="B329" s="34"/>
      <c r="C329" s="134" t="s">
        <v>594</v>
      </c>
      <c r="D329" s="134" t="s">
        <v>313</v>
      </c>
      <c r="E329" s="135" t="s">
        <v>6881</v>
      </c>
      <c r="F329" s="136" t="s">
        <v>6882</v>
      </c>
      <c r="G329" s="137" t="s">
        <v>340</v>
      </c>
      <c r="H329" s="138">
        <v>1</v>
      </c>
      <c r="I329" s="139"/>
      <c r="J329" s="140">
        <f>ROUND(I329*H329,2)</f>
        <v>0</v>
      </c>
      <c r="K329" s="136" t="s">
        <v>43</v>
      </c>
      <c r="L329" s="34"/>
      <c r="M329" s="141" t="s">
        <v>43</v>
      </c>
      <c r="N329" s="142" t="s">
        <v>52</v>
      </c>
      <c r="P329" s="143">
        <f>O329*H329</f>
        <v>0</v>
      </c>
      <c r="Q329" s="143">
        <v>0</v>
      </c>
      <c r="R329" s="143">
        <f>Q329*H329</f>
        <v>0</v>
      </c>
      <c r="S329" s="143">
        <v>0</v>
      </c>
      <c r="T329" s="144">
        <f>S329*H329</f>
        <v>0</v>
      </c>
      <c r="AR329" s="145" t="s">
        <v>318</v>
      </c>
      <c r="AT329" s="145" t="s">
        <v>313</v>
      </c>
      <c r="AU329" s="145" t="s">
        <v>90</v>
      </c>
      <c r="AY329" s="18" t="s">
        <v>311</v>
      </c>
      <c r="BE329" s="146">
        <f>IF(N329="základní",J329,0)</f>
        <v>0</v>
      </c>
      <c r="BF329" s="146">
        <f>IF(N329="snížená",J329,0)</f>
        <v>0</v>
      </c>
      <c r="BG329" s="146">
        <f>IF(N329="zákl. přenesená",J329,0)</f>
        <v>0</v>
      </c>
      <c r="BH329" s="146">
        <f>IF(N329="sníž. přenesená",J329,0)</f>
        <v>0</v>
      </c>
      <c r="BI329" s="146">
        <f>IF(N329="nulová",J329,0)</f>
        <v>0</v>
      </c>
      <c r="BJ329" s="18" t="s">
        <v>88</v>
      </c>
      <c r="BK329" s="146">
        <f>ROUND(I329*H329,2)</f>
        <v>0</v>
      </c>
      <c r="BL329" s="18" t="s">
        <v>318</v>
      </c>
      <c r="BM329" s="145" t="s">
        <v>6883</v>
      </c>
    </row>
    <row r="330" spans="2:65" s="14" customFormat="1" ht="11.25" x14ac:dyDescent="0.2">
      <c r="B330" s="166"/>
      <c r="D330" s="152" t="s">
        <v>322</v>
      </c>
      <c r="E330" s="167" t="s">
        <v>43</v>
      </c>
      <c r="F330" s="168" t="s">
        <v>1830</v>
      </c>
      <c r="H330" s="167" t="s">
        <v>43</v>
      </c>
      <c r="I330" s="169"/>
      <c r="L330" s="166"/>
      <c r="M330" s="170"/>
      <c r="T330" s="171"/>
      <c r="AT330" s="167" t="s">
        <v>322</v>
      </c>
      <c r="AU330" s="167" t="s">
        <v>90</v>
      </c>
      <c r="AV330" s="14" t="s">
        <v>88</v>
      </c>
      <c r="AW330" s="14" t="s">
        <v>41</v>
      </c>
      <c r="AX330" s="14" t="s">
        <v>81</v>
      </c>
      <c r="AY330" s="167" t="s">
        <v>311</v>
      </c>
    </row>
    <row r="331" spans="2:65" s="12" customFormat="1" ht="11.25" x14ac:dyDescent="0.2">
      <c r="B331" s="151"/>
      <c r="D331" s="152" t="s">
        <v>322</v>
      </c>
      <c r="E331" s="153" t="s">
        <v>43</v>
      </c>
      <c r="F331" s="154" t="s">
        <v>6884</v>
      </c>
      <c r="H331" s="155">
        <v>1</v>
      </c>
      <c r="I331" s="156"/>
      <c r="L331" s="151"/>
      <c r="M331" s="157"/>
      <c r="T331" s="158"/>
      <c r="AT331" s="153" t="s">
        <v>322</v>
      </c>
      <c r="AU331" s="153" t="s">
        <v>90</v>
      </c>
      <c r="AV331" s="12" t="s">
        <v>90</v>
      </c>
      <c r="AW331" s="12" t="s">
        <v>41</v>
      </c>
      <c r="AX331" s="12" t="s">
        <v>81</v>
      </c>
      <c r="AY331" s="153" t="s">
        <v>311</v>
      </c>
    </row>
    <row r="332" spans="2:65" s="13" customFormat="1" ht="11.25" x14ac:dyDescent="0.2">
      <c r="B332" s="159"/>
      <c r="D332" s="152" t="s">
        <v>322</v>
      </c>
      <c r="E332" s="160" t="s">
        <v>43</v>
      </c>
      <c r="F332" s="161" t="s">
        <v>331</v>
      </c>
      <c r="H332" s="162">
        <v>1</v>
      </c>
      <c r="I332" s="163"/>
      <c r="L332" s="159"/>
      <c r="M332" s="164"/>
      <c r="T332" s="165"/>
      <c r="AT332" s="160" t="s">
        <v>322</v>
      </c>
      <c r="AU332" s="160" t="s">
        <v>90</v>
      </c>
      <c r="AV332" s="13" t="s">
        <v>318</v>
      </c>
      <c r="AW332" s="13" t="s">
        <v>41</v>
      </c>
      <c r="AX332" s="13" t="s">
        <v>88</v>
      </c>
      <c r="AY332" s="160" t="s">
        <v>311</v>
      </c>
    </row>
    <row r="333" spans="2:65" s="1" customFormat="1" ht="16.5" customHeight="1" x14ac:dyDescent="0.2">
      <c r="B333" s="34"/>
      <c r="C333" s="134" t="s">
        <v>599</v>
      </c>
      <c r="D333" s="134" t="s">
        <v>313</v>
      </c>
      <c r="E333" s="135" t="s">
        <v>6885</v>
      </c>
      <c r="F333" s="136" t="s">
        <v>6886</v>
      </c>
      <c r="G333" s="137" t="s">
        <v>340</v>
      </c>
      <c r="H333" s="138">
        <v>39</v>
      </c>
      <c r="I333" s="139"/>
      <c r="J333" s="140">
        <f>ROUND(I333*H333,2)</f>
        <v>0</v>
      </c>
      <c r="K333" s="136" t="s">
        <v>43</v>
      </c>
      <c r="L333" s="34"/>
      <c r="M333" s="141" t="s">
        <v>43</v>
      </c>
      <c r="N333" s="142" t="s">
        <v>52</v>
      </c>
      <c r="P333" s="143">
        <f>O333*H333</f>
        <v>0</v>
      </c>
      <c r="Q333" s="143">
        <v>0</v>
      </c>
      <c r="R333" s="143">
        <f>Q333*H333</f>
        <v>0</v>
      </c>
      <c r="S333" s="143">
        <v>0</v>
      </c>
      <c r="T333" s="144">
        <f>S333*H333</f>
        <v>0</v>
      </c>
      <c r="AR333" s="145" t="s">
        <v>318</v>
      </c>
      <c r="AT333" s="145" t="s">
        <v>313</v>
      </c>
      <c r="AU333" s="145" t="s">
        <v>90</v>
      </c>
      <c r="AY333" s="18" t="s">
        <v>311</v>
      </c>
      <c r="BE333" s="146">
        <f>IF(N333="základní",J333,0)</f>
        <v>0</v>
      </c>
      <c r="BF333" s="146">
        <f>IF(N333="snížená",J333,0)</f>
        <v>0</v>
      </c>
      <c r="BG333" s="146">
        <f>IF(N333="zákl. přenesená",J333,0)</f>
        <v>0</v>
      </c>
      <c r="BH333" s="146">
        <f>IF(N333="sníž. přenesená",J333,0)</f>
        <v>0</v>
      </c>
      <c r="BI333" s="146">
        <f>IF(N333="nulová",J333,0)</f>
        <v>0</v>
      </c>
      <c r="BJ333" s="18" t="s">
        <v>88</v>
      </c>
      <c r="BK333" s="146">
        <f>ROUND(I333*H333,2)</f>
        <v>0</v>
      </c>
      <c r="BL333" s="18" t="s">
        <v>318</v>
      </c>
      <c r="BM333" s="145" t="s">
        <v>6887</v>
      </c>
    </row>
    <row r="334" spans="2:65" s="14" customFormat="1" ht="11.25" x14ac:dyDescent="0.2">
      <c r="B334" s="166"/>
      <c r="D334" s="152" t="s">
        <v>322</v>
      </c>
      <c r="E334" s="167" t="s">
        <v>43</v>
      </c>
      <c r="F334" s="168" t="s">
        <v>1830</v>
      </c>
      <c r="H334" s="167" t="s">
        <v>43</v>
      </c>
      <c r="I334" s="169"/>
      <c r="L334" s="166"/>
      <c r="M334" s="170"/>
      <c r="T334" s="171"/>
      <c r="AT334" s="167" t="s">
        <v>322</v>
      </c>
      <c r="AU334" s="167" t="s">
        <v>90</v>
      </c>
      <c r="AV334" s="14" t="s">
        <v>88</v>
      </c>
      <c r="AW334" s="14" t="s">
        <v>41</v>
      </c>
      <c r="AX334" s="14" t="s">
        <v>81</v>
      </c>
      <c r="AY334" s="167" t="s">
        <v>311</v>
      </c>
    </row>
    <row r="335" spans="2:65" s="12" customFormat="1" ht="11.25" x14ac:dyDescent="0.2">
      <c r="B335" s="151"/>
      <c r="D335" s="152" t="s">
        <v>322</v>
      </c>
      <c r="E335" s="153" t="s">
        <v>43</v>
      </c>
      <c r="F335" s="154" t="s">
        <v>6888</v>
      </c>
      <c r="H335" s="155">
        <v>39</v>
      </c>
      <c r="I335" s="156"/>
      <c r="L335" s="151"/>
      <c r="M335" s="157"/>
      <c r="T335" s="158"/>
      <c r="AT335" s="153" t="s">
        <v>322</v>
      </c>
      <c r="AU335" s="153" t="s">
        <v>90</v>
      </c>
      <c r="AV335" s="12" t="s">
        <v>90</v>
      </c>
      <c r="AW335" s="12" t="s">
        <v>41</v>
      </c>
      <c r="AX335" s="12" t="s">
        <v>81</v>
      </c>
      <c r="AY335" s="153" t="s">
        <v>311</v>
      </c>
    </row>
    <row r="336" spans="2:65" s="13" customFormat="1" ht="11.25" x14ac:dyDescent="0.2">
      <c r="B336" s="159"/>
      <c r="D336" s="152" t="s">
        <v>322</v>
      </c>
      <c r="E336" s="160" t="s">
        <v>43</v>
      </c>
      <c r="F336" s="161" t="s">
        <v>331</v>
      </c>
      <c r="H336" s="162">
        <v>39</v>
      </c>
      <c r="I336" s="163"/>
      <c r="L336" s="159"/>
      <c r="M336" s="164"/>
      <c r="T336" s="165"/>
      <c r="AT336" s="160" t="s">
        <v>322</v>
      </c>
      <c r="AU336" s="160" t="s">
        <v>90</v>
      </c>
      <c r="AV336" s="13" t="s">
        <v>318</v>
      </c>
      <c r="AW336" s="13" t="s">
        <v>41</v>
      </c>
      <c r="AX336" s="13" t="s">
        <v>88</v>
      </c>
      <c r="AY336" s="160" t="s">
        <v>311</v>
      </c>
    </row>
    <row r="337" spans="2:65" s="1" customFormat="1" ht="16.5" customHeight="1" x14ac:dyDescent="0.2">
      <c r="B337" s="34"/>
      <c r="C337" s="134" t="s">
        <v>605</v>
      </c>
      <c r="D337" s="134" t="s">
        <v>313</v>
      </c>
      <c r="E337" s="135" t="s">
        <v>6889</v>
      </c>
      <c r="F337" s="136" t="s">
        <v>6890</v>
      </c>
      <c r="G337" s="137" t="s">
        <v>340</v>
      </c>
      <c r="H337" s="138">
        <v>40</v>
      </c>
      <c r="I337" s="139"/>
      <c r="J337" s="140">
        <f>ROUND(I337*H337,2)</f>
        <v>0</v>
      </c>
      <c r="K337" s="136" t="s">
        <v>43</v>
      </c>
      <c r="L337" s="34"/>
      <c r="M337" s="141" t="s">
        <v>43</v>
      </c>
      <c r="N337" s="142" t="s">
        <v>52</v>
      </c>
      <c r="P337" s="143">
        <f>O337*H337</f>
        <v>0</v>
      </c>
      <c r="Q337" s="143">
        <v>0</v>
      </c>
      <c r="R337" s="143">
        <f>Q337*H337</f>
        <v>0</v>
      </c>
      <c r="S337" s="143">
        <v>0</v>
      </c>
      <c r="T337" s="144">
        <f>S337*H337</f>
        <v>0</v>
      </c>
      <c r="AR337" s="145" t="s">
        <v>318</v>
      </c>
      <c r="AT337" s="145" t="s">
        <v>313</v>
      </c>
      <c r="AU337" s="145" t="s">
        <v>90</v>
      </c>
      <c r="AY337" s="18" t="s">
        <v>311</v>
      </c>
      <c r="BE337" s="146">
        <f>IF(N337="základní",J337,0)</f>
        <v>0</v>
      </c>
      <c r="BF337" s="146">
        <f>IF(N337="snížená",J337,0)</f>
        <v>0</v>
      </c>
      <c r="BG337" s="146">
        <f>IF(N337="zákl. přenesená",J337,0)</f>
        <v>0</v>
      </c>
      <c r="BH337" s="146">
        <f>IF(N337="sníž. přenesená",J337,0)</f>
        <v>0</v>
      </c>
      <c r="BI337" s="146">
        <f>IF(N337="nulová",J337,0)</f>
        <v>0</v>
      </c>
      <c r="BJ337" s="18" t="s">
        <v>88</v>
      </c>
      <c r="BK337" s="146">
        <f>ROUND(I337*H337,2)</f>
        <v>0</v>
      </c>
      <c r="BL337" s="18" t="s">
        <v>318</v>
      </c>
      <c r="BM337" s="145" t="s">
        <v>6891</v>
      </c>
    </row>
    <row r="338" spans="2:65" s="14" customFormat="1" ht="11.25" x14ac:dyDescent="0.2">
      <c r="B338" s="166"/>
      <c r="D338" s="152" t="s">
        <v>322</v>
      </c>
      <c r="E338" s="167" t="s">
        <v>43</v>
      </c>
      <c r="F338" s="168" t="s">
        <v>1830</v>
      </c>
      <c r="H338" s="167" t="s">
        <v>43</v>
      </c>
      <c r="I338" s="169"/>
      <c r="L338" s="166"/>
      <c r="M338" s="170"/>
      <c r="T338" s="171"/>
      <c r="AT338" s="167" t="s">
        <v>322</v>
      </c>
      <c r="AU338" s="167" t="s">
        <v>90</v>
      </c>
      <c r="AV338" s="14" t="s">
        <v>88</v>
      </c>
      <c r="AW338" s="14" t="s">
        <v>41</v>
      </c>
      <c r="AX338" s="14" t="s">
        <v>81</v>
      </c>
      <c r="AY338" s="167" t="s">
        <v>311</v>
      </c>
    </row>
    <row r="339" spans="2:65" s="12" customFormat="1" ht="11.25" x14ac:dyDescent="0.2">
      <c r="B339" s="151"/>
      <c r="D339" s="152" t="s">
        <v>322</v>
      </c>
      <c r="E339" s="153" t="s">
        <v>43</v>
      </c>
      <c r="F339" s="154" t="s">
        <v>6892</v>
      </c>
      <c r="H339" s="155">
        <v>40</v>
      </c>
      <c r="I339" s="156"/>
      <c r="L339" s="151"/>
      <c r="M339" s="157"/>
      <c r="T339" s="158"/>
      <c r="AT339" s="153" t="s">
        <v>322</v>
      </c>
      <c r="AU339" s="153" t="s">
        <v>90</v>
      </c>
      <c r="AV339" s="12" t="s">
        <v>90</v>
      </c>
      <c r="AW339" s="12" t="s">
        <v>41</v>
      </c>
      <c r="AX339" s="12" t="s">
        <v>81</v>
      </c>
      <c r="AY339" s="153" t="s">
        <v>311</v>
      </c>
    </row>
    <row r="340" spans="2:65" s="13" customFormat="1" ht="11.25" x14ac:dyDescent="0.2">
      <c r="B340" s="159"/>
      <c r="D340" s="152" t="s">
        <v>322</v>
      </c>
      <c r="E340" s="160" t="s">
        <v>43</v>
      </c>
      <c r="F340" s="161" t="s">
        <v>331</v>
      </c>
      <c r="H340" s="162">
        <v>40</v>
      </c>
      <c r="I340" s="163"/>
      <c r="L340" s="159"/>
      <c r="M340" s="164"/>
      <c r="T340" s="165"/>
      <c r="AT340" s="160" t="s">
        <v>322</v>
      </c>
      <c r="AU340" s="160" t="s">
        <v>90</v>
      </c>
      <c r="AV340" s="13" t="s">
        <v>318</v>
      </c>
      <c r="AW340" s="13" t="s">
        <v>41</v>
      </c>
      <c r="AX340" s="13" t="s">
        <v>88</v>
      </c>
      <c r="AY340" s="160" t="s">
        <v>311</v>
      </c>
    </row>
    <row r="341" spans="2:65" s="1" customFormat="1" ht="16.5" customHeight="1" x14ac:dyDescent="0.2">
      <c r="B341" s="34"/>
      <c r="C341" s="134" t="s">
        <v>611</v>
      </c>
      <c r="D341" s="134" t="s">
        <v>313</v>
      </c>
      <c r="E341" s="135" t="s">
        <v>6893</v>
      </c>
      <c r="F341" s="136" t="s">
        <v>6894</v>
      </c>
      <c r="G341" s="137" t="s">
        <v>379</v>
      </c>
      <c r="H341" s="138">
        <v>487</v>
      </c>
      <c r="I341" s="139"/>
      <c r="J341" s="140">
        <f>ROUND(I341*H341,2)</f>
        <v>0</v>
      </c>
      <c r="K341" s="136" t="s">
        <v>43</v>
      </c>
      <c r="L341" s="34"/>
      <c r="M341" s="141" t="s">
        <v>43</v>
      </c>
      <c r="N341" s="142" t="s">
        <v>52</v>
      </c>
      <c r="P341" s="143">
        <f>O341*H341</f>
        <v>0</v>
      </c>
      <c r="Q341" s="143">
        <v>0</v>
      </c>
      <c r="R341" s="143">
        <f>Q341*H341</f>
        <v>0</v>
      </c>
      <c r="S341" s="143">
        <v>0.12479999999999999</v>
      </c>
      <c r="T341" s="144">
        <f>S341*H341</f>
        <v>60.7776</v>
      </c>
      <c r="AR341" s="145" t="s">
        <v>318</v>
      </c>
      <c r="AT341" s="145" t="s">
        <v>313</v>
      </c>
      <c r="AU341" s="145" t="s">
        <v>90</v>
      </c>
      <c r="AY341" s="18" t="s">
        <v>311</v>
      </c>
      <c r="BE341" s="146">
        <f>IF(N341="základní",J341,0)</f>
        <v>0</v>
      </c>
      <c r="BF341" s="146">
        <f>IF(N341="snížená",J341,0)</f>
        <v>0</v>
      </c>
      <c r="BG341" s="146">
        <f>IF(N341="zákl. přenesená",J341,0)</f>
        <v>0</v>
      </c>
      <c r="BH341" s="146">
        <f>IF(N341="sníž. přenesená",J341,0)</f>
        <v>0</v>
      </c>
      <c r="BI341" s="146">
        <f>IF(N341="nulová",J341,0)</f>
        <v>0</v>
      </c>
      <c r="BJ341" s="18" t="s">
        <v>88</v>
      </c>
      <c r="BK341" s="146">
        <f>ROUND(I341*H341,2)</f>
        <v>0</v>
      </c>
      <c r="BL341" s="18" t="s">
        <v>318</v>
      </c>
      <c r="BM341" s="145" t="s">
        <v>6895</v>
      </c>
    </row>
    <row r="342" spans="2:65" s="12" customFormat="1" ht="11.25" x14ac:dyDescent="0.2">
      <c r="B342" s="151"/>
      <c r="D342" s="152" t="s">
        <v>322</v>
      </c>
      <c r="E342" s="153" t="s">
        <v>43</v>
      </c>
      <c r="F342" s="154" t="s">
        <v>6896</v>
      </c>
      <c r="H342" s="155">
        <v>487</v>
      </c>
      <c r="I342" s="156"/>
      <c r="L342" s="151"/>
      <c r="M342" s="157"/>
      <c r="T342" s="158"/>
      <c r="AT342" s="153" t="s">
        <v>322</v>
      </c>
      <c r="AU342" s="153" t="s">
        <v>90</v>
      </c>
      <c r="AV342" s="12" t="s">
        <v>90</v>
      </c>
      <c r="AW342" s="12" t="s">
        <v>41</v>
      </c>
      <c r="AX342" s="12" t="s">
        <v>81</v>
      </c>
      <c r="AY342" s="153" t="s">
        <v>311</v>
      </c>
    </row>
    <row r="343" spans="2:65" s="13" customFormat="1" ht="11.25" x14ac:dyDescent="0.2">
      <c r="B343" s="159"/>
      <c r="D343" s="152" t="s">
        <v>322</v>
      </c>
      <c r="E343" s="160" t="s">
        <v>43</v>
      </c>
      <c r="F343" s="161" t="s">
        <v>331</v>
      </c>
      <c r="H343" s="162">
        <v>487</v>
      </c>
      <c r="I343" s="163"/>
      <c r="L343" s="159"/>
      <c r="M343" s="164"/>
      <c r="T343" s="165"/>
      <c r="AT343" s="160" t="s">
        <v>322</v>
      </c>
      <c r="AU343" s="160" t="s">
        <v>90</v>
      </c>
      <c r="AV343" s="13" t="s">
        <v>318</v>
      </c>
      <c r="AW343" s="13" t="s">
        <v>41</v>
      </c>
      <c r="AX343" s="13" t="s">
        <v>88</v>
      </c>
      <c r="AY343" s="160" t="s">
        <v>311</v>
      </c>
    </row>
    <row r="344" spans="2:65" s="1" customFormat="1" ht="16.5" customHeight="1" x14ac:dyDescent="0.2">
      <c r="B344" s="34"/>
      <c r="C344" s="134" t="s">
        <v>617</v>
      </c>
      <c r="D344" s="134" t="s">
        <v>313</v>
      </c>
      <c r="E344" s="135" t="s">
        <v>6897</v>
      </c>
      <c r="F344" s="136" t="s">
        <v>6898</v>
      </c>
      <c r="G344" s="137" t="s">
        <v>340</v>
      </c>
      <c r="H344" s="138">
        <v>2</v>
      </c>
      <c r="I344" s="139"/>
      <c r="J344" s="140">
        <f>ROUND(I344*H344,2)</f>
        <v>0</v>
      </c>
      <c r="K344" s="136" t="s">
        <v>317</v>
      </c>
      <c r="L344" s="34"/>
      <c r="M344" s="141" t="s">
        <v>43</v>
      </c>
      <c r="N344" s="142" t="s">
        <v>52</v>
      </c>
      <c r="P344" s="143">
        <f>O344*H344</f>
        <v>0</v>
      </c>
      <c r="Q344" s="143">
        <v>0</v>
      </c>
      <c r="R344" s="143">
        <f>Q344*H344</f>
        <v>0</v>
      </c>
      <c r="S344" s="143">
        <v>0.21</v>
      </c>
      <c r="T344" s="144">
        <f>S344*H344</f>
        <v>0.42</v>
      </c>
      <c r="AR344" s="145" t="s">
        <v>318</v>
      </c>
      <c r="AT344" s="145" t="s">
        <v>313</v>
      </c>
      <c r="AU344" s="145" t="s">
        <v>90</v>
      </c>
      <c r="AY344" s="18" t="s">
        <v>311</v>
      </c>
      <c r="BE344" s="146">
        <f>IF(N344="základní",J344,0)</f>
        <v>0</v>
      </c>
      <c r="BF344" s="146">
        <f>IF(N344="snížená",J344,0)</f>
        <v>0</v>
      </c>
      <c r="BG344" s="146">
        <f>IF(N344="zákl. přenesená",J344,0)</f>
        <v>0</v>
      </c>
      <c r="BH344" s="146">
        <f>IF(N344="sníž. přenesená",J344,0)</f>
        <v>0</v>
      </c>
      <c r="BI344" s="146">
        <f>IF(N344="nulová",J344,0)</f>
        <v>0</v>
      </c>
      <c r="BJ344" s="18" t="s">
        <v>88</v>
      </c>
      <c r="BK344" s="146">
        <f>ROUND(I344*H344,2)</f>
        <v>0</v>
      </c>
      <c r="BL344" s="18" t="s">
        <v>318</v>
      </c>
      <c r="BM344" s="145" t="s">
        <v>6899</v>
      </c>
    </row>
    <row r="345" spans="2:65" s="1" customFormat="1" ht="11.25" x14ac:dyDescent="0.2">
      <c r="B345" s="34"/>
      <c r="D345" s="147" t="s">
        <v>320</v>
      </c>
      <c r="F345" s="148" t="s">
        <v>6900</v>
      </c>
      <c r="I345" s="149"/>
      <c r="L345" s="34"/>
      <c r="M345" s="150"/>
      <c r="T345" s="55"/>
      <c r="AT345" s="18" t="s">
        <v>320</v>
      </c>
      <c r="AU345" s="18" t="s">
        <v>90</v>
      </c>
    </row>
    <row r="346" spans="2:65" s="12" customFormat="1" ht="11.25" x14ac:dyDescent="0.2">
      <c r="B346" s="151"/>
      <c r="D346" s="152" t="s">
        <v>322</v>
      </c>
      <c r="E346" s="153" t="s">
        <v>43</v>
      </c>
      <c r="F346" s="154" t="s">
        <v>2592</v>
      </c>
      <c r="H346" s="155">
        <v>2</v>
      </c>
      <c r="I346" s="156"/>
      <c r="L346" s="151"/>
      <c r="M346" s="157"/>
      <c r="T346" s="158"/>
      <c r="AT346" s="153" t="s">
        <v>322</v>
      </c>
      <c r="AU346" s="153" t="s">
        <v>90</v>
      </c>
      <c r="AV346" s="12" t="s">
        <v>90</v>
      </c>
      <c r="AW346" s="12" t="s">
        <v>41</v>
      </c>
      <c r="AX346" s="12" t="s">
        <v>81</v>
      </c>
      <c r="AY346" s="153" t="s">
        <v>311</v>
      </c>
    </row>
    <row r="347" spans="2:65" s="13" customFormat="1" ht="11.25" x14ac:dyDescent="0.2">
      <c r="B347" s="159"/>
      <c r="D347" s="152" t="s">
        <v>322</v>
      </c>
      <c r="E347" s="160" t="s">
        <v>43</v>
      </c>
      <c r="F347" s="161" t="s">
        <v>331</v>
      </c>
      <c r="H347" s="162">
        <v>2</v>
      </c>
      <c r="I347" s="163"/>
      <c r="L347" s="159"/>
      <c r="M347" s="164"/>
      <c r="T347" s="165"/>
      <c r="AT347" s="160" t="s">
        <v>322</v>
      </c>
      <c r="AU347" s="160" t="s">
        <v>90</v>
      </c>
      <c r="AV347" s="13" t="s">
        <v>318</v>
      </c>
      <c r="AW347" s="13" t="s">
        <v>41</v>
      </c>
      <c r="AX347" s="13" t="s">
        <v>88</v>
      </c>
      <c r="AY347" s="160" t="s">
        <v>311</v>
      </c>
    </row>
    <row r="348" spans="2:65" s="1" customFormat="1" ht="16.5" customHeight="1" x14ac:dyDescent="0.2">
      <c r="B348" s="34"/>
      <c r="C348" s="134" t="s">
        <v>622</v>
      </c>
      <c r="D348" s="134" t="s">
        <v>313</v>
      </c>
      <c r="E348" s="135" t="s">
        <v>6901</v>
      </c>
      <c r="F348" s="136" t="s">
        <v>6902</v>
      </c>
      <c r="G348" s="137" t="s">
        <v>340</v>
      </c>
      <c r="H348" s="138">
        <v>2</v>
      </c>
      <c r="I348" s="139"/>
      <c r="J348" s="140">
        <f>ROUND(I348*H348,2)</f>
        <v>0</v>
      </c>
      <c r="K348" s="136" t="s">
        <v>317</v>
      </c>
      <c r="L348" s="34"/>
      <c r="M348" s="141" t="s">
        <v>43</v>
      </c>
      <c r="N348" s="142" t="s">
        <v>52</v>
      </c>
      <c r="P348" s="143">
        <f>O348*H348</f>
        <v>0</v>
      </c>
      <c r="Q348" s="143">
        <v>0</v>
      </c>
      <c r="R348" s="143">
        <f>Q348*H348</f>
        <v>0</v>
      </c>
      <c r="S348" s="143">
        <v>0.4</v>
      </c>
      <c r="T348" s="144">
        <f>S348*H348</f>
        <v>0.8</v>
      </c>
      <c r="AR348" s="145" t="s">
        <v>318</v>
      </c>
      <c r="AT348" s="145" t="s">
        <v>313</v>
      </c>
      <c r="AU348" s="145" t="s">
        <v>90</v>
      </c>
      <c r="AY348" s="18" t="s">
        <v>311</v>
      </c>
      <c r="BE348" s="146">
        <f>IF(N348="základní",J348,0)</f>
        <v>0</v>
      </c>
      <c r="BF348" s="146">
        <f>IF(N348="snížená",J348,0)</f>
        <v>0</v>
      </c>
      <c r="BG348" s="146">
        <f>IF(N348="zákl. přenesená",J348,0)</f>
        <v>0</v>
      </c>
      <c r="BH348" s="146">
        <f>IF(N348="sníž. přenesená",J348,0)</f>
        <v>0</v>
      </c>
      <c r="BI348" s="146">
        <f>IF(N348="nulová",J348,0)</f>
        <v>0</v>
      </c>
      <c r="BJ348" s="18" t="s">
        <v>88</v>
      </c>
      <c r="BK348" s="146">
        <f>ROUND(I348*H348,2)</f>
        <v>0</v>
      </c>
      <c r="BL348" s="18" t="s">
        <v>318</v>
      </c>
      <c r="BM348" s="145" t="s">
        <v>6903</v>
      </c>
    </row>
    <row r="349" spans="2:65" s="1" customFormat="1" ht="11.25" x14ac:dyDescent="0.2">
      <c r="B349" s="34"/>
      <c r="D349" s="147" t="s">
        <v>320</v>
      </c>
      <c r="F349" s="148" t="s">
        <v>6904</v>
      </c>
      <c r="I349" s="149"/>
      <c r="L349" s="34"/>
      <c r="M349" s="150"/>
      <c r="T349" s="55"/>
      <c r="AT349" s="18" t="s">
        <v>320</v>
      </c>
      <c r="AU349" s="18" t="s">
        <v>90</v>
      </c>
    </row>
    <row r="350" spans="2:65" s="12" customFormat="1" ht="11.25" x14ac:dyDescent="0.2">
      <c r="B350" s="151"/>
      <c r="D350" s="152" t="s">
        <v>322</v>
      </c>
      <c r="E350" s="153" t="s">
        <v>43</v>
      </c>
      <c r="F350" s="154" t="s">
        <v>2592</v>
      </c>
      <c r="H350" s="155">
        <v>2</v>
      </c>
      <c r="I350" s="156"/>
      <c r="L350" s="151"/>
      <c r="M350" s="157"/>
      <c r="T350" s="158"/>
      <c r="AT350" s="153" t="s">
        <v>322</v>
      </c>
      <c r="AU350" s="153" t="s">
        <v>90</v>
      </c>
      <c r="AV350" s="12" t="s">
        <v>90</v>
      </c>
      <c r="AW350" s="12" t="s">
        <v>41</v>
      </c>
      <c r="AX350" s="12" t="s">
        <v>81</v>
      </c>
      <c r="AY350" s="153" t="s">
        <v>311</v>
      </c>
    </row>
    <row r="351" spans="2:65" s="13" customFormat="1" ht="11.25" x14ac:dyDescent="0.2">
      <c r="B351" s="159"/>
      <c r="D351" s="152" t="s">
        <v>322</v>
      </c>
      <c r="E351" s="160" t="s">
        <v>43</v>
      </c>
      <c r="F351" s="161" t="s">
        <v>331</v>
      </c>
      <c r="H351" s="162">
        <v>2</v>
      </c>
      <c r="I351" s="163"/>
      <c r="L351" s="159"/>
      <c r="M351" s="164"/>
      <c r="T351" s="165"/>
      <c r="AT351" s="160" t="s">
        <v>322</v>
      </c>
      <c r="AU351" s="160" t="s">
        <v>90</v>
      </c>
      <c r="AV351" s="13" t="s">
        <v>318</v>
      </c>
      <c r="AW351" s="13" t="s">
        <v>41</v>
      </c>
      <c r="AX351" s="13" t="s">
        <v>88</v>
      </c>
      <c r="AY351" s="160" t="s">
        <v>311</v>
      </c>
    </row>
    <row r="352" spans="2:65" s="11" customFormat="1" ht="22.9" customHeight="1" x14ac:dyDescent="0.2">
      <c r="B352" s="122"/>
      <c r="D352" s="123" t="s">
        <v>80</v>
      </c>
      <c r="E352" s="132" t="s">
        <v>868</v>
      </c>
      <c r="F352" s="132" t="s">
        <v>1865</v>
      </c>
      <c r="I352" s="125"/>
      <c r="J352" s="133">
        <f>BK352</f>
        <v>0</v>
      </c>
      <c r="L352" s="122"/>
      <c r="M352" s="127"/>
      <c r="P352" s="128">
        <f>SUM(P353:P357)</f>
        <v>0</v>
      </c>
      <c r="R352" s="128">
        <f>SUM(R353:R357)</f>
        <v>0</v>
      </c>
      <c r="T352" s="129">
        <f>SUM(T353:T357)</f>
        <v>0</v>
      </c>
      <c r="AR352" s="123" t="s">
        <v>88</v>
      </c>
      <c r="AT352" s="130" t="s">
        <v>80</v>
      </c>
      <c r="AU352" s="130" t="s">
        <v>88</v>
      </c>
      <c r="AY352" s="123" t="s">
        <v>311</v>
      </c>
      <c r="BK352" s="131">
        <f>SUM(BK353:BK357)</f>
        <v>0</v>
      </c>
    </row>
    <row r="353" spans="2:65" s="1" customFormat="1" ht="21.75" customHeight="1" x14ac:dyDescent="0.2">
      <c r="B353" s="34"/>
      <c r="C353" s="134" t="s">
        <v>627</v>
      </c>
      <c r="D353" s="134" t="s">
        <v>313</v>
      </c>
      <c r="E353" s="135" t="s">
        <v>876</v>
      </c>
      <c r="F353" s="136" t="s">
        <v>877</v>
      </c>
      <c r="G353" s="137" t="s">
        <v>371</v>
      </c>
      <c r="H353" s="138">
        <v>61.997999999999998</v>
      </c>
      <c r="I353" s="139"/>
      <c r="J353" s="140">
        <f>ROUND(I353*H353,2)</f>
        <v>0</v>
      </c>
      <c r="K353" s="136" t="s">
        <v>317</v>
      </c>
      <c r="L353" s="34"/>
      <c r="M353" s="141" t="s">
        <v>43</v>
      </c>
      <c r="N353" s="142" t="s">
        <v>52</v>
      </c>
      <c r="P353" s="143">
        <f>O353*H353</f>
        <v>0</v>
      </c>
      <c r="Q353" s="143">
        <v>0</v>
      </c>
      <c r="R353" s="143">
        <f>Q353*H353</f>
        <v>0</v>
      </c>
      <c r="S353" s="143">
        <v>0</v>
      </c>
      <c r="T353" s="144">
        <f>S353*H353</f>
        <v>0</v>
      </c>
      <c r="AR353" s="145" t="s">
        <v>318</v>
      </c>
      <c r="AT353" s="145" t="s">
        <v>313</v>
      </c>
      <c r="AU353" s="145" t="s">
        <v>90</v>
      </c>
      <c r="AY353" s="18" t="s">
        <v>311</v>
      </c>
      <c r="BE353" s="146">
        <f>IF(N353="základní",J353,0)</f>
        <v>0</v>
      </c>
      <c r="BF353" s="146">
        <f>IF(N353="snížená",J353,0)</f>
        <v>0</v>
      </c>
      <c r="BG353" s="146">
        <f>IF(N353="zákl. přenesená",J353,0)</f>
        <v>0</v>
      </c>
      <c r="BH353" s="146">
        <f>IF(N353="sníž. přenesená",J353,0)</f>
        <v>0</v>
      </c>
      <c r="BI353" s="146">
        <f>IF(N353="nulová",J353,0)</f>
        <v>0</v>
      </c>
      <c r="BJ353" s="18" t="s">
        <v>88</v>
      </c>
      <c r="BK353" s="146">
        <f>ROUND(I353*H353,2)</f>
        <v>0</v>
      </c>
      <c r="BL353" s="18" t="s">
        <v>318</v>
      </c>
      <c r="BM353" s="145" t="s">
        <v>6905</v>
      </c>
    </row>
    <row r="354" spans="2:65" s="1" customFormat="1" ht="11.25" x14ac:dyDescent="0.2">
      <c r="B354" s="34"/>
      <c r="D354" s="147" t="s">
        <v>320</v>
      </c>
      <c r="F354" s="148" t="s">
        <v>879</v>
      </c>
      <c r="I354" s="149"/>
      <c r="L354" s="34"/>
      <c r="M354" s="150"/>
      <c r="T354" s="55"/>
      <c r="AT354" s="18" t="s">
        <v>320</v>
      </c>
      <c r="AU354" s="18" t="s">
        <v>90</v>
      </c>
    </row>
    <row r="355" spans="2:65" s="1" customFormat="1" ht="24.2" customHeight="1" x14ac:dyDescent="0.2">
      <c r="B355" s="34"/>
      <c r="C355" s="134" t="s">
        <v>633</v>
      </c>
      <c r="D355" s="134" t="s">
        <v>313</v>
      </c>
      <c r="E355" s="135" t="s">
        <v>881</v>
      </c>
      <c r="F355" s="136" t="s">
        <v>882</v>
      </c>
      <c r="G355" s="137" t="s">
        <v>371</v>
      </c>
      <c r="H355" s="138">
        <v>557.98199999999997</v>
      </c>
      <c r="I355" s="139"/>
      <c r="J355" s="140">
        <f>ROUND(I355*H355,2)</f>
        <v>0</v>
      </c>
      <c r="K355" s="136" t="s">
        <v>317</v>
      </c>
      <c r="L355" s="34"/>
      <c r="M355" s="141" t="s">
        <v>43</v>
      </c>
      <c r="N355" s="142" t="s">
        <v>52</v>
      </c>
      <c r="P355" s="143">
        <f>O355*H355</f>
        <v>0</v>
      </c>
      <c r="Q355" s="143">
        <v>0</v>
      </c>
      <c r="R355" s="143">
        <f>Q355*H355</f>
        <v>0</v>
      </c>
      <c r="S355" s="143">
        <v>0</v>
      </c>
      <c r="T355" s="144">
        <f>S355*H355</f>
        <v>0</v>
      </c>
      <c r="AR355" s="145" t="s">
        <v>318</v>
      </c>
      <c r="AT355" s="145" t="s">
        <v>313</v>
      </c>
      <c r="AU355" s="145" t="s">
        <v>90</v>
      </c>
      <c r="AY355" s="18" t="s">
        <v>311</v>
      </c>
      <c r="BE355" s="146">
        <f>IF(N355="základní",J355,0)</f>
        <v>0</v>
      </c>
      <c r="BF355" s="146">
        <f>IF(N355="snížená",J355,0)</f>
        <v>0</v>
      </c>
      <c r="BG355" s="146">
        <f>IF(N355="zákl. přenesená",J355,0)</f>
        <v>0</v>
      </c>
      <c r="BH355" s="146">
        <f>IF(N355="sníž. přenesená",J355,0)</f>
        <v>0</v>
      </c>
      <c r="BI355" s="146">
        <f>IF(N355="nulová",J355,0)</f>
        <v>0</v>
      </c>
      <c r="BJ355" s="18" t="s">
        <v>88</v>
      </c>
      <c r="BK355" s="146">
        <f>ROUND(I355*H355,2)</f>
        <v>0</v>
      </c>
      <c r="BL355" s="18" t="s">
        <v>318</v>
      </c>
      <c r="BM355" s="145" t="s">
        <v>6906</v>
      </c>
    </row>
    <row r="356" spans="2:65" s="1" customFormat="1" ht="11.25" x14ac:dyDescent="0.2">
      <c r="B356" s="34"/>
      <c r="D356" s="147" t="s">
        <v>320</v>
      </c>
      <c r="F356" s="148" t="s">
        <v>884</v>
      </c>
      <c r="I356" s="149"/>
      <c r="L356" s="34"/>
      <c r="M356" s="150"/>
      <c r="T356" s="55"/>
      <c r="AT356" s="18" t="s">
        <v>320</v>
      </c>
      <c r="AU356" s="18" t="s">
        <v>90</v>
      </c>
    </row>
    <row r="357" spans="2:65" s="12" customFormat="1" ht="11.25" x14ac:dyDescent="0.2">
      <c r="B357" s="151"/>
      <c r="D357" s="152" t="s">
        <v>322</v>
      </c>
      <c r="F357" s="154" t="s">
        <v>6907</v>
      </c>
      <c r="H357" s="155">
        <v>557.98199999999997</v>
      </c>
      <c r="I357" s="156"/>
      <c r="L357" s="151"/>
      <c r="M357" s="157"/>
      <c r="T357" s="158"/>
      <c r="AT357" s="153" t="s">
        <v>322</v>
      </c>
      <c r="AU357" s="153" t="s">
        <v>90</v>
      </c>
      <c r="AV357" s="12" t="s">
        <v>90</v>
      </c>
      <c r="AW357" s="12" t="s">
        <v>4</v>
      </c>
      <c r="AX357" s="12" t="s">
        <v>88</v>
      </c>
      <c r="AY357" s="153" t="s">
        <v>311</v>
      </c>
    </row>
    <row r="358" spans="2:65" s="11" customFormat="1" ht="22.9" customHeight="1" x14ac:dyDescent="0.2">
      <c r="B358" s="122"/>
      <c r="D358" s="123" t="s">
        <v>80</v>
      </c>
      <c r="E358" s="132" t="s">
        <v>898</v>
      </c>
      <c r="F358" s="132" t="s">
        <v>899</v>
      </c>
      <c r="I358" s="125"/>
      <c r="J358" s="133">
        <f>BK358</f>
        <v>0</v>
      </c>
      <c r="L358" s="122"/>
      <c r="M358" s="127"/>
      <c r="P358" s="128">
        <f>SUM(P359:P360)</f>
        <v>0</v>
      </c>
      <c r="R358" s="128">
        <f>SUM(R359:R360)</f>
        <v>0</v>
      </c>
      <c r="T358" s="129">
        <f>SUM(T359:T360)</f>
        <v>0</v>
      </c>
      <c r="AR358" s="123" t="s">
        <v>88</v>
      </c>
      <c r="AT358" s="130" t="s">
        <v>80</v>
      </c>
      <c r="AU358" s="130" t="s">
        <v>88</v>
      </c>
      <c r="AY358" s="123" t="s">
        <v>311</v>
      </c>
      <c r="BK358" s="131">
        <f>SUM(BK359:BK360)</f>
        <v>0</v>
      </c>
    </row>
    <row r="359" spans="2:65" s="1" customFormat="1" ht="33" customHeight="1" x14ac:dyDescent="0.2">
      <c r="B359" s="34"/>
      <c r="C359" s="134" t="s">
        <v>639</v>
      </c>
      <c r="D359" s="134" t="s">
        <v>313</v>
      </c>
      <c r="E359" s="135" t="s">
        <v>6908</v>
      </c>
      <c r="F359" s="136" t="s">
        <v>6909</v>
      </c>
      <c r="G359" s="137" t="s">
        <v>371</v>
      </c>
      <c r="H359" s="138">
        <v>530.77499999999998</v>
      </c>
      <c r="I359" s="139"/>
      <c r="J359" s="140">
        <f>ROUND(I359*H359,2)</f>
        <v>0</v>
      </c>
      <c r="K359" s="136" t="s">
        <v>317</v>
      </c>
      <c r="L359" s="34"/>
      <c r="M359" s="141" t="s">
        <v>43</v>
      </c>
      <c r="N359" s="142" t="s">
        <v>52</v>
      </c>
      <c r="P359" s="143">
        <f>O359*H359</f>
        <v>0</v>
      </c>
      <c r="Q359" s="143">
        <v>0</v>
      </c>
      <c r="R359" s="143">
        <f>Q359*H359</f>
        <v>0</v>
      </c>
      <c r="S359" s="143">
        <v>0</v>
      </c>
      <c r="T359" s="144">
        <f>S359*H359</f>
        <v>0</v>
      </c>
      <c r="AR359" s="145" t="s">
        <v>318</v>
      </c>
      <c r="AT359" s="145" t="s">
        <v>313</v>
      </c>
      <c r="AU359" s="145" t="s">
        <v>90</v>
      </c>
      <c r="AY359" s="18" t="s">
        <v>311</v>
      </c>
      <c r="BE359" s="146">
        <f>IF(N359="základní",J359,0)</f>
        <v>0</v>
      </c>
      <c r="BF359" s="146">
        <f>IF(N359="snížená",J359,0)</f>
        <v>0</v>
      </c>
      <c r="BG359" s="146">
        <f>IF(N359="zákl. přenesená",J359,0)</f>
        <v>0</v>
      </c>
      <c r="BH359" s="146">
        <f>IF(N359="sníž. přenesená",J359,0)</f>
        <v>0</v>
      </c>
      <c r="BI359" s="146">
        <f>IF(N359="nulová",J359,0)</f>
        <v>0</v>
      </c>
      <c r="BJ359" s="18" t="s">
        <v>88</v>
      </c>
      <c r="BK359" s="146">
        <f>ROUND(I359*H359,2)</f>
        <v>0</v>
      </c>
      <c r="BL359" s="18" t="s">
        <v>318</v>
      </c>
      <c r="BM359" s="145" t="s">
        <v>6910</v>
      </c>
    </row>
    <row r="360" spans="2:65" s="1" customFormat="1" ht="11.25" x14ac:dyDescent="0.2">
      <c r="B360" s="34"/>
      <c r="D360" s="147" t="s">
        <v>320</v>
      </c>
      <c r="F360" s="148" t="s">
        <v>6911</v>
      </c>
      <c r="I360" s="149"/>
      <c r="L360" s="34"/>
      <c r="M360" s="150"/>
      <c r="T360" s="55"/>
      <c r="AT360" s="18" t="s">
        <v>320</v>
      </c>
      <c r="AU360" s="18" t="s">
        <v>90</v>
      </c>
    </row>
    <row r="361" spans="2:65" s="11" customFormat="1" ht="25.9" customHeight="1" x14ac:dyDescent="0.2">
      <c r="B361" s="122"/>
      <c r="D361" s="123" t="s">
        <v>80</v>
      </c>
      <c r="E361" s="124" t="s">
        <v>2095</v>
      </c>
      <c r="F361" s="124" t="s">
        <v>2095</v>
      </c>
      <c r="I361" s="125"/>
      <c r="J361" s="126">
        <f>BK361</f>
        <v>0</v>
      </c>
      <c r="L361" s="122"/>
      <c r="M361" s="127"/>
      <c r="P361" s="128">
        <f>P362</f>
        <v>0</v>
      </c>
      <c r="R361" s="128">
        <f>R362</f>
        <v>0</v>
      </c>
      <c r="T361" s="129">
        <f>T362</f>
        <v>0</v>
      </c>
      <c r="AR361" s="123" t="s">
        <v>88</v>
      </c>
      <c r="AT361" s="130" t="s">
        <v>80</v>
      </c>
      <c r="AU361" s="130" t="s">
        <v>81</v>
      </c>
      <c r="AY361" s="123" t="s">
        <v>311</v>
      </c>
      <c r="BK361" s="131">
        <f>BK362</f>
        <v>0</v>
      </c>
    </row>
    <row r="362" spans="2:65" s="11" customFormat="1" ht="22.9" customHeight="1" x14ac:dyDescent="0.2">
      <c r="B362" s="122"/>
      <c r="D362" s="123" t="s">
        <v>80</v>
      </c>
      <c r="E362" s="132" t="s">
        <v>2096</v>
      </c>
      <c r="F362" s="132" t="s">
        <v>887</v>
      </c>
      <c r="I362" s="125"/>
      <c r="J362" s="133">
        <f>BK362</f>
        <v>0</v>
      </c>
      <c r="L362" s="122"/>
      <c r="M362" s="127"/>
      <c r="P362" s="128">
        <f>SUM(P363:P368)</f>
        <v>0</v>
      </c>
      <c r="R362" s="128">
        <f>SUM(R363:R368)</f>
        <v>0</v>
      </c>
      <c r="T362" s="129">
        <f>SUM(T363:T368)</f>
        <v>0</v>
      </c>
      <c r="AR362" s="123" t="s">
        <v>88</v>
      </c>
      <c r="AT362" s="130" t="s">
        <v>80</v>
      </c>
      <c r="AU362" s="130" t="s">
        <v>88</v>
      </c>
      <c r="AY362" s="123" t="s">
        <v>311</v>
      </c>
      <c r="BK362" s="131">
        <f>SUM(BK363:BK368)</f>
        <v>0</v>
      </c>
    </row>
    <row r="363" spans="2:65" s="1" customFormat="1" ht="24.2" customHeight="1" x14ac:dyDescent="0.2">
      <c r="B363" s="34"/>
      <c r="C363" s="134" t="s">
        <v>645</v>
      </c>
      <c r="D363" s="134" t="s">
        <v>313</v>
      </c>
      <c r="E363" s="135" t="s">
        <v>1849</v>
      </c>
      <c r="F363" s="136" t="s">
        <v>1850</v>
      </c>
      <c r="G363" s="137" t="s">
        <v>371</v>
      </c>
      <c r="H363" s="138">
        <v>612.43600000000004</v>
      </c>
      <c r="I363" s="139"/>
      <c r="J363" s="140">
        <f>ROUND(I363*H363,2)</f>
        <v>0</v>
      </c>
      <c r="K363" s="136" t="s">
        <v>317</v>
      </c>
      <c r="L363" s="34"/>
      <c r="M363" s="141" t="s">
        <v>43</v>
      </c>
      <c r="N363" s="142" t="s">
        <v>52</v>
      </c>
      <c r="P363" s="143">
        <f>O363*H363</f>
        <v>0</v>
      </c>
      <c r="Q363" s="143">
        <v>0</v>
      </c>
      <c r="R363" s="143">
        <f>Q363*H363</f>
        <v>0</v>
      </c>
      <c r="S363" s="143">
        <v>0</v>
      </c>
      <c r="T363" s="144">
        <f>S363*H363</f>
        <v>0</v>
      </c>
      <c r="AR363" s="145" t="s">
        <v>318</v>
      </c>
      <c r="AT363" s="145" t="s">
        <v>313</v>
      </c>
      <c r="AU363" s="145" t="s">
        <v>90</v>
      </c>
      <c r="AY363" s="18" t="s">
        <v>311</v>
      </c>
      <c r="BE363" s="146">
        <f>IF(N363="základní",J363,0)</f>
        <v>0</v>
      </c>
      <c r="BF363" s="146">
        <f>IF(N363="snížená",J363,0)</f>
        <v>0</v>
      </c>
      <c r="BG363" s="146">
        <f>IF(N363="zákl. přenesená",J363,0)</f>
        <v>0</v>
      </c>
      <c r="BH363" s="146">
        <f>IF(N363="sníž. přenesená",J363,0)</f>
        <v>0</v>
      </c>
      <c r="BI363" s="146">
        <f>IF(N363="nulová",J363,0)</f>
        <v>0</v>
      </c>
      <c r="BJ363" s="18" t="s">
        <v>88</v>
      </c>
      <c r="BK363" s="146">
        <f>ROUND(I363*H363,2)</f>
        <v>0</v>
      </c>
      <c r="BL363" s="18" t="s">
        <v>318</v>
      </c>
      <c r="BM363" s="145" t="s">
        <v>6912</v>
      </c>
    </row>
    <row r="364" spans="2:65" s="1" customFormat="1" ht="11.25" x14ac:dyDescent="0.2">
      <c r="B364" s="34"/>
      <c r="D364" s="147" t="s">
        <v>320</v>
      </c>
      <c r="F364" s="148" t="s">
        <v>1852</v>
      </c>
      <c r="I364" s="149"/>
      <c r="L364" s="34"/>
      <c r="M364" s="150"/>
      <c r="T364" s="55"/>
      <c r="AT364" s="18" t="s">
        <v>320</v>
      </c>
      <c r="AU364" s="18" t="s">
        <v>90</v>
      </c>
    </row>
    <row r="365" spans="2:65" s="12" customFormat="1" ht="11.25" x14ac:dyDescent="0.2">
      <c r="B365" s="151"/>
      <c r="D365" s="152" t="s">
        <v>322</v>
      </c>
      <c r="E365" s="153" t="s">
        <v>43</v>
      </c>
      <c r="F365" s="154" t="s">
        <v>6913</v>
      </c>
      <c r="H365" s="155">
        <v>612.43600000000004</v>
      </c>
      <c r="I365" s="156"/>
      <c r="L365" s="151"/>
      <c r="M365" s="157"/>
      <c r="T365" s="158"/>
      <c r="AT365" s="153" t="s">
        <v>322</v>
      </c>
      <c r="AU365" s="153" t="s">
        <v>90</v>
      </c>
      <c r="AV365" s="12" t="s">
        <v>90</v>
      </c>
      <c r="AW365" s="12" t="s">
        <v>41</v>
      </c>
      <c r="AX365" s="12" t="s">
        <v>81</v>
      </c>
      <c r="AY365" s="153" t="s">
        <v>311</v>
      </c>
    </row>
    <row r="366" spans="2:65" s="13" customFormat="1" ht="11.25" x14ac:dyDescent="0.2">
      <c r="B366" s="159"/>
      <c r="D366" s="152" t="s">
        <v>322</v>
      </c>
      <c r="E366" s="160" t="s">
        <v>43</v>
      </c>
      <c r="F366" s="161" t="s">
        <v>331</v>
      </c>
      <c r="H366" s="162">
        <v>612.43600000000004</v>
      </c>
      <c r="I366" s="163"/>
      <c r="L366" s="159"/>
      <c r="M366" s="164"/>
      <c r="T366" s="165"/>
      <c r="AT366" s="160" t="s">
        <v>322</v>
      </c>
      <c r="AU366" s="160" t="s">
        <v>90</v>
      </c>
      <c r="AV366" s="13" t="s">
        <v>318</v>
      </c>
      <c r="AW366" s="13" t="s">
        <v>41</v>
      </c>
      <c r="AX366" s="13" t="s">
        <v>88</v>
      </c>
      <c r="AY366" s="160" t="s">
        <v>311</v>
      </c>
    </row>
    <row r="367" spans="2:65" s="1" customFormat="1" ht="24.2" customHeight="1" x14ac:dyDescent="0.2">
      <c r="B367" s="34"/>
      <c r="C367" s="134" t="s">
        <v>651</v>
      </c>
      <c r="D367" s="134" t="s">
        <v>313</v>
      </c>
      <c r="E367" s="135" t="s">
        <v>1877</v>
      </c>
      <c r="F367" s="136" t="s">
        <v>1878</v>
      </c>
      <c r="G367" s="137" t="s">
        <v>371</v>
      </c>
      <c r="H367" s="138">
        <v>61.997999999999998</v>
      </c>
      <c r="I367" s="139"/>
      <c r="J367" s="140">
        <f>ROUND(I367*H367,2)</f>
        <v>0</v>
      </c>
      <c r="K367" s="136" t="s">
        <v>317</v>
      </c>
      <c r="L367" s="34"/>
      <c r="M367" s="141" t="s">
        <v>43</v>
      </c>
      <c r="N367" s="142" t="s">
        <v>52</v>
      </c>
      <c r="P367" s="143">
        <f>O367*H367</f>
        <v>0</v>
      </c>
      <c r="Q367" s="143">
        <v>0</v>
      </c>
      <c r="R367" s="143">
        <f>Q367*H367</f>
        <v>0</v>
      </c>
      <c r="S367" s="143">
        <v>0</v>
      </c>
      <c r="T367" s="144">
        <f>S367*H367</f>
        <v>0</v>
      </c>
      <c r="AR367" s="145" t="s">
        <v>318</v>
      </c>
      <c r="AT367" s="145" t="s">
        <v>313</v>
      </c>
      <c r="AU367" s="145" t="s">
        <v>90</v>
      </c>
      <c r="AY367" s="18" t="s">
        <v>311</v>
      </c>
      <c r="BE367" s="146">
        <f>IF(N367="základní",J367,0)</f>
        <v>0</v>
      </c>
      <c r="BF367" s="146">
        <f>IF(N367="snížená",J367,0)</f>
        <v>0</v>
      </c>
      <c r="BG367" s="146">
        <f>IF(N367="zákl. přenesená",J367,0)</f>
        <v>0</v>
      </c>
      <c r="BH367" s="146">
        <f>IF(N367="sníž. přenesená",J367,0)</f>
        <v>0</v>
      </c>
      <c r="BI367" s="146">
        <f>IF(N367="nulová",J367,0)</f>
        <v>0</v>
      </c>
      <c r="BJ367" s="18" t="s">
        <v>88</v>
      </c>
      <c r="BK367" s="146">
        <f>ROUND(I367*H367,2)</f>
        <v>0</v>
      </c>
      <c r="BL367" s="18" t="s">
        <v>318</v>
      </c>
      <c r="BM367" s="145" t="s">
        <v>6914</v>
      </c>
    </row>
    <row r="368" spans="2:65" s="1" customFormat="1" ht="11.25" x14ac:dyDescent="0.2">
      <c r="B368" s="34"/>
      <c r="D368" s="147" t="s">
        <v>320</v>
      </c>
      <c r="F368" s="148" t="s">
        <v>1880</v>
      </c>
      <c r="I368" s="149"/>
      <c r="L368" s="34"/>
      <c r="M368" s="194"/>
      <c r="N368" s="195"/>
      <c r="O368" s="195"/>
      <c r="P368" s="195"/>
      <c r="Q368" s="195"/>
      <c r="R368" s="195"/>
      <c r="S368" s="195"/>
      <c r="T368" s="196"/>
      <c r="AT368" s="18" t="s">
        <v>320</v>
      </c>
      <c r="AU368" s="18" t="s">
        <v>90</v>
      </c>
    </row>
    <row r="369" spans="2:12" s="1" customFormat="1" ht="6.95" customHeight="1" x14ac:dyDescent="0.2">
      <c r="B369" s="43"/>
      <c r="C369" s="44"/>
      <c r="D369" s="44"/>
      <c r="E369" s="44"/>
      <c r="F369" s="44"/>
      <c r="G369" s="44"/>
      <c r="H369" s="44"/>
      <c r="I369" s="44"/>
      <c r="J369" s="44"/>
      <c r="K369" s="44"/>
      <c r="L369" s="34"/>
    </row>
  </sheetData>
  <sheetProtection algorithmName="SHA-512" hashValue="ODRK0DQ7t2ZxW7k/+cCwCr3kzifpOcBCUohDOPI87IflOSV7BbijLWC6+j4i7N55sZk6N7SLjUZ6kYfBJmnmCw==" saltValue="sZmf5/1uk8nC6unPYp9FqiGn/Z8alKHDqXzNNv+m4QeoFBSJT3C24OKqIT5kpF78kOLM22s9dfgRKMPvg+PjAw==" spinCount="100000" sheet="1" objects="1" scenarios="1" formatColumns="0" formatRows="0" autoFilter="0"/>
  <autoFilter ref="C87:K368" xr:uid="{00000000-0009-0000-0000-00001B000000}"/>
  <mergeCells count="9">
    <mergeCell ref="E50:H50"/>
    <mergeCell ref="E78:H78"/>
    <mergeCell ref="E80:H80"/>
    <mergeCell ref="L2:V2"/>
    <mergeCell ref="E7:H7"/>
    <mergeCell ref="E9:H9"/>
    <mergeCell ref="E18:H18"/>
    <mergeCell ref="E27:H27"/>
    <mergeCell ref="E48:H48"/>
  </mergeCells>
  <hyperlinks>
    <hyperlink ref="F92" r:id="rId1" xr:uid="{00000000-0004-0000-1B00-000000000000}"/>
    <hyperlink ref="F96" r:id="rId2" xr:uid="{00000000-0004-0000-1B00-000001000000}"/>
    <hyperlink ref="F98" r:id="rId3" xr:uid="{00000000-0004-0000-1B00-000002000000}"/>
    <hyperlink ref="F110" r:id="rId4" xr:uid="{00000000-0004-0000-1B00-000003000000}"/>
    <hyperlink ref="F114" r:id="rId5" xr:uid="{00000000-0004-0000-1B00-000004000000}"/>
    <hyperlink ref="F125" r:id="rId6" xr:uid="{00000000-0004-0000-1B00-000005000000}"/>
    <hyperlink ref="F130" r:id="rId7" xr:uid="{00000000-0004-0000-1B00-000006000000}"/>
    <hyperlink ref="F134" r:id="rId8" xr:uid="{00000000-0004-0000-1B00-000007000000}"/>
    <hyperlink ref="F140" r:id="rId9" xr:uid="{00000000-0004-0000-1B00-000008000000}"/>
    <hyperlink ref="F149" r:id="rId10" xr:uid="{00000000-0004-0000-1B00-000009000000}"/>
    <hyperlink ref="F163" r:id="rId11" xr:uid="{00000000-0004-0000-1B00-00000A000000}"/>
    <hyperlink ref="F175" r:id="rId12" xr:uid="{00000000-0004-0000-1B00-00000B000000}"/>
    <hyperlink ref="F187" r:id="rId13" xr:uid="{00000000-0004-0000-1B00-00000C000000}"/>
    <hyperlink ref="F198" r:id="rId14" xr:uid="{00000000-0004-0000-1B00-00000D000000}"/>
    <hyperlink ref="F204" r:id="rId15" xr:uid="{00000000-0004-0000-1B00-00000E000000}"/>
    <hyperlink ref="F207" r:id="rId16" xr:uid="{00000000-0004-0000-1B00-00000F000000}"/>
    <hyperlink ref="F224" r:id="rId17" xr:uid="{00000000-0004-0000-1B00-000010000000}"/>
    <hyperlink ref="F241" r:id="rId18" xr:uid="{00000000-0004-0000-1B00-000011000000}"/>
    <hyperlink ref="F243" r:id="rId19" xr:uid="{00000000-0004-0000-1B00-000012000000}"/>
    <hyperlink ref="F247" r:id="rId20" xr:uid="{00000000-0004-0000-1B00-000013000000}"/>
    <hyperlink ref="F270" r:id="rId21" xr:uid="{00000000-0004-0000-1B00-000014000000}"/>
    <hyperlink ref="F276" r:id="rId22" xr:uid="{00000000-0004-0000-1B00-000015000000}"/>
    <hyperlink ref="F286" r:id="rId23" xr:uid="{00000000-0004-0000-1B00-000016000000}"/>
    <hyperlink ref="F299" r:id="rId24" xr:uid="{00000000-0004-0000-1B00-000017000000}"/>
    <hyperlink ref="F306" r:id="rId25" xr:uid="{00000000-0004-0000-1B00-000018000000}"/>
    <hyperlink ref="F321" r:id="rId26" xr:uid="{00000000-0004-0000-1B00-000019000000}"/>
    <hyperlink ref="F345" r:id="rId27" xr:uid="{00000000-0004-0000-1B00-00001A000000}"/>
    <hyperlink ref="F349" r:id="rId28" xr:uid="{00000000-0004-0000-1B00-00001B000000}"/>
    <hyperlink ref="F354" r:id="rId29" xr:uid="{00000000-0004-0000-1B00-00001C000000}"/>
    <hyperlink ref="F356" r:id="rId30" xr:uid="{00000000-0004-0000-1B00-00001D000000}"/>
    <hyperlink ref="F360" r:id="rId31" xr:uid="{00000000-0004-0000-1B00-00001E000000}"/>
    <hyperlink ref="F364" r:id="rId32" xr:uid="{00000000-0004-0000-1B00-00001F000000}"/>
    <hyperlink ref="F368" r:id="rId33" xr:uid="{00000000-0004-0000-1B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9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192</v>
      </c>
      <c r="AZ2" s="92" t="s">
        <v>6915</v>
      </c>
      <c r="BA2" s="92" t="s">
        <v>6916</v>
      </c>
      <c r="BB2" s="92" t="s">
        <v>250</v>
      </c>
      <c r="BC2" s="92" t="s">
        <v>6917</v>
      </c>
      <c r="BD2" s="92" t="s">
        <v>90</v>
      </c>
    </row>
    <row r="3" spans="2:56" ht="6.95" customHeight="1" x14ac:dyDescent="0.2">
      <c r="B3" s="19"/>
      <c r="C3" s="20"/>
      <c r="D3" s="20"/>
      <c r="E3" s="20"/>
      <c r="F3" s="20"/>
      <c r="G3" s="20"/>
      <c r="H3" s="20"/>
      <c r="I3" s="20"/>
      <c r="J3" s="20"/>
      <c r="K3" s="20"/>
      <c r="L3" s="21"/>
      <c r="AT3" s="18" t="s">
        <v>90</v>
      </c>
    </row>
    <row r="4" spans="2:56" ht="24.95" customHeight="1" x14ac:dyDescent="0.2">
      <c r="B4" s="21"/>
      <c r="D4" s="22" t="s">
        <v>255</v>
      </c>
      <c r="L4" s="21"/>
      <c r="M4" s="93" t="s">
        <v>10</v>
      </c>
      <c r="AT4" s="18" t="s">
        <v>4</v>
      </c>
    </row>
    <row r="5" spans="2:56" ht="6.95" customHeight="1" x14ac:dyDescent="0.2">
      <c r="B5" s="21"/>
      <c r="L5" s="21"/>
    </row>
    <row r="6" spans="2:56" ht="12" customHeight="1" x14ac:dyDescent="0.2">
      <c r="B6" s="21"/>
      <c r="D6" s="28" t="s">
        <v>16</v>
      </c>
      <c r="L6" s="21"/>
    </row>
    <row r="7" spans="2:56" ht="16.5" customHeight="1" x14ac:dyDescent="0.2">
      <c r="B7" s="21"/>
      <c r="E7" s="339" t="str">
        <f>'Rekapitulace stavby'!K6</f>
        <v>Stavba č. 3145 TV Vinoř, etapa 0012 – ČOV Vinoř</v>
      </c>
      <c r="F7" s="340"/>
      <c r="G7" s="340"/>
      <c r="H7" s="340"/>
      <c r="L7" s="21"/>
    </row>
    <row r="8" spans="2:56" s="1" customFormat="1" ht="12" customHeight="1" x14ac:dyDescent="0.2">
      <c r="B8" s="34"/>
      <c r="D8" s="28" t="s">
        <v>265</v>
      </c>
      <c r="L8" s="34"/>
    </row>
    <row r="9" spans="2:56" s="1" customFormat="1" ht="16.5" customHeight="1" x14ac:dyDescent="0.2">
      <c r="B9" s="34"/>
      <c r="E9" s="322" t="s">
        <v>6918</v>
      </c>
      <c r="F9" s="341"/>
      <c r="G9" s="341"/>
      <c r="H9" s="341"/>
      <c r="L9" s="34"/>
    </row>
    <row r="10" spans="2:56" s="1" customFormat="1" ht="11.25" x14ac:dyDescent="0.2">
      <c r="B10" s="34"/>
      <c r="L10" s="34"/>
    </row>
    <row r="11" spans="2:56" s="1" customFormat="1" ht="12" customHeight="1" x14ac:dyDescent="0.2">
      <c r="B11" s="34"/>
      <c r="D11" s="28" t="s">
        <v>18</v>
      </c>
      <c r="F11" s="26" t="s">
        <v>19</v>
      </c>
      <c r="I11" s="28" t="s">
        <v>20</v>
      </c>
      <c r="J11" s="26" t="s">
        <v>43</v>
      </c>
      <c r="L11" s="34"/>
    </row>
    <row r="12" spans="2:56" s="1" customFormat="1" ht="12" customHeight="1" x14ac:dyDescent="0.2">
      <c r="B12" s="34"/>
      <c r="D12" s="28" t="s">
        <v>22</v>
      </c>
      <c r="F12" s="26" t="s">
        <v>23</v>
      </c>
      <c r="I12" s="28" t="s">
        <v>24</v>
      </c>
      <c r="J12" s="51" t="str">
        <f>'Rekapitulace stavby'!AN8</f>
        <v>5.8.2025 - revize</v>
      </c>
      <c r="L12" s="34"/>
    </row>
    <row r="13" spans="2:56" s="1" customFormat="1" ht="10.9" customHeight="1" x14ac:dyDescent="0.2">
      <c r="B13" s="34"/>
      <c r="L13" s="34"/>
    </row>
    <row r="14" spans="2:56" s="1" customFormat="1" ht="12" customHeight="1" x14ac:dyDescent="0.2">
      <c r="B14" s="34"/>
      <c r="D14" s="28" t="s">
        <v>29</v>
      </c>
      <c r="I14" s="28" t="s">
        <v>30</v>
      </c>
      <c r="J14" s="26" t="s">
        <v>31</v>
      </c>
      <c r="L14" s="34"/>
    </row>
    <row r="15" spans="2:56" s="1" customFormat="1" ht="18" customHeight="1" x14ac:dyDescent="0.2">
      <c r="B15" s="34"/>
      <c r="E15" s="26" t="s">
        <v>32</v>
      </c>
      <c r="I15" s="28" t="s">
        <v>33</v>
      </c>
      <c r="J15" s="26" t="s">
        <v>34</v>
      </c>
      <c r="L15" s="34"/>
    </row>
    <row r="16" spans="2:5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ROUND(J83,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ROUND((SUM(BE83:BE197)),  2)</f>
        <v>0</v>
      </c>
      <c r="I33" s="96">
        <v>0.21</v>
      </c>
      <c r="J33" s="84">
        <f>ROUND(((SUM(BE83:BE197))*I33),  2)</f>
        <v>0</v>
      </c>
      <c r="L33" s="34"/>
    </row>
    <row r="34" spans="2:12" s="1" customFormat="1" ht="14.45" customHeight="1" x14ac:dyDescent="0.2">
      <c r="B34" s="34"/>
      <c r="E34" s="28" t="s">
        <v>53</v>
      </c>
      <c r="F34" s="84">
        <f>ROUND((SUM(BF83:BF197)),  2)</f>
        <v>0</v>
      </c>
      <c r="I34" s="96">
        <v>0.12</v>
      </c>
      <c r="J34" s="84">
        <f>ROUND(((SUM(BF83:BF197))*I34),  2)</f>
        <v>0</v>
      </c>
      <c r="L34" s="34"/>
    </row>
    <row r="35" spans="2:12" s="1" customFormat="1" ht="14.45" hidden="1" customHeight="1" x14ac:dyDescent="0.2">
      <c r="B35" s="34"/>
      <c r="E35" s="28" t="s">
        <v>54</v>
      </c>
      <c r="F35" s="84">
        <f>ROUND((SUM(BG83:BG197)),  2)</f>
        <v>0</v>
      </c>
      <c r="I35" s="96">
        <v>0.21</v>
      </c>
      <c r="J35" s="84">
        <f>0</f>
        <v>0</v>
      </c>
      <c r="L35" s="34"/>
    </row>
    <row r="36" spans="2:12" s="1" customFormat="1" ht="14.45" hidden="1" customHeight="1" x14ac:dyDescent="0.2">
      <c r="B36" s="34"/>
      <c r="E36" s="28" t="s">
        <v>55</v>
      </c>
      <c r="F36" s="84">
        <f>ROUND((SUM(BH83:BH197)),  2)</f>
        <v>0</v>
      </c>
      <c r="I36" s="96">
        <v>0.12</v>
      </c>
      <c r="J36" s="84">
        <f>0</f>
        <v>0</v>
      </c>
      <c r="L36" s="34"/>
    </row>
    <row r="37" spans="2:12" s="1" customFormat="1" ht="14.45" hidden="1" customHeight="1" x14ac:dyDescent="0.2">
      <c r="B37" s="34"/>
      <c r="E37" s="28" t="s">
        <v>56</v>
      </c>
      <c r="F37" s="84">
        <f>ROUND((SUM(BI83:BI197)),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SO14 - Terénní a sadové úpravy</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J83</f>
        <v>0</v>
      </c>
      <c r="L59" s="34"/>
      <c r="AU59" s="18" t="s">
        <v>272</v>
      </c>
    </row>
    <row r="60" spans="2:47" s="8" customFormat="1" ht="24.95" customHeight="1" x14ac:dyDescent="0.2">
      <c r="B60" s="106"/>
      <c r="D60" s="107" t="s">
        <v>273</v>
      </c>
      <c r="E60" s="108"/>
      <c r="F60" s="108"/>
      <c r="G60" s="108"/>
      <c r="H60" s="108"/>
      <c r="I60" s="108"/>
      <c r="J60" s="109">
        <f>J84</f>
        <v>0</v>
      </c>
      <c r="L60" s="106"/>
    </row>
    <row r="61" spans="2:47" s="9" customFormat="1" ht="19.899999999999999" customHeight="1" x14ac:dyDescent="0.2">
      <c r="B61" s="110"/>
      <c r="D61" s="111" t="s">
        <v>1627</v>
      </c>
      <c r="E61" s="112"/>
      <c r="F61" s="112"/>
      <c r="G61" s="112"/>
      <c r="H61" s="112"/>
      <c r="I61" s="112"/>
      <c r="J61" s="113">
        <f>J85</f>
        <v>0</v>
      </c>
      <c r="L61" s="110"/>
    </row>
    <row r="62" spans="2:47" s="9" customFormat="1" ht="19.899999999999999" customHeight="1" x14ac:dyDescent="0.2">
      <c r="B62" s="110"/>
      <c r="D62" s="111" t="s">
        <v>280</v>
      </c>
      <c r="E62" s="112"/>
      <c r="F62" s="112"/>
      <c r="G62" s="112"/>
      <c r="H62" s="112"/>
      <c r="I62" s="112"/>
      <c r="J62" s="113">
        <f>J190</f>
        <v>0</v>
      </c>
      <c r="L62" s="110"/>
    </row>
    <row r="63" spans="2:47" s="9" customFormat="1" ht="19.899999999999999" customHeight="1" x14ac:dyDescent="0.2">
      <c r="B63" s="110"/>
      <c r="D63" s="111" t="s">
        <v>281</v>
      </c>
      <c r="E63" s="112"/>
      <c r="F63" s="112"/>
      <c r="G63" s="112"/>
      <c r="H63" s="112"/>
      <c r="I63" s="112"/>
      <c r="J63" s="113">
        <f>J195</f>
        <v>0</v>
      </c>
      <c r="L63" s="110"/>
    </row>
    <row r="64" spans="2:47" s="1" customFormat="1" ht="21.75" customHeight="1" x14ac:dyDescent="0.2">
      <c r="B64" s="34"/>
      <c r="L64" s="34"/>
    </row>
    <row r="65" spans="2:12" s="1" customFormat="1" ht="6.95" customHeight="1" x14ac:dyDescent="0.2">
      <c r="B65" s="43"/>
      <c r="C65" s="44"/>
      <c r="D65" s="44"/>
      <c r="E65" s="44"/>
      <c r="F65" s="44"/>
      <c r="G65" s="44"/>
      <c r="H65" s="44"/>
      <c r="I65" s="44"/>
      <c r="J65" s="44"/>
      <c r="K65" s="44"/>
      <c r="L65" s="34"/>
    </row>
    <row r="69" spans="2:12" s="1" customFormat="1" ht="6.95" customHeight="1" x14ac:dyDescent="0.2">
      <c r="B69" s="45"/>
      <c r="C69" s="46"/>
      <c r="D69" s="46"/>
      <c r="E69" s="46"/>
      <c r="F69" s="46"/>
      <c r="G69" s="46"/>
      <c r="H69" s="46"/>
      <c r="I69" s="46"/>
      <c r="J69" s="46"/>
      <c r="K69" s="46"/>
      <c r="L69" s="34"/>
    </row>
    <row r="70" spans="2:12" s="1" customFormat="1" ht="24.95" customHeight="1" x14ac:dyDescent="0.2">
      <c r="B70" s="34"/>
      <c r="C70" s="22" t="s">
        <v>296</v>
      </c>
      <c r="L70" s="34"/>
    </row>
    <row r="71" spans="2:12" s="1" customFormat="1" ht="6.95" customHeight="1" x14ac:dyDescent="0.2">
      <c r="B71" s="34"/>
      <c r="L71" s="34"/>
    </row>
    <row r="72" spans="2:12" s="1" customFormat="1" ht="12" customHeight="1" x14ac:dyDescent="0.2">
      <c r="B72" s="34"/>
      <c r="C72" s="28" t="s">
        <v>16</v>
      </c>
      <c r="L72" s="34"/>
    </row>
    <row r="73" spans="2:12" s="1" customFormat="1" ht="16.5" customHeight="1" x14ac:dyDescent="0.2">
      <c r="B73" s="34"/>
      <c r="E73" s="339" t="str">
        <f>E7</f>
        <v>Stavba č. 3145 TV Vinoř, etapa 0012 – ČOV Vinoř</v>
      </c>
      <c r="F73" s="340"/>
      <c r="G73" s="340"/>
      <c r="H73" s="340"/>
      <c r="L73" s="34"/>
    </row>
    <row r="74" spans="2:12" s="1" customFormat="1" ht="12" customHeight="1" x14ac:dyDescent="0.2">
      <c r="B74" s="34"/>
      <c r="C74" s="28" t="s">
        <v>265</v>
      </c>
      <c r="L74" s="34"/>
    </row>
    <row r="75" spans="2:12" s="1" customFormat="1" ht="16.5" customHeight="1" x14ac:dyDescent="0.2">
      <c r="B75" s="34"/>
      <c r="E75" s="322" t="str">
        <f>E9</f>
        <v>SO14 - Terénní a sadové úpravy</v>
      </c>
      <c r="F75" s="341"/>
      <c r="G75" s="341"/>
      <c r="H75" s="341"/>
      <c r="L75" s="34"/>
    </row>
    <row r="76" spans="2:12" s="1" customFormat="1" ht="6.95" customHeight="1" x14ac:dyDescent="0.2">
      <c r="B76" s="34"/>
      <c r="L76" s="34"/>
    </row>
    <row r="77" spans="2:12" s="1" customFormat="1" ht="12" customHeight="1" x14ac:dyDescent="0.2">
      <c r="B77" s="34"/>
      <c r="C77" s="28" t="s">
        <v>22</v>
      </c>
      <c r="F77" s="26" t="str">
        <f>F12</f>
        <v>Praha</v>
      </c>
      <c r="I77" s="28" t="s">
        <v>24</v>
      </c>
      <c r="J77" s="51" t="str">
        <f>IF(J12="","",J12)</f>
        <v>5.8.2025 - revize</v>
      </c>
      <c r="L77" s="34"/>
    </row>
    <row r="78" spans="2:12" s="1" customFormat="1" ht="6.95" customHeight="1" x14ac:dyDescent="0.2">
      <c r="B78" s="34"/>
      <c r="L78" s="34"/>
    </row>
    <row r="79" spans="2:12" s="1" customFormat="1" ht="25.7" customHeight="1" x14ac:dyDescent="0.2">
      <c r="B79" s="34"/>
      <c r="C79" s="28" t="s">
        <v>29</v>
      </c>
      <c r="F79" s="26" t="str">
        <f>E15</f>
        <v>PVS, a.s, Evropská 866/67, Praha 6, 160 00</v>
      </c>
      <c r="I79" s="28" t="s">
        <v>37</v>
      </c>
      <c r="J79" s="32" t="str">
        <f>E21</f>
        <v>d plus projektová a inženýrská a.s.</v>
      </c>
      <c r="L79" s="34"/>
    </row>
    <row r="80" spans="2:12" s="1" customFormat="1" ht="15.2" customHeight="1" x14ac:dyDescent="0.2">
      <c r="B80" s="34"/>
      <c r="C80" s="28" t="s">
        <v>35</v>
      </c>
      <c r="F80" s="26" t="str">
        <f>IF(E18="","",E18)</f>
        <v>Vyplň údaj</v>
      </c>
      <c r="I80" s="28" t="s">
        <v>42</v>
      </c>
      <c r="J80" s="32" t="str">
        <f>E24</f>
        <v xml:space="preserve"> </v>
      </c>
      <c r="L80" s="34"/>
    </row>
    <row r="81" spans="2:65" s="1" customFormat="1" ht="10.35" customHeight="1" x14ac:dyDescent="0.2">
      <c r="B81" s="34"/>
      <c r="L81" s="34"/>
    </row>
    <row r="82" spans="2:65" s="10" customFormat="1" ht="29.25" customHeight="1" x14ac:dyDescent="0.2">
      <c r="B82" s="114"/>
      <c r="C82" s="115" t="s">
        <v>297</v>
      </c>
      <c r="D82" s="116" t="s">
        <v>66</v>
      </c>
      <c r="E82" s="116" t="s">
        <v>62</v>
      </c>
      <c r="F82" s="116" t="s">
        <v>63</v>
      </c>
      <c r="G82" s="116" t="s">
        <v>298</v>
      </c>
      <c r="H82" s="116" t="s">
        <v>299</v>
      </c>
      <c r="I82" s="116" t="s">
        <v>300</v>
      </c>
      <c r="J82" s="116" t="s">
        <v>271</v>
      </c>
      <c r="K82" s="117" t="s">
        <v>301</v>
      </c>
      <c r="L82" s="114"/>
      <c r="M82" s="58" t="s">
        <v>43</v>
      </c>
      <c r="N82" s="59" t="s">
        <v>51</v>
      </c>
      <c r="O82" s="59" t="s">
        <v>302</v>
      </c>
      <c r="P82" s="59" t="s">
        <v>303</v>
      </c>
      <c r="Q82" s="59" t="s">
        <v>304</v>
      </c>
      <c r="R82" s="59" t="s">
        <v>305</v>
      </c>
      <c r="S82" s="59" t="s">
        <v>306</v>
      </c>
      <c r="T82" s="60" t="s">
        <v>307</v>
      </c>
    </row>
    <row r="83" spans="2:65" s="1" customFormat="1" ht="22.9" customHeight="1" x14ac:dyDescent="0.25">
      <c r="B83" s="34"/>
      <c r="C83" s="63" t="s">
        <v>308</v>
      </c>
      <c r="J83" s="118">
        <f>BK83</f>
        <v>0</v>
      </c>
      <c r="L83" s="34"/>
      <c r="M83" s="61"/>
      <c r="N83" s="52"/>
      <c r="O83" s="52"/>
      <c r="P83" s="119">
        <f>P84</f>
        <v>0</v>
      </c>
      <c r="Q83" s="52"/>
      <c r="R83" s="119">
        <f>R84</f>
        <v>4.2061950000000001</v>
      </c>
      <c r="S83" s="52"/>
      <c r="T83" s="120">
        <f>T84</f>
        <v>0</v>
      </c>
      <c r="AT83" s="18" t="s">
        <v>80</v>
      </c>
      <c r="AU83" s="18" t="s">
        <v>272</v>
      </c>
      <c r="BK83" s="121">
        <f>BK84</f>
        <v>0</v>
      </c>
    </row>
    <row r="84" spans="2:65" s="11" customFormat="1" ht="25.9" customHeight="1" x14ac:dyDescent="0.2">
      <c r="B84" s="122"/>
      <c r="D84" s="123" t="s">
        <v>80</v>
      </c>
      <c r="E84" s="124" t="s">
        <v>309</v>
      </c>
      <c r="F84" s="124" t="s">
        <v>310</v>
      </c>
      <c r="I84" s="125"/>
      <c r="J84" s="126">
        <f>BK84</f>
        <v>0</v>
      </c>
      <c r="L84" s="122"/>
      <c r="M84" s="127"/>
      <c r="P84" s="128">
        <f>P85+P190+P195</f>
        <v>0</v>
      </c>
      <c r="R84" s="128">
        <f>R85+R190+R195</f>
        <v>4.2061950000000001</v>
      </c>
      <c r="T84" s="129">
        <f>T85+T190+T195</f>
        <v>0</v>
      </c>
      <c r="AR84" s="123" t="s">
        <v>88</v>
      </c>
      <c r="AT84" s="130" t="s">
        <v>80</v>
      </c>
      <c r="AU84" s="130" t="s">
        <v>81</v>
      </c>
      <c r="AY84" s="123" t="s">
        <v>311</v>
      </c>
      <c r="BK84" s="131">
        <f>BK85+BK190+BK195</f>
        <v>0</v>
      </c>
    </row>
    <row r="85" spans="2:65" s="11" customFormat="1" ht="22.9" customHeight="1" x14ac:dyDescent="0.2">
      <c r="B85" s="122"/>
      <c r="D85" s="123" t="s">
        <v>80</v>
      </c>
      <c r="E85" s="132" t="s">
        <v>88</v>
      </c>
      <c r="F85" s="132" t="s">
        <v>102</v>
      </c>
      <c r="I85" s="125"/>
      <c r="J85" s="133">
        <f>BK85</f>
        <v>0</v>
      </c>
      <c r="L85" s="122"/>
      <c r="M85" s="127"/>
      <c r="P85" s="128">
        <f>SUM(P86:P189)</f>
        <v>0</v>
      </c>
      <c r="R85" s="128">
        <f>SUM(R86:R189)</f>
        <v>4.2061950000000001</v>
      </c>
      <c r="T85" s="129">
        <f>SUM(T86:T189)</f>
        <v>0</v>
      </c>
      <c r="AR85" s="123" t="s">
        <v>88</v>
      </c>
      <c r="AT85" s="130" t="s">
        <v>80</v>
      </c>
      <c r="AU85" s="130" t="s">
        <v>88</v>
      </c>
      <c r="AY85" s="123" t="s">
        <v>311</v>
      </c>
      <c r="BK85" s="131">
        <f>SUM(BK86:BK189)</f>
        <v>0</v>
      </c>
    </row>
    <row r="86" spans="2:65" s="1" customFormat="1" ht="21.75" customHeight="1" x14ac:dyDescent="0.2">
      <c r="B86" s="34"/>
      <c r="C86" s="134" t="s">
        <v>617</v>
      </c>
      <c r="D86" s="134" t="s">
        <v>313</v>
      </c>
      <c r="E86" s="135" t="s">
        <v>6919</v>
      </c>
      <c r="F86" s="136" t="s">
        <v>6920</v>
      </c>
      <c r="G86" s="137" t="s">
        <v>250</v>
      </c>
      <c r="H86" s="138">
        <v>38250</v>
      </c>
      <c r="I86" s="139"/>
      <c r="J86" s="140">
        <f>ROUND(I86*H86,2)</f>
        <v>0</v>
      </c>
      <c r="K86" s="136" t="s">
        <v>317</v>
      </c>
      <c r="L86" s="34"/>
      <c r="M86" s="141" t="s">
        <v>43</v>
      </c>
      <c r="N86" s="142" t="s">
        <v>52</v>
      </c>
      <c r="P86" s="143">
        <f>O86*H86</f>
        <v>0</v>
      </c>
      <c r="Q86" s="143">
        <v>0</v>
      </c>
      <c r="R86" s="143">
        <f>Q86*H86</f>
        <v>0</v>
      </c>
      <c r="S86" s="143">
        <v>0</v>
      </c>
      <c r="T86" s="144">
        <f>S86*H86</f>
        <v>0</v>
      </c>
      <c r="AR86" s="145" t="s">
        <v>318</v>
      </c>
      <c r="AT86" s="145" t="s">
        <v>313</v>
      </c>
      <c r="AU86" s="145" t="s">
        <v>90</v>
      </c>
      <c r="AY86" s="18" t="s">
        <v>311</v>
      </c>
      <c r="BE86" s="146">
        <f>IF(N86="základní",J86,0)</f>
        <v>0</v>
      </c>
      <c r="BF86" s="146">
        <f>IF(N86="snížená",J86,0)</f>
        <v>0</v>
      </c>
      <c r="BG86" s="146">
        <f>IF(N86="zákl. přenesená",J86,0)</f>
        <v>0</v>
      </c>
      <c r="BH86" s="146">
        <f>IF(N86="sníž. přenesená",J86,0)</f>
        <v>0</v>
      </c>
      <c r="BI86" s="146">
        <f>IF(N86="nulová",J86,0)</f>
        <v>0</v>
      </c>
      <c r="BJ86" s="18" t="s">
        <v>88</v>
      </c>
      <c r="BK86" s="146">
        <f>ROUND(I86*H86,2)</f>
        <v>0</v>
      </c>
      <c r="BL86" s="18" t="s">
        <v>318</v>
      </c>
      <c r="BM86" s="145" t="s">
        <v>6921</v>
      </c>
    </row>
    <row r="87" spans="2:65" s="1" customFormat="1" ht="11.25" x14ac:dyDescent="0.2">
      <c r="B87" s="34"/>
      <c r="D87" s="147" t="s">
        <v>320</v>
      </c>
      <c r="F87" s="148" t="s">
        <v>6922</v>
      </c>
      <c r="I87" s="149"/>
      <c r="L87" s="34"/>
      <c r="M87" s="150"/>
      <c r="T87" s="55"/>
      <c r="AT87" s="18" t="s">
        <v>320</v>
      </c>
      <c r="AU87" s="18" t="s">
        <v>90</v>
      </c>
    </row>
    <row r="88" spans="2:65" s="12" customFormat="1" ht="11.25" x14ac:dyDescent="0.2">
      <c r="B88" s="151"/>
      <c r="D88" s="152" t="s">
        <v>322</v>
      </c>
      <c r="E88" s="153" t="s">
        <v>43</v>
      </c>
      <c r="F88" s="154" t="s">
        <v>6923</v>
      </c>
      <c r="H88" s="155">
        <v>38250</v>
      </c>
      <c r="I88" s="156"/>
      <c r="L88" s="151"/>
      <c r="M88" s="157"/>
      <c r="T88" s="158"/>
      <c r="AT88" s="153" t="s">
        <v>322</v>
      </c>
      <c r="AU88" s="153" t="s">
        <v>90</v>
      </c>
      <c r="AV88" s="12" t="s">
        <v>90</v>
      </c>
      <c r="AW88" s="12" t="s">
        <v>41</v>
      </c>
      <c r="AX88" s="12" t="s">
        <v>88</v>
      </c>
      <c r="AY88" s="153" t="s">
        <v>311</v>
      </c>
    </row>
    <row r="89" spans="2:65" s="1" customFormat="1" ht="37.9" customHeight="1" x14ac:dyDescent="0.2">
      <c r="B89" s="34"/>
      <c r="C89" s="134" t="s">
        <v>528</v>
      </c>
      <c r="D89" s="134" t="s">
        <v>313</v>
      </c>
      <c r="E89" s="135" t="s">
        <v>6924</v>
      </c>
      <c r="F89" s="136" t="s">
        <v>6925</v>
      </c>
      <c r="G89" s="137" t="s">
        <v>316</v>
      </c>
      <c r="H89" s="138">
        <v>229.5</v>
      </c>
      <c r="I89" s="139"/>
      <c r="J89" s="140">
        <f>ROUND(I89*H89,2)</f>
        <v>0</v>
      </c>
      <c r="K89" s="136" t="s">
        <v>317</v>
      </c>
      <c r="L89" s="34"/>
      <c r="M89" s="141" t="s">
        <v>43</v>
      </c>
      <c r="N89" s="142" t="s">
        <v>52</v>
      </c>
      <c r="P89" s="143">
        <f>O89*H89</f>
        <v>0</v>
      </c>
      <c r="Q89" s="143">
        <v>0</v>
      </c>
      <c r="R89" s="143">
        <f>Q89*H89</f>
        <v>0</v>
      </c>
      <c r="S89" s="143">
        <v>0</v>
      </c>
      <c r="T89" s="144">
        <f>S89*H89</f>
        <v>0</v>
      </c>
      <c r="AR89" s="145" t="s">
        <v>318</v>
      </c>
      <c r="AT89" s="145" t="s">
        <v>313</v>
      </c>
      <c r="AU89" s="145" t="s">
        <v>90</v>
      </c>
      <c r="AY89" s="18" t="s">
        <v>311</v>
      </c>
      <c r="BE89" s="146">
        <f>IF(N89="základní",J89,0)</f>
        <v>0</v>
      </c>
      <c r="BF89" s="146">
        <f>IF(N89="snížená",J89,0)</f>
        <v>0</v>
      </c>
      <c r="BG89" s="146">
        <f>IF(N89="zákl. přenesená",J89,0)</f>
        <v>0</v>
      </c>
      <c r="BH89" s="146">
        <f>IF(N89="sníž. přenesená",J89,0)</f>
        <v>0</v>
      </c>
      <c r="BI89" s="146">
        <f>IF(N89="nulová",J89,0)</f>
        <v>0</v>
      </c>
      <c r="BJ89" s="18" t="s">
        <v>88</v>
      </c>
      <c r="BK89" s="146">
        <f>ROUND(I89*H89,2)</f>
        <v>0</v>
      </c>
      <c r="BL89" s="18" t="s">
        <v>318</v>
      </c>
      <c r="BM89" s="145" t="s">
        <v>6926</v>
      </c>
    </row>
    <row r="90" spans="2:65" s="1" customFormat="1" ht="11.25" x14ac:dyDescent="0.2">
      <c r="B90" s="34"/>
      <c r="D90" s="147" t="s">
        <v>320</v>
      </c>
      <c r="F90" s="148" t="s">
        <v>6927</v>
      </c>
      <c r="I90" s="149"/>
      <c r="L90" s="34"/>
      <c r="M90" s="150"/>
      <c r="T90" s="55"/>
      <c r="AT90" s="18" t="s">
        <v>320</v>
      </c>
      <c r="AU90" s="18" t="s">
        <v>90</v>
      </c>
    </row>
    <row r="91" spans="2:65" s="12" customFormat="1" ht="11.25" x14ac:dyDescent="0.2">
      <c r="B91" s="151"/>
      <c r="D91" s="152" t="s">
        <v>322</v>
      </c>
      <c r="E91" s="153" t="s">
        <v>43</v>
      </c>
      <c r="F91" s="154" t="s">
        <v>6928</v>
      </c>
      <c r="H91" s="155">
        <v>229.5</v>
      </c>
      <c r="I91" s="156"/>
      <c r="L91" s="151"/>
      <c r="M91" s="157"/>
      <c r="T91" s="158"/>
      <c r="AT91" s="153" t="s">
        <v>322</v>
      </c>
      <c r="AU91" s="153" t="s">
        <v>90</v>
      </c>
      <c r="AV91" s="12" t="s">
        <v>90</v>
      </c>
      <c r="AW91" s="12" t="s">
        <v>41</v>
      </c>
      <c r="AX91" s="12" t="s">
        <v>88</v>
      </c>
      <c r="AY91" s="153" t="s">
        <v>311</v>
      </c>
    </row>
    <row r="92" spans="2:65" s="1" customFormat="1" ht="37.9" customHeight="1" x14ac:dyDescent="0.2">
      <c r="B92" s="34"/>
      <c r="C92" s="134" t="s">
        <v>7</v>
      </c>
      <c r="D92" s="134" t="s">
        <v>313</v>
      </c>
      <c r="E92" s="135" t="s">
        <v>1772</v>
      </c>
      <c r="F92" s="136" t="s">
        <v>1773</v>
      </c>
      <c r="G92" s="137" t="s">
        <v>316</v>
      </c>
      <c r="H92" s="138">
        <v>13.525</v>
      </c>
      <c r="I92" s="139"/>
      <c r="J92" s="140">
        <f>ROUND(I92*H92,2)</f>
        <v>0</v>
      </c>
      <c r="K92" s="136" t="s">
        <v>317</v>
      </c>
      <c r="L92" s="34"/>
      <c r="M92" s="141" t="s">
        <v>43</v>
      </c>
      <c r="N92" s="142" t="s">
        <v>52</v>
      </c>
      <c r="P92" s="143">
        <f>O92*H92</f>
        <v>0</v>
      </c>
      <c r="Q92" s="143">
        <v>0</v>
      </c>
      <c r="R92" s="143">
        <f>Q92*H92</f>
        <v>0</v>
      </c>
      <c r="S92" s="143">
        <v>0</v>
      </c>
      <c r="T92" s="144">
        <f>S92*H92</f>
        <v>0</v>
      </c>
      <c r="AR92" s="145" t="s">
        <v>318</v>
      </c>
      <c r="AT92" s="145" t="s">
        <v>313</v>
      </c>
      <c r="AU92" s="145" t="s">
        <v>90</v>
      </c>
      <c r="AY92" s="18" t="s">
        <v>311</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318</v>
      </c>
      <c r="BM92" s="145" t="s">
        <v>6929</v>
      </c>
    </row>
    <row r="93" spans="2:65" s="1" customFormat="1" ht="11.25" x14ac:dyDescent="0.2">
      <c r="B93" s="34"/>
      <c r="D93" s="147" t="s">
        <v>320</v>
      </c>
      <c r="F93" s="148" t="s">
        <v>1775</v>
      </c>
      <c r="I93" s="149"/>
      <c r="L93" s="34"/>
      <c r="M93" s="150"/>
      <c r="T93" s="55"/>
      <c r="AT93" s="18" t="s">
        <v>320</v>
      </c>
      <c r="AU93" s="18" t="s">
        <v>90</v>
      </c>
    </row>
    <row r="94" spans="2:65" s="12" customFormat="1" ht="11.25" x14ac:dyDescent="0.2">
      <c r="B94" s="151"/>
      <c r="D94" s="152" t="s">
        <v>322</v>
      </c>
      <c r="E94" s="153" t="s">
        <v>43</v>
      </c>
      <c r="F94" s="154" t="s">
        <v>6930</v>
      </c>
      <c r="H94" s="155">
        <v>13.525</v>
      </c>
      <c r="I94" s="156"/>
      <c r="L94" s="151"/>
      <c r="M94" s="157"/>
      <c r="T94" s="158"/>
      <c r="AT94" s="153" t="s">
        <v>322</v>
      </c>
      <c r="AU94" s="153" t="s">
        <v>90</v>
      </c>
      <c r="AV94" s="12" t="s">
        <v>90</v>
      </c>
      <c r="AW94" s="12" t="s">
        <v>41</v>
      </c>
      <c r="AX94" s="12" t="s">
        <v>88</v>
      </c>
      <c r="AY94" s="153" t="s">
        <v>311</v>
      </c>
    </row>
    <row r="95" spans="2:65" s="1" customFormat="1" ht="24.2" customHeight="1" x14ac:dyDescent="0.2">
      <c r="B95" s="34"/>
      <c r="C95" s="134" t="s">
        <v>96</v>
      </c>
      <c r="D95" s="134" t="s">
        <v>313</v>
      </c>
      <c r="E95" s="135" t="s">
        <v>1793</v>
      </c>
      <c r="F95" s="136" t="s">
        <v>1794</v>
      </c>
      <c r="G95" s="137" t="s">
        <v>316</v>
      </c>
      <c r="H95" s="138">
        <v>229.5</v>
      </c>
      <c r="I95" s="139"/>
      <c r="J95" s="140">
        <f>ROUND(I95*H95,2)</f>
        <v>0</v>
      </c>
      <c r="K95" s="136" t="s">
        <v>317</v>
      </c>
      <c r="L95" s="34"/>
      <c r="M95" s="141" t="s">
        <v>43</v>
      </c>
      <c r="N95" s="142" t="s">
        <v>52</v>
      </c>
      <c r="P95" s="143">
        <f>O95*H95</f>
        <v>0</v>
      </c>
      <c r="Q95" s="143">
        <v>0</v>
      </c>
      <c r="R95" s="143">
        <f>Q95*H95</f>
        <v>0</v>
      </c>
      <c r="S95" s="143">
        <v>0</v>
      </c>
      <c r="T95" s="144">
        <f>S95*H95</f>
        <v>0</v>
      </c>
      <c r="AR95" s="145" t="s">
        <v>318</v>
      </c>
      <c r="AT95" s="145" t="s">
        <v>313</v>
      </c>
      <c r="AU95" s="145" t="s">
        <v>90</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318</v>
      </c>
      <c r="BM95" s="145" t="s">
        <v>6931</v>
      </c>
    </row>
    <row r="96" spans="2:65" s="1" customFormat="1" ht="11.25" x14ac:dyDescent="0.2">
      <c r="B96" s="34"/>
      <c r="D96" s="147" t="s">
        <v>320</v>
      </c>
      <c r="F96" s="148" t="s">
        <v>1796</v>
      </c>
      <c r="I96" s="149"/>
      <c r="L96" s="34"/>
      <c r="M96" s="150"/>
      <c r="T96" s="55"/>
      <c r="AT96" s="18" t="s">
        <v>320</v>
      </c>
      <c r="AU96" s="18" t="s">
        <v>90</v>
      </c>
    </row>
    <row r="97" spans="2:65" s="12" customFormat="1" ht="11.25" x14ac:dyDescent="0.2">
      <c r="B97" s="151"/>
      <c r="D97" s="152" t="s">
        <v>322</v>
      </c>
      <c r="E97" s="153" t="s">
        <v>43</v>
      </c>
      <c r="F97" s="154" t="s">
        <v>6928</v>
      </c>
      <c r="H97" s="155">
        <v>229.5</v>
      </c>
      <c r="I97" s="156"/>
      <c r="L97" s="151"/>
      <c r="M97" s="157"/>
      <c r="T97" s="158"/>
      <c r="AT97" s="153" t="s">
        <v>322</v>
      </c>
      <c r="AU97" s="153" t="s">
        <v>90</v>
      </c>
      <c r="AV97" s="12" t="s">
        <v>90</v>
      </c>
      <c r="AW97" s="12" t="s">
        <v>41</v>
      </c>
      <c r="AX97" s="12" t="s">
        <v>88</v>
      </c>
      <c r="AY97" s="153" t="s">
        <v>311</v>
      </c>
    </row>
    <row r="98" spans="2:65" s="1" customFormat="1" ht="24.2" customHeight="1" x14ac:dyDescent="0.2">
      <c r="B98" s="34"/>
      <c r="C98" s="134" t="s">
        <v>318</v>
      </c>
      <c r="D98" s="134" t="s">
        <v>313</v>
      </c>
      <c r="E98" s="135" t="s">
        <v>6932</v>
      </c>
      <c r="F98" s="136" t="s">
        <v>6933</v>
      </c>
      <c r="G98" s="137" t="s">
        <v>250</v>
      </c>
      <c r="H98" s="138">
        <v>1530</v>
      </c>
      <c r="I98" s="139"/>
      <c r="J98" s="140">
        <f>ROUND(I98*H98,2)</f>
        <v>0</v>
      </c>
      <c r="K98" s="136" t="s">
        <v>317</v>
      </c>
      <c r="L98" s="34"/>
      <c r="M98" s="141" t="s">
        <v>43</v>
      </c>
      <c r="N98" s="142" t="s">
        <v>52</v>
      </c>
      <c r="P98" s="143">
        <f>O98*H98</f>
        <v>0</v>
      </c>
      <c r="Q98" s="143">
        <v>0</v>
      </c>
      <c r="R98" s="143">
        <f>Q98*H98</f>
        <v>0</v>
      </c>
      <c r="S98" s="143">
        <v>0</v>
      </c>
      <c r="T98" s="144">
        <f>S98*H98</f>
        <v>0</v>
      </c>
      <c r="AR98" s="145" t="s">
        <v>318</v>
      </c>
      <c r="AT98" s="145" t="s">
        <v>313</v>
      </c>
      <c r="AU98" s="145" t="s">
        <v>90</v>
      </c>
      <c r="AY98" s="18" t="s">
        <v>311</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318</v>
      </c>
      <c r="BM98" s="145" t="s">
        <v>6934</v>
      </c>
    </row>
    <row r="99" spans="2:65" s="1" customFormat="1" ht="11.25" x14ac:dyDescent="0.2">
      <c r="B99" s="34"/>
      <c r="D99" s="147" t="s">
        <v>320</v>
      </c>
      <c r="F99" s="148" t="s">
        <v>6935</v>
      </c>
      <c r="I99" s="149"/>
      <c r="L99" s="34"/>
      <c r="M99" s="150"/>
      <c r="T99" s="55"/>
      <c r="AT99" s="18" t="s">
        <v>320</v>
      </c>
      <c r="AU99" s="18" t="s">
        <v>90</v>
      </c>
    </row>
    <row r="100" spans="2:65" s="12" customFormat="1" ht="11.25" x14ac:dyDescent="0.2">
      <c r="B100" s="151"/>
      <c r="D100" s="152" t="s">
        <v>322</v>
      </c>
      <c r="E100" s="153" t="s">
        <v>43</v>
      </c>
      <c r="F100" s="154" t="s">
        <v>6936</v>
      </c>
      <c r="H100" s="155">
        <v>1530</v>
      </c>
      <c r="I100" s="156"/>
      <c r="L100" s="151"/>
      <c r="M100" s="157"/>
      <c r="T100" s="158"/>
      <c r="AT100" s="153" t="s">
        <v>322</v>
      </c>
      <c r="AU100" s="153" t="s">
        <v>90</v>
      </c>
      <c r="AV100" s="12" t="s">
        <v>90</v>
      </c>
      <c r="AW100" s="12" t="s">
        <v>41</v>
      </c>
      <c r="AX100" s="12" t="s">
        <v>88</v>
      </c>
      <c r="AY100" s="153" t="s">
        <v>311</v>
      </c>
    </row>
    <row r="101" spans="2:65" s="1" customFormat="1" ht="24.2" customHeight="1" x14ac:dyDescent="0.2">
      <c r="B101" s="34"/>
      <c r="C101" s="134" t="s">
        <v>462</v>
      </c>
      <c r="D101" s="134" t="s">
        <v>313</v>
      </c>
      <c r="E101" s="135" t="s">
        <v>6937</v>
      </c>
      <c r="F101" s="136" t="s">
        <v>6938</v>
      </c>
      <c r="G101" s="137" t="s">
        <v>250</v>
      </c>
      <c r="H101" s="138">
        <v>1530</v>
      </c>
      <c r="I101" s="139"/>
      <c r="J101" s="140">
        <f>ROUND(I101*H101,2)</f>
        <v>0</v>
      </c>
      <c r="K101" s="136" t="s">
        <v>317</v>
      </c>
      <c r="L101" s="34"/>
      <c r="M101" s="141" t="s">
        <v>43</v>
      </c>
      <c r="N101" s="142" t="s">
        <v>52</v>
      </c>
      <c r="P101" s="143">
        <f>O101*H101</f>
        <v>0</v>
      </c>
      <c r="Q101" s="143">
        <v>0</v>
      </c>
      <c r="R101" s="143">
        <f>Q101*H101</f>
        <v>0</v>
      </c>
      <c r="S101" s="143">
        <v>0</v>
      </c>
      <c r="T101" s="144">
        <f>S101*H101</f>
        <v>0</v>
      </c>
      <c r="AR101" s="145" t="s">
        <v>318</v>
      </c>
      <c r="AT101" s="145" t="s">
        <v>313</v>
      </c>
      <c r="AU101" s="145" t="s">
        <v>90</v>
      </c>
      <c r="AY101" s="18" t="s">
        <v>311</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318</v>
      </c>
      <c r="BM101" s="145" t="s">
        <v>6939</v>
      </c>
    </row>
    <row r="102" spans="2:65" s="1" customFormat="1" ht="11.25" x14ac:dyDescent="0.2">
      <c r="B102" s="34"/>
      <c r="D102" s="147" t="s">
        <v>320</v>
      </c>
      <c r="F102" s="148" t="s">
        <v>6940</v>
      </c>
      <c r="I102" s="149"/>
      <c r="L102" s="34"/>
      <c r="M102" s="150"/>
      <c r="T102" s="55"/>
      <c r="AT102" s="18" t="s">
        <v>320</v>
      </c>
      <c r="AU102" s="18" t="s">
        <v>90</v>
      </c>
    </row>
    <row r="103" spans="2:65" s="12" customFormat="1" ht="11.25" x14ac:dyDescent="0.2">
      <c r="B103" s="151"/>
      <c r="D103" s="152" t="s">
        <v>322</v>
      </c>
      <c r="E103" s="153" t="s">
        <v>43</v>
      </c>
      <c r="F103" s="154" t="s">
        <v>6941</v>
      </c>
      <c r="H103" s="155">
        <v>1530</v>
      </c>
      <c r="I103" s="156"/>
      <c r="L103" s="151"/>
      <c r="M103" s="157"/>
      <c r="T103" s="158"/>
      <c r="AT103" s="153" t="s">
        <v>322</v>
      </c>
      <c r="AU103" s="153" t="s">
        <v>90</v>
      </c>
      <c r="AV103" s="12" t="s">
        <v>90</v>
      </c>
      <c r="AW103" s="12" t="s">
        <v>41</v>
      </c>
      <c r="AX103" s="12" t="s">
        <v>81</v>
      </c>
      <c r="AY103" s="153" t="s">
        <v>311</v>
      </c>
    </row>
    <row r="104" spans="2:65" s="13" customFormat="1" ht="11.25" x14ac:dyDescent="0.2">
      <c r="B104" s="159"/>
      <c r="D104" s="152" t="s">
        <v>322</v>
      </c>
      <c r="E104" s="160" t="s">
        <v>6915</v>
      </c>
      <c r="F104" s="161" t="s">
        <v>331</v>
      </c>
      <c r="H104" s="162">
        <v>1530</v>
      </c>
      <c r="I104" s="163"/>
      <c r="L104" s="159"/>
      <c r="M104" s="164"/>
      <c r="T104" s="165"/>
      <c r="AT104" s="160" t="s">
        <v>322</v>
      </c>
      <c r="AU104" s="160" t="s">
        <v>90</v>
      </c>
      <c r="AV104" s="13" t="s">
        <v>318</v>
      </c>
      <c r="AW104" s="13" t="s">
        <v>41</v>
      </c>
      <c r="AX104" s="13" t="s">
        <v>88</v>
      </c>
      <c r="AY104" s="160" t="s">
        <v>311</v>
      </c>
    </row>
    <row r="105" spans="2:65" s="1" customFormat="1" ht="16.5" customHeight="1" x14ac:dyDescent="0.2">
      <c r="B105" s="34"/>
      <c r="C105" s="172" t="s">
        <v>476</v>
      </c>
      <c r="D105" s="172" t="s">
        <v>634</v>
      </c>
      <c r="E105" s="173" t="s">
        <v>6942</v>
      </c>
      <c r="F105" s="174" t="s">
        <v>6943</v>
      </c>
      <c r="G105" s="175" t="s">
        <v>767</v>
      </c>
      <c r="H105" s="176">
        <v>30.6</v>
      </c>
      <c r="I105" s="177"/>
      <c r="J105" s="178">
        <f>ROUND(I105*H105,2)</f>
        <v>0</v>
      </c>
      <c r="K105" s="174" t="s">
        <v>317</v>
      </c>
      <c r="L105" s="179"/>
      <c r="M105" s="180" t="s">
        <v>43</v>
      </c>
      <c r="N105" s="181" t="s">
        <v>52</v>
      </c>
      <c r="P105" s="143">
        <f>O105*H105</f>
        <v>0</v>
      </c>
      <c r="Q105" s="143">
        <v>1E-3</v>
      </c>
      <c r="R105" s="143">
        <f>Q105*H105</f>
        <v>3.0600000000000002E-2</v>
      </c>
      <c r="S105" s="143">
        <v>0</v>
      </c>
      <c r="T105" s="144">
        <f>S105*H105</f>
        <v>0</v>
      </c>
      <c r="AR105" s="145" t="s">
        <v>362</v>
      </c>
      <c r="AT105" s="145" t="s">
        <v>634</v>
      </c>
      <c r="AU105" s="145" t="s">
        <v>90</v>
      </c>
      <c r="AY105" s="18" t="s">
        <v>311</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318</v>
      </c>
      <c r="BM105" s="145" t="s">
        <v>6944</v>
      </c>
    </row>
    <row r="106" spans="2:65" s="12" customFormat="1" ht="11.25" x14ac:dyDescent="0.2">
      <c r="B106" s="151"/>
      <c r="D106" s="152" t="s">
        <v>322</v>
      </c>
      <c r="F106" s="154" t="s">
        <v>6945</v>
      </c>
      <c r="H106" s="155">
        <v>30.6</v>
      </c>
      <c r="I106" s="156"/>
      <c r="L106" s="151"/>
      <c r="M106" s="157"/>
      <c r="T106" s="158"/>
      <c r="AT106" s="153" t="s">
        <v>322</v>
      </c>
      <c r="AU106" s="153" t="s">
        <v>90</v>
      </c>
      <c r="AV106" s="12" t="s">
        <v>90</v>
      </c>
      <c r="AW106" s="12" t="s">
        <v>4</v>
      </c>
      <c r="AX106" s="12" t="s">
        <v>88</v>
      </c>
      <c r="AY106" s="153" t="s">
        <v>311</v>
      </c>
    </row>
    <row r="107" spans="2:65" s="1" customFormat="1" ht="21.75" customHeight="1" x14ac:dyDescent="0.2">
      <c r="B107" s="34"/>
      <c r="C107" s="134" t="s">
        <v>356</v>
      </c>
      <c r="D107" s="134" t="s">
        <v>313</v>
      </c>
      <c r="E107" s="135" t="s">
        <v>6946</v>
      </c>
      <c r="F107" s="136" t="s">
        <v>6947</v>
      </c>
      <c r="G107" s="137" t="s">
        <v>250</v>
      </c>
      <c r="H107" s="138">
        <v>1530</v>
      </c>
      <c r="I107" s="139"/>
      <c r="J107" s="140">
        <f>ROUND(I107*H107,2)</f>
        <v>0</v>
      </c>
      <c r="K107" s="136" t="s">
        <v>317</v>
      </c>
      <c r="L107" s="34"/>
      <c r="M107" s="141" t="s">
        <v>43</v>
      </c>
      <c r="N107" s="142" t="s">
        <v>52</v>
      </c>
      <c r="P107" s="143">
        <f>O107*H107</f>
        <v>0</v>
      </c>
      <c r="Q107" s="143">
        <v>0</v>
      </c>
      <c r="R107" s="143">
        <f>Q107*H107</f>
        <v>0</v>
      </c>
      <c r="S107" s="143">
        <v>0</v>
      </c>
      <c r="T107" s="144">
        <f>S107*H107</f>
        <v>0</v>
      </c>
      <c r="AR107" s="145" t="s">
        <v>318</v>
      </c>
      <c r="AT107" s="145" t="s">
        <v>313</v>
      </c>
      <c r="AU107" s="145" t="s">
        <v>90</v>
      </c>
      <c r="AY107" s="18" t="s">
        <v>311</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318</v>
      </c>
      <c r="BM107" s="145" t="s">
        <v>6948</v>
      </c>
    </row>
    <row r="108" spans="2:65" s="1" customFormat="1" ht="11.25" x14ac:dyDescent="0.2">
      <c r="B108" s="34"/>
      <c r="D108" s="147" t="s">
        <v>320</v>
      </c>
      <c r="F108" s="148" t="s">
        <v>6949</v>
      </c>
      <c r="I108" s="149"/>
      <c r="L108" s="34"/>
      <c r="M108" s="150"/>
      <c r="T108" s="55"/>
      <c r="AT108" s="18" t="s">
        <v>320</v>
      </c>
      <c r="AU108" s="18" t="s">
        <v>90</v>
      </c>
    </row>
    <row r="109" spans="2:65" s="12" customFormat="1" ht="11.25" x14ac:dyDescent="0.2">
      <c r="B109" s="151"/>
      <c r="D109" s="152" t="s">
        <v>322</v>
      </c>
      <c r="E109" s="153" t="s">
        <v>43</v>
      </c>
      <c r="F109" s="154" t="s">
        <v>6950</v>
      </c>
      <c r="H109" s="155">
        <v>1530</v>
      </c>
      <c r="I109" s="156"/>
      <c r="L109" s="151"/>
      <c r="M109" s="157"/>
      <c r="T109" s="158"/>
      <c r="AT109" s="153" t="s">
        <v>322</v>
      </c>
      <c r="AU109" s="153" t="s">
        <v>90</v>
      </c>
      <c r="AV109" s="12" t="s">
        <v>90</v>
      </c>
      <c r="AW109" s="12" t="s">
        <v>41</v>
      </c>
      <c r="AX109" s="12" t="s">
        <v>88</v>
      </c>
      <c r="AY109" s="153" t="s">
        <v>311</v>
      </c>
    </row>
    <row r="110" spans="2:65" s="1" customFormat="1" ht="24.2" customHeight="1" x14ac:dyDescent="0.2">
      <c r="B110" s="34"/>
      <c r="C110" s="134" t="s">
        <v>362</v>
      </c>
      <c r="D110" s="134" t="s">
        <v>313</v>
      </c>
      <c r="E110" s="135" t="s">
        <v>6951</v>
      </c>
      <c r="F110" s="136" t="s">
        <v>6952</v>
      </c>
      <c r="G110" s="137" t="s">
        <v>250</v>
      </c>
      <c r="H110" s="138">
        <v>1530</v>
      </c>
      <c r="I110" s="139"/>
      <c r="J110" s="140">
        <f>ROUND(I110*H110,2)</f>
        <v>0</v>
      </c>
      <c r="K110" s="136" t="s">
        <v>43</v>
      </c>
      <c r="L110" s="34"/>
      <c r="M110" s="141" t="s">
        <v>43</v>
      </c>
      <c r="N110" s="142" t="s">
        <v>52</v>
      </c>
      <c r="P110" s="143">
        <f>O110*H110</f>
        <v>0</v>
      </c>
      <c r="Q110" s="143">
        <v>0</v>
      </c>
      <c r="R110" s="143">
        <f>Q110*H110</f>
        <v>0</v>
      </c>
      <c r="S110" s="143">
        <v>0</v>
      </c>
      <c r="T110" s="144">
        <f>S110*H110</f>
        <v>0</v>
      </c>
      <c r="AR110" s="145" t="s">
        <v>318</v>
      </c>
      <c r="AT110" s="145" t="s">
        <v>313</v>
      </c>
      <c r="AU110" s="145" t="s">
        <v>90</v>
      </c>
      <c r="AY110" s="18" t="s">
        <v>311</v>
      </c>
      <c r="BE110" s="146">
        <f>IF(N110="základní",J110,0)</f>
        <v>0</v>
      </c>
      <c r="BF110" s="146">
        <f>IF(N110="snížená",J110,0)</f>
        <v>0</v>
      </c>
      <c r="BG110" s="146">
        <f>IF(N110="zákl. přenesená",J110,0)</f>
        <v>0</v>
      </c>
      <c r="BH110" s="146">
        <f>IF(N110="sníž. přenesená",J110,0)</f>
        <v>0</v>
      </c>
      <c r="BI110" s="146">
        <f>IF(N110="nulová",J110,0)</f>
        <v>0</v>
      </c>
      <c r="BJ110" s="18" t="s">
        <v>88</v>
      </c>
      <c r="BK110" s="146">
        <f>ROUND(I110*H110,2)</f>
        <v>0</v>
      </c>
      <c r="BL110" s="18" t="s">
        <v>318</v>
      </c>
      <c r="BM110" s="145" t="s">
        <v>6953</v>
      </c>
    </row>
    <row r="111" spans="2:65" s="1" customFormat="1" ht="21.75" customHeight="1" x14ac:dyDescent="0.2">
      <c r="B111" s="34"/>
      <c r="C111" s="134" t="s">
        <v>368</v>
      </c>
      <c r="D111" s="134" t="s">
        <v>313</v>
      </c>
      <c r="E111" s="135" t="s">
        <v>6954</v>
      </c>
      <c r="F111" s="136" t="s">
        <v>6955</v>
      </c>
      <c r="G111" s="137" t="s">
        <v>340</v>
      </c>
      <c r="H111" s="138">
        <v>69</v>
      </c>
      <c r="I111" s="139"/>
      <c r="J111" s="140">
        <f>ROUND(I111*H111,2)</f>
        <v>0</v>
      </c>
      <c r="K111" s="136" t="s">
        <v>43</v>
      </c>
      <c r="L111" s="34"/>
      <c r="M111" s="141" t="s">
        <v>43</v>
      </c>
      <c r="N111" s="142" t="s">
        <v>52</v>
      </c>
      <c r="P111" s="143">
        <f>O111*H111</f>
        <v>0</v>
      </c>
      <c r="Q111" s="143">
        <v>0</v>
      </c>
      <c r="R111" s="143">
        <f>Q111*H111</f>
        <v>0</v>
      </c>
      <c r="S111" s="143">
        <v>0</v>
      </c>
      <c r="T111" s="144">
        <f>S111*H111</f>
        <v>0</v>
      </c>
      <c r="AR111" s="145" t="s">
        <v>318</v>
      </c>
      <c r="AT111" s="145" t="s">
        <v>313</v>
      </c>
      <c r="AU111" s="145" t="s">
        <v>90</v>
      </c>
      <c r="AY111" s="18" t="s">
        <v>311</v>
      </c>
      <c r="BE111" s="146">
        <f>IF(N111="základní",J111,0)</f>
        <v>0</v>
      </c>
      <c r="BF111" s="146">
        <f>IF(N111="snížená",J111,0)</f>
        <v>0</v>
      </c>
      <c r="BG111" s="146">
        <f>IF(N111="zákl. přenesená",J111,0)</f>
        <v>0</v>
      </c>
      <c r="BH111" s="146">
        <f>IF(N111="sníž. přenesená",J111,0)</f>
        <v>0</v>
      </c>
      <c r="BI111" s="146">
        <f>IF(N111="nulová",J111,0)</f>
        <v>0</v>
      </c>
      <c r="BJ111" s="18" t="s">
        <v>88</v>
      </c>
      <c r="BK111" s="146">
        <f>ROUND(I111*H111,2)</f>
        <v>0</v>
      </c>
      <c r="BL111" s="18" t="s">
        <v>318</v>
      </c>
      <c r="BM111" s="145" t="s">
        <v>6956</v>
      </c>
    </row>
    <row r="112" spans="2:65" s="12" customFormat="1" ht="11.25" x14ac:dyDescent="0.2">
      <c r="B112" s="151"/>
      <c r="D112" s="152" t="s">
        <v>322</v>
      </c>
      <c r="E112" s="153" t="s">
        <v>43</v>
      </c>
      <c r="F112" s="154" t="s">
        <v>6957</v>
      </c>
      <c r="H112" s="155">
        <v>69</v>
      </c>
      <c r="I112" s="156"/>
      <c r="L112" s="151"/>
      <c r="M112" s="157"/>
      <c r="T112" s="158"/>
      <c r="AT112" s="153" t="s">
        <v>322</v>
      </c>
      <c r="AU112" s="153" t="s">
        <v>90</v>
      </c>
      <c r="AV112" s="12" t="s">
        <v>90</v>
      </c>
      <c r="AW112" s="12" t="s">
        <v>41</v>
      </c>
      <c r="AX112" s="12" t="s">
        <v>81</v>
      </c>
      <c r="AY112" s="153" t="s">
        <v>311</v>
      </c>
    </row>
    <row r="113" spans="2:65" s="13" customFormat="1" ht="11.25" x14ac:dyDescent="0.2">
      <c r="B113" s="159"/>
      <c r="D113" s="152" t="s">
        <v>322</v>
      </c>
      <c r="E113" s="160" t="s">
        <v>43</v>
      </c>
      <c r="F113" s="161" t="s">
        <v>331</v>
      </c>
      <c r="H113" s="162">
        <v>69</v>
      </c>
      <c r="I113" s="163"/>
      <c r="L113" s="159"/>
      <c r="M113" s="164"/>
      <c r="T113" s="165"/>
      <c r="AT113" s="160" t="s">
        <v>322</v>
      </c>
      <c r="AU113" s="160" t="s">
        <v>90</v>
      </c>
      <c r="AV113" s="13" t="s">
        <v>318</v>
      </c>
      <c r="AW113" s="13" t="s">
        <v>41</v>
      </c>
      <c r="AX113" s="13" t="s">
        <v>88</v>
      </c>
      <c r="AY113" s="160" t="s">
        <v>311</v>
      </c>
    </row>
    <row r="114" spans="2:65" s="1" customFormat="1" ht="24.2" customHeight="1" x14ac:dyDescent="0.2">
      <c r="B114" s="34"/>
      <c r="C114" s="134" t="s">
        <v>481</v>
      </c>
      <c r="D114" s="134" t="s">
        <v>313</v>
      </c>
      <c r="E114" s="135" t="s">
        <v>6958</v>
      </c>
      <c r="F114" s="136" t="s">
        <v>6959</v>
      </c>
      <c r="G114" s="137" t="s">
        <v>340</v>
      </c>
      <c r="H114" s="138">
        <v>61</v>
      </c>
      <c r="I114" s="139"/>
      <c r="J114" s="140">
        <f>ROUND(I114*H114,2)</f>
        <v>0</v>
      </c>
      <c r="K114" s="136" t="s">
        <v>317</v>
      </c>
      <c r="L114" s="34"/>
      <c r="M114" s="141" t="s">
        <v>43</v>
      </c>
      <c r="N114" s="142" t="s">
        <v>52</v>
      </c>
      <c r="P114" s="143">
        <f>O114*H114</f>
        <v>0</v>
      </c>
      <c r="Q114" s="143">
        <v>0</v>
      </c>
      <c r="R114" s="143">
        <f>Q114*H114</f>
        <v>0</v>
      </c>
      <c r="S114" s="143">
        <v>0</v>
      </c>
      <c r="T114" s="144">
        <f>S114*H114</f>
        <v>0</v>
      </c>
      <c r="AR114" s="145" t="s">
        <v>318</v>
      </c>
      <c r="AT114" s="145" t="s">
        <v>313</v>
      </c>
      <c r="AU114" s="145" t="s">
        <v>90</v>
      </c>
      <c r="AY114" s="18" t="s">
        <v>311</v>
      </c>
      <c r="BE114" s="146">
        <f>IF(N114="základní",J114,0)</f>
        <v>0</v>
      </c>
      <c r="BF114" s="146">
        <f>IF(N114="snížená",J114,0)</f>
        <v>0</v>
      </c>
      <c r="BG114" s="146">
        <f>IF(N114="zákl. přenesená",J114,0)</f>
        <v>0</v>
      </c>
      <c r="BH114" s="146">
        <f>IF(N114="sníž. přenesená",J114,0)</f>
        <v>0</v>
      </c>
      <c r="BI114" s="146">
        <f>IF(N114="nulová",J114,0)</f>
        <v>0</v>
      </c>
      <c r="BJ114" s="18" t="s">
        <v>88</v>
      </c>
      <c r="BK114" s="146">
        <f>ROUND(I114*H114,2)</f>
        <v>0</v>
      </c>
      <c r="BL114" s="18" t="s">
        <v>318</v>
      </c>
      <c r="BM114" s="145" t="s">
        <v>6960</v>
      </c>
    </row>
    <row r="115" spans="2:65" s="1" customFormat="1" ht="11.25" x14ac:dyDescent="0.2">
      <c r="B115" s="34"/>
      <c r="D115" s="147" t="s">
        <v>320</v>
      </c>
      <c r="F115" s="148" t="s">
        <v>6961</v>
      </c>
      <c r="I115" s="149"/>
      <c r="L115" s="34"/>
      <c r="M115" s="150"/>
      <c r="T115" s="55"/>
      <c r="AT115" s="18" t="s">
        <v>320</v>
      </c>
      <c r="AU115" s="18" t="s">
        <v>90</v>
      </c>
    </row>
    <row r="116" spans="2:65" s="12" customFormat="1" ht="11.25" x14ac:dyDescent="0.2">
      <c r="B116" s="151"/>
      <c r="D116" s="152" t="s">
        <v>322</v>
      </c>
      <c r="E116" s="153" t="s">
        <v>43</v>
      </c>
      <c r="F116" s="154" t="s">
        <v>6962</v>
      </c>
      <c r="H116" s="155">
        <v>58</v>
      </c>
      <c r="I116" s="156"/>
      <c r="L116" s="151"/>
      <c r="M116" s="157"/>
      <c r="T116" s="158"/>
      <c r="AT116" s="153" t="s">
        <v>322</v>
      </c>
      <c r="AU116" s="153" t="s">
        <v>90</v>
      </c>
      <c r="AV116" s="12" t="s">
        <v>90</v>
      </c>
      <c r="AW116" s="12" t="s">
        <v>41</v>
      </c>
      <c r="AX116" s="12" t="s">
        <v>81</v>
      </c>
      <c r="AY116" s="153" t="s">
        <v>311</v>
      </c>
    </row>
    <row r="117" spans="2:65" s="12" customFormat="1" ht="11.25" x14ac:dyDescent="0.2">
      <c r="B117" s="151"/>
      <c r="D117" s="152" t="s">
        <v>322</v>
      </c>
      <c r="E117" s="153" t="s">
        <v>43</v>
      </c>
      <c r="F117" s="154" t="s">
        <v>6963</v>
      </c>
      <c r="H117" s="155">
        <v>3</v>
      </c>
      <c r="I117" s="156"/>
      <c r="L117" s="151"/>
      <c r="M117" s="157"/>
      <c r="T117" s="158"/>
      <c r="AT117" s="153" t="s">
        <v>322</v>
      </c>
      <c r="AU117" s="153" t="s">
        <v>90</v>
      </c>
      <c r="AV117" s="12" t="s">
        <v>90</v>
      </c>
      <c r="AW117" s="12" t="s">
        <v>41</v>
      </c>
      <c r="AX117" s="12" t="s">
        <v>81</v>
      </c>
      <c r="AY117" s="153" t="s">
        <v>311</v>
      </c>
    </row>
    <row r="118" spans="2:65" s="13" customFormat="1" ht="11.25" x14ac:dyDescent="0.2">
      <c r="B118" s="159"/>
      <c r="D118" s="152" t="s">
        <v>322</v>
      </c>
      <c r="E118" s="160" t="s">
        <v>43</v>
      </c>
      <c r="F118" s="161" t="s">
        <v>331</v>
      </c>
      <c r="H118" s="162">
        <v>61</v>
      </c>
      <c r="I118" s="163"/>
      <c r="L118" s="159"/>
      <c r="M118" s="164"/>
      <c r="T118" s="165"/>
      <c r="AT118" s="160" t="s">
        <v>322</v>
      </c>
      <c r="AU118" s="160" t="s">
        <v>90</v>
      </c>
      <c r="AV118" s="13" t="s">
        <v>318</v>
      </c>
      <c r="AW118" s="13" t="s">
        <v>41</v>
      </c>
      <c r="AX118" s="13" t="s">
        <v>88</v>
      </c>
      <c r="AY118" s="160" t="s">
        <v>311</v>
      </c>
    </row>
    <row r="119" spans="2:65" s="1" customFormat="1" ht="16.5" customHeight="1" x14ac:dyDescent="0.2">
      <c r="B119" s="34"/>
      <c r="C119" s="172" t="s">
        <v>490</v>
      </c>
      <c r="D119" s="172" t="s">
        <v>634</v>
      </c>
      <c r="E119" s="173" t="s">
        <v>6964</v>
      </c>
      <c r="F119" s="174" t="s">
        <v>6965</v>
      </c>
      <c r="G119" s="175" t="s">
        <v>316</v>
      </c>
      <c r="H119" s="176">
        <v>1.5249999999999999</v>
      </c>
      <c r="I119" s="177"/>
      <c r="J119" s="178">
        <f>ROUND(I119*H119,2)</f>
        <v>0</v>
      </c>
      <c r="K119" s="174" t="s">
        <v>317</v>
      </c>
      <c r="L119" s="179"/>
      <c r="M119" s="180" t="s">
        <v>43</v>
      </c>
      <c r="N119" s="181" t="s">
        <v>52</v>
      </c>
      <c r="P119" s="143">
        <f>O119*H119</f>
        <v>0</v>
      </c>
      <c r="Q119" s="143">
        <v>0.22</v>
      </c>
      <c r="R119" s="143">
        <f>Q119*H119</f>
        <v>0.33549999999999996</v>
      </c>
      <c r="S119" s="143">
        <v>0</v>
      </c>
      <c r="T119" s="144">
        <f>S119*H119</f>
        <v>0</v>
      </c>
      <c r="AR119" s="145" t="s">
        <v>362</v>
      </c>
      <c r="AT119" s="145" t="s">
        <v>634</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318</v>
      </c>
      <c r="BM119" s="145" t="s">
        <v>6966</v>
      </c>
    </row>
    <row r="120" spans="2:65" s="12" customFormat="1" ht="11.25" x14ac:dyDescent="0.2">
      <c r="B120" s="151"/>
      <c r="D120" s="152" t="s">
        <v>322</v>
      </c>
      <c r="F120" s="154" t="s">
        <v>6967</v>
      </c>
      <c r="H120" s="155">
        <v>1.5249999999999999</v>
      </c>
      <c r="I120" s="156"/>
      <c r="L120" s="151"/>
      <c r="M120" s="157"/>
      <c r="T120" s="158"/>
      <c r="AT120" s="153" t="s">
        <v>322</v>
      </c>
      <c r="AU120" s="153" t="s">
        <v>90</v>
      </c>
      <c r="AV120" s="12" t="s">
        <v>90</v>
      </c>
      <c r="AW120" s="12" t="s">
        <v>4</v>
      </c>
      <c r="AX120" s="12" t="s">
        <v>88</v>
      </c>
      <c r="AY120" s="153" t="s">
        <v>311</v>
      </c>
    </row>
    <row r="121" spans="2:65" s="1" customFormat="1" ht="24.2" customHeight="1" x14ac:dyDescent="0.2">
      <c r="B121" s="34"/>
      <c r="C121" s="134" t="s">
        <v>495</v>
      </c>
      <c r="D121" s="134" t="s">
        <v>313</v>
      </c>
      <c r="E121" s="135" t="s">
        <v>6968</v>
      </c>
      <c r="F121" s="136" t="s">
        <v>6969</v>
      </c>
      <c r="G121" s="137" t="s">
        <v>340</v>
      </c>
      <c r="H121" s="138">
        <v>12</v>
      </c>
      <c r="I121" s="139"/>
      <c r="J121" s="140">
        <f>ROUND(I121*H121,2)</f>
        <v>0</v>
      </c>
      <c r="K121" s="136" t="s">
        <v>317</v>
      </c>
      <c r="L121" s="34"/>
      <c r="M121" s="141" t="s">
        <v>43</v>
      </c>
      <c r="N121" s="142" t="s">
        <v>52</v>
      </c>
      <c r="P121" s="143">
        <f>O121*H121</f>
        <v>0</v>
      </c>
      <c r="Q121" s="143">
        <v>0</v>
      </c>
      <c r="R121" s="143">
        <f>Q121*H121</f>
        <v>0</v>
      </c>
      <c r="S121" s="143">
        <v>0</v>
      </c>
      <c r="T121" s="144">
        <f>S121*H121</f>
        <v>0</v>
      </c>
      <c r="AR121" s="145" t="s">
        <v>318</v>
      </c>
      <c r="AT121" s="145" t="s">
        <v>313</v>
      </c>
      <c r="AU121" s="145" t="s">
        <v>90</v>
      </c>
      <c r="AY121" s="18" t="s">
        <v>311</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318</v>
      </c>
      <c r="BM121" s="145" t="s">
        <v>6970</v>
      </c>
    </row>
    <row r="122" spans="2:65" s="1" customFormat="1" ht="11.25" x14ac:dyDescent="0.2">
      <c r="B122" s="34"/>
      <c r="D122" s="147" t="s">
        <v>320</v>
      </c>
      <c r="F122" s="148" t="s">
        <v>6971</v>
      </c>
      <c r="I122" s="149"/>
      <c r="L122" s="34"/>
      <c r="M122" s="150"/>
      <c r="T122" s="55"/>
      <c r="AT122" s="18" t="s">
        <v>320</v>
      </c>
      <c r="AU122" s="18" t="s">
        <v>90</v>
      </c>
    </row>
    <row r="123" spans="2:65" s="14" customFormat="1" ht="11.25" x14ac:dyDescent="0.2">
      <c r="B123" s="166"/>
      <c r="D123" s="152" t="s">
        <v>322</v>
      </c>
      <c r="E123" s="167" t="s">
        <v>43</v>
      </c>
      <c r="F123" s="168" t="s">
        <v>1830</v>
      </c>
      <c r="H123" s="167" t="s">
        <v>43</v>
      </c>
      <c r="I123" s="169"/>
      <c r="L123" s="166"/>
      <c r="M123" s="170"/>
      <c r="T123" s="171"/>
      <c r="AT123" s="167" t="s">
        <v>322</v>
      </c>
      <c r="AU123" s="167" t="s">
        <v>90</v>
      </c>
      <c r="AV123" s="14" t="s">
        <v>88</v>
      </c>
      <c r="AW123" s="14" t="s">
        <v>41</v>
      </c>
      <c r="AX123" s="14" t="s">
        <v>81</v>
      </c>
      <c r="AY123" s="167" t="s">
        <v>311</v>
      </c>
    </row>
    <row r="124" spans="2:65" s="12" customFormat="1" ht="11.25" x14ac:dyDescent="0.2">
      <c r="B124" s="151"/>
      <c r="D124" s="152" t="s">
        <v>322</v>
      </c>
      <c r="E124" s="153" t="s">
        <v>43</v>
      </c>
      <c r="F124" s="154" t="s">
        <v>6972</v>
      </c>
      <c r="H124" s="155">
        <v>11</v>
      </c>
      <c r="I124" s="156"/>
      <c r="L124" s="151"/>
      <c r="M124" s="157"/>
      <c r="T124" s="158"/>
      <c r="AT124" s="153" t="s">
        <v>322</v>
      </c>
      <c r="AU124" s="153" t="s">
        <v>90</v>
      </c>
      <c r="AV124" s="12" t="s">
        <v>90</v>
      </c>
      <c r="AW124" s="12" t="s">
        <v>41</v>
      </c>
      <c r="AX124" s="12" t="s">
        <v>81</v>
      </c>
      <c r="AY124" s="153" t="s">
        <v>311</v>
      </c>
    </row>
    <row r="125" spans="2:65" s="12" customFormat="1" ht="11.25" x14ac:dyDescent="0.2">
      <c r="B125" s="151"/>
      <c r="D125" s="152" t="s">
        <v>322</v>
      </c>
      <c r="E125" s="153" t="s">
        <v>43</v>
      </c>
      <c r="F125" s="154" t="s">
        <v>6973</v>
      </c>
      <c r="H125" s="155">
        <v>1</v>
      </c>
      <c r="I125" s="156"/>
      <c r="L125" s="151"/>
      <c r="M125" s="157"/>
      <c r="T125" s="158"/>
      <c r="AT125" s="153" t="s">
        <v>322</v>
      </c>
      <c r="AU125" s="153" t="s">
        <v>90</v>
      </c>
      <c r="AV125" s="12" t="s">
        <v>90</v>
      </c>
      <c r="AW125" s="12" t="s">
        <v>41</v>
      </c>
      <c r="AX125" s="12" t="s">
        <v>81</v>
      </c>
      <c r="AY125" s="153" t="s">
        <v>311</v>
      </c>
    </row>
    <row r="126" spans="2:65" s="13" customFormat="1" ht="11.25" x14ac:dyDescent="0.2">
      <c r="B126" s="159"/>
      <c r="D126" s="152" t="s">
        <v>322</v>
      </c>
      <c r="E126" s="160" t="s">
        <v>43</v>
      </c>
      <c r="F126" s="161" t="s">
        <v>331</v>
      </c>
      <c r="H126" s="162">
        <v>12</v>
      </c>
      <c r="I126" s="163"/>
      <c r="L126" s="159"/>
      <c r="M126" s="164"/>
      <c r="T126" s="165"/>
      <c r="AT126" s="160" t="s">
        <v>322</v>
      </c>
      <c r="AU126" s="160" t="s">
        <v>90</v>
      </c>
      <c r="AV126" s="13" t="s">
        <v>318</v>
      </c>
      <c r="AW126" s="13" t="s">
        <v>41</v>
      </c>
      <c r="AX126" s="13" t="s">
        <v>88</v>
      </c>
      <c r="AY126" s="160" t="s">
        <v>311</v>
      </c>
    </row>
    <row r="127" spans="2:65" s="1" customFormat="1" ht="16.5" customHeight="1" x14ac:dyDescent="0.2">
      <c r="B127" s="34"/>
      <c r="C127" s="172" t="s">
        <v>502</v>
      </c>
      <c r="D127" s="172" t="s">
        <v>634</v>
      </c>
      <c r="E127" s="173" t="s">
        <v>6964</v>
      </c>
      <c r="F127" s="174" t="s">
        <v>6965</v>
      </c>
      <c r="G127" s="175" t="s">
        <v>316</v>
      </c>
      <c r="H127" s="176">
        <v>12</v>
      </c>
      <c r="I127" s="177"/>
      <c r="J127" s="178">
        <f>ROUND(I127*H127,2)</f>
        <v>0</v>
      </c>
      <c r="K127" s="174" t="s">
        <v>317</v>
      </c>
      <c r="L127" s="179"/>
      <c r="M127" s="180" t="s">
        <v>43</v>
      </c>
      <c r="N127" s="181" t="s">
        <v>52</v>
      </c>
      <c r="P127" s="143">
        <f>O127*H127</f>
        <v>0</v>
      </c>
      <c r="Q127" s="143">
        <v>0.22</v>
      </c>
      <c r="R127" s="143">
        <f>Q127*H127</f>
        <v>2.64</v>
      </c>
      <c r="S127" s="143">
        <v>0</v>
      </c>
      <c r="T127" s="144">
        <f>S127*H127</f>
        <v>0</v>
      </c>
      <c r="AR127" s="145" t="s">
        <v>362</v>
      </c>
      <c r="AT127" s="145" t="s">
        <v>634</v>
      </c>
      <c r="AU127" s="145" t="s">
        <v>90</v>
      </c>
      <c r="AY127" s="18" t="s">
        <v>311</v>
      </c>
      <c r="BE127" s="146">
        <f>IF(N127="základní",J127,0)</f>
        <v>0</v>
      </c>
      <c r="BF127" s="146">
        <f>IF(N127="snížená",J127,0)</f>
        <v>0</v>
      </c>
      <c r="BG127" s="146">
        <f>IF(N127="zákl. přenesená",J127,0)</f>
        <v>0</v>
      </c>
      <c r="BH127" s="146">
        <f>IF(N127="sníž. přenesená",J127,0)</f>
        <v>0</v>
      </c>
      <c r="BI127" s="146">
        <f>IF(N127="nulová",J127,0)</f>
        <v>0</v>
      </c>
      <c r="BJ127" s="18" t="s">
        <v>88</v>
      </c>
      <c r="BK127" s="146">
        <f>ROUND(I127*H127,2)</f>
        <v>0</v>
      </c>
      <c r="BL127" s="18" t="s">
        <v>318</v>
      </c>
      <c r="BM127" s="145" t="s">
        <v>6974</v>
      </c>
    </row>
    <row r="128" spans="2:65" s="1" customFormat="1" ht="16.5" customHeight="1" x14ac:dyDescent="0.2">
      <c r="B128" s="34"/>
      <c r="C128" s="134" t="s">
        <v>533</v>
      </c>
      <c r="D128" s="134" t="s">
        <v>313</v>
      </c>
      <c r="E128" s="135" t="s">
        <v>6975</v>
      </c>
      <c r="F128" s="136" t="s">
        <v>6976</v>
      </c>
      <c r="G128" s="137" t="s">
        <v>250</v>
      </c>
      <c r="H128" s="138">
        <v>1530</v>
      </c>
      <c r="I128" s="139"/>
      <c r="J128" s="140">
        <f>ROUND(I128*H128,2)</f>
        <v>0</v>
      </c>
      <c r="K128" s="136" t="s">
        <v>317</v>
      </c>
      <c r="L128" s="34"/>
      <c r="M128" s="141" t="s">
        <v>43</v>
      </c>
      <c r="N128" s="142" t="s">
        <v>52</v>
      </c>
      <c r="P128" s="143">
        <f>O128*H128</f>
        <v>0</v>
      </c>
      <c r="Q128" s="143">
        <v>0</v>
      </c>
      <c r="R128" s="143">
        <f>Q128*H128</f>
        <v>0</v>
      </c>
      <c r="S128" s="143">
        <v>0</v>
      </c>
      <c r="T128" s="144">
        <f>S128*H128</f>
        <v>0</v>
      </c>
      <c r="AR128" s="145" t="s">
        <v>318</v>
      </c>
      <c r="AT128" s="145" t="s">
        <v>313</v>
      </c>
      <c r="AU128" s="145" t="s">
        <v>90</v>
      </c>
      <c r="AY128" s="18" t="s">
        <v>311</v>
      </c>
      <c r="BE128" s="146">
        <f>IF(N128="základní",J128,0)</f>
        <v>0</v>
      </c>
      <c r="BF128" s="146">
        <f>IF(N128="snížená",J128,0)</f>
        <v>0</v>
      </c>
      <c r="BG128" s="146">
        <f>IF(N128="zákl. přenesená",J128,0)</f>
        <v>0</v>
      </c>
      <c r="BH128" s="146">
        <f>IF(N128="sníž. přenesená",J128,0)</f>
        <v>0</v>
      </c>
      <c r="BI128" s="146">
        <f>IF(N128="nulová",J128,0)</f>
        <v>0</v>
      </c>
      <c r="BJ128" s="18" t="s">
        <v>88</v>
      </c>
      <c r="BK128" s="146">
        <f>ROUND(I128*H128,2)</f>
        <v>0</v>
      </c>
      <c r="BL128" s="18" t="s">
        <v>318</v>
      </c>
      <c r="BM128" s="145" t="s">
        <v>6977</v>
      </c>
    </row>
    <row r="129" spans="2:65" s="1" customFormat="1" ht="11.25" x14ac:dyDescent="0.2">
      <c r="B129" s="34"/>
      <c r="D129" s="147" t="s">
        <v>320</v>
      </c>
      <c r="F129" s="148" t="s">
        <v>6978</v>
      </c>
      <c r="I129" s="149"/>
      <c r="L129" s="34"/>
      <c r="M129" s="150"/>
      <c r="T129" s="55"/>
      <c r="AT129" s="18" t="s">
        <v>320</v>
      </c>
      <c r="AU129" s="18" t="s">
        <v>90</v>
      </c>
    </row>
    <row r="130" spans="2:65" s="12" customFormat="1" ht="11.25" x14ac:dyDescent="0.2">
      <c r="B130" s="151"/>
      <c r="D130" s="152" t="s">
        <v>322</v>
      </c>
      <c r="E130" s="153" t="s">
        <v>43</v>
      </c>
      <c r="F130" s="154" t="s">
        <v>6950</v>
      </c>
      <c r="H130" s="155">
        <v>1530</v>
      </c>
      <c r="I130" s="156"/>
      <c r="L130" s="151"/>
      <c r="M130" s="157"/>
      <c r="T130" s="158"/>
      <c r="AT130" s="153" t="s">
        <v>322</v>
      </c>
      <c r="AU130" s="153" t="s">
        <v>90</v>
      </c>
      <c r="AV130" s="12" t="s">
        <v>90</v>
      </c>
      <c r="AW130" s="12" t="s">
        <v>41</v>
      </c>
      <c r="AX130" s="12" t="s">
        <v>88</v>
      </c>
      <c r="AY130" s="153" t="s">
        <v>311</v>
      </c>
    </row>
    <row r="131" spans="2:65" s="1" customFormat="1" ht="16.5" customHeight="1" x14ac:dyDescent="0.2">
      <c r="B131" s="34"/>
      <c r="C131" s="134" t="s">
        <v>545</v>
      </c>
      <c r="D131" s="134" t="s">
        <v>313</v>
      </c>
      <c r="E131" s="135" t="s">
        <v>6979</v>
      </c>
      <c r="F131" s="136" t="s">
        <v>6980</v>
      </c>
      <c r="G131" s="137" t="s">
        <v>250</v>
      </c>
      <c r="H131" s="138">
        <v>3060</v>
      </c>
      <c r="I131" s="139"/>
      <c r="J131" s="140">
        <f>ROUND(I131*H131,2)</f>
        <v>0</v>
      </c>
      <c r="K131" s="136" t="s">
        <v>317</v>
      </c>
      <c r="L131" s="34"/>
      <c r="M131" s="141" t="s">
        <v>43</v>
      </c>
      <c r="N131" s="142" t="s">
        <v>52</v>
      </c>
      <c r="P131" s="143">
        <f>O131*H131</f>
        <v>0</v>
      </c>
      <c r="Q131" s="143">
        <v>0</v>
      </c>
      <c r="R131" s="143">
        <f>Q131*H131</f>
        <v>0</v>
      </c>
      <c r="S131" s="143">
        <v>0</v>
      </c>
      <c r="T131" s="144">
        <f>S131*H131</f>
        <v>0</v>
      </c>
      <c r="AR131" s="145" t="s">
        <v>318</v>
      </c>
      <c r="AT131" s="145" t="s">
        <v>313</v>
      </c>
      <c r="AU131" s="145" t="s">
        <v>90</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318</v>
      </c>
      <c r="BM131" s="145" t="s">
        <v>6981</v>
      </c>
    </row>
    <row r="132" spans="2:65" s="1" customFormat="1" ht="11.25" x14ac:dyDescent="0.2">
      <c r="B132" s="34"/>
      <c r="D132" s="147" t="s">
        <v>320</v>
      </c>
      <c r="F132" s="148" t="s">
        <v>6982</v>
      </c>
      <c r="I132" s="149"/>
      <c r="L132" s="34"/>
      <c r="M132" s="150"/>
      <c r="T132" s="55"/>
      <c r="AT132" s="18" t="s">
        <v>320</v>
      </c>
      <c r="AU132" s="18" t="s">
        <v>90</v>
      </c>
    </row>
    <row r="133" spans="2:65" s="12" customFormat="1" ht="11.25" x14ac:dyDescent="0.2">
      <c r="B133" s="151"/>
      <c r="D133" s="152" t="s">
        <v>322</v>
      </c>
      <c r="E133" s="153" t="s">
        <v>43</v>
      </c>
      <c r="F133" s="154" t="s">
        <v>6983</v>
      </c>
      <c r="H133" s="155">
        <v>3060</v>
      </c>
      <c r="I133" s="156"/>
      <c r="L133" s="151"/>
      <c r="M133" s="157"/>
      <c r="T133" s="158"/>
      <c r="AT133" s="153" t="s">
        <v>322</v>
      </c>
      <c r="AU133" s="153" t="s">
        <v>90</v>
      </c>
      <c r="AV133" s="12" t="s">
        <v>90</v>
      </c>
      <c r="AW133" s="12" t="s">
        <v>41</v>
      </c>
      <c r="AX133" s="12" t="s">
        <v>88</v>
      </c>
      <c r="AY133" s="153" t="s">
        <v>311</v>
      </c>
    </row>
    <row r="134" spans="2:65" s="1" customFormat="1" ht="24.2" customHeight="1" x14ac:dyDescent="0.2">
      <c r="B134" s="34"/>
      <c r="C134" s="134" t="s">
        <v>580</v>
      </c>
      <c r="D134" s="134" t="s">
        <v>313</v>
      </c>
      <c r="E134" s="135" t="s">
        <v>6984</v>
      </c>
      <c r="F134" s="136" t="s">
        <v>6985</v>
      </c>
      <c r="G134" s="137" t="s">
        <v>250</v>
      </c>
      <c r="H134" s="138">
        <v>7650</v>
      </c>
      <c r="I134" s="139"/>
      <c r="J134" s="140">
        <f>ROUND(I134*H134,2)</f>
        <v>0</v>
      </c>
      <c r="K134" s="136" t="s">
        <v>317</v>
      </c>
      <c r="L134" s="34"/>
      <c r="M134" s="141" t="s">
        <v>43</v>
      </c>
      <c r="N134" s="142" t="s">
        <v>52</v>
      </c>
      <c r="P134" s="143">
        <f>O134*H134</f>
        <v>0</v>
      </c>
      <c r="Q134" s="143">
        <v>0</v>
      </c>
      <c r="R134" s="143">
        <f>Q134*H134</f>
        <v>0</v>
      </c>
      <c r="S134" s="143">
        <v>0</v>
      </c>
      <c r="T134" s="144">
        <f>S134*H134</f>
        <v>0</v>
      </c>
      <c r="AR134" s="145" t="s">
        <v>318</v>
      </c>
      <c r="AT134" s="145" t="s">
        <v>313</v>
      </c>
      <c r="AU134" s="145" t="s">
        <v>90</v>
      </c>
      <c r="AY134" s="18" t="s">
        <v>311</v>
      </c>
      <c r="BE134" s="146">
        <f>IF(N134="základní",J134,0)</f>
        <v>0</v>
      </c>
      <c r="BF134" s="146">
        <f>IF(N134="snížená",J134,0)</f>
        <v>0</v>
      </c>
      <c r="BG134" s="146">
        <f>IF(N134="zákl. přenesená",J134,0)</f>
        <v>0</v>
      </c>
      <c r="BH134" s="146">
        <f>IF(N134="sníž. přenesená",J134,0)</f>
        <v>0</v>
      </c>
      <c r="BI134" s="146">
        <f>IF(N134="nulová",J134,0)</f>
        <v>0</v>
      </c>
      <c r="BJ134" s="18" t="s">
        <v>88</v>
      </c>
      <c r="BK134" s="146">
        <f>ROUND(I134*H134,2)</f>
        <v>0</v>
      </c>
      <c r="BL134" s="18" t="s">
        <v>318</v>
      </c>
      <c r="BM134" s="145" t="s">
        <v>6986</v>
      </c>
    </row>
    <row r="135" spans="2:65" s="1" customFormat="1" ht="11.25" x14ac:dyDescent="0.2">
      <c r="B135" s="34"/>
      <c r="D135" s="147" t="s">
        <v>320</v>
      </c>
      <c r="F135" s="148" t="s">
        <v>6987</v>
      </c>
      <c r="I135" s="149"/>
      <c r="L135" s="34"/>
      <c r="M135" s="150"/>
      <c r="T135" s="55"/>
      <c r="AT135" s="18" t="s">
        <v>320</v>
      </c>
      <c r="AU135" s="18" t="s">
        <v>90</v>
      </c>
    </row>
    <row r="136" spans="2:65" s="12" customFormat="1" ht="11.25" x14ac:dyDescent="0.2">
      <c r="B136" s="151"/>
      <c r="D136" s="152" t="s">
        <v>322</v>
      </c>
      <c r="E136" s="153" t="s">
        <v>43</v>
      </c>
      <c r="F136" s="154" t="s">
        <v>6988</v>
      </c>
      <c r="H136" s="155">
        <v>7650</v>
      </c>
      <c r="I136" s="156"/>
      <c r="L136" s="151"/>
      <c r="M136" s="157"/>
      <c r="T136" s="158"/>
      <c r="AT136" s="153" t="s">
        <v>322</v>
      </c>
      <c r="AU136" s="153" t="s">
        <v>90</v>
      </c>
      <c r="AV136" s="12" t="s">
        <v>90</v>
      </c>
      <c r="AW136" s="12" t="s">
        <v>41</v>
      </c>
      <c r="AX136" s="12" t="s">
        <v>88</v>
      </c>
      <c r="AY136" s="153" t="s">
        <v>311</v>
      </c>
    </row>
    <row r="137" spans="2:65" s="1" customFormat="1" ht="16.5" customHeight="1" x14ac:dyDescent="0.2">
      <c r="B137" s="34"/>
      <c r="C137" s="172" t="s">
        <v>588</v>
      </c>
      <c r="D137" s="172" t="s">
        <v>634</v>
      </c>
      <c r="E137" s="173" t="s">
        <v>6942</v>
      </c>
      <c r="F137" s="174" t="s">
        <v>6943</v>
      </c>
      <c r="G137" s="175" t="s">
        <v>767</v>
      </c>
      <c r="H137" s="176">
        <v>11.475</v>
      </c>
      <c r="I137" s="177"/>
      <c r="J137" s="178">
        <f>ROUND(I137*H137,2)</f>
        <v>0</v>
      </c>
      <c r="K137" s="174" t="s">
        <v>317</v>
      </c>
      <c r="L137" s="179"/>
      <c r="M137" s="180" t="s">
        <v>43</v>
      </c>
      <c r="N137" s="181" t="s">
        <v>52</v>
      </c>
      <c r="P137" s="143">
        <f>O137*H137</f>
        <v>0</v>
      </c>
      <c r="Q137" s="143">
        <v>1E-3</v>
      </c>
      <c r="R137" s="143">
        <f>Q137*H137</f>
        <v>1.1474999999999999E-2</v>
      </c>
      <c r="S137" s="143">
        <v>0</v>
      </c>
      <c r="T137" s="144">
        <f>S137*H137</f>
        <v>0</v>
      </c>
      <c r="AR137" s="145" t="s">
        <v>362</v>
      </c>
      <c r="AT137" s="145" t="s">
        <v>634</v>
      </c>
      <c r="AU137" s="145" t="s">
        <v>90</v>
      </c>
      <c r="AY137" s="18" t="s">
        <v>311</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318</v>
      </c>
      <c r="BM137" s="145" t="s">
        <v>6989</v>
      </c>
    </row>
    <row r="138" spans="2:65" s="12" customFormat="1" ht="11.25" x14ac:dyDescent="0.2">
      <c r="B138" s="151"/>
      <c r="D138" s="152" t="s">
        <v>322</v>
      </c>
      <c r="F138" s="154" t="s">
        <v>6990</v>
      </c>
      <c r="H138" s="155">
        <v>11.475</v>
      </c>
      <c r="I138" s="156"/>
      <c r="L138" s="151"/>
      <c r="M138" s="157"/>
      <c r="T138" s="158"/>
      <c r="AT138" s="153" t="s">
        <v>322</v>
      </c>
      <c r="AU138" s="153" t="s">
        <v>90</v>
      </c>
      <c r="AV138" s="12" t="s">
        <v>90</v>
      </c>
      <c r="AW138" s="12" t="s">
        <v>4</v>
      </c>
      <c r="AX138" s="12" t="s">
        <v>88</v>
      </c>
      <c r="AY138" s="153" t="s">
        <v>311</v>
      </c>
    </row>
    <row r="139" spans="2:65" s="1" customFormat="1" ht="24.2" customHeight="1" x14ac:dyDescent="0.2">
      <c r="B139" s="34"/>
      <c r="C139" s="134" t="s">
        <v>404</v>
      </c>
      <c r="D139" s="134" t="s">
        <v>313</v>
      </c>
      <c r="E139" s="135" t="s">
        <v>6991</v>
      </c>
      <c r="F139" s="136" t="s">
        <v>6992</v>
      </c>
      <c r="G139" s="137" t="s">
        <v>340</v>
      </c>
      <c r="H139" s="138">
        <v>12</v>
      </c>
      <c r="I139" s="139"/>
      <c r="J139" s="140">
        <f>ROUND(I139*H139,2)</f>
        <v>0</v>
      </c>
      <c r="K139" s="136" t="s">
        <v>317</v>
      </c>
      <c r="L139" s="34"/>
      <c r="M139" s="141" t="s">
        <v>43</v>
      </c>
      <c r="N139" s="142" t="s">
        <v>52</v>
      </c>
      <c r="P139" s="143">
        <f>O139*H139</f>
        <v>0</v>
      </c>
      <c r="Q139" s="143">
        <v>0</v>
      </c>
      <c r="R139" s="143">
        <f>Q139*H139</f>
        <v>0</v>
      </c>
      <c r="S139" s="143">
        <v>0</v>
      </c>
      <c r="T139" s="144">
        <f>S139*H139</f>
        <v>0</v>
      </c>
      <c r="AR139" s="145" t="s">
        <v>318</v>
      </c>
      <c r="AT139" s="145" t="s">
        <v>313</v>
      </c>
      <c r="AU139" s="145" t="s">
        <v>90</v>
      </c>
      <c r="AY139" s="18" t="s">
        <v>311</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318</v>
      </c>
      <c r="BM139" s="145" t="s">
        <v>6993</v>
      </c>
    </row>
    <row r="140" spans="2:65" s="1" customFormat="1" ht="11.25" x14ac:dyDescent="0.2">
      <c r="B140" s="34"/>
      <c r="D140" s="147" t="s">
        <v>320</v>
      </c>
      <c r="F140" s="148" t="s">
        <v>6994</v>
      </c>
      <c r="I140" s="149"/>
      <c r="L140" s="34"/>
      <c r="M140" s="150"/>
      <c r="T140" s="55"/>
      <c r="AT140" s="18" t="s">
        <v>320</v>
      </c>
      <c r="AU140" s="18" t="s">
        <v>90</v>
      </c>
    </row>
    <row r="141" spans="2:65" s="14" customFormat="1" ht="11.25" x14ac:dyDescent="0.2">
      <c r="B141" s="166"/>
      <c r="D141" s="152" t="s">
        <v>322</v>
      </c>
      <c r="E141" s="167" t="s">
        <v>43</v>
      </c>
      <c r="F141" s="168" t="s">
        <v>1830</v>
      </c>
      <c r="H141" s="167" t="s">
        <v>43</v>
      </c>
      <c r="I141" s="169"/>
      <c r="L141" s="166"/>
      <c r="M141" s="170"/>
      <c r="T141" s="171"/>
      <c r="AT141" s="167" t="s">
        <v>322</v>
      </c>
      <c r="AU141" s="167" t="s">
        <v>90</v>
      </c>
      <c r="AV141" s="14" t="s">
        <v>88</v>
      </c>
      <c r="AW141" s="14" t="s">
        <v>41</v>
      </c>
      <c r="AX141" s="14" t="s">
        <v>81</v>
      </c>
      <c r="AY141" s="167" t="s">
        <v>311</v>
      </c>
    </row>
    <row r="142" spans="2:65" s="12" customFormat="1" ht="11.25" x14ac:dyDescent="0.2">
      <c r="B142" s="151"/>
      <c r="D142" s="152" t="s">
        <v>322</v>
      </c>
      <c r="E142" s="153" t="s">
        <v>43</v>
      </c>
      <c r="F142" s="154" t="s">
        <v>6972</v>
      </c>
      <c r="H142" s="155">
        <v>11</v>
      </c>
      <c r="I142" s="156"/>
      <c r="L142" s="151"/>
      <c r="M142" s="157"/>
      <c r="T142" s="158"/>
      <c r="AT142" s="153" t="s">
        <v>322</v>
      </c>
      <c r="AU142" s="153" t="s">
        <v>90</v>
      </c>
      <c r="AV142" s="12" t="s">
        <v>90</v>
      </c>
      <c r="AW142" s="12" t="s">
        <v>41</v>
      </c>
      <c r="AX142" s="12" t="s">
        <v>81</v>
      </c>
      <c r="AY142" s="153" t="s">
        <v>311</v>
      </c>
    </row>
    <row r="143" spans="2:65" s="12" customFormat="1" ht="11.25" x14ac:dyDescent="0.2">
      <c r="B143" s="151"/>
      <c r="D143" s="152" t="s">
        <v>322</v>
      </c>
      <c r="E143" s="153" t="s">
        <v>43</v>
      </c>
      <c r="F143" s="154" t="s">
        <v>6973</v>
      </c>
      <c r="H143" s="155">
        <v>1</v>
      </c>
      <c r="I143" s="156"/>
      <c r="L143" s="151"/>
      <c r="M143" s="157"/>
      <c r="T143" s="158"/>
      <c r="AT143" s="153" t="s">
        <v>322</v>
      </c>
      <c r="AU143" s="153" t="s">
        <v>90</v>
      </c>
      <c r="AV143" s="12" t="s">
        <v>90</v>
      </c>
      <c r="AW143" s="12" t="s">
        <v>41</v>
      </c>
      <c r="AX143" s="12" t="s">
        <v>81</v>
      </c>
      <c r="AY143" s="153" t="s">
        <v>311</v>
      </c>
    </row>
    <row r="144" spans="2:65" s="13" customFormat="1" ht="11.25" x14ac:dyDescent="0.2">
      <c r="B144" s="159"/>
      <c r="D144" s="152" t="s">
        <v>322</v>
      </c>
      <c r="E144" s="160" t="s">
        <v>43</v>
      </c>
      <c r="F144" s="161" t="s">
        <v>331</v>
      </c>
      <c r="H144" s="162">
        <v>12</v>
      </c>
      <c r="I144" s="163"/>
      <c r="L144" s="159"/>
      <c r="M144" s="164"/>
      <c r="T144" s="165"/>
      <c r="AT144" s="160" t="s">
        <v>322</v>
      </c>
      <c r="AU144" s="160" t="s">
        <v>90</v>
      </c>
      <c r="AV144" s="13" t="s">
        <v>318</v>
      </c>
      <c r="AW144" s="13" t="s">
        <v>41</v>
      </c>
      <c r="AX144" s="13" t="s">
        <v>88</v>
      </c>
      <c r="AY144" s="160" t="s">
        <v>311</v>
      </c>
    </row>
    <row r="145" spans="2:65" s="1" customFormat="1" ht="16.5" customHeight="1" x14ac:dyDescent="0.2">
      <c r="B145" s="34"/>
      <c r="C145" s="172" t="s">
        <v>411</v>
      </c>
      <c r="D145" s="172" t="s">
        <v>634</v>
      </c>
      <c r="E145" s="173" t="s">
        <v>6995</v>
      </c>
      <c r="F145" s="174" t="s">
        <v>6996</v>
      </c>
      <c r="G145" s="175" t="s">
        <v>340</v>
      </c>
      <c r="H145" s="176">
        <v>4</v>
      </c>
      <c r="I145" s="177"/>
      <c r="J145" s="178">
        <f>ROUND(I145*H145,2)</f>
        <v>0</v>
      </c>
      <c r="K145" s="174" t="s">
        <v>43</v>
      </c>
      <c r="L145" s="179"/>
      <c r="M145" s="180" t="s">
        <v>43</v>
      </c>
      <c r="N145" s="181" t="s">
        <v>52</v>
      </c>
      <c r="P145" s="143">
        <f>O145*H145</f>
        <v>0</v>
      </c>
      <c r="Q145" s="143">
        <v>0</v>
      </c>
      <c r="R145" s="143">
        <f>Q145*H145</f>
        <v>0</v>
      </c>
      <c r="S145" s="143">
        <v>0</v>
      </c>
      <c r="T145" s="144">
        <f>S145*H145</f>
        <v>0</v>
      </c>
      <c r="AR145" s="145" t="s">
        <v>362</v>
      </c>
      <c r="AT145" s="145" t="s">
        <v>634</v>
      </c>
      <c r="AU145" s="145" t="s">
        <v>90</v>
      </c>
      <c r="AY145" s="18" t="s">
        <v>311</v>
      </c>
      <c r="BE145" s="146">
        <f>IF(N145="základní",J145,0)</f>
        <v>0</v>
      </c>
      <c r="BF145" s="146">
        <f>IF(N145="snížená",J145,0)</f>
        <v>0</v>
      </c>
      <c r="BG145" s="146">
        <f>IF(N145="zákl. přenesená",J145,0)</f>
        <v>0</v>
      </c>
      <c r="BH145" s="146">
        <f>IF(N145="sníž. přenesená",J145,0)</f>
        <v>0</v>
      </c>
      <c r="BI145" s="146">
        <f>IF(N145="nulová",J145,0)</f>
        <v>0</v>
      </c>
      <c r="BJ145" s="18" t="s">
        <v>88</v>
      </c>
      <c r="BK145" s="146">
        <f>ROUND(I145*H145,2)</f>
        <v>0</v>
      </c>
      <c r="BL145" s="18" t="s">
        <v>318</v>
      </c>
      <c r="BM145" s="145" t="s">
        <v>6997</v>
      </c>
    </row>
    <row r="146" spans="2:65" s="12" customFormat="1" ht="11.25" x14ac:dyDescent="0.2">
      <c r="B146" s="151"/>
      <c r="D146" s="152" t="s">
        <v>322</v>
      </c>
      <c r="E146" s="153" t="s">
        <v>43</v>
      </c>
      <c r="F146" s="154" t="s">
        <v>6998</v>
      </c>
      <c r="H146" s="155">
        <v>4</v>
      </c>
      <c r="I146" s="156"/>
      <c r="L146" s="151"/>
      <c r="M146" s="157"/>
      <c r="T146" s="158"/>
      <c r="AT146" s="153" t="s">
        <v>322</v>
      </c>
      <c r="AU146" s="153" t="s">
        <v>90</v>
      </c>
      <c r="AV146" s="12" t="s">
        <v>90</v>
      </c>
      <c r="AW146" s="12" t="s">
        <v>41</v>
      </c>
      <c r="AX146" s="12" t="s">
        <v>88</v>
      </c>
      <c r="AY146" s="153" t="s">
        <v>311</v>
      </c>
    </row>
    <row r="147" spans="2:65" s="1" customFormat="1" ht="16.5" customHeight="1" x14ac:dyDescent="0.2">
      <c r="B147" s="34"/>
      <c r="C147" s="172" t="s">
        <v>417</v>
      </c>
      <c r="D147" s="172" t="s">
        <v>634</v>
      </c>
      <c r="E147" s="173" t="s">
        <v>6999</v>
      </c>
      <c r="F147" s="174" t="s">
        <v>7000</v>
      </c>
      <c r="G147" s="175" t="s">
        <v>340</v>
      </c>
      <c r="H147" s="176">
        <v>4</v>
      </c>
      <c r="I147" s="177"/>
      <c r="J147" s="178">
        <f>ROUND(I147*H147,2)</f>
        <v>0</v>
      </c>
      <c r="K147" s="174" t="s">
        <v>43</v>
      </c>
      <c r="L147" s="179"/>
      <c r="M147" s="180" t="s">
        <v>43</v>
      </c>
      <c r="N147" s="181" t="s">
        <v>52</v>
      </c>
      <c r="P147" s="143">
        <f>O147*H147</f>
        <v>0</v>
      </c>
      <c r="Q147" s="143">
        <v>0</v>
      </c>
      <c r="R147" s="143">
        <f>Q147*H147</f>
        <v>0</v>
      </c>
      <c r="S147" s="143">
        <v>0</v>
      </c>
      <c r="T147" s="144">
        <f>S147*H147</f>
        <v>0</v>
      </c>
      <c r="AR147" s="145" t="s">
        <v>362</v>
      </c>
      <c r="AT147" s="145" t="s">
        <v>634</v>
      </c>
      <c r="AU147" s="145" t="s">
        <v>90</v>
      </c>
      <c r="AY147" s="18" t="s">
        <v>311</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318</v>
      </c>
      <c r="BM147" s="145" t="s">
        <v>7001</v>
      </c>
    </row>
    <row r="148" spans="2:65" s="1" customFormat="1" ht="16.5" customHeight="1" x14ac:dyDescent="0.2">
      <c r="B148" s="34"/>
      <c r="C148" s="172" t="s">
        <v>202</v>
      </c>
      <c r="D148" s="172" t="s">
        <v>634</v>
      </c>
      <c r="E148" s="173" t="s">
        <v>7002</v>
      </c>
      <c r="F148" s="174" t="s">
        <v>7003</v>
      </c>
      <c r="G148" s="175" t="s">
        <v>340</v>
      </c>
      <c r="H148" s="176">
        <v>4</v>
      </c>
      <c r="I148" s="177"/>
      <c r="J148" s="178">
        <f>ROUND(I148*H148,2)</f>
        <v>0</v>
      </c>
      <c r="K148" s="174" t="s">
        <v>43</v>
      </c>
      <c r="L148" s="179"/>
      <c r="M148" s="180" t="s">
        <v>43</v>
      </c>
      <c r="N148" s="181" t="s">
        <v>52</v>
      </c>
      <c r="P148" s="143">
        <f>O148*H148</f>
        <v>0</v>
      </c>
      <c r="Q148" s="143">
        <v>0</v>
      </c>
      <c r="R148" s="143">
        <f>Q148*H148</f>
        <v>0</v>
      </c>
      <c r="S148" s="143">
        <v>0</v>
      </c>
      <c r="T148" s="144">
        <f>S148*H148</f>
        <v>0</v>
      </c>
      <c r="AR148" s="145" t="s">
        <v>362</v>
      </c>
      <c r="AT148" s="145" t="s">
        <v>634</v>
      </c>
      <c r="AU148" s="145" t="s">
        <v>90</v>
      </c>
      <c r="AY148" s="18" t="s">
        <v>311</v>
      </c>
      <c r="BE148" s="146">
        <f>IF(N148="základní",J148,0)</f>
        <v>0</v>
      </c>
      <c r="BF148" s="146">
        <f>IF(N148="snížená",J148,0)</f>
        <v>0</v>
      </c>
      <c r="BG148" s="146">
        <f>IF(N148="zákl. přenesená",J148,0)</f>
        <v>0</v>
      </c>
      <c r="BH148" s="146">
        <f>IF(N148="sníž. přenesená",J148,0)</f>
        <v>0</v>
      </c>
      <c r="BI148" s="146">
        <f>IF(N148="nulová",J148,0)</f>
        <v>0</v>
      </c>
      <c r="BJ148" s="18" t="s">
        <v>88</v>
      </c>
      <c r="BK148" s="146">
        <f>ROUND(I148*H148,2)</f>
        <v>0</v>
      </c>
      <c r="BL148" s="18" t="s">
        <v>318</v>
      </c>
      <c r="BM148" s="145" t="s">
        <v>7004</v>
      </c>
    </row>
    <row r="149" spans="2:65" s="1" customFormat="1" ht="24.2" customHeight="1" x14ac:dyDescent="0.2">
      <c r="B149" s="34"/>
      <c r="C149" s="134" t="s">
        <v>427</v>
      </c>
      <c r="D149" s="134" t="s">
        <v>313</v>
      </c>
      <c r="E149" s="135" t="s">
        <v>7005</v>
      </c>
      <c r="F149" s="136" t="s">
        <v>7006</v>
      </c>
      <c r="G149" s="137" t="s">
        <v>340</v>
      </c>
      <c r="H149" s="138">
        <v>61</v>
      </c>
      <c r="I149" s="139"/>
      <c r="J149" s="140">
        <f>ROUND(I149*H149,2)</f>
        <v>0</v>
      </c>
      <c r="K149" s="136" t="s">
        <v>317</v>
      </c>
      <c r="L149" s="34"/>
      <c r="M149" s="141" t="s">
        <v>43</v>
      </c>
      <c r="N149" s="142" t="s">
        <v>52</v>
      </c>
      <c r="P149" s="143">
        <f>O149*H149</f>
        <v>0</v>
      </c>
      <c r="Q149" s="143">
        <v>0</v>
      </c>
      <c r="R149" s="143">
        <f>Q149*H149</f>
        <v>0</v>
      </c>
      <c r="S149" s="143">
        <v>0</v>
      </c>
      <c r="T149" s="144">
        <f>S149*H149</f>
        <v>0</v>
      </c>
      <c r="AR149" s="145" t="s">
        <v>318</v>
      </c>
      <c r="AT149" s="145" t="s">
        <v>313</v>
      </c>
      <c r="AU149" s="145" t="s">
        <v>90</v>
      </c>
      <c r="AY149" s="18" t="s">
        <v>311</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318</v>
      </c>
      <c r="BM149" s="145" t="s">
        <v>7007</v>
      </c>
    </row>
    <row r="150" spans="2:65" s="1" customFormat="1" ht="11.25" x14ac:dyDescent="0.2">
      <c r="B150" s="34"/>
      <c r="D150" s="147" t="s">
        <v>320</v>
      </c>
      <c r="F150" s="148" t="s">
        <v>7008</v>
      </c>
      <c r="I150" s="149"/>
      <c r="L150" s="34"/>
      <c r="M150" s="150"/>
      <c r="T150" s="55"/>
      <c r="AT150" s="18" t="s">
        <v>320</v>
      </c>
      <c r="AU150" s="18" t="s">
        <v>90</v>
      </c>
    </row>
    <row r="151" spans="2:65" s="12" customFormat="1" ht="11.25" x14ac:dyDescent="0.2">
      <c r="B151" s="151"/>
      <c r="D151" s="152" t="s">
        <v>322</v>
      </c>
      <c r="E151" s="153" t="s">
        <v>43</v>
      </c>
      <c r="F151" s="154" t="s">
        <v>6962</v>
      </c>
      <c r="H151" s="155">
        <v>58</v>
      </c>
      <c r="I151" s="156"/>
      <c r="L151" s="151"/>
      <c r="M151" s="157"/>
      <c r="T151" s="158"/>
      <c r="AT151" s="153" t="s">
        <v>322</v>
      </c>
      <c r="AU151" s="153" t="s">
        <v>90</v>
      </c>
      <c r="AV151" s="12" t="s">
        <v>90</v>
      </c>
      <c r="AW151" s="12" t="s">
        <v>41</v>
      </c>
      <c r="AX151" s="12" t="s">
        <v>81</v>
      </c>
      <c r="AY151" s="153" t="s">
        <v>311</v>
      </c>
    </row>
    <row r="152" spans="2:65" s="12" customFormat="1" ht="11.25" x14ac:dyDescent="0.2">
      <c r="B152" s="151"/>
      <c r="D152" s="152" t="s">
        <v>322</v>
      </c>
      <c r="E152" s="153" t="s">
        <v>43</v>
      </c>
      <c r="F152" s="154" t="s">
        <v>6963</v>
      </c>
      <c r="H152" s="155">
        <v>3</v>
      </c>
      <c r="I152" s="156"/>
      <c r="L152" s="151"/>
      <c r="M152" s="157"/>
      <c r="T152" s="158"/>
      <c r="AT152" s="153" t="s">
        <v>322</v>
      </c>
      <c r="AU152" s="153" t="s">
        <v>90</v>
      </c>
      <c r="AV152" s="12" t="s">
        <v>90</v>
      </c>
      <c r="AW152" s="12" t="s">
        <v>41</v>
      </c>
      <c r="AX152" s="12" t="s">
        <v>81</v>
      </c>
      <c r="AY152" s="153" t="s">
        <v>311</v>
      </c>
    </row>
    <row r="153" spans="2:65" s="13" customFormat="1" ht="11.25" x14ac:dyDescent="0.2">
      <c r="B153" s="159"/>
      <c r="D153" s="152" t="s">
        <v>322</v>
      </c>
      <c r="E153" s="160" t="s">
        <v>43</v>
      </c>
      <c r="F153" s="161" t="s">
        <v>331</v>
      </c>
      <c r="H153" s="162">
        <v>61</v>
      </c>
      <c r="I153" s="163"/>
      <c r="L153" s="159"/>
      <c r="M153" s="164"/>
      <c r="T153" s="165"/>
      <c r="AT153" s="160" t="s">
        <v>322</v>
      </c>
      <c r="AU153" s="160" t="s">
        <v>90</v>
      </c>
      <c r="AV153" s="13" t="s">
        <v>318</v>
      </c>
      <c r="AW153" s="13" t="s">
        <v>41</v>
      </c>
      <c r="AX153" s="13" t="s">
        <v>88</v>
      </c>
      <c r="AY153" s="160" t="s">
        <v>311</v>
      </c>
    </row>
    <row r="154" spans="2:65" s="1" customFormat="1" ht="16.5" customHeight="1" x14ac:dyDescent="0.2">
      <c r="B154" s="34"/>
      <c r="C154" s="172" t="s">
        <v>208</v>
      </c>
      <c r="D154" s="172" t="s">
        <v>634</v>
      </c>
      <c r="E154" s="173" t="s">
        <v>7009</v>
      </c>
      <c r="F154" s="174" t="s">
        <v>7010</v>
      </c>
      <c r="G154" s="175" t="s">
        <v>340</v>
      </c>
      <c r="H154" s="176">
        <v>61</v>
      </c>
      <c r="I154" s="177"/>
      <c r="J154" s="178">
        <f>ROUND(I154*H154,2)</f>
        <v>0</v>
      </c>
      <c r="K154" s="174" t="s">
        <v>43</v>
      </c>
      <c r="L154" s="179"/>
      <c r="M154" s="180" t="s">
        <v>43</v>
      </c>
      <c r="N154" s="181" t="s">
        <v>52</v>
      </c>
      <c r="P154" s="143">
        <f>O154*H154</f>
        <v>0</v>
      </c>
      <c r="Q154" s="143">
        <v>0</v>
      </c>
      <c r="R154" s="143">
        <f>Q154*H154</f>
        <v>0</v>
      </c>
      <c r="S154" s="143">
        <v>0</v>
      </c>
      <c r="T154" s="144">
        <f>S154*H154</f>
        <v>0</v>
      </c>
      <c r="AR154" s="145" t="s">
        <v>362</v>
      </c>
      <c r="AT154" s="145" t="s">
        <v>634</v>
      </c>
      <c r="AU154" s="145" t="s">
        <v>90</v>
      </c>
      <c r="AY154" s="18" t="s">
        <v>311</v>
      </c>
      <c r="BE154" s="146">
        <f>IF(N154="základní",J154,0)</f>
        <v>0</v>
      </c>
      <c r="BF154" s="146">
        <f>IF(N154="snížená",J154,0)</f>
        <v>0</v>
      </c>
      <c r="BG154" s="146">
        <f>IF(N154="zákl. přenesená",J154,0)</f>
        <v>0</v>
      </c>
      <c r="BH154" s="146">
        <f>IF(N154="sníž. přenesená",J154,0)</f>
        <v>0</v>
      </c>
      <c r="BI154" s="146">
        <f>IF(N154="nulová",J154,0)</f>
        <v>0</v>
      </c>
      <c r="BJ154" s="18" t="s">
        <v>88</v>
      </c>
      <c r="BK154" s="146">
        <f>ROUND(I154*H154,2)</f>
        <v>0</v>
      </c>
      <c r="BL154" s="18" t="s">
        <v>318</v>
      </c>
      <c r="BM154" s="145" t="s">
        <v>7011</v>
      </c>
    </row>
    <row r="155" spans="2:65" s="1" customFormat="1" ht="16.5" customHeight="1" x14ac:dyDescent="0.2">
      <c r="B155" s="34"/>
      <c r="C155" s="134" t="s">
        <v>594</v>
      </c>
      <c r="D155" s="134" t="s">
        <v>313</v>
      </c>
      <c r="E155" s="135" t="s">
        <v>7012</v>
      </c>
      <c r="F155" s="136" t="s">
        <v>7013</v>
      </c>
      <c r="G155" s="137" t="s">
        <v>340</v>
      </c>
      <c r="H155" s="138">
        <v>22</v>
      </c>
      <c r="I155" s="139"/>
      <c r="J155" s="140">
        <f>ROUND(I155*H155,2)</f>
        <v>0</v>
      </c>
      <c r="K155" s="136" t="s">
        <v>317</v>
      </c>
      <c r="L155" s="34"/>
      <c r="M155" s="141" t="s">
        <v>43</v>
      </c>
      <c r="N155" s="142" t="s">
        <v>52</v>
      </c>
      <c r="P155" s="143">
        <f>O155*H155</f>
        <v>0</v>
      </c>
      <c r="Q155" s="143">
        <v>0</v>
      </c>
      <c r="R155" s="143">
        <f>Q155*H155</f>
        <v>0</v>
      </c>
      <c r="S155" s="143">
        <v>0</v>
      </c>
      <c r="T155" s="144">
        <f>S155*H155</f>
        <v>0</v>
      </c>
      <c r="AR155" s="145" t="s">
        <v>318</v>
      </c>
      <c r="AT155" s="145" t="s">
        <v>313</v>
      </c>
      <c r="AU155" s="145" t="s">
        <v>90</v>
      </c>
      <c r="AY155" s="18" t="s">
        <v>311</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318</v>
      </c>
      <c r="BM155" s="145" t="s">
        <v>7014</v>
      </c>
    </row>
    <row r="156" spans="2:65" s="1" customFormat="1" ht="11.25" x14ac:dyDescent="0.2">
      <c r="B156" s="34"/>
      <c r="D156" s="147" t="s">
        <v>320</v>
      </c>
      <c r="F156" s="148" t="s">
        <v>7015</v>
      </c>
      <c r="I156" s="149"/>
      <c r="L156" s="34"/>
      <c r="M156" s="150"/>
      <c r="T156" s="55"/>
      <c r="AT156" s="18" t="s">
        <v>320</v>
      </c>
      <c r="AU156" s="18" t="s">
        <v>90</v>
      </c>
    </row>
    <row r="157" spans="2:65" s="12" customFormat="1" ht="11.25" x14ac:dyDescent="0.2">
      <c r="B157" s="151"/>
      <c r="D157" s="152" t="s">
        <v>322</v>
      </c>
      <c r="E157" s="153" t="s">
        <v>43</v>
      </c>
      <c r="F157" s="154" t="s">
        <v>7016</v>
      </c>
      <c r="H157" s="155">
        <v>22</v>
      </c>
      <c r="I157" s="156"/>
      <c r="L157" s="151"/>
      <c r="M157" s="157"/>
      <c r="T157" s="158"/>
      <c r="AT157" s="153" t="s">
        <v>322</v>
      </c>
      <c r="AU157" s="153" t="s">
        <v>90</v>
      </c>
      <c r="AV157" s="12" t="s">
        <v>90</v>
      </c>
      <c r="AW157" s="12" t="s">
        <v>41</v>
      </c>
      <c r="AX157" s="12" t="s">
        <v>88</v>
      </c>
      <c r="AY157" s="153" t="s">
        <v>311</v>
      </c>
    </row>
    <row r="158" spans="2:65" s="1" customFormat="1" ht="16.5" customHeight="1" x14ac:dyDescent="0.2">
      <c r="B158" s="34"/>
      <c r="C158" s="134" t="s">
        <v>599</v>
      </c>
      <c r="D158" s="134" t="s">
        <v>313</v>
      </c>
      <c r="E158" s="135" t="s">
        <v>7017</v>
      </c>
      <c r="F158" s="136" t="s">
        <v>7018</v>
      </c>
      <c r="G158" s="137" t="s">
        <v>340</v>
      </c>
      <c r="H158" s="138">
        <v>33</v>
      </c>
      <c r="I158" s="139"/>
      <c r="J158" s="140">
        <f>ROUND(I158*H158,2)</f>
        <v>0</v>
      </c>
      <c r="K158" s="136" t="s">
        <v>317</v>
      </c>
      <c r="L158" s="34"/>
      <c r="M158" s="141" t="s">
        <v>43</v>
      </c>
      <c r="N158" s="142" t="s">
        <v>52</v>
      </c>
      <c r="P158" s="143">
        <f>O158*H158</f>
        <v>0</v>
      </c>
      <c r="Q158" s="143">
        <v>0</v>
      </c>
      <c r="R158" s="143">
        <f>Q158*H158</f>
        <v>0</v>
      </c>
      <c r="S158" s="143">
        <v>0</v>
      </c>
      <c r="T158" s="144">
        <f>S158*H158</f>
        <v>0</v>
      </c>
      <c r="AR158" s="145" t="s">
        <v>318</v>
      </c>
      <c r="AT158" s="145" t="s">
        <v>313</v>
      </c>
      <c r="AU158" s="145" t="s">
        <v>90</v>
      </c>
      <c r="AY158" s="18" t="s">
        <v>311</v>
      </c>
      <c r="BE158" s="146">
        <f>IF(N158="základní",J158,0)</f>
        <v>0</v>
      </c>
      <c r="BF158" s="146">
        <f>IF(N158="snížená",J158,0)</f>
        <v>0</v>
      </c>
      <c r="BG158" s="146">
        <f>IF(N158="zákl. přenesená",J158,0)</f>
        <v>0</v>
      </c>
      <c r="BH158" s="146">
        <f>IF(N158="sníž. přenesená",J158,0)</f>
        <v>0</v>
      </c>
      <c r="BI158" s="146">
        <f>IF(N158="nulová",J158,0)</f>
        <v>0</v>
      </c>
      <c r="BJ158" s="18" t="s">
        <v>88</v>
      </c>
      <c r="BK158" s="146">
        <f>ROUND(I158*H158,2)</f>
        <v>0</v>
      </c>
      <c r="BL158" s="18" t="s">
        <v>318</v>
      </c>
      <c r="BM158" s="145" t="s">
        <v>7019</v>
      </c>
    </row>
    <row r="159" spans="2:65" s="1" customFormat="1" ht="11.25" x14ac:dyDescent="0.2">
      <c r="B159" s="34"/>
      <c r="D159" s="147" t="s">
        <v>320</v>
      </c>
      <c r="F159" s="148" t="s">
        <v>7020</v>
      </c>
      <c r="I159" s="149"/>
      <c r="L159" s="34"/>
      <c r="M159" s="150"/>
      <c r="T159" s="55"/>
      <c r="AT159" s="18" t="s">
        <v>320</v>
      </c>
      <c r="AU159" s="18" t="s">
        <v>90</v>
      </c>
    </row>
    <row r="160" spans="2:65" s="12" customFormat="1" ht="11.25" x14ac:dyDescent="0.2">
      <c r="B160" s="151"/>
      <c r="D160" s="152" t="s">
        <v>322</v>
      </c>
      <c r="E160" s="153" t="s">
        <v>43</v>
      </c>
      <c r="F160" s="154" t="s">
        <v>7021</v>
      </c>
      <c r="H160" s="155">
        <v>33</v>
      </c>
      <c r="I160" s="156"/>
      <c r="L160" s="151"/>
      <c r="M160" s="157"/>
      <c r="T160" s="158"/>
      <c r="AT160" s="153" t="s">
        <v>322</v>
      </c>
      <c r="AU160" s="153" t="s">
        <v>90</v>
      </c>
      <c r="AV160" s="12" t="s">
        <v>90</v>
      </c>
      <c r="AW160" s="12" t="s">
        <v>41</v>
      </c>
      <c r="AX160" s="12" t="s">
        <v>88</v>
      </c>
      <c r="AY160" s="153" t="s">
        <v>311</v>
      </c>
    </row>
    <row r="161" spans="2:65" s="1" customFormat="1" ht="16.5" customHeight="1" x14ac:dyDescent="0.2">
      <c r="B161" s="34"/>
      <c r="C161" s="134" t="s">
        <v>605</v>
      </c>
      <c r="D161" s="134" t="s">
        <v>313</v>
      </c>
      <c r="E161" s="135" t="s">
        <v>7022</v>
      </c>
      <c r="F161" s="136" t="s">
        <v>7023</v>
      </c>
      <c r="G161" s="137" t="s">
        <v>340</v>
      </c>
      <c r="H161" s="138">
        <v>116</v>
      </c>
      <c r="I161" s="139"/>
      <c r="J161" s="140">
        <f>ROUND(I161*H161,2)</f>
        <v>0</v>
      </c>
      <c r="K161" s="136" t="s">
        <v>317</v>
      </c>
      <c r="L161" s="34"/>
      <c r="M161" s="141" t="s">
        <v>43</v>
      </c>
      <c r="N161" s="142" t="s">
        <v>52</v>
      </c>
      <c r="P161" s="143">
        <f>O161*H161</f>
        <v>0</v>
      </c>
      <c r="Q161" s="143">
        <v>0</v>
      </c>
      <c r="R161" s="143">
        <f>Q161*H161</f>
        <v>0</v>
      </c>
      <c r="S161" s="143">
        <v>0</v>
      </c>
      <c r="T161" s="144">
        <f>S161*H161</f>
        <v>0</v>
      </c>
      <c r="AR161" s="145" t="s">
        <v>318</v>
      </c>
      <c r="AT161" s="145" t="s">
        <v>313</v>
      </c>
      <c r="AU161" s="145" t="s">
        <v>90</v>
      </c>
      <c r="AY161" s="18" t="s">
        <v>311</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318</v>
      </c>
      <c r="BM161" s="145" t="s">
        <v>7024</v>
      </c>
    </row>
    <row r="162" spans="2:65" s="1" customFormat="1" ht="11.25" x14ac:dyDescent="0.2">
      <c r="B162" s="34"/>
      <c r="D162" s="147" t="s">
        <v>320</v>
      </c>
      <c r="F162" s="148" t="s">
        <v>7025</v>
      </c>
      <c r="I162" s="149"/>
      <c r="L162" s="34"/>
      <c r="M162" s="150"/>
      <c r="T162" s="55"/>
      <c r="AT162" s="18" t="s">
        <v>320</v>
      </c>
      <c r="AU162" s="18" t="s">
        <v>90</v>
      </c>
    </row>
    <row r="163" spans="2:65" s="12" customFormat="1" ht="11.25" x14ac:dyDescent="0.2">
      <c r="B163" s="151"/>
      <c r="D163" s="152" t="s">
        <v>322</v>
      </c>
      <c r="E163" s="153" t="s">
        <v>43</v>
      </c>
      <c r="F163" s="154" t="s">
        <v>7026</v>
      </c>
      <c r="H163" s="155">
        <v>116</v>
      </c>
      <c r="I163" s="156"/>
      <c r="L163" s="151"/>
      <c r="M163" s="157"/>
      <c r="T163" s="158"/>
      <c r="AT163" s="153" t="s">
        <v>322</v>
      </c>
      <c r="AU163" s="153" t="s">
        <v>90</v>
      </c>
      <c r="AV163" s="12" t="s">
        <v>90</v>
      </c>
      <c r="AW163" s="12" t="s">
        <v>41</v>
      </c>
      <c r="AX163" s="12" t="s">
        <v>88</v>
      </c>
      <c r="AY163" s="153" t="s">
        <v>311</v>
      </c>
    </row>
    <row r="164" spans="2:65" s="1" customFormat="1" ht="16.5" customHeight="1" x14ac:dyDescent="0.2">
      <c r="B164" s="34"/>
      <c r="C164" s="134" t="s">
        <v>611</v>
      </c>
      <c r="D164" s="134" t="s">
        <v>313</v>
      </c>
      <c r="E164" s="135" t="s">
        <v>7027</v>
      </c>
      <c r="F164" s="136" t="s">
        <v>7028</v>
      </c>
      <c r="G164" s="137" t="s">
        <v>340</v>
      </c>
      <c r="H164" s="138">
        <v>174</v>
      </c>
      <c r="I164" s="139"/>
      <c r="J164" s="140">
        <f>ROUND(I164*H164,2)</f>
        <v>0</v>
      </c>
      <c r="K164" s="136" t="s">
        <v>317</v>
      </c>
      <c r="L164" s="34"/>
      <c r="M164" s="141" t="s">
        <v>43</v>
      </c>
      <c r="N164" s="142" t="s">
        <v>52</v>
      </c>
      <c r="P164" s="143">
        <f>O164*H164</f>
        <v>0</v>
      </c>
      <c r="Q164" s="143">
        <v>0</v>
      </c>
      <c r="R164" s="143">
        <f>Q164*H164</f>
        <v>0</v>
      </c>
      <c r="S164" s="143">
        <v>0</v>
      </c>
      <c r="T164" s="144">
        <f>S164*H164</f>
        <v>0</v>
      </c>
      <c r="AR164" s="145" t="s">
        <v>318</v>
      </c>
      <c r="AT164" s="145" t="s">
        <v>313</v>
      </c>
      <c r="AU164" s="145" t="s">
        <v>90</v>
      </c>
      <c r="AY164" s="18" t="s">
        <v>311</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318</v>
      </c>
      <c r="BM164" s="145" t="s">
        <v>7029</v>
      </c>
    </row>
    <row r="165" spans="2:65" s="1" customFormat="1" ht="11.25" x14ac:dyDescent="0.2">
      <c r="B165" s="34"/>
      <c r="D165" s="147" t="s">
        <v>320</v>
      </c>
      <c r="F165" s="148" t="s">
        <v>7030</v>
      </c>
      <c r="I165" s="149"/>
      <c r="L165" s="34"/>
      <c r="M165" s="150"/>
      <c r="T165" s="55"/>
      <c r="AT165" s="18" t="s">
        <v>320</v>
      </c>
      <c r="AU165" s="18" t="s">
        <v>90</v>
      </c>
    </row>
    <row r="166" spans="2:65" s="12" customFormat="1" ht="11.25" x14ac:dyDescent="0.2">
      <c r="B166" s="151"/>
      <c r="D166" s="152" t="s">
        <v>322</v>
      </c>
      <c r="E166" s="153" t="s">
        <v>43</v>
      </c>
      <c r="F166" s="154" t="s">
        <v>7031</v>
      </c>
      <c r="H166" s="155">
        <v>174</v>
      </c>
      <c r="I166" s="156"/>
      <c r="L166" s="151"/>
      <c r="M166" s="157"/>
      <c r="T166" s="158"/>
      <c r="AT166" s="153" t="s">
        <v>322</v>
      </c>
      <c r="AU166" s="153" t="s">
        <v>90</v>
      </c>
      <c r="AV166" s="12" t="s">
        <v>90</v>
      </c>
      <c r="AW166" s="12" t="s">
        <v>41</v>
      </c>
      <c r="AX166" s="12" t="s">
        <v>88</v>
      </c>
      <c r="AY166" s="153" t="s">
        <v>311</v>
      </c>
    </row>
    <row r="167" spans="2:65" s="1" customFormat="1" ht="24.2" customHeight="1" x14ac:dyDescent="0.2">
      <c r="B167" s="34"/>
      <c r="C167" s="134" t="s">
        <v>523</v>
      </c>
      <c r="D167" s="134" t="s">
        <v>313</v>
      </c>
      <c r="E167" s="135" t="s">
        <v>7032</v>
      </c>
      <c r="F167" s="136" t="s">
        <v>7033</v>
      </c>
      <c r="G167" s="137" t="s">
        <v>340</v>
      </c>
      <c r="H167" s="138">
        <v>2</v>
      </c>
      <c r="I167" s="139"/>
      <c r="J167" s="140">
        <f>ROUND(I167*H167,2)</f>
        <v>0</v>
      </c>
      <c r="K167" s="136" t="s">
        <v>317</v>
      </c>
      <c r="L167" s="34"/>
      <c r="M167" s="141" t="s">
        <v>43</v>
      </c>
      <c r="N167" s="142" t="s">
        <v>52</v>
      </c>
      <c r="P167" s="143">
        <f>O167*H167</f>
        <v>0</v>
      </c>
      <c r="Q167" s="143">
        <v>1.281E-2</v>
      </c>
      <c r="R167" s="143">
        <f>Q167*H167</f>
        <v>2.562E-2</v>
      </c>
      <c r="S167" s="143">
        <v>0</v>
      </c>
      <c r="T167" s="144">
        <f>S167*H167</f>
        <v>0</v>
      </c>
      <c r="AR167" s="145" t="s">
        <v>318</v>
      </c>
      <c r="AT167" s="145" t="s">
        <v>313</v>
      </c>
      <c r="AU167" s="145" t="s">
        <v>90</v>
      </c>
      <c r="AY167" s="18" t="s">
        <v>311</v>
      </c>
      <c r="BE167" s="146">
        <f>IF(N167="základní",J167,0)</f>
        <v>0</v>
      </c>
      <c r="BF167" s="146">
        <f>IF(N167="snížená",J167,0)</f>
        <v>0</v>
      </c>
      <c r="BG167" s="146">
        <f>IF(N167="zákl. přenesená",J167,0)</f>
        <v>0</v>
      </c>
      <c r="BH167" s="146">
        <f>IF(N167="sníž. přenesená",J167,0)</f>
        <v>0</v>
      </c>
      <c r="BI167" s="146">
        <f>IF(N167="nulová",J167,0)</f>
        <v>0</v>
      </c>
      <c r="BJ167" s="18" t="s">
        <v>88</v>
      </c>
      <c r="BK167" s="146">
        <f>ROUND(I167*H167,2)</f>
        <v>0</v>
      </c>
      <c r="BL167" s="18" t="s">
        <v>318</v>
      </c>
      <c r="BM167" s="145" t="s">
        <v>7034</v>
      </c>
    </row>
    <row r="168" spans="2:65" s="1" customFormat="1" ht="11.25" x14ac:dyDescent="0.2">
      <c r="B168" s="34"/>
      <c r="D168" s="147" t="s">
        <v>320</v>
      </c>
      <c r="F168" s="148" t="s">
        <v>7035</v>
      </c>
      <c r="I168" s="149"/>
      <c r="L168" s="34"/>
      <c r="M168" s="150"/>
      <c r="T168" s="55"/>
      <c r="AT168" s="18" t="s">
        <v>320</v>
      </c>
      <c r="AU168" s="18" t="s">
        <v>90</v>
      </c>
    </row>
    <row r="169" spans="2:65" s="1" customFormat="1" ht="24.2" customHeight="1" x14ac:dyDescent="0.2">
      <c r="B169" s="34"/>
      <c r="C169" s="134" t="s">
        <v>539</v>
      </c>
      <c r="D169" s="134" t="s">
        <v>313</v>
      </c>
      <c r="E169" s="135" t="s">
        <v>7036</v>
      </c>
      <c r="F169" s="136" t="s">
        <v>7037</v>
      </c>
      <c r="G169" s="137" t="s">
        <v>250</v>
      </c>
      <c r="H169" s="138">
        <v>1530</v>
      </c>
      <c r="I169" s="139"/>
      <c r="J169" s="140">
        <f>ROUND(I169*H169,2)</f>
        <v>0</v>
      </c>
      <c r="K169" s="136" t="s">
        <v>317</v>
      </c>
      <c r="L169" s="34"/>
      <c r="M169" s="141" t="s">
        <v>43</v>
      </c>
      <c r="N169" s="142" t="s">
        <v>52</v>
      </c>
      <c r="P169" s="143">
        <f>O169*H169</f>
        <v>0</v>
      </c>
      <c r="Q169" s="143">
        <v>0</v>
      </c>
      <c r="R169" s="143">
        <f>Q169*H169</f>
        <v>0</v>
      </c>
      <c r="S169" s="143">
        <v>0</v>
      </c>
      <c r="T169" s="144">
        <f>S169*H169</f>
        <v>0</v>
      </c>
      <c r="AR169" s="145" t="s">
        <v>318</v>
      </c>
      <c r="AT169" s="145" t="s">
        <v>313</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318</v>
      </c>
      <c r="BM169" s="145" t="s">
        <v>7038</v>
      </c>
    </row>
    <row r="170" spans="2:65" s="1" customFormat="1" ht="11.25" x14ac:dyDescent="0.2">
      <c r="B170" s="34"/>
      <c r="D170" s="147" t="s">
        <v>320</v>
      </c>
      <c r="F170" s="148" t="s">
        <v>7039</v>
      </c>
      <c r="I170" s="149"/>
      <c r="L170" s="34"/>
      <c r="M170" s="150"/>
      <c r="T170" s="55"/>
      <c r="AT170" s="18" t="s">
        <v>320</v>
      </c>
      <c r="AU170" s="18" t="s">
        <v>90</v>
      </c>
    </row>
    <row r="171" spans="2:65" s="12" customFormat="1" ht="11.25" x14ac:dyDescent="0.2">
      <c r="B171" s="151"/>
      <c r="D171" s="152" t="s">
        <v>322</v>
      </c>
      <c r="E171" s="153" t="s">
        <v>43</v>
      </c>
      <c r="F171" s="154" t="s">
        <v>6950</v>
      </c>
      <c r="H171" s="155">
        <v>1530</v>
      </c>
      <c r="I171" s="156"/>
      <c r="L171" s="151"/>
      <c r="M171" s="157"/>
      <c r="T171" s="158"/>
      <c r="AT171" s="153" t="s">
        <v>322</v>
      </c>
      <c r="AU171" s="153" t="s">
        <v>90</v>
      </c>
      <c r="AV171" s="12" t="s">
        <v>90</v>
      </c>
      <c r="AW171" s="12" t="s">
        <v>41</v>
      </c>
      <c r="AX171" s="12" t="s">
        <v>88</v>
      </c>
      <c r="AY171" s="153" t="s">
        <v>311</v>
      </c>
    </row>
    <row r="172" spans="2:65" s="1" customFormat="1" ht="21.75" customHeight="1" x14ac:dyDescent="0.2">
      <c r="B172" s="34"/>
      <c r="C172" s="134" t="s">
        <v>557</v>
      </c>
      <c r="D172" s="134" t="s">
        <v>313</v>
      </c>
      <c r="E172" s="135" t="s">
        <v>7040</v>
      </c>
      <c r="F172" s="136" t="s">
        <v>7041</v>
      </c>
      <c r="G172" s="137" t="s">
        <v>250</v>
      </c>
      <c r="H172" s="138">
        <v>36.5</v>
      </c>
      <c r="I172" s="139"/>
      <c r="J172" s="140">
        <f>ROUND(I172*H172,2)</f>
        <v>0</v>
      </c>
      <c r="K172" s="136" t="s">
        <v>317</v>
      </c>
      <c r="L172" s="34"/>
      <c r="M172" s="141" t="s">
        <v>43</v>
      </c>
      <c r="N172" s="142" t="s">
        <v>52</v>
      </c>
      <c r="P172" s="143">
        <f>O172*H172</f>
        <v>0</v>
      </c>
      <c r="Q172" s="143">
        <v>0</v>
      </c>
      <c r="R172" s="143">
        <f>Q172*H172</f>
        <v>0</v>
      </c>
      <c r="S172" s="143">
        <v>0</v>
      </c>
      <c r="T172" s="144">
        <f>S172*H172</f>
        <v>0</v>
      </c>
      <c r="AR172" s="145" t="s">
        <v>318</v>
      </c>
      <c r="AT172" s="145" t="s">
        <v>313</v>
      </c>
      <c r="AU172" s="145" t="s">
        <v>90</v>
      </c>
      <c r="AY172" s="18" t="s">
        <v>311</v>
      </c>
      <c r="BE172" s="146">
        <f>IF(N172="základní",J172,0)</f>
        <v>0</v>
      </c>
      <c r="BF172" s="146">
        <f>IF(N172="snížená",J172,0)</f>
        <v>0</v>
      </c>
      <c r="BG172" s="146">
        <f>IF(N172="zákl. přenesená",J172,0)</f>
        <v>0</v>
      </c>
      <c r="BH172" s="146">
        <f>IF(N172="sníž. přenesená",J172,0)</f>
        <v>0</v>
      </c>
      <c r="BI172" s="146">
        <f>IF(N172="nulová",J172,0)</f>
        <v>0</v>
      </c>
      <c r="BJ172" s="18" t="s">
        <v>88</v>
      </c>
      <c r="BK172" s="146">
        <f>ROUND(I172*H172,2)</f>
        <v>0</v>
      </c>
      <c r="BL172" s="18" t="s">
        <v>318</v>
      </c>
      <c r="BM172" s="145" t="s">
        <v>7042</v>
      </c>
    </row>
    <row r="173" spans="2:65" s="1" customFormat="1" ht="11.25" x14ac:dyDescent="0.2">
      <c r="B173" s="34"/>
      <c r="D173" s="147" t="s">
        <v>320</v>
      </c>
      <c r="F173" s="148" t="s">
        <v>7043</v>
      </c>
      <c r="I173" s="149"/>
      <c r="L173" s="34"/>
      <c r="M173" s="150"/>
      <c r="T173" s="55"/>
      <c r="AT173" s="18" t="s">
        <v>320</v>
      </c>
      <c r="AU173" s="18" t="s">
        <v>90</v>
      </c>
    </row>
    <row r="174" spans="2:65" s="12" customFormat="1" ht="11.25" x14ac:dyDescent="0.2">
      <c r="B174" s="151"/>
      <c r="D174" s="152" t="s">
        <v>322</v>
      </c>
      <c r="E174" s="153" t="s">
        <v>43</v>
      </c>
      <c r="F174" s="154" t="s">
        <v>7044</v>
      </c>
      <c r="H174" s="155">
        <v>22</v>
      </c>
      <c r="I174" s="156"/>
      <c r="L174" s="151"/>
      <c r="M174" s="157"/>
      <c r="T174" s="158"/>
      <c r="AT174" s="153" t="s">
        <v>322</v>
      </c>
      <c r="AU174" s="153" t="s">
        <v>90</v>
      </c>
      <c r="AV174" s="12" t="s">
        <v>90</v>
      </c>
      <c r="AW174" s="12" t="s">
        <v>41</v>
      </c>
      <c r="AX174" s="12" t="s">
        <v>81</v>
      </c>
      <c r="AY174" s="153" t="s">
        <v>311</v>
      </c>
    </row>
    <row r="175" spans="2:65" s="12" customFormat="1" ht="11.25" x14ac:dyDescent="0.2">
      <c r="B175" s="151"/>
      <c r="D175" s="152" t="s">
        <v>322</v>
      </c>
      <c r="E175" s="153" t="s">
        <v>43</v>
      </c>
      <c r="F175" s="154" t="s">
        <v>7045</v>
      </c>
      <c r="H175" s="155">
        <v>14.5</v>
      </c>
      <c r="I175" s="156"/>
      <c r="L175" s="151"/>
      <c r="M175" s="157"/>
      <c r="T175" s="158"/>
      <c r="AT175" s="153" t="s">
        <v>322</v>
      </c>
      <c r="AU175" s="153" t="s">
        <v>90</v>
      </c>
      <c r="AV175" s="12" t="s">
        <v>90</v>
      </c>
      <c r="AW175" s="12" t="s">
        <v>41</v>
      </c>
      <c r="AX175" s="12" t="s">
        <v>81</v>
      </c>
      <c r="AY175" s="153" t="s">
        <v>311</v>
      </c>
    </row>
    <row r="176" spans="2:65" s="13" customFormat="1" ht="11.25" x14ac:dyDescent="0.2">
      <c r="B176" s="159"/>
      <c r="D176" s="152" t="s">
        <v>322</v>
      </c>
      <c r="E176" s="160" t="s">
        <v>43</v>
      </c>
      <c r="F176" s="161" t="s">
        <v>331</v>
      </c>
      <c r="H176" s="162">
        <v>36.5</v>
      </c>
      <c r="I176" s="163"/>
      <c r="L176" s="159"/>
      <c r="M176" s="164"/>
      <c r="T176" s="165"/>
      <c r="AT176" s="160" t="s">
        <v>322</v>
      </c>
      <c r="AU176" s="160" t="s">
        <v>90</v>
      </c>
      <c r="AV176" s="13" t="s">
        <v>318</v>
      </c>
      <c r="AW176" s="13" t="s">
        <v>41</v>
      </c>
      <c r="AX176" s="13" t="s">
        <v>88</v>
      </c>
      <c r="AY176" s="160" t="s">
        <v>311</v>
      </c>
    </row>
    <row r="177" spans="2:65" s="1" customFormat="1" ht="16.5" customHeight="1" x14ac:dyDescent="0.2">
      <c r="B177" s="34"/>
      <c r="C177" s="172" t="s">
        <v>562</v>
      </c>
      <c r="D177" s="172" t="s">
        <v>634</v>
      </c>
      <c r="E177" s="173" t="s">
        <v>7046</v>
      </c>
      <c r="F177" s="174" t="s">
        <v>7047</v>
      </c>
      <c r="G177" s="175" t="s">
        <v>316</v>
      </c>
      <c r="H177" s="176">
        <v>5.585</v>
      </c>
      <c r="I177" s="177"/>
      <c r="J177" s="178">
        <f>ROUND(I177*H177,2)</f>
        <v>0</v>
      </c>
      <c r="K177" s="174" t="s">
        <v>317</v>
      </c>
      <c r="L177" s="179"/>
      <c r="M177" s="180" t="s">
        <v>43</v>
      </c>
      <c r="N177" s="181" t="s">
        <v>52</v>
      </c>
      <c r="P177" s="143">
        <f>O177*H177</f>
        <v>0</v>
      </c>
      <c r="Q177" s="143">
        <v>0.2</v>
      </c>
      <c r="R177" s="143">
        <f>Q177*H177</f>
        <v>1.117</v>
      </c>
      <c r="S177" s="143">
        <v>0</v>
      </c>
      <c r="T177" s="144">
        <f>S177*H177</f>
        <v>0</v>
      </c>
      <c r="AR177" s="145" t="s">
        <v>362</v>
      </c>
      <c r="AT177" s="145" t="s">
        <v>634</v>
      </c>
      <c r="AU177" s="145" t="s">
        <v>90</v>
      </c>
      <c r="AY177" s="18" t="s">
        <v>311</v>
      </c>
      <c r="BE177" s="146">
        <f>IF(N177="základní",J177,0)</f>
        <v>0</v>
      </c>
      <c r="BF177" s="146">
        <f>IF(N177="snížená",J177,0)</f>
        <v>0</v>
      </c>
      <c r="BG177" s="146">
        <f>IF(N177="zákl. přenesená",J177,0)</f>
        <v>0</v>
      </c>
      <c r="BH177" s="146">
        <f>IF(N177="sníž. přenesená",J177,0)</f>
        <v>0</v>
      </c>
      <c r="BI177" s="146">
        <f>IF(N177="nulová",J177,0)</f>
        <v>0</v>
      </c>
      <c r="BJ177" s="18" t="s">
        <v>88</v>
      </c>
      <c r="BK177" s="146">
        <f>ROUND(I177*H177,2)</f>
        <v>0</v>
      </c>
      <c r="BL177" s="18" t="s">
        <v>318</v>
      </c>
      <c r="BM177" s="145" t="s">
        <v>7048</v>
      </c>
    </row>
    <row r="178" spans="2:65" s="12" customFormat="1" ht="11.25" x14ac:dyDescent="0.2">
      <c r="B178" s="151"/>
      <c r="D178" s="152" t="s">
        <v>322</v>
      </c>
      <c r="F178" s="154" t="s">
        <v>7049</v>
      </c>
      <c r="H178" s="155">
        <v>5.585</v>
      </c>
      <c r="I178" s="156"/>
      <c r="L178" s="151"/>
      <c r="M178" s="157"/>
      <c r="T178" s="158"/>
      <c r="AT178" s="153" t="s">
        <v>322</v>
      </c>
      <c r="AU178" s="153" t="s">
        <v>90</v>
      </c>
      <c r="AV178" s="12" t="s">
        <v>90</v>
      </c>
      <c r="AW178" s="12" t="s">
        <v>4</v>
      </c>
      <c r="AX178" s="12" t="s">
        <v>88</v>
      </c>
      <c r="AY178" s="153" t="s">
        <v>311</v>
      </c>
    </row>
    <row r="179" spans="2:65" s="1" customFormat="1" ht="16.5" customHeight="1" x14ac:dyDescent="0.2">
      <c r="B179" s="34"/>
      <c r="C179" s="134" t="s">
        <v>569</v>
      </c>
      <c r="D179" s="134" t="s">
        <v>313</v>
      </c>
      <c r="E179" s="135" t="s">
        <v>7050</v>
      </c>
      <c r="F179" s="136" t="s">
        <v>7051</v>
      </c>
      <c r="G179" s="137" t="s">
        <v>371</v>
      </c>
      <c r="H179" s="138">
        <v>4.5999999999999999E-2</v>
      </c>
      <c r="I179" s="139"/>
      <c r="J179" s="140">
        <f>ROUND(I179*H179,2)</f>
        <v>0</v>
      </c>
      <c r="K179" s="136" t="s">
        <v>317</v>
      </c>
      <c r="L179" s="34"/>
      <c r="M179" s="141" t="s">
        <v>43</v>
      </c>
      <c r="N179" s="142" t="s">
        <v>52</v>
      </c>
      <c r="P179" s="143">
        <f>O179*H179</f>
        <v>0</v>
      </c>
      <c r="Q179" s="143">
        <v>0</v>
      </c>
      <c r="R179" s="143">
        <f>Q179*H179</f>
        <v>0</v>
      </c>
      <c r="S179" s="143">
        <v>0</v>
      </c>
      <c r="T179" s="144">
        <f>S179*H179</f>
        <v>0</v>
      </c>
      <c r="AR179" s="145" t="s">
        <v>318</v>
      </c>
      <c r="AT179" s="145" t="s">
        <v>313</v>
      </c>
      <c r="AU179" s="145" t="s">
        <v>90</v>
      </c>
      <c r="AY179" s="18" t="s">
        <v>311</v>
      </c>
      <c r="BE179" s="146">
        <f>IF(N179="základní",J179,0)</f>
        <v>0</v>
      </c>
      <c r="BF179" s="146">
        <f>IF(N179="snížená",J179,0)</f>
        <v>0</v>
      </c>
      <c r="BG179" s="146">
        <f>IF(N179="zákl. přenesená",J179,0)</f>
        <v>0</v>
      </c>
      <c r="BH179" s="146">
        <f>IF(N179="sníž. přenesená",J179,0)</f>
        <v>0</v>
      </c>
      <c r="BI179" s="146">
        <f>IF(N179="nulová",J179,0)</f>
        <v>0</v>
      </c>
      <c r="BJ179" s="18" t="s">
        <v>88</v>
      </c>
      <c r="BK179" s="146">
        <f>ROUND(I179*H179,2)</f>
        <v>0</v>
      </c>
      <c r="BL179" s="18" t="s">
        <v>318</v>
      </c>
      <c r="BM179" s="145" t="s">
        <v>7052</v>
      </c>
    </row>
    <row r="180" spans="2:65" s="1" customFormat="1" ht="11.25" x14ac:dyDescent="0.2">
      <c r="B180" s="34"/>
      <c r="D180" s="147" t="s">
        <v>320</v>
      </c>
      <c r="F180" s="148" t="s">
        <v>7053</v>
      </c>
      <c r="I180" s="149"/>
      <c r="L180" s="34"/>
      <c r="M180" s="150"/>
      <c r="T180" s="55"/>
      <c r="AT180" s="18" t="s">
        <v>320</v>
      </c>
      <c r="AU180" s="18" t="s">
        <v>90</v>
      </c>
    </row>
    <row r="181" spans="2:65" s="12" customFormat="1" ht="11.25" x14ac:dyDescent="0.2">
      <c r="B181" s="151"/>
      <c r="D181" s="152" t="s">
        <v>322</v>
      </c>
      <c r="E181" s="153" t="s">
        <v>43</v>
      </c>
      <c r="F181" s="154" t="s">
        <v>7054</v>
      </c>
      <c r="H181" s="155">
        <v>4.5999999999999999E-2</v>
      </c>
      <c r="I181" s="156"/>
      <c r="L181" s="151"/>
      <c r="M181" s="157"/>
      <c r="T181" s="158"/>
      <c r="AT181" s="153" t="s">
        <v>322</v>
      </c>
      <c r="AU181" s="153" t="s">
        <v>90</v>
      </c>
      <c r="AV181" s="12" t="s">
        <v>90</v>
      </c>
      <c r="AW181" s="12" t="s">
        <v>41</v>
      </c>
      <c r="AX181" s="12" t="s">
        <v>88</v>
      </c>
      <c r="AY181" s="153" t="s">
        <v>311</v>
      </c>
    </row>
    <row r="182" spans="2:65" s="1" customFormat="1" ht="16.5" customHeight="1" x14ac:dyDescent="0.2">
      <c r="B182" s="34"/>
      <c r="C182" s="172" t="s">
        <v>575</v>
      </c>
      <c r="D182" s="172" t="s">
        <v>634</v>
      </c>
      <c r="E182" s="173" t="s">
        <v>7055</v>
      </c>
      <c r="F182" s="174" t="s">
        <v>7056</v>
      </c>
      <c r="G182" s="175" t="s">
        <v>767</v>
      </c>
      <c r="H182" s="176">
        <v>46</v>
      </c>
      <c r="I182" s="177"/>
      <c r="J182" s="178">
        <f>ROUND(I182*H182,2)</f>
        <v>0</v>
      </c>
      <c r="K182" s="174" t="s">
        <v>317</v>
      </c>
      <c r="L182" s="179"/>
      <c r="M182" s="180" t="s">
        <v>43</v>
      </c>
      <c r="N182" s="181" t="s">
        <v>52</v>
      </c>
      <c r="P182" s="143">
        <f>O182*H182</f>
        <v>0</v>
      </c>
      <c r="Q182" s="143">
        <v>1E-3</v>
      </c>
      <c r="R182" s="143">
        <f>Q182*H182</f>
        <v>4.5999999999999999E-2</v>
      </c>
      <c r="S182" s="143">
        <v>0</v>
      </c>
      <c r="T182" s="144">
        <f>S182*H182</f>
        <v>0</v>
      </c>
      <c r="AR182" s="145" t="s">
        <v>362</v>
      </c>
      <c r="AT182" s="145" t="s">
        <v>634</v>
      </c>
      <c r="AU182" s="145" t="s">
        <v>90</v>
      </c>
      <c r="AY182" s="18" t="s">
        <v>311</v>
      </c>
      <c r="BE182" s="146">
        <f>IF(N182="základní",J182,0)</f>
        <v>0</v>
      </c>
      <c r="BF182" s="146">
        <f>IF(N182="snížená",J182,0)</f>
        <v>0</v>
      </c>
      <c r="BG182" s="146">
        <f>IF(N182="zákl. přenesená",J182,0)</f>
        <v>0</v>
      </c>
      <c r="BH182" s="146">
        <f>IF(N182="sníž. přenesená",J182,0)</f>
        <v>0</v>
      </c>
      <c r="BI182" s="146">
        <f>IF(N182="nulová",J182,0)</f>
        <v>0</v>
      </c>
      <c r="BJ182" s="18" t="s">
        <v>88</v>
      </c>
      <c r="BK182" s="146">
        <f>ROUND(I182*H182,2)</f>
        <v>0</v>
      </c>
      <c r="BL182" s="18" t="s">
        <v>318</v>
      </c>
      <c r="BM182" s="145" t="s">
        <v>7057</v>
      </c>
    </row>
    <row r="183" spans="2:65" s="12" customFormat="1" ht="11.25" x14ac:dyDescent="0.2">
      <c r="B183" s="151"/>
      <c r="D183" s="152" t="s">
        <v>322</v>
      </c>
      <c r="F183" s="154" t="s">
        <v>7058</v>
      </c>
      <c r="H183" s="155">
        <v>46</v>
      </c>
      <c r="I183" s="156"/>
      <c r="L183" s="151"/>
      <c r="M183" s="157"/>
      <c r="T183" s="158"/>
      <c r="AT183" s="153" t="s">
        <v>322</v>
      </c>
      <c r="AU183" s="153" t="s">
        <v>90</v>
      </c>
      <c r="AV183" s="12" t="s">
        <v>90</v>
      </c>
      <c r="AW183" s="12" t="s">
        <v>4</v>
      </c>
      <c r="AX183" s="12" t="s">
        <v>88</v>
      </c>
      <c r="AY183" s="153" t="s">
        <v>311</v>
      </c>
    </row>
    <row r="184" spans="2:65" s="1" customFormat="1" ht="16.5" customHeight="1" x14ac:dyDescent="0.2">
      <c r="B184" s="34"/>
      <c r="C184" s="134" t="s">
        <v>551</v>
      </c>
      <c r="D184" s="134" t="s">
        <v>313</v>
      </c>
      <c r="E184" s="135" t="s">
        <v>7059</v>
      </c>
      <c r="F184" s="136" t="s">
        <v>7060</v>
      </c>
      <c r="G184" s="137" t="s">
        <v>250</v>
      </c>
      <c r="H184" s="138">
        <v>1530</v>
      </c>
      <c r="I184" s="139"/>
      <c r="J184" s="140">
        <f>ROUND(I184*H184,2)</f>
        <v>0</v>
      </c>
      <c r="K184" s="136" t="s">
        <v>317</v>
      </c>
      <c r="L184" s="34"/>
      <c r="M184" s="141" t="s">
        <v>43</v>
      </c>
      <c r="N184" s="142" t="s">
        <v>52</v>
      </c>
      <c r="P184" s="143">
        <f>O184*H184</f>
        <v>0</v>
      </c>
      <c r="Q184" s="143">
        <v>0</v>
      </c>
      <c r="R184" s="143">
        <f>Q184*H184</f>
        <v>0</v>
      </c>
      <c r="S184" s="143">
        <v>0</v>
      </c>
      <c r="T184" s="144">
        <f>S184*H184</f>
        <v>0</v>
      </c>
      <c r="AR184" s="145" t="s">
        <v>318</v>
      </c>
      <c r="AT184" s="145" t="s">
        <v>313</v>
      </c>
      <c r="AU184" s="145" t="s">
        <v>90</v>
      </c>
      <c r="AY184" s="18" t="s">
        <v>311</v>
      </c>
      <c r="BE184" s="146">
        <f>IF(N184="základní",J184,0)</f>
        <v>0</v>
      </c>
      <c r="BF184" s="146">
        <f>IF(N184="snížená",J184,0)</f>
        <v>0</v>
      </c>
      <c r="BG184" s="146">
        <f>IF(N184="zákl. přenesená",J184,0)</f>
        <v>0</v>
      </c>
      <c r="BH184" s="146">
        <f>IF(N184="sníž. přenesená",J184,0)</f>
        <v>0</v>
      </c>
      <c r="BI184" s="146">
        <f>IF(N184="nulová",J184,0)</f>
        <v>0</v>
      </c>
      <c r="BJ184" s="18" t="s">
        <v>88</v>
      </c>
      <c r="BK184" s="146">
        <f>ROUND(I184*H184,2)</f>
        <v>0</v>
      </c>
      <c r="BL184" s="18" t="s">
        <v>318</v>
      </c>
      <c r="BM184" s="145" t="s">
        <v>7061</v>
      </c>
    </row>
    <row r="185" spans="2:65" s="1" customFormat="1" ht="11.25" x14ac:dyDescent="0.2">
      <c r="B185" s="34"/>
      <c r="D185" s="147" t="s">
        <v>320</v>
      </c>
      <c r="F185" s="148" t="s">
        <v>7062</v>
      </c>
      <c r="I185" s="149"/>
      <c r="L185" s="34"/>
      <c r="M185" s="150"/>
      <c r="T185" s="55"/>
      <c r="AT185" s="18" t="s">
        <v>320</v>
      </c>
      <c r="AU185" s="18" t="s">
        <v>90</v>
      </c>
    </row>
    <row r="186" spans="2:65" s="12" customFormat="1" ht="11.25" x14ac:dyDescent="0.2">
      <c r="B186" s="151"/>
      <c r="D186" s="152" t="s">
        <v>322</v>
      </c>
      <c r="E186" s="153" t="s">
        <v>43</v>
      </c>
      <c r="F186" s="154" t="s">
        <v>6950</v>
      </c>
      <c r="H186" s="155">
        <v>1530</v>
      </c>
      <c r="I186" s="156"/>
      <c r="L186" s="151"/>
      <c r="M186" s="157"/>
      <c r="T186" s="158"/>
      <c r="AT186" s="153" t="s">
        <v>322</v>
      </c>
      <c r="AU186" s="153" t="s">
        <v>90</v>
      </c>
      <c r="AV186" s="12" t="s">
        <v>90</v>
      </c>
      <c r="AW186" s="12" t="s">
        <v>41</v>
      </c>
      <c r="AX186" s="12" t="s">
        <v>88</v>
      </c>
      <c r="AY186" s="153" t="s">
        <v>311</v>
      </c>
    </row>
    <row r="187" spans="2:65" s="1" customFormat="1" ht="16.5" customHeight="1" x14ac:dyDescent="0.2">
      <c r="B187" s="34"/>
      <c r="C187" s="134" t="s">
        <v>622</v>
      </c>
      <c r="D187" s="134" t="s">
        <v>313</v>
      </c>
      <c r="E187" s="135" t="s">
        <v>7063</v>
      </c>
      <c r="F187" s="136" t="s">
        <v>7064</v>
      </c>
      <c r="G187" s="137" t="s">
        <v>250</v>
      </c>
      <c r="H187" s="138">
        <v>7650</v>
      </c>
      <c r="I187" s="139"/>
      <c r="J187" s="140">
        <f>ROUND(I187*H187,2)</f>
        <v>0</v>
      </c>
      <c r="K187" s="136" t="s">
        <v>317</v>
      </c>
      <c r="L187" s="34"/>
      <c r="M187" s="141" t="s">
        <v>43</v>
      </c>
      <c r="N187" s="142" t="s">
        <v>52</v>
      </c>
      <c r="P187" s="143">
        <f>O187*H187</f>
        <v>0</v>
      </c>
      <c r="Q187" s="143">
        <v>0</v>
      </c>
      <c r="R187" s="143">
        <f>Q187*H187</f>
        <v>0</v>
      </c>
      <c r="S187" s="143">
        <v>0</v>
      </c>
      <c r="T187" s="144">
        <f>S187*H187</f>
        <v>0</v>
      </c>
      <c r="AR187" s="145" t="s">
        <v>318</v>
      </c>
      <c r="AT187" s="145" t="s">
        <v>313</v>
      </c>
      <c r="AU187" s="145" t="s">
        <v>90</v>
      </c>
      <c r="AY187" s="18" t="s">
        <v>311</v>
      </c>
      <c r="BE187" s="146">
        <f>IF(N187="základní",J187,0)</f>
        <v>0</v>
      </c>
      <c r="BF187" s="146">
        <f>IF(N187="snížená",J187,0)</f>
        <v>0</v>
      </c>
      <c r="BG187" s="146">
        <f>IF(N187="zákl. přenesená",J187,0)</f>
        <v>0</v>
      </c>
      <c r="BH187" s="146">
        <f>IF(N187="sníž. přenesená",J187,0)</f>
        <v>0</v>
      </c>
      <c r="BI187" s="146">
        <f>IF(N187="nulová",J187,0)</f>
        <v>0</v>
      </c>
      <c r="BJ187" s="18" t="s">
        <v>88</v>
      </c>
      <c r="BK187" s="146">
        <f>ROUND(I187*H187,2)</f>
        <v>0</v>
      </c>
      <c r="BL187" s="18" t="s">
        <v>318</v>
      </c>
      <c r="BM187" s="145" t="s">
        <v>7065</v>
      </c>
    </row>
    <row r="188" spans="2:65" s="1" customFormat="1" ht="11.25" x14ac:dyDescent="0.2">
      <c r="B188" s="34"/>
      <c r="D188" s="147" t="s">
        <v>320</v>
      </c>
      <c r="F188" s="148" t="s">
        <v>7066</v>
      </c>
      <c r="I188" s="149"/>
      <c r="L188" s="34"/>
      <c r="M188" s="150"/>
      <c r="T188" s="55"/>
      <c r="AT188" s="18" t="s">
        <v>320</v>
      </c>
      <c r="AU188" s="18" t="s">
        <v>90</v>
      </c>
    </row>
    <row r="189" spans="2:65" s="12" customFormat="1" ht="11.25" x14ac:dyDescent="0.2">
      <c r="B189" s="151"/>
      <c r="D189" s="152" t="s">
        <v>322</v>
      </c>
      <c r="E189" s="153" t="s">
        <v>43</v>
      </c>
      <c r="F189" s="154" t="s">
        <v>6988</v>
      </c>
      <c r="H189" s="155">
        <v>7650</v>
      </c>
      <c r="I189" s="156"/>
      <c r="L189" s="151"/>
      <c r="M189" s="157"/>
      <c r="T189" s="158"/>
      <c r="AT189" s="153" t="s">
        <v>322</v>
      </c>
      <c r="AU189" s="153" t="s">
        <v>90</v>
      </c>
      <c r="AV189" s="12" t="s">
        <v>90</v>
      </c>
      <c r="AW189" s="12" t="s">
        <v>41</v>
      </c>
      <c r="AX189" s="12" t="s">
        <v>88</v>
      </c>
      <c r="AY189" s="153" t="s">
        <v>311</v>
      </c>
    </row>
    <row r="190" spans="2:65" s="11" customFormat="1" ht="22.9" customHeight="1" x14ac:dyDescent="0.2">
      <c r="B190" s="122"/>
      <c r="D190" s="123" t="s">
        <v>80</v>
      </c>
      <c r="E190" s="132" t="s">
        <v>886</v>
      </c>
      <c r="F190" s="132" t="s">
        <v>887</v>
      </c>
      <c r="I190" s="125"/>
      <c r="J190" s="133">
        <f>BK190</f>
        <v>0</v>
      </c>
      <c r="L190" s="122"/>
      <c r="M190" s="127"/>
      <c r="P190" s="128">
        <f>SUM(P191:P194)</f>
        <v>0</v>
      </c>
      <c r="R190" s="128">
        <f>SUM(R191:R194)</f>
        <v>0</v>
      </c>
      <c r="T190" s="129">
        <f>SUM(T191:T194)</f>
        <v>0</v>
      </c>
      <c r="AR190" s="123" t="s">
        <v>88</v>
      </c>
      <c r="AT190" s="130" t="s">
        <v>80</v>
      </c>
      <c r="AU190" s="130" t="s">
        <v>88</v>
      </c>
      <c r="AY190" s="123" t="s">
        <v>311</v>
      </c>
      <c r="BK190" s="131">
        <f>SUM(BK191:BK194)</f>
        <v>0</v>
      </c>
    </row>
    <row r="191" spans="2:65" s="1" customFormat="1" ht="24.2" customHeight="1" x14ac:dyDescent="0.2">
      <c r="B191" s="34"/>
      <c r="C191" s="134" t="s">
        <v>518</v>
      </c>
      <c r="D191" s="134" t="s">
        <v>313</v>
      </c>
      <c r="E191" s="135" t="s">
        <v>1849</v>
      </c>
      <c r="F191" s="136" t="s">
        <v>1850</v>
      </c>
      <c r="G191" s="137" t="s">
        <v>371</v>
      </c>
      <c r="H191" s="138">
        <v>24.344999999999999</v>
      </c>
      <c r="I191" s="139"/>
      <c r="J191" s="140">
        <f>ROUND(I191*H191,2)</f>
        <v>0</v>
      </c>
      <c r="K191" s="136" t="s">
        <v>317</v>
      </c>
      <c r="L191" s="34"/>
      <c r="M191" s="141" t="s">
        <v>43</v>
      </c>
      <c r="N191" s="142" t="s">
        <v>52</v>
      </c>
      <c r="P191" s="143">
        <f>O191*H191</f>
        <v>0</v>
      </c>
      <c r="Q191" s="143">
        <v>0</v>
      </c>
      <c r="R191" s="143">
        <f>Q191*H191</f>
        <v>0</v>
      </c>
      <c r="S191" s="143">
        <v>0</v>
      </c>
      <c r="T191" s="144">
        <f>S191*H191</f>
        <v>0</v>
      </c>
      <c r="AR191" s="145" t="s">
        <v>318</v>
      </c>
      <c r="AT191" s="145" t="s">
        <v>313</v>
      </c>
      <c r="AU191" s="145" t="s">
        <v>90</v>
      </c>
      <c r="AY191" s="18" t="s">
        <v>311</v>
      </c>
      <c r="BE191" s="146">
        <f>IF(N191="základní",J191,0)</f>
        <v>0</v>
      </c>
      <c r="BF191" s="146">
        <f>IF(N191="snížená",J191,0)</f>
        <v>0</v>
      </c>
      <c r="BG191" s="146">
        <f>IF(N191="zákl. přenesená",J191,0)</f>
        <v>0</v>
      </c>
      <c r="BH191" s="146">
        <f>IF(N191="sníž. přenesená",J191,0)</f>
        <v>0</v>
      </c>
      <c r="BI191" s="146">
        <f>IF(N191="nulová",J191,0)</f>
        <v>0</v>
      </c>
      <c r="BJ191" s="18" t="s">
        <v>88</v>
      </c>
      <c r="BK191" s="146">
        <f>ROUND(I191*H191,2)</f>
        <v>0</v>
      </c>
      <c r="BL191" s="18" t="s">
        <v>318</v>
      </c>
      <c r="BM191" s="145" t="s">
        <v>7067</v>
      </c>
    </row>
    <row r="192" spans="2:65" s="1" customFormat="1" ht="11.25" x14ac:dyDescent="0.2">
      <c r="B192" s="34"/>
      <c r="D192" s="147" t="s">
        <v>320</v>
      </c>
      <c r="F192" s="148" t="s">
        <v>1852</v>
      </c>
      <c r="I192" s="149"/>
      <c r="L192" s="34"/>
      <c r="M192" s="150"/>
      <c r="T192" s="55"/>
      <c r="AT192" s="18" t="s">
        <v>320</v>
      </c>
      <c r="AU192" s="18" t="s">
        <v>90</v>
      </c>
    </row>
    <row r="193" spans="2:65" s="14" customFormat="1" ht="11.25" x14ac:dyDescent="0.2">
      <c r="B193" s="166"/>
      <c r="D193" s="152" t="s">
        <v>322</v>
      </c>
      <c r="E193" s="167" t="s">
        <v>43</v>
      </c>
      <c r="F193" s="168" t="s">
        <v>1853</v>
      </c>
      <c r="H193" s="167" t="s">
        <v>43</v>
      </c>
      <c r="I193" s="169"/>
      <c r="L193" s="166"/>
      <c r="M193" s="170"/>
      <c r="T193" s="171"/>
      <c r="AT193" s="167" t="s">
        <v>322</v>
      </c>
      <c r="AU193" s="167" t="s">
        <v>90</v>
      </c>
      <c r="AV193" s="14" t="s">
        <v>88</v>
      </c>
      <c r="AW193" s="14" t="s">
        <v>41</v>
      </c>
      <c r="AX193" s="14" t="s">
        <v>81</v>
      </c>
      <c r="AY193" s="167" t="s">
        <v>311</v>
      </c>
    </row>
    <row r="194" spans="2:65" s="12" customFormat="1" ht="11.25" x14ac:dyDescent="0.2">
      <c r="B194" s="151"/>
      <c r="D194" s="152" t="s">
        <v>322</v>
      </c>
      <c r="E194" s="153" t="s">
        <v>43</v>
      </c>
      <c r="F194" s="154" t="s">
        <v>7068</v>
      </c>
      <c r="H194" s="155">
        <v>24.344999999999999</v>
      </c>
      <c r="I194" s="156"/>
      <c r="L194" s="151"/>
      <c r="M194" s="157"/>
      <c r="T194" s="158"/>
      <c r="AT194" s="153" t="s">
        <v>322</v>
      </c>
      <c r="AU194" s="153" t="s">
        <v>90</v>
      </c>
      <c r="AV194" s="12" t="s">
        <v>90</v>
      </c>
      <c r="AW194" s="12" t="s">
        <v>41</v>
      </c>
      <c r="AX194" s="12" t="s">
        <v>88</v>
      </c>
      <c r="AY194" s="153" t="s">
        <v>311</v>
      </c>
    </row>
    <row r="195" spans="2:65" s="11" customFormat="1" ht="22.9" customHeight="1" x14ac:dyDescent="0.2">
      <c r="B195" s="122"/>
      <c r="D195" s="123" t="s">
        <v>80</v>
      </c>
      <c r="E195" s="132" t="s">
        <v>898</v>
      </c>
      <c r="F195" s="132" t="s">
        <v>899</v>
      </c>
      <c r="I195" s="125"/>
      <c r="J195" s="133">
        <f>BK195</f>
        <v>0</v>
      </c>
      <c r="L195" s="122"/>
      <c r="M195" s="127"/>
      <c r="P195" s="128">
        <f>SUM(P196:P197)</f>
        <v>0</v>
      </c>
      <c r="R195" s="128">
        <f>SUM(R196:R197)</f>
        <v>0</v>
      </c>
      <c r="T195" s="129">
        <f>SUM(T196:T197)</f>
        <v>0</v>
      </c>
      <c r="AR195" s="123" t="s">
        <v>88</v>
      </c>
      <c r="AT195" s="130" t="s">
        <v>80</v>
      </c>
      <c r="AU195" s="130" t="s">
        <v>88</v>
      </c>
      <c r="AY195" s="123" t="s">
        <v>311</v>
      </c>
      <c r="BK195" s="131">
        <f>SUM(BK196:BK197)</f>
        <v>0</v>
      </c>
    </row>
    <row r="196" spans="2:65" s="1" customFormat="1" ht="16.5" customHeight="1" x14ac:dyDescent="0.2">
      <c r="B196" s="34"/>
      <c r="C196" s="134" t="s">
        <v>627</v>
      </c>
      <c r="D196" s="134" t="s">
        <v>313</v>
      </c>
      <c r="E196" s="135" t="s">
        <v>7069</v>
      </c>
      <c r="F196" s="136" t="s">
        <v>7070</v>
      </c>
      <c r="G196" s="137" t="s">
        <v>371</v>
      </c>
      <c r="H196" s="138">
        <v>4.2060000000000004</v>
      </c>
      <c r="I196" s="139"/>
      <c r="J196" s="140">
        <f>ROUND(I196*H196,2)</f>
        <v>0</v>
      </c>
      <c r="K196" s="136" t="s">
        <v>317</v>
      </c>
      <c r="L196" s="34"/>
      <c r="M196" s="141" t="s">
        <v>43</v>
      </c>
      <c r="N196" s="142" t="s">
        <v>52</v>
      </c>
      <c r="P196" s="143">
        <f>O196*H196</f>
        <v>0</v>
      </c>
      <c r="Q196" s="143">
        <v>0</v>
      </c>
      <c r="R196" s="143">
        <f>Q196*H196</f>
        <v>0</v>
      </c>
      <c r="S196" s="143">
        <v>0</v>
      </c>
      <c r="T196" s="144">
        <f>S196*H196</f>
        <v>0</v>
      </c>
      <c r="AR196" s="145" t="s">
        <v>318</v>
      </c>
      <c r="AT196" s="145" t="s">
        <v>313</v>
      </c>
      <c r="AU196" s="145" t="s">
        <v>90</v>
      </c>
      <c r="AY196" s="18" t="s">
        <v>311</v>
      </c>
      <c r="BE196" s="146">
        <f>IF(N196="základní",J196,0)</f>
        <v>0</v>
      </c>
      <c r="BF196" s="146">
        <f>IF(N196="snížená",J196,0)</f>
        <v>0</v>
      </c>
      <c r="BG196" s="146">
        <f>IF(N196="zákl. přenesená",J196,0)</f>
        <v>0</v>
      </c>
      <c r="BH196" s="146">
        <f>IF(N196="sníž. přenesená",J196,0)</f>
        <v>0</v>
      </c>
      <c r="BI196" s="146">
        <f>IF(N196="nulová",J196,0)</f>
        <v>0</v>
      </c>
      <c r="BJ196" s="18" t="s">
        <v>88</v>
      </c>
      <c r="BK196" s="146">
        <f>ROUND(I196*H196,2)</f>
        <v>0</v>
      </c>
      <c r="BL196" s="18" t="s">
        <v>318</v>
      </c>
      <c r="BM196" s="145" t="s">
        <v>7071</v>
      </c>
    </row>
    <row r="197" spans="2:65" s="1" customFormat="1" ht="11.25" x14ac:dyDescent="0.2">
      <c r="B197" s="34"/>
      <c r="D197" s="147" t="s">
        <v>320</v>
      </c>
      <c r="F197" s="148" t="s">
        <v>7072</v>
      </c>
      <c r="I197" s="149"/>
      <c r="L197" s="34"/>
      <c r="M197" s="194"/>
      <c r="N197" s="195"/>
      <c r="O197" s="195"/>
      <c r="P197" s="195"/>
      <c r="Q197" s="195"/>
      <c r="R197" s="195"/>
      <c r="S197" s="195"/>
      <c r="T197" s="196"/>
      <c r="AT197" s="18" t="s">
        <v>320</v>
      </c>
      <c r="AU197" s="18" t="s">
        <v>90</v>
      </c>
    </row>
    <row r="198" spans="2:65" s="1" customFormat="1" ht="6.95" customHeight="1" x14ac:dyDescent="0.2">
      <c r="B198" s="43"/>
      <c r="C198" s="44"/>
      <c r="D198" s="44"/>
      <c r="E198" s="44"/>
      <c r="F198" s="44"/>
      <c r="G198" s="44"/>
      <c r="H198" s="44"/>
      <c r="I198" s="44"/>
      <c r="J198" s="44"/>
      <c r="K198" s="44"/>
      <c r="L198" s="34"/>
    </row>
  </sheetData>
  <sheetProtection algorithmName="SHA-512" hashValue="b7j0pdyCEBbniPmMpCYwFhO3w+dqZ6z1TAFyqgdVz0N69lq2d8zZuaLMSUNJHkXGWGqt4KJX512b+eYLGOh7+w==" saltValue="bwKxgdp0NQgQxPDtoqZEy0F5m8qLf+J/b7jpKscQ286uaAelY8lo7XxgR8Ouqlv86NOcYjpomr34MababbUReQ==" spinCount="100000" sheet="1" objects="1" scenarios="1" formatColumns="0" formatRows="0" autoFilter="0"/>
  <autoFilter ref="C82:K197" xr:uid="{00000000-0009-0000-0000-00001C000000}"/>
  <mergeCells count="9">
    <mergeCell ref="E50:H50"/>
    <mergeCell ref="E73:H73"/>
    <mergeCell ref="E75:H75"/>
    <mergeCell ref="L2:V2"/>
    <mergeCell ref="E7:H7"/>
    <mergeCell ref="E9:H9"/>
    <mergeCell ref="E18:H18"/>
    <mergeCell ref="E27:H27"/>
    <mergeCell ref="E48:H48"/>
  </mergeCells>
  <hyperlinks>
    <hyperlink ref="F87" r:id="rId1" xr:uid="{00000000-0004-0000-1C00-000000000000}"/>
    <hyperlink ref="F90" r:id="rId2" xr:uid="{00000000-0004-0000-1C00-000001000000}"/>
    <hyperlink ref="F93" r:id="rId3" xr:uid="{00000000-0004-0000-1C00-000002000000}"/>
    <hyperlink ref="F96" r:id="rId4" xr:uid="{00000000-0004-0000-1C00-000003000000}"/>
    <hyperlink ref="F99" r:id="rId5" xr:uid="{00000000-0004-0000-1C00-000004000000}"/>
    <hyperlink ref="F102" r:id="rId6" xr:uid="{00000000-0004-0000-1C00-000005000000}"/>
    <hyperlink ref="F108" r:id="rId7" xr:uid="{00000000-0004-0000-1C00-000006000000}"/>
    <hyperlink ref="F115" r:id="rId8" xr:uid="{00000000-0004-0000-1C00-000007000000}"/>
    <hyperlink ref="F122" r:id="rId9" xr:uid="{00000000-0004-0000-1C00-000008000000}"/>
    <hyperlink ref="F129" r:id="rId10" xr:uid="{00000000-0004-0000-1C00-000009000000}"/>
    <hyperlink ref="F132" r:id="rId11" xr:uid="{00000000-0004-0000-1C00-00000A000000}"/>
    <hyperlink ref="F135" r:id="rId12" xr:uid="{00000000-0004-0000-1C00-00000B000000}"/>
    <hyperlink ref="F140" r:id="rId13" xr:uid="{00000000-0004-0000-1C00-00000C000000}"/>
    <hyperlink ref="F150" r:id="rId14" xr:uid="{00000000-0004-0000-1C00-00000D000000}"/>
    <hyperlink ref="F156" r:id="rId15" xr:uid="{00000000-0004-0000-1C00-00000E000000}"/>
    <hyperlink ref="F159" r:id="rId16" xr:uid="{00000000-0004-0000-1C00-00000F000000}"/>
    <hyperlink ref="F162" r:id="rId17" xr:uid="{00000000-0004-0000-1C00-000010000000}"/>
    <hyperlink ref="F165" r:id="rId18" xr:uid="{00000000-0004-0000-1C00-000011000000}"/>
    <hyperlink ref="F168" r:id="rId19" xr:uid="{00000000-0004-0000-1C00-000012000000}"/>
    <hyperlink ref="F170" r:id="rId20" xr:uid="{00000000-0004-0000-1C00-000013000000}"/>
    <hyperlink ref="F173" r:id="rId21" xr:uid="{00000000-0004-0000-1C00-000014000000}"/>
    <hyperlink ref="F180" r:id="rId22" xr:uid="{00000000-0004-0000-1C00-000015000000}"/>
    <hyperlink ref="F185" r:id="rId23" xr:uid="{00000000-0004-0000-1C00-000016000000}"/>
    <hyperlink ref="F188" r:id="rId24" xr:uid="{00000000-0004-0000-1C00-000017000000}"/>
    <hyperlink ref="F192" r:id="rId25" xr:uid="{00000000-0004-0000-1C00-000018000000}"/>
    <hyperlink ref="F197" r:id="rId26" xr:uid="{00000000-0004-0000-1C00-00001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5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195</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s="1" customFormat="1" ht="12" customHeight="1" x14ac:dyDescent="0.2">
      <c r="B8" s="34"/>
      <c r="D8" s="28" t="s">
        <v>265</v>
      </c>
      <c r="L8" s="34"/>
    </row>
    <row r="9" spans="2:46" s="1" customFormat="1" ht="16.5" customHeight="1" x14ac:dyDescent="0.2">
      <c r="B9" s="34"/>
      <c r="E9" s="322" t="s">
        <v>7073</v>
      </c>
      <c r="F9" s="341"/>
      <c r="G9" s="341"/>
      <c r="H9" s="341"/>
      <c r="L9" s="34"/>
    </row>
    <row r="10" spans="2:46" s="1" customFormat="1" ht="11.25" x14ac:dyDescent="0.2">
      <c r="B10" s="34"/>
      <c r="L10" s="34"/>
    </row>
    <row r="11" spans="2:46" s="1" customFormat="1" ht="12" customHeight="1" x14ac:dyDescent="0.2">
      <c r="B11" s="34"/>
      <c r="D11" s="28" t="s">
        <v>18</v>
      </c>
      <c r="F11" s="26" t="s">
        <v>19</v>
      </c>
      <c r="I11" s="28" t="s">
        <v>20</v>
      </c>
      <c r="J11" s="26" t="s">
        <v>43</v>
      </c>
      <c r="L11" s="34"/>
    </row>
    <row r="12" spans="2:46" s="1" customFormat="1" ht="12" customHeight="1" x14ac:dyDescent="0.2">
      <c r="B12" s="34"/>
      <c r="D12" s="28" t="s">
        <v>22</v>
      </c>
      <c r="F12" s="26" t="s">
        <v>23</v>
      </c>
      <c r="I12" s="28" t="s">
        <v>24</v>
      </c>
      <c r="J12" s="51" t="str">
        <f>'Rekapitulace stavby'!AN8</f>
        <v>5.8.2025 - revize</v>
      </c>
      <c r="L12" s="34"/>
    </row>
    <row r="13" spans="2:46" s="1" customFormat="1" ht="10.9" customHeight="1" x14ac:dyDescent="0.2">
      <c r="B13" s="34"/>
      <c r="L13" s="34"/>
    </row>
    <row r="14" spans="2:46" s="1" customFormat="1" ht="12" customHeight="1" x14ac:dyDescent="0.2">
      <c r="B14" s="34"/>
      <c r="D14" s="28" t="s">
        <v>29</v>
      </c>
      <c r="I14" s="28" t="s">
        <v>30</v>
      </c>
      <c r="J14" s="26" t="s">
        <v>31</v>
      </c>
      <c r="L14" s="34"/>
    </row>
    <row r="15" spans="2:46" s="1" customFormat="1" ht="18" customHeight="1" x14ac:dyDescent="0.2">
      <c r="B15" s="34"/>
      <c r="E15" s="26" t="s">
        <v>32</v>
      </c>
      <c r="I15" s="28" t="s">
        <v>33</v>
      </c>
      <c r="J15" s="26" t="s">
        <v>34</v>
      </c>
      <c r="L15" s="34"/>
    </row>
    <row r="16" spans="2:4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ROUND(J85,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ROUND((SUM(BE85:BE150)),  2)</f>
        <v>0</v>
      </c>
      <c r="I33" s="96">
        <v>0.21</v>
      </c>
      <c r="J33" s="84">
        <f>ROUND(((SUM(BE85:BE150))*I33),  2)</f>
        <v>0</v>
      </c>
      <c r="L33" s="34"/>
    </row>
    <row r="34" spans="2:12" s="1" customFormat="1" ht="14.45" customHeight="1" x14ac:dyDescent="0.2">
      <c r="B34" s="34"/>
      <c r="E34" s="28" t="s">
        <v>53</v>
      </c>
      <c r="F34" s="84">
        <f>ROUND((SUM(BF85:BF150)),  2)</f>
        <v>0</v>
      </c>
      <c r="I34" s="96">
        <v>0.12</v>
      </c>
      <c r="J34" s="84">
        <f>ROUND(((SUM(BF85:BF150))*I34),  2)</f>
        <v>0</v>
      </c>
      <c r="L34" s="34"/>
    </row>
    <row r="35" spans="2:12" s="1" customFormat="1" ht="14.45" hidden="1" customHeight="1" x14ac:dyDescent="0.2">
      <c r="B35" s="34"/>
      <c r="E35" s="28" t="s">
        <v>54</v>
      </c>
      <c r="F35" s="84">
        <f>ROUND((SUM(BG85:BG150)),  2)</f>
        <v>0</v>
      </c>
      <c r="I35" s="96">
        <v>0.21</v>
      </c>
      <c r="J35" s="84">
        <f>0</f>
        <v>0</v>
      </c>
      <c r="L35" s="34"/>
    </row>
    <row r="36" spans="2:12" s="1" customFormat="1" ht="14.45" hidden="1" customHeight="1" x14ac:dyDescent="0.2">
      <c r="B36" s="34"/>
      <c r="E36" s="28" t="s">
        <v>55</v>
      </c>
      <c r="F36" s="84">
        <f>ROUND((SUM(BH85:BH150)),  2)</f>
        <v>0</v>
      </c>
      <c r="I36" s="96">
        <v>0.12</v>
      </c>
      <c r="J36" s="84">
        <f>0</f>
        <v>0</v>
      </c>
      <c r="L36" s="34"/>
    </row>
    <row r="37" spans="2:12" s="1" customFormat="1" ht="14.45" hidden="1" customHeight="1" x14ac:dyDescent="0.2">
      <c r="B37" s="34"/>
      <c r="E37" s="28" t="s">
        <v>56</v>
      </c>
      <c r="F37" s="84">
        <f>ROUND((SUM(BI85:BI150)),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SO15 - Příprava území</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J85</f>
        <v>0</v>
      </c>
      <c r="L59" s="34"/>
      <c r="AU59" s="18" t="s">
        <v>272</v>
      </c>
    </row>
    <row r="60" spans="2:47" s="8" customFormat="1" ht="24.95" customHeight="1" x14ac:dyDescent="0.2">
      <c r="B60" s="106"/>
      <c r="D60" s="107" t="s">
        <v>273</v>
      </c>
      <c r="E60" s="108"/>
      <c r="F60" s="108"/>
      <c r="G60" s="108"/>
      <c r="H60" s="108"/>
      <c r="I60" s="108"/>
      <c r="J60" s="109">
        <f>J86</f>
        <v>0</v>
      </c>
      <c r="L60" s="106"/>
    </row>
    <row r="61" spans="2:47" s="9" customFormat="1" ht="19.899999999999999" customHeight="1" x14ac:dyDescent="0.2">
      <c r="B61" s="110"/>
      <c r="D61" s="111" t="s">
        <v>1627</v>
      </c>
      <c r="E61" s="112"/>
      <c r="F61" s="112"/>
      <c r="G61" s="112"/>
      <c r="H61" s="112"/>
      <c r="I61" s="112"/>
      <c r="J61" s="113">
        <f>J87</f>
        <v>0</v>
      </c>
      <c r="L61" s="110"/>
    </row>
    <row r="62" spans="2:47" s="9" customFormat="1" ht="19.899999999999999" customHeight="1" x14ac:dyDescent="0.2">
      <c r="B62" s="110"/>
      <c r="D62" s="111" t="s">
        <v>278</v>
      </c>
      <c r="E62" s="112"/>
      <c r="F62" s="112"/>
      <c r="G62" s="112"/>
      <c r="H62" s="112"/>
      <c r="I62" s="112"/>
      <c r="J62" s="113">
        <f>J123</f>
        <v>0</v>
      </c>
      <c r="L62" s="110"/>
    </row>
    <row r="63" spans="2:47" s="9" customFormat="1" ht="19.899999999999999" customHeight="1" x14ac:dyDescent="0.2">
      <c r="B63" s="110"/>
      <c r="D63" s="111" t="s">
        <v>1858</v>
      </c>
      <c r="E63" s="112"/>
      <c r="F63" s="112"/>
      <c r="G63" s="112"/>
      <c r="H63" s="112"/>
      <c r="I63" s="112"/>
      <c r="J63" s="113">
        <f>J132</f>
        <v>0</v>
      </c>
      <c r="L63" s="110"/>
    </row>
    <row r="64" spans="2:47" s="8" customFormat="1" ht="24.95" customHeight="1" x14ac:dyDescent="0.2">
      <c r="B64" s="106"/>
      <c r="D64" s="107" t="s">
        <v>1891</v>
      </c>
      <c r="E64" s="108"/>
      <c r="F64" s="108"/>
      <c r="G64" s="108"/>
      <c r="H64" s="108"/>
      <c r="I64" s="108"/>
      <c r="J64" s="109">
        <f>J137</f>
        <v>0</v>
      </c>
      <c r="L64" s="106"/>
    </row>
    <row r="65" spans="2:12" s="9" customFormat="1" ht="19.899999999999999" customHeight="1" x14ac:dyDescent="0.2">
      <c r="B65" s="110"/>
      <c r="D65" s="111" t="s">
        <v>1892</v>
      </c>
      <c r="E65" s="112"/>
      <c r="F65" s="112"/>
      <c r="G65" s="112"/>
      <c r="H65" s="112"/>
      <c r="I65" s="112"/>
      <c r="J65" s="113">
        <f>J138</f>
        <v>0</v>
      </c>
      <c r="L65" s="110"/>
    </row>
    <row r="66" spans="2:12" s="1" customFormat="1" ht="21.75" customHeight="1" x14ac:dyDescent="0.2">
      <c r="B66" s="34"/>
      <c r="L66" s="34"/>
    </row>
    <row r="67" spans="2:12" s="1" customFormat="1" ht="6.95" customHeight="1" x14ac:dyDescent="0.2">
      <c r="B67" s="43"/>
      <c r="C67" s="44"/>
      <c r="D67" s="44"/>
      <c r="E67" s="44"/>
      <c r="F67" s="44"/>
      <c r="G67" s="44"/>
      <c r="H67" s="44"/>
      <c r="I67" s="44"/>
      <c r="J67" s="44"/>
      <c r="K67" s="44"/>
      <c r="L67" s="34"/>
    </row>
    <row r="71" spans="2:12" s="1" customFormat="1" ht="6.95" customHeight="1" x14ac:dyDescent="0.2">
      <c r="B71" s="45"/>
      <c r="C71" s="46"/>
      <c r="D71" s="46"/>
      <c r="E71" s="46"/>
      <c r="F71" s="46"/>
      <c r="G71" s="46"/>
      <c r="H71" s="46"/>
      <c r="I71" s="46"/>
      <c r="J71" s="46"/>
      <c r="K71" s="46"/>
      <c r="L71" s="34"/>
    </row>
    <row r="72" spans="2:12" s="1" customFormat="1" ht="24.95" customHeight="1" x14ac:dyDescent="0.2">
      <c r="B72" s="34"/>
      <c r="C72" s="22" t="s">
        <v>296</v>
      </c>
      <c r="L72" s="34"/>
    </row>
    <row r="73" spans="2:12" s="1" customFormat="1" ht="6.95" customHeight="1" x14ac:dyDescent="0.2">
      <c r="B73" s="34"/>
      <c r="L73" s="34"/>
    </row>
    <row r="74" spans="2:12" s="1" customFormat="1" ht="12" customHeight="1" x14ac:dyDescent="0.2">
      <c r="B74" s="34"/>
      <c r="C74" s="28" t="s">
        <v>16</v>
      </c>
      <c r="L74" s="34"/>
    </row>
    <row r="75" spans="2:12" s="1" customFormat="1" ht="16.5" customHeight="1" x14ac:dyDescent="0.2">
      <c r="B75" s="34"/>
      <c r="E75" s="339" t="str">
        <f>E7</f>
        <v>Stavba č. 3145 TV Vinoř, etapa 0012 – ČOV Vinoř</v>
      </c>
      <c r="F75" s="340"/>
      <c r="G75" s="340"/>
      <c r="H75" s="340"/>
      <c r="L75" s="34"/>
    </row>
    <row r="76" spans="2:12" s="1" customFormat="1" ht="12" customHeight="1" x14ac:dyDescent="0.2">
      <c r="B76" s="34"/>
      <c r="C76" s="28" t="s">
        <v>265</v>
      </c>
      <c r="L76" s="34"/>
    </row>
    <row r="77" spans="2:12" s="1" customFormat="1" ht="16.5" customHeight="1" x14ac:dyDescent="0.2">
      <c r="B77" s="34"/>
      <c r="E77" s="322" t="str">
        <f>E9</f>
        <v>SO15 - Příprava území</v>
      </c>
      <c r="F77" s="341"/>
      <c r="G77" s="341"/>
      <c r="H77" s="341"/>
      <c r="L77" s="34"/>
    </row>
    <row r="78" spans="2:12" s="1" customFormat="1" ht="6.95" customHeight="1" x14ac:dyDescent="0.2">
      <c r="B78" s="34"/>
      <c r="L78" s="34"/>
    </row>
    <row r="79" spans="2:12" s="1" customFormat="1" ht="12" customHeight="1" x14ac:dyDescent="0.2">
      <c r="B79" s="34"/>
      <c r="C79" s="28" t="s">
        <v>22</v>
      </c>
      <c r="F79" s="26" t="str">
        <f>F12</f>
        <v>Praha</v>
      </c>
      <c r="I79" s="28" t="s">
        <v>24</v>
      </c>
      <c r="J79" s="51" t="str">
        <f>IF(J12="","",J12)</f>
        <v>5.8.2025 - revize</v>
      </c>
      <c r="L79" s="34"/>
    </row>
    <row r="80" spans="2:12" s="1" customFormat="1" ht="6.95" customHeight="1" x14ac:dyDescent="0.2">
      <c r="B80" s="34"/>
      <c r="L80" s="34"/>
    </row>
    <row r="81" spans="2:65" s="1" customFormat="1" ht="25.7" customHeight="1" x14ac:dyDescent="0.2">
      <c r="B81" s="34"/>
      <c r="C81" s="28" t="s">
        <v>29</v>
      </c>
      <c r="F81" s="26" t="str">
        <f>E15</f>
        <v>PVS, a.s, Evropská 866/67, Praha 6, 160 00</v>
      </c>
      <c r="I81" s="28" t="s">
        <v>37</v>
      </c>
      <c r="J81" s="32" t="str">
        <f>E21</f>
        <v>d plus projektová a inženýrská a.s.</v>
      </c>
      <c r="L81" s="34"/>
    </row>
    <row r="82" spans="2:65" s="1" customFormat="1" ht="15.2" customHeight="1" x14ac:dyDescent="0.2">
      <c r="B82" s="34"/>
      <c r="C82" s="28" t="s">
        <v>35</v>
      </c>
      <c r="F82" s="26" t="str">
        <f>IF(E18="","",E18)</f>
        <v>Vyplň údaj</v>
      </c>
      <c r="I82" s="28" t="s">
        <v>42</v>
      </c>
      <c r="J82" s="32" t="str">
        <f>E24</f>
        <v xml:space="preserve"> </v>
      </c>
      <c r="L82" s="34"/>
    </row>
    <row r="83" spans="2:65" s="1" customFormat="1" ht="10.35" customHeight="1" x14ac:dyDescent="0.2">
      <c r="B83" s="34"/>
      <c r="L83" s="34"/>
    </row>
    <row r="84" spans="2:65" s="10" customFormat="1" ht="29.25" customHeight="1" x14ac:dyDescent="0.2">
      <c r="B84" s="114"/>
      <c r="C84" s="115" t="s">
        <v>297</v>
      </c>
      <c r="D84" s="116" t="s">
        <v>66</v>
      </c>
      <c r="E84" s="116" t="s">
        <v>62</v>
      </c>
      <c r="F84" s="116" t="s">
        <v>63</v>
      </c>
      <c r="G84" s="116" t="s">
        <v>298</v>
      </c>
      <c r="H84" s="116" t="s">
        <v>299</v>
      </c>
      <c r="I84" s="116" t="s">
        <v>300</v>
      </c>
      <c r="J84" s="116" t="s">
        <v>271</v>
      </c>
      <c r="K84" s="117" t="s">
        <v>301</v>
      </c>
      <c r="L84" s="114"/>
      <c r="M84" s="58" t="s">
        <v>43</v>
      </c>
      <c r="N84" s="59" t="s">
        <v>51</v>
      </c>
      <c r="O84" s="59" t="s">
        <v>302</v>
      </c>
      <c r="P84" s="59" t="s">
        <v>303</v>
      </c>
      <c r="Q84" s="59" t="s">
        <v>304</v>
      </c>
      <c r="R84" s="59" t="s">
        <v>305</v>
      </c>
      <c r="S84" s="59" t="s">
        <v>306</v>
      </c>
      <c r="T84" s="60" t="s">
        <v>307</v>
      </c>
    </row>
    <row r="85" spans="2:65" s="1" customFormat="1" ht="22.9" customHeight="1" x14ac:dyDescent="0.25">
      <c r="B85" s="34"/>
      <c r="C85" s="63" t="s">
        <v>308</v>
      </c>
      <c r="J85" s="118">
        <f>BK85</f>
        <v>0</v>
      </c>
      <c r="L85" s="34"/>
      <c r="M85" s="61"/>
      <c r="N85" s="52"/>
      <c r="O85" s="52"/>
      <c r="P85" s="119">
        <f>P86+P137</f>
        <v>0</v>
      </c>
      <c r="Q85" s="52"/>
      <c r="R85" s="119">
        <f>R86+R137</f>
        <v>0</v>
      </c>
      <c r="S85" s="52"/>
      <c r="T85" s="120">
        <f>T86+T137</f>
        <v>0</v>
      </c>
      <c r="AT85" s="18" t="s">
        <v>80</v>
      </c>
      <c r="AU85" s="18" t="s">
        <v>272</v>
      </c>
      <c r="BK85" s="121">
        <f>BK86+BK137</f>
        <v>0</v>
      </c>
    </row>
    <row r="86" spans="2:65" s="11" customFormat="1" ht="25.9" customHeight="1" x14ac:dyDescent="0.2">
      <c r="B86" s="122"/>
      <c r="D86" s="123" t="s">
        <v>80</v>
      </c>
      <c r="E86" s="124" t="s">
        <v>309</v>
      </c>
      <c r="F86" s="124" t="s">
        <v>310</v>
      </c>
      <c r="I86" s="125"/>
      <c r="J86" s="126">
        <f>BK86</f>
        <v>0</v>
      </c>
      <c r="L86" s="122"/>
      <c r="M86" s="127"/>
      <c r="P86" s="128">
        <f>P87+P123+P132</f>
        <v>0</v>
      </c>
      <c r="R86" s="128">
        <f>R87+R123+R132</f>
        <v>0</v>
      </c>
      <c r="T86" s="129">
        <f>T87+T123+T132</f>
        <v>0</v>
      </c>
      <c r="AR86" s="123" t="s">
        <v>88</v>
      </c>
      <c r="AT86" s="130" t="s">
        <v>80</v>
      </c>
      <c r="AU86" s="130" t="s">
        <v>81</v>
      </c>
      <c r="AY86" s="123" t="s">
        <v>311</v>
      </c>
      <c r="BK86" s="131">
        <f>BK87+BK123+BK132</f>
        <v>0</v>
      </c>
    </row>
    <row r="87" spans="2:65" s="11" customFormat="1" ht="22.9" customHeight="1" x14ac:dyDescent="0.2">
      <c r="B87" s="122"/>
      <c r="D87" s="123" t="s">
        <v>80</v>
      </c>
      <c r="E87" s="132" t="s">
        <v>88</v>
      </c>
      <c r="F87" s="132" t="s">
        <v>102</v>
      </c>
      <c r="I87" s="125"/>
      <c r="J87" s="133">
        <f>BK87</f>
        <v>0</v>
      </c>
      <c r="L87" s="122"/>
      <c r="M87" s="127"/>
      <c r="P87" s="128">
        <f>SUM(P88:P122)</f>
        <v>0</v>
      </c>
      <c r="R87" s="128">
        <f>SUM(R88:R122)</f>
        <v>0</v>
      </c>
      <c r="T87" s="129">
        <f>SUM(T88:T122)</f>
        <v>0</v>
      </c>
      <c r="AR87" s="123" t="s">
        <v>88</v>
      </c>
      <c r="AT87" s="130" t="s">
        <v>80</v>
      </c>
      <c r="AU87" s="130" t="s">
        <v>88</v>
      </c>
      <c r="AY87" s="123" t="s">
        <v>311</v>
      </c>
      <c r="BK87" s="131">
        <f>SUM(BK88:BK122)</f>
        <v>0</v>
      </c>
    </row>
    <row r="88" spans="2:65" s="1" customFormat="1" ht="16.5" customHeight="1" x14ac:dyDescent="0.2">
      <c r="B88" s="34"/>
      <c r="C88" s="134" t="s">
        <v>88</v>
      </c>
      <c r="D88" s="134" t="s">
        <v>313</v>
      </c>
      <c r="E88" s="135" t="s">
        <v>7074</v>
      </c>
      <c r="F88" s="136" t="s">
        <v>7075</v>
      </c>
      <c r="G88" s="137" t="s">
        <v>250</v>
      </c>
      <c r="H88" s="138">
        <v>3473</v>
      </c>
      <c r="I88" s="139"/>
      <c r="J88" s="140">
        <f>ROUND(I88*H88,2)</f>
        <v>0</v>
      </c>
      <c r="K88" s="136" t="s">
        <v>317</v>
      </c>
      <c r="L88" s="34"/>
      <c r="M88" s="141" t="s">
        <v>43</v>
      </c>
      <c r="N88" s="142" t="s">
        <v>52</v>
      </c>
      <c r="P88" s="143">
        <f>O88*H88</f>
        <v>0</v>
      </c>
      <c r="Q88" s="143">
        <v>0</v>
      </c>
      <c r="R88" s="143">
        <f>Q88*H88</f>
        <v>0</v>
      </c>
      <c r="S88" s="143">
        <v>0</v>
      </c>
      <c r="T88" s="144">
        <f>S88*H88</f>
        <v>0</v>
      </c>
      <c r="AR88" s="145" t="s">
        <v>318</v>
      </c>
      <c r="AT88" s="145" t="s">
        <v>313</v>
      </c>
      <c r="AU88" s="145" t="s">
        <v>90</v>
      </c>
      <c r="AY88" s="18" t="s">
        <v>311</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318</v>
      </c>
      <c r="BM88" s="145" t="s">
        <v>7076</v>
      </c>
    </row>
    <row r="89" spans="2:65" s="1" customFormat="1" ht="11.25" x14ac:dyDescent="0.2">
      <c r="B89" s="34"/>
      <c r="D89" s="147" t="s">
        <v>320</v>
      </c>
      <c r="F89" s="148" t="s">
        <v>7077</v>
      </c>
      <c r="I89" s="149"/>
      <c r="L89" s="34"/>
      <c r="M89" s="150"/>
      <c r="T89" s="55"/>
      <c r="AT89" s="18" t="s">
        <v>320</v>
      </c>
      <c r="AU89" s="18" t="s">
        <v>90</v>
      </c>
    </row>
    <row r="90" spans="2:65" s="14" customFormat="1" ht="11.25" x14ac:dyDescent="0.2">
      <c r="B90" s="166"/>
      <c r="D90" s="152" t="s">
        <v>322</v>
      </c>
      <c r="E90" s="167" t="s">
        <v>43</v>
      </c>
      <c r="F90" s="168" t="s">
        <v>7078</v>
      </c>
      <c r="H90" s="167" t="s">
        <v>43</v>
      </c>
      <c r="I90" s="169"/>
      <c r="L90" s="166"/>
      <c r="M90" s="170"/>
      <c r="T90" s="171"/>
      <c r="AT90" s="167" t="s">
        <v>322</v>
      </c>
      <c r="AU90" s="167" t="s">
        <v>90</v>
      </c>
      <c r="AV90" s="14" t="s">
        <v>88</v>
      </c>
      <c r="AW90" s="14" t="s">
        <v>41</v>
      </c>
      <c r="AX90" s="14" t="s">
        <v>81</v>
      </c>
      <c r="AY90" s="167" t="s">
        <v>311</v>
      </c>
    </row>
    <row r="91" spans="2:65" s="14" customFormat="1" ht="11.25" x14ac:dyDescent="0.2">
      <c r="B91" s="166"/>
      <c r="D91" s="152" t="s">
        <v>322</v>
      </c>
      <c r="E91" s="167" t="s">
        <v>43</v>
      </c>
      <c r="F91" s="168" t="s">
        <v>7079</v>
      </c>
      <c r="H91" s="167" t="s">
        <v>43</v>
      </c>
      <c r="I91" s="169"/>
      <c r="L91" s="166"/>
      <c r="M91" s="170"/>
      <c r="T91" s="171"/>
      <c r="AT91" s="167" t="s">
        <v>322</v>
      </c>
      <c r="AU91" s="167" t="s">
        <v>90</v>
      </c>
      <c r="AV91" s="14" t="s">
        <v>88</v>
      </c>
      <c r="AW91" s="14" t="s">
        <v>41</v>
      </c>
      <c r="AX91" s="14" t="s">
        <v>81</v>
      </c>
      <c r="AY91" s="167" t="s">
        <v>311</v>
      </c>
    </row>
    <row r="92" spans="2:65" s="14" customFormat="1" ht="11.25" x14ac:dyDescent="0.2">
      <c r="B92" s="166"/>
      <c r="D92" s="152" t="s">
        <v>322</v>
      </c>
      <c r="E92" s="167" t="s">
        <v>43</v>
      </c>
      <c r="F92" s="168" t="s">
        <v>7080</v>
      </c>
      <c r="H92" s="167" t="s">
        <v>43</v>
      </c>
      <c r="I92" s="169"/>
      <c r="L92" s="166"/>
      <c r="M92" s="170"/>
      <c r="T92" s="171"/>
      <c r="AT92" s="167" t="s">
        <v>322</v>
      </c>
      <c r="AU92" s="167" t="s">
        <v>90</v>
      </c>
      <c r="AV92" s="14" t="s">
        <v>88</v>
      </c>
      <c r="AW92" s="14" t="s">
        <v>41</v>
      </c>
      <c r="AX92" s="14" t="s">
        <v>81</v>
      </c>
      <c r="AY92" s="167" t="s">
        <v>311</v>
      </c>
    </row>
    <row r="93" spans="2:65" s="12" customFormat="1" ht="11.25" x14ac:dyDescent="0.2">
      <c r="B93" s="151"/>
      <c r="D93" s="152" t="s">
        <v>322</v>
      </c>
      <c r="E93" s="153" t="s">
        <v>43</v>
      </c>
      <c r="F93" s="154" t="s">
        <v>7081</v>
      </c>
      <c r="H93" s="155">
        <v>3473</v>
      </c>
      <c r="I93" s="156"/>
      <c r="L93" s="151"/>
      <c r="M93" s="157"/>
      <c r="T93" s="158"/>
      <c r="AT93" s="153" t="s">
        <v>322</v>
      </c>
      <c r="AU93" s="153" t="s">
        <v>90</v>
      </c>
      <c r="AV93" s="12" t="s">
        <v>90</v>
      </c>
      <c r="AW93" s="12" t="s">
        <v>41</v>
      </c>
      <c r="AX93" s="12" t="s">
        <v>81</v>
      </c>
      <c r="AY93" s="153" t="s">
        <v>311</v>
      </c>
    </row>
    <row r="94" spans="2:65" s="13" customFormat="1" ht="11.25" x14ac:dyDescent="0.2">
      <c r="B94" s="159"/>
      <c r="D94" s="152" t="s">
        <v>322</v>
      </c>
      <c r="E94" s="160" t="s">
        <v>43</v>
      </c>
      <c r="F94" s="161" t="s">
        <v>331</v>
      </c>
      <c r="H94" s="162">
        <v>3473</v>
      </c>
      <c r="I94" s="163"/>
      <c r="L94" s="159"/>
      <c r="M94" s="164"/>
      <c r="T94" s="165"/>
      <c r="AT94" s="160" t="s">
        <v>322</v>
      </c>
      <c r="AU94" s="160" t="s">
        <v>90</v>
      </c>
      <c r="AV94" s="13" t="s">
        <v>318</v>
      </c>
      <c r="AW94" s="13" t="s">
        <v>41</v>
      </c>
      <c r="AX94" s="13" t="s">
        <v>88</v>
      </c>
      <c r="AY94" s="160" t="s">
        <v>311</v>
      </c>
    </row>
    <row r="95" spans="2:65" s="1" customFormat="1" ht="16.5" customHeight="1" x14ac:dyDescent="0.2">
      <c r="B95" s="34"/>
      <c r="C95" s="134" t="s">
        <v>90</v>
      </c>
      <c r="D95" s="134" t="s">
        <v>313</v>
      </c>
      <c r="E95" s="135" t="s">
        <v>7082</v>
      </c>
      <c r="F95" s="136" t="s">
        <v>7083</v>
      </c>
      <c r="G95" s="137" t="s">
        <v>340</v>
      </c>
      <c r="H95" s="138">
        <v>22</v>
      </c>
      <c r="I95" s="139"/>
      <c r="J95" s="140">
        <f>ROUND(I95*H95,2)</f>
        <v>0</v>
      </c>
      <c r="K95" s="136" t="s">
        <v>43</v>
      </c>
      <c r="L95" s="34"/>
      <c r="M95" s="141" t="s">
        <v>43</v>
      </c>
      <c r="N95" s="142" t="s">
        <v>52</v>
      </c>
      <c r="P95" s="143">
        <f>O95*H95</f>
        <v>0</v>
      </c>
      <c r="Q95" s="143">
        <v>0</v>
      </c>
      <c r="R95" s="143">
        <f>Q95*H95</f>
        <v>0</v>
      </c>
      <c r="S95" s="143">
        <v>0</v>
      </c>
      <c r="T95" s="144">
        <f>S95*H95</f>
        <v>0</v>
      </c>
      <c r="AR95" s="145" t="s">
        <v>318</v>
      </c>
      <c r="AT95" s="145" t="s">
        <v>313</v>
      </c>
      <c r="AU95" s="145" t="s">
        <v>90</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318</v>
      </c>
      <c r="BM95" s="145" t="s">
        <v>7084</v>
      </c>
    </row>
    <row r="96" spans="2:65" s="14" customFormat="1" ht="11.25" x14ac:dyDescent="0.2">
      <c r="B96" s="166"/>
      <c r="D96" s="152" t="s">
        <v>322</v>
      </c>
      <c r="E96" s="167" t="s">
        <v>43</v>
      </c>
      <c r="F96" s="168" t="s">
        <v>7085</v>
      </c>
      <c r="H96" s="167" t="s">
        <v>43</v>
      </c>
      <c r="I96" s="169"/>
      <c r="L96" s="166"/>
      <c r="M96" s="170"/>
      <c r="T96" s="171"/>
      <c r="AT96" s="167" t="s">
        <v>322</v>
      </c>
      <c r="AU96" s="167" t="s">
        <v>90</v>
      </c>
      <c r="AV96" s="14" t="s">
        <v>88</v>
      </c>
      <c r="AW96" s="14" t="s">
        <v>41</v>
      </c>
      <c r="AX96" s="14" t="s">
        <v>81</v>
      </c>
      <c r="AY96" s="167" t="s">
        <v>311</v>
      </c>
    </row>
    <row r="97" spans="2:65" s="12" customFormat="1" ht="11.25" x14ac:dyDescent="0.2">
      <c r="B97" s="151"/>
      <c r="D97" s="152" t="s">
        <v>322</v>
      </c>
      <c r="E97" s="153" t="s">
        <v>43</v>
      </c>
      <c r="F97" s="154" t="s">
        <v>7086</v>
      </c>
      <c r="H97" s="155">
        <v>7</v>
      </c>
      <c r="I97" s="156"/>
      <c r="L97" s="151"/>
      <c r="M97" s="157"/>
      <c r="T97" s="158"/>
      <c r="AT97" s="153" t="s">
        <v>322</v>
      </c>
      <c r="AU97" s="153" t="s">
        <v>90</v>
      </c>
      <c r="AV97" s="12" t="s">
        <v>90</v>
      </c>
      <c r="AW97" s="12" t="s">
        <v>41</v>
      </c>
      <c r="AX97" s="12" t="s">
        <v>81</v>
      </c>
      <c r="AY97" s="153" t="s">
        <v>311</v>
      </c>
    </row>
    <row r="98" spans="2:65" s="12" customFormat="1" ht="11.25" x14ac:dyDescent="0.2">
      <c r="B98" s="151"/>
      <c r="D98" s="152" t="s">
        <v>322</v>
      </c>
      <c r="E98" s="153" t="s">
        <v>43</v>
      </c>
      <c r="F98" s="154" t="s">
        <v>7087</v>
      </c>
      <c r="H98" s="155">
        <v>3</v>
      </c>
      <c r="I98" s="156"/>
      <c r="L98" s="151"/>
      <c r="M98" s="157"/>
      <c r="T98" s="158"/>
      <c r="AT98" s="153" t="s">
        <v>322</v>
      </c>
      <c r="AU98" s="153" t="s">
        <v>90</v>
      </c>
      <c r="AV98" s="12" t="s">
        <v>90</v>
      </c>
      <c r="AW98" s="12" t="s">
        <v>41</v>
      </c>
      <c r="AX98" s="12" t="s">
        <v>81</v>
      </c>
      <c r="AY98" s="153" t="s">
        <v>311</v>
      </c>
    </row>
    <row r="99" spans="2:65" s="12" customFormat="1" ht="11.25" x14ac:dyDescent="0.2">
      <c r="B99" s="151"/>
      <c r="D99" s="152" t="s">
        <v>322</v>
      </c>
      <c r="E99" s="153" t="s">
        <v>43</v>
      </c>
      <c r="F99" s="154" t="s">
        <v>7088</v>
      </c>
      <c r="H99" s="155">
        <v>4</v>
      </c>
      <c r="I99" s="156"/>
      <c r="L99" s="151"/>
      <c r="M99" s="157"/>
      <c r="T99" s="158"/>
      <c r="AT99" s="153" t="s">
        <v>322</v>
      </c>
      <c r="AU99" s="153" t="s">
        <v>90</v>
      </c>
      <c r="AV99" s="12" t="s">
        <v>90</v>
      </c>
      <c r="AW99" s="12" t="s">
        <v>41</v>
      </c>
      <c r="AX99" s="12" t="s">
        <v>81</v>
      </c>
      <c r="AY99" s="153" t="s">
        <v>311</v>
      </c>
    </row>
    <row r="100" spans="2:65" s="12" customFormat="1" ht="11.25" x14ac:dyDescent="0.2">
      <c r="B100" s="151"/>
      <c r="D100" s="152" t="s">
        <v>322</v>
      </c>
      <c r="E100" s="153" t="s">
        <v>43</v>
      </c>
      <c r="F100" s="154" t="s">
        <v>7089</v>
      </c>
      <c r="H100" s="155">
        <v>1</v>
      </c>
      <c r="I100" s="156"/>
      <c r="L100" s="151"/>
      <c r="M100" s="157"/>
      <c r="T100" s="158"/>
      <c r="AT100" s="153" t="s">
        <v>322</v>
      </c>
      <c r="AU100" s="153" t="s">
        <v>90</v>
      </c>
      <c r="AV100" s="12" t="s">
        <v>90</v>
      </c>
      <c r="AW100" s="12" t="s">
        <v>41</v>
      </c>
      <c r="AX100" s="12" t="s">
        <v>81</v>
      </c>
      <c r="AY100" s="153" t="s">
        <v>311</v>
      </c>
    </row>
    <row r="101" spans="2:65" s="12" customFormat="1" ht="11.25" x14ac:dyDescent="0.2">
      <c r="B101" s="151"/>
      <c r="D101" s="152" t="s">
        <v>322</v>
      </c>
      <c r="E101" s="153" t="s">
        <v>43</v>
      </c>
      <c r="F101" s="154" t="s">
        <v>7090</v>
      </c>
      <c r="H101" s="155">
        <v>3</v>
      </c>
      <c r="I101" s="156"/>
      <c r="L101" s="151"/>
      <c r="M101" s="157"/>
      <c r="T101" s="158"/>
      <c r="AT101" s="153" t="s">
        <v>322</v>
      </c>
      <c r="AU101" s="153" t="s">
        <v>90</v>
      </c>
      <c r="AV101" s="12" t="s">
        <v>90</v>
      </c>
      <c r="AW101" s="12" t="s">
        <v>41</v>
      </c>
      <c r="AX101" s="12" t="s">
        <v>81</v>
      </c>
      <c r="AY101" s="153" t="s">
        <v>311</v>
      </c>
    </row>
    <row r="102" spans="2:65" s="12" customFormat="1" ht="11.25" x14ac:dyDescent="0.2">
      <c r="B102" s="151"/>
      <c r="D102" s="152" t="s">
        <v>322</v>
      </c>
      <c r="E102" s="153" t="s">
        <v>43</v>
      </c>
      <c r="F102" s="154" t="s">
        <v>7091</v>
      </c>
      <c r="H102" s="155">
        <v>4</v>
      </c>
      <c r="I102" s="156"/>
      <c r="L102" s="151"/>
      <c r="M102" s="157"/>
      <c r="T102" s="158"/>
      <c r="AT102" s="153" t="s">
        <v>322</v>
      </c>
      <c r="AU102" s="153" t="s">
        <v>90</v>
      </c>
      <c r="AV102" s="12" t="s">
        <v>90</v>
      </c>
      <c r="AW102" s="12" t="s">
        <v>41</v>
      </c>
      <c r="AX102" s="12" t="s">
        <v>81</v>
      </c>
      <c r="AY102" s="153" t="s">
        <v>311</v>
      </c>
    </row>
    <row r="103" spans="2:65" s="13" customFormat="1" ht="11.25" x14ac:dyDescent="0.2">
      <c r="B103" s="159"/>
      <c r="D103" s="152" t="s">
        <v>322</v>
      </c>
      <c r="E103" s="160" t="s">
        <v>43</v>
      </c>
      <c r="F103" s="161" t="s">
        <v>331</v>
      </c>
      <c r="H103" s="162">
        <v>22</v>
      </c>
      <c r="I103" s="163"/>
      <c r="L103" s="159"/>
      <c r="M103" s="164"/>
      <c r="T103" s="165"/>
      <c r="AT103" s="160" t="s">
        <v>322</v>
      </c>
      <c r="AU103" s="160" t="s">
        <v>90</v>
      </c>
      <c r="AV103" s="13" t="s">
        <v>318</v>
      </c>
      <c r="AW103" s="13" t="s">
        <v>41</v>
      </c>
      <c r="AX103" s="13" t="s">
        <v>88</v>
      </c>
      <c r="AY103" s="160" t="s">
        <v>311</v>
      </c>
    </row>
    <row r="104" spans="2:65" s="1" customFormat="1" ht="24.2" customHeight="1" x14ac:dyDescent="0.2">
      <c r="B104" s="34"/>
      <c r="C104" s="134" t="s">
        <v>96</v>
      </c>
      <c r="D104" s="134" t="s">
        <v>313</v>
      </c>
      <c r="E104" s="135" t="s">
        <v>7092</v>
      </c>
      <c r="F104" s="136" t="s">
        <v>7093</v>
      </c>
      <c r="G104" s="137" t="s">
        <v>250</v>
      </c>
      <c r="H104" s="138">
        <v>203</v>
      </c>
      <c r="I104" s="139"/>
      <c r="J104" s="140">
        <f>ROUND(I104*H104,2)</f>
        <v>0</v>
      </c>
      <c r="K104" s="136" t="s">
        <v>317</v>
      </c>
      <c r="L104" s="34"/>
      <c r="M104" s="141" t="s">
        <v>43</v>
      </c>
      <c r="N104" s="142" t="s">
        <v>52</v>
      </c>
      <c r="P104" s="143">
        <f>O104*H104</f>
        <v>0</v>
      </c>
      <c r="Q104" s="143">
        <v>0</v>
      </c>
      <c r="R104" s="143">
        <f>Q104*H104</f>
        <v>0</v>
      </c>
      <c r="S104" s="143">
        <v>0</v>
      </c>
      <c r="T104" s="144">
        <f>S104*H104</f>
        <v>0</v>
      </c>
      <c r="AR104" s="145" t="s">
        <v>318</v>
      </c>
      <c r="AT104" s="145" t="s">
        <v>313</v>
      </c>
      <c r="AU104" s="145" t="s">
        <v>90</v>
      </c>
      <c r="AY104" s="18" t="s">
        <v>311</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318</v>
      </c>
      <c r="BM104" s="145" t="s">
        <v>7094</v>
      </c>
    </row>
    <row r="105" spans="2:65" s="1" customFormat="1" ht="11.25" x14ac:dyDescent="0.2">
      <c r="B105" s="34"/>
      <c r="D105" s="147" t="s">
        <v>320</v>
      </c>
      <c r="F105" s="148" t="s">
        <v>7095</v>
      </c>
      <c r="I105" s="149"/>
      <c r="L105" s="34"/>
      <c r="M105" s="150"/>
      <c r="T105" s="55"/>
      <c r="AT105" s="18" t="s">
        <v>320</v>
      </c>
      <c r="AU105" s="18" t="s">
        <v>90</v>
      </c>
    </row>
    <row r="106" spans="2:65" s="14" customFormat="1" ht="11.25" x14ac:dyDescent="0.2">
      <c r="B106" s="166"/>
      <c r="D106" s="152" t="s">
        <v>322</v>
      </c>
      <c r="E106" s="167" t="s">
        <v>43</v>
      </c>
      <c r="F106" s="168" t="s">
        <v>7096</v>
      </c>
      <c r="H106" s="167" t="s">
        <v>43</v>
      </c>
      <c r="I106" s="169"/>
      <c r="L106" s="166"/>
      <c r="M106" s="170"/>
      <c r="T106" s="171"/>
      <c r="AT106" s="167" t="s">
        <v>322</v>
      </c>
      <c r="AU106" s="167" t="s">
        <v>90</v>
      </c>
      <c r="AV106" s="14" t="s">
        <v>88</v>
      </c>
      <c r="AW106" s="14" t="s">
        <v>41</v>
      </c>
      <c r="AX106" s="14" t="s">
        <v>81</v>
      </c>
      <c r="AY106" s="167" t="s">
        <v>311</v>
      </c>
    </row>
    <row r="107" spans="2:65" s="12" customFormat="1" ht="11.25" x14ac:dyDescent="0.2">
      <c r="B107" s="151"/>
      <c r="D107" s="152" t="s">
        <v>322</v>
      </c>
      <c r="E107" s="153" t="s">
        <v>43</v>
      </c>
      <c r="F107" s="154" t="s">
        <v>7097</v>
      </c>
      <c r="H107" s="155">
        <v>151</v>
      </c>
      <c r="I107" s="156"/>
      <c r="L107" s="151"/>
      <c r="M107" s="157"/>
      <c r="T107" s="158"/>
      <c r="AT107" s="153" t="s">
        <v>322</v>
      </c>
      <c r="AU107" s="153" t="s">
        <v>90</v>
      </c>
      <c r="AV107" s="12" t="s">
        <v>90</v>
      </c>
      <c r="AW107" s="12" t="s">
        <v>41</v>
      </c>
      <c r="AX107" s="12" t="s">
        <v>81</v>
      </c>
      <c r="AY107" s="153" t="s">
        <v>311</v>
      </c>
    </row>
    <row r="108" spans="2:65" s="12" customFormat="1" ht="11.25" x14ac:dyDescent="0.2">
      <c r="B108" s="151"/>
      <c r="D108" s="152" t="s">
        <v>322</v>
      </c>
      <c r="E108" s="153" t="s">
        <v>43</v>
      </c>
      <c r="F108" s="154" t="s">
        <v>7098</v>
      </c>
      <c r="H108" s="155">
        <v>52</v>
      </c>
      <c r="I108" s="156"/>
      <c r="L108" s="151"/>
      <c r="M108" s="157"/>
      <c r="T108" s="158"/>
      <c r="AT108" s="153" t="s">
        <v>322</v>
      </c>
      <c r="AU108" s="153" t="s">
        <v>90</v>
      </c>
      <c r="AV108" s="12" t="s">
        <v>90</v>
      </c>
      <c r="AW108" s="12" t="s">
        <v>41</v>
      </c>
      <c r="AX108" s="12" t="s">
        <v>81</v>
      </c>
      <c r="AY108" s="153" t="s">
        <v>311</v>
      </c>
    </row>
    <row r="109" spans="2:65" s="13" customFormat="1" ht="11.25" x14ac:dyDescent="0.2">
      <c r="B109" s="159"/>
      <c r="D109" s="152" t="s">
        <v>322</v>
      </c>
      <c r="E109" s="160" t="s">
        <v>43</v>
      </c>
      <c r="F109" s="161" t="s">
        <v>331</v>
      </c>
      <c r="H109" s="162">
        <v>203</v>
      </c>
      <c r="I109" s="163"/>
      <c r="L109" s="159"/>
      <c r="M109" s="164"/>
      <c r="T109" s="165"/>
      <c r="AT109" s="160" t="s">
        <v>322</v>
      </c>
      <c r="AU109" s="160" t="s">
        <v>90</v>
      </c>
      <c r="AV109" s="13" t="s">
        <v>318</v>
      </c>
      <c r="AW109" s="13" t="s">
        <v>41</v>
      </c>
      <c r="AX109" s="13" t="s">
        <v>88</v>
      </c>
      <c r="AY109" s="160" t="s">
        <v>311</v>
      </c>
    </row>
    <row r="110" spans="2:65" s="1" customFormat="1" ht="16.5" customHeight="1" x14ac:dyDescent="0.2">
      <c r="B110" s="34"/>
      <c r="C110" s="134" t="s">
        <v>202</v>
      </c>
      <c r="D110" s="134" t="s">
        <v>313</v>
      </c>
      <c r="E110" s="135" t="s">
        <v>7099</v>
      </c>
      <c r="F110" s="136" t="s">
        <v>7100</v>
      </c>
      <c r="G110" s="137" t="s">
        <v>250</v>
      </c>
      <c r="H110" s="138">
        <v>3473</v>
      </c>
      <c r="I110" s="139"/>
      <c r="J110" s="140">
        <f>ROUND(I110*H110,2)</f>
        <v>0</v>
      </c>
      <c r="K110" s="136" t="s">
        <v>317</v>
      </c>
      <c r="L110" s="34"/>
      <c r="M110" s="141" t="s">
        <v>43</v>
      </c>
      <c r="N110" s="142" t="s">
        <v>52</v>
      </c>
      <c r="P110" s="143">
        <f>O110*H110</f>
        <v>0</v>
      </c>
      <c r="Q110" s="143">
        <v>0</v>
      </c>
      <c r="R110" s="143">
        <f>Q110*H110</f>
        <v>0</v>
      </c>
      <c r="S110" s="143">
        <v>0</v>
      </c>
      <c r="T110" s="144">
        <f>S110*H110</f>
        <v>0</v>
      </c>
      <c r="AR110" s="145" t="s">
        <v>318</v>
      </c>
      <c r="AT110" s="145" t="s">
        <v>313</v>
      </c>
      <c r="AU110" s="145" t="s">
        <v>90</v>
      </c>
      <c r="AY110" s="18" t="s">
        <v>311</v>
      </c>
      <c r="BE110" s="146">
        <f>IF(N110="základní",J110,0)</f>
        <v>0</v>
      </c>
      <c r="BF110" s="146">
        <f>IF(N110="snížená",J110,0)</f>
        <v>0</v>
      </c>
      <c r="BG110" s="146">
        <f>IF(N110="zákl. přenesená",J110,0)</f>
        <v>0</v>
      </c>
      <c r="BH110" s="146">
        <f>IF(N110="sníž. přenesená",J110,0)</f>
        <v>0</v>
      </c>
      <c r="BI110" s="146">
        <f>IF(N110="nulová",J110,0)</f>
        <v>0</v>
      </c>
      <c r="BJ110" s="18" t="s">
        <v>88</v>
      </c>
      <c r="BK110" s="146">
        <f>ROUND(I110*H110,2)</f>
        <v>0</v>
      </c>
      <c r="BL110" s="18" t="s">
        <v>318</v>
      </c>
      <c r="BM110" s="145" t="s">
        <v>7101</v>
      </c>
    </row>
    <row r="111" spans="2:65" s="1" customFormat="1" ht="11.25" x14ac:dyDescent="0.2">
      <c r="B111" s="34"/>
      <c r="D111" s="147" t="s">
        <v>320</v>
      </c>
      <c r="F111" s="148" t="s">
        <v>7102</v>
      </c>
      <c r="I111" s="149"/>
      <c r="L111" s="34"/>
      <c r="M111" s="150"/>
      <c r="T111" s="55"/>
      <c r="AT111" s="18" t="s">
        <v>320</v>
      </c>
      <c r="AU111" s="18" t="s">
        <v>90</v>
      </c>
    </row>
    <row r="112" spans="2:65" s="12" customFormat="1" ht="11.25" x14ac:dyDescent="0.2">
      <c r="B112" s="151"/>
      <c r="D112" s="152" t="s">
        <v>322</v>
      </c>
      <c r="E112" s="153" t="s">
        <v>43</v>
      </c>
      <c r="F112" s="154" t="s">
        <v>7103</v>
      </c>
      <c r="H112" s="155">
        <v>3473</v>
      </c>
      <c r="I112" s="156"/>
      <c r="L112" s="151"/>
      <c r="M112" s="157"/>
      <c r="T112" s="158"/>
      <c r="AT112" s="153" t="s">
        <v>322</v>
      </c>
      <c r="AU112" s="153" t="s">
        <v>90</v>
      </c>
      <c r="AV112" s="12" t="s">
        <v>90</v>
      </c>
      <c r="AW112" s="12" t="s">
        <v>41</v>
      </c>
      <c r="AX112" s="12" t="s">
        <v>88</v>
      </c>
      <c r="AY112" s="153" t="s">
        <v>311</v>
      </c>
    </row>
    <row r="113" spans="2:65" s="1" customFormat="1" ht="37.9" customHeight="1" x14ac:dyDescent="0.2">
      <c r="B113" s="34"/>
      <c r="C113" s="134" t="s">
        <v>344</v>
      </c>
      <c r="D113" s="134" t="s">
        <v>313</v>
      </c>
      <c r="E113" s="135" t="s">
        <v>6924</v>
      </c>
      <c r="F113" s="136" t="s">
        <v>6925</v>
      </c>
      <c r="G113" s="137" t="s">
        <v>316</v>
      </c>
      <c r="H113" s="138">
        <v>229.5</v>
      </c>
      <c r="I113" s="139"/>
      <c r="J113" s="140">
        <f>ROUND(I113*H113,2)</f>
        <v>0</v>
      </c>
      <c r="K113" s="136" t="s">
        <v>317</v>
      </c>
      <c r="L113" s="34"/>
      <c r="M113" s="141" t="s">
        <v>43</v>
      </c>
      <c r="N113" s="142" t="s">
        <v>52</v>
      </c>
      <c r="P113" s="143">
        <f>O113*H113</f>
        <v>0</v>
      </c>
      <c r="Q113" s="143">
        <v>0</v>
      </c>
      <c r="R113" s="143">
        <f>Q113*H113</f>
        <v>0</v>
      </c>
      <c r="S113" s="143">
        <v>0</v>
      </c>
      <c r="T113" s="144">
        <f>S113*H113</f>
        <v>0</v>
      </c>
      <c r="AR113" s="145" t="s">
        <v>318</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318</v>
      </c>
      <c r="BM113" s="145" t="s">
        <v>7104</v>
      </c>
    </row>
    <row r="114" spans="2:65" s="1" customFormat="1" ht="11.25" x14ac:dyDescent="0.2">
      <c r="B114" s="34"/>
      <c r="D114" s="147" t="s">
        <v>320</v>
      </c>
      <c r="F114" s="148" t="s">
        <v>6927</v>
      </c>
      <c r="I114" s="149"/>
      <c r="L114" s="34"/>
      <c r="M114" s="150"/>
      <c r="T114" s="55"/>
      <c r="AT114" s="18" t="s">
        <v>320</v>
      </c>
      <c r="AU114" s="18" t="s">
        <v>90</v>
      </c>
    </row>
    <row r="115" spans="2:65" s="14" customFormat="1" ht="11.25" x14ac:dyDescent="0.2">
      <c r="B115" s="166"/>
      <c r="D115" s="152" t="s">
        <v>322</v>
      </c>
      <c r="E115" s="167" t="s">
        <v>43</v>
      </c>
      <c r="F115" s="168" t="s">
        <v>7105</v>
      </c>
      <c r="H115" s="167" t="s">
        <v>43</v>
      </c>
      <c r="I115" s="169"/>
      <c r="L115" s="166"/>
      <c r="M115" s="170"/>
      <c r="T115" s="171"/>
      <c r="AT115" s="167" t="s">
        <v>322</v>
      </c>
      <c r="AU115" s="167" t="s">
        <v>90</v>
      </c>
      <c r="AV115" s="14" t="s">
        <v>88</v>
      </c>
      <c r="AW115" s="14" t="s">
        <v>41</v>
      </c>
      <c r="AX115" s="14" t="s">
        <v>81</v>
      </c>
      <c r="AY115" s="167" t="s">
        <v>311</v>
      </c>
    </row>
    <row r="116" spans="2:65" s="12" customFormat="1" ht="11.25" x14ac:dyDescent="0.2">
      <c r="B116" s="151"/>
      <c r="D116" s="152" t="s">
        <v>322</v>
      </c>
      <c r="E116" s="153" t="s">
        <v>43</v>
      </c>
      <c r="F116" s="154" t="s">
        <v>7106</v>
      </c>
      <c r="H116" s="155">
        <v>229.5</v>
      </c>
      <c r="I116" s="156"/>
      <c r="L116" s="151"/>
      <c r="M116" s="157"/>
      <c r="T116" s="158"/>
      <c r="AT116" s="153" t="s">
        <v>322</v>
      </c>
      <c r="AU116" s="153" t="s">
        <v>90</v>
      </c>
      <c r="AV116" s="12" t="s">
        <v>90</v>
      </c>
      <c r="AW116" s="12" t="s">
        <v>41</v>
      </c>
      <c r="AX116" s="12" t="s">
        <v>88</v>
      </c>
      <c r="AY116" s="153" t="s">
        <v>311</v>
      </c>
    </row>
    <row r="117" spans="2:65" s="1" customFormat="1" ht="37.9" customHeight="1" x14ac:dyDescent="0.2">
      <c r="B117" s="34"/>
      <c r="C117" s="134" t="s">
        <v>427</v>
      </c>
      <c r="D117" s="134" t="s">
        <v>313</v>
      </c>
      <c r="E117" s="135" t="s">
        <v>1772</v>
      </c>
      <c r="F117" s="136" t="s">
        <v>1773</v>
      </c>
      <c r="G117" s="137" t="s">
        <v>316</v>
      </c>
      <c r="H117" s="138">
        <v>291.45</v>
      </c>
      <c r="I117" s="139"/>
      <c r="J117" s="140">
        <f>ROUND(I117*H117,2)</f>
        <v>0</v>
      </c>
      <c r="K117" s="136" t="s">
        <v>317</v>
      </c>
      <c r="L117" s="34"/>
      <c r="M117" s="141" t="s">
        <v>43</v>
      </c>
      <c r="N117" s="142" t="s">
        <v>52</v>
      </c>
      <c r="P117" s="143">
        <f>O117*H117</f>
        <v>0</v>
      </c>
      <c r="Q117" s="143">
        <v>0</v>
      </c>
      <c r="R117" s="143">
        <f>Q117*H117</f>
        <v>0</v>
      </c>
      <c r="S117" s="143">
        <v>0</v>
      </c>
      <c r="T117" s="144">
        <f>S117*H117</f>
        <v>0</v>
      </c>
      <c r="AR117" s="145" t="s">
        <v>318</v>
      </c>
      <c r="AT117" s="145" t="s">
        <v>313</v>
      </c>
      <c r="AU117" s="145" t="s">
        <v>90</v>
      </c>
      <c r="AY117" s="18" t="s">
        <v>311</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318</v>
      </c>
      <c r="BM117" s="145" t="s">
        <v>7107</v>
      </c>
    </row>
    <row r="118" spans="2:65" s="1" customFormat="1" ht="11.25" x14ac:dyDescent="0.2">
      <c r="B118" s="34"/>
      <c r="D118" s="147" t="s">
        <v>320</v>
      </c>
      <c r="F118" s="148" t="s">
        <v>1775</v>
      </c>
      <c r="I118" s="149"/>
      <c r="L118" s="34"/>
      <c r="M118" s="150"/>
      <c r="T118" s="55"/>
      <c r="AT118" s="18" t="s">
        <v>320</v>
      </c>
      <c r="AU118" s="18" t="s">
        <v>90</v>
      </c>
    </row>
    <row r="119" spans="2:65" s="12" customFormat="1" ht="11.25" x14ac:dyDescent="0.2">
      <c r="B119" s="151"/>
      <c r="D119" s="152" t="s">
        <v>322</v>
      </c>
      <c r="E119" s="153" t="s">
        <v>43</v>
      </c>
      <c r="F119" s="154" t="s">
        <v>7108</v>
      </c>
      <c r="H119" s="155">
        <v>291.45</v>
      </c>
      <c r="I119" s="156"/>
      <c r="L119" s="151"/>
      <c r="M119" s="157"/>
      <c r="T119" s="158"/>
      <c r="AT119" s="153" t="s">
        <v>322</v>
      </c>
      <c r="AU119" s="153" t="s">
        <v>90</v>
      </c>
      <c r="AV119" s="12" t="s">
        <v>90</v>
      </c>
      <c r="AW119" s="12" t="s">
        <v>41</v>
      </c>
      <c r="AX119" s="12" t="s">
        <v>88</v>
      </c>
      <c r="AY119" s="153" t="s">
        <v>311</v>
      </c>
    </row>
    <row r="120" spans="2:65" s="1" customFormat="1" ht="24.2" customHeight="1" x14ac:dyDescent="0.2">
      <c r="B120" s="34"/>
      <c r="C120" s="134" t="s">
        <v>208</v>
      </c>
      <c r="D120" s="134" t="s">
        <v>313</v>
      </c>
      <c r="E120" s="135" t="s">
        <v>1798</v>
      </c>
      <c r="F120" s="136" t="s">
        <v>1799</v>
      </c>
      <c r="G120" s="137" t="s">
        <v>316</v>
      </c>
      <c r="H120" s="138">
        <v>229.5</v>
      </c>
      <c r="I120" s="139"/>
      <c r="J120" s="140">
        <f>ROUND(I120*H120,2)</f>
        <v>0</v>
      </c>
      <c r="K120" s="136" t="s">
        <v>317</v>
      </c>
      <c r="L120" s="34"/>
      <c r="M120" s="141" t="s">
        <v>43</v>
      </c>
      <c r="N120" s="142" t="s">
        <v>52</v>
      </c>
      <c r="P120" s="143">
        <f>O120*H120</f>
        <v>0</v>
      </c>
      <c r="Q120" s="143">
        <v>0</v>
      </c>
      <c r="R120" s="143">
        <f>Q120*H120</f>
        <v>0</v>
      </c>
      <c r="S120" s="143">
        <v>0</v>
      </c>
      <c r="T120" s="144">
        <f>S120*H120</f>
        <v>0</v>
      </c>
      <c r="AR120" s="145" t="s">
        <v>318</v>
      </c>
      <c r="AT120" s="145" t="s">
        <v>313</v>
      </c>
      <c r="AU120" s="145" t="s">
        <v>90</v>
      </c>
      <c r="AY120" s="18" t="s">
        <v>311</v>
      </c>
      <c r="BE120" s="146">
        <f>IF(N120="základní",J120,0)</f>
        <v>0</v>
      </c>
      <c r="BF120" s="146">
        <f>IF(N120="snížená",J120,0)</f>
        <v>0</v>
      </c>
      <c r="BG120" s="146">
        <f>IF(N120="zákl. přenesená",J120,0)</f>
        <v>0</v>
      </c>
      <c r="BH120" s="146">
        <f>IF(N120="sníž. přenesená",J120,0)</f>
        <v>0</v>
      </c>
      <c r="BI120" s="146">
        <f>IF(N120="nulová",J120,0)</f>
        <v>0</v>
      </c>
      <c r="BJ120" s="18" t="s">
        <v>88</v>
      </c>
      <c r="BK120" s="146">
        <f>ROUND(I120*H120,2)</f>
        <v>0</v>
      </c>
      <c r="BL120" s="18" t="s">
        <v>318</v>
      </c>
      <c r="BM120" s="145" t="s">
        <v>7109</v>
      </c>
    </row>
    <row r="121" spans="2:65" s="1" customFormat="1" ht="11.25" x14ac:dyDescent="0.2">
      <c r="B121" s="34"/>
      <c r="D121" s="147" t="s">
        <v>320</v>
      </c>
      <c r="F121" s="148" t="s">
        <v>1801</v>
      </c>
      <c r="I121" s="149"/>
      <c r="L121" s="34"/>
      <c r="M121" s="150"/>
      <c r="T121" s="55"/>
      <c r="AT121" s="18" t="s">
        <v>320</v>
      </c>
      <c r="AU121" s="18" t="s">
        <v>90</v>
      </c>
    </row>
    <row r="122" spans="2:65" s="12" customFormat="1" ht="11.25" x14ac:dyDescent="0.2">
      <c r="B122" s="151"/>
      <c r="D122" s="152" t="s">
        <v>322</v>
      </c>
      <c r="E122" s="153" t="s">
        <v>43</v>
      </c>
      <c r="F122" s="154" t="s">
        <v>7110</v>
      </c>
      <c r="H122" s="155">
        <v>229.5</v>
      </c>
      <c r="I122" s="156"/>
      <c r="L122" s="151"/>
      <c r="M122" s="157"/>
      <c r="T122" s="158"/>
      <c r="AT122" s="153" t="s">
        <v>322</v>
      </c>
      <c r="AU122" s="153" t="s">
        <v>90</v>
      </c>
      <c r="AV122" s="12" t="s">
        <v>90</v>
      </c>
      <c r="AW122" s="12" t="s">
        <v>41</v>
      </c>
      <c r="AX122" s="12" t="s">
        <v>88</v>
      </c>
      <c r="AY122" s="153" t="s">
        <v>311</v>
      </c>
    </row>
    <row r="123" spans="2:65" s="11" customFormat="1" ht="22.9" customHeight="1" x14ac:dyDescent="0.2">
      <c r="B123" s="122"/>
      <c r="D123" s="123" t="s">
        <v>80</v>
      </c>
      <c r="E123" s="132" t="s">
        <v>368</v>
      </c>
      <c r="F123" s="132" t="s">
        <v>708</v>
      </c>
      <c r="I123" s="125"/>
      <c r="J123" s="133">
        <f>BK123</f>
        <v>0</v>
      </c>
      <c r="L123" s="122"/>
      <c r="M123" s="127"/>
      <c r="P123" s="128">
        <f>SUM(P124:P131)</f>
        <v>0</v>
      </c>
      <c r="R123" s="128">
        <f>SUM(R124:R131)</f>
        <v>0</v>
      </c>
      <c r="T123" s="129">
        <f>SUM(T124:T131)</f>
        <v>0</v>
      </c>
      <c r="AR123" s="123" t="s">
        <v>88</v>
      </c>
      <c r="AT123" s="130" t="s">
        <v>80</v>
      </c>
      <c r="AU123" s="130" t="s">
        <v>88</v>
      </c>
      <c r="AY123" s="123" t="s">
        <v>311</v>
      </c>
      <c r="BK123" s="131">
        <f>SUM(BK124:BK131)</f>
        <v>0</v>
      </c>
    </row>
    <row r="124" spans="2:65" s="1" customFormat="1" ht="16.5" customHeight="1" x14ac:dyDescent="0.2">
      <c r="B124" s="34"/>
      <c r="C124" s="134" t="s">
        <v>384</v>
      </c>
      <c r="D124" s="134" t="s">
        <v>313</v>
      </c>
      <c r="E124" s="135" t="s">
        <v>7111</v>
      </c>
      <c r="F124" s="136" t="s">
        <v>7112</v>
      </c>
      <c r="G124" s="137" t="s">
        <v>316</v>
      </c>
      <c r="H124" s="138">
        <v>39.5</v>
      </c>
      <c r="I124" s="139"/>
      <c r="J124" s="140">
        <f>ROUND(I124*H124,2)</f>
        <v>0</v>
      </c>
      <c r="K124" s="136" t="s">
        <v>43</v>
      </c>
      <c r="L124" s="34"/>
      <c r="M124" s="141" t="s">
        <v>43</v>
      </c>
      <c r="N124" s="142" t="s">
        <v>52</v>
      </c>
      <c r="P124" s="143">
        <f>O124*H124</f>
        <v>0</v>
      </c>
      <c r="Q124" s="143">
        <v>0</v>
      </c>
      <c r="R124" s="143">
        <f>Q124*H124</f>
        <v>0</v>
      </c>
      <c r="S124" s="143">
        <v>0</v>
      </c>
      <c r="T124" s="144">
        <f>S124*H124</f>
        <v>0</v>
      </c>
      <c r="AR124" s="145" t="s">
        <v>318</v>
      </c>
      <c r="AT124" s="145" t="s">
        <v>313</v>
      </c>
      <c r="AU124" s="145" t="s">
        <v>90</v>
      </c>
      <c r="AY124" s="18" t="s">
        <v>311</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318</v>
      </c>
      <c r="BM124" s="145" t="s">
        <v>7113</v>
      </c>
    </row>
    <row r="125" spans="2:65" s="14" customFormat="1" ht="11.25" x14ac:dyDescent="0.2">
      <c r="B125" s="166"/>
      <c r="D125" s="152" t="s">
        <v>322</v>
      </c>
      <c r="E125" s="167" t="s">
        <v>43</v>
      </c>
      <c r="F125" s="168" t="s">
        <v>1815</v>
      </c>
      <c r="H125" s="167" t="s">
        <v>43</v>
      </c>
      <c r="I125" s="169"/>
      <c r="L125" s="166"/>
      <c r="M125" s="170"/>
      <c r="T125" s="171"/>
      <c r="AT125" s="167" t="s">
        <v>322</v>
      </c>
      <c r="AU125" s="167" t="s">
        <v>90</v>
      </c>
      <c r="AV125" s="14" t="s">
        <v>88</v>
      </c>
      <c r="AW125" s="14" t="s">
        <v>41</v>
      </c>
      <c r="AX125" s="14" t="s">
        <v>81</v>
      </c>
      <c r="AY125" s="167" t="s">
        <v>311</v>
      </c>
    </row>
    <row r="126" spans="2:65" s="12" customFormat="1" ht="11.25" x14ac:dyDescent="0.2">
      <c r="B126" s="151"/>
      <c r="D126" s="152" t="s">
        <v>322</v>
      </c>
      <c r="E126" s="153" t="s">
        <v>43</v>
      </c>
      <c r="F126" s="154" t="s">
        <v>7114</v>
      </c>
      <c r="H126" s="155">
        <v>39.5</v>
      </c>
      <c r="I126" s="156"/>
      <c r="L126" s="151"/>
      <c r="M126" s="157"/>
      <c r="T126" s="158"/>
      <c r="AT126" s="153" t="s">
        <v>322</v>
      </c>
      <c r="AU126" s="153" t="s">
        <v>90</v>
      </c>
      <c r="AV126" s="12" t="s">
        <v>90</v>
      </c>
      <c r="AW126" s="12" t="s">
        <v>41</v>
      </c>
      <c r="AX126" s="12" t="s">
        <v>81</v>
      </c>
      <c r="AY126" s="153" t="s">
        <v>311</v>
      </c>
    </row>
    <row r="127" spans="2:65" s="13" customFormat="1" ht="11.25" x14ac:dyDescent="0.2">
      <c r="B127" s="159"/>
      <c r="D127" s="152" t="s">
        <v>322</v>
      </c>
      <c r="E127" s="160" t="s">
        <v>43</v>
      </c>
      <c r="F127" s="161" t="s">
        <v>331</v>
      </c>
      <c r="H127" s="162">
        <v>39.5</v>
      </c>
      <c r="I127" s="163"/>
      <c r="L127" s="159"/>
      <c r="M127" s="164"/>
      <c r="T127" s="165"/>
      <c r="AT127" s="160" t="s">
        <v>322</v>
      </c>
      <c r="AU127" s="160" t="s">
        <v>90</v>
      </c>
      <c r="AV127" s="13" t="s">
        <v>318</v>
      </c>
      <c r="AW127" s="13" t="s">
        <v>41</v>
      </c>
      <c r="AX127" s="13" t="s">
        <v>88</v>
      </c>
      <c r="AY127" s="160" t="s">
        <v>311</v>
      </c>
    </row>
    <row r="128" spans="2:65" s="1" customFormat="1" ht="16.5" customHeight="1" x14ac:dyDescent="0.2">
      <c r="B128" s="34"/>
      <c r="C128" s="134" t="s">
        <v>8</v>
      </c>
      <c r="D128" s="134" t="s">
        <v>313</v>
      </c>
      <c r="E128" s="135" t="s">
        <v>7115</v>
      </c>
      <c r="F128" s="136" t="s">
        <v>7116</v>
      </c>
      <c r="G128" s="137" t="s">
        <v>379</v>
      </c>
      <c r="H128" s="138">
        <v>209</v>
      </c>
      <c r="I128" s="139"/>
      <c r="J128" s="140">
        <f>ROUND(I128*H128,2)</f>
        <v>0</v>
      </c>
      <c r="K128" s="136" t="s">
        <v>43</v>
      </c>
      <c r="L128" s="34"/>
      <c r="M128" s="141" t="s">
        <v>43</v>
      </c>
      <c r="N128" s="142" t="s">
        <v>52</v>
      </c>
      <c r="P128" s="143">
        <f>O128*H128</f>
        <v>0</v>
      </c>
      <c r="Q128" s="143">
        <v>0</v>
      </c>
      <c r="R128" s="143">
        <f>Q128*H128</f>
        <v>0</v>
      </c>
      <c r="S128" s="143">
        <v>0</v>
      </c>
      <c r="T128" s="144">
        <f>S128*H128</f>
        <v>0</v>
      </c>
      <c r="AR128" s="145" t="s">
        <v>318</v>
      </c>
      <c r="AT128" s="145" t="s">
        <v>313</v>
      </c>
      <c r="AU128" s="145" t="s">
        <v>90</v>
      </c>
      <c r="AY128" s="18" t="s">
        <v>311</v>
      </c>
      <c r="BE128" s="146">
        <f>IF(N128="základní",J128,0)</f>
        <v>0</v>
      </c>
      <c r="BF128" s="146">
        <f>IF(N128="snížená",J128,0)</f>
        <v>0</v>
      </c>
      <c r="BG128" s="146">
        <f>IF(N128="zákl. přenesená",J128,0)</f>
        <v>0</v>
      </c>
      <c r="BH128" s="146">
        <f>IF(N128="sníž. přenesená",J128,0)</f>
        <v>0</v>
      </c>
      <c r="BI128" s="146">
        <f>IF(N128="nulová",J128,0)</f>
        <v>0</v>
      </c>
      <c r="BJ128" s="18" t="s">
        <v>88</v>
      </c>
      <c r="BK128" s="146">
        <f>ROUND(I128*H128,2)</f>
        <v>0</v>
      </c>
      <c r="BL128" s="18" t="s">
        <v>318</v>
      </c>
      <c r="BM128" s="145" t="s">
        <v>7117</v>
      </c>
    </row>
    <row r="129" spans="2:65" s="14" customFormat="1" ht="11.25" x14ac:dyDescent="0.2">
      <c r="B129" s="166"/>
      <c r="D129" s="152" t="s">
        <v>322</v>
      </c>
      <c r="E129" s="167" t="s">
        <v>43</v>
      </c>
      <c r="F129" s="168" t="s">
        <v>1830</v>
      </c>
      <c r="H129" s="167" t="s">
        <v>43</v>
      </c>
      <c r="I129" s="169"/>
      <c r="L129" s="166"/>
      <c r="M129" s="170"/>
      <c r="T129" s="171"/>
      <c r="AT129" s="167" t="s">
        <v>322</v>
      </c>
      <c r="AU129" s="167" t="s">
        <v>90</v>
      </c>
      <c r="AV129" s="14" t="s">
        <v>88</v>
      </c>
      <c r="AW129" s="14" t="s">
        <v>41</v>
      </c>
      <c r="AX129" s="14" t="s">
        <v>81</v>
      </c>
      <c r="AY129" s="167" t="s">
        <v>311</v>
      </c>
    </row>
    <row r="130" spans="2:65" s="12" customFormat="1" ht="11.25" x14ac:dyDescent="0.2">
      <c r="B130" s="151"/>
      <c r="D130" s="152" t="s">
        <v>322</v>
      </c>
      <c r="E130" s="153" t="s">
        <v>43</v>
      </c>
      <c r="F130" s="154" t="s">
        <v>7118</v>
      </c>
      <c r="H130" s="155">
        <v>209</v>
      </c>
      <c r="I130" s="156"/>
      <c r="L130" s="151"/>
      <c r="M130" s="157"/>
      <c r="T130" s="158"/>
      <c r="AT130" s="153" t="s">
        <v>322</v>
      </c>
      <c r="AU130" s="153" t="s">
        <v>90</v>
      </c>
      <c r="AV130" s="12" t="s">
        <v>90</v>
      </c>
      <c r="AW130" s="12" t="s">
        <v>41</v>
      </c>
      <c r="AX130" s="12" t="s">
        <v>81</v>
      </c>
      <c r="AY130" s="153" t="s">
        <v>311</v>
      </c>
    </row>
    <row r="131" spans="2:65" s="13" customFormat="1" ht="11.25" x14ac:dyDescent="0.2">
      <c r="B131" s="159"/>
      <c r="D131" s="152" t="s">
        <v>322</v>
      </c>
      <c r="E131" s="160" t="s">
        <v>43</v>
      </c>
      <c r="F131" s="161" t="s">
        <v>331</v>
      </c>
      <c r="H131" s="162">
        <v>209</v>
      </c>
      <c r="I131" s="163"/>
      <c r="L131" s="159"/>
      <c r="M131" s="164"/>
      <c r="T131" s="165"/>
      <c r="AT131" s="160" t="s">
        <v>322</v>
      </c>
      <c r="AU131" s="160" t="s">
        <v>90</v>
      </c>
      <c r="AV131" s="13" t="s">
        <v>318</v>
      </c>
      <c r="AW131" s="13" t="s">
        <v>41</v>
      </c>
      <c r="AX131" s="13" t="s">
        <v>88</v>
      </c>
      <c r="AY131" s="160" t="s">
        <v>311</v>
      </c>
    </row>
    <row r="132" spans="2:65" s="11" customFormat="1" ht="22.9" customHeight="1" x14ac:dyDescent="0.2">
      <c r="B132" s="122"/>
      <c r="D132" s="123" t="s">
        <v>80</v>
      </c>
      <c r="E132" s="132" t="s">
        <v>868</v>
      </c>
      <c r="F132" s="132" t="s">
        <v>1865</v>
      </c>
      <c r="I132" s="125"/>
      <c r="J132" s="133">
        <f>BK132</f>
        <v>0</v>
      </c>
      <c r="L132" s="122"/>
      <c r="M132" s="127"/>
      <c r="P132" s="128">
        <f>SUM(P133:P136)</f>
        <v>0</v>
      </c>
      <c r="R132" s="128">
        <f>SUM(R133:R136)</f>
        <v>0</v>
      </c>
      <c r="T132" s="129">
        <f>SUM(T133:T136)</f>
        <v>0</v>
      </c>
      <c r="AR132" s="123" t="s">
        <v>88</v>
      </c>
      <c r="AT132" s="130" t="s">
        <v>80</v>
      </c>
      <c r="AU132" s="130" t="s">
        <v>88</v>
      </c>
      <c r="AY132" s="123" t="s">
        <v>311</v>
      </c>
      <c r="BK132" s="131">
        <f>SUM(BK133:BK136)</f>
        <v>0</v>
      </c>
    </row>
    <row r="133" spans="2:65" s="1" customFormat="1" ht="21.75" customHeight="1" x14ac:dyDescent="0.2">
      <c r="B133" s="34"/>
      <c r="C133" s="134" t="s">
        <v>399</v>
      </c>
      <c r="D133" s="134" t="s">
        <v>313</v>
      </c>
      <c r="E133" s="135" t="s">
        <v>876</v>
      </c>
      <c r="F133" s="136" t="s">
        <v>877</v>
      </c>
      <c r="G133" s="137" t="s">
        <v>371</v>
      </c>
      <c r="H133" s="138">
        <v>316.7</v>
      </c>
      <c r="I133" s="139"/>
      <c r="J133" s="140">
        <f>ROUND(I133*H133,2)</f>
        <v>0</v>
      </c>
      <c r="K133" s="136" t="s">
        <v>317</v>
      </c>
      <c r="L133" s="34"/>
      <c r="M133" s="141" t="s">
        <v>43</v>
      </c>
      <c r="N133" s="142" t="s">
        <v>52</v>
      </c>
      <c r="P133" s="143">
        <f>O133*H133</f>
        <v>0</v>
      </c>
      <c r="Q133" s="143">
        <v>0</v>
      </c>
      <c r="R133" s="143">
        <f>Q133*H133</f>
        <v>0</v>
      </c>
      <c r="S133" s="143">
        <v>0</v>
      </c>
      <c r="T133" s="144">
        <f>S133*H133</f>
        <v>0</v>
      </c>
      <c r="AR133" s="145" t="s">
        <v>318</v>
      </c>
      <c r="AT133" s="145" t="s">
        <v>313</v>
      </c>
      <c r="AU133" s="145" t="s">
        <v>90</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318</v>
      </c>
      <c r="BM133" s="145" t="s">
        <v>7119</v>
      </c>
    </row>
    <row r="134" spans="2:65" s="1" customFormat="1" ht="11.25" x14ac:dyDescent="0.2">
      <c r="B134" s="34"/>
      <c r="D134" s="147" t="s">
        <v>320</v>
      </c>
      <c r="F134" s="148" t="s">
        <v>879</v>
      </c>
      <c r="I134" s="149"/>
      <c r="L134" s="34"/>
      <c r="M134" s="150"/>
      <c r="T134" s="55"/>
      <c r="AT134" s="18" t="s">
        <v>320</v>
      </c>
      <c r="AU134" s="18" t="s">
        <v>90</v>
      </c>
    </row>
    <row r="135" spans="2:65" s="1" customFormat="1" ht="24.2" customHeight="1" x14ac:dyDescent="0.2">
      <c r="B135" s="34"/>
      <c r="C135" s="134" t="s">
        <v>404</v>
      </c>
      <c r="D135" s="134" t="s">
        <v>313</v>
      </c>
      <c r="E135" s="135" t="s">
        <v>881</v>
      </c>
      <c r="F135" s="136" t="s">
        <v>882</v>
      </c>
      <c r="G135" s="137" t="s">
        <v>371</v>
      </c>
      <c r="H135" s="138">
        <v>2850.3</v>
      </c>
      <c r="I135" s="139"/>
      <c r="J135" s="140">
        <f>ROUND(I135*H135,2)</f>
        <v>0</v>
      </c>
      <c r="K135" s="136" t="s">
        <v>317</v>
      </c>
      <c r="L135" s="34"/>
      <c r="M135" s="141" t="s">
        <v>43</v>
      </c>
      <c r="N135" s="142" t="s">
        <v>52</v>
      </c>
      <c r="P135" s="143">
        <f>O135*H135</f>
        <v>0</v>
      </c>
      <c r="Q135" s="143">
        <v>0</v>
      </c>
      <c r="R135" s="143">
        <f>Q135*H135</f>
        <v>0</v>
      </c>
      <c r="S135" s="143">
        <v>0</v>
      </c>
      <c r="T135" s="144">
        <f>S135*H135</f>
        <v>0</v>
      </c>
      <c r="AR135" s="145" t="s">
        <v>318</v>
      </c>
      <c r="AT135" s="145" t="s">
        <v>313</v>
      </c>
      <c r="AU135" s="145" t="s">
        <v>90</v>
      </c>
      <c r="AY135" s="18" t="s">
        <v>311</v>
      </c>
      <c r="BE135" s="146">
        <f>IF(N135="základní",J135,0)</f>
        <v>0</v>
      </c>
      <c r="BF135" s="146">
        <f>IF(N135="snížená",J135,0)</f>
        <v>0</v>
      </c>
      <c r="BG135" s="146">
        <f>IF(N135="zákl. přenesená",J135,0)</f>
        <v>0</v>
      </c>
      <c r="BH135" s="146">
        <f>IF(N135="sníž. přenesená",J135,0)</f>
        <v>0</v>
      </c>
      <c r="BI135" s="146">
        <f>IF(N135="nulová",J135,0)</f>
        <v>0</v>
      </c>
      <c r="BJ135" s="18" t="s">
        <v>88</v>
      </c>
      <c r="BK135" s="146">
        <f>ROUND(I135*H135,2)</f>
        <v>0</v>
      </c>
      <c r="BL135" s="18" t="s">
        <v>318</v>
      </c>
      <c r="BM135" s="145" t="s">
        <v>7120</v>
      </c>
    </row>
    <row r="136" spans="2:65" s="1" customFormat="1" ht="11.25" x14ac:dyDescent="0.2">
      <c r="B136" s="34"/>
      <c r="D136" s="147" t="s">
        <v>320</v>
      </c>
      <c r="F136" s="148" t="s">
        <v>884</v>
      </c>
      <c r="I136" s="149"/>
      <c r="L136" s="34"/>
      <c r="M136" s="150"/>
      <c r="T136" s="55"/>
      <c r="AT136" s="18" t="s">
        <v>320</v>
      </c>
      <c r="AU136" s="18" t="s">
        <v>90</v>
      </c>
    </row>
    <row r="137" spans="2:65" s="11" customFormat="1" ht="25.9" customHeight="1" x14ac:dyDescent="0.2">
      <c r="B137" s="122"/>
      <c r="D137" s="123" t="s">
        <v>80</v>
      </c>
      <c r="E137" s="124" t="s">
        <v>2095</v>
      </c>
      <c r="F137" s="124" t="s">
        <v>2095</v>
      </c>
      <c r="I137" s="125"/>
      <c r="J137" s="126">
        <f>BK137</f>
        <v>0</v>
      </c>
      <c r="L137" s="122"/>
      <c r="M137" s="127"/>
      <c r="P137" s="128">
        <f>P138</f>
        <v>0</v>
      </c>
      <c r="R137" s="128">
        <f>R138</f>
        <v>0</v>
      </c>
      <c r="T137" s="129">
        <f>T138</f>
        <v>0</v>
      </c>
      <c r="AR137" s="123" t="s">
        <v>88</v>
      </c>
      <c r="AT137" s="130" t="s">
        <v>80</v>
      </c>
      <c r="AU137" s="130" t="s">
        <v>81</v>
      </c>
      <c r="AY137" s="123" t="s">
        <v>311</v>
      </c>
      <c r="BK137" s="131">
        <f>BK138</f>
        <v>0</v>
      </c>
    </row>
    <row r="138" spans="2:65" s="11" customFormat="1" ht="22.9" customHeight="1" x14ac:dyDescent="0.2">
      <c r="B138" s="122"/>
      <c r="D138" s="123" t="s">
        <v>80</v>
      </c>
      <c r="E138" s="132" t="s">
        <v>2096</v>
      </c>
      <c r="F138" s="132" t="s">
        <v>887</v>
      </c>
      <c r="I138" s="125"/>
      <c r="J138" s="133">
        <f>BK138</f>
        <v>0</v>
      </c>
      <c r="L138" s="122"/>
      <c r="M138" s="127"/>
      <c r="P138" s="128">
        <f>SUM(P139:P150)</f>
        <v>0</v>
      </c>
      <c r="R138" s="128">
        <f>SUM(R139:R150)</f>
        <v>0</v>
      </c>
      <c r="T138" s="129">
        <f>SUM(T139:T150)</f>
        <v>0</v>
      </c>
      <c r="AR138" s="123" t="s">
        <v>88</v>
      </c>
      <c r="AT138" s="130" t="s">
        <v>80</v>
      </c>
      <c r="AU138" s="130" t="s">
        <v>88</v>
      </c>
      <c r="AY138" s="123" t="s">
        <v>311</v>
      </c>
      <c r="BK138" s="131">
        <f>SUM(BK139:BK150)</f>
        <v>0</v>
      </c>
    </row>
    <row r="139" spans="2:65" s="1" customFormat="1" ht="16.5" customHeight="1" x14ac:dyDescent="0.2">
      <c r="B139" s="34"/>
      <c r="C139" s="134" t="s">
        <v>411</v>
      </c>
      <c r="D139" s="134" t="s">
        <v>313</v>
      </c>
      <c r="E139" s="135" t="s">
        <v>7121</v>
      </c>
      <c r="F139" s="136" t="s">
        <v>7122</v>
      </c>
      <c r="G139" s="137" t="s">
        <v>371</v>
      </c>
      <c r="H139" s="138">
        <v>10.35</v>
      </c>
      <c r="I139" s="139"/>
      <c r="J139" s="140">
        <f>ROUND(I139*H139,2)</f>
        <v>0</v>
      </c>
      <c r="K139" s="136" t="s">
        <v>43</v>
      </c>
      <c r="L139" s="34"/>
      <c r="M139" s="141" t="s">
        <v>43</v>
      </c>
      <c r="N139" s="142" t="s">
        <v>52</v>
      </c>
      <c r="P139" s="143">
        <f>O139*H139</f>
        <v>0</v>
      </c>
      <c r="Q139" s="143">
        <v>0</v>
      </c>
      <c r="R139" s="143">
        <f>Q139*H139</f>
        <v>0</v>
      </c>
      <c r="S139" s="143">
        <v>0</v>
      </c>
      <c r="T139" s="144">
        <f>S139*H139</f>
        <v>0</v>
      </c>
      <c r="AR139" s="145" t="s">
        <v>318</v>
      </c>
      <c r="AT139" s="145" t="s">
        <v>313</v>
      </c>
      <c r="AU139" s="145" t="s">
        <v>90</v>
      </c>
      <c r="AY139" s="18" t="s">
        <v>311</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318</v>
      </c>
      <c r="BM139" s="145" t="s">
        <v>7123</v>
      </c>
    </row>
    <row r="140" spans="2:65" s="12" customFormat="1" ht="11.25" x14ac:dyDescent="0.2">
      <c r="B140" s="151"/>
      <c r="D140" s="152" t="s">
        <v>322</v>
      </c>
      <c r="E140" s="153" t="s">
        <v>43</v>
      </c>
      <c r="F140" s="154" t="s">
        <v>7124</v>
      </c>
      <c r="H140" s="155">
        <v>0.7</v>
      </c>
      <c r="I140" s="156"/>
      <c r="L140" s="151"/>
      <c r="M140" s="157"/>
      <c r="T140" s="158"/>
      <c r="AT140" s="153" t="s">
        <v>322</v>
      </c>
      <c r="AU140" s="153" t="s">
        <v>90</v>
      </c>
      <c r="AV140" s="12" t="s">
        <v>90</v>
      </c>
      <c r="AW140" s="12" t="s">
        <v>41</v>
      </c>
      <c r="AX140" s="12" t="s">
        <v>81</v>
      </c>
      <c r="AY140" s="153" t="s">
        <v>311</v>
      </c>
    </row>
    <row r="141" spans="2:65" s="12" customFormat="1" ht="11.25" x14ac:dyDescent="0.2">
      <c r="B141" s="151"/>
      <c r="D141" s="152" t="s">
        <v>322</v>
      </c>
      <c r="E141" s="153" t="s">
        <v>43</v>
      </c>
      <c r="F141" s="154" t="s">
        <v>7125</v>
      </c>
      <c r="H141" s="155">
        <v>5.45</v>
      </c>
      <c r="I141" s="156"/>
      <c r="L141" s="151"/>
      <c r="M141" s="157"/>
      <c r="T141" s="158"/>
      <c r="AT141" s="153" t="s">
        <v>322</v>
      </c>
      <c r="AU141" s="153" t="s">
        <v>90</v>
      </c>
      <c r="AV141" s="12" t="s">
        <v>90</v>
      </c>
      <c r="AW141" s="12" t="s">
        <v>41</v>
      </c>
      <c r="AX141" s="12" t="s">
        <v>81</v>
      </c>
      <c r="AY141" s="153" t="s">
        <v>311</v>
      </c>
    </row>
    <row r="142" spans="2:65" s="12" customFormat="1" ht="11.25" x14ac:dyDescent="0.2">
      <c r="B142" s="151"/>
      <c r="D142" s="152" t="s">
        <v>322</v>
      </c>
      <c r="E142" s="153" t="s">
        <v>43</v>
      </c>
      <c r="F142" s="154" t="s">
        <v>7126</v>
      </c>
      <c r="H142" s="155">
        <v>4.2</v>
      </c>
      <c r="I142" s="156"/>
      <c r="L142" s="151"/>
      <c r="M142" s="157"/>
      <c r="T142" s="158"/>
      <c r="AT142" s="153" t="s">
        <v>322</v>
      </c>
      <c r="AU142" s="153" t="s">
        <v>90</v>
      </c>
      <c r="AV142" s="12" t="s">
        <v>90</v>
      </c>
      <c r="AW142" s="12" t="s">
        <v>41</v>
      </c>
      <c r="AX142" s="12" t="s">
        <v>81</v>
      </c>
      <c r="AY142" s="153" t="s">
        <v>311</v>
      </c>
    </row>
    <row r="143" spans="2:65" s="13" customFormat="1" ht="11.25" x14ac:dyDescent="0.2">
      <c r="B143" s="159"/>
      <c r="D143" s="152" t="s">
        <v>322</v>
      </c>
      <c r="E143" s="160" t="s">
        <v>43</v>
      </c>
      <c r="F143" s="161" t="s">
        <v>331</v>
      </c>
      <c r="H143" s="162">
        <v>10.35</v>
      </c>
      <c r="I143" s="163"/>
      <c r="L143" s="159"/>
      <c r="M143" s="164"/>
      <c r="T143" s="165"/>
      <c r="AT143" s="160" t="s">
        <v>322</v>
      </c>
      <c r="AU143" s="160" t="s">
        <v>90</v>
      </c>
      <c r="AV143" s="13" t="s">
        <v>318</v>
      </c>
      <c r="AW143" s="13" t="s">
        <v>41</v>
      </c>
      <c r="AX143" s="13" t="s">
        <v>88</v>
      </c>
      <c r="AY143" s="160" t="s">
        <v>311</v>
      </c>
    </row>
    <row r="144" spans="2:65" s="1" customFormat="1" ht="24.2" customHeight="1" x14ac:dyDescent="0.2">
      <c r="B144" s="34"/>
      <c r="C144" s="134" t="s">
        <v>417</v>
      </c>
      <c r="D144" s="134" t="s">
        <v>313</v>
      </c>
      <c r="E144" s="135" t="s">
        <v>3060</v>
      </c>
      <c r="F144" s="136" t="s">
        <v>3061</v>
      </c>
      <c r="G144" s="137" t="s">
        <v>371</v>
      </c>
      <c r="H144" s="138">
        <v>306.35000000000002</v>
      </c>
      <c r="I144" s="139"/>
      <c r="J144" s="140">
        <f>ROUND(I144*H144,2)</f>
        <v>0</v>
      </c>
      <c r="K144" s="136" t="s">
        <v>317</v>
      </c>
      <c r="L144" s="34"/>
      <c r="M144" s="141" t="s">
        <v>43</v>
      </c>
      <c r="N144" s="142" t="s">
        <v>52</v>
      </c>
      <c r="P144" s="143">
        <f>O144*H144</f>
        <v>0</v>
      </c>
      <c r="Q144" s="143">
        <v>0</v>
      </c>
      <c r="R144" s="143">
        <f>Q144*H144</f>
        <v>0</v>
      </c>
      <c r="S144" s="143">
        <v>0</v>
      </c>
      <c r="T144" s="144">
        <f>S144*H144</f>
        <v>0</v>
      </c>
      <c r="AR144" s="145" t="s">
        <v>318</v>
      </c>
      <c r="AT144" s="145" t="s">
        <v>313</v>
      </c>
      <c r="AU144" s="145" t="s">
        <v>90</v>
      </c>
      <c r="AY144" s="18" t="s">
        <v>311</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318</v>
      </c>
      <c r="BM144" s="145" t="s">
        <v>7127</v>
      </c>
    </row>
    <row r="145" spans="2:65" s="1" customFormat="1" ht="11.25" x14ac:dyDescent="0.2">
      <c r="B145" s="34"/>
      <c r="D145" s="147" t="s">
        <v>320</v>
      </c>
      <c r="F145" s="148" t="s">
        <v>3063</v>
      </c>
      <c r="I145" s="149"/>
      <c r="L145" s="34"/>
      <c r="M145" s="150"/>
      <c r="T145" s="55"/>
      <c r="AT145" s="18" t="s">
        <v>320</v>
      </c>
      <c r="AU145" s="18" t="s">
        <v>90</v>
      </c>
    </row>
    <row r="146" spans="2:65" s="12" customFormat="1" ht="11.25" x14ac:dyDescent="0.2">
      <c r="B146" s="151"/>
      <c r="D146" s="152" t="s">
        <v>322</v>
      </c>
      <c r="E146" s="153" t="s">
        <v>43</v>
      </c>
      <c r="F146" s="154" t="s">
        <v>7128</v>
      </c>
      <c r="H146" s="155">
        <v>306.35000000000002</v>
      </c>
      <c r="I146" s="156"/>
      <c r="L146" s="151"/>
      <c r="M146" s="157"/>
      <c r="T146" s="158"/>
      <c r="AT146" s="153" t="s">
        <v>322</v>
      </c>
      <c r="AU146" s="153" t="s">
        <v>90</v>
      </c>
      <c r="AV146" s="12" t="s">
        <v>90</v>
      </c>
      <c r="AW146" s="12" t="s">
        <v>41</v>
      </c>
      <c r="AX146" s="12" t="s">
        <v>81</v>
      </c>
      <c r="AY146" s="153" t="s">
        <v>311</v>
      </c>
    </row>
    <row r="147" spans="2:65" s="13" customFormat="1" ht="11.25" x14ac:dyDescent="0.2">
      <c r="B147" s="159"/>
      <c r="D147" s="152" t="s">
        <v>322</v>
      </c>
      <c r="E147" s="160" t="s">
        <v>43</v>
      </c>
      <c r="F147" s="161" t="s">
        <v>331</v>
      </c>
      <c r="H147" s="162">
        <v>306.35000000000002</v>
      </c>
      <c r="I147" s="163"/>
      <c r="L147" s="159"/>
      <c r="M147" s="164"/>
      <c r="T147" s="165"/>
      <c r="AT147" s="160" t="s">
        <v>322</v>
      </c>
      <c r="AU147" s="160" t="s">
        <v>90</v>
      </c>
      <c r="AV147" s="13" t="s">
        <v>318</v>
      </c>
      <c r="AW147" s="13" t="s">
        <v>41</v>
      </c>
      <c r="AX147" s="13" t="s">
        <v>88</v>
      </c>
      <c r="AY147" s="160" t="s">
        <v>311</v>
      </c>
    </row>
    <row r="148" spans="2:65" s="1" customFormat="1" ht="24.2" customHeight="1" x14ac:dyDescent="0.2">
      <c r="B148" s="34"/>
      <c r="C148" s="134" t="s">
        <v>438</v>
      </c>
      <c r="D148" s="134" t="s">
        <v>313</v>
      </c>
      <c r="E148" s="135" t="s">
        <v>7129</v>
      </c>
      <c r="F148" s="136" t="s">
        <v>1850</v>
      </c>
      <c r="G148" s="137" t="s">
        <v>371</v>
      </c>
      <c r="H148" s="138">
        <v>524.61</v>
      </c>
      <c r="I148" s="139"/>
      <c r="J148" s="140">
        <f>ROUND(I148*H148,2)</f>
        <v>0</v>
      </c>
      <c r="K148" s="136" t="s">
        <v>317</v>
      </c>
      <c r="L148" s="34"/>
      <c r="M148" s="141" t="s">
        <v>43</v>
      </c>
      <c r="N148" s="142" t="s">
        <v>52</v>
      </c>
      <c r="P148" s="143">
        <f>O148*H148</f>
        <v>0</v>
      </c>
      <c r="Q148" s="143">
        <v>0</v>
      </c>
      <c r="R148" s="143">
        <f>Q148*H148</f>
        <v>0</v>
      </c>
      <c r="S148" s="143">
        <v>0</v>
      </c>
      <c r="T148" s="144">
        <f>S148*H148</f>
        <v>0</v>
      </c>
      <c r="AR148" s="145" t="s">
        <v>318</v>
      </c>
      <c r="AT148" s="145" t="s">
        <v>313</v>
      </c>
      <c r="AU148" s="145" t="s">
        <v>90</v>
      </c>
      <c r="AY148" s="18" t="s">
        <v>311</v>
      </c>
      <c r="BE148" s="146">
        <f>IF(N148="základní",J148,0)</f>
        <v>0</v>
      </c>
      <c r="BF148" s="146">
        <f>IF(N148="snížená",J148,0)</f>
        <v>0</v>
      </c>
      <c r="BG148" s="146">
        <f>IF(N148="zákl. přenesená",J148,0)</f>
        <v>0</v>
      </c>
      <c r="BH148" s="146">
        <f>IF(N148="sníž. přenesená",J148,0)</f>
        <v>0</v>
      </c>
      <c r="BI148" s="146">
        <f>IF(N148="nulová",J148,0)</f>
        <v>0</v>
      </c>
      <c r="BJ148" s="18" t="s">
        <v>88</v>
      </c>
      <c r="BK148" s="146">
        <f>ROUND(I148*H148,2)</f>
        <v>0</v>
      </c>
      <c r="BL148" s="18" t="s">
        <v>318</v>
      </c>
      <c r="BM148" s="145" t="s">
        <v>7130</v>
      </c>
    </row>
    <row r="149" spans="2:65" s="1" customFormat="1" ht="11.25" x14ac:dyDescent="0.2">
      <c r="B149" s="34"/>
      <c r="D149" s="147" t="s">
        <v>320</v>
      </c>
      <c r="F149" s="148" t="s">
        <v>7131</v>
      </c>
      <c r="I149" s="149"/>
      <c r="L149" s="34"/>
      <c r="M149" s="150"/>
      <c r="T149" s="55"/>
      <c r="AT149" s="18" t="s">
        <v>320</v>
      </c>
      <c r="AU149" s="18" t="s">
        <v>90</v>
      </c>
    </row>
    <row r="150" spans="2:65" s="12" customFormat="1" ht="11.25" x14ac:dyDescent="0.2">
      <c r="B150" s="151"/>
      <c r="D150" s="152" t="s">
        <v>322</v>
      </c>
      <c r="E150" s="153" t="s">
        <v>43</v>
      </c>
      <c r="F150" s="154" t="s">
        <v>7132</v>
      </c>
      <c r="H150" s="155">
        <v>524.61</v>
      </c>
      <c r="I150" s="156"/>
      <c r="L150" s="151"/>
      <c r="M150" s="197"/>
      <c r="N150" s="198"/>
      <c r="O150" s="198"/>
      <c r="P150" s="198"/>
      <c r="Q150" s="198"/>
      <c r="R150" s="198"/>
      <c r="S150" s="198"/>
      <c r="T150" s="199"/>
      <c r="AT150" s="153" t="s">
        <v>322</v>
      </c>
      <c r="AU150" s="153" t="s">
        <v>90</v>
      </c>
      <c r="AV150" s="12" t="s">
        <v>90</v>
      </c>
      <c r="AW150" s="12" t="s">
        <v>41</v>
      </c>
      <c r="AX150" s="12" t="s">
        <v>88</v>
      </c>
      <c r="AY150" s="153" t="s">
        <v>311</v>
      </c>
    </row>
    <row r="151" spans="2:65" s="1" customFormat="1" ht="6.95" customHeight="1" x14ac:dyDescent="0.2">
      <c r="B151" s="43"/>
      <c r="C151" s="44"/>
      <c r="D151" s="44"/>
      <c r="E151" s="44"/>
      <c r="F151" s="44"/>
      <c r="G151" s="44"/>
      <c r="H151" s="44"/>
      <c r="I151" s="44"/>
      <c r="J151" s="44"/>
      <c r="K151" s="44"/>
      <c r="L151" s="34"/>
    </row>
  </sheetData>
  <sheetProtection algorithmName="SHA-512" hashValue="gYGTaHH99aVKOPBh32LHdjXcOYCyVFFGVMYl1eu+BicjEhgXiO0Yr1evXN//ZhQq4k24h/W5a7ZEXyThBVb76g==" saltValue="3VuMcc0g4hLXZZ1mw8dxXhzbRI0/rPAnosltUueXrJHpI8yRYpyaRjwJa2EvH6N+v5/czCzV1lp4gkV0DWHtCA==" spinCount="100000" sheet="1" objects="1" scenarios="1" formatColumns="0" formatRows="0" autoFilter="0"/>
  <autoFilter ref="C84:K150" xr:uid="{00000000-0009-0000-0000-00001D000000}"/>
  <mergeCells count="9">
    <mergeCell ref="E50:H50"/>
    <mergeCell ref="E75:H75"/>
    <mergeCell ref="E77:H77"/>
    <mergeCell ref="L2:V2"/>
    <mergeCell ref="E7:H7"/>
    <mergeCell ref="E9:H9"/>
    <mergeCell ref="E18:H18"/>
    <mergeCell ref="E27:H27"/>
    <mergeCell ref="E48:H48"/>
  </mergeCells>
  <hyperlinks>
    <hyperlink ref="F89" r:id="rId1" xr:uid="{00000000-0004-0000-1D00-000000000000}"/>
    <hyperlink ref="F105" r:id="rId2" xr:uid="{00000000-0004-0000-1D00-000001000000}"/>
    <hyperlink ref="F111" r:id="rId3" xr:uid="{00000000-0004-0000-1D00-000002000000}"/>
    <hyperlink ref="F114" r:id="rId4" xr:uid="{00000000-0004-0000-1D00-000003000000}"/>
    <hyperlink ref="F118" r:id="rId5" xr:uid="{00000000-0004-0000-1D00-000004000000}"/>
    <hyperlink ref="F121" r:id="rId6" xr:uid="{00000000-0004-0000-1D00-000005000000}"/>
    <hyperlink ref="F134" r:id="rId7" xr:uid="{00000000-0004-0000-1D00-000006000000}"/>
    <hyperlink ref="F136" r:id="rId8" xr:uid="{00000000-0004-0000-1D00-000007000000}"/>
    <hyperlink ref="F145" r:id="rId9" xr:uid="{00000000-0004-0000-1D00-000008000000}"/>
    <hyperlink ref="F149" r:id="rId10" xr:uid="{00000000-0004-0000-1D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9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1"/>
      <c r="M2" s="301"/>
      <c r="N2" s="301"/>
      <c r="O2" s="301"/>
      <c r="P2" s="301"/>
      <c r="Q2" s="301"/>
      <c r="R2" s="301"/>
      <c r="S2" s="301"/>
      <c r="T2" s="301"/>
      <c r="U2" s="301"/>
      <c r="V2" s="301"/>
      <c r="AT2" s="18" t="s">
        <v>198</v>
      </c>
      <c r="AZ2" s="92" t="s">
        <v>5396</v>
      </c>
      <c r="BA2" s="92" t="s">
        <v>1731</v>
      </c>
      <c r="BB2" s="92" t="s">
        <v>316</v>
      </c>
      <c r="BC2" s="92" t="s">
        <v>7133</v>
      </c>
      <c r="BD2" s="92" t="s">
        <v>90</v>
      </c>
    </row>
    <row r="3" spans="2:56" ht="6.95" customHeight="1" x14ac:dyDescent="0.2">
      <c r="B3" s="19"/>
      <c r="C3" s="20"/>
      <c r="D3" s="20"/>
      <c r="E3" s="20"/>
      <c r="F3" s="20"/>
      <c r="G3" s="20"/>
      <c r="H3" s="20"/>
      <c r="I3" s="20"/>
      <c r="J3" s="20"/>
      <c r="K3" s="20"/>
      <c r="L3" s="21"/>
      <c r="AT3" s="18" t="s">
        <v>90</v>
      </c>
      <c r="AZ3" s="92" t="s">
        <v>1733</v>
      </c>
      <c r="BA3" s="92" t="s">
        <v>1734</v>
      </c>
      <c r="BB3" s="92" t="s">
        <v>316</v>
      </c>
      <c r="BC3" s="92" t="s">
        <v>7134</v>
      </c>
      <c r="BD3" s="92" t="s">
        <v>90</v>
      </c>
    </row>
    <row r="4" spans="2:56" ht="24.95" customHeight="1" x14ac:dyDescent="0.2">
      <c r="B4" s="21"/>
      <c r="D4" s="22" t="s">
        <v>255</v>
      </c>
      <c r="L4" s="21"/>
      <c r="M4" s="93" t="s">
        <v>10</v>
      </c>
      <c r="AT4" s="18" t="s">
        <v>4</v>
      </c>
      <c r="AZ4" s="92" t="s">
        <v>1724</v>
      </c>
      <c r="BA4" s="92" t="s">
        <v>1725</v>
      </c>
      <c r="BB4" s="92" t="s">
        <v>316</v>
      </c>
      <c r="BC4" s="92" t="s">
        <v>7135</v>
      </c>
      <c r="BD4" s="92" t="s">
        <v>90</v>
      </c>
    </row>
    <row r="5" spans="2:56" ht="6.95" customHeight="1" x14ac:dyDescent="0.2">
      <c r="B5" s="21"/>
      <c r="L5" s="21"/>
      <c r="AZ5" s="92" t="s">
        <v>5398</v>
      </c>
      <c r="BA5" s="92" t="s">
        <v>5399</v>
      </c>
      <c r="BB5" s="92" t="s">
        <v>316</v>
      </c>
      <c r="BC5" s="92" t="s">
        <v>7136</v>
      </c>
      <c r="BD5" s="92" t="s">
        <v>90</v>
      </c>
    </row>
    <row r="6" spans="2:56" ht="12" customHeight="1" x14ac:dyDescent="0.2">
      <c r="B6" s="21"/>
      <c r="D6" s="28" t="s">
        <v>16</v>
      </c>
      <c r="L6" s="21"/>
      <c r="AZ6" s="92" t="s">
        <v>5401</v>
      </c>
      <c r="BA6" s="92" t="s">
        <v>5402</v>
      </c>
      <c r="BB6" s="92" t="s">
        <v>316</v>
      </c>
      <c r="BC6" s="92" t="s">
        <v>7137</v>
      </c>
      <c r="BD6" s="92" t="s">
        <v>90</v>
      </c>
    </row>
    <row r="7" spans="2:56" ht="16.5" customHeight="1" x14ac:dyDescent="0.2">
      <c r="B7" s="21"/>
      <c r="E7" s="339" t="str">
        <f>'Rekapitulace stavby'!K6</f>
        <v>Stavba č. 3145 TV Vinoř, etapa 0012 – ČOV Vinoř</v>
      </c>
      <c r="F7" s="340"/>
      <c r="G7" s="340"/>
      <c r="H7" s="340"/>
      <c r="L7" s="21"/>
    </row>
    <row r="8" spans="2:56" s="1" customFormat="1" ht="12" customHeight="1" x14ac:dyDescent="0.2">
      <c r="B8" s="34"/>
      <c r="D8" s="28" t="s">
        <v>265</v>
      </c>
      <c r="L8" s="34"/>
    </row>
    <row r="9" spans="2:56" s="1" customFormat="1" ht="16.5" customHeight="1" x14ac:dyDescent="0.2">
      <c r="B9" s="34"/>
      <c r="E9" s="322" t="s">
        <v>7138</v>
      </c>
      <c r="F9" s="341"/>
      <c r="G9" s="341"/>
      <c r="H9" s="341"/>
      <c r="L9" s="34"/>
    </row>
    <row r="10" spans="2:56" s="1" customFormat="1" ht="11.25" x14ac:dyDescent="0.2">
      <c r="B10" s="34"/>
      <c r="L10" s="34"/>
    </row>
    <row r="11" spans="2:56" s="1" customFormat="1" ht="12" customHeight="1" x14ac:dyDescent="0.2">
      <c r="B11" s="34"/>
      <c r="D11" s="28" t="s">
        <v>18</v>
      </c>
      <c r="F11" s="26" t="s">
        <v>19</v>
      </c>
      <c r="I11" s="28" t="s">
        <v>20</v>
      </c>
      <c r="J11" s="26" t="s">
        <v>43</v>
      </c>
      <c r="L11" s="34"/>
    </row>
    <row r="12" spans="2:56" s="1" customFormat="1" ht="12" customHeight="1" x14ac:dyDescent="0.2">
      <c r="B12" s="34"/>
      <c r="D12" s="28" t="s">
        <v>22</v>
      </c>
      <c r="F12" s="26" t="s">
        <v>23</v>
      </c>
      <c r="I12" s="28" t="s">
        <v>24</v>
      </c>
      <c r="J12" s="51" t="str">
        <f>'Rekapitulace stavby'!AN8</f>
        <v>5.8.2025 - revize</v>
      </c>
      <c r="L12" s="34"/>
    </row>
    <row r="13" spans="2:56" s="1" customFormat="1" ht="10.9" customHeight="1" x14ac:dyDescent="0.2">
      <c r="B13" s="34"/>
      <c r="L13" s="34"/>
    </row>
    <row r="14" spans="2:56" s="1" customFormat="1" ht="12" customHeight="1" x14ac:dyDescent="0.2">
      <c r="B14" s="34"/>
      <c r="D14" s="28" t="s">
        <v>29</v>
      </c>
      <c r="I14" s="28" t="s">
        <v>30</v>
      </c>
      <c r="J14" s="26" t="s">
        <v>31</v>
      </c>
      <c r="L14" s="34"/>
    </row>
    <row r="15" spans="2:56" s="1" customFormat="1" ht="18" customHeight="1" x14ac:dyDescent="0.2">
      <c r="B15" s="34"/>
      <c r="E15" s="26" t="s">
        <v>32</v>
      </c>
      <c r="I15" s="28" t="s">
        <v>33</v>
      </c>
      <c r="J15" s="26" t="s">
        <v>34</v>
      </c>
      <c r="L15" s="34"/>
    </row>
    <row r="16" spans="2:5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ROUND(J86,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ROUND((SUM(BE86:BE298)),  2)</f>
        <v>0</v>
      </c>
      <c r="I33" s="96">
        <v>0.21</v>
      </c>
      <c r="J33" s="84">
        <f>ROUND(((SUM(BE86:BE298))*I33),  2)</f>
        <v>0</v>
      </c>
      <c r="L33" s="34"/>
    </row>
    <row r="34" spans="2:12" s="1" customFormat="1" ht="14.45" customHeight="1" x14ac:dyDescent="0.2">
      <c r="B34" s="34"/>
      <c r="E34" s="28" t="s">
        <v>53</v>
      </c>
      <c r="F34" s="84">
        <f>ROUND((SUM(BF86:BF298)),  2)</f>
        <v>0</v>
      </c>
      <c r="I34" s="96">
        <v>0.12</v>
      </c>
      <c r="J34" s="84">
        <f>ROUND(((SUM(BF86:BF298))*I34),  2)</f>
        <v>0</v>
      </c>
      <c r="L34" s="34"/>
    </row>
    <row r="35" spans="2:12" s="1" customFormat="1" ht="14.45" hidden="1" customHeight="1" x14ac:dyDescent="0.2">
      <c r="B35" s="34"/>
      <c r="E35" s="28" t="s">
        <v>54</v>
      </c>
      <c r="F35" s="84">
        <f>ROUND((SUM(BG86:BG298)),  2)</f>
        <v>0</v>
      </c>
      <c r="I35" s="96">
        <v>0.21</v>
      </c>
      <c r="J35" s="84">
        <f>0</f>
        <v>0</v>
      </c>
      <c r="L35" s="34"/>
    </row>
    <row r="36" spans="2:12" s="1" customFormat="1" ht="14.45" hidden="1" customHeight="1" x14ac:dyDescent="0.2">
      <c r="B36" s="34"/>
      <c r="E36" s="28" t="s">
        <v>55</v>
      </c>
      <c r="F36" s="84">
        <f>ROUND((SUM(BH86:BH298)),  2)</f>
        <v>0</v>
      </c>
      <c r="I36" s="96">
        <v>0.12</v>
      </c>
      <c r="J36" s="84">
        <f>0</f>
        <v>0</v>
      </c>
      <c r="L36" s="34"/>
    </row>
    <row r="37" spans="2:12" s="1" customFormat="1" ht="14.45" hidden="1" customHeight="1" x14ac:dyDescent="0.2">
      <c r="B37" s="34"/>
      <c r="E37" s="28" t="s">
        <v>56</v>
      </c>
      <c r="F37" s="84">
        <f>ROUND((SUM(BI86:BI298)),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SO16 - Přeložky inženýrských sítí</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J86</f>
        <v>0</v>
      </c>
      <c r="L59" s="34"/>
      <c r="AU59" s="18" t="s">
        <v>272</v>
      </c>
    </row>
    <row r="60" spans="2:47" s="8" customFormat="1" ht="24.95" customHeight="1" x14ac:dyDescent="0.2">
      <c r="B60" s="106"/>
      <c r="D60" s="107" t="s">
        <v>273</v>
      </c>
      <c r="E60" s="108"/>
      <c r="F60" s="108"/>
      <c r="G60" s="108"/>
      <c r="H60" s="108"/>
      <c r="I60" s="108"/>
      <c r="J60" s="109">
        <f>J87</f>
        <v>0</v>
      </c>
      <c r="L60" s="106"/>
    </row>
    <row r="61" spans="2:47" s="9" customFormat="1" ht="19.899999999999999" customHeight="1" x14ac:dyDescent="0.2">
      <c r="B61" s="110"/>
      <c r="D61" s="111" t="s">
        <v>1627</v>
      </c>
      <c r="E61" s="112"/>
      <c r="F61" s="112"/>
      <c r="G61" s="112"/>
      <c r="H61" s="112"/>
      <c r="I61" s="112"/>
      <c r="J61" s="113">
        <f>J88</f>
        <v>0</v>
      </c>
      <c r="L61" s="110"/>
    </row>
    <row r="62" spans="2:47" s="9" customFormat="1" ht="19.899999999999999" customHeight="1" x14ac:dyDescent="0.2">
      <c r="B62" s="110"/>
      <c r="D62" s="111" t="s">
        <v>276</v>
      </c>
      <c r="E62" s="112"/>
      <c r="F62" s="112"/>
      <c r="G62" s="112"/>
      <c r="H62" s="112"/>
      <c r="I62" s="112"/>
      <c r="J62" s="113">
        <f>J149</f>
        <v>0</v>
      </c>
      <c r="L62" s="110"/>
    </row>
    <row r="63" spans="2:47" s="9" customFormat="1" ht="19.899999999999999" customHeight="1" x14ac:dyDescent="0.2">
      <c r="B63" s="110"/>
      <c r="D63" s="111" t="s">
        <v>1888</v>
      </c>
      <c r="E63" s="112"/>
      <c r="F63" s="112"/>
      <c r="G63" s="112"/>
      <c r="H63" s="112"/>
      <c r="I63" s="112"/>
      <c r="J63" s="113">
        <f>J157</f>
        <v>0</v>
      </c>
      <c r="L63" s="110"/>
    </row>
    <row r="64" spans="2:47" s="9" customFormat="1" ht="19.899999999999999" customHeight="1" x14ac:dyDescent="0.2">
      <c r="B64" s="110"/>
      <c r="D64" s="111" t="s">
        <v>279</v>
      </c>
      <c r="E64" s="112"/>
      <c r="F64" s="112"/>
      <c r="G64" s="112"/>
      <c r="H64" s="112"/>
      <c r="I64" s="112"/>
      <c r="J64" s="113">
        <f>J282</f>
        <v>0</v>
      </c>
      <c r="L64" s="110"/>
    </row>
    <row r="65" spans="2:12" s="9" customFormat="1" ht="19.899999999999999" customHeight="1" x14ac:dyDescent="0.2">
      <c r="B65" s="110"/>
      <c r="D65" s="111" t="s">
        <v>280</v>
      </c>
      <c r="E65" s="112"/>
      <c r="F65" s="112"/>
      <c r="G65" s="112"/>
      <c r="H65" s="112"/>
      <c r="I65" s="112"/>
      <c r="J65" s="113">
        <f>J290</f>
        <v>0</v>
      </c>
      <c r="L65" s="110"/>
    </row>
    <row r="66" spans="2:12" s="9" customFormat="1" ht="19.899999999999999" customHeight="1" x14ac:dyDescent="0.2">
      <c r="B66" s="110"/>
      <c r="D66" s="111" t="s">
        <v>281</v>
      </c>
      <c r="E66" s="112"/>
      <c r="F66" s="112"/>
      <c r="G66" s="112"/>
      <c r="H66" s="112"/>
      <c r="I66" s="112"/>
      <c r="J66" s="113">
        <f>J296</f>
        <v>0</v>
      </c>
      <c r="L66" s="110"/>
    </row>
    <row r="67" spans="2:12" s="1" customFormat="1" ht="21.75" customHeight="1" x14ac:dyDescent="0.2">
      <c r="B67" s="34"/>
      <c r="L67" s="34"/>
    </row>
    <row r="68" spans="2:12" s="1" customFormat="1" ht="6.95" customHeight="1" x14ac:dyDescent="0.2">
      <c r="B68" s="43"/>
      <c r="C68" s="44"/>
      <c r="D68" s="44"/>
      <c r="E68" s="44"/>
      <c r="F68" s="44"/>
      <c r="G68" s="44"/>
      <c r="H68" s="44"/>
      <c r="I68" s="44"/>
      <c r="J68" s="44"/>
      <c r="K68" s="44"/>
      <c r="L68" s="34"/>
    </row>
    <row r="72" spans="2:12" s="1" customFormat="1" ht="6.95" customHeight="1" x14ac:dyDescent="0.2">
      <c r="B72" s="45"/>
      <c r="C72" s="46"/>
      <c r="D72" s="46"/>
      <c r="E72" s="46"/>
      <c r="F72" s="46"/>
      <c r="G72" s="46"/>
      <c r="H72" s="46"/>
      <c r="I72" s="46"/>
      <c r="J72" s="46"/>
      <c r="K72" s="46"/>
      <c r="L72" s="34"/>
    </row>
    <row r="73" spans="2:12" s="1" customFormat="1" ht="24.95" customHeight="1" x14ac:dyDescent="0.2">
      <c r="B73" s="34"/>
      <c r="C73" s="22" t="s">
        <v>296</v>
      </c>
      <c r="L73" s="34"/>
    </row>
    <row r="74" spans="2:12" s="1" customFormat="1" ht="6.95" customHeight="1" x14ac:dyDescent="0.2">
      <c r="B74" s="34"/>
      <c r="L74" s="34"/>
    </row>
    <row r="75" spans="2:12" s="1" customFormat="1" ht="12" customHeight="1" x14ac:dyDescent="0.2">
      <c r="B75" s="34"/>
      <c r="C75" s="28" t="s">
        <v>16</v>
      </c>
      <c r="L75" s="34"/>
    </row>
    <row r="76" spans="2:12" s="1" customFormat="1" ht="16.5" customHeight="1" x14ac:dyDescent="0.2">
      <c r="B76" s="34"/>
      <c r="E76" s="339" t="str">
        <f>E7</f>
        <v>Stavba č. 3145 TV Vinoř, etapa 0012 – ČOV Vinoř</v>
      </c>
      <c r="F76" s="340"/>
      <c r="G76" s="340"/>
      <c r="H76" s="340"/>
      <c r="L76" s="34"/>
    </row>
    <row r="77" spans="2:12" s="1" customFormat="1" ht="12" customHeight="1" x14ac:dyDescent="0.2">
      <c r="B77" s="34"/>
      <c r="C77" s="28" t="s">
        <v>265</v>
      </c>
      <c r="L77" s="34"/>
    </row>
    <row r="78" spans="2:12" s="1" customFormat="1" ht="16.5" customHeight="1" x14ac:dyDescent="0.2">
      <c r="B78" s="34"/>
      <c r="E78" s="322" t="str">
        <f>E9</f>
        <v>SO16 - Přeložky inženýrských sítí</v>
      </c>
      <c r="F78" s="341"/>
      <c r="G78" s="341"/>
      <c r="H78" s="341"/>
      <c r="L78" s="34"/>
    </row>
    <row r="79" spans="2:12" s="1" customFormat="1" ht="6.95" customHeight="1" x14ac:dyDescent="0.2">
      <c r="B79" s="34"/>
      <c r="L79" s="34"/>
    </row>
    <row r="80" spans="2:12" s="1" customFormat="1" ht="12" customHeight="1" x14ac:dyDescent="0.2">
      <c r="B80" s="34"/>
      <c r="C80" s="28" t="s">
        <v>22</v>
      </c>
      <c r="F80" s="26" t="str">
        <f>F12</f>
        <v>Praha</v>
      </c>
      <c r="I80" s="28" t="s">
        <v>24</v>
      </c>
      <c r="J80" s="51" t="str">
        <f>IF(J12="","",J12)</f>
        <v>5.8.2025 - revize</v>
      </c>
      <c r="L80" s="34"/>
    </row>
    <row r="81" spans="2:65" s="1" customFormat="1" ht="6.95" customHeight="1" x14ac:dyDescent="0.2">
      <c r="B81" s="34"/>
      <c r="L81" s="34"/>
    </row>
    <row r="82" spans="2:65" s="1" customFormat="1" ht="25.7" customHeight="1" x14ac:dyDescent="0.2">
      <c r="B82" s="34"/>
      <c r="C82" s="28" t="s">
        <v>29</v>
      </c>
      <c r="F82" s="26" t="str">
        <f>E15</f>
        <v>PVS, a.s, Evropská 866/67, Praha 6, 160 00</v>
      </c>
      <c r="I82" s="28" t="s">
        <v>37</v>
      </c>
      <c r="J82" s="32" t="str">
        <f>E21</f>
        <v>d plus projektová a inženýrská a.s.</v>
      </c>
      <c r="L82" s="34"/>
    </row>
    <row r="83" spans="2:65" s="1" customFormat="1" ht="15.2" customHeight="1" x14ac:dyDescent="0.2">
      <c r="B83" s="34"/>
      <c r="C83" s="28" t="s">
        <v>35</v>
      </c>
      <c r="F83" s="26" t="str">
        <f>IF(E18="","",E18)</f>
        <v>Vyplň údaj</v>
      </c>
      <c r="I83" s="28" t="s">
        <v>42</v>
      </c>
      <c r="J83" s="32" t="str">
        <f>E24</f>
        <v xml:space="preserve"> </v>
      </c>
      <c r="L83" s="34"/>
    </row>
    <row r="84" spans="2:65" s="1" customFormat="1" ht="10.35" customHeight="1" x14ac:dyDescent="0.2">
      <c r="B84" s="34"/>
      <c r="L84" s="34"/>
    </row>
    <row r="85" spans="2:65" s="10" customFormat="1" ht="29.25" customHeight="1" x14ac:dyDescent="0.2">
      <c r="B85" s="114"/>
      <c r="C85" s="115" t="s">
        <v>297</v>
      </c>
      <c r="D85" s="116" t="s">
        <v>66</v>
      </c>
      <c r="E85" s="116" t="s">
        <v>62</v>
      </c>
      <c r="F85" s="116" t="s">
        <v>63</v>
      </c>
      <c r="G85" s="116" t="s">
        <v>298</v>
      </c>
      <c r="H85" s="116" t="s">
        <v>299</v>
      </c>
      <c r="I85" s="116" t="s">
        <v>300</v>
      </c>
      <c r="J85" s="116" t="s">
        <v>271</v>
      </c>
      <c r="K85" s="117" t="s">
        <v>301</v>
      </c>
      <c r="L85" s="114"/>
      <c r="M85" s="58" t="s">
        <v>43</v>
      </c>
      <c r="N85" s="59" t="s">
        <v>51</v>
      </c>
      <c r="O85" s="59" t="s">
        <v>302</v>
      </c>
      <c r="P85" s="59" t="s">
        <v>303</v>
      </c>
      <c r="Q85" s="59" t="s">
        <v>304</v>
      </c>
      <c r="R85" s="59" t="s">
        <v>305</v>
      </c>
      <c r="S85" s="59" t="s">
        <v>306</v>
      </c>
      <c r="T85" s="60" t="s">
        <v>307</v>
      </c>
    </row>
    <row r="86" spans="2:65" s="1" customFormat="1" ht="22.9" customHeight="1" x14ac:dyDescent="0.25">
      <c r="B86" s="34"/>
      <c r="C86" s="63" t="s">
        <v>308</v>
      </c>
      <c r="J86" s="118">
        <f>BK86</f>
        <v>0</v>
      </c>
      <c r="L86" s="34"/>
      <c r="M86" s="61"/>
      <c r="N86" s="52"/>
      <c r="O86" s="52"/>
      <c r="P86" s="119">
        <f>P87</f>
        <v>0</v>
      </c>
      <c r="Q86" s="52"/>
      <c r="R86" s="119">
        <f>R87</f>
        <v>11.920667779999995</v>
      </c>
      <c r="S86" s="52"/>
      <c r="T86" s="120">
        <f>T87</f>
        <v>6.8986999999999998</v>
      </c>
      <c r="AT86" s="18" t="s">
        <v>80</v>
      </c>
      <c r="AU86" s="18" t="s">
        <v>272</v>
      </c>
      <c r="BK86" s="121">
        <f>BK87</f>
        <v>0</v>
      </c>
    </row>
    <row r="87" spans="2:65" s="11" customFormat="1" ht="25.9" customHeight="1" x14ac:dyDescent="0.2">
      <c r="B87" s="122"/>
      <c r="D87" s="123" t="s">
        <v>80</v>
      </c>
      <c r="E87" s="124" t="s">
        <v>309</v>
      </c>
      <c r="F87" s="124" t="s">
        <v>310</v>
      </c>
      <c r="I87" s="125"/>
      <c r="J87" s="126">
        <f>BK87</f>
        <v>0</v>
      </c>
      <c r="L87" s="122"/>
      <c r="M87" s="127"/>
      <c r="P87" s="128">
        <f>P88+P149+P157+P282+P290+P296</f>
        <v>0</v>
      </c>
      <c r="R87" s="128">
        <f>R88+R149+R157+R282+R290+R296</f>
        <v>11.920667779999995</v>
      </c>
      <c r="T87" s="129">
        <f>T88+T149+T157+T282+T290+T296</f>
        <v>6.8986999999999998</v>
      </c>
      <c r="AR87" s="123" t="s">
        <v>88</v>
      </c>
      <c r="AT87" s="130" t="s">
        <v>80</v>
      </c>
      <c r="AU87" s="130" t="s">
        <v>81</v>
      </c>
      <c r="AY87" s="123" t="s">
        <v>311</v>
      </c>
      <c r="BK87" s="131">
        <f>BK88+BK149+BK157+BK282+BK290+BK296</f>
        <v>0</v>
      </c>
    </row>
    <row r="88" spans="2:65" s="11" customFormat="1" ht="22.9" customHeight="1" x14ac:dyDescent="0.2">
      <c r="B88" s="122"/>
      <c r="D88" s="123" t="s">
        <v>80</v>
      </c>
      <c r="E88" s="132" t="s">
        <v>88</v>
      </c>
      <c r="F88" s="132" t="s">
        <v>102</v>
      </c>
      <c r="I88" s="125"/>
      <c r="J88" s="133">
        <f>BK88</f>
        <v>0</v>
      </c>
      <c r="L88" s="122"/>
      <c r="M88" s="127"/>
      <c r="P88" s="128">
        <f>SUM(P89:P148)</f>
        <v>0</v>
      </c>
      <c r="R88" s="128">
        <f>SUM(R89:R148)</f>
        <v>8.3055999999999991E-2</v>
      </c>
      <c r="T88" s="129">
        <f>SUM(T89:T148)</f>
        <v>0</v>
      </c>
      <c r="AR88" s="123" t="s">
        <v>88</v>
      </c>
      <c r="AT88" s="130" t="s">
        <v>80</v>
      </c>
      <c r="AU88" s="130" t="s">
        <v>88</v>
      </c>
      <c r="AY88" s="123" t="s">
        <v>311</v>
      </c>
      <c r="BK88" s="131">
        <f>SUM(BK89:BK148)</f>
        <v>0</v>
      </c>
    </row>
    <row r="89" spans="2:65" s="1" customFormat="1" ht="24.2" customHeight="1" x14ac:dyDescent="0.2">
      <c r="B89" s="34"/>
      <c r="C89" s="134" t="s">
        <v>88</v>
      </c>
      <c r="D89" s="134" t="s">
        <v>313</v>
      </c>
      <c r="E89" s="135" t="s">
        <v>6484</v>
      </c>
      <c r="F89" s="136" t="s">
        <v>6485</v>
      </c>
      <c r="G89" s="137" t="s">
        <v>316</v>
      </c>
      <c r="H89" s="138">
        <v>157.392</v>
      </c>
      <c r="I89" s="139"/>
      <c r="J89" s="140">
        <f>ROUND(I89*H89,2)</f>
        <v>0</v>
      </c>
      <c r="K89" s="136" t="s">
        <v>317</v>
      </c>
      <c r="L89" s="34"/>
      <c r="M89" s="141" t="s">
        <v>43</v>
      </c>
      <c r="N89" s="142" t="s">
        <v>52</v>
      </c>
      <c r="P89" s="143">
        <f>O89*H89</f>
        <v>0</v>
      </c>
      <c r="Q89" s="143">
        <v>0</v>
      </c>
      <c r="R89" s="143">
        <f>Q89*H89</f>
        <v>0</v>
      </c>
      <c r="S89" s="143">
        <v>0</v>
      </c>
      <c r="T89" s="144">
        <f>S89*H89</f>
        <v>0</v>
      </c>
      <c r="AR89" s="145" t="s">
        <v>318</v>
      </c>
      <c r="AT89" s="145" t="s">
        <v>313</v>
      </c>
      <c r="AU89" s="145" t="s">
        <v>90</v>
      </c>
      <c r="AY89" s="18" t="s">
        <v>311</v>
      </c>
      <c r="BE89" s="146">
        <f>IF(N89="základní",J89,0)</f>
        <v>0</v>
      </c>
      <c r="BF89" s="146">
        <f>IF(N89="snížená",J89,0)</f>
        <v>0</v>
      </c>
      <c r="BG89" s="146">
        <f>IF(N89="zákl. přenesená",J89,0)</f>
        <v>0</v>
      </c>
      <c r="BH89" s="146">
        <f>IF(N89="sníž. přenesená",J89,0)</f>
        <v>0</v>
      </c>
      <c r="BI89" s="146">
        <f>IF(N89="nulová",J89,0)</f>
        <v>0</v>
      </c>
      <c r="BJ89" s="18" t="s">
        <v>88</v>
      </c>
      <c r="BK89" s="146">
        <f>ROUND(I89*H89,2)</f>
        <v>0</v>
      </c>
      <c r="BL89" s="18" t="s">
        <v>318</v>
      </c>
      <c r="BM89" s="145" t="s">
        <v>7139</v>
      </c>
    </row>
    <row r="90" spans="2:65" s="1" customFormat="1" ht="11.25" x14ac:dyDescent="0.2">
      <c r="B90" s="34"/>
      <c r="D90" s="147" t="s">
        <v>320</v>
      </c>
      <c r="F90" s="148" t="s">
        <v>6487</v>
      </c>
      <c r="I90" s="149"/>
      <c r="L90" s="34"/>
      <c r="M90" s="150"/>
      <c r="T90" s="55"/>
      <c r="AT90" s="18" t="s">
        <v>320</v>
      </c>
      <c r="AU90" s="18" t="s">
        <v>90</v>
      </c>
    </row>
    <row r="91" spans="2:65" s="14" customFormat="1" ht="11.25" x14ac:dyDescent="0.2">
      <c r="B91" s="166"/>
      <c r="D91" s="152" t="s">
        <v>322</v>
      </c>
      <c r="E91" s="167" t="s">
        <v>43</v>
      </c>
      <c r="F91" s="168" t="s">
        <v>7140</v>
      </c>
      <c r="H91" s="167" t="s">
        <v>43</v>
      </c>
      <c r="I91" s="169"/>
      <c r="L91" s="166"/>
      <c r="M91" s="170"/>
      <c r="T91" s="171"/>
      <c r="AT91" s="167" t="s">
        <v>322</v>
      </c>
      <c r="AU91" s="167" t="s">
        <v>90</v>
      </c>
      <c r="AV91" s="14" t="s">
        <v>88</v>
      </c>
      <c r="AW91" s="14" t="s">
        <v>41</v>
      </c>
      <c r="AX91" s="14" t="s">
        <v>81</v>
      </c>
      <c r="AY91" s="167" t="s">
        <v>311</v>
      </c>
    </row>
    <row r="92" spans="2:65" s="12" customFormat="1" ht="11.25" x14ac:dyDescent="0.2">
      <c r="B92" s="151"/>
      <c r="D92" s="152" t="s">
        <v>322</v>
      </c>
      <c r="E92" s="153" t="s">
        <v>43</v>
      </c>
      <c r="F92" s="154" t="s">
        <v>7141</v>
      </c>
      <c r="H92" s="155">
        <v>37.1</v>
      </c>
      <c r="I92" s="156"/>
      <c r="L92" s="151"/>
      <c r="M92" s="157"/>
      <c r="T92" s="158"/>
      <c r="AT92" s="153" t="s">
        <v>322</v>
      </c>
      <c r="AU92" s="153" t="s">
        <v>90</v>
      </c>
      <c r="AV92" s="12" t="s">
        <v>90</v>
      </c>
      <c r="AW92" s="12" t="s">
        <v>41</v>
      </c>
      <c r="AX92" s="12" t="s">
        <v>81</v>
      </c>
      <c r="AY92" s="153" t="s">
        <v>311</v>
      </c>
    </row>
    <row r="93" spans="2:65" s="12" customFormat="1" ht="11.25" x14ac:dyDescent="0.2">
      <c r="B93" s="151"/>
      <c r="D93" s="152" t="s">
        <v>322</v>
      </c>
      <c r="E93" s="153" t="s">
        <v>43</v>
      </c>
      <c r="F93" s="154" t="s">
        <v>7142</v>
      </c>
      <c r="H93" s="155">
        <v>54.3</v>
      </c>
      <c r="I93" s="156"/>
      <c r="L93" s="151"/>
      <c r="M93" s="157"/>
      <c r="T93" s="158"/>
      <c r="AT93" s="153" t="s">
        <v>322</v>
      </c>
      <c r="AU93" s="153" t="s">
        <v>90</v>
      </c>
      <c r="AV93" s="12" t="s">
        <v>90</v>
      </c>
      <c r="AW93" s="12" t="s">
        <v>41</v>
      </c>
      <c r="AX93" s="12" t="s">
        <v>81</v>
      </c>
      <c r="AY93" s="153" t="s">
        <v>311</v>
      </c>
    </row>
    <row r="94" spans="2:65" s="12" customFormat="1" ht="11.25" x14ac:dyDescent="0.2">
      <c r="B94" s="151"/>
      <c r="D94" s="152" t="s">
        <v>322</v>
      </c>
      <c r="E94" s="153" t="s">
        <v>43</v>
      </c>
      <c r="F94" s="154" t="s">
        <v>7143</v>
      </c>
      <c r="H94" s="155">
        <v>9.5</v>
      </c>
      <c r="I94" s="156"/>
      <c r="L94" s="151"/>
      <c r="M94" s="157"/>
      <c r="T94" s="158"/>
      <c r="AT94" s="153" t="s">
        <v>322</v>
      </c>
      <c r="AU94" s="153" t="s">
        <v>90</v>
      </c>
      <c r="AV94" s="12" t="s">
        <v>90</v>
      </c>
      <c r="AW94" s="12" t="s">
        <v>41</v>
      </c>
      <c r="AX94" s="12" t="s">
        <v>81</v>
      </c>
      <c r="AY94" s="153" t="s">
        <v>311</v>
      </c>
    </row>
    <row r="95" spans="2:65" s="14" customFormat="1" ht="11.25" x14ac:dyDescent="0.2">
      <c r="B95" s="166"/>
      <c r="D95" s="152" t="s">
        <v>322</v>
      </c>
      <c r="E95" s="167" t="s">
        <v>43</v>
      </c>
      <c r="F95" s="168" t="s">
        <v>7144</v>
      </c>
      <c r="H95" s="167" t="s">
        <v>43</v>
      </c>
      <c r="I95" s="169"/>
      <c r="L95" s="166"/>
      <c r="M95" s="170"/>
      <c r="T95" s="171"/>
      <c r="AT95" s="167" t="s">
        <v>322</v>
      </c>
      <c r="AU95" s="167" t="s">
        <v>90</v>
      </c>
      <c r="AV95" s="14" t="s">
        <v>88</v>
      </c>
      <c r="AW95" s="14" t="s">
        <v>41</v>
      </c>
      <c r="AX95" s="14" t="s">
        <v>81</v>
      </c>
      <c r="AY95" s="167" t="s">
        <v>311</v>
      </c>
    </row>
    <row r="96" spans="2:65" s="12" customFormat="1" ht="11.25" x14ac:dyDescent="0.2">
      <c r="B96" s="151"/>
      <c r="D96" s="152" t="s">
        <v>322</v>
      </c>
      <c r="E96" s="153" t="s">
        <v>43</v>
      </c>
      <c r="F96" s="154" t="s">
        <v>7145</v>
      </c>
      <c r="H96" s="155">
        <v>47.936</v>
      </c>
      <c r="I96" s="156"/>
      <c r="L96" s="151"/>
      <c r="M96" s="157"/>
      <c r="T96" s="158"/>
      <c r="AT96" s="153" t="s">
        <v>322</v>
      </c>
      <c r="AU96" s="153" t="s">
        <v>90</v>
      </c>
      <c r="AV96" s="12" t="s">
        <v>90</v>
      </c>
      <c r="AW96" s="12" t="s">
        <v>41</v>
      </c>
      <c r="AX96" s="12" t="s">
        <v>81</v>
      </c>
      <c r="AY96" s="153" t="s">
        <v>311</v>
      </c>
    </row>
    <row r="97" spans="2:65" s="12" customFormat="1" ht="11.25" x14ac:dyDescent="0.2">
      <c r="B97" s="151"/>
      <c r="D97" s="152" t="s">
        <v>322</v>
      </c>
      <c r="E97" s="153" t="s">
        <v>43</v>
      </c>
      <c r="F97" s="154" t="s">
        <v>7146</v>
      </c>
      <c r="H97" s="155">
        <v>8.5559999999999992</v>
      </c>
      <c r="I97" s="156"/>
      <c r="L97" s="151"/>
      <c r="M97" s="157"/>
      <c r="T97" s="158"/>
      <c r="AT97" s="153" t="s">
        <v>322</v>
      </c>
      <c r="AU97" s="153" t="s">
        <v>90</v>
      </c>
      <c r="AV97" s="12" t="s">
        <v>90</v>
      </c>
      <c r="AW97" s="12" t="s">
        <v>41</v>
      </c>
      <c r="AX97" s="12" t="s">
        <v>81</v>
      </c>
      <c r="AY97" s="153" t="s">
        <v>311</v>
      </c>
    </row>
    <row r="98" spans="2:65" s="13" customFormat="1" ht="11.25" x14ac:dyDescent="0.2">
      <c r="B98" s="159"/>
      <c r="D98" s="152" t="s">
        <v>322</v>
      </c>
      <c r="E98" s="160" t="s">
        <v>5396</v>
      </c>
      <c r="F98" s="161" t="s">
        <v>331</v>
      </c>
      <c r="H98" s="162">
        <v>157.392</v>
      </c>
      <c r="I98" s="163"/>
      <c r="L98" s="159"/>
      <c r="M98" s="164"/>
      <c r="T98" s="165"/>
      <c r="AT98" s="160" t="s">
        <v>322</v>
      </c>
      <c r="AU98" s="160" t="s">
        <v>90</v>
      </c>
      <c r="AV98" s="13" t="s">
        <v>318</v>
      </c>
      <c r="AW98" s="13" t="s">
        <v>41</v>
      </c>
      <c r="AX98" s="13" t="s">
        <v>88</v>
      </c>
      <c r="AY98" s="160" t="s">
        <v>311</v>
      </c>
    </row>
    <row r="99" spans="2:65" s="1" customFormat="1" ht="24.2" customHeight="1" x14ac:dyDescent="0.2">
      <c r="B99" s="34"/>
      <c r="C99" s="134" t="s">
        <v>90</v>
      </c>
      <c r="D99" s="134" t="s">
        <v>313</v>
      </c>
      <c r="E99" s="135" t="s">
        <v>5449</v>
      </c>
      <c r="F99" s="136" t="s">
        <v>5450</v>
      </c>
      <c r="G99" s="137" t="s">
        <v>250</v>
      </c>
      <c r="H99" s="138">
        <v>143.19999999999999</v>
      </c>
      <c r="I99" s="139"/>
      <c r="J99" s="140">
        <f>ROUND(I99*H99,2)</f>
        <v>0</v>
      </c>
      <c r="K99" s="136" t="s">
        <v>317</v>
      </c>
      <c r="L99" s="34"/>
      <c r="M99" s="141" t="s">
        <v>43</v>
      </c>
      <c r="N99" s="142" t="s">
        <v>52</v>
      </c>
      <c r="P99" s="143">
        <f>O99*H99</f>
        <v>0</v>
      </c>
      <c r="Q99" s="143">
        <v>5.8E-4</v>
      </c>
      <c r="R99" s="143">
        <f>Q99*H99</f>
        <v>8.3055999999999991E-2</v>
      </c>
      <c r="S99" s="143">
        <v>0</v>
      </c>
      <c r="T99" s="144">
        <f>S99*H99</f>
        <v>0</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7147</v>
      </c>
    </row>
    <row r="100" spans="2:65" s="1" customFormat="1" ht="11.25" x14ac:dyDescent="0.2">
      <c r="B100" s="34"/>
      <c r="D100" s="147" t="s">
        <v>320</v>
      </c>
      <c r="F100" s="148" t="s">
        <v>5452</v>
      </c>
      <c r="I100" s="149"/>
      <c r="L100" s="34"/>
      <c r="M100" s="150"/>
      <c r="T100" s="55"/>
      <c r="AT100" s="18" t="s">
        <v>320</v>
      </c>
      <c r="AU100" s="18" t="s">
        <v>90</v>
      </c>
    </row>
    <row r="101" spans="2:65" s="14" customFormat="1" ht="11.25" x14ac:dyDescent="0.2">
      <c r="B101" s="166"/>
      <c r="D101" s="152" t="s">
        <v>322</v>
      </c>
      <c r="E101" s="167" t="s">
        <v>43</v>
      </c>
      <c r="F101" s="168" t="s">
        <v>7140</v>
      </c>
      <c r="H101" s="167" t="s">
        <v>43</v>
      </c>
      <c r="I101" s="169"/>
      <c r="L101" s="166"/>
      <c r="M101" s="170"/>
      <c r="T101" s="171"/>
      <c r="AT101" s="167" t="s">
        <v>322</v>
      </c>
      <c r="AU101" s="167" t="s">
        <v>90</v>
      </c>
      <c r="AV101" s="14" t="s">
        <v>88</v>
      </c>
      <c r="AW101" s="14" t="s">
        <v>41</v>
      </c>
      <c r="AX101" s="14" t="s">
        <v>81</v>
      </c>
      <c r="AY101" s="167" t="s">
        <v>311</v>
      </c>
    </row>
    <row r="102" spans="2:65" s="12" customFormat="1" ht="11.25" x14ac:dyDescent="0.2">
      <c r="B102" s="151"/>
      <c r="D102" s="152" t="s">
        <v>322</v>
      </c>
      <c r="E102" s="153" t="s">
        <v>43</v>
      </c>
      <c r="F102" s="154" t="s">
        <v>7148</v>
      </c>
      <c r="H102" s="155">
        <v>61.8</v>
      </c>
      <c r="I102" s="156"/>
      <c r="L102" s="151"/>
      <c r="M102" s="157"/>
      <c r="T102" s="158"/>
      <c r="AT102" s="153" t="s">
        <v>322</v>
      </c>
      <c r="AU102" s="153" t="s">
        <v>90</v>
      </c>
      <c r="AV102" s="12" t="s">
        <v>90</v>
      </c>
      <c r="AW102" s="12" t="s">
        <v>41</v>
      </c>
      <c r="AX102" s="12" t="s">
        <v>81</v>
      </c>
      <c r="AY102" s="153" t="s">
        <v>311</v>
      </c>
    </row>
    <row r="103" spans="2:65" s="12" customFormat="1" ht="11.25" x14ac:dyDescent="0.2">
      <c r="B103" s="151"/>
      <c r="D103" s="152" t="s">
        <v>322</v>
      </c>
      <c r="E103" s="153" t="s">
        <v>43</v>
      </c>
      <c r="F103" s="154" t="s">
        <v>7149</v>
      </c>
      <c r="H103" s="155">
        <v>62.4</v>
      </c>
      <c r="I103" s="156"/>
      <c r="L103" s="151"/>
      <c r="M103" s="157"/>
      <c r="T103" s="158"/>
      <c r="AT103" s="153" t="s">
        <v>322</v>
      </c>
      <c r="AU103" s="153" t="s">
        <v>90</v>
      </c>
      <c r="AV103" s="12" t="s">
        <v>90</v>
      </c>
      <c r="AW103" s="12" t="s">
        <v>41</v>
      </c>
      <c r="AX103" s="12" t="s">
        <v>81</v>
      </c>
      <c r="AY103" s="153" t="s">
        <v>311</v>
      </c>
    </row>
    <row r="104" spans="2:65" s="12" customFormat="1" ht="11.25" x14ac:dyDescent="0.2">
      <c r="B104" s="151"/>
      <c r="D104" s="152" t="s">
        <v>322</v>
      </c>
      <c r="E104" s="153" t="s">
        <v>43</v>
      </c>
      <c r="F104" s="154" t="s">
        <v>7150</v>
      </c>
      <c r="H104" s="155">
        <v>19</v>
      </c>
      <c r="I104" s="156"/>
      <c r="L104" s="151"/>
      <c r="M104" s="157"/>
      <c r="T104" s="158"/>
      <c r="AT104" s="153" t="s">
        <v>322</v>
      </c>
      <c r="AU104" s="153" t="s">
        <v>90</v>
      </c>
      <c r="AV104" s="12" t="s">
        <v>90</v>
      </c>
      <c r="AW104" s="12" t="s">
        <v>41</v>
      </c>
      <c r="AX104" s="12" t="s">
        <v>81</v>
      </c>
      <c r="AY104" s="153" t="s">
        <v>311</v>
      </c>
    </row>
    <row r="105" spans="2:65" s="13" customFormat="1" ht="11.25" x14ac:dyDescent="0.2">
      <c r="B105" s="159"/>
      <c r="D105" s="152" t="s">
        <v>322</v>
      </c>
      <c r="E105" s="160" t="s">
        <v>43</v>
      </c>
      <c r="F105" s="161" t="s">
        <v>331</v>
      </c>
      <c r="H105" s="162">
        <v>143.19999999999999</v>
      </c>
      <c r="I105" s="163"/>
      <c r="L105" s="159"/>
      <c r="M105" s="164"/>
      <c r="T105" s="165"/>
      <c r="AT105" s="160" t="s">
        <v>322</v>
      </c>
      <c r="AU105" s="160" t="s">
        <v>90</v>
      </c>
      <c r="AV105" s="13" t="s">
        <v>318</v>
      </c>
      <c r="AW105" s="13" t="s">
        <v>41</v>
      </c>
      <c r="AX105" s="13" t="s">
        <v>88</v>
      </c>
      <c r="AY105" s="160" t="s">
        <v>311</v>
      </c>
    </row>
    <row r="106" spans="2:65" s="1" customFormat="1" ht="24.2" customHeight="1" x14ac:dyDescent="0.2">
      <c r="B106" s="34"/>
      <c r="C106" s="134" t="s">
        <v>96</v>
      </c>
      <c r="D106" s="134" t="s">
        <v>313</v>
      </c>
      <c r="E106" s="135" t="s">
        <v>5488</v>
      </c>
      <c r="F106" s="136" t="s">
        <v>5489</v>
      </c>
      <c r="G106" s="137" t="s">
        <v>250</v>
      </c>
      <c r="H106" s="138">
        <v>143.19999999999999</v>
      </c>
      <c r="I106" s="139"/>
      <c r="J106" s="140">
        <f>ROUND(I106*H106,2)</f>
        <v>0</v>
      </c>
      <c r="K106" s="136" t="s">
        <v>317</v>
      </c>
      <c r="L106" s="34"/>
      <c r="M106" s="141" t="s">
        <v>43</v>
      </c>
      <c r="N106" s="142" t="s">
        <v>52</v>
      </c>
      <c r="P106" s="143">
        <f>O106*H106</f>
        <v>0</v>
      </c>
      <c r="Q106" s="143">
        <v>0</v>
      </c>
      <c r="R106" s="143">
        <f>Q106*H106</f>
        <v>0</v>
      </c>
      <c r="S106" s="143">
        <v>0</v>
      </c>
      <c r="T106" s="144">
        <f>S106*H106</f>
        <v>0</v>
      </c>
      <c r="AR106" s="145" t="s">
        <v>318</v>
      </c>
      <c r="AT106" s="145" t="s">
        <v>313</v>
      </c>
      <c r="AU106" s="145" t="s">
        <v>90</v>
      </c>
      <c r="AY106" s="18" t="s">
        <v>311</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318</v>
      </c>
      <c r="BM106" s="145" t="s">
        <v>7151</v>
      </c>
    </row>
    <row r="107" spans="2:65" s="1" customFormat="1" ht="11.25" x14ac:dyDescent="0.2">
      <c r="B107" s="34"/>
      <c r="D107" s="147" t="s">
        <v>320</v>
      </c>
      <c r="F107" s="148" t="s">
        <v>5491</v>
      </c>
      <c r="I107" s="149"/>
      <c r="L107" s="34"/>
      <c r="M107" s="150"/>
      <c r="T107" s="55"/>
      <c r="AT107" s="18" t="s">
        <v>320</v>
      </c>
      <c r="AU107" s="18" t="s">
        <v>90</v>
      </c>
    </row>
    <row r="108" spans="2:65" s="1" customFormat="1" ht="37.9" customHeight="1" x14ac:dyDescent="0.2">
      <c r="B108" s="34"/>
      <c r="C108" s="134" t="s">
        <v>318</v>
      </c>
      <c r="D108" s="134" t="s">
        <v>313</v>
      </c>
      <c r="E108" s="135" t="s">
        <v>1772</v>
      </c>
      <c r="F108" s="136" t="s">
        <v>1773</v>
      </c>
      <c r="G108" s="137" t="s">
        <v>316</v>
      </c>
      <c r="H108" s="138">
        <v>157.392</v>
      </c>
      <c r="I108" s="139"/>
      <c r="J108" s="140">
        <f>ROUND(I108*H108,2)</f>
        <v>0</v>
      </c>
      <c r="K108" s="136" t="s">
        <v>317</v>
      </c>
      <c r="L108" s="34"/>
      <c r="M108" s="141" t="s">
        <v>43</v>
      </c>
      <c r="N108" s="142" t="s">
        <v>52</v>
      </c>
      <c r="P108" s="143">
        <f>O108*H108</f>
        <v>0</v>
      </c>
      <c r="Q108" s="143">
        <v>0</v>
      </c>
      <c r="R108" s="143">
        <f>Q108*H108</f>
        <v>0</v>
      </c>
      <c r="S108" s="143">
        <v>0</v>
      </c>
      <c r="T108" s="144">
        <f>S108*H108</f>
        <v>0</v>
      </c>
      <c r="AR108" s="145" t="s">
        <v>318</v>
      </c>
      <c r="AT108" s="145" t="s">
        <v>313</v>
      </c>
      <c r="AU108" s="145" t="s">
        <v>90</v>
      </c>
      <c r="AY108" s="18" t="s">
        <v>311</v>
      </c>
      <c r="BE108" s="146">
        <f>IF(N108="základní",J108,0)</f>
        <v>0</v>
      </c>
      <c r="BF108" s="146">
        <f>IF(N108="snížená",J108,0)</f>
        <v>0</v>
      </c>
      <c r="BG108" s="146">
        <f>IF(N108="zákl. přenesená",J108,0)</f>
        <v>0</v>
      </c>
      <c r="BH108" s="146">
        <f>IF(N108="sníž. přenesená",J108,0)</f>
        <v>0</v>
      </c>
      <c r="BI108" s="146">
        <f>IF(N108="nulová",J108,0)</f>
        <v>0</v>
      </c>
      <c r="BJ108" s="18" t="s">
        <v>88</v>
      </c>
      <c r="BK108" s="146">
        <f>ROUND(I108*H108,2)</f>
        <v>0</v>
      </c>
      <c r="BL108" s="18" t="s">
        <v>318</v>
      </c>
      <c r="BM108" s="145" t="s">
        <v>7152</v>
      </c>
    </row>
    <row r="109" spans="2:65" s="1" customFormat="1" ht="11.25" x14ac:dyDescent="0.2">
      <c r="B109" s="34"/>
      <c r="D109" s="147" t="s">
        <v>320</v>
      </c>
      <c r="F109" s="148" t="s">
        <v>1775</v>
      </c>
      <c r="I109" s="149"/>
      <c r="L109" s="34"/>
      <c r="M109" s="150"/>
      <c r="T109" s="55"/>
      <c r="AT109" s="18" t="s">
        <v>320</v>
      </c>
      <c r="AU109" s="18" t="s">
        <v>90</v>
      </c>
    </row>
    <row r="110" spans="2:65" s="14" customFormat="1" ht="11.25" x14ac:dyDescent="0.2">
      <c r="B110" s="166"/>
      <c r="D110" s="152" t="s">
        <v>322</v>
      </c>
      <c r="E110" s="167" t="s">
        <v>43</v>
      </c>
      <c r="F110" s="168" t="s">
        <v>5509</v>
      </c>
      <c r="H110" s="167" t="s">
        <v>43</v>
      </c>
      <c r="I110" s="169"/>
      <c r="L110" s="166"/>
      <c r="M110" s="170"/>
      <c r="T110" s="171"/>
      <c r="AT110" s="167" t="s">
        <v>322</v>
      </c>
      <c r="AU110" s="167" t="s">
        <v>90</v>
      </c>
      <c r="AV110" s="14" t="s">
        <v>88</v>
      </c>
      <c r="AW110" s="14" t="s">
        <v>41</v>
      </c>
      <c r="AX110" s="14" t="s">
        <v>81</v>
      </c>
      <c r="AY110" s="167" t="s">
        <v>311</v>
      </c>
    </row>
    <row r="111" spans="2:65" s="12" customFormat="1" ht="11.25" x14ac:dyDescent="0.2">
      <c r="B111" s="151"/>
      <c r="D111" s="152" t="s">
        <v>322</v>
      </c>
      <c r="E111" s="153" t="s">
        <v>43</v>
      </c>
      <c r="F111" s="154" t="s">
        <v>1733</v>
      </c>
      <c r="H111" s="155">
        <v>67.019000000000005</v>
      </c>
      <c r="I111" s="156"/>
      <c r="L111" s="151"/>
      <c r="M111" s="157"/>
      <c r="T111" s="158"/>
      <c r="AT111" s="153" t="s">
        <v>322</v>
      </c>
      <c r="AU111" s="153" t="s">
        <v>90</v>
      </c>
      <c r="AV111" s="12" t="s">
        <v>90</v>
      </c>
      <c r="AW111" s="12" t="s">
        <v>41</v>
      </c>
      <c r="AX111" s="12" t="s">
        <v>81</v>
      </c>
      <c r="AY111" s="153" t="s">
        <v>311</v>
      </c>
    </row>
    <row r="112" spans="2:65" s="14" customFormat="1" ht="11.25" x14ac:dyDescent="0.2">
      <c r="B112" s="166"/>
      <c r="D112" s="152" t="s">
        <v>322</v>
      </c>
      <c r="E112" s="167" t="s">
        <v>43</v>
      </c>
      <c r="F112" s="168" t="s">
        <v>5510</v>
      </c>
      <c r="H112" s="167" t="s">
        <v>43</v>
      </c>
      <c r="I112" s="169"/>
      <c r="L112" s="166"/>
      <c r="M112" s="170"/>
      <c r="T112" s="171"/>
      <c r="AT112" s="167" t="s">
        <v>322</v>
      </c>
      <c r="AU112" s="167" t="s">
        <v>90</v>
      </c>
      <c r="AV112" s="14" t="s">
        <v>88</v>
      </c>
      <c r="AW112" s="14" t="s">
        <v>41</v>
      </c>
      <c r="AX112" s="14" t="s">
        <v>81</v>
      </c>
      <c r="AY112" s="167" t="s">
        <v>311</v>
      </c>
    </row>
    <row r="113" spans="2:65" s="12" customFormat="1" ht="11.25" x14ac:dyDescent="0.2">
      <c r="B113" s="151"/>
      <c r="D113" s="152" t="s">
        <v>322</v>
      </c>
      <c r="E113" s="153" t="s">
        <v>43</v>
      </c>
      <c r="F113" s="154" t="s">
        <v>7153</v>
      </c>
      <c r="H113" s="155">
        <v>157.392</v>
      </c>
      <c r="I113" s="156"/>
      <c r="L113" s="151"/>
      <c r="M113" s="157"/>
      <c r="T113" s="158"/>
      <c r="AT113" s="153" t="s">
        <v>322</v>
      </c>
      <c r="AU113" s="153" t="s">
        <v>90</v>
      </c>
      <c r="AV113" s="12" t="s">
        <v>90</v>
      </c>
      <c r="AW113" s="12" t="s">
        <v>41</v>
      </c>
      <c r="AX113" s="12" t="s">
        <v>81</v>
      </c>
      <c r="AY113" s="153" t="s">
        <v>311</v>
      </c>
    </row>
    <row r="114" spans="2:65" s="12" customFormat="1" ht="11.25" x14ac:dyDescent="0.2">
      <c r="B114" s="151"/>
      <c r="D114" s="152" t="s">
        <v>322</v>
      </c>
      <c r="E114" s="153" t="s">
        <v>43</v>
      </c>
      <c r="F114" s="154" t="s">
        <v>5512</v>
      </c>
      <c r="H114" s="155">
        <v>-67.019000000000005</v>
      </c>
      <c r="I114" s="156"/>
      <c r="L114" s="151"/>
      <c r="M114" s="157"/>
      <c r="T114" s="158"/>
      <c r="AT114" s="153" t="s">
        <v>322</v>
      </c>
      <c r="AU114" s="153" t="s">
        <v>90</v>
      </c>
      <c r="AV114" s="12" t="s">
        <v>90</v>
      </c>
      <c r="AW114" s="12" t="s">
        <v>41</v>
      </c>
      <c r="AX114" s="12" t="s">
        <v>81</v>
      </c>
      <c r="AY114" s="153" t="s">
        <v>311</v>
      </c>
    </row>
    <row r="115" spans="2:65" s="13" customFormat="1" ht="11.25" x14ac:dyDescent="0.2">
      <c r="B115" s="159"/>
      <c r="D115" s="152" t="s">
        <v>322</v>
      </c>
      <c r="E115" s="160" t="s">
        <v>43</v>
      </c>
      <c r="F115" s="161" t="s">
        <v>331</v>
      </c>
      <c r="H115" s="162">
        <v>157.392</v>
      </c>
      <c r="I115" s="163"/>
      <c r="L115" s="159"/>
      <c r="M115" s="164"/>
      <c r="T115" s="165"/>
      <c r="AT115" s="160" t="s">
        <v>322</v>
      </c>
      <c r="AU115" s="160" t="s">
        <v>90</v>
      </c>
      <c r="AV115" s="13" t="s">
        <v>318</v>
      </c>
      <c r="AW115" s="13" t="s">
        <v>41</v>
      </c>
      <c r="AX115" s="13" t="s">
        <v>88</v>
      </c>
      <c r="AY115" s="160" t="s">
        <v>311</v>
      </c>
    </row>
    <row r="116" spans="2:65" s="1" customFormat="1" ht="37.9" customHeight="1" x14ac:dyDescent="0.2">
      <c r="B116" s="34"/>
      <c r="C116" s="134" t="s">
        <v>344</v>
      </c>
      <c r="D116" s="134" t="s">
        <v>313</v>
      </c>
      <c r="E116" s="135" t="s">
        <v>1778</v>
      </c>
      <c r="F116" s="136" t="s">
        <v>1779</v>
      </c>
      <c r="G116" s="137" t="s">
        <v>316</v>
      </c>
      <c r="H116" s="138">
        <v>361.49200000000002</v>
      </c>
      <c r="I116" s="139"/>
      <c r="J116" s="140">
        <f>ROUND(I116*H116,2)</f>
        <v>0</v>
      </c>
      <c r="K116" s="136" t="s">
        <v>317</v>
      </c>
      <c r="L116" s="34"/>
      <c r="M116" s="141" t="s">
        <v>43</v>
      </c>
      <c r="N116" s="142" t="s">
        <v>52</v>
      </c>
      <c r="P116" s="143">
        <f>O116*H116</f>
        <v>0</v>
      </c>
      <c r="Q116" s="143">
        <v>0</v>
      </c>
      <c r="R116" s="143">
        <f>Q116*H116</f>
        <v>0</v>
      </c>
      <c r="S116" s="143">
        <v>0</v>
      </c>
      <c r="T116" s="144">
        <f>S116*H116</f>
        <v>0</v>
      </c>
      <c r="AR116" s="145" t="s">
        <v>318</v>
      </c>
      <c r="AT116" s="145" t="s">
        <v>313</v>
      </c>
      <c r="AU116" s="145" t="s">
        <v>90</v>
      </c>
      <c r="AY116" s="18" t="s">
        <v>311</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318</v>
      </c>
      <c r="BM116" s="145" t="s">
        <v>7154</v>
      </c>
    </row>
    <row r="117" spans="2:65" s="1" customFormat="1" ht="11.25" x14ac:dyDescent="0.2">
      <c r="B117" s="34"/>
      <c r="D117" s="147" t="s">
        <v>320</v>
      </c>
      <c r="F117" s="148" t="s">
        <v>1781</v>
      </c>
      <c r="I117" s="149"/>
      <c r="L117" s="34"/>
      <c r="M117" s="150"/>
      <c r="T117" s="55"/>
      <c r="AT117" s="18" t="s">
        <v>320</v>
      </c>
      <c r="AU117" s="18" t="s">
        <v>90</v>
      </c>
    </row>
    <row r="118" spans="2:65" s="12" customFormat="1" ht="11.25" x14ac:dyDescent="0.2">
      <c r="B118" s="151"/>
      <c r="D118" s="152" t="s">
        <v>322</v>
      </c>
      <c r="E118" s="153" t="s">
        <v>43</v>
      </c>
      <c r="F118" s="154" t="s">
        <v>7153</v>
      </c>
      <c r="H118" s="155">
        <v>157.392</v>
      </c>
      <c r="I118" s="156"/>
      <c r="L118" s="151"/>
      <c r="M118" s="157"/>
      <c r="T118" s="158"/>
      <c r="AT118" s="153" t="s">
        <v>322</v>
      </c>
      <c r="AU118" s="153" t="s">
        <v>90</v>
      </c>
      <c r="AV118" s="12" t="s">
        <v>90</v>
      </c>
      <c r="AW118" s="12" t="s">
        <v>41</v>
      </c>
      <c r="AX118" s="12" t="s">
        <v>81</v>
      </c>
      <c r="AY118" s="153" t="s">
        <v>311</v>
      </c>
    </row>
    <row r="119" spans="2:65" s="12" customFormat="1" ht="11.25" x14ac:dyDescent="0.2">
      <c r="B119" s="151"/>
      <c r="D119" s="152" t="s">
        <v>322</v>
      </c>
      <c r="E119" s="153" t="s">
        <v>43</v>
      </c>
      <c r="F119" s="154" t="s">
        <v>5512</v>
      </c>
      <c r="H119" s="155">
        <v>-67.019000000000005</v>
      </c>
      <c r="I119" s="156"/>
      <c r="L119" s="151"/>
      <c r="M119" s="157"/>
      <c r="T119" s="158"/>
      <c r="AT119" s="153" t="s">
        <v>322</v>
      </c>
      <c r="AU119" s="153" t="s">
        <v>90</v>
      </c>
      <c r="AV119" s="12" t="s">
        <v>90</v>
      </c>
      <c r="AW119" s="12" t="s">
        <v>41</v>
      </c>
      <c r="AX119" s="12" t="s">
        <v>81</v>
      </c>
      <c r="AY119" s="153" t="s">
        <v>311</v>
      </c>
    </row>
    <row r="120" spans="2:65" s="13" customFormat="1" ht="11.25" x14ac:dyDescent="0.2">
      <c r="B120" s="159"/>
      <c r="D120" s="152" t="s">
        <v>322</v>
      </c>
      <c r="E120" s="160" t="s">
        <v>43</v>
      </c>
      <c r="F120" s="161" t="s">
        <v>331</v>
      </c>
      <c r="H120" s="162">
        <v>90.373000000000005</v>
      </c>
      <c r="I120" s="163"/>
      <c r="L120" s="159"/>
      <c r="M120" s="164"/>
      <c r="T120" s="165"/>
      <c r="AT120" s="160" t="s">
        <v>322</v>
      </c>
      <c r="AU120" s="160" t="s">
        <v>90</v>
      </c>
      <c r="AV120" s="13" t="s">
        <v>318</v>
      </c>
      <c r="AW120" s="13" t="s">
        <v>41</v>
      </c>
      <c r="AX120" s="13" t="s">
        <v>88</v>
      </c>
      <c r="AY120" s="160" t="s">
        <v>311</v>
      </c>
    </row>
    <row r="121" spans="2:65" s="12" customFormat="1" ht="11.25" x14ac:dyDescent="0.2">
      <c r="B121" s="151"/>
      <c r="D121" s="152" t="s">
        <v>322</v>
      </c>
      <c r="F121" s="154" t="s">
        <v>7155</v>
      </c>
      <c r="H121" s="155">
        <v>361.49200000000002</v>
      </c>
      <c r="I121" s="156"/>
      <c r="L121" s="151"/>
      <c r="M121" s="157"/>
      <c r="T121" s="158"/>
      <c r="AT121" s="153" t="s">
        <v>322</v>
      </c>
      <c r="AU121" s="153" t="s">
        <v>90</v>
      </c>
      <c r="AV121" s="12" t="s">
        <v>90</v>
      </c>
      <c r="AW121" s="12" t="s">
        <v>4</v>
      </c>
      <c r="AX121" s="12" t="s">
        <v>88</v>
      </c>
      <c r="AY121" s="153" t="s">
        <v>311</v>
      </c>
    </row>
    <row r="122" spans="2:65" s="1" customFormat="1" ht="24.2" customHeight="1" x14ac:dyDescent="0.2">
      <c r="B122" s="34"/>
      <c r="C122" s="134" t="s">
        <v>350</v>
      </c>
      <c r="D122" s="134" t="s">
        <v>313</v>
      </c>
      <c r="E122" s="135" t="s">
        <v>1793</v>
      </c>
      <c r="F122" s="136" t="s">
        <v>1794</v>
      </c>
      <c r="G122" s="137" t="s">
        <v>316</v>
      </c>
      <c r="H122" s="138">
        <v>67.019000000000005</v>
      </c>
      <c r="I122" s="139"/>
      <c r="J122" s="140">
        <f>ROUND(I122*H122,2)</f>
        <v>0</v>
      </c>
      <c r="K122" s="136" t="s">
        <v>317</v>
      </c>
      <c r="L122" s="34"/>
      <c r="M122" s="141" t="s">
        <v>43</v>
      </c>
      <c r="N122" s="142" t="s">
        <v>52</v>
      </c>
      <c r="P122" s="143">
        <f>O122*H122</f>
        <v>0</v>
      </c>
      <c r="Q122" s="143">
        <v>0</v>
      </c>
      <c r="R122" s="143">
        <f>Q122*H122</f>
        <v>0</v>
      </c>
      <c r="S122" s="143">
        <v>0</v>
      </c>
      <c r="T122" s="144">
        <f>S122*H122</f>
        <v>0</v>
      </c>
      <c r="AR122" s="145" t="s">
        <v>318</v>
      </c>
      <c r="AT122" s="145" t="s">
        <v>313</v>
      </c>
      <c r="AU122" s="145" t="s">
        <v>90</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318</v>
      </c>
      <c r="BM122" s="145" t="s">
        <v>7156</v>
      </c>
    </row>
    <row r="123" spans="2:65" s="1" customFormat="1" ht="11.25" x14ac:dyDescent="0.2">
      <c r="B123" s="34"/>
      <c r="D123" s="147" t="s">
        <v>320</v>
      </c>
      <c r="F123" s="148" t="s">
        <v>1796</v>
      </c>
      <c r="I123" s="149"/>
      <c r="L123" s="34"/>
      <c r="M123" s="150"/>
      <c r="T123" s="55"/>
      <c r="AT123" s="18" t="s">
        <v>320</v>
      </c>
      <c r="AU123" s="18" t="s">
        <v>90</v>
      </c>
    </row>
    <row r="124" spans="2:65" s="12" customFormat="1" ht="11.25" x14ac:dyDescent="0.2">
      <c r="B124" s="151"/>
      <c r="D124" s="152" t="s">
        <v>322</v>
      </c>
      <c r="E124" s="153" t="s">
        <v>43</v>
      </c>
      <c r="F124" s="154" t="s">
        <v>1797</v>
      </c>
      <c r="H124" s="155">
        <v>67.019000000000005</v>
      </c>
      <c r="I124" s="156"/>
      <c r="L124" s="151"/>
      <c r="M124" s="157"/>
      <c r="T124" s="158"/>
      <c r="AT124" s="153" t="s">
        <v>322</v>
      </c>
      <c r="AU124" s="153" t="s">
        <v>90</v>
      </c>
      <c r="AV124" s="12" t="s">
        <v>90</v>
      </c>
      <c r="AW124" s="12" t="s">
        <v>41</v>
      </c>
      <c r="AX124" s="12" t="s">
        <v>88</v>
      </c>
      <c r="AY124" s="153" t="s">
        <v>311</v>
      </c>
    </row>
    <row r="125" spans="2:65" s="1" customFormat="1" ht="24.2" customHeight="1" x14ac:dyDescent="0.2">
      <c r="B125" s="34"/>
      <c r="C125" s="134" t="s">
        <v>356</v>
      </c>
      <c r="D125" s="134" t="s">
        <v>313</v>
      </c>
      <c r="E125" s="135" t="s">
        <v>1798</v>
      </c>
      <c r="F125" s="136" t="s">
        <v>1799</v>
      </c>
      <c r="G125" s="137" t="s">
        <v>316</v>
      </c>
      <c r="H125" s="138">
        <v>67.019000000000005</v>
      </c>
      <c r="I125" s="139"/>
      <c r="J125" s="140">
        <f>ROUND(I125*H125,2)</f>
        <v>0</v>
      </c>
      <c r="K125" s="136" t="s">
        <v>317</v>
      </c>
      <c r="L125" s="34"/>
      <c r="M125" s="141" t="s">
        <v>43</v>
      </c>
      <c r="N125" s="142" t="s">
        <v>52</v>
      </c>
      <c r="P125" s="143">
        <f>O125*H125</f>
        <v>0</v>
      </c>
      <c r="Q125" s="143">
        <v>0</v>
      </c>
      <c r="R125" s="143">
        <f>Q125*H125</f>
        <v>0</v>
      </c>
      <c r="S125" s="143">
        <v>0</v>
      </c>
      <c r="T125" s="144">
        <f>S125*H125</f>
        <v>0</v>
      </c>
      <c r="AR125" s="145" t="s">
        <v>318</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318</v>
      </c>
      <c r="BM125" s="145" t="s">
        <v>7157</v>
      </c>
    </row>
    <row r="126" spans="2:65" s="1" customFormat="1" ht="11.25" x14ac:dyDescent="0.2">
      <c r="B126" s="34"/>
      <c r="D126" s="147" t="s">
        <v>320</v>
      </c>
      <c r="F126" s="148" t="s">
        <v>1801</v>
      </c>
      <c r="I126" s="149"/>
      <c r="L126" s="34"/>
      <c r="M126" s="150"/>
      <c r="T126" s="55"/>
      <c r="AT126" s="18" t="s">
        <v>320</v>
      </c>
      <c r="AU126" s="18" t="s">
        <v>90</v>
      </c>
    </row>
    <row r="127" spans="2:65" s="12" customFormat="1" ht="11.25" x14ac:dyDescent="0.2">
      <c r="B127" s="151"/>
      <c r="D127" s="152" t="s">
        <v>322</v>
      </c>
      <c r="E127" s="153" t="s">
        <v>43</v>
      </c>
      <c r="F127" s="154" t="s">
        <v>1797</v>
      </c>
      <c r="H127" s="155">
        <v>67.019000000000005</v>
      </c>
      <c r="I127" s="156"/>
      <c r="L127" s="151"/>
      <c r="M127" s="157"/>
      <c r="T127" s="158"/>
      <c r="AT127" s="153" t="s">
        <v>322</v>
      </c>
      <c r="AU127" s="153" t="s">
        <v>90</v>
      </c>
      <c r="AV127" s="12" t="s">
        <v>90</v>
      </c>
      <c r="AW127" s="12" t="s">
        <v>41</v>
      </c>
      <c r="AX127" s="12" t="s">
        <v>88</v>
      </c>
      <c r="AY127" s="153" t="s">
        <v>311</v>
      </c>
    </row>
    <row r="128" spans="2:65" s="1" customFormat="1" ht="24.2" customHeight="1" x14ac:dyDescent="0.2">
      <c r="B128" s="34"/>
      <c r="C128" s="134" t="s">
        <v>362</v>
      </c>
      <c r="D128" s="134" t="s">
        <v>313</v>
      </c>
      <c r="E128" s="135" t="s">
        <v>1802</v>
      </c>
      <c r="F128" s="136" t="s">
        <v>1803</v>
      </c>
      <c r="G128" s="137" t="s">
        <v>316</v>
      </c>
      <c r="H128" s="138">
        <v>67.019000000000005</v>
      </c>
      <c r="I128" s="139"/>
      <c r="J128" s="140">
        <f>ROUND(I128*H128,2)</f>
        <v>0</v>
      </c>
      <c r="K128" s="136" t="s">
        <v>317</v>
      </c>
      <c r="L128" s="34"/>
      <c r="M128" s="141" t="s">
        <v>43</v>
      </c>
      <c r="N128" s="142" t="s">
        <v>52</v>
      </c>
      <c r="P128" s="143">
        <f>O128*H128</f>
        <v>0</v>
      </c>
      <c r="Q128" s="143">
        <v>0</v>
      </c>
      <c r="R128" s="143">
        <f>Q128*H128</f>
        <v>0</v>
      </c>
      <c r="S128" s="143">
        <v>0</v>
      </c>
      <c r="T128" s="144">
        <f>S128*H128</f>
        <v>0</v>
      </c>
      <c r="AR128" s="145" t="s">
        <v>318</v>
      </c>
      <c r="AT128" s="145" t="s">
        <v>313</v>
      </c>
      <c r="AU128" s="145" t="s">
        <v>90</v>
      </c>
      <c r="AY128" s="18" t="s">
        <v>311</v>
      </c>
      <c r="BE128" s="146">
        <f>IF(N128="základní",J128,0)</f>
        <v>0</v>
      </c>
      <c r="BF128" s="146">
        <f>IF(N128="snížená",J128,0)</f>
        <v>0</v>
      </c>
      <c r="BG128" s="146">
        <f>IF(N128="zákl. přenesená",J128,0)</f>
        <v>0</v>
      </c>
      <c r="BH128" s="146">
        <f>IF(N128="sníž. přenesená",J128,0)</f>
        <v>0</v>
      </c>
      <c r="BI128" s="146">
        <f>IF(N128="nulová",J128,0)</f>
        <v>0</v>
      </c>
      <c r="BJ128" s="18" t="s">
        <v>88</v>
      </c>
      <c r="BK128" s="146">
        <f>ROUND(I128*H128,2)</f>
        <v>0</v>
      </c>
      <c r="BL128" s="18" t="s">
        <v>318</v>
      </c>
      <c r="BM128" s="145" t="s">
        <v>7158</v>
      </c>
    </row>
    <row r="129" spans="2:65" s="1" customFormat="1" ht="11.25" x14ac:dyDescent="0.2">
      <c r="B129" s="34"/>
      <c r="D129" s="147" t="s">
        <v>320</v>
      </c>
      <c r="F129" s="148" t="s">
        <v>1805</v>
      </c>
      <c r="I129" s="149"/>
      <c r="L129" s="34"/>
      <c r="M129" s="150"/>
      <c r="T129" s="55"/>
      <c r="AT129" s="18" t="s">
        <v>320</v>
      </c>
      <c r="AU129" s="18" t="s">
        <v>90</v>
      </c>
    </row>
    <row r="130" spans="2:65" s="12" customFormat="1" ht="11.25" x14ac:dyDescent="0.2">
      <c r="B130" s="151"/>
      <c r="D130" s="152" t="s">
        <v>322</v>
      </c>
      <c r="E130" s="153" t="s">
        <v>43</v>
      </c>
      <c r="F130" s="154" t="s">
        <v>5518</v>
      </c>
      <c r="H130" s="155">
        <v>157.392</v>
      </c>
      <c r="I130" s="156"/>
      <c r="L130" s="151"/>
      <c r="M130" s="157"/>
      <c r="T130" s="158"/>
      <c r="AT130" s="153" t="s">
        <v>322</v>
      </c>
      <c r="AU130" s="153" t="s">
        <v>90</v>
      </c>
      <c r="AV130" s="12" t="s">
        <v>90</v>
      </c>
      <c r="AW130" s="12" t="s">
        <v>41</v>
      </c>
      <c r="AX130" s="12" t="s">
        <v>81</v>
      </c>
      <c r="AY130" s="153" t="s">
        <v>311</v>
      </c>
    </row>
    <row r="131" spans="2:65" s="12" customFormat="1" ht="11.25" x14ac:dyDescent="0.2">
      <c r="B131" s="151"/>
      <c r="D131" s="152" t="s">
        <v>322</v>
      </c>
      <c r="E131" s="153" t="s">
        <v>43</v>
      </c>
      <c r="F131" s="154" t="s">
        <v>5519</v>
      </c>
      <c r="H131" s="155">
        <v>-90.373000000000005</v>
      </c>
      <c r="I131" s="156"/>
      <c r="L131" s="151"/>
      <c r="M131" s="157"/>
      <c r="T131" s="158"/>
      <c r="AT131" s="153" t="s">
        <v>322</v>
      </c>
      <c r="AU131" s="153" t="s">
        <v>90</v>
      </c>
      <c r="AV131" s="12" t="s">
        <v>90</v>
      </c>
      <c r="AW131" s="12" t="s">
        <v>41</v>
      </c>
      <c r="AX131" s="12" t="s">
        <v>81</v>
      </c>
      <c r="AY131" s="153" t="s">
        <v>311</v>
      </c>
    </row>
    <row r="132" spans="2:65" s="13" customFormat="1" ht="11.25" x14ac:dyDescent="0.2">
      <c r="B132" s="159"/>
      <c r="D132" s="152" t="s">
        <v>322</v>
      </c>
      <c r="E132" s="160" t="s">
        <v>1733</v>
      </c>
      <c r="F132" s="161" t="s">
        <v>331</v>
      </c>
      <c r="H132" s="162">
        <v>67.019000000000005</v>
      </c>
      <c r="I132" s="163"/>
      <c r="L132" s="159"/>
      <c r="M132" s="164"/>
      <c r="T132" s="165"/>
      <c r="AT132" s="160" t="s">
        <v>322</v>
      </c>
      <c r="AU132" s="160" t="s">
        <v>90</v>
      </c>
      <c r="AV132" s="13" t="s">
        <v>318</v>
      </c>
      <c r="AW132" s="13" t="s">
        <v>41</v>
      </c>
      <c r="AX132" s="13" t="s">
        <v>88</v>
      </c>
      <c r="AY132" s="160" t="s">
        <v>311</v>
      </c>
    </row>
    <row r="133" spans="2:65" s="1" customFormat="1" ht="37.9" customHeight="1" x14ac:dyDescent="0.2">
      <c r="B133" s="34"/>
      <c r="C133" s="134" t="s">
        <v>368</v>
      </c>
      <c r="D133" s="134" t="s">
        <v>313</v>
      </c>
      <c r="E133" s="135" t="s">
        <v>1934</v>
      </c>
      <c r="F133" s="136" t="s">
        <v>1935</v>
      </c>
      <c r="G133" s="137" t="s">
        <v>316</v>
      </c>
      <c r="H133" s="138">
        <v>67.067999999999998</v>
      </c>
      <c r="I133" s="139"/>
      <c r="J133" s="140">
        <f>ROUND(I133*H133,2)</f>
        <v>0</v>
      </c>
      <c r="K133" s="136" t="s">
        <v>317</v>
      </c>
      <c r="L133" s="34"/>
      <c r="M133" s="141" t="s">
        <v>43</v>
      </c>
      <c r="N133" s="142" t="s">
        <v>52</v>
      </c>
      <c r="P133" s="143">
        <f>O133*H133</f>
        <v>0</v>
      </c>
      <c r="Q133" s="143">
        <v>0</v>
      </c>
      <c r="R133" s="143">
        <f>Q133*H133</f>
        <v>0</v>
      </c>
      <c r="S133" s="143">
        <v>0</v>
      </c>
      <c r="T133" s="144">
        <f>S133*H133</f>
        <v>0</v>
      </c>
      <c r="AR133" s="145" t="s">
        <v>318</v>
      </c>
      <c r="AT133" s="145" t="s">
        <v>313</v>
      </c>
      <c r="AU133" s="145" t="s">
        <v>90</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318</v>
      </c>
      <c r="BM133" s="145" t="s">
        <v>7159</v>
      </c>
    </row>
    <row r="134" spans="2:65" s="1" customFormat="1" ht="11.25" x14ac:dyDescent="0.2">
      <c r="B134" s="34"/>
      <c r="D134" s="147" t="s">
        <v>320</v>
      </c>
      <c r="F134" s="148" t="s">
        <v>1937</v>
      </c>
      <c r="I134" s="149"/>
      <c r="L134" s="34"/>
      <c r="M134" s="150"/>
      <c r="T134" s="55"/>
      <c r="AT134" s="18" t="s">
        <v>320</v>
      </c>
      <c r="AU134" s="18" t="s">
        <v>90</v>
      </c>
    </row>
    <row r="135" spans="2:65" s="14" customFormat="1" ht="11.25" x14ac:dyDescent="0.2">
      <c r="B135" s="166"/>
      <c r="D135" s="152" t="s">
        <v>322</v>
      </c>
      <c r="E135" s="167" t="s">
        <v>43</v>
      </c>
      <c r="F135" s="168" t="s">
        <v>7140</v>
      </c>
      <c r="H135" s="167" t="s">
        <v>43</v>
      </c>
      <c r="I135" s="169"/>
      <c r="L135" s="166"/>
      <c r="M135" s="170"/>
      <c r="T135" s="171"/>
      <c r="AT135" s="167" t="s">
        <v>322</v>
      </c>
      <c r="AU135" s="167" t="s">
        <v>90</v>
      </c>
      <c r="AV135" s="14" t="s">
        <v>88</v>
      </c>
      <c r="AW135" s="14" t="s">
        <v>41</v>
      </c>
      <c r="AX135" s="14" t="s">
        <v>81</v>
      </c>
      <c r="AY135" s="167" t="s">
        <v>311</v>
      </c>
    </row>
    <row r="136" spans="2:65" s="12" customFormat="1" ht="11.25" x14ac:dyDescent="0.2">
      <c r="B136" s="151"/>
      <c r="D136" s="152" t="s">
        <v>322</v>
      </c>
      <c r="E136" s="153" t="s">
        <v>43</v>
      </c>
      <c r="F136" s="154" t="s">
        <v>7160</v>
      </c>
      <c r="H136" s="155">
        <v>14.4</v>
      </c>
      <c r="I136" s="156"/>
      <c r="L136" s="151"/>
      <c r="M136" s="157"/>
      <c r="T136" s="158"/>
      <c r="AT136" s="153" t="s">
        <v>322</v>
      </c>
      <c r="AU136" s="153" t="s">
        <v>90</v>
      </c>
      <c r="AV136" s="12" t="s">
        <v>90</v>
      </c>
      <c r="AW136" s="12" t="s">
        <v>41</v>
      </c>
      <c r="AX136" s="12" t="s">
        <v>81</v>
      </c>
      <c r="AY136" s="153" t="s">
        <v>311</v>
      </c>
    </row>
    <row r="137" spans="2:65" s="12" customFormat="1" ht="11.25" x14ac:dyDescent="0.2">
      <c r="B137" s="151"/>
      <c r="D137" s="152" t="s">
        <v>322</v>
      </c>
      <c r="E137" s="153" t="s">
        <v>43</v>
      </c>
      <c r="F137" s="154" t="s">
        <v>7161</v>
      </c>
      <c r="H137" s="155">
        <v>54.018000000000001</v>
      </c>
      <c r="I137" s="156"/>
      <c r="L137" s="151"/>
      <c r="M137" s="157"/>
      <c r="T137" s="158"/>
      <c r="AT137" s="153" t="s">
        <v>322</v>
      </c>
      <c r="AU137" s="153" t="s">
        <v>90</v>
      </c>
      <c r="AV137" s="12" t="s">
        <v>90</v>
      </c>
      <c r="AW137" s="12" t="s">
        <v>41</v>
      </c>
      <c r="AX137" s="12" t="s">
        <v>81</v>
      </c>
      <c r="AY137" s="153" t="s">
        <v>311</v>
      </c>
    </row>
    <row r="138" spans="2:65" s="12" customFormat="1" ht="11.25" x14ac:dyDescent="0.2">
      <c r="B138" s="151"/>
      <c r="D138" s="152" t="s">
        <v>322</v>
      </c>
      <c r="E138" s="153" t="s">
        <v>43</v>
      </c>
      <c r="F138" s="154" t="s">
        <v>7162</v>
      </c>
      <c r="H138" s="155">
        <v>8.016</v>
      </c>
      <c r="I138" s="156"/>
      <c r="L138" s="151"/>
      <c r="M138" s="157"/>
      <c r="T138" s="158"/>
      <c r="AT138" s="153" t="s">
        <v>322</v>
      </c>
      <c r="AU138" s="153" t="s">
        <v>90</v>
      </c>
      <c r="AV138" s="12" t="s">
        <v>90</v>
      </c>
      <c r="AW138" s="12" t="s">
        <v>41</v>
      </c>
      <c r="AX138" s="12" t="s">
        <v>81</v>
      </c>
      <c r="AY138" s="153" t="s">
        <v>311</v>
      </c>
    </row>
    <row r="139" spans="2:65" s="15" customFormat="1" ht="11.25" x14ac:dyDescent="0.2">
      <c r="B139" s="184"/>
      <c r="D139" s="152" t="s">
        <v>322</v>
      </c>
      <c r="E139" s="185" t="s">
        <v>5398</v>
      </c>
      <c r="F139" s="186" t="s">
        <v>1095</v>
      </c>
      <c r="H139" s="187">
        <v>76.433999999999997</v>
      </c>
      <c r="I139" s="188"/>
      <c r="L139" s="184"/>
      <c r="M139" s="189"/>
      <c r="T139" s="190"/>
      <c r="AT139" s="185" t="s">
        <v>322</v>
      </c>
      <c r="AU139" s="185" t="s">
        <v>90</v>
      </c>
      <c r="AV139" s="15" t="s">
        <v>96</v>
      </c>
      <c r="AW139" s="15" t="s">
        <v>41</v>
      </c>
      <c r="AX139" s="15" t="s">
        <v>81</v>
      </c>
      <c r="AY139" s="185" t="s">
        <v>311</v>
      </c>
    </row>
    <row r="140" spans="2:65" s="14" customFormat="1" ht="11.25" x14ac:dyDescent="0.2">
      <c r="B140" s="166"/>
      <c r="D140" s="152" t="s">
        <v>322</v>
      </c>
      <c r="E140" s="167" t="s">
        <v>43</v>
      </c>
      <c r="F140" s="168" t="s">
        <v>5539</v>
      </c>
      <c r="H140" s="167" t="s">
        <v>43</v>
      </c>
      <c r="I140" s="169"/>
      <c r="L140" s="166"/>
      <c r="M140" s="170"/>
      <c r="T140" s="171"/>
      <c r="AT140" s="167" t="s">
        <v>322</v>
      </c>
      <c r="AU140" s="167" t="s">
        <v>90</v>
      </c>
      <c r="AV140" s="14" t="s">
        <v>88</v>
      </c>
      <c r="AW140" s="14" t="s">
        <v>41</v>
      </c>
      <c r="AX140" s="14" t="s">
        <v>81</v>
      </c>
      <c r="AY140" s="167" t="s">
        <v>311</v>
      </c>
    </row>
    <row r="141" spans="2:65" s="12" customFormat="1" ht="11.25" x14ac:dyDescent="0.2">
      <c r="B141" s="151"/>
      <c r="D141" s="152" t="s">
        <v>322</v>
      </c>
      <c r="E141" s="153" t="s">
        <v>43</v>
      </c>
      <c r="F141" s="154" t="s">
        <v>7163</v>
      </c>
      <c r="H141" s="155">
        <v>0.104</v>
      </c>
      <c r="I141" s="156"/>
      <c r="L141" s="151"/>
      <c r="M141" s="157"/>
      <c r="T141" s="158"/>
      <c r="AT141" s="153" t="s">
        <v>322</v>
      </c>
      <c r="AU141" s="153" t="s">
        <v>90</v>
      </c>
      <c r="AV141" s="12" t="s">
        <v>90</v>
      </c>
      <c r="AW141" s="12" t="s">
        <v>41</v>
      </c>
      <c r="AX141" s="12" t="s">
        <v>81</v>
      </c>
      <c r="AY141" s="153" t="s">
        <v>311</v>
      </c>
    </row>
    <row r="142" spans="2:65" s="12" customFormat="1" ht="11.25" x14ac:dyDescent="0.2">
      <c r="B142" s="151"/>
      <c r="D142" s="152" t="s">
        <v>322</v>
      </c>
      <c r="E142" s="153" t="s">
        <v>43</v>
      </c>
      <c r="F142" s="154" t="s">
        <v>7164</v>
      </c>
      <c r="H142" s="155">
        <v>1.954</v>
      </c>
      <c r="I142" s="156"/>
      <c r="L142" s="151"/>
      <c r="M142" s="157"/>
      <c r="T142" s="158"/>
      <c r="AT142" s="153" t="s">
        <v>322</v>
      </c>
      <c r="AU142" s="153" t="s">
        <v>90</v>
      </c>
      <c r="AV142" s="12" t="s">
        <v>90</v>
      </c>
      <c r="AW142" s="12" t="s">
        <v>41</v>
      </c>
      <c r="AX142" s="12" t="s">
        <v>81</v>
      </c>
      <c r="AY142" s="153" t="s">
        <v>311</v>
      </c>
    </row>
    <row r="143" spans="2:65" s="12" customFormat="1" ht="11.25" x14ac:dyDescent="0.2">
      <c r="B143" s="151"/>
      <c r="D143" s="152" t="s">
        <v>322</v>
      </c>
      <c r="E143" s="153" t="s">
        <v>43</v>
      </c>
      <c r="F143" s="154" t="s">
        <v>7165</v>
      </c>
      <c r="H143" s="155">
        <v>6.3639999999999999</v>
      </c>
      <c r="I143" s="156"/>
      <c r="L143" s="151"/>
      <c r="M143" s="157"/>
      <c r="T143" s="158"/>
      <c r="AT143" s="153" t="s">
        <v>322</v>
      </c>
      <c r="AU143" s="153" t="s">
        <v>90</v>
      </c>
      <c r="AV143" s="12" t="s">
        <v>90</v>
      </c>
      <c r="AW143" s="12" t="s">
        <v>41</v>
      </c>
      <c r="AX143" s="12" t="s">
        <v>81</v>
      </c>
      <c r="AY143" s="153" t="s">
        <v>311</v>
      </c>
    </row>
    <row r="144" spans="2:65" s="12" customFormat="1" ht="11.25" x14ac:dyDescent="0.2">
      <c r="B144" s="151"/>
      <c r="D144" s="152" t="s">
        <v>322</v>
      </c>
      <c r="E144" s="153" t="s">
        <v>43</v>
      </c>
      <c r="F144" s="154" t="s">
        <v>7166</v>
      </c>
      <c r="H144" s="155">
        <v>0.94399999999999995</v>
      </c>
      <c r="I144" s="156"/>
      <c r="L144" s="151"/>
      <c r="M144" s="157"/>
      <c r="T144" s="158"/>
      <c r="AT144" s="153" t="s">
        <v>322</v>
      </c>
      <c r="AU144" s="153" t="s">
        <v>90</v>
      </c>
      <c r="AV144" s="12" t="s">
        <v>90</v>
      </c>
      <c r="AW144" s="12" t="s">
        <v>41</v>
      </c>
      <c r="AX144" s="12" t="s">
        <v>81</v>
      </c>
      <c r="AY144" s="153" t="s">
        <v>311</v>
      </c>
    </row>
    <row r="145" spans="2:65" s="15" customFormat="1" ht="11.25" x14ac:dyDescent="0.2">
      <c r="B145" s="184"/>
      <c r="D145" s="152" t="s">
        <v>322</v>
      </c>
      <c r="E145" s="185" t="s">
        <v>5401</v>
      </c>
      <c r="F145" s="186" t="s">
        <v>1095</v>
      </c>
      <c r="H145" s="187">
        <v>9.3659999999999997</v>
      </c>
      <c r="I145" s="188"/>
      <c r="L145" s="184"/>
      <c r="M145" s="189"/>
      <c r="T145" s="190"/>
      <c r="AT145" s="185" t="s">
        <v>322</v>
      </c>
      <c r="AU145" s="185" t="s">
        <v>90</v>
      </c>
      <c r="AV145" s="15" t="s">
        <v>96</v>
      </c>
      <c r="AW145" s="15" t="s">
        <v>41</v>
      </c>
      <c r="AX145" s="15" t="s">
        <v>81</v>
      </c>
      <c r="AY145" s="185" t="s">
        <v>311</v>
      </c>
    </row>
    <row r="146" spans="2:65" s="12" customFormat="1" ht="11.25" x14ac:dyDescent="0.2">
      <c r="B146" s="151"/>
      <c r="D146" s="152" t="s">
        <v>322</v>
      </c>
      <c r="E146" s="153" t="s">
        <v>43</v>
      </c>
      <c r="F146" s="154" t="s">
        <v>5559</v>
      </c>
      <c r="H146" s="155">
        <v>67.067999999999998</v>
      </c>
      <c r="I146" s="156"/>
      <c r="L146" s="151"/>
      <c r="M146" s="157"/>
      <c r="T146" s="158"/>
      <c r="AT146" s="153" t="s">
        <v>322</v>
      </c>
      <c r="AU146" s="153" t="s">
        <v>90</v>
      </c>
      <c r="AV146" s="12" t="s">
        <v>90</v>
      </c>
      <c r="AW146" s="12" t="s">
        <v>41</v>
      </c>
      <c r="AX146" s="12" t="s">
        <v>88</v>
      </c>
      <c r="AY146" s="153" t="s">
        <v>311</v>
      </c>
    </row>
    <row r="147" spans="2:65" s="1" customFormat="1" ht="16.5" customHeight="1" x14ac:dyDescent="0.2">
      <c r="B147" s="34"/>
      <c r="C147" s="172" t="s">
        <v>376</v>
      </c>
      <c r="D147" s="172" t="s">
        <v>634</v>
      </c>
      <c r="E147" s="173" t="s">
        <v>5560</v>
      </c>
      <c r="F147" s="174" t="s">
        <v>5561</v>
      </c>
      <c r="G147" s="175" t="s">
        <v>371</v>
      </c>
      <c r="H147" s="176">
        <v>134.136</v>
      </c>
      <c r="I147" s="177"/>
      <c r="J147" s="178">
        <f>ROUND(I147*H147,2)</f>
        <v>0</v>
      </c>
      <c r="K147" s="174" t="s">
        <v>317</v>
      </c>
      <c r="L147" s="179"/>
      <c r="M147" s="180" t="s">
        <v>43</v>
      </c>
      <c r="N147" s="181" t="s">
        <v>52</v>
      </c>
      <c r="P147" s="143">
        <f>O147*H147</f>
        <v>0</v>
      </c>
      <c r="Q147" s="143">
        <v>0</v>
      </c>
      <c r="R147" s="143">
        <f>Q147*H147</f>
        <v>0</v>
      </c>
      <c r="S147" s="143">
        <v>0</v>
      </c>
      <c r="T147" s="144">
        <f>S147*H147</f>
        <v>0</v>
      </c>
      <c r="AR147" s="145" t="s">
        <v>362</v>
      </c>
      <c r="AT147" s="145" t="s">
        <v>634</v>
      </c>
      <c r="AU147" s="145" t="s">
        <v>90</v>
      </c>
      <c r="AY147" s="18" t="s">
        <v>311</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318</v>
      </c>
      <c r="BM147" s="145" t="s">
        <v>7167</v>
      </c>
    </row>
    <row r="148" spans="2:65" s="12" customFormat="1" ht="11.25" x14ac:dyDescent="0.2">
      <c r="B148" s="151"/>
      <c r="D148" s="152" t="s">
        <v>322</v>
      </c>
      <c r="F148" s="154" t="s">
        <v>7168</v>
      </c>
      <c r="H148" s="155">
        <v>134.136</v>
      </c>
      <c r="I148" s="156"/>
      <c r="L148" s="151"/>
      <c r="M148" s="157"/>
      <c r="T148" s="158"/>
      <c r="AT148" s="153" t="s">
        <v>322</v>
      </c>
      <c r="AU148" s="153" t="s">
        <v>90</v>
      </c>
      <c r="AV148" s="12" t="s">
        <v>90</v>
      </c>
      <c r="AW148" s="12" t="s">
        <v>4</v>
      </c>
      <c r="AX148" s="12" t="s">
        <v>88</v>
      </c>
      <c r="AY148" s="153" t="s">
        <v>311</v>
      </c>
    </row>
    <row r="149" spans="2:65" s="11" customFormat="1" ht="22.9" customHeight="1" x14ac:dyDescent="0.2">
      <c r="B149" s="122"/>
      <c r="D149" s="123" t="s">
        <v>80</v>
      </c>
      <c r="E149" s="132" t="s">
        <v>318</v>
      </c>
      <c r="F149" s="132" t="s">
        <v>501</v>
      </c>
      <c r="I149" s="125"/>
      <c r="J149" s="133">
        <f>BK149</f>
        <v>0</v>
      </c>
      <c r="L149" s="122"/>
      <c r="M149" s="127"/>
      <c r="P149" s="128">
        <f>SUM(P150:P156)</f>
        <v>0</v>
      </c>
      <c r="R149" s="128">
        <f>SUM(R150:R156)</f>
        <v>0</v>
      </c>
      <c r="T149" s="129">
        <f>SUM(T150:T156)</f>
        <v>0</v>
      </c>
      <c r="AR149" s="123" t="s">
        <v>88</v>
      </c>
      <c r="AT149" s="130" t="s">
        <v>80</v>
      </c>
      <c r="AU149" s="130" t="s">
        <v>88</v>
      </c>
      <c r="AY149" s="123" t="s">
        <v>311</v>
      </c>
      <c r="BK149" s="131">
        <f>SUM(BK150:BK156)</f>
        <v>0</v>
      </c>
    </row>
    <row r="150" spans="2:65" s="1" customFormat="1" ht="16.5" customHeight="1" x14ac:dyDescent="0.2">
      <c r="B150" s="34"/>
      <c r="C150" s="134" t="s">
        <v>399</v>
      </c>
      <c r="D150" s="134" t="s">
        <v>313</v>
      </c>
      <c r="E150" s="135" t="s">
        <v>1943</v>
      </c>
      <c r="F150" s="136" t="s">
        <v>1944</v>
      </c>
      <c r="G150" s="137" t="s">
        <v>316</v>
      </c>
      <c r="H150" s="138">
        <v>13.939</v>
      </c>
      <c r="I150" s="139"/>
      <c r="J150" s="140">
        <f>ROUND(I150*H150,2)</f>
        <v>0</v>
      </c>
      <c r="K150" s="136" t="s">
        <v>317</v>
      </c>
      <c r="L150" s="34"/>
      <c r="M150" s="141" t="s">
        <v>43</v>
      </c>
      <c r="N150" s="142" t="s">
        <v>52</v>
      </c>
      <c r="P150" s="143">
        <f>O150*H150</f>
        <v>0</v>
      </c>
      <c r="Q150" s="143">
        <v>0</v>
      </c>
      <c r="R150" s="143">
        <f>Q150*H150</f>
        <v>0</v>
      </c>
      <c r="S150" s="143">
        <v>0</v>
      </c>
      <c r="T150" s="144">
        <f>S150*H150</f>
        <v>0</v>
      </c>
      <c r="AR150" s="145" t="s">
        <v>318</v>
      </c>
      <c r="AT150" s="145" t="s">
        <v>313</v>
      </c>
      <c r="AU150" s="145" t="s">
        <v>90</v>
      </c>
      <c r="AY150" s="18" t="s">
        <v>311</v>
      </c>
      <c r="BE150" s="146">
        <f>IF(N150="základní",J150,0)</f>
        <v>0</v>
      </c>
      <c r="BF150" s="146">
        <f>IF(N150="snížená",J150,0)</f>
        <v>0</v>
      </c>
      <c r="BG150" s="146">
        <f>IF(N150="zákl. přenesená",J150,0)</f>
        <v>0</v>
      </c>
      <c r="BH150" s="146">
        <f>IF(N150="sníž. přenesená",J150,0)</f>
        <v>0</v>
      </c>
      <c r="BI150" s="146">
        <f>IF(N150="nulová",J150,0)</f>
        <v>0</v>
      </c>
      <c r="BJ150" s="18" t="s">
        <v>88</v>
      </c>
      <c r="BK150" s="146">
        <f>ROUND(I150*H150,2)</f>
        <v>0</v>
      </c>
      <c r="BL150" s="18" t="s">
        <v>318</v>
      </c>
      <c r="BM150" s="145" t="s">
        <v>7169</v>
      </c>
    </row>
    <row r="151" spans="2:65" s="1" customFormat="1" ht="11.25" x14ac:dyDescent="0.2">
      <c r="B151" s="34"/>
      <c r="D151" s="147" t="s">
        <v>320</v>
      </c>
      <c r="F151" s="148" t="s">
        <v>1946</v>
      </c>
      <c r="I151" s="149"/>
      <c r="L151" s="34"/>
      <c r="M151" s="150"/>
      <c r="T151" s="55"/>
      <c r="AT151" s="18" t="s">
        <v>320</v>
      </c>
      <c r="AU151" s="18" t="s">
        <v>90</v>
      </c>
    </row>
    <row r="152" spans="2:65" s="14" customFormat="1" ht="11.25" x14ac:dyDescent="0.2">
      <c r="B152" s="166"/>
      <c r="D152" s="152" t="s">
        <v>322</v>
      </c>
      <c r="E152" s="167" t="s">
        <v>43</v>
      </c>
      <c r="F152" s="168" t="s">
        <v>7140</v>
      </c>
      <c r="H152" s="167" t="s">
        <v>43</v>
      </c>
      <c r="I152" s="169"/>
      <c r="L152" s="166"/>
      <c r="M152" s="170"/>
      <c r="T152" s="171"/>
      <c r="AT152" s="167" t="s">
        <v>322</v>
      </c>
      <c r="AU152" s="167" t="s">
        <v>90</v>
      </c>
      <c r="AV152" s="14" t="s">
        <v>88</v>
      </c>
      <c r="AW152" s="14" t="s">
        <v>41</v>
      </c>
      <c r="AX152" s="14" t="s">
        <v>81</v>
      </c>
      <c r="AY152" s="167" t="s">
        <v>311</v>
      </c>
    </row>
    <row r="153" spans="2:65" s="12" customFormat="1" ht="11.25" x14ac:dyDescent="0.2">
      <c r="B153" s="151"/>
      <c r="D153" s="152" t="s">
        <v>322</v>
      </c>
      <c r="E153" s="153" t="s">
        <v>43</v>
      </c>
      <c r="F153" s="154" t="s">
        <v>7170</v>
      </c>
      <c r="H153" s="155">
        <v>3.6</v>
      </c>
      <c r="I153" s="156"/>
      <c r="L153" s="151"/>
      <c r="M153" s="157"/>
      <c r="T153" s="158"/>
      <c r="AT153" s="153" t="s">
        <v>322</v>
      </c>
      <c r="AU153" s="153" t="s">
        <v>90</v>
      </c>
      <c r="AV153" s="12" t="s">
        <v>90</v>
      </c>
      <c r="AW153" s="12" t="s">
        <v>41</v>
      </c>
      <c r="AX153" s="12" t="s">
        <v>81</v>
      </c>
      <c r="AY153" s="153" t="s">
        <v>311</v>
      </c>
    </row>
    <row r="154" spans="2:65" s="12" customFormat="1" ht="11.25" x14ac:dyDescent="0.2">
      <c r="B154" s="151"/>
      <c r="D154" s="152" t="s">
        <v>322</v>
      </c>
      <c r="E154" s="153" t="s">
        <v>43</v>
      </c>
      <c r="F154" s="154" t="s">
        <v>7171</v>
      </c>
      <c r="H154" s="155">
        <v>9.0030000000000001</v>
      </c>
      <c r="I154" s="156"/>
      <c r="L154" s="151"/>
      <c r="M154" s="157"/>
      <c r="T154" s="158"/>
      <c r="AT154" s="153" t="s">
        <v>322</v>
      </c>
      <c r="AU154" s="153" t="s">
        <v>90</v>
      </c>
      <c r="AV154" s="12" t="s">
        <v>90</v>
      </c>
      <c r="AW154" s="12" t="s">
        <v>41</v>
      </c>
      <c r="AX154" s="12" t="s">
        <v>81</v>
      </c>
      <c r="AY154" s="153" t="s">
        <v>311</v>
      </c>
    </row>
    <row r="155" spans="2:65" s="12" customFormat="1" ht="11.25" x14ac:dyDescent="0.2">
      <c r="B155" s="151"/>
      <c r="D155" s="152" t="s">
        <v>322</v>
      </c>
      <c r="E155" s="153" t="s">
        <v>43</v>
      </c>
      <c r="F155" s="154" t="s">
        <v>7172</v>
      </c>
      <c r="H155" s="155">
        <v>1.3360000000000001</v>
      </c>
      <c r="I155" s="156"/>
      <c r="L155" s="151"/>
      <c r="M155" s="157"/>
      <c r="T155" s="158"/>
      <c r="AT155" s="153" t="s">
        <v>322</v>
      </c>
      <c r="AU155" s="153" t="s">
        <v>90</v>
      </c>
      <c r="AV155" s="12" t="s">
        <v>90</v>
      </c>
      <c r="AW155" s="12" t="s">
        <v>41</v>
      </c>
      <c r="AX155" s="12" t="s">
        <v>81</v>
      </c>
      <c r="AY155" s="153" t="s">
        <v>311</v>
      </c>
    </row>
    <row r="156" spans="2:65" s="13" customFormat="1" ht="11.25" x14ac:dyDescent="0.2">
      <c r="B156" s="159"/>
      <c r="D156" s="152" t="s">
        <v>322</v>
      </c>
      <c r="E156" s="160" t="s">
        <v>1724</v>
      </c>
      <c r="F156" s="161" t="s">
        <v>331</v>
      </c>
      <c r="H156" s="162">
        <v>13.939</v>
      </c>
      <c r="I156" s="163"/>
      <c r="L156" s="159"/>
      <c r="M156" s="164"/>
      <c r="T156" s="165"/>
      <c r="AT156" s="160" t="s">
        <v>322</v>
      </c>
      <c r="AU156" s="160" t="s">
        <v>90</v>
      </c>
      <c r="AV156" s="13" t="s">
        <v>318</v>
      </c>
      <c r="AW156" s="13" t="s">
        <v>41</v>
      </c>
      <c r="AX156" s="13" t="s">
        <v>88</v>
      </c>
      <c r="AY156" s="160" t="s">
        <v>311</v>
      </c>
    </row>
    <row r="157" spans="2:65" s="11" customFormat="1" ht="22.9" customHeight="1" x14ac:dyDescent="0.2">
      <c r="B157" s="122"/>
      <c r="D157" s="123" t="s">
        <v>80</v>
      </c>
      <c r="E157" s="132" t="s">
        <v>362</v>
      </c>
      <c r="F157" s="132" t="s">
        <v>1948</v>
      </c>
      <c r="I157" s="125"/>
      <c r="J157" s="133">
        <f>BK157</f>
        <v>0</v>
      </c>
      <c r="L157" s="122"/>
      <c r="M157" s="127"/>
      <c r="P157" s="128">
        <f>SUM(P158:P281)</f>
        <v>0</v>
      </c>
      <c r="R157" s="128">
        <f>SUM(R158:R281)</f>
        <v>11.837611779999996</v>
      </c>
      <c r="T157" s="129">
        <f>SUM(T158:T281)</f>
        <v>6.8986999999999998</v>
      </c>
      <c r="AR157" s="123" t="s">
        <v>88</v>
      </c>
      <c r="AT157" s="130" t="s">
        <v>80</v>
      </c>
      <c r="AU157" s="130" t="s">
        <v>88</v>
      </c>
      <c r="AY157" s="123" t="s">
        <v>311</v>
      </c>
      <c r="BK157" s="131">
        <f>SUM(BK158:BK281)</f>
        <v>0</v>
      </c>
    </row>
    <row r="158" spans="2:65" s="1" customFormat="1" ht="16.5" customHeight="1" x14ac:dyDescent="0.2">
      <c r="B158" s="34"/>
      <c r="C158" s="134" t="s">
        <v>599</v>
      </c>
      <c r="D158" s="134" t="s">
        <v>313</v>
      </c>
      <c r="E158" s="135" t="s">
        <v>7173</v>
      </c>
      <c r="F158" s="136" t="s">
        <v>7174</v>
      </c>
      <c r="G158" s="137" t="s">
        <v>379</v>
      </c>
      <c r="H158" s="138">
        <v>13.36</v>
      </c>
      <c r="I158" s="139"/>
      <c r="J158" s="140">
        <f>ROUND(I158*H158,2)</f>
        <v>0</v>
      </c>
      <c r="K158" s="136" t="s">
        <v>317</v>
      </c>
      <c r="L158" s="34"/>
      <c r="M158" s="141" t="s">
        <v>43</v>
      </c>
      <c r="N158" s="142" t="s">
        <v>52</v>
      </c>
      <c r="P158" s="143">
        <f>O158*H158</f>
        <v>0</v>
      </c>
      <c r="Q158" s="143">
        <v>0</v>
      </c>
      <c r="R158" s="143">
        <f>Q158*H158</f>
        <v>0</v>
      </c>
      <c r="S158" s="143">
        <v>0.155</v>
      </c>
      <c r="T158" s="144">
        <f>S158*H158</f>
        <v>2.0707999999999998</v>
      </c>
      <c r="AR158" s="145" t="s">
        <v>318</v>
      </c>
      <c r="AT158" s="145" t="s">
        <v>313</v>
      </c>
      <c r="AU158" s="145" t="s">
        <v>90</v>
      </c>
      <c r="AY158" s="18" t="s">
        <v>311</v>
      </c>
      <c r="BE158" s="146">
        <f>IF(N158="základní",J158,0)</f>
        <v>0</v>
      </c>
      <c r="BF158" s="146">
        <f>IF(N158="snížená",J158,0)</f>
        <v>0</v>
      </c>
      <c r="BG158" s="146">
        <f>IF(N158="zákl. přenesená",J158,0)</f>
        <v>0</v>
      </c>
      <c r="BH158" s="146">
        <f>IF(N158="sníž. přenesená",J158,0)</f>
        <v>0</v>
      </c>
      <c r="BI158" s="146">
        <f>IF(N158="nulová",J158,0)</f>
        <v>0</v>
      </c>
      <c r="BJ158" s="18" t="s">
        <v>88</v>
      </c>
      <c r="BK158" s="146">
        <f>ROUND(I158*H158,2)</f>
        <v>0</v>
      </c>
      <c r="BL158" s="18" t="s">
        <v>318</v>
      </c>
      <c r="BM158" s="145" t="s">
        <v>7175</v>
      </c>
    </row>
    <row r="159" spans="2:65" s="1" customFormat="1" ht="11.25" x14ac:dyDescent="0.2">
      <c r="B159" s="34"/>
      <c r="D159" s="147" t="s">
        <v>320</v>
      </c>
      <c r="F159" s="148" t="s">
        <v>7176</v>
      </c>
      <c r="I159" s="149"/>
      <c r="L159" s="34"/>
      <c r="M159" s="150"/>
      <c r="T159" s="55"/>
      <c r="AT159" s="18" t="s">
        <v>320</v>
      </c>
      <c r="AU159" s="18" t="s">
        <v>90</v>
      </c>
    </row>
    <row r="160" spans="2:65" s="12" customFormat="1" ht="11.25" x14ac:dyDescent="0.2">
      <c r="B160" s="151"/>
      <c r="D160" s="152" t="s">
        <v>322</v>
      </c>
      <c r="E160" s="153" t="s">
        <v>43</v>
      </c>
      <c r="F160" s="154" t="s">
        <v>7177</v>
      </c>
      <c r="H160" s="155">
        <v>13.36</v>
      </c>
      <c r="I160" s="156"/>
      <c r="L160" s="151"/>
      <c r="M160" s="157"/>
      <c r="T160" s="158"/>
      <c r="AT160" s="153" t="s">
        <v>322</v>
      </c>
      <c r="AU160" s="153" t="s">
        <v>90</v>
      </c>
      <c r="AV160" s="12" t="s">
        <v>90</v>
      </c>
      <c r="AW160" s="12" t="s">
        <v>41</v>
      </c>
      <c r="AX160" s="12" t="s">
        <v>88</v>
      </c>
      <c r="AY160" s="153" t="s">
        <v>311</v>
      </c>
    </row>
    <row r="161" spans="2:65" s="1" customFormat="1" ht="24.2" customHeight="1" x14ac:dyDescent="0.2">
      <c r="B161" s="34"/>
      <c r="C161" s="134" t="s">
        <v>545</v>
      </c>
      <c r="D161" s="134" t="s">
        <v>313</v>
      </c>
      <c r="E161" s="135" t="s">
        <v>7178</v>
      </c>
      <c r="F161" s="136" t="s">
        <v>7179</v>
      </c>
      <c r="G161" s="137" t="s">
        <v>379</v>
      </c>
      <c r="H161" s="138">
        <v>13.36</v>
      </c>
      <c r="I161" s="139"/>
      <c r="J161" s="140">
        <f>ROUND(I161*H161,2)</f>
        <v>0</v>
      </c>
      <c r="K161" s="136" t="s">
        <v>317</v>
      </c>
      <c r="L161" s="34"/>
      <c r="M161" s="141" t="s">
        <v>43</v>
      </c>
      <c r="N161" s="142" t="s">
        <v>52</v>
      </c>
      <c r="P161" s="143">
        <f>O161*H161</f>
        <v>0</v>
      </c>
      <c r="Q161" s="143">
        <v>8.0000000000000007E-5</v>
      </c>
      <c r="R161" s="143">
        <f>Q161*H161</f>
        <v>1.0688E-3</v>
      </c>
      <c r="S161" s="143">
        <v>0</v>
      </c>
      <c r="T161" s="144">
        <f>S161*H161</f>
        <v>0</v>
      </c>
      <c r="AR161" s="145" t="s">
        <v>318</v>
      </c>
      <c r="AT161" s="145" t="s">
        <v>313</v>
      </c>
      <c r="AU161" s="145" t="s">
        <v>90</v>
      </c>
      <c r="AY161" s="18" t="s">
        <v>311</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318</v>
      </c>
      <c r="BM161" s="145" t="s">
        <v>7180</v>
      </c>
    </row>
    <row r="162" spans="2:65" s="1" customFormat="1" ht="11.25" x14ac:dyDescent="0.2">
      <c r="B162" s="34"/>
      <c r="D162" s="147" t="s">
        <v>320</v>
      </c>
      <c r="F162" s="148" t="s">
        <v>7181</v>
      </c>
      <c r="I162" s="149"/>
      <c r="L162" s="34"/>
      <c r="M162" s="150"/>
      <c r="T162" s="55"/>
      <c r="AT162" s="18" t="s">
        <v>320</v>
      </c>
      <c r="AU162" s="18" t="s">
        <v>90</v>
      </c>
    </row>
    <row r="163" spans="2:65" s="12" customFormat="1" ht="11.25" x14ac:dyDescent="0.2">
      <c r="B163" s="151"/>
      <c r="D163" s="152" t="s">
        <v>322</v>
      </c>
      <c r="E163" s="153" t="s">
        <v>43</v>
      </c>
      <c r="F163" s="154" t="s">
        <v>7177</v>
      </c>
      <c r="H163" s="155">
        <v>13.36</v>
      </c>
      <c r="I163" s="156"/>
      <c r="L163" s="151"/>
      <c r="M163" s="157"/>
      <c r="T163" s="158"/>
      <c r="AT163" s="153" t="s">
        <v>322</v>
      </c>
      <c r="AU163" s="153" t="s">
        <v>90</v>
      </c>
      <c r="AV163" s="12" t="s">
        <v>90</v>
      </c>
      <c r="AW163" s="12" t="s">
        <v>41</v>
      </c>
      <c r="AX163" s="12" t="s">
        <v>88</v>
      </c>
      <c r="AY163" s="153" t="s">
        <v>311</v>
      </c>
    </row>
    <row r="164" spans="2:65" s="1" customFormat="1" ht="16.5" customHeight="1" x14ac:dyDescent="0.2">
      <c r="B164" s="34"/>
      <c r="C164" s="172" t="s">
        <v>551</v>
      </c>
      <c r="D164" s="172" t="s">
        <v>634</v>
      </c>
      <c r="E164" s="173" t="s">
        <v>7182</v>
      </c>
      <c r="F164" s="174" t="s">
        <v>7183</v>
      </c>
      <c r="G164" s="175" t="s">
        <v>379</v>
      </c>
      <c r="H164" s="176">
        <v>13.56</v>
      </c>
      <c r="I164" s="177"/>
      <c r="J164" s="178">
        <f>ROUND(I164*H164,2)</f>
        <v>0</v>
      </c>
      <c r="K164" s="174" t="s">
        <v>317</v>
      </c>
      <c r="L164" s="179"/>
      <c r="M164" s="180" t="s">
        <v>43</v>
      </c>
      <c r="N164" s="181" t="s">
        <v>52</v>
      </c>
      <c r="P164" s="143">
        <f>O164*H164</f>
        <v>0</v>
      </c>
      <c r="Q164" s="143">
        <v>7.1999999999999995E-2</v>
      </c>
      <c r="R164" s="143">
        <f>Q164*H164</f>
        <v>0.97631999999999997</v>
      </c>
      <c r="S164" s="143">
        <v>0</v>
      </c>
      <c r="T164" s="144">
        <f>S164*H164</f>
        <v>0</v>
      </c>
      <c r="AR164" s="145" t="s">
        <v>362</v>
      </c>
      <c r="AT164" s="145" t="s">
        <v>634</v>
      </c>
      <c r="AU164" s="145" t="s">
        <v>90</v>
      </c>
      <c r="AY164" s="18" t="s">
        <v>311</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318</v>
      </c>
      <c r="BM164" s="145" t="s">
        <v>7184</v>
      </c>
    </row>
    <row r="165" spans="2:65" s="12" customFormat="1" ht="11.25" x14ac:dyDescent="0.2">
      <c r="B165" s="151"/>
      <c r="D165" s="152" t="s">
        <v>322</v>
      </c>
      <c r="F165" s="154" t="s">
        <v>7185</v>
      </c>
      <c r="H165" s="155">
        <v>13.56</v>
      </c>
      <c r="I165" s="156"/>
      <c r="L165" s="151"/>
      <c r="M165" s="157"/>
      <c r="T165" s="158"/>
      <c r="AT165" s="153" t="s">
        <v>322</v>
      </c>
      <c r="AU165" s="153" t="s">
        <v>90</v>
      </c>
      <c r="AV165" s="12" t="s">
        <v>90</v>
      </c>
      <c r="AW165" s="12" t="s">
        <v>4</v>
      </c>
      <c r="AX165" s="12" t="s">
        <v>88</v>
      </c>
      <c r="AY165" s="153" t="s">
        <v>311</v>
      </c>
    </row>
    <row r="166" spans="2:65" s="1" customFormat="1" ht="24.2" customHeight="1" x14ac:dyDescent="0.2">
      <c r="B166" s="34"/>
      <c r="C166" s="134" t="s">
        <v>7</v>
      </c>
      <c r="D166" s="134" t="s">
        <v>313</v>
      </c>
      <c r="E166" s="135" t="s">
        <v>5756</v>
      </c>
      <c r="F166" s="136" t="s">
        <v>5757</v>
      </c>
      <c r="G166" s="137" t="s">
        <v>379</v>
      </c>
      <c r="H166" s="138">
        <v>95.6</v>
      </c>
      <c r="I166" s="139"/>
      <c r="J166" s="140">
        <f>ROUND(I166*H166,2)</f>
        <v>0</v>
      </c>
      <c r="K166" s="136" t="s">
        <v>317</v>
      </c>
      <c r="L166" s="34"/>
      <c r="M166" s="141" t="s">
        <v>43</v>
      </c>
      <c r="N166" s="142" t="s">
        <v>52</v>
      </c>
      <c r="P166" s="143">
        <f>O166*H166</f>
        <v>0</v>
      </c>
      <c r="Q166" s="143">
        <v>0</v>
      </c>
      <c r="R166" s="143">
        <f>Q166*H166</f>
        <v>0</v>
      </c>
      <c r="S166" s="143">
        <v>0</v>
      </c>
      <c r="T166" s="144">
        <f>S166*H166</f>
        <v>0</v>
      </c>
      <c r="AR166" s="145" t="s">
        <v>318</v>
      </c>
      <c r="AT166" s="145" t="s">
        <v>313</v>
      </c>
      <c r="AU166" s="145" t="s">
        <v>90</v>
      </c>
      <c r="AY166" s="18" t="s">
        <v>311</v>
      </c>
      <c r="BE166" s="146">
        <f>IF(N166="základní",J166,0)</f>
        <v>0</v>
      </c>
      <c r="BF166" s="146">
        <f>IF(N166="snížená",J166,0)</f>
        <v>0</v>
      </c>
      <c r="BG166" s="146">
        <f>IF(N166="zákl. přenesená",J166,0)</f>
        <v>0</v>
      </c>
      <c r="BH166" s="146">
        <f>IF(N166="sníž. přenesená",J166,0)</f>
        <v>0</v>
      </c>
      <c r="BI166" s="146">
        <f>IF(N166="nulová",J166,0)</f>
        <v>0</v>
      </c>
      <c r="BJ166" s="18" t="s">
        <v>88</v>
      </c>
      <c r="BK166" s="146">
        <f>ROUND(I166*H166,2)</f>
        <v>0</v>
      </c>
      <c r="BL166" s="18" t="s">
        <v>318</v>
      </c>
      <c r="BM166" s="145" t="s">
        <v>7186</v>
      </c>
    </row>
    <row r="167" spans="2:65" s="1" customFormat="1" ht="11.25" x14ac:dyDescent="0.2">
      <c r="B167" s="34"/>
      <c r="D167" s="147" t="s">
        <v>320</v>
      </c>
      <c r="F167" s="148" t="s">
        <v>5759</v>
      </c>
      <c r="I167" s="149"/>
      <c r="L167" s="34"/>
      <c r="M167" s="150"/>
      <c r="T167" s="55"/>
      <c r="AT167" s="18" t="s">
        <v>320</v>
      </c>
      <c r="AU167" s="18" t="s">
        <v>90</v>
      </c>
    </row>
    <row r="168" spans="2:65" s="12" customFormat="1" ht="11.25" x14ac:dyDescent="0.2">
      <c r="B168" s="151"/>
      <c r="D168" s="152" t="s">
        <v>322</v>
      </c>
      <c r="E168" s="153" t="s">
        <v>43</v>
      </c>
      <c r="F168" s="154" t="s">
        <v>7187</v>
      </c>
      <c r="H168" s="155">
        <v>20.6</v>
      </c>
      <c r="I168" s="156"/>
      <c r="L168" s="151"/>
      <c r="M168" s="157"/>
      <c r="T168" s="158"/>
      <c r="AT168" s="153" t="s">
        <v>322</v>
      </c>
      <c r="AU168" s="153" t="s">
        <v>90</v>
      </c>
      <c r="AV168" s="12" t="s">
        <v>90</v>
      </c>
      <c r="AW168" s="12" t="s">
        <v>41</v>
      </c>
      <c r="AX168" s="12" t="s">
        <v>81</v>
      </c>
      <c r="AY168" s="153" t="s">
        <v>311</v>
      </c>
    </row>
    <row r="169" spans="2:65" s="12" customFormat="1" ht="11.25" x14ac:dyDescent="0.2">
      <c r="B169" s="151"/>
      <c r="D169" s="152" t="s">
        <v>322</v>
      </c>
      <c r="E169" s="153" t="s">
        <v>43</v>
      </c>
      <c r="F169" s="154" t="s">
        <v>7188</v>
      </c>
      <c r="H169" s="155">
        <v>75</v>
      </c>
      <c r="I169" s="156"/>
      <c r="L169" s="151"/>
      <c r="M169" s="157"/>
      <c r="T169" s="158"/>
      <c r="AT169" s="153" t="s">
        <v>322</v>
      </c>
      <c r="AU169" s="153" t="s">
        <v>90</v>
      </c>
      <c r="AV169" s="12" t="s">
        <v>90</v>
      </c>
      <c r="AW169" s="12" t="s">
        <v>41</v>
      </c>
      <c r="AX169" s="12" t="s">
        <v>81</v>
      </c>
      <c r="AY169" s="153" t="s">
        <v>311</v>
      </c>
    </row>
    <row r="170" spans="2:65" s="13" customFormat="1" ht="11.25" x14ac:dyDescent="0.2">
      <c r="B170" s="159"/>
      <c r="D170" s="152" t="s">
        <v>322</v>
      </c>
      <c r="E170" s="160" t="s">
        <v>43</v>
      </c>
      <c r="F170" s="161" t="s">
        <v>331</v>
      </c>
      <c r="H170" s="162">
        <v>95.6</v>
      </c>
      <c r="I170" s="163"/>
      <c r="L170" s="159"/>
      <c r="M170" s="164"/>
      <c r="T170" s="165"/>
      <c r="AT170" s="160" t="s">
        <v>322</v>
      </c>
      <c r="AU170" s="160" t="s">
        <v>90</v>
      </c>
      <c r="AV170" s="13" t="s">
        <v>318</v>
      </c>
      <c r="AW170" s="13" t="s">
        <v>41</v>
      </c>
      <c r="AX170" s="13" t="s">
        <v>88</v>
      </c>
      <c r="AY170" s="160" t="s">
        <v>311</v>
      </c>
    </row>
    <row r="171" spans="2:65" s="1" customFormat="1" ht="16.5" customHeight="1" x14ac:dyDescent="0.2">
      <c r="B171" s="34"/>
      <c r="C171" s="172" t="s">
        <v>455</v>
      </c>
      <c r="D171" s="172" t="s">
        <v>634</v>
      </c>
      <c r="E171" s="173" t="s">
        <v>5763</v>
      </c>
      <c r="F171" s="174" t="s">
        <v>5764</v>
      </c>
      <c r="G171" s="175" t="s">
        <v>379</v>
      </c>
      <c r="H171" s="176">
        <v>97.034000000000006</v>
      </c>
      <c r="I171" s="177"/>
      <c r="J171" s="178">
        <f>ROUND(I171*H171,2)</f>
        <v>0</v>
      </c>
      <c r="K171" s="174" t="s">
        <v>317</v>
      </c>
      <c r="L171" s="179"/>
      <c r="M171" s="180" t="s">
        <v>43</v>
      </c>
      <c r="N171" s="181" t="s">
        <v>52</v>
      </c>
      <c r="P171" s="143">
        <f>O171*H171</f>
        <v>0</v>
      </c>
      <c r="Q171" s="143">
        <v>2.1099999999999999E-3</v>
      </c>
      <c r="R171" s="143">
        <f>Q171*H171</f>
        <v>0.20474174000000001</v>
      </c>
      <c r="S171" s="143">
        <v>0</v>
      </c>
      <c r="T171" s="144">
        <f>S171*H171</f>
        <v>0</v>
      </c>
      <c r="AR171" s="145" t="s">
        <v>362</v>
      </c>
      <c r="AT171" s="145" t="s">
        <v>634</v>
      </c>
      <c r="AU171" s="145" t="s">
        <v>90</v>
      </c>
      <c r="AY171" s="18" t="s">
        <v>311</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318</v>
      </c>
      <c r="BM171" s="145" t="s">
        <v>7189</v>
      </c>
    </row>
    <row r="172" spans="2:65" s="12" customFormat="1" ht="11.25" x14ac:dyDescent="0.2">
      <c r="B172" s="151"/>
      <c r="D172" s="152" t="s">
        <v>322</v>
      </c>
      <c r="F172" s="154" t="s">
        <v>7190</v>
      </c>
      <c r="H172" s="155">
        <v>97.034000000000006</v>
      </c>
      <c r="I172" s="156"/>
      <c r="L172" s="151"/>
      <c r="M172" s="157"/>
      <c r="T172" s="158"/>
      <c r="AT172" s="153" t="s">
        <v>322</v>
      </c>
      <c r="AU172" s="153" t="s">
        <v>90</v>
      </c>
      <c r="AV172" s="12" t="s">
        <v>90</v>
      </c>
      <c r="AW172" s="12" t="s">
        <v>4</v>
      </c>
      <c r="AX172" s="12" t="s">
        <v>88</v>
      </c>
      <c r="AY172" s="153" t="s">
        <v>311</v>
      </c>
    </row>
    <row r="173" spans="2:65" s="1" customFormat="1" ht="16.5" customHeight="1" x14ac:dyDescent="0.2">
      <c r="B173" s="34"/>
      <c r="C173" s="134" t="s">
        <v>686</v>
      </c>
      <c r="D173" s="134" t="s">
        <v>313</v>
      </c>
      <c r="E173" s="135" t="s">
        <v>7191</v>
      </c>
      <c r="F173" s="136" t="s">
        <v>7192</v>
      </c>
      <c r="G173" s="137" t="s">
        <v>379</v>
      </c>
      <c r="H173" s="138">
        <v>75</v>
      </c>
      <c r="I173" s="139"/>
      <c r="J173" s="140">
        <f>ROUND(I173*H173,2)</f>
        <v>0</v>
      </c>
      <c r="K173" s="136" t="s">
        <v>317</v>
      </c>
      <c r="L173" s="34"/>
      <c r="M173" s="141" t="s">
        <v>43</v>
      </c>
      <c r="N173" s="142" t="s">
        <v>52</v>
      </c>
      <c r="P173" s="143">
        <f>O173*H173</f>
        <v>0</v>
      </c>
      <c r="Q173" s="143">
        <v>0</v>
      </c>
      <c r="R173" s="143">
        <f>Q173*H173</f>
        <v>0</v>
      </c>
      <c r="S173" s="143">
        <v>5.0000000000000001E-3</v>
      </c>
      <c r="T173" s="144">
        <f>S173*H173</f>
        <v>0.375</v>
      </c>
      <c r="AR173" s="145" t="s">
        <v>318</v>
      </c>
      <c r="AT173" s="145" t="s">
        <v>313</v>
      </c>
      <c r="AU173" s="145" t="s">
        <v>90</v>
      </c>
      <c r="AY173" s="18" t="s">
        <v>311</v>
      </c>
      <c r="BE173" s="146">
        <f>IF(N173="základní",J173,0)</f>
        <v>0</v>
      </c>
      <c r="BF173" s="146">
        <f>IF(N173="snížená",J173,0)</f>
        <v>0</v>
      </c>
      <c r="BG173" s="146">
        <f>IF(N173="zákl. přenesená",J173,0)</f>
        <v>0</v>
      </c>
      <c r="BH173" s="146">
        <f>IF(N173="sníž. přenesená",J173,0)</f>
        <v>0</v>
      </c>
      <c r="BI173" s="146">
        <f>IF(N173="nulová",J173,0)</f>
        <v>0</v>
      </c>
      <c r="BJ173" s="18" t="s">
        <v>88</v>
      </c>
      <c r="BK173" s="146">
        <f>ROUND(I173*H173,2)</f>
        <v>0</v>
      </c>
      <c r="BL173" s="18" t="s">
        <v>318</v>
      </c>
      <c r="BM173" s="145" t="s">
        <v>7193</v>
      </c>
    </row>
    <row r="174" spans="2:65" s="1" customFormat="1" ht="11.25" x14ac:dyDescent="0.2">
      <c r="B174" s="34"/>
      <c r="D174" s="147" t="s">
        <v>320</v>
      </c>
      <c r="F174" s="148" t="s">
        <v>7194</v>
      </c>
      <c r="I174" s="149"/>
      <c r="L174" s="34"/>
      <c r="M174" s="150"/>
      <c r="T174" s="55"/>
      <c r="AT174" s="18" t="s">
        <v>320</v>
      </c>
      <c r="AU174" s="18" t="s">
        <v>90</v>
      </c>
    </row>
    <row r="175" spans="2:65" s="12" customFormat="1" ht="11.25" x14ac:dyDescent="0.2">
      <c r="B175" s="151"/>
      <c r="D175" s="152" t="s">
        <v>322</v>
      </c>
      <c r="E175" s="153" t="s">
        <v>43</v>
      </c>
      <c r="F175" s="154" t="s">
        <v>7188</v>
      </c>
      <c r="H175" s="155">
        <v>75</v>
      </c>
      <c r="I175" s="156"/>
      <c r="L175" s="151"/>
      <c r="M175" s="157"/>
      <c r="T175" s="158"/>
      <c r="AT175" s="153" t="s">
        <v>322</v>
      </c>
      <c r="AU175" s="153" t="s">
        <v>90</v>
      </c>
      <c r="AV175" s="12" t="s">
        <v>90</v>
      </c>
      <c r="AW175" s="12" t="s">
        <v>41</v>
      </c>
      <c r="AX175" s="12" t="s">
        <v>88</v>
      </c>
      <c r="AY175" s="153" t="s">
        <v>311</v>
      </c>
    </row>
    <row r="176" spans="2:65" s="1" customFormat="1" ht="24.2" customHeight="1" x14ac:dyDescent="0.2">
      <c r="B176" s="34"/>
      <c r="C176" s="134" t="s">
        <v>605</v>
      </c>
      <c r="D176" s="134" t="s">
        <v>313</v>
      </c>
      <c r="E176" s="135" t="s">
        <v>5776</v>
      </c>
      <c r="F176" s="136" t="s">
        <v>5777</v>
      </c>
      <c r="G176" s="137" t="s">
        <v>379</v>
      </c>
      <c r="H176" s="138">
        <v>106.8</v>
      </c>
      <c r="I176" s="139"/>
      <c r="J176" s="140">
        <f>ROUND(I176*H176,2)</f>
        <v>0</v>
      </c>
      <c r="K176" s="136" t="s">
        <v>317</v>
      </c>
      <c r="L176" s="34"/>
      <c r="M176" s="141" t="s">
        <v>43</v>
      </c>
      <c r="N176" s="142" t="s">
        <v>52</v>
      </c>
      <c r="P176" s="143">
        <f>O176*H176</f>
        <v>0</v>
      </c>
      <c r="Q176" s="143">
        <v>0</v>
      </c>
      <c r="R176" s="143">
        <f>Q176*H176</f>
        <v>0</v>
      </c>
      <c r="S176" s="143">
        <v>0</v>
      </c>
      <c r="T176" s="144">
        <f>S176*H176</f>
        <v>0</v>
      </c>
      <c r="AR176" s="145" t="s">
        <v>318</v>
      </c>
      <c r="AT176" s="145" t="s">
        <v>313</v>
      </c>
      <c r="AU176" s="145" t="s">
        <v>90</v>
      </c>
      <c r="AY176" s="18" t="s">
        <v>311</v>
      </c>
      <c r="BE176" s="146">
        <f>IF(N176="základní",J176,0)</f>
        <v>0</v>
      </c>
      <c r="BF176" s="146">
        <f>IF(N176="snížená",J176,0)</f>
        <v>0</v>
      </c>
      <c r="BG176" s="146">
        <f>IF(N176="zákl. přenesená",J176,0)</f>
        <v>0</v>
      </c>
      <c r="BH176" s="146">
        <f>IF(N176="sníž. přenesená",J176,0)</f>
        <v>0</v>
      </c>
      <c r="BI176" s="146">
        <f>IF(N176="nulová",J176,0)</f>
        <v>0</v>
      </c>
      <c r="BJ176" s="18" t="s">
        <v>88</v>
      </c>
      <c r="BK176" s="146">
        <f>ROUND(I176*H176,2)</f>
        <v>0</v>
      </c>
      <c r="BL176" s="18" t="s">
        <v>318</v>
      </c>
      <c r="BM176" s="145" t="s">
        <v>7195</v>
      </c>
    </row>
    <row r="177" spans="2:65" s="1" customFormat="1" ht="11.25" x14ac:dyDescent="0.2">
      <c r="B177" s="34"/>
      <c r="D177" s="147" t="s">
        <v>320</v>
      </c>
      <c r="F177" s="148" t="s">
        <v>5779</v>
      </c>
      <c r="I177" s="149"/>
      <c r="L177" s="34"/>
      <c r="M177" s="150"/>
      <c r="T177" s="55"/>
      <c r="AT177" s="18" t="s">
        <v>320</v>
      </c>
      <c r="AU177" s="18" t="s">
        <v>90</v>
      </c>
    </row>
    <row r="178" spans="2:65" s="12" customFormat="1" ht="11.25" x14ac:dyDescent="0.2">
      <c r="B178" s="151"/>
      <c r="D178" s="152" t="s">
        <v>322</v>
      </c>
      <c r="E178" s="153" t="s">
        <v>43</v>
      </c>
      <c r="F178" s="154" t="s">
        <v>7196</v>
      </c>
      <c r="H178" s="155">
        <v>99</v>
      </c>
      <c r="I178" s="156"/>
      <c r="L178" s="151"/>
      <c r="M178" s="157"/>
      <c r="T178" s="158"/>
      <c r="AT178" s="153" t="s">
        <v>322</v>
      </c>
      <c r="AU178" s="153" t="s">
        <v>90</v>
      </c>
      <c r="AV178" s="12" t="s">
        <v>90</v>
      </c>
      <c r="AW178" s="12" t="s">
        <v>41</v>
      </c>
      <c r="AX178" s="12" t="s">
        <v>81</v>
      </c>
      <c r="AY178" s="153" t="s">
        <v>311</v>
      </c>
    </row>
    <row r="179" spans="2:65" s="12" customFormat="1" ht="11.25" x14ac:dyDescent="0.2">
      <c r="B179" s="151"/>
      <c r="D179" s="152" t="s">
        <v>322</v>
      </c>
      <c r="E179" s="153" t="s">
        <v>43</v>
      </c>
      <c r="F179" s="154" t="s">
        <v>7197</v>
      </c>
      <c r="H179" s="155">
        <v>7.8</v>
      </c>
      <c r="I179" s="156"/>
      <c r="L179" s="151"/>
      <c r="M179" s="157"/>
      <c r="T179" s="158"/>
      <c r="AT179" s="153" t="s">
        <v>322</v>
      </c>
      <c r="AU179" s="153" t="s">
        <v>90</v>
      </c>
      <c r="AV179" s="12" t="s">
        <v>90</v>
      </c>
      <c r="AW179" s="12" t="s">
        <v>41</v>
      </c>
      <c r="AX179" s="12" t="s">
        <v>81</v>
      </c>
      <c r="AY179" s="153" t="s">
        <v>311</v>
      </c>
    </row>
    <row r="180" spans="2:65" s="13" customFormat="1" ht="11.25" x14ac:dyDescent="0.2">
      <c r="B180" s="159"/>
      <c r="D180" s="152" t="s">
        <v>322</v>
      </c>
      <c r="E180" s="160" t="s">
        <v>43</v>
      </c>
      <c r="F180" s="161" t="s">
        <v>331</v>
      </c>
      <c r="H180" s="162">
        <v>106.8</v>
      </c>
      <c r="I180" s="163"/>
      <c r="L180" s="159"/>
      <c r="M180" s="164"/>
      <c r="T180" s="165"/>
      <c r="AT180" s="160" t="s">
        <v>322</v>
      </c>
      <c r="AU180" s="160" t="s">
        <v>90</v>
      </c>
      <c r="AV180" s="13" t="s">
        <v>318</v>
      </c>
      <c r="AW180" s="13" t="s">
        <v>41</v>
      </c>
      <c r="AX180" s="13" t="s">
        <v>88</v>
      </c>
      <c r="AY180" s="160" t="s">
        <v>311</v>
      </c>
    </row>
    <row r="181" spans="2:65" s="1" customFormat="1" ht="16.5" customHeight="1" x14ac:dyDescent="0.2">
      <c r="B181" s="34"/>
      <c r="C181" s="172" t="s">
        <v>611</v>
      </c>
      <c r="D181" s="172" t="s">
        <v>634</v>
      </c>
      <c r="E181" s="173" t="s">
        <v>7198</v>
      </c>
      <c r="F181" s="174" t="s">
        <v>7199</v>
      </c>
      <c r="G181" s="175" t="s">
        <v>379</v>
      </c>
      <c r="H181" s="176">
        <v>108.402</v>
      </c>
      <c r="I181" s="177"/>
      <c r="J181" s="178">
        <f>ROUND(I181*H181,2)</f>
        <v>0</v>
      </c>
      <c r="K181" s="174" t="s">
        <v>317</v>
      </c>
      <c r="L181" s="179"/>
      <c r="M181" s="180" t="s">
        <v>43</v>
      </c>
      <c r="N181" s="181" t="s">
        <v>52</v>
      </c>
      <c r="P181" s="143">
        <f>O181*H181</f>
        <v>0</v>
      </c>
      <c r="Q181" s="143">
        <v>8.5199999999999998E-3</v>
      </c>
      <c r="R181" s="143">
        <f>Q181*H181</f>
        <v>0.92358503999999997</v>
      </c>
      <c r="S181" s="143">
        <v>0</v>
      </c>
      <c r="T181" s="144">
        <f>S181*H181</f>
        <v>0</v>
      </c>
      <c r="AR181" s="145" t="s">
        <v>362</v>
      </c>
      <c r="AT181" s="145" t="s">
        <v>634</v>
      </c>
      <c r="AU181" s="145" t="s">
        <v>90</v>
      </c>
      <c r="AY181" s="18" t="s">
        <v>311</v>
      </c>
      <c r="BE181" s="146">
        <f>IF(N181="základní",J181,0)</f>
        <v>0</v>
      </c>
      <c r="BF181" s="146">
        <f>IF(N181="snížená",J181,0)</f>
        <v>0</v>
      </c>
      <c r="BG181" s="146">
        <f>IF(N181="zákl. přenesená",J181,0)</f>
        <v>0</v>
      </c>
      <c r="BH181" s="146">
        <f>IF(N181="sníž. přenesená",J181,0)</f>
        <v>0</v>
      </c>
      <c r="BI181" s="146">
        <f>IF(N181="nulová",J181,0)</f>
        <v>0</v>
      </c>
      <c r="BJ181" s="18" t="s">
        <v>88</v>
      </c>
      <c r="BK181" s="146">
        <f>ROUND(I181*H181,2)</f>
        <v>0</v>
      </c>
      <c r="BL181" s="18" t="s">
        <v>318</v>
      </c>
      <c r="BM181" s="145" t="s">
        <v>7200</v>
      </c>
    </row>
    <row r="182" spans="2:65" s="12" customFormat="1" ht="11.25" x14ac:dyDescent="0.2">
      <c r="B182" s="151"/>
      <c r="D182" s="152" t="s">
        <v>322</v>
      </c>
      <c r="F182" s="154" t="s">
        <v>7201</v>
      </c>
      <c r="H182" s="155">
        <v>108.402</v>
      </c>
      <c r="I182" s="156"/>
      <c r="L182" s="151"/>
      <c r="M182" s="157"/>
      <c r="T182" s="158"/>
      <c r="AT182" s="153" t="s">
        <v>322</v>
      </c>
      <c r="AU182" s="153" t="s">
        <v>90</v>
      </c>
      <c r="AV182" s="12" t="s">
        <v>90</v>
      </c>
      <c r="AW182" s="12" t="s">
        <v>4</v>
      </c>
      <c r="AX182" s="12" t="s">
        <v>88</v>
      </c>
      <c r="AY182" s="153" t="s">
        <v>311</v>
      </c>
    </row>
    <row r="183" spans="2:65" s="1" customFormat="1" ht="24.2" customHeight="1" x14ac:dyDescent="0.2">
      <c r="B183" s="34"/>
      <c r="C183" s="134" t="s">
        <v>657</v>
      </c>
      <c r="D183" s="134" t="s">
        <v>313</v>
      </c>
      <c r="E183" s="135" t="s">
        <v>5791</v>
      </c>
      <c r="F183" s="136" t="s">
        <v>5792</v>
      </c>
      <c r="G183" s="137" t="s">
        <v>379</v>
      </c>
      <c r="H183" s="138">
        <v>10</v>
      </c>
      <c r="I183" s="139"/>
      <c r="J183" s="140">
        <f>ROUND(I183*H183,2)</f>
        <v>0</v>
      </c>
      <c r="K183" s="136" t="s">
        <v>317</v>
      </c>
      <c r="L183" s="34"/>
      <c r="M183" s="141" t="s">
        <v>43</v>
      </c>
      <c r="N183" s="142" t="s">
        <v>52</v>
      </c>
      <c r="P183" s="143">
        <f>O183*H183</f>
        <v>0</v>
      </c>
      <c r="Q183" s="143">
        <v>0</v>
      </c>
      <c r="R183" s="143">
        <f>Q183*H183</f>
        <v>0</v>
      </c>
      <c r="S183" s="143">
        <v>0</v>
      </c>
      <c r="T183" s="144">
        <f>S183*H183</f>
        <v>0</v>
      </c>
      <c r="AR183" s="145" t="s">
        <v>318</v>
      </c>
      <c r="AT183" s="145" t="s">
        <v>313</v>
      </c>
      <c r="AU183" s="145" t="s">
        <v>90</v>
      </c>
      <c r="AY183" s="18" t="s">
        <v>311</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318</v>
      </c>
      <c r="BM183" s="145" t="s">
        <v>7202</v>
      </c>
    </row>
    <row r="184" spans="2:65" s="1" customFormat="1" ht="11.25" x14ac:dyDescent="0.2">
      <c r="B184" s="34"/>
      <c r="D184" s="147" t="s">
        <v>320</v>
      </c>
      <c r="F184" s="148" t="s">
        <v>5794</v>
      </c>
      <c r="I184" s="149"/>
      <c r="L184" s="34"/>
      <c r="M184" s="150"/>
      <c r="T184" s="55"/>
      <c r="AT184" s="18" t="s">
        <v>320</v>
      </c>
      <c r="AU184" s="18" t="s">
        <v>90</v>
      </c>
    </row>
    <row r="185" spans="2:65" s="12" customFormat="1" ht="11.25" x14ac:dyDescent="0.2">
      <c r="B185" s="151"/>
      <c r="D185" s="152" t="s">
        <v>322</v>
      </c>
      <c r="E185" s="153" t="s">
        <v>43</v>
      </c>
      <c r="F185" s="154" t="s">
        <v>7203</v>
      </c>
      <c r="H185" s="155">
        <v>10</v>
      </c>
      <c r="I185" s="156"/>
      <c r="L185" s="151"/>
      <c r="M185" s="157"/>
      <c r="T185" s="158"/>
      <c r="AT185" s="153" t="s">
        <v>322</v>
      </c>
      <c r="AU185" s="153" t="s">
        <v>90</v>
      </c>
      <c r="AV185" s="12" t="s">
        <v>90</v>
      </c>
      <c r="AW185" s="12" t="s">
        <v>41</v>
      </c>
      <c r="AX185" s="12" t="s">
        <v>88</v>
      </c>
      <c r="AY185" s="153" t="s">
        <v>311</v>
      </c>
    </row>
    <row r="186" spans="2:65" s="1" customFormat="1" ht="16.5" customHeight="1" x14ac:dyDescent="0.2">
      <c r="B186" s="34"/>
      <c r="C186" s="172" t="s">
        <v>663</v>
      </c>
      <c r="D186" s="172" t="s">
        <v>634</v>
      </c>
      <c r="E186" s="173" t="s">
        <v>5798</v>
      </c>
      <c r="F186" s="174" t="s">
        <v>5799</v>
      </c>
      <c r="G186" s="175" t="s">
        <v>379</v>
      </c>
      <c r="H186" s="176">
        <v>10.15</v>
      </c>
      <c r="I186" s="177"/>
      <c r="J186" s="178">
        <f>ROUND(I186*H186,2)</f>
        <v>0</v>
      </c>
      <c r="K186" s="174" t="s">
        <v>317</v>
      </c>
      <c r="L186" s="179"/>
      <c r="M186" s="180" t="s">
        <v>43</v>
      </c>
      <c r="N186" s="181" t="s">
        <v>52</v>
      </c>
      <c r="P186" s="143">
        <f>O186*H186</f>
        <v>0</v>
      </c>
      <c r="Q186" s="143">
        <v>1.6199999999999999E-2</v>
      </c>
      <c r="R186" s="143">
        <f>Q186*H186</f>
        <v>0.16442999999999999</v>
      </c>
      <c r="S186" s="143">
        <v>0</v>
      </c>
      <c r="T186" s="144">
        <f>S186*H186</f>
        <v>0</v>
      </c>
      <c r="AR186" s="145" t="s">
        <v>362</v>
      </c>
      <c r="AT186" s="145" t="s">
        <v>634</v>
      </c>
      <c r="AU186" s="145" t="s">
        <v>90</v>
      </c>
      <c r="AY186" s="18" t="s">
        <v>311</v>
      </c>
      <c r="BE186" s="146">
        <f>IF(N186="základní",J186,0)</f>
        <v>0</v>
      </c>
      <c r="BF186" s="146">
        <f>IF(N186="snížená",J186,0)</f>
        <v>0</v>
      </c>
      <c r="BG186" s="146">
        <f>IF(N186="zákl. přenesená",J186,0)</f>
        <v>0</v>
      </c>
      <c r="BH186" s="146">
        <f>IF(N186="sníž. přenesená",J186,0)</f>
        <v>0</v>
      </c>
      <c r="BI186" s="146">
        <f>IF(N186="nulová",J186,0)</f>
        <v>0</v>
      </c>
      <c r="BJ186" s="18" t="s">
        <v>88</v>
      </c>
      <c r="BK186" s="146">
        <f>ROUND(I186*H186,2)</f>
        <v>0</v>
      </c>
      <c r="BL186" s="18" t="s">
        <v>318</v>
      </c>
      <c r="BM186" s="145" t="s">
        <v>7204</v>
      </c>
    </row>
    <row r="187" spans="2:65" s="12" customFormat="1" ht="11.25" x14ac:dyDescent="0.2">
      <c r="B187" s="151"/>
      <c r="D187" s="152" t="s">
        <v>322</v>
      </c>
      <c r="F187" s="154" t="s">
        <v>7205</v>
      </c>
      <c r="H187" s="155">
        <v>10.15</v>
      </c>
      <c r="I187" s="156"/>
      <c r="L187" s="151"/>
      <c r="M187" s="157"/>
      <c r="T187" s="158"/>
      <c r="AT187" s="153" t="s">
        <v>322</v>
      </c>
      <c r="AU187" s="153" t="s">
        <v>90</v>
      </c>
      <c r="AV187" s="12" t="s">
        <v>90</v>
      </c>
      <c r="AW187" s="12" t="s">
        <v>4</v>
      </c>
      <c r="AX187" s="12" t="s">
        <v>88</v>
      </c>
      <c r="AY187" s="153" t="s">
        <v>311</v>
      </c>
    </row>
    <row r="188" spans="2:65" s="1" customFormat="1" ht="21.75" customHeight="1" x14ac:dyDescent="0.2">
      <c r="B188" s="34"/>
      <c r="C188" s="134" t="s">
        <v>651</v>
      </c>
      <c r="D188" s="134" t="s">
        <v>313</v>
      </c>
      <c r="E188" s="135" t="s">
        <v>7206</v>
      </c>
      <c r="F188" s="136" t="s">
        <v>7207</v>
      </c>
      <c r="G188" s="137" t="s">
        <v>379</v>
      </c>
      <c r="H188" s="138">
        <v>116.8</v>
      </c>
      <c r="I188" s="139"/>
      <c r="J188" s="140">
        <f>ROUND(I188*H188,2)</f>
        <v>0</v>
      </c>
      <c r="K188" s="136" t="s">
        <v>317</v>
      </c>
      <c r="L188" s="34"/>
      <c r="M188" s="141" t="s">
        <v>43</v>
      </c>
      <c r="N188" s="142" t="s">
        <v>52</v>
      </c>
      <c r="P188" s="143">
        <f>O188*H188</f>
        <v>0</v>
      </c>
      <c r="Q188" s="143">
        <v>0</v>
      </c>
      <c r="R188" s="143">
        <f>Q188*H188</f>
        <v>0</v>
      </c>
      <c r="S188" s="143">
        <v>1.4999999999999999E-2</v>
      </c>
      <c r="T188" s="144">
        <f>S188*H188</f>
        <v>1.752</v>
      </c>
      <c r="AR188" s="145" t="s">
        <v>318</v>
      </c>
      <c r="AT188" s="145" t="s">
        <v>313</v>
      </c>
      <c r="AU188" s="145" t="s">
        <v>90</v>
      </c>
      <c r="AY188" s="18" t="s">
        <v>311</v>
      </c>
      <c r="BE188" s="146">
        <f>IF(N188="základní",J188,0)</f>
        <v>0</v>
      </c>
      <c r="BF188" s="146">
        <f>IF(N188="snížená",J188,0)</f>
        <v>0</v>
      </c>
      <c r="BG188" s="146">
        <f>IF(N188="zákl. přenesená",J188,0)</f>
        <v>0</v>
      </c>
      <c r="BH188" s="146">
        <f>IF(N188="sníž. přenesená",J188,0)</f>
        <v>0</v>
      </c>
      <c r="BI188" s="146">
        <f>IF(N188="nulová",J188,0)</f>
        <v>0</v>
      </c>
      <c r="BJ188" s="18" t="s">
        <v>88</v>
      </c>
      <c r="BK188" s="146">
        <f>ROUND(I188*H188,2)</f>
        <v>0</v>
      </c>
      <c r="BL188" s="18" t="s">
        <v>318</v>
      </c>
      <c r="BM188" s="145" t="s">
        <v>7208</v>
      </c>
    </row>
    <row r="189" spans="2:65" s="1" customFormat="1" ht="11.25" x14ac:dyDescent="0.2">
      <c r="B189" s="34"/>
      <c r="D189" s="147" t="s">
        <v>320</v>
      </c>
      <c r="F189" s="148" t="s">
        <v>7209</v>
      </c>
      <c r="I189" s="149"/>
      <c r="L189" s="34"/>
      <c r="M189" s="150"/>
      <c r="T189" s="55"/>
      <c r="AT189" s="18" t="s">
        <v>320</v>
      </c>
      <c r="AU189" s="18" t="s">
        <v>90</v>
      </c>
    </row>
    <row r="190" spans="2:65" s="12" customFormat="1" ht="11.25" x14ac:dyDescent="0.2">
      <c r="B190" s="151"/>
      <c r="D190" s="152" t="s">
        <v>322</v>
      </c>
      <c r="E190" s="153" t="s">
        <v>43</v>
      </c>
      <c r="F190" s="154" t="s">
        <v>7196</v>
      </c>
      <c r="H190" s="155">
        <v>99</v>
      </c>
      <c r="I190" s="156"/>
      <c r="L190" s="151"/>
      <c r="M190" s="157"/>
      <c r="T190" s="158"/>
      <c r="AT190" s="153" t="s">
        <v>322</v>
      </c>
      <c r="AU190" s="153" t="s">
        <v>90</v>
      </c>
      <c r="AV190" s="12" t="s">
        <v>90</v>
      </c>
      <c r="AW190" s="12" t="s">
        <v>41</v>
      </c>
      <c r="AX190" s="12" t="s">
        <v>81</v>
      </c>
      <c r="AY190" s="153" t="s">
        <v>311</v>
      </c>
    </row>
    <row r="191" spans="2:65" s="12" customFormat="1" ht="11.25" x14ac:dyDescent="0.2">
      <c r="B191" s="151"/>
      <c r="D191" s="152" t="s">
        <v>322</v>
      </c>
      <c r="E191" s="153" t="s">
        <v>43</v>
      </c>
      <c r="F191" s="154" t="s">
        <v>7197</v>
      </c>
      <c r="H191" s="155">
        <v>7.8</v>
      </c>
      <c r="I191" s="156"/>
      <c r="L191" s="151"/>
      <c r="M191" s="157"/>
      <c r="T191" s="158"/>
      <c r="AT191" s="153" t="s">
        <v>322</v>
      </c>
      <c r="AU191" s="153" t="s">
        <v>90</v>
      </c>
      <c r="AV191" s="12" t="s">
        <v>90</v>
      </c>
      <c r="AW191" s="12" t="s">
        <v>41</v>
      </c>
      <c r="AX191" s="12" t="s">
        <v>81</v>
      </c>
      <c r="AY191" s="153" t="s">
        <v>311</v>
      </c>
    </row>
    <row r="192" spans="2:65" s="12" customFormat="1" ht="11.25" x14ac:dyDescent="0.2">
      <c r="B192" s="151"/>
      <c r="D192" s="152" t="s">
        <v>322</v>
      </c>
      <c r="E192" s="153" t="s">
        <v>43</v>
      </c>
      <c r="F192" s="154" t="s">
        <v>7203</v>
      </c>
      <c r="H192" s="155">
        <v>10</v>
      </c>
      <c r="I192" s="156"/>
      <c r="L192" s="151"/>
      <c r="M192" s="157"/>
      <c r="T192" s="158"/>
      <c r="AT192" s="153" t="s">
        <v>322</v>
      </c>
      <c r="AU192" s="153" t="s">
        <v>90</v>
      </c>
      <c r="AV192" s="12" t="s">
        <v>90</v>
      </c>
      <c r="AW192" s="12" t="s">
        <v>41</v>
      </c>
      <c r="AX192" s="12" t="s">
        <v>81</v>
      </c>
      <c r="AY192" s="153" t="s">
        <v>311</v>
      </c>
    </row>
    <row r="193" spans="2:65" s="13" customFormat="1" ht="11.25" x14ac:dyDescent="0.2">
      <c r="B193" s="159"/>
      <c r="D193" s="152" t="s">
        <v>322</v>
      </c>
      <c r="E193" s="160" t="s">
        <v>43</v>
      </c>
      <c r="F193" s="161" t="s">
        <v>331</v>
      </c>
      <c r="H193" s="162">
        <v>116.8</v>
      </c>
      <c r="I193" s="163"/>
      <c r="L193" s="159"/>
      <c r="M193" s="164"/>
      <c r="T193" s="165"/>
      <c r="AT193" s="160" t="s">
        <v>322</v>
      </c>
      <c r="AU193" s="160" t="s">
        <v>90</v>
      </c>
      <c r="AV193" s="13" t="s">
        <v>318</v>
      </c>
      <c r="AW193" s="13" t="s">
        <v>41</v>
      </c>
      <c r="AX193" s="13" t="s">
        <v>88</v>
      </c>
      <c r="AY193" s="160" t="s">
        <v>311</v>
      </c>
    </row>
    <row r="194" spans="2:65" s="1" customFormat="1" ht="16.5" customHeight="1" x14ac:dyDescent="0.2">
      <c r="B194" s="34"/>
      <c r="C194" s="134" t="s">
        <v>557</v>
      </c>
      <c r="D194" s="134" t="s">
        <v>313</v>
      </c>
      <c r="E194" s="135" t="s">
        <v>7210</v>
      </c>
      <c r="F194" s="136" t="s">
        <v>7211</v>
      </c>
      <c r="G194" s="137" t="s">
        <v>379</v>
      </c>
      <c r="H194" s="138">
        <v>90.03</v>
      </c>
      <c r="I194" s="139"/>
      <c r="J194" s="140">
        <f>ROUND(I194*H194,2)</f>
        <v>0</v>
      </c>
      <c r="K194" s="136" t="s">
        <v>317</v>
      </c>
      <c r="L194" s="34"/>
      <c r="M194" s="141" t="s">
        <v>43</v>
      </c>
      <c r="N194" s="142" t="s">
        <v>52</v>
      </c>
      <c r="P194" s="143">
        <f>O194*H194</f>
        <v>0</v>
      </c>
      <c r="Q194" s="143">
        <v>2.0000000000000002E-5</v>
      </c>
      <c r="R194" s="143">
        <f>Q194*H194</f>
        <v>1.8006000000000001E-3</v>
      </c>
      <c r="S194" s="143">
        <v>0</v>
      </c>
      <c r="T194" s="144">
        <f>S194*H194</f>
        <v>0</v>
      </c>
      <c r="AR194" s="145" t="s">
        <v>318</v>
      </c>
      <c r="AT194" s="145" t="s">
        <v>313</v>
      </c>
      <c r="AU194" s="145" t="s">
        <v>90</v>
      </c>
      <c r="AY194" s="18" t="s">
        <v>311</v>
      </c>
      <c r="BE194" s="146">
        <f>IF(N194="základní",J194,0)</f>
        <v>0</v>
      </c>
      <c r="BF194" s="146">
        <f>IF(N194="snížená",J194,0)</f>
        <v>0</v>
      </c>
      <c r="BG194" s="146">
        <f>IF(N194="zákl. přenesená",J194,0)</f>
        <v>0</v>
      </c>
      <c r="BH194" s="146">
        <f>IF(N194="sníž. přenesená",J194,0)</f>
        <v>0</v>
      </c>
      <c r="BI194" s="146">
        <f>IF(N194="nulová",J194,0)</f>
        <v>0</v>
      </c>
      <c r="BJ194" s="18" t="s">
        <v>88</v>
      </c>
      <c r="BK194" s="146">
        <f>ROUND(I194*H194,2)</f>
        <v>0</v>
      </c>
      <c r="BL194" s="18" t="s">
        <v>318</v>
      </c>
      <c r="BM194" s="145" t="s">
        <v>7212</v>
      </c>
    </row>
    <row r="195" spans="2:65" s="1" customFormat="1" ht="11.25" x14ac:dyDescent="0.2">
      <c r="B195" s="34"/>
      <c r="D195" s="147" t="s">
        <v>320</v>
      </c>
      <c r="F195" s="148" t="s">
        <v>7213</v>
      </c>
      <c r="I195" s="149"/>
      <c r="L195" s="34"/>
      <c r="M195" s="150"/>
      <c r="T195" s="55"/>
      <c r="AT195" s="18" t="s">
        <v>320</v>
      </c>
      <c r="AU195" s="18" t="s">
        <v>90</v>
      </c>
    </row>
    <row r="196" spans="2:65" s="12" customFormat="1" ht="11.25" x14ac:dyDescent="0.2">
      <c r="B196" s="151"/>
      <c r="D196" s="152" t="s">
        <v>322</v>
      </c>
      <c r="E196" s="153" t="s">
        <v>43</v>
      </c>
      <c r="F196" s="154" t="s">
        <v>7214</v>
      </c>
      <c r="H196" s="155">
        <v>90.03</v>
      </c>
      <c r="I196" s="156"/>
      <c r="L196" s="151"/>
      <c r="M196" s="157"/>
      <c r="T196" s="158"/>
      <c r="AT196" s="153" t="s">
        <v>322</v>
      </c>
      <c r="AU196" s="153" t="s">
        <v>90</v>
      </c>
      <c r="AV196" s="12" t="s">
        <v>90</v>
      </c>
      <c r="AW196" s="12" t="s">
        <v>41</v>
      </c>
      <c r="AX196" s="12" t="s">
        <v>88</v>
      </c>
      <c r="AY196" s="153" t="s">
        <v>311</v>
      </c>
    </row>
    <row r="197" spans="2:65" s="1" customFormat="1" ht="16.5" customHeight="1" x14ac:dyDescent="0.2">
      <c r="B197" s="34"/>
      <c r="C197" s="172" t="s">
        <v>562</v>
      </c>
      <c r="D197" s="172" t="s">
        <v>634</v>
      </c>
      <c r="E197" s="173" t="s">
        <v>7215</v>
      </c>
      <c r="F197" s="174" t="s">
        <v>7216</v>
      </c>
      <c r="G197" s="175" t="s">
        <v>379</v>
      </c>
      <c r="H197" s="176">
        <v>92.730999999999995</v>
      </c>
      <c r="I197" s="177"/>
      <c r="J197" s="178">
        <f>ROUND(I197*H197,2)</f>
        <v>0</v>
      </c>
      <c r="K197" s="174" t="s">
        <v>317</v>
      </c>
      <c r="L197" s="179"/>
      <c r="M197" s="180" t="s">
        <v>43</v>
      </c>
      <c r="N197" s="181" t="s">
        <v>52</v>
      </c>
      <c r="P197" s="143">
        <f>O197*H197</f>
        <v>0</v>
      </c>
      <c r="Q197" s="143">
        <v>1.3599999999999999E-2</v>
      </c>
      <c r="R197" s="143">
        <f>Q197*H197</f>
        <v>1.2611415999999998</v>
      </c>
      <c r="S197" s="143">
        <v>0</v>
      </c>
      <c r="T197" s="144">
        <f>S197*H197</f>
        <v>0</v>
      </c>
      <c r="AR197" s="145" t="s">
        <v>362</v>
      </c>
      <c r="AT197" s="145" t="s">
        <v>634</v>
      </c>
      <c r="AU197" s="145" t="s">
        <v>90</v>
      </c>
      <c r="AY197" s="18" t="s">
        <v>311</v>
      </c>
      <c r="BE197" s="146">
        <f>IF(N197="základní",J197,0)</f>
        <v>0</v>
      </c>
      <c r="BF197" s="146">
        <f>IF(N197="snížená",J197,0)</f>
        <v>0</v>
      </c>
      <c r="BG197" s="146">
        <f>IF(N197="zákl. přenesená",J197,0)</f>
        <v>0</v>
      </c>
      <c r="BH197" s="146">
        <f>IF(N197="sníž. přenesená",J197,0)</f>
        <v>0</v>
      </c>
      <c r="BI197" s="146">
        <f>IF(N197="nulová",J197,0)</f>
        <v>0</v>
      </c>
      <c r="BJ197" s="18" t="s">
        <v>88</v>
      </c>
      <c r="BK197" s="146">
        <f>ROUND(I197*H197,2)</f>
        <v>0</v>
      </c>
      <c r="BL197" s="18" t="s">
        <v>318</v>
      </c>
      <c r="BM197" s="145" t="s">
        <v>7217</v>
      </c>
    </row>
    <row r="198" spans="2:65" s="12" customFormat="1" ht="11.25" x14ac:dyDescent="0.2">
      <c r="B198" s="151"/>
      <c r="D198" s="152" t="s">
        <v>322</v>
      </c>
      <c r="F198" s="154" t="s">
        <v>7218</v>
      </c>
      <c r="H198" s="155">
        <v>92.730999999999995</v>
      </c>
      <c r="I198" s="156"/>
      <c r="L198" s="151"/>
      <c r="M198" s="157"/>
      <c r="T198" s="158"/>
      <c r="AT198" s="153" t="s">
        <v>322</v>
      </c>
      <c r="AU198" s="153" t="s">
        <v>90</v>
      </c>
      <c r="AV198" s="12" t="s">
        <v>90</v>
      </c>
      <c r="AW198" s="12" t="s">
        <v>4</v>
      </c>
      <c r="AX198" s="12" t="s">
        <v>88</v>
      </c>
      <c r="AY198" s="153" t="s">
        <v>311</v>
      </c>
    </row>
    <row r="199" spans="2:65" s="1" customFormat="1" ht="24.2" customHeight="1" x14ac:dyDescent="0.2">
      <c r="B199" s="34"/>
      <c r="C199" s="134" t="s">
        <v>404</v>
      </c>
      <c r="D199" s="134" t="s">
        <v>313</v>
      </c>
      <c r="E199" s="135" t="s">
        <v>7219</v>
      </c>
      <c r="F199" s="136" t="s">
        <v>7220</v>
      </c>
      <c r="G199" s="137" t="s">
        <v>379</v>
      </c>
      <c r="H199" s="138">
        <v>19.2</v>
      </c>
      <c r="I199" s="139"/>
      <c r="J199" s="140">
        <f>ROUND(I199*H199,2)</f>
        <v>0</v>
      </c>
      <c r="K199" s="136" t="s">
        <v>317</v>
      </c>
      <c r="L199" s="34"/>
      <c r="M199" s="141" t="s">
        <v>43</v>
      </c>
      <c r="N199" s="142" t="s">
        <v>52</v>
      </c>
      <c r="P199" s="143">
        <f>O199*H199</f>
        <v>0</v>
      </c>
      <c r="Q199" s="143">
        <v>0</v>
      </c>
      <c r="R199" s="143">
        <f>Q199*H199</f>
        <v>0</v>
      </c>
      <c r="S199" s="143">
        <v>0</v>
      </c>
      <c r="T199" s="144">
        <f>S199*H199</f>
        <v>0</v>
      </c>
      <c r="AR199" s="145" t="s">
        <v>318</v>
      </c>
      <c r="AT199" s="145" t="s">
        <v>313</v>
      </c>
      <c r="AU199" s="145" t="s">
        <v>90</v>
      </c>
      <c r="AY199" s="18" t="s">
        <v>311</v>
      </c>
      <c r="BE199" s="146">
        <f>IF(N199="základní",J199,0)</f>
        <v>0</v>
      </c>
      <c r="BF199" s="146">
        <f>IF(N199="snížená",J199,0)</f>
        <v>0</v>
      </c>
      <c r="BG199" s="146">
        <f>IF(N199="zákl. přenesená",J199,0)</f>
        <v>0</v>
      </c>
      <c r="BH199" s="146">
        <f>IF(N199="sníž. přenesená",J199,0)</f>
        <v>0</v>
      </c>
      <c r="BI199" s="146">
        <f>IF(N199="nulová",J199,0)</f>
        <v>0</v>
      </c>
      <c r="BJ199" s="18" t="s">
        <v>88</v>
      </c>
      <c r="BK199" s="146">
        <f>ROUND(I199*H199,2)</f>
        <v>0</v>
      </c>
      <c r="BL199" s="18" t="s">
        <v>318</v>
      </c>
      <c r="BM199" s="145" t="s">
        <v>7221</v>
      </c>
    </row>
    <row r="200" spans="2:65" s="1" customFormat="1" ht="11.25" x14ac:dyDescent="0.2">
      <c r="B200" s="34"/>
      <c r="D200" s="147" t="s">
        <v>320</v>
      </c>
      <c r="F200" s="148" t="s">
        <v>7222</v>
      </c>
      <c r="I200" s="149"/>
      <c r="L200" s="34"/>
      <c r="M200" s="150"/>
      <c r="T200" s="55"/>
      <c r="AT200" s="18" t="s">
        <v>320</v>
      </c>
      <c r="AU200" s="18" t="s">
        <v>90</v>
      </c>
    </row>
    <row r="201" spans="2:65" s="12" customFormat="1" ht="11.25" x14ac:dyDescent="0.2">
      <c r="B201" s="151"/>
      <c r="D201" s="152" t="s">
        <v>322</v>
      </c>
      <c r="E201" s="153" t="s">
        <v>43</v>
      </c>
      <c r="F201" s="154" t="s">
        <v>7223</v>
      </c>
      <c r="H201" s="155">
        <v>19.2</v>
      </c>
      <c r="I201" s="156"/>
      <c r="L201" s="151"/>
      <c r="M201" s="157"/>
      <c r="T201" s="158"/>
      <c r="AT201" s="153" t="s">
        <v>322</v>
      </c>
      <c r="AU201" s="153" t="s">
        <v>90</v>
      </c>
      <c r="AV201" s="12" t="s">
        <v>90</v>
      </c>
      <c r="AW201" s="12" t="s">
        <v>41</v>
      </c>
      <c r="AX201" s="12" t="s">
        <v>88</v>
      </c>
      <c r="AY201" s="153" t="s">
        <v>311</v>
      </c>
    </row>
    <row r="202" spans="2:65" s="1" customFormat="1" ht="16.5" customHeight="1" x14ac:dyDescent="0.2">
      <c r="B202" s="34"/>
      <c r="C202" s="172" t="s">
        <v>411</v>
      </c>
      <c r="D202" s="172" t="s">
        <v>634</v>
      </c>
      <c r="E202" s="173" t="s">
        <v>7224</v>
      </c>
      <c r="F202" s="174" t="s">
        <v>7225</v>
      </c>
      <c r="G202" s="175" t="s">
        <v>379</v>
      </c>
      <c r="H202" s="176">
        <v>19.488</v>
      </c>
      <c r="I202" s="177"/>
      <c r="J202" s="178">
        <f>ROUND(I202*H202,2)</f>
        <v>0</v>
      </c>
      <c r="K202" s="174" t="s">
        <v>317</v>
      </c>
      <c r="L202" s="179"/>
      <c r="M202" s="180" t="s">
        <v>43</v>
      </c>
      <c r="N202" s="181" t="s">
        <v>52</v>
      </c>
      <c r="P202" s="143">
        <f>O202*H202</f>
        <v>0</v>
      </c>
      <c r="Q202" s="143">
        <v>3.2500000000000001E-2</v>
      </c>
      <c r="R202" s="143">
        <f>Q202*H202</f>
        <v>0.63336000000000003</v>
      </c>
      <c r="S202" s="143">
        <v>0</v>
      </c>
      <c r="T202" s="144">
        <f>S202*H202</f>
        <v>0</v>
      </c>
      <c r="AR202" s="145" t="s">
        <v>362</v>
      </c>
      <c r="AT202" s="145" t="s">
        <v>634</v>
      </c>
      <c r="AU202" s="145" t="s">
        <v>90</v>
      </c>
      <c r="AY202" s="18" t="s">
        <v>311</v>
      </c>
      <c r="BE202" s="146">
        <f>IF(N202="základní",J202,0)</f>
        <v>0</v>
      </c>
      <c r="BF202" s="146">
        <f>IF(N202="snížená",J202,0)</f>
        <v>0</v>
      </c>
      <c r="BG202" s="146">
        <f>IF(N202="zákl. přenesená",J202,0)</f>
        <v>0</v>
      </c>
      <c r="BH202" s="146">
        <f>IF(N202="sníž. přenesená",J202,0)</f>
        <v>0</v>
      </c>
      <c r="BI202" s="146">
        <f>IF(N202="nulová",J202,0)</f>
        <v>0</v>
      </c>
      <c r="BJ202" s="18" t="s">
        <v>88</v>
      </c>
      <c r="BK202" s="146">
        <f>ROUND(I202*H202,2)</f>
        <v>0</v>
      </c>
      <c r="BL202" s="18" t="s">
        <v>318</v>
      </c>
      <c r="BM202" s="145" t="s">
        <v>7226</v>
      </c>
    </row>
    <row r="203" spans="2:65" s="12" customFormat="1" ht="11.25" x14ac:dyDescent="0.2">
      <c r="B203" s="151"/>
      <c r="D203" s="152" t="s">
        <v>322</v>
      </c>
      <c r="F203" s="154" t="s">
        <v>7227</v>
      </c>
      <c r="H203" s="155">
        <v>19.488</v>
      </c>
      <c r="I203" s="156"/>
      <c r="L203" s="151"/>
      <c r="M203" s="157"/>
      <c r="T203" s="158"/>
      <c r="AT203" s="153" t="s">
        <v>322</v>
      </c>
      <c r="AU203" s="153" t="s">
        <v>90</v>
      </c>
      <c r="AV203" s="12" t="s">
        <v>90</v>
      </c>
      <c r="AW203" s="12" t="s">
        <v>4</v>
      </c>
      <c r="AX203" s="12" t="s">
        <v>88</v>
      </c>
      <c r="AY203" s="153" t="s">
        <v>311</v>
      </c>
    </row>
    <row r="204" spans="2:65" s="1" customFormat="1" ht="21.75" customHeight="1" x14ac:dyDescent="0.2">
      <c r="B204" s="34"/>
      <c r="C204" s="134" t="s">
        <v>594</v>
      </c>
      <c r="D204" s="134" t="s">
        <v>313</v>
      </c>
      <c r="E204" s="135" t="s">
        <v>7228</v>
      </c>
      <c r="F204" s="136" t="s">
        <v>7229</v>
      </c>
      <c r="G204" s="137" t="s">
        <v>379</v>
      </c>
      <c r="H204" s="138">
        <v>90.03</v>
      </c>
      <c r="I204" s="139"/>
      <c r="J204" s="140">
        <f>ROUND(I204*H204,2)</f>
        <v>0</v>
      </c>
      <c r="K204" s="136" t="s">
        <v>317</v>
      </c>
      <c r="L204" s="34"/>
      <c r="M204" s="141" t="s">
        <v>43</v>
      </c>
      <c r="N204" s="142" t="s">
        <v>52</v>
      </c>
      <c r="P204" s="143">
        <f>O204*H204</f>
        <v>0</v>
      </c>
      <c r="Q204" s="143">
        <v>0</v>
      </c>
      <c r="R204" s="143">
        <f>Q204*H204</f>
        <v>0</v>
      </c>
      <c r="S204" s="143">
        <v>0.03</v>
      </c>
      <c r="T204" s="144">
        <f>S204*H204</f>
        <v>2.7008999999999999</v>
      </c>
      <c r="AR204" s="145" t="s">
        <v>318</v>
      </c>
      <c r="AT204" s="145" t="s">
        <v>313</v>
      </c>
      <c r="AU204" s="145" t="s">
        <v>90</v>
      </c>
      <c r="AY204" s="18" t="s">
        <v>311</v>
      </c>
      <c r="BE204" s="146">
        <f>IF(N204="základní",J204,0)</f>
        <v>0</v>
      </c>
      <c r="BF204" s="146">
        <f>IF(N204="snížená",J204,0)</f>
        <v>0</v>
      </c>
      <c r="BG204" s="146">
        <f>IF(N204="zákl. přenesená",J204,0)</f>
        <v>0</v>
      </c>
      <c r="BH204" s="146">
        <f>IF(N204="sníž. přenesená",J204,0)</f>
        <v>0</v>
      </c>
      <c r="BI204" s="146">
        <f>IF(N204="nulová",J204,0)</f>
        <v>0</v>
      </c>
      <c r="BJ204" s="18" t="s">
        <v>88</v>
      </c>
      <c r="BK204" s="146">
        <f>ROUND(I204*H204,2)</f>
        <v>0</v>
      </c>
      <c r="BL204" s="18" t="s">
        <v>318</v>
      </c>
      <c r="BM204" s="145" t="s">
        <v>7230</v>
      </c>
    </row>
    <row r="205" spans="2:65" s="1" customFormat="1" ht="11.25" x14ac:dyDescent="0.2">
      <c r="B205" s="34"/>
      <c r="D205" s="147" t="s">
        <v>320</v>
      </c>
      <c r="F205" s="148" t="s">
        <v>7231</v>
      </c>
      <c r="I205" s="149"/>
      <c r="L205" s="34"/>
      <c r="M205" s="150"/>
      <c r="T205" s="55"/>
      <c r="AT205" s="18" t="s">
        <v>320</v>
      </c>
      <c r="AU205" s="18" t="s">
        <v>90</v>
      </c>
    </row>
    <row r="206" spans="2:65" s="12" customFormat="1" ht="11.25" x14ac:dyDescent="0.2">
      <c r="B206" s="151"/>
      <c r="D206" s="152" t="s">
        <v>322</v>
      </c>
      <c r="E206" s="153" t="s">
        <v>43</v>
      </c>
      <c r="F206" s="154" t="s">
        <v>7214</v>
      </c>
      <c r="H206" s="155">
        <v>90.03</v>
      </c>
      <c r="I206" s="156"/>
      <c r="L206" s="151"/>
      <c r="M206" s="157"/>
      <c r="T206" s="158"/>
      <c r="AT206" s="153" t="s">
        <v>322</v>
      </c>
      <c r="AU206" s="153" t="s">
        <v>90</v>
      </c>
      <c r="AV206" s="12" t="s">
        <v>90</v>
      </c>
      <c r="AW206" s="12" t="s">
        <v>41</v>
      </c>
      <c r="AX206" s="12" t="s">
        <v>88</v>
      </c>
      <c r="AY206" s="153" t="s">
        <v>311</v>
      </c>
    </row>
    <row r="207" spans="2:65" s="1" customFormat="1" ht="24.2" customHeight="1" x14ac:dyDescent="0.2">
      <c r="B207" s="34"/>
      <c r="C207" s="134" t="s">
        <v>462</v>
      </c>
      <c r="D207" s="134" t="s">
        <v>313</v>
      </c>
      <c r="E207" s="135" t="s">
        <v>5861</v>
      </c>
      <c r="F207" s="136" t="s">
        <v>5862</v>
      </c>
      <c r="G207" s="137" t="s">
        <v>340</v>
      </c>
      <c r="H207" s="138">
        <v>11</v>
      </c>
      <c r="I207" s="139"/>
      <c r="J207" s="140">
        <f>ROUND(I207*H207,2)</f>
        <v>0</v>
      </c>
      <c r="K207" s="136" t="s">
        <v>317</v>
      </c>
      <c r="L207" s="34"/>
      <c r="M207" s="141" t="s">
        <v>43</v>
      </c>
      <c r="N207" s="142" t="s">
        <v>52</v>
      </c>
      <c r="P207" s="143">
        <f>O207*H207</f>
        <v>0</v>
      </c>
      <c r="Q207" s="143">
        <v>0</v>
      </c>
      <c r="R207" s="143">
        <f>Q207*H207</f>
        <v>0</v>
      </c>
      <c r="S207" s="143">
        <v>0</v>
      </c>
      <c r="T207" s="144">
        <f>S207*H207</f>
        <v>0</v>
      </c>
      <c r="AR207" s="145" t="s">
        <v>318</v>
      </c>
      <c r="AT207" s="145" t="s">
        <v>313</v>
      </c>
      <c r="AU207" s="145" t="s">
        <v>90</v>
      </c>
      <c r="AY207" s="18" t="s">
        <v>311</v>
      </c>
      <c r="BE207" s="146">
        <f>IF(N207="základní",J207,0)</f>
        <v>0</v>
      </c>
      <c r="BF207" s="146">
        <f>IF(N207="snížená",J207,0)</f>
        <v>0</v>
      </c>
      <c r="BG207" s="146">
        <f>IF(N207="zákl. přenesená",J207,0)</f>
        <v>0</v>
      </c>
      <c r="BH207" s="146">
        <f>IF(N207="sníž. přenesená",J207,0)</f>
        <v>0</v>
      </c>
      <c r="BI207" s="146">
        <f>IF(N207="nulová",J207,0)</f>
        <v>0</v>
      </c>
      <c r="BJ207" s="18" t="s">
        <v>88</v>
      </c>
      <c r="BK207" s="146">
        <f>ROUND(I207*H207,2)</f>
        <v>0</v>
      </c>
      <c r="BL207" s="18" t="s">
        <v>318</v>
      </c>
      <c r="BM207" s="145" t="s">
        <v>7232</v>
      </c>
    </row>
    <row r="208" spans="2:65" s="1" customFormat="1" ht="11.25" x14ac:dyDescent="0.2">
      <c r="B208" s="34"/>
      <c r="D208" s="147" t="s">
        <v>320</v>
      </c>
      <c r="F208" s="148" t="s">
        <v>5864</v>
      </c>
      <c r="I208" s="149"/>
      <c r="L208" s="34"/>
      <c r="M208" s="150"/>
      <c r="T208" s="55"/>
      <c r="AT208" s="18" t="s">
        <v>320</v>
      </c>
      <c r="AU208" s="18" t="s">
        <v>90</v>
      </c>
    </row>
    <row r="209" spans="2:65" s="1" customFormat="1" ht="16.5" customHeight="1" x14ac:dyDescent="0.2">
      <c r="B209" s="34"/>
      <c r="C209" s="172" t="s">
        <v>476</v>
      </c>
      <c r="D209" s="172" t="s">
        <v>634</v>
      </c>
      <c r="E209" s="173" t="s">
        <v>7233</v>
      </c>
      <c r="F209" s="174" t="s">
        <v>7234</v>
      </c>
      <c r="G209" s="175" t="s">
        <v>340</v>
      </c>
      <c r="H209" s="176">
        <v>2</v>
      </c>
      <c r="I209" s="177"/>
      <c r="J209" s="178">
        <f>ROUND(I209*H209,2)</f>
        <v>0</v>
      </c>
      <c r="K209" s="174" t="s">
        <v>43</v>
      </c>
      <c r="L209" s="179"/>
      <c r="M209" s="180" t="s">
        <v>43</v>
      </c>
      <c r="N209" s="181" t="s">
        <v>52</v>
      </c>
      <c r="P209" s="143">
        <f>O209*H209</f>
        <v>0</v>
      </c>
      <c r="Q209" s="143">
        <v>1.6000000000000001E-3</v>
      </c>
      <c r="R209" s="143">
        <f>Q209*H209</f>
        <v>3.2000000000000002E-3</v>
      </c>
      <c r="S209" s="143">
        <v>0</v>
      </c>
      <c r="T209" s="144">
        <f>S209*H209</f>
        <v>0</v>
      </c>
      <c r="AR209" s="145" t="s">
        <v>362</v>
      </c>
      <c r="AT209" s="145" t="s">
        <v>634</v>
      </c>
      <c r="AU209" s="145" t="s">
        <v>90</v>
      </c>
      <c r="AY209" s="18" t="s">
        <v>311</v>
      </c>
      <c r="BE209" s="146">
        <f>IF(N209="základní",J209,0)</f>
        <v>0</v>
      </c>
      <c r="BF209" s="146">
        <f>IF(N209="snížená",J209,0)</f>
        <v>0</v>
      </c>
      <c r="BG209" s="146">
        <f>IF(N209="zákl. přenesená",J209,0)</f>
        <v>0</v>
      </c>
      <c r="BH209" s="146">
        <f>IF(N209="sníž. přenesená",J209,0)</f>
        <v>0</v>
      </c>
      <c r="BI209" s="146">
        <f>IF(N209="nulová",J209,0)</f>
        <v>0</v>
      </c>
      <c r="BJ209" s="18" t="s">
        <v>88</v>
      </c>
      <c r="BK209" s="146">
        <f>ROUND(I209*H209,2)</f>
        <v>0</v>
      </c>
      <c r="BL209" s="18" t="s">
        <v>318</v>
      </c>
      <c r="BM209" s="145" t="s">
        <v>7235</v>
      </c>
    </row>
    <row r="210" spans="2:65" s="12" customFormat="1" ht="11.25" x14ac:dyDescent="0.2">
      <c r="B210" s="151"/>
      <c r="D210" s="152" t="s">
        <v>322</v>
      </c>
      <c r="E210" s="153" t="s">
        <v>43</v>
      </c>
      <c r="F210" s="154" t="s">
        <v>7236</v>
      </c>
      <c r="H210" s="155">
        <v>1</v>
      </c>
      <c r="I210" s="156"/>
      <c r="L210" s="151"/>
      <c r="M210" s="157"/>
      <c r="T210" s="158"/>
      <c r="AT210" s="153" t="s">
        <v>322</v>
      </c>
      <c r="AU210" s="153" t="s">
        <v>90</v>
      </c>
      <c r="AV210" s="12" t="s">
        <v>90</v>
      </c>
      <c r="AW210" s="12" t="s">
        <v>41</v>
      </c>
      <c r="AX210" s="12" t="s">
        <v>81</v>
      </c>
      <c r="AY210" s="153" t="s">
        <v>311</v>
      </c>
    </row>
    <row r="211" spans="2:65" s="12" customFormat="1" ht="11.25" x14ac:dyDescent="0.2">
      <c r="B211" s="151"/>
      <c r="D211" s="152" t="s">
        <v>322</v>
      </c>
      <c r="E211" s="153" t="s">
        <v>43</v>
      </c>
      <c r="F211" s="154" t="s">
        <v>7237</v>
      </c>
      <c r="H211" s="155">
        <v>1</v>
      </c>
      <c r="I211" s="156"/>
      <c r="L211" s="151"/>
      <c r="M211" s="157"/>
      <c r="T211" s="158"/>
      <c r="AT211" s="153" t="s">
        <v>322</v>
      </c>
      <c r="AU211" s="153" t="s">
        <v>90</v>
      </c>
      <c r="AV211" s="12" t="s">
        <v>90</v>
      </c>
      <c r="AW211" s="12" t="s">
        <v>41</v>
      </c>
      <c r="AX211" s="12" t="s">
        <v>81</v>
      </c>
      <c r="AY211" s="153" t="s">
        <v>311</v>
      </c>
    </row>
    <row r="212" spans="2:65" s="13" customFormat="1" ht="11.25" x14ac:dyDescent="0.2">
      <c r="B212" s="159"/>
      <c r="D212" s="152" t="s">
        <v>322</v>
      </c>
      <c r="E212" s="160" t="s">
        <v>43</v>
      </c>
      <c r="F212" s="161" t="s">
        <v>331</v>
      </c>
      <c r="H212" s="162">
        <v>2</v>
      </c>
      <c r="I212" s="163"/>
      <c r="L212" s="159"/>
      <c r="M212" s="164"/>
      <c r="T212" s="165"/>
      <c r="AT212" s="160" t="s">
        <v>322</v>
      </c>
      <c r="AU212" s="160" t="s">
        <v>90</v>
      </c>
      <c r="AV212" s="13" t="s">
        <v>318</v>
      </c>
      <c r="AW212" s="13" t="s">
        <v>41</v>
      </c>
      <c r="AX212" s="13" t="s">
        <v>88</v>
      </c>
      <c r="AY212" s="160" t="s">
        <v>311</v>
      </c>
    </row>
    <row r="213" spans="2:65" s="1" customFormat="1" ht="16.5" customHeight="1" x14ac:dyDescent="0.2">
      <c r="B213" s="34"/>
      <c r="C213" s="172" t="s">
        <v>481</v>
      </c>
      <c r="D213" s="172" t="s">
        <v>634</v>
      </c>
      <c r="E213" s="173" t="s">
        <v>7238</v>
      </c>
      <c r="F213" s="174" t="s">
        <v>7239</v>
      </c>
      <c r="G213" s="175" t="s">
        <v>340</v>
      </c>
      <c r="H213" s="176">
        <v>6</v>
      </c>
      <c r="I213" s="177"/>
      <c r="J213" s="178">
        <f>ROUND(I213*H213,2)</f>
        <v>0</v>
      </c>
      <c r="K213" s="174" t="s">
        <v>43</v>
      </c>
      <c r="L213" s="179"/>
      <c r="M213" s="180" t="s">
        <v>43</v>
      </c>
      <c r="N213" s="181" t="s">
        <v>52</v>
      </c>
      <c r="P213" s="143">
        <f>O213*H213</f>
        <v>0</v>
      </c>
      <c r="Q213" s="143">
        <v>1.6000000000000001E-3</v>
      </c>
      <c r="R213" s="143">
        <f>Q213*H213</f>
        <v>9.6000000000000009E-3</v>
      </c>
      <c r="S213" s="143">
        <v>0</v>
      </c>
      <c r="T213" s="144">
        <f>S213*H213</f>
        <v>0</v>
      </c>
      <c r="AR213" s="145" t="s">
        <v>362</v>
      </c>
      <c r="AT213" s="145" t="s">
        <v>634</v>
      </c>
      <c r="AU213" s="145" t="s">
        <v>90</v>
      </c>
      <c r="AY213" s="18" t="s">
        <v>311</v>
      </c>
      <c r="BE213" s="146">
        <f>IF(N213="základní",J213,0)</f>
        <v>0</v>
      </c>
      <c r="BF213" s="146">
        <f>IF(N213="snížená",J213,0)</f>
        <v>0</v>
      </c>
      <c r="BG213" s="146">
        <f>IF(N213="zákl. přenesená",J213,0)</f>
        <v>0</v>
      </c>
      <c r="BH213" s="146">
        <f>IF(N213="sníž. přenesená",J213,0)</f>
        <v>0</v>
      </c>
      <c r="BI213" s="146">
        <f>IF(N213="nulová",J213,0)</f>
        <v>0</v>
      </c>
      <c r="BJ213" s="18" t="s">
        <v>88</v>
      </c>
      <c r="BK213" s="146">
        <f>ROUND(I213*H213,2)</f>
        <v>0</v>
      </c>
      <c r="BL213" s="18" t="s">
        <v>318</v>
      </c>
      <c r="BM213" s="145" t="s">
        <v>7240</v>
      </c>
    </row>
    <row r="214" spans="2:65" s="12" customFormat="1" ht="11.25" x14ac:dyDescent="0.2">
      <c r="B214" s="151"/>
      <c r="D214" s="152" t="s">
        <v>322</v>
      </c>
      <c r="E214" s="153" t="s">
        <v>43</v>
      </c>
      <c r="F214" s="154" t="s">
        <v>7241</v>
      </c>
      <c r="H214" s="155">
        <v>3</v>
      </c>
      <c r="I214" s="156"/>
      <c r="L214" s="151"/>
      <c r="M214" s="157"/>
      <c r="T214" s="158"/>
      <c r="AT214" s="153" t="s">
        <v>322</v>
      </c>
      <c r="AU214" s="153" t="s">
        <v>90</v>
      </c>
      <c r="AV214" s="12" t="s">
        <v>90</v>
      </c>
      <c r="AW214" s="12" t="s">
        <v>41</v>
      </c>
      <c r="AX214" s="12" t="s">
        <v>81</v>
      </c>
      <c r="AY214" s="153" t="s">
        <v>311</v>
      </c>
    </row>
    <row r="215" spans="2:65" s="12" customFormat="1" ht="11.25" x14ac:dyDescent="0.2">
      <c r="B215" s="151"/>
      <c r="D215" s="152" t="s">
        <v>322</v>
      </c>
      <c r="E215" s="153" t="s">
        <v>43</v>
      </c>
      <c r="F215" s="154" t="s">
        <v>7242</v>
      </c>
      <c r="H215" s="155">
        <v>3</v>
      </c>
      <c r="I215" s="156"/>
      <c r="L215" s="151"/>
      <c r="M215" s="157"/>
      <c r="T215" s="158"/>
      <c r="AT215" s="153" t="s">
        <v>322</v>
      </c>
      <c r="AU215" s="153" t="s">
        <v>90</v>
      </c>
      <c r="AV215" s="12" t="s">
        <v>90</v>
      </c>
      <c r="AW215" s="12" t="s">
        <v>41</v>
      </c>
      <c r="AX215" s="12" t="s">
        <v>81</v>
      </c>
      <c r="AY215" s="153" t="s">
        <v>311</v>
      </c>
    </row>
    <row r="216" spans="2:65" s="13" customFormat="1" ht="11.25" x14ac:dyDescent="0.2">
      <c r="B216" s="159"/>
      <c r="D216" s="152" t="s">
        <v>322</v>
      </c>
      <c r="E216" s="160" t="s">
        <v>43</v>
      </c>
      <c r="F216" s="161" t="s">
        <v>331</v>
      </c>
      <c r="H216" s="162">
        <v>6</v>
      </c>
      <c r="I216" s="163"/>
      <c r="L216" s="159"/>
      <c r="M216" s="164"/>
      <c r="T216" s="165"/>
      <c r="AT216" s="160" t="s">
        <v>322</v>
      </c>
      <c r="AU216" s="160" t="s">
        <v>90</v>
      </c>
      <c r="AV216" s="13" t="s">
        <v>318</v>
      </c>
      <c r="AW216" s="13" t="s">
        <v>41</v>
      </c>
      <c r="AX216" s="13" t="s">
        <v>88</v>
      </c>
      <c r="AY216" s="160" t="s">
        <v>311</v>
      </c>
    </row>
    <row r="217" spans="2:65" s="1" customFormat="1" ht="16.5" customHeight="1" x14ac:dyDescent="0.2">
      <c r="B217" s="34"/>
      <c r="C217" s="172" t="s">
        <v>693</v>
      </c>
      <c r="D217" s="172" t="s">
        <v>634</v>
      </c>
      <c r="E217" s="173" t="s">
        <v>7243</v>
      </c>
      <c r="F217" s="174" t="s">
        <v>7244</v>
      </c>
      <c r="G217" s="175" t="s">
        <v>340</v>
      </c>
      <c r="H217" s="176">
        <v>3</v>
      </c>
      <c r="I217" s="177"/>
      <c r="J217" s="178">
        <f>ROUND(I217*H217,2)</f>
        <v>0</v>
      </c>
      <c r="K217" s="174" t="s">
        <v>317</v>
      </c>
      <c r="L217" s="179"/>
      <c r="M217" s="180" t="s">
        <v>43</v>
      </c>
      <c r="N217" s="181" t="s">
        <v>52</v>
      </c>
      <c r="P217" s="143">
        <f>O217*H217</f>
        <v>0</v>
      </c>
      <c r="Q217" s="143">
        <v>8.0000000000000004E-4</v>
      </c>
      <c r="R217" s="143">
        <f>Q217*H217</f>
        <v>2.4000000000000002E-3</v>
      </c>
      <c r="S217" s="143">
        <v>0</v>
      </c>
      <c r="T217" s="144">
        <f>S217*H217</f>
        <v>0</v>
      </c>
      <c r="AR217" s="145" t="s">
        <v>362</v>
      </c>
      <c r="AT217" s="145" t="s">
        <v>634</v>
      </c>
      <c r="AU217" s="145" t="s">
        <v>90</v>
      </c>
      <c r="AY217" s="18" t="s">
        <v>311</v>
      </c>
      <c r="BE217" s="146">
        <f>IF(N217="základní",J217,0)</f>
        <v>0</v>
      </c>
      <c r="BF217" s="146">
        <f>IF(N217="snížená",J217,0)</f>
        <v>0</v>
      </c>
      <c r="BG217" s="146">
        <f>IF(N217="zákl. přenesená",J217,0)</f>
        <v>0</v>
      </c>
      <c r="BH217" s="146">
        <f>IF(N217="sníž. přenesená",J217,0)</f>
        <v>0</v>
      </c>
      <c r="BI217" s="146">
        <f>IF(N217="nulová",J217,0)</f>
        <v>0</v>
      </c>
      <c r="BJ217" s="18" t="s">
        <v>88</v>
      </c>
      <c r="BK217" s="146">
        <f>ROUND(I217*H217,2)</f>
        <v>0</v>
      </c>
      <c r="BL217" s="18" t="s">
        <v>318</v>
      </c>
      <c r="BM217" s="145" t="s">
        <v>7245</v>
      </c>
    </row>
    <row r="218" spans="2:65" s="12" customFormat="1" ht="11.25" x14ac:dyDescent="0.2">
      <c r="B218" s="151"/>
      <c r="D218" s="152" t="s">
        <v>322</v>
      </c>
      <c r="E218" s="153" t="s">
        <v>43</v>
      </c>
      <c r="F218" s="154" t="s">
        <v>7242</v>
      </c>
      <c r="H218" s="155">
        <v>3</v>
      </c>
      <c r="I218" s="156"/>
      <c r="L218" s="151"/>
      <c r="M218" s="157"/>
      <c r="T218" s="158"/>
      <c r="AT218" s="153" t="s">
        <v>322</v>
      </c>
      <c r="AU218" s="153" t="s">
        <v>90</v>
      </c>
      <c r="AV218" s="12" t="s">
        <v>90</v>
      </c>
      <c r="AW218" s="12" t="s">
        <v>41</v>
      </c>
      <c r="AX218" s="12" t="s">
        <v>88</v>
      </c>
      <c r="AY218" s="153" t="s">
        <v>311</v>
      </c>
    </row>
    <row r="219" spans="2:65" s="1" customFormat="1" ht="24.2" customHeight="1" x14ac:dyDescent="0.2">
      <c r="B219" s="34"/>
      <c r="C219" s="134" t="s">
        <v>490</v>
      </c>
      <c r="D219" s="134" t="s">
        <v>313</v>
      </c>
      <c r="E219" s="135" t="s">
        <v>7246</v>
      </c>
      <c r="F219" s="136" t="s">
        <v>7247</v>
      </c>
      <c r="G219" s="137" t="s">
        <v>340</v>
      </c>
      <c r="H219" s="138">
        <v>1</v>
      </c>
      <c r="I219" s="139"/>
      <c r="J219" s="140">
        <f>ROUND(I219*H219,2)</f>
        <v>0</v>
      </c>
      <c r="K219" s="136" t="s">
        <v>317</v>
      </c>
      <c r="L219" s="34"/>
      <c r="M219" s="141" t="s">
        <v>43</v>
      </c>
      <c r="N219" s="142" t="s">
        <v>52</v>
      </c>
      <c r="P219" s="143">
        <f>O219*H219</f>
        <v>0</v>
      </c>
      <c r="Q219" s="143">
        <v>0</v>
      </c>
      <c r="R219" s="143">
        <f>Q219*H219</f>
        <v>0</v>
      </c>
      <c r="S219" s="143">
        <v>0</v>
      </c>
      <c r="T219" s="144">
        <f>S219*H219</f>
        <v>0</v>
      </c>
      <c r="AR219" s="145" t="s">
        <v>318</v>
      </c>
      <c r="AT219" s="145" t="s">
        <v>313</v>
      </c>
      <c r="AU219" s="145" t="s">
        <v>90</v>
      </c>
      <c r="AY219" s="18" t="s">
        <v>311</v>
      </c>
      <c r="BE219" s="146">
        <f>IF(N219="základní",J219,0)</f>
        <v>0</v>
      </c>
      <c r="BF219" s="146">
        <f>IF(N219="snížená",J219,0)</f>
        <v>0</v>
      </c>
      <c r="BG219" s="146">
        <f>IF(N219="zákl. přenesená",J219,0)</f>
        <v>0</v>
      </c>
      <c r="BH219" s="146">
        <f>IF(N219="sníž. přenesená",J219,0)</f>
        <v>0</v>
      </c>
      <c r="BI219" s="146">
        <f>IF(N219="nulová",J219,0)</f>
        <v>0</v>
      </c>
      <c r="BJ219" s="18" t="s">
        <v>88</v>
      </c>
      <c r="BK219" s="146">
        <f>ROUND(I219*H219,2)</f>
        <v>0</v>
      </c>
      <c r="BL219" s="18" t="s">
        <v>318</v>
      </c>
      <c r="BM219" s="145" t="s">
        <v>7248</v>
      </c>
    </row>
    <row r="220" spans="2:65" s="1" customFormat="1" ht="11.25" x14ac:dyDescent="0.2">
      <c r="B220" s="34"/>
      <c r="D220" s="147" t="s">
        <v>320</v>
      </c>
      <c r="F220" s="148" t="s">
        <v>7249</v>
      </c>
      <c r="I220" s="149"/>
      <c r="L220" s="34"/>
      <c r="M220" s="150"/>
      <c r="T220" s="55"/>
      <c r="AT220" s="18" t="s">
        <v>320</v>
      </c>
      <c r="AU220" s="18" t="s">
        <v>90</v>
      </c>
    </row>
    <row r="221" spans="2:65" s="1" customFormat="1" ht="16.5" customHeight="1" x14ac:dyDescent="0.2">
      <c r="B221" s="34"/>
      <c r="C221" s="172" t="s">
        <v>495</v>
      </c>
      <c r="D221" s="172" t="s">
        <v>634</v>
      </c>
      <c r="E221" s="173" t="s">
        <v>7250</v>
      </c>
      <c r="F221" s="174" t="s">
        <v>7251</v>
      </c>
      <c r="G221" s="175" t="s">
        <v>340</v>
      </c>
      <c r="H221" s="176">
        <v>1</v>
      </c>
      <c r="I221" s="177"/>
      <c r="J221" s="178">
        <f>ROUND(I221*H221,2)</f>
        <v>0</v>
      </c>
      <c r="K221" s="174" t="s">
        <v>317</v>
      </c>
      <c r="L221" s="179"/>
      <c r="M221" s="180" t="s">
        <v>43</v>
      </c>
      <c r="N221" s="181" t="s">
        <v>52</v>
      </c>
      <c r="P221" s="143">
        <f>O221*H221</f>
        <v>0</v>
      </c>
      <c r="Q221" s="143">
        <v>1.0300000000000001E-3</v>
      </c>
      <c r="R221" s="143">
        <f>Q221*H221</f>
        <v>1.0300000000000001E-3</v>
      </c>
      <c r="S221" s="143">
        <v>0</v>
      </c>
      <c r="T221" s="144">
        <f>S221*H221</f>
        <v>0</v>
      </c>
      <c r="AR221" s="145" t="s">
        <v>362</v>
      </c>
      <c r="AT221" s="145" t="s">
        <v>634</v>
      </c>
      <c r="AU221" s="145" t="s">
        <v>90</v>
      </c>
      <c r="AY221" s="18" t="s">
        <v>311</v>
      </c>
      <c r="BE221" s="146">
        <f>IF(N221="základní",J221,0)</f>
        <v>0</v>
      </c>
      <c r="BF221" s="146">
        <f>IF(N221="snížená",J221,0)</f>
        <v>0</v>
      </c>
      <c r="BG221" s="146">
        <f>IF(N221="zákl. přenesená",J221,0)</f>
        <v>0</v>
      </c>
      <c r="BH221" s="146">
        <f>IF(N221="sníž. přenesená",J221,0)</f>
        <v>0</v>
      </c>
      <c r="BI221" s="146">
        <f>IF(N221="nulová",J221,0)</f>
        <v>0</v>
      </c>
      <c r="BJ221" s="18" t="s">
        <v>88</v>
      </c>
      <c r="BK221" s="146">
        <f>ROUND(I221*H221,2)</f>
        <v>0</v>
      </c>
      <c r="BL221" s="18" t="s">
        <v>318</v>
      </c>
      <c r="BM221" s="145" t="s">
        <v>7252</v>
      </c>
    </row>
    <row r="222" spans="2:65" s="12" customFormat="1" ht="11.25" x14ac:dyDescent="0.2">
      <c r="B222" s="151"/>
      <c r="D222" s="152" t="s">
        <v>322</v>
      </c>
      <c r="E222" s="153" t="s">
        <v>43</v>
      </c>
      <c r="F222" s="154" t="s">
        <v>7236</v>
      </c>
      <c r="H222" s="155">
        <v>1</v>
      </c>
      <c r="I222" s="156"/>
      <c r="L222" s="151"/>
      <c r="M222" s="157"/>
      <c r="T222" s="158"/>
      <c r="AT222" s="153" t="s">
        <v>322</v>
      </c>
      <c r="AU222" s="153" t="s">
        <v>90</v>
      </c>
      <c r="AV222" s="12" t="s">
        <v>90</v>
      </c>
      <c r="AW222" s="12" t="s">
        <v>41</v>
      </c>
      <c r="AX222" s="12" t="s">
        <v>88</v>
      </c>
      <c r="AY222" s="153" t="s">
        <v>311</v>
      </c>
    </row>
    <row r="223" spans="2:65" s="1" customFormat="1" ht="24.2" customHeight="1" x14ac:dyDescent="0.2">
      <c r="B223" s="34"/>
      <c r="C223" s="134" t="s">
        <v>633</v>
      </c>
      <c r="D223" s="134" t="s">
        <v>313</v>
      </c>
      <c r="E223" s="135" t="s">
        <v>5899</v>
      </c>
      <c r="F223" s="136" t="s">
        <v>5900</v>
      </c>
      <c r="G223" s="137" t="s">
        <v>340</v>
      </c>
      <c r="H223" s="138">
        <v>6</v>
      </c>
      <c r="I223" s="139"/>
      <c r="J223" s="140">
        <f>ROUND(I223*H223,2)</f>
        <v>0</v>
      </c>
      <c r="K223" s="136" t="s">
        <v>317</v>
      </c>
      <c r="L223" s="34"/>
      <c r="M223" s="141" t="s">
        <v>43</v>
      </c>
      <c r="N223" s="142" t="s">
        <v>52</v>
      </c>
      <c r="P223" s="143">
        <f>O223*H223</f>
        <v>0</v>
      </c>
      <c r="Q223" s="143">
        <v>0</v>
      </c>
      <c r="R223" s="143">
        <f>Q223*H223</f>
        <v>0</v>
      </c>
      <c r="S223" s="143">
        <v>0</v>
      </c>
      <c r="T223" s="144">
        <f>S223*H223</f>
        <v>0</v>
      </c>
      <c r="AR223" s="145" t="s">
        <v>318</v>
      </c>
      <c r="AT223" s="145" t="s">
        <v>313</v>
      </c>
      <c r="AU223" s="145" t="s">
        <v>90</v>
      </c>
      <c r="AY223" s="18" t="s">
        <v>311</v>
      </c>
      <c r="BE223" s="146">
        <f>IF(N223="základní",J223,0)</f>
        <v>0</v>
      </c>
      <c r="BF223" s="146">
        <f>IF(N223="snížená",J223,0)</f>
        <v>0</v>
      </c>
      <c r="BG223" s="146">
        <f>IF(N223="zákl. přenesená",J223,0)</f>
        <v>0</v>
      </c>
      <c r="BH223" s="146">
        <f>IF(N223="sníž. přenesená",J223,0)</f>
        <v>0</v>
      </c>
      <c r="BI223" s="146">
        <f>IF(N223="nulová",J223,0)</f>
        <v>0</v>
      </c>
      <c r="BJ223" s="18" t="s">
        <v>88</v>
      </c>
      <c r="BK223" s="146">
        <f>ROUND(I223*H223,2)</f>
        <v>0</v>
      </c>
      <c r="BL223" s="18" t="s">
        <v>318</v>
      </c>
      <c r="BM223" s="145" t="s">
        <v>7253</v>
      </c>
    </row>
    <row r="224" spans="2:65" s="1" customFormat="1" ht="11.25" x14ac:dyDescent="0.2">
      <c r="B224" s="34"/>
      <c r="D224" s="147" t="s">
        <v>320</v>
      </c>
      <c r="F224" s="148" t="s">
        <v>5902</v>
      </c>
      <c r="I224" s="149"/>
      <c r="L224" s="34"/>
      <c r="M224" s="150"/>
      <c r="T224" s="55"/>
      <c r="AT224" s="18" t="s">
        <v>320</v>
      </c>
      <c r="AU224" s="18" t="s">
        <v>90</v>
      </c>
    </row>
    <row r="225" spans="2:65" s="1" customFormat="1" ht="16.5" customHeight="1" x14ac:dyDescent="0.2">
      <c r="B225" s="34"/>
      <c r="C225" s="172" t="s">
        <v>639</v>
      </c>
      <c r="D225" s="172" t="s">
        <v>634</v>
      </c>
      <c r="E225" s="173" t="s">
        <v>5913</v>
      </c>
      <c r="F225" s="174" t="s">
        <v>5914</v>
      </c>
      <c r="G225" s="175" t="s">
        <v>340</v>
      </c>
      <c r="H225" s="176">
        <v>2</v>
      </c>
      <c r="I225" s="177"/>
      <c r="J225" s="178">
        <f>ROUND(I225*H225,2)</f>
        <v>0</v>
      </c>
      <c r="K225" s="174" t="s">
        <v>317</v>
      </c>
      <c r="L225" s="179"/>
      <c r="M225" s="180" t="s">
        <v>43</v>
      </c>
      <c r="N225" s="181" t="s">
        <v>52</v>
      </c>
      <c r="P225" s="143">
        <f>O225*H225</f>
        <v>0</v>
      </c>
      <c r="Q225" s="143">
        <v>3.2799999999999999E-3</v>
      </c>
      <c r="R225" s="143">
        <f>Q225*H225</f>
        <v>6.5599999999999999E-3</v>
      </c>
      <c r="S225" s="143">
        <v>0</v>
      </c>
      <c r="T225" s="144">
        <f>S225*H225</f>
        <v>0</v>
      </c>
      <c r="AR225" s="145" t="s">
        <v>362</v>
      </c>
      <c r="AT225" s="145" t="s">
        <v>634</v>
      </c>
      <c r="AU225" s="145" t="s">
        <v>90</v>
      </c>
      <c r="AY225" s="18" t="s">
        <v>311</v>
      </c>
      <c r="BE225" s="146">
        <f>IF(N225="základní",J225,0)</f>
        <v>0</v>
      </c>
      <c r="BF225" s="146">
        <f>IF(N225="snížená",J225,0)</f>
        <v>0</v>
      </c>
      <c r="BG225" s="146">
        <f>IF(N225="zákl. přenesená",J225,0)</f>
        <v>0</v>
      </c>
      <c r="BH225" s="146">
        <f>IF(N225="sníž. přenesená",J225,0)</f>
        <v>0</v>
      </c>
      <c r="BI225" s="146">
        <f>IF(N225="nulová",J225,0)</f>
        <v>0</v>
      </c>
      <c r="BJ225" s="18" t="s">
        <v>88</v>
      </c>
      <c r="BK225" s="146">
        <f>ROUND(I225*H225,2)</f>
        <v>0</v>
      </c>
      <c r="BL225" s="18" t="s">
        <v>318</v>
      </c>
      <c r="BM225" s="145" t="s">
        <v>7254</v>
      </c>
    </row>
    <row r="226" spans="2:65" s="12" customFormat="1" ht="11.25" x14ac:dyDescent="0.2">
      <c r="B226" s="151"/>
      <c r="D226" s="152" t="s">
        <v>322</v>
      </c>
      <c r="E226" s="153" t="s">
        <v>43</v>
      </c>
      <c r="F226" s="154" t="s">
        <v>7255</v>
      </c>
      <c r="H226" s="155">
        <v>2</v>
      </c>
      <c r="I226" s="156"/>
      <c r="L226" s="151"/>
      <c r="M226" s="157"/>
      <c r="T226" s="158"/>
      <c r="AT226" s="153" t="s">
        <v>322</v>
      </c>
      <c r="AU226" s="153" t="s">
        <v>90</v>
      </c>
      <c r="AV226" s="12" t="s">
        <v>90</v>
      </c>
      <c r="AW226" s="12" t="s">
        <v>41</v>
      </c>
      <c r="AX226" s="12" t="s">
        <v>88</v>
      </c>
      <c r="AY226" s="153" t="s">
        <v>311</v>
      </c>
    </row>
    <row r="227" spans="2:65" s="1" customFormat="1" ht="16.5" customHeight="1" x14ac:dyDescent="0.2">
      <c r="B227" s="34"/>
      <c r="C227" s="172" t="s">
        <v>645</v>
      </c>
      <c r="D227" s="172" t="s">
        <v>634</v>
      </c>
      <c r="E227" s="173" t="s">
        <v>7256</v>
      </c>
      <c r="F227" s="174" t="s">
        <v>5911</v>
      </c>
      <c r="G227" s="175" t="s">
        <v>340</v>
      </c>
      <c r="H227" s="176">
        <v>4</v>
      </c>
      <c r="I227" s="177"/>
      <c r="J227" s="178">
        <f>ROUND(I227*H227,2)</f>
        <v>0</v>
      </c>
      <c r="K227" s="174" t="s">
        <v>43</v>
      </c>
      <c r="L227" s="179"/>
      <c r="M227" s="180" t="s">
        <v>43</v>
      </c>
      <c r="N227" s="181" t="s">
        <v>52</v>
      </c>
      <c r="P227" s="143">
        <f>O227*H227</f>
        <v>0</v>
      </c>
      <c r="Q227" s="143">
        <v>3.2799999999999999E-3</v>
      </c>
      <c r="R227" s="143">
        <f>Q227*H227</f>
        <v>1.312E-2</v>
      </c>
      <c r="S227" s="143">
        <v>0</v>
      </c>
      <c r="T227" s="144">
        <f>S227*H227</f>
        <v>0</v>
      </c>
      <c r="AR227" s="145" t="s">
        <v>362</v>
      </c>
      <c r="AT227" s="145" t="s">
        <v>634</v>
      </c>
      <c r="AU227" s="145" t="s">
        <v>90</v>
      </c>
      <c r="AY227" s="18" t="s">
        <v>311</v>
      </c>
      <c r="BE227" s="146">
        <f>IF(N227="základní",J227,0)</f>
        <v>0</v>
      </c>
      <c r="BF227" s="146">
        <f>IF(N227="snížená",J227,0)</f>
        <v>0</v>
      </c>
      <c r="BG227" s="146">
        <f>IF(N227="zákl. přenesená",J227,0)</f>
        <v>0</v>
      </c>
      <c r="BH227" s="146">
        <f>IF(N227="sníž. přenesená",J227,0)</f>
        <v>0</v>
      </c>
      <c r="BI227" s="146">
        <f>IF(N227="nulová",J227,0)</f>
        <v>0</v>
      </c>
      <c r="BJ227" s="18" t="s">
        <v>88</v>
      </c>
      <c r="BK227" s="146">
        <f>ROUND(I227*H227,2)</f>
        <v>0</v>
      </c>
      <c r="BL227" s="18" t="s">
        <v>318</v>
      </c>
      <c r="BM227" s="145" t="s">
        <v>7257</v>
      </c>
    </row>
    <row r="228" spans="2:65" s="12" customFormat="1" ht="11.25" x14ac:dyDescent="0.2">
      <c r="B228" s="151"/>
      <c r="D228" s="152" t="s">
        <v>322</v>
      </c>
      <c r="E228" s="153" t="s">
        <v>43</v>
      </c>
      <c r="F228" s="154" t="s">
        <v>7258</v>
      </c>
      <c r="H228" s="155">
        <v>4</v>
      </c>
      <c r="I228" s="156"/>
      <c r="L228" s="151"/>
      <c r="M228" s="157"/>
      <c r="T228" s="158"/>
      <c r="AT228" s="153" t="s">
        <v>322</v>
      </c>
      <c r="AU228" s="153" t="s">
        <v>90</v>
      </c>
      <c r="AV228" s="12" t="s">
        <v>90</v>
      </c>
      <c r="AW228" s="12" t="s">
        <v>41</v>
      </c>
      <c r="AX228" s="12" t="s">
        <v>88</v>
      </c>
      <c r="AY228" s="153" t="s">
        <v>311</v>
      </c>
    </row>
    <row r="229" spans="2:65" s="1" customFormat="1" ht="24.2" customHeight="1" x14ac:dyDescent="0.2">
      <c r="B229" s="34"/>
      <c r="C229" s="134" t="s">
        <v>672</v>
      </c>
      <c r="D229" s="134" t="s">
        <v>313</v>
      </c>
      <c r="E229" s="135" t="s">
        <v>5916</v>
      </c>
      <c r="F229" s="136" t="s">
        <v>5917</v>
      </c>
      <c r="G229" s="137" t="s">
        <v>340</v>
      </c>
      <c r="H229" s="138">
        <v>1</v>
      </c>
      <c r="I229" s="139"/>
      <c r="J229" s="140">
        <f>ROUND(I229*H229,2)</f>
        <v>0</v>
      </c>
      <c r="K229" s="136" t="s">
        <v>317</v>
      </c>
      <c r="L229" s="34"/>
      <c r="M229" s="141" t="s">
        <v>43</v>
      </c>
      <c r="N229" s="142" t="s">
        <v>52</v>
      </c>
      <c r="P229" s="143">
        <f>O229*H229</f>
        <v>0</v>
      </c>
      <c r="Q229" s="143">
        <v>0</v>
      </c>
      <c r="R229" s="143">
        <f>Q229*H229</f>
        <v>0</v>
      </c>
      <c r="S229" s="143">
        <v>0</v>
      </c>
      <c r="T229" s="144">
        <f>S229*H229</f>
        <v>0</v>
      </c>
      <c r="AR229" s="145" t="s">
        <v>318</v>
      </c>
      <c r="AT229" s="145" t="s">
        <v>313</v>
      </c>
      <c r="AU229" s="145" t="s">
        <v>90</v>
      </c>
      <c r="AY229" s="18" t="s">
        <v>311</v>
      </c>
      <c r="BE229" s="146">
        <f>IF(N229="základní",J229,0)</f>
        <v>0</v>
      </c>
      <c r="BF229" s="146">
        <f>IF(N229="snížená",J229,0)</f>
        <v>0</v>
      </c>
      <c r="BG229" s="146">
        <f>IF(N229="zákl. přenesená",J229,0)</f>
        <v>0</v>
      </c>
      <c r="BH229" s="146">
        <f>IF(N229="sníž. přenesená",J229,0)</f>
        <v>0</v>
      </c>
      <c r="BI229" s="146">
        <f>IF(N229="nulová",J229,0)</f>
        <v>0</v>
      </c>
      <c r="BJ229" s="18" t="s">
        <v>88</v>
      </c>
      <c r="BK229" s="146">
        <f>ROUND(I229*H229,2)</f>
        <v>0</v>
      </c>
      <c r="BL229" s="18" t="s">
        <v>318</v>
      </c>
      <c r="BM229" s="145" t="s">
        <v>7259</v>
      </c>
    </row>
    <row r="230" spans="2:65" s="1" customFormat="1" ht="11.25" x14ac:dyDescent="0.2">
      <c r="B230" s="34"/>
      <c r="D230" s="147" t="s">
        <v>320</v>
      </c>
      <c r="F230" s="148" t="s">
        <v>5919</v>
      </c>
      <c r="I230" s="149"/>
      <c r="L230" s="34"/>
      <c r="M230" s="150"/>
      <c r="T230" s="55"/>
      <c r="AT230" s="18" t="s">
        <v>320</v>
      </c>
      <c r="AU230" s="18" t="s">
        <v>90</v>
      </c>
    </row>
    <row r="231" spans="2:65" s="1" customFormat="1" ht="16.5" customHeight="1" x14ac:dyDescent="0.2">
      <c r="B231" s="34"/>
      <c r="C231" s="172" t="s">
        <v>680</v>
      </c>
      <c r="D231" s="172" t="s">
        <v>634</v>
      </c>
      <c r="E231" s="173" t="s">
        <v>7260</v>
      </c>
      <c r="F231" s="174" t="s">
        <v>7261</v>
      </c>
      <c r="G231" s="175" t="s">
        <v>340</v>
      </c>
      <c r="H231" s="176">
        <v>1</v>
      </c>
      <c r="I231" s="177"/>
      <c r="J231" s="178">
        <f>ROUND(I231*H231,2)</f>
        <v>0</v>
      </c>
      <c r="K231" s="174" t="s">
        <v>43</v>
      </c>
      <c r="L231" s="179"/>
      <c r="M231" s="180" t="s">
        <v>43</v>
      </c>
      <c r="N231" s="181" t="s">
        <v>52</v>
      </c>
      <c r="P231" s="143">
        <f>O231*H231</f>
        <v>0</v>
      </c>
      <c r="Q231" s="143">
        <v>2.01E-2</v>
      </c>
      <c r="R231" s="143">
        <f>Q231*H231</f>
        <v>2.01E-2</v>
      </c>
      <c r="S231" s="143">
        <v>0</v>
      </c>
      <c r="T231" s="144">
        <f>S231*H231</f>
        <v>0</v>
      </c>
      <c r="AR231" s="145" t="s">
        <v>362</v>
      </c>
      <c r="AT231" s="145" t="s">
        <v>634</v>
      </c>
      <c r="AU231" s="145" t="s">
        <v>90</v>
      </c>
      <c r="AY231" s="18" t="s">
        <v>311</v>
      </c>
      <c r="BE231" s="146">
        <f>IF(N231="základní",J231,0)</f>
        <v>0</v>
      </c>
      <c r="BF231" s="146">
        <f>IF(N231="snížená",J231,0)</f>
        <v>0</v>
      </c>
      <c r="BG231" s="146">
        <f>IF(N231="zákl. přenesená",J231,0)</f>
        <v>0</v>
      </c>
      <c r="BH231" s="146">
        <f>IF(N231="sníž. přenesená",J231,0)</f>
        <v>0</v>
      </c>
      <c r="BI231" s="146">
        <f>IF(N231="nulová",J231,0)</f>
        <v>0</v>
      </c>
      <c r="BJ231" s="18" t="s">
        <v>88</v>
      </c>
      <c r="BK231" s="146">
        <f>ROUND(I231*H231,2)</f>
        <v>0</v>
      </c>
      <c r="BL231" s="18" t="s">
        <v>318</v>
      </c>
      <c r="BM231" s="145" t="s">
        <v>7262</v>
      </c>
    </row>
    <row r="232" spans="2:65" s="12" customFormat="1" ht="11.25" x14ac:dyDescent="0.2">
      <c r="B232" s="151"/>
      <c r="D232" s="152" t="s">
        <v>322</v>
      </c>
      <c r="E232" s="153" t="s">
        <v>43</v>
      </c>
      <c r="F232" s="154" t="s">
        <v>7263</v>
      </c>
      <c r="H232" s="155">
        <v>1</v>
      </c>
      <c r="I232" s="156"/>
      <c r="L232" s="151"/>
      <c r="M232" s="157"/>
      <c r="T232" s="158"/>
      <c r="AT232" s="153" t="s">
        <v>322</v>
      </c>
      <c r="AU232" s="153" t="s">
        <v>90</v>
      </c>
      <c r="AV232" s="12" t="s">
        <v>90</v>
      </c>
      <c r="AW232" s="12" t="s">
        <v>41</v>
      </c>
      <c r="AX232" s="12" t="s">
        <v>88</v>
      </c>
      <c r="AY232" s="153" t="s">
        <v>311</v>
      </c>
    </row>
    <row r="233" spans="2:65" s="1" customFormat="1" ht="24.2" customHeight="1" x14ac:dyDescent="0.2">
      <c r="B233" s="34"/>
      <c r="C233" s="134" t="s">
        <v>569</v>
      </c>
      <c r="D233" s="134" t="s">
        <v>313</v>
      </c>
      <c r="E233" s="135" t="s">
        <v>6543</v>
      </c>
      <c r="F233" s="136" t="s">
        <v>6544</v>
      </c>
      <c r="G233" s="137" t="s">
        <v>340</v>
      </c>
      <c r="H233" s="138">
        <v>5</v>
      </c>
      <c r="I233" s="139"/>
      <c r="J233" s="140">
        <f>ROUND(I233*H233,2)</f>
        <v>0</v>
      </c>
      <c r="K233" s="136" t="s">
        <v>317</v>
      </c>
      <c r="L233" s="34"/>
      <c r="M233" s="141" t="s">
        <v>43</v>
      </c>
      <c r="N233" s="142" t="s">
        <v>52</v>
      </c>
      <c r="P233" s="143">
        <f>O233*H233</f>
        <v>0</v>
      </c>
      <c r="Q233" s="143">
        <v>0</v>
      </c>
      <c r="R233" s="143">
        <f>Q233*H233</f>
        <v>0</v>
      </c>
      <c r="S233" s="143">
        <v>0</v>
      </c>
      <c r="T233" s="144">
        <f>S233*H233</f>
        <v>0</v>
      </c>
      <c r="AR233" s="145" t="s">
        <v>318</v>
      </c>
      <c r="AT233" s="145" t="s">
        <v>313</v>
      </c>
      <c r="AU233" s="145" t="s">
        <v>90</v>
      </c>
      <c r="AY233" s="18" t="s">
        <v>311</v>
      </c>
      <c r="BE233" s="146">
        <f>IF(N233="základní",J233,0)</f>
        <v>0</v>
      </c>
      <c r="BF233" s="146">
        <f>IF(N233="snížená",J233,0)</f>
        <v>0</v>
      </c>
      <c r="BG233" s="146">
        <f>IF(N233="zákl. přenesená",J233,0)</f>
        <v>0</v>
      </c>
      <c r="BH233" s="146">
        <f>IF(N233="sníž. přenesená",J233,0)</f>
        <v>0</v>
      </c>
      <c r="BI233" s="146">
        <f>IF(N233="nulová",J233,0)</f>
        <v>0</v>
      </c>
      <c r="BJ233" s="18" t="s">
        <v>88</v>
      </c>
      <c r="BK233" s="146">
        <f>ROUND(I233*H233,2)</f>
        <v>0</v>
      </c>
      <c r="BL233" s="18" t="s">
        <v>318</v>
      </c>
      <c r="BM233" s="145" t="s">
        <v>7264</v>
      </c>
    </row>
    <row r="234" spans="2:65" s="1" customFormat="1" ht="11.25" x14ac:dyDescent="0.2">
      <c r="B234" s="34"/>
      <c r="D234" s="147" t="s">
        <v>320</v>
      </c>
      <c r="F234" s="148" t="s">
        <v>6546</v>
      </c>
      <c r="I234" s="149"/>
      <c r="L234" s="34"/>
      <c r="M234" s="150"/>
      <c r="T234" s="55"/>
      <c r="AT234" s="18" t="s">
        <v>320</v>
      </c>
      <c r="AU234" s="18" t="s">
        <v>90</v>
      </c>
    </row>
    <row r="235" spans="2:65" s="1" customFormat="1" ht="16.5" customHeight="1" x14ac:dyDescent="0.2">
      <c r="B235" s="34"/>
      <c r="C235" s="172" t="s">
        <v>575</v>
      </c>
      <c r="D235" s="172" t="s">
        <v>634</v>
      </c>
      <c r="E235" s="173" t="s">
        <v>7265</v>
      </c>
      <c r="F235" s="174" t="s">
        <v>7266</v>
      </c>
      <c r="G235" s="175" t="s">
        <v>340</v>
      </c>
      <c r="H235" s="176">
        <v>2</v>
      </c>
      <c r="I235" s="177"/>
      <c r="J235" s="178">
        <f>ROUND(I235*H235,2)</f>
        <v>0</v>
      </c>
      <c r="K235" s="174" t="s">
        <v>317</v>
      </c>
      <c r="L235" s="179"/>
      <c r="M235" s="180" t="s">
        <v>43</v>
      </c>
      <c r="N235" s="181" t="s">
        <v>52</v>
      </c>
      <c r="P235" s="143">
        <f>O235*H235</f>
        <v>0</v>
      </c>
      <c r="Q235" s="143">
        <v>3.48E-3</v>
      </c>
      <c r="R235" s="143">
        <f>Q235*H235</f>
        <v>6.96E-3</v>
      </c>
      <c r="S235" s="143">
        <v>0</v>
      </c>
      <c r="T235" s="144">
        <f>S235*H235</f>
        <v>0</v>
      </c>
      <c r="AR235" s="145" t="s">
        <v>362</v>
      </c>
      <c r="AT235" s="145" t="s">
        <v>634</v>
      </c>
      <c r="AU235" s="145" t="s">
        <v>90</v>
      </c>
      <c r="AY235" s="18" t="s">
        <v>311</v>
      </c>
      <c r="BE235" s="146">
        <f>IF(N235="základní",J235,0)</f>
        <v>0</v>
      </c>
      <c r="BF235" s="146">
        <f>IF(N235="snížená",J235,0)</f>
        <v>0</v>
      </c>
      <c r="BG235" s="146">
        <f>IF(N235="zákl. přenesená",J235,0)</f>
        <v>0</v>
      </c>
      <c r="BH235" s="146">
        <f>IF(N235="sníž. přenesená",J235,0)</f>
        <v>0</v>
      </c>
      <c r="BI235" s="146">
        <f>IF(N235="nulová",J235,0)</f>
        <v>0</v>
      </c>
      <c r="BJ235" s="18" t="s">
        <v>88</v>
      </c>
      <c r="BK235" s="146">
        <f>ROUND(I235*H235,2)</f>
        <v>0</v>
      </c>
      <c r="BL235" s="18" t="s">
        <v>318</v>
      </c>
      <c r="BM235" s="145" t="s">
        <v>7267</v>
      </c>
    </row>
    <row r="236" spans="2:65" s="1" customFormat="1" ht="16.5" customHeight="1" x14ac:dyDescent="0.2">
      <c r="B236" s="34"/>
      <c r="C236" s="172" t="s">
        <v>580</v>
      </c>
      <c r="D236" s="172" t="s">
        <v>634</v>
      </c>
      <c r="E236" s="173" t="s">
        <v>7268</v>
      </c>
      <c r="F236" s="174" t="s">
        <v>7269</v>
      </c>
      <c r="G236" s="175" t="s">
        <v>340</v>
      </c>
      <c r="H236" s="176">
        <v>1</v>
      </c>
      <c r="I236" s="177"/>
      <c r="J236" s="178">
        <f>ROUND(I236*H236,2)</f>
        <v>0</v>
      </c>
      <c r="K236" s="174" t="s">
        <v>317</v>
      </c>
      <c r="L236" s="179"/>
      <c r="M236" s="180" t="s">
        <v>43</v>
      </c>
      <c r="N236" s="181" t="s">
        <v>52</v>
      </c>
      <c r="P236" s="143">
        <f>O236*H236</f>
        <v>0</v>
      </c>
      <c r="Q236" s="143">
        <v>6.1000000000000004E-3</v>
      </c>
      <c r="R236" s="143">
        <f>Q236*H236</f>
        <v>6.1000000000000004E-3</v>
      </c>
      <c r="S236" s="143">
        <v>0</v>
      </c>
      <c r="T236" s="144">
        <f>S236*H236</f>
        <v>0</v>
      </c>
      <c r="AR236" s="145" t="s">
        <v>362</v>
      </c>
      <c r="AT236" s="145" t="s">
        <v>634</v>
      </c>
      <c r="AU236" s="145" t="s">
        <v>90</v>
      </c>
      <c r="AY236" s="18" t="s">
        <v>311</v>
      </c>
      <c r="BE236" s="146">
        <f>IF(N236="základní",J236,0)</f>
        <v>0</v>
      </c>
      <c r="BF236" s="146">
        <f>IF(N236="snížená",J236,0)</f>
        <v>0</v>
      </c>
      <c r="BG236" s="146">
        <f>IF(N236="zákl. přenesená",J236,0)</f>
        <v>0</v>
      </c>
      <c r="BH236" s="146">
        <f>IF(N236="sníž. přenesená",J236,0)</f>
        <v>0</v>
      </c>
      <c r="BI236" s="146">
        <f>IF(N236="nulová",J236,0)</f>
        <v>0</v>
      </c>
      <c r="BJ236" s="18" t="s">
        <v>88</v>
      </c>
      <c r="BK236" s="146">
        <f>ROUND(I236*H236,2)</f>
        <v>0</v>
      </c>
      <c r="BL236" s="18" t="s">
        <v>318</v>
      </c>
      <c r="BM236" s="145" t="s">
        <v>7270</v>
      </c>
    </row>
    <row r="237" spans="2:65" s="1" customFormat="1" ht="16.5" customHeight="1" x14ac:dyDescent="0.2">
      <c r="B237" s="34"/>
      <c r="C237" s="172" t="s">
        <v>588</v>
      </c>
      <c r="D237" s="172" t="s">
        <v>634</v>
      </c>
      <c r="E237" s="173" t="s">
        <v>7271</v>
      </c>
      <c r="F237" s="174" t="s">
        <v>7272</v>
      </c>
      <c r="G237" s="175" t="s">
        <v>340</v>
      </c>
      <c r="H237" s="176">
        <v>2</v>
      </c>
      <c r="I237" s="177"/>
      <c r="J237" s="178">
        <f>ROUND(I237*H237,2)</f>
        <v>0</v>
      </c>
      <c r="K237" s="174" t="s">
        <v>317</v>
      </c>
      <c r="L237" s="179"/>
      <c r="M237" s="180" t="s">
        <v>43</v>
      </c>
      <c r="N237" s="181" t="s">
        <v>52</v>
      </c>
      <c r="P237" s="143">
        <f>O237*H237</f>
        <v>0</v>
      </c>
      <c r="Q237" s="143">
        <v>3.9100000000000003E-3</v>
      </c>
      <c r="R237" s="143">
        <f>Q237*H237</f>
        <v>7.8200000000000006E-3</v>
      </c>
      <c r="S237" s="143">
        <v>0</v>
      </c>
      <c r="T237" s="144">
        <f>S237*H237</f>
        <v>0</v>
      </c>
      <c r="AR237" s="145" t="s">
        <v>362</v>
      </c>
      <c r="AT237" s="145" t="s">
        <v>634</v>
      </c>
      <c r="AU237" s="145" t="s">
        <v>90</v>
      </c>
      <c r="AY237" s="18" t="s">
        <v>311</v>
      </c>
      <c r="BE237" s="146">
        <f>IF(N237="základní",J237,0)</f>
        <v>0</v>
      </c>
      <c r="BF237" s="146">
        <f>IF(N237="snížená",J237,0)</f>
        <v>0</v>
      </c>
      <c r="BG237" s="146">
        <f>IF(N237="zákl. přenesená",J237,0)</f>
        <v>0</v>
      </c>
      <c r="BH237" s="146">
        <f>IF(N237="sníž. přenesená",J237,0)</f>
        <v>0</v>
      </c>
      <c r="BI237" s="146">
        <f>IF(N237="nulová",J237,0)</f>
        <v>0</v>
      </c>
      <c r="BJ237" s="18" t="s">
        <v>88</v>
      </c>
      <c r="BK237" s="146">
        <f>ROUND(I237*H237,2)</f>
        <v>0</v>
      </c>
      <c r="BL237" s="18" t="s">
        <v>318</v>
      </c>
      <c r="BM237" s="145" t="s">
        <v>7273</v>
      </c>
    </row>
    <row r="238" spans="2:65" s="1" customFormat="1" ht="24.2" customHeight="1" x14ac:dyDescent="0.2">
      <c r="B238" s="34"/>
      <c r="C238" s="134" t="s">
        <v>427</v>
      </c>
      <c r="D238" s="134" t="s">
        <v>313</v>
      </c>
      <c r="E238" s="135" t="s">
        <v>7274</v>
      </c>
      <c r="F238" s="136" t="s">
        <v>7275</v>
      </c>
      <c r="G238" s="137" t="s">
        <v>340</v>
      </c>
      <c r="H238" s="138">
        <v>4</v>
      </c>
      <c r="I238" s="139"/>
      <c r="J238" s="140">
        <f>ROUND(I238*H238,2)</f>
        <v>0</v>
      </c>
      <c r="K238" s="136" t="s">
        <v>317</v>
      </c>
      <c r="L238" s="34"/>
      <c r="M238" s="141" t="s">
        <v>43</v>
      </c>
      <c r="N238" s="142" t="s">
        <v>52</v>
      </c>
      <c r="P238" s="143">
        <f>O238*H238</f>
        <v>0</v>
      </c>
      <c r="Q238" s="143">
        <v>0</v>
      </c>
      <c r="R238" s="143">
        <f>Q238*H238</f>
        <v>0</v>
      </c>
      <c r="S238" s="143">
        <v>0</v>
      </c>
      <c r="T238" s="144">
        <f>S238*H238</f>
        <v>0</v>
      </c>
      <c r="AR238" s="145" t="s">
        <v>318</v>
      </c>
      <c r="AT238" s="145" t="s">
        <v>313</v>
      </c>
      <c r="AU238" s="145" t="s">
        <v>90</v>
      </c>
      <c r="AY238" s="18" t="s">
        <v>311</v>
      </c>
      <c r="BE238" s="146">
        <f>IF(N238="základní",J238,0)</f>
        <v>0</v>
      </c>
      <c r="BF238" s="146">
        <f>IF(N238="snížená",J238,0)</f>
        <v>0</v>
      </c>
      <c r="BG238" s="146">
        <f>IF(N238="zákl. přenesená",J238,0)</f>
        <v>0</v>
      </c>
      <c r="BH238" s="146">
        <f>IF(N238="sníž. přenesená",J238,0)</f>
        <v>0</v>
      </c>
      <c r="BI238" s="146">
        <f>IF(N238="nulová",J238,0)</f>
        <v>0</v>
      </c>
      <c r="BJ238" s="18" t="s">
        <v>88</v>
      </c>
      <c r="BK238" s="146">
        <f>ROUND(I238*H238,2)</f>
        <v>0</v>
      </c>
      <c r="BL238" s="18" t="s">
        <v>318</v>
      </c>
      <c r="BM238" s="145" t="s">
        <v>7276</v>
      </c>
    </row>
    <row r="239" spans="2:65" s="1" customFormat="1" ht="11.25" x14ac:dyDescent="0.2">
      <c r="B239" s="34"/>
      <c r="D239" s="147" t="s">
        <v>320</v>
      </c>
      <c r="F239" s="148" t="s">
        <v>7277</v>
      </c>
      <c r="I239" s="149"/>
      <c r="L239" s="34"/>
      <c r="M239" s="150"/>
      <c r="T239" s="55"/>
      <c r="AT239" s="18" t="s">
        <v>320</v>
      </c>
      <c r="AU239" s="18" t="s">
        <v>90</v>
      </c>
    </row>
    <row r="240" spans="2:65" s="1" customFormat="1" ht="16.5" customHeight="1" x14ac:dyDescent="0.2">
      <c r="B240" s="34"/>
      <c r="C240" s="172" t="s">
        <v>208</v>
      </c>
      <c r="D240" s="172" t="s">
        <v>634</v>
      </c>
      <c r="E240" s="173" t="s">
        <v>7278</v>
      </c>
      <c r="F240" s="174" t="s">
        <v>7279</v>
      </c>
      <c r="G240" s="175" t="s">
        <v>340</v>
      </c>
      <c r="H240" s="176">
        <v>1</v>
      </c>
      <c r="I240" s="177"/>
      <c r="J240" s="178">
        <f>ROUND(I240*H240,2)</f>
        <v>0</v>
      </c>
      <c r="K240" s="174" t="s">
        <v>43</v>
      </c>
      <c r="L240" s="179"/>
      <c r="M240" s="180" t="s">
        <v>43</v>
      </c>
      <c r="N240" s="181" t="s">
        <v>52</v>
      </c>
      <c r="P240" s="143">
        <f>O240*H240</f>
        <v>0</v>
      </c>
      <c r="Q240" s="143">
        <v>3.95E-2</v>
      </c>
      <c r="R240" s="143">
        <f>Q240*H240</f>
        <v>3.95E-2</v>
      </c>
      <c r="S240" s="143">
        <v>0</v>
      </c>
      <c r="T240" s="144">
        <f>S240*H240</f>
        <v>0</v>
      </c>
      <c r="AR240" s="145" t="s">
        <v>362</v>
      </c>
      <c r="AT240" s="145" t="s">
        <v>634</v>
      </c>
      <c r="AU240" s="145" t="s">
        <v>90</v>
      </c>
      <c r="AY240" s="18" t="s">
        <v>311</v>
      </c>
      <c r="BE240" s="146">
        <f>IF(N240="základní",J240,0)</f>
        <v>0</v>
      </c>
      <c r="BF240" s="146">
        <f>IF(N240="snížená",J240,0)</f>
        <v>0</v>
      </c>
      <c r="BG240" s="146">
        <f>IF(N240="zákl. přenesená",J240,0)</f>
        <v>0</v>
      </c>
      <c r="BH240" s="146">
        <f>IF(N240="sníž. přenesená",J240,0)</f>
        <v>0</v>
      </c>
      <c r="BI240" s="146">
        <f>IF(N240="nulová",J240,0)</f>
        <v>0</v>
      </c>
      <c r="BJ240" s="18" t="s">
        <v>88</v>
      </c>
      <c r="BK240" s="146">
        <f>ROUND(I240*H240,2)</f>
        <v>0</v>
      </c>
      <c r="BL240" s="18" t="s">
        <v>318</v>
      </c>
      <c r="BM240" s="145" t="s">
        <v>7280</v>
      </c>
    </row>
    <row r="241" spans="2:65" s="12" customFormat="1" ht="11.25" x14ac:dyDescent="0.2">
      <c r="B241" s="151"/>
      <c r="D241" s="152" t="s">
        <v>322</v>
      </c>
      <c r="E241" s="153" t="s">
        <v>43</v>
      </c>
      <c r="F241" s="154" t="s">
        <v>7281</v>
      </c>
      <c r="H241" s="155">
        <v>1</v>
      </c>
      <c r="I241" s="156"/>
      <c r="L241" s="151"/>
      <c r="M241" s="157"/>
      <c r="T241" s="158"/>
      <c r="AT241" s="153" t="s">
        <v>322</v>
      </c>
      <c r="AU241" s="153" t="s">
        <v>90</v>
      </c>
      <c r="AV241" s="12" t="s">
        <v>90</v>
      </c>
      <c r="AW241" s="12" t="s">
        <v>41</v>
      </c>
      <c r="AX241" s="12" t="s">
        <v>88</v>
      </c>
      <c r="AY241" s="153" t="s">
        <v>311</v>
      </c>
    </row>
    <row r="242" spans="2:65" s="1" customFormat="1" ht="16.5" customHeight="1" x14ac:dyDescent="0.2">
      <c r="B242" s="34"/>
      <c r="C242" s="172" t="s">
        <v>438</v>
      </c>
      <c r="D242" s="172" t="s">
        <v>634</v>
      </c>
      <c r="E242" s="173" t="s">
        <v>7282</v>
      </c>
      <c r="F242" s="174" t="s">
        <v>7283</v>
      </c>
      <c r="G242" s="175" t="s">
        <v>340</v>
      </c>
      <c r="H242" s="176">
        <v>3</v>
      </c>
      <c r="I242" s="177"/>
      <c r="J242" s="178">
        <f>ROUND(I242*H242,2)</f>
        <v>0</v>
      </c>
      <c r="K242" s="174" t="s">
        <v>43</v>
      </c>
      <c r="L242" s="179"/>
      <c r="M242" s="180" t="s">
        <v>43</v>
      </c>
      <c r="N242" s="181" t="s">
        <v>52</v>
      </c>
      <c r="P242" s="143">
        <f>O242*H242</f>
        <v>0</v>
      </c>
      <c r="Q242" s="143">
        <v>3.95E-2</v>
      </c>
      <c r="R242" s="143">
        <f>Q242*H242</f>
        <v>0.11849999999999999</v>
      </c>
      <c r="S242" s="143">
        <v>0</v>
      </c>
      <c r="T242" s="144">
        <f>S242*H242</f>
        <v>0</v>
      </c>
      <c r="AR242" s="145" t="s">
        <v>362</v>
      </c>
      <c r="AT242" s="145" t="s">
        <v>634</v>
      </c>
      <c r="AU242" s="145" t="s">
        <v>90</v>
      </c>
      <c r="AY242" s="18" t="s">
        <v>311</v>
      </c>
      <c r="BE242" s="146">
        <f>IF(N242="základní",J242,0)</f>
        <v>0</v>
      </c>
      <c r="BF242" s="146">
        <f>IF(N242="snížená",J242,0)</f>
        <v>0</v>
      </c>
      <c r="BG242" s="146">
        <f>IF(N242="zákl. přenesená",J242,0)</f>
        <v>0</v>
      </c>
      <c r="BH242" s="146">
        <f>IF(N242="sníž. přenesená",J242,0)</f>
        <v>0</v>
      </c>
      <c r="BI242" s="146">
        <f>IF(N242="nulová",J242,0)</f>
        <v>0</v>
      </c>
      <c r="BJ242" s="18" t="s">
        <v>88</v>
      </c>
      <c r="BK242" s="146">
        <f>ROUND(I242*H242,2)</f>
        <v>0</v>
      </c>
      <c r="BL242" s="18" t="s">
        <v>318</v>
      </c>
      <c r="BM242" s="145" t="s">
        <v>7284</v>
      </c>
    </row>
    <row r="243" spans="2:65" s="12" customFormat="1" ht="11.25" x14ac:dyDescent="0.2">
      <c r="B243" s="151"/>
      <c r="D243" s="152" t="s">
        <v>322</v>
      </c>
      <c r="E243" s="153" t="s">
        <v>43</v>
      </c>
      <c r="F243" s="154" t="s">
        <v>7285</v>
      </c>
      <c r="H243" s="155">
        <v>3</v>
      </c>
      <c r="I243" s="156"/>
      <c r="L243" s="151"/>
      <c r="M243" s="157"/>
      <c r="T243" s="158"/>
      <c r="AT243" s="153" t="s">
        <v>322</v>
      </c>
      <c r="AU243" s="153" t="s">
        <v>90</v>
      </c>
      <c r="AV243" s="12" t="s">
        <v>90</v>
      </c>
      <c r="AW243" s="12" t="s">
        <v>41</v>
      </c>
      <c r="AX243" s="12" t="s">
        <v>88</v>
      </c>
      <c r="AY243" s="153" t="s">
        <v>311</v>
      </c>
    </row>
    <row r="244" spans="2:65" s="1" customFormat="1" ht="24.2" customHeight="1" x14ac:dyDescent="0.2">
      <c r="B244" s="34"/>
      <c r="C244" s="134" t="s">
        <v>502</v>
      </c>
      <c r="D244" s="134" t="s">
        <v>313</v>
      </c>
      <c r="E244" s="135" t="s">
        <v>7286</v>
      </c>
      <c r="F244" s="136" t="s">
        <v>7287</v>
      </c>
      <c r="G244" s="137" t="s">
        <v>340</v>
      </c>
      <c r="H244" s="138">
        <v>1</v>
      </c>
      <c r="I244" s="139"/>
      <c r="J244" s="140">
        <f>ROUND(I244*H244,2)</f>
        <v>0</v>
      </c>
      <c r="K244" s="136" t="s">
        <v>317</v>
      </c>
      <c r="L244" s="34"/>
      <c r="M244" s="141" t="s">
        <v>43</v>
      </c>
      <c r="N244" s="142" t="s">
        <v>52</v>
      </c>
      <c r="P244" s="143">
        <f>O244*H244</f>
        <v>0</v>
      </c>
      <c r="Q244" s="143">
        <v>0</v>
      </c>
      <c r="R244" s="143">
        <f>Q244*H244</f>
        <v>0</v>
      </c>
      <c r="S244" s="143">
        <v>0</v>
      </c>
      <c r="T244" s="144">
        <f>S244*H244</f>
        <v>0</v>
      </c>
      <c r="AR244" s="145" t="s">
        <v>318</v>
      </c>
      <c r="AT244" s="145" t="s">
        <v>313</v>
      </c>
      <c r="AU244" s="145" t="s">
        <v>90</v>
      </c>
      <c r="AY244" s="18" t="s">
        <v>311</v>
      </c>
      <c r="BE244" s="146">
        <f>IF(N244="základní",J244,0)</f>
        <v>0</v>
      </c>
      <c r="BF244" s="146">
        <f>IF(N244="snížená",J244,0)</f>
        <v>0</v>
      </c>
      <c r="BG244" s="146">
        <f>IF(N244="zákl. přenesená",J244,0)</f>
        <v>0</v>
      </c>
      <c r="BH244" s="146">
        <f>IF(N244="sníž. přenesená",J244,0)</f>
        <v>0</v>
      </c>
      <c r="BI244" s="146">
        <f>IF(N244="nulová",J244,0)</f>
        <v>0</v>
      </c>
      <c r="BJ244" s="18" t="s">
        <v>88</v>
      </c>
      <c r="BK244" s="146">
        <f>ROUND(I244*H244,2)</f>
        <v>0</v>
      </c>
      <c r="BL244" s="18" t="s">
        <v>318</v>
      </c>
      <c r="BM244" s="145" t="s">
        <v>7288</v>
      </c>
    </row>
    <row r="245" spans="2:65" s="1" customFormat="1" ht="11.25" x14ac:dyDescent="0.2">
      <c r="B245" s="34"/>
      <c r="D245" s="147" t="s">
        <v>320</v>
      </c>
      <c r="F245" s="148" t="s">
        <v>7289</v>
      </c>
      <c r="I245" s="149"/>
      <c r="L245" s="34"/>
      <c r="M245" s="150"/>
      <c r="T245" s="55"/>
      <c r="AT245" s="18" t="s">
        <v>320</v>
      </c>
      <c r="AU245" s="18" t="s">
        <v>90</v>
      </c>
    </row>
    <row r="246" spans="2:65" s="1" customFormat="1" ht="16.5" customHeight="1" x14ac:dyDescent="0.2">
      <c r="B246" s="34"/>
      <c r="C246" s="172" t="s">
        <v>510</v>
      </c>
      <c r="D246" s="172" t="s">
        <v>634</v>
      </c>
      <c r="E246" s="173" t="s">
        <v>7290</v>
      </c>
      <c r="F246" s="174" t="s">
        <v>7291</v>
      </c>
      <c r="G246" s="175" t="s">
        <v>340</v>
      </c>
      <c r="H246" s="176">
        <v>1</v>
      </c>
      <c r="I246" s="177"/>
      <c r="J246" s="178">
        <f>ROUND(I246*H246,2)</f>
        <v>0</v>
      </c>
      <c r="K246" s="174" t="s">
        <v>317</v>
      </c>
      <c r="L246" s="179"/>
      <c r="M246" s="180" t="s">
        <v>43</v>
      </c>
      <c r="N246" s="181" t="s">
        <v>52</v>
      </c>
      <c r="P246" s="143">
        <f>O246*H246</f>
        <v>0</v>
      </c>
      <c r="Q246" s="143">
        <v>0.02</v>
      </c>
      <c r="R246" s="143">
        <f>Q246*H246</f>
        <v>0.02</v>
      </c>
      <c r="S246" s="143">
        <v>0</v>
      </c>
      <c r="T246" s="144">
        <f>S246*H246</f>
        <v>0</v>
      </c>
      <c r="AR246" s="145" t="s">
        <v>362</v>
      </c>
      <c r="AT246" s="145" t="s">
        <v>634</v>
      </c>
      <c r="AU246" s="145" t="s">
        <v>90</v>
      </c>
      <c r="AY246" s="18" t="s">
        <v>311</v>
      </c>
      <c r="BE246" s="146">
        <f>IF(N246="základní",J246,0)</f>
        <v>0</v>
      </c>
      <c r="BF246" s="146">
        <f>IF(N246="snížená",J246,0)</f>
        <v>0</v>
      </c>
      <c r="BG246" s="146">
        <f>IF(N246="zákl. přenesená",J246,0)</f>
        <v>0</v>
      </c>
      <c r="BH246" s="146">
        <f>IF(N246="sníž. přenesená",J246,0)</f>
        <v>0</v>
      </c>
      <c r="BI246" s="146">
        <f>IF(N246="nulová",J246,0)</f>
        <v>0</v>
      </c>
      <c r="BJ246" s="18" t="s">
        <v>88</v>
      </c>
      <c r="BK246" s="146">
        <f>ROUND(I246*H246,2)</f>
        <v>0</v>
      </c>
      <c r="BL246" s="18" t="s">
        <v>318</v>
      </c>
      <c r="BM246" s="145" t="s">
        <v>7292</v>
      </c>
    </row>
    <row r="247" spans="2:65" s="12" customFormat="1" ht="11.25" x14ac:dyDescent="0.2">
      <c r="B247" s="151"/>
      <c r="D247" s="152" t="s">
        <v>322</v>
      </c>
      <c r="E247" s="153" t="s">
        <v>43</v>
      </c>
      <c r="F247" s="154" t="s">
        <v>7236</v>
      </c>
      <c r="H247" s="155">
        <v>1</v>
      </c>
      <c r="I247" s="156"/>
      <c r="L247" s="151"/>
      <c r="M247" s="157"/>
      <c r="T247" s="158"/>
      <c r="AT247" s="153" t="s">
        <v>322</v>
      </c>
      <c r="AU247" s="153" t="s">
        <v>90</v>
      </c>
      <c r="AV247" s="12" t="s">
        <v>90</v>
      </c>
      <c r="AW247" s="12" t="s">
        <v>41</v>
      </c>
      <c r="AX247" s="12" t="s">
        <v>88</v>
      </c>
      <c r="AY247" s="153" t="s">
        <v>311</v>
      </c>
    </row>
    <row r="248" spans="2:65" s="1" customFormat="1" ht="16.5" customHeight="1" x14ac:dyDescent="0.2">
      <c r="B248" s="34"/>
      <c r="C248" s="172" t="s">
        <v>523</v>
      </c>
      <c r="D248" s="172" t="s">
        <v>634</v>
      </c>
      <c r="E248" s="173" t="s">
        <v>7293</v>
      </c>
      <c r="F248" s="174" t="s">
        <v>7294</v>
      </c>
      <c r="G248" s="175" t="s">
        <v>340</v>
      </c>
      <c r="H248" s="176">
        <v>1</v>
      </c>
      <c r="I248" s="177"/>
      <c r="J248" s="178">
        <f>ROUND(I248*H248,2)</f>
        <v>0</v>
      </c>
      <c r="K248" s="174" t="s">
        <v>317</v>
      </c>
      <c r="L248" s="179"/>
      <c r="M248" s="180" t="s">
        <v>43</v>
      </c>
      <c r="N248" s="181" t="s">
        <v>52</v>
      </c>
      <c r="P248" s="143">
        <f>O248*H248</f>
        <v>0</v>
      </c>
      <c r="Q248" s="143">
        <v>3.5000000000000001E-3</v>
      </c>
      <c r="R248" s="143">
        <f>Q248*H248</f>
        <v>3.5000000000000001E-3</v>
      </c>
      <c r="S248" s="143">
        <v>0</v>
      </c>
      <c r="T248" s="144">
        <f>S248*H248</f>
        <v>0</v>
      </c>
      <c r="AR248" s="145" t="s">
        <v>362</v>
      </c>
      <c r="AT248" s="145" t="s">
        <v>634</v>
      </c>
      <c r="AU248" s="145" t="s">
        <v>90</v>
      </c>
      <c r="AY248" s="18" t="s">
        <v>311</v>
      </c>
      <c r="BE248" s="146">
        <f>IF(N248="základní",J248,0)</f>
        <v>0</v>
      </c>
      <c r="BF248" s="146">
        <f>IF(N248="snížená",J248,0)</f>
        <v>0</v>
      </c>
      <c r="BG248" s="146">
        <f>IF(N248="zákl. přenesená",J248,0)</f>
        <v>0</v>
      </c>
      <c r="BH248" s="146">
        <f>IF(N248="sníž. přenesená",J248,0)</f>
        <v>0</v>
      </c>
      <c r="BI248" s="146">
        <f>IF(N248="nulová",J248,0)</f>
        <v>0</v>
      </c>
      <c r="BJ248" s="18" t="s">
        <v>88</v>
      </c>
      <c r="BK248" s="146">
        <f>ROUND(I248*H248,2)</f>
        <v>0</v>
      </c>
      <c r="BL248" s="18" t="s">
        <v>318</v>
      </c>
      <c r="BM248" s="145" t="s">
        <v>7295</v>
      </c>
    </row>
    <row r="249" spans="2:65" s="1" customFormat="1" ht="16.5" customHeight="1" x14ac:dyDescent="0.2">
      <c r="B249" s="34"/>
      <c r="C249" s="172" t="s">
        <v>518</v>
      </c>
      <c r="D249" s="172" t="s">
        <v>634</v>
      </c>
      <c r="E249" s="173" t="s">
        <v>7296</v>
      </c>
      <c r="F249" s="174" t="s">
        <v>7297</v>
      </c>
      <c r="G249" s="175" t="s">
        <v>340</v>
      </c>
      <c r="H249" s="176">
        <v>1</v>
      </c>
      <c r="I249" s="177"/>
      <c r="J249" s="178">
        <f>ROUND(I249*H249,2)</f>
        <v>0</v>
      </c>
      <c r="K249" s="174" t="s">
        <v>317</v>
      </c>
      <c r="L249" s="179"/>
      <c r="M249" s="180" t="s">
        <v>43</v>
      </c>
      <c r="N249" s="181" t="s">
        <v>52</v>
      </c>
      <c r="P249" s="143">
        <f>O249*H249</f>
        <v>0</v>
      </c>
      <c r="Q249" s="143">
        <v>1.5E-3</v>
      </c>
      <c r="R249" s="143">
        <f>Q249*H249</f>
        <v>1.5E-3</v>
      </c>
      <c r="S249" s="143">
        <v>0</v>
      </c>
      <c r="T249" s="144">
        <f>S249*H249</f>
        <v>0</v>
      </c>
      <c r="AR249" s="145" t="s">
        <v>362</v>
      </c>
      <c r="AT249" s="145" t="s">
        <v>634</v>
      </c>
      <c r="AU249" s="145" t="s">
        <v>90</v>
      </c>
      <c r="AY249" s="18" t="s">
        <v>311</v>
      </c>
      <c r="BE249" s="146">
        <f>IF(N249="základní",J249,0)</f>
        <v>0</v>
      </c>
      <c r="BF249" s="146">
        <f>IF(N249="snížená",J249,0)</f>
        <v>0</v>
      </c>
      <c r="BG249" s="146">
        <f>IF(N249="zákl. přenesená",J249,0)</f>
        <v>0</v>
      </c>
      <c r="BH249" s="146">
        <f>IF(N249="sníž. přenesená",J249,0)</f>
        <v>0</v>
      </c>
      <c r="BI249" s="146">
        <f>IF(N249="nulová",J249,0)</f>
        <v>0</v>
      </c>
      <c r="BJ249" s="18" t="s">
        <v>88</v>
      </c>
      <c r="BK249" s="146">
        <f>ROUND(I249*H249,2)</f>
        <v>0</v>
      </c>
      <c r="BL249" s="18" t="s">
        <v>318</v>
      </c>
      <c r="BM249" s="145" t="s">
        <v>7298</v>
      </c>
    </row>
    <row r="250" spans="2:65" s="1" customFormat="1" ht="16.5" customHeight="1" x14ac:dyDescent="0.2">
      <c r="B250" s="34"/>
      <c r="C250" s="134" t="s">
        <v>698</v>
      </c>
      <c r="D250" s="134" t="s">
        <v>313</v>
      </c>
      <c r="E250" s="135" t="s">
        <v>7299</v>
      </c>
      <c r="F250" s="136" t="s">
        <v>7300</v>
      </c>
      <c r="G250" s="137" t="s">
        <v>379</v>
      </c>
      <c r="H250" s="138">
        <v>95.6</v>
      </c>
      <c r="I250" s="139"/>
      <c r="J250" s="140">
        <f>ROUND(I250*H250,2)</f>
        <v>0</v>
      </c>
      <c r="K250" s="136" t="s">
        <v>317</v>
      </c>
      <c r="L250" s="34"/>
      <c r="M250" s="141" t="s">
        <v>43</v>
      </c>
      <c r="N250" s="142" t="s">
        <v>52</v>
      </c>
      <c r="P250" s="143">
        <f>O250*H250</f>
        <v>0</v>
      </c>
      <c r="Q250" s="143">
        <v>0</v>
      </c>
      <c r="R250" s="143">
        <f>Q250*H250</f>
        <v>0</v>
      </c>
      <c r="S250" s="143">
        <v>0</v>
      </c>
      <c r="T250" s="144">
        <f>S250*H250</f>
        <v>0</v>
      </c>
      <c r="AR250" s="145" t="s">
        <v>318</v>
      </c>
      <c r="AT250" s="145" t="s">
        <v>313</v>
      </c>
      <c r="AU250" s="145" t="s">
        <v>90</v>
      </c>
      <c r="AY250" s="18" t="s">
        <v>311</v>
      </c>
      <c r="BE250" s="146">
        <f>IF(N250="základní",J250,0)</f>
        <v>0</v>
      </c>
      <c r="BF250" s="146">
        <f>IF(N250="snížená",J250,0)</f>
        <v>0</v>
      </c>
      <c r="BG250" s="146">
        <f>IF(N250="zákl. přenesená",J250,0)</f>
        <v>0</v>
      </c>
      <c r="BH250" s="146">
        <f>IF(N250="sníž. přenesená",J250,0)</f>
        <v>0</v>
      </c>
      <c r="BI250" s="146">
        <f>IF(N250="nulová",J250,0)</f>
        <v>0</v>
      </c>
      <c r="BJ250" s="18" t="s">
        <v>88</v>
      </c>
      <c r="BK250" s="146">
        <f>ROUND(I250*H250,2)</f>
        <v>0</v>
      </c>
      <c r="BL250" s="18" t="s">
        <v>318</v>
      </c>
      <c r="BM250" s="145" t="s">
        <v>7301</v>
      </c>
    </row>
    <row r="251" spans="2:65" s="1" customFormat="1" ht="11.25" x14ac:dyDescent="0.2">
      <c r="B251" s="34"/>
      <c r="D251" s="147" t="s">
        <v>320</v>
      </c>
      <c r="F251" s="148" t="s">
        <v>7302</v>
      </c>
      <c r="I251" s="149"/>
      <c r="L251" s="34"/>
      <c r="M251" s="150"/>
      <c r="T251" s="55"/>
      <c r="AT251" s="18" t="s">
        <v>320</v>
      </c>
      <c r="AU251" s="18" t="s">
        <v>90</v>
      </c>
    </row>
    <row r="252" spans="2:65" s="12" customFormat="1" ht="11.25" x14ac:dyDescent="0.2">
      <c r="B252" s="151"/>
      <c r="D252" s="152" t="s">
        <v>322</v>
      </c>
      <c r="E252" s="153" t="s">
        <v>43</v>
      </c>
      <c r="F252" s="154" t="s">
        <v>7187</v>
      </c>
      <c r="H252" s="155">
        <v>20.6</v>
      </c>
      <c r="I252" s="156"/>
      <c r="L252" s="151"/>
      <c r="M252" s="157"/>
      <c r="T252" s="158"/>
      <c r="AT252" s="153" t="s">
        <v>322</v>
      </c>
      <c r="AU252" s="153" t="s">
        <v>90</v>
      </c>
      <c r="AV252" s="12" t="s">
        <v>90</v>
      </c>
      <c r="AW252" s="12" t="s">
        <v>41</v>
      </c>
      <c r="AX252" s="12" t="s">
        <v>81</v>
      </c>
      <c r="AY252" s="153" t="s">
        <v>311</v>
      </c>
    </row>
    <row r="253" spans="2:65" s="12" customFormat="1" ht="11.25" x14ac:dyDescent="0.2">
      <c r="B253" s="151"/>
      <c r="D253" s="152" t="s">
        <v>322</v>
      </c>
      <c r="E253" s="153" t="s">
        <v>43</v>
      </c>
      <c r="F253" s="154" t="s">
        <v>7188</v>
      </c>
      <c r="H253" s="155">
        <v>75</v>
      </c>
      <c r="I253" s="156"/>
      <c r="L253" s="151"/>
      <c r="M253" s="157"/>
      <c r="T253" s="158"/>
      <c r="AT253" s="153" t="s">
        <v>322</v>
      </c>
      <c r="AU253" s="153" t="s">
        <v>90</v>
      </c>
      <c r="AV253" s="12" t="s">
        <v>90</v>
      </c>
      <c r="AW253" s="12" t="s">
        <v>41</v>
      </c>
      <c r="AX253" s="12" t="s">
        <v>81</v>
      </c>
      <c r="AY253" s="153" t="s">
        <v>311</v>
      </c>
    </row>
    <row r="254" spans="2:65" s="13" customFormat="1" ht="11.25" x14ac:dyDescent="0.2">
      <c r="B254" s="159"/>
      <c r="D254" s="152" t="s">
        <v>322</v>
      </c>
      <c r="E254" s="160" t="s">
        <v>43</v>
      </c>
      <c r="F254" s="161" t="s">
        <v>331</v>
      </c>
      <c r="H254" s="162">
        <v>95.6</v>
      </c>
      <c r="I254" s="163"/>
      <c r="L254" s="159"/>
      <c r="M254" s="164"/>
      <c r="T254" s="165"/>
      <c r="AT254" s="160" t="s">
        <v>322</v>
      </c>
      <c r="AU254" s="160" t="s">
        <v>90</v>
      </c>
      <c r="AV254" s="13" t="s">
        <v>318</v>
      </c>
      <c r="AW254" s="13" t="s">
        <v>41</v>
      </c>
      <c r="AX254" s="13" t="s">
        <v>88</v>
      </c>
      <c r="AY254" s="160" t="s">
        <v>311</v>
      </c>
    </row>
    <row r="255" spans="2:65" s="1" customFormat="1" ht="16.5" customHeight="1" x14ac:dyDescent="0.2">
      <c r="B255" s="34"/>
      <c r="C255" s="134" t="s">
        <v>703</v>
      </c>
      <c r="D255" s="134" t="s">
        <v>313</v>
      </c>
      <c r="E255" s="135" t="s">
        <v>5969</v>
      </c>
      <c r="F255" s="136" t="s">
        <v>5970</v>
      </c>
      <c r="G255" s="137" t="s">
        <v>379</v>
      </c>
      <c r="H255" s="138">
        <v>106.8</v>
      </c>
      <c r="I255" s="139"/>
      <c r="J255" s="140">
        <f>ROUND(I255*H255,2)</f>
        <v>0</v>
      </c>
      <c r="K255" s="136" t="s">
        <v>317</v>
      </c>
      <c r="L255" s="34"/>
      <c r="M255" s="141" t="s">
        <v>43</v>
      </c>
      <c r="N255" s="142" t="s">
        <v>52</v>
      </c>
      <c r="P255" s="143">
        <f>O255*H255</f>
        <v>0</v>
      </c>
      <c r="Q255" s="143">
        <v>0</v>
      </c>
      <c r="R255" s="143">
        <f>Q255*H255</f>
        <v>0</v>
      </c>
      <c r="S255" s="143">
        <v>0</v>
      </c>
      <c r="T255" s="144">
        <f>S255*H255</f>
        <v>0</v>
      </c>
      <c r="AR255" s="145" t="s">
        <v>318</v>
      </c>
      <c r="AT255" s="145" t="s">
        <v>313</v>
      </c>
      <c r="AU255" s="145" t="s">
        <v>90</v>
      </c>
      <c r="AY255" s="18" t="s">
        <v>311</v>
      </c>
      <c r="BE255" s="146">
        <f>IF(N255="základní",J255,0)</f>
        <v>0</v>
      </c>
      <c r="BF255" s="146">
        <f>IF(N255="snížená",J255,0)</f>
        <v>0</v>
      </c>
      <c r="BG255" s="146">
        <f>IF(N255="zákl. přenesená",J255,0)</f>
        <v>0</v>
      </c>
      <c r="BH255" s="146">
        <f>IF(N255="sníž. přenesená",J255,0)</f>
        <v>0</v>
      </c>
      <c r="BI255" s="146">
        <f>IF(N255="nulová",J255,0)</f>
        <v>0</v>
      </c>
      <c r="BJ255" s="18" t="s">
        <v>88</v>
      </c>
      <c r="BK255" s="146">
        <f>ROUND(I255*H255,2)</f>
        <v>0</v>
      </c>
      <c r="BL255" s="18" t="s">
        <v>318</v>
      </c>
      <c r="BM255" s="145" t="s">
        <v>7303</v>
      </c>
    </row>
    <row r="256" spans="2:65" s="1" customFormat="1" ht="11.25" x14ac:dyDescent="0.2">
      <c r="B256" s="34"/>
      <c r="D256" s="147" t="s">
        <v>320</v>
      </c>
      <c r="F256" s="148" t="s">
        <v>5972</v>
      </c>
      <c r="I256" s="149"/>
      <c r="L256" s="34"/>
      <c r="M256" s="150"/>
      <c r="T256" s="55"/>
      <c r="AT256" s="18" t="s">
        <v>320</v>
      </c>
      <c r="AU256" s="18" t="s">
        <v>90</v>
      </c>
    </row>
    <row r="257" spans="2:65" s="12" customFormat="1" ht="11.25" x14ac:dyDescent="0.2">
      <c r="B257" s="151"/>
      <c r="D257" s="152" t="s">
        <v>322</v>
      </c>
      <c r="E257" s="153" t="s">
        <v>43</v>
      </c>
      <c r="F257" s="154" t="s">
        <v>7196</v>
      </c>
      <c r="H257" s="155">
        <v>99</v>
      </c>
      <c r="I257" s="156"/>
      <c r="L257" s="151"/>
      <c r="M257" s="157"/>
      <c r="T257" s="158"/>
      <c r="AT257" s="153" t="s">
        <v>322</v>
      </c>
      <c r="AU257" s="153" t="s">
        <v>90</v>
      </c>
      <c r="AV257" s="12" t="s">
        <v>90</v>
      </c>
      <c r="AW257" s="12" t="s">
        <v>41</v>
      </c>
      <c r="AX257" s="12" t="s">
        <v>81</v>
      </c>
      <c r="AY257" s="153" t="s">
        <v>311</v>
      </c>
    </row>
    <row r="258" spans="2:65" s="12" customFormat="1" ht="11.25" x14ac:dyDescent="0.2">
      <c r="B258" s="151"/>
      <c r="D258" s="152" t="s">
        <v>322</v>
      </c>
      <c r="E258" s="153" t="s">
        <v>43</v>
      </c>
      <c r="F258" s="154" t="s">
        <v>7197</v>
      </c>
      <c r="H258" s="155">
        <v>7.8</v>
      </c>
      <c r="I258" s="156"/>
      <c r="L258" s="151"/>
      <c r="M258" s="157"/>
      <c r="T258" s="158"/>
      <c r="AT258" s="153" t="s">
        <v>322</v>
      </c>
      <c r="AU258" s="153" t="s">
        <v>90</v>
      </c>
      <c r="AV258" s="12" t="s">
        <v>90</v>
      </c>
      <c r="AW258" s="12" t="s">
        <v>41</v>
      </c>
      <c r="AX258" s="12" t="s">
        <v>81</v>
      </c>
      <c r="AY258" s="153" t="s">
        <v>311</v>
      </c>
    </row>
    <row r="259" spans="2:65" s="13" customFormat="1" ht="11.25" x14ac:dyDescent="0.2">
      <c r="B259" s="159"/>
      <c r="D259" s="152" t="s">
        <v>322</v>
      </c>
      <c r="E259" s="160" t="s">
        <v>43</v>
      </c>
      <c r="F259" s="161" t="s">
        <v>331</v>
      </c>
      <c r="H259" s="162">
        <v>106.8</v>
      </c>
      <c r="I259" s="163"/>
      <c r="L259" s="159"/>
      <c r="M259" s="164"/>
      <c r="T259" s="165"/>
      <c r="AT259" s="160" t="s">
        <v>322</v>
      </c>
      <c r="AU259" s="160" t="s">
        <v>90</v>
      </c>
      <c r="AV259" s="13" t="s">
        <v>318</v>
      </c>
      <c r="AW259" s="13" t="s">
        <v>41</v>
      </c>
      <c r="AX259" s="13" t="s">
        <v>88</v>
      </c>
      <c r="AY259" s="160" t="s">
        <v>311</v>
      </c>
    </row>
    <row r="260" spans="2:65" s="1" customFormat="1" ht="16.5" customHeight="1" x14ac:dyDescent="0.2">
      <c r="B260" s="34"/>
      <c r="C260" s="134" t="s">
        <v>709</v>
      </c>
      <c r="D260" s="134" t="s">
        <v>313</v>
      </c>
      <c r="E260" s="135" t="s">
        <v>5974</v>
      </c>
      <c r="F260" s="136" t="s">
        <v>5975</v>
      </c>
      <c r="G260" s="137" t="s">
        <v>340</v>
      </c>
      <c r="H260" s="138">
        <v>16</v>
      </c>
      <c r="I260" s="139"/>
      <c r="J260" s="140">
        <f>ROUND(I260*H260,2)</f>
        <v>0</v>
      </c>
      <c r="K260" s="136" t="s">
        <v>317</v>
      </c>
      <c r="L260" s="34"/>
      <c r="M260" s="141" t="s">
        <v>43</v>
      </c>
      <c r="N260" s="142" t="s">
        <v>52</v>
      </c>
      <c r="P260" s="143">
        <f>O260*H260</f>
        <v>0</v>
      </c>
      <c r="Q260" s="143">
        <v>0.45937</v>
      </c>
      <c r="R260" s="143">
        <f>Q260*H260</f>
        <v>7.34992</v>
      </c>
      <c r="S260" s="143">
        <v>0</v>
      </c>
      <c r="T260" s="144">
        <f>S260*H260</f>
        <v>0</v>
      </c>
      <c r="AR260" s="145" t="s">
        <v>318</v>
      </c>
      <c r="AT260" s="145" t="s">
        <v>313</v>
      </c>
      <c r="AU260" s="145" t="s">
        <v>90</v>
      </c>
      <c r="AY260" s="18" t="s">
        <v>311</v>
      </c>
      <c r="BE260" s="146">
        <f>IF(N260="základní",J260,0)</f>
        <v>0</v>
      </c>
      <c r="BF260" s="146">
        <f>IF(N260="snížená",J260,0)</f>
        <v>0</v>
      </c>
      <c r="BG260" s="146">
        <f>IF(N260="zákl. přenesená",J260,0)</f>
        <v>0</v>
      </c>
      <c r="BH260" s="146">
        <f>IF(N260="sníž. přenesená",J260,0)</f>
        <v>0</v>
      </c>
      <c r="BI260" s="146">
        <f>IF(N260="nulová",J260,0)</f>
        <v>0</v>
      </c>
      <c r="BJ260" s="18" t="s">
        <v>88</v>
      </c>
      <c r="BK260" s="146">
        <f>ROUND(I260*H260,2)</f>
        <v>0</v>
      </c>
      <c r="BL260" s="18" t="s">
        <v>318</v>
      </c>
      <c r="BM260" s="145" t="s">
        <v>7304</v>
      </c>
    </row>
    <row r="261" spans="2:65" s="1" customFormat="1" ht="11.25" x14ac:dyDescent="0.2">
      <c r="B261" s="34"/>
      <c r="D261" s="147" t="s">
        <v>320</v>
      </c>
      <c r="F261" s="148" t="s">
        <v>5977</v>
      </c>
      <c r="I261" s="149"/>
      <c r="L261" s="34"/>
      <c r="M261" s="150"/>
      <c r="T261" s="55"/>
      <c r="AT261" s="18" t="s">
        <v>320</v>
      </c>
      <c r="AU261" s="18" t="s">
        <v>90</v>
      </c>
    </row>
    <row r="262" spans="2:65" s="12" customFormat="1" ht="11.25" x14ac:dyDescent="0.2">
      <c r="B262" s="151"/>
      <c r="D262" s="152" t="s">
        <v>322</v>
      </c>
      <c r="E262" s="153" t="s">
        <v>43</v>
      </c>
      <c r="F262" s="154" t="s">
        <v>7305</v>
      </c>
      <c r="H262" s="155">
        <v>16</v>
      </c>
      <c r="I262" s="156"/>
      <c r="L262" s="151"/>
      <c r="M262" s="157"/>
      <c r="T262" s="158"/>
      <c r="AT262" s="153" t="s">
        <v>322</v>
      </c>
      <c r="AU262" s="153" t="s">
        <v>90</v>
      </c>
      <c r="AV262" s="12" t="s">
        <v>90</v>
      </c>
      <c r="AW262" s="12" t="s">
        <v>41</v>
      </c>
      <c r="AX262" s="12" t="s">
        <v>88</v>
      </c>
      <c r="AY262" s="153" t="s">
        <v>311</v>
      </c>
    </row>
    <row r="263" spans="2:65" s="1" customFormat="1" ht="16.5" customHeight="1" x14ac:dyDescent="0.2">
      <c r="B263" s="34"/>
      <c r="C263" s="134" t="s">
        <v>716</v>
      </c>
      <c r="D263" s="134" t="s">
        <v>313</v>
      </c>
      <c r="E263" s="135" t="s">
        <v>5979</v>
      </c>
      <c r="F263" s="136" t="s">
        <v>5980</v>
      </c>
      <c r="G263" s="137" t="s">
        <v>379</v>
      </c>
      <c r="H263" s="138">
        <v>132.59</v>
      </c>
      <c r="I263" s="139"/>
      <c r="J263" s="140">
        <f>ROUND(I263*H263,2)</f>
        <v>0</v>
      </c>
      <c r="K263" s="136" t="s">
        <v>317</v>
      </c>
      <c r="L263" s="34"/>
      <c r="M263" s="141" t="s">
        <v>43</v>
      </c>
      <c r="N263" s="142" t="s">
        <v>52</v>
      </c>
      <c r="P263" s="143">
        <f>O263*H263</f>
        <v>0</v>
      </c>
      <c r="Q263" s="143">
        <v>0</v>
      </c>
      <c r="R263" s="143">
        <f>Q263*H263</f>
        <v>0</v>
      </c>
      <c r="S263" s="143">
        <v>0</v>
      </c>
      <c r="T263" s="144">
        <f>S263*H263</f>
        <v>0</v>
      </c>
      <c r="AR263" s="145" t="s">
        <v>318</v>
      </c>
      <c r="AT263" s="145" t="s">
        <v>313</v>
      </c>
      <c r="AU263" s="145" t="s">
        <v>90</v>
      </c>
      <c r="AY263" s="18" t="s">
        <v>311</v>
      </c>
      <c r="BE263" s="146">
        <f>IF(N263="základní",J263,0)</f>
        <v>0</v>
      </c>
      <c r="BF263" s="146">
        <f>IF(N263="snížená",J263,0)</f>
        <v>0</v>
      </c>
      <c r="BG263" s="146">
        <f>IF(N263="zákl. přenesená",J263,0)</f>
        <v>0</v>
      </c>
      <c r="BH263" s="146">
        <f>IF(N263="sníž. přenesená",J263,0)</f>
        <v>0</v>
      </c>
      <c r="BI263" s="146">
        <f>IF(N263="nulová",J263,0)</f>
        <v>0</v>
      </c>
      <c r="BJ263" s="18" t="s">
        <v>88</v>
      </c>
      <c r="BK263" s="146">
        <f>ROUND(I263*H263,2)</f>
        <v>0</v>
      </c>
      <c r="BL263" s="18" t="s">
        <v>318</v>
      </c>
      <c r="BM263" s="145" t="s">
        <v>7306</v>
      </c>
    </row>
    <row r="264" spans="2:65" s="1" customFormat="1" ht="11.25" x14ac:dyDescent="0.2">
      <c r="B264" s="34"/>
      <c r="D264" s="147" t="s">
        <v>320</v>
      </c>
      <c r="F264" s="148" t="s">
        <v>5982</v>
      </c>
      <c r="I264" s="149"/>
      <c r="L264" s="34"/>
      <c r="M264" s="150"/>
      <c r="T264" s="55"/>
      <c r="AT264" s="18" t="s">
        <v>320</v>
      </c>
      <c r="AU264" s="18" t="s">
        <v>90</v>
      </c>
    </row>
    <row r="265" spans="2:65" s="12" customFormat="1" ht="11.25" x14ac:dyDescent="0.2">
      <c r="B265" s="151"/>
      <c r="D265" s="152" t="s">
        <v>322</v>
      </c>
      <c r="E265" s="153" t="s">
        <v>43</v>
      </c>
      <c r="F265" s="154" t="s">
        <v>7203</v>
      </c>
      <c r="H265" s="155">
        <v>10</v>
      </c>
      <c r="I265" s="156"/>
      <c r="L265" s="151"/>
      <c r="M265" s="157"/>
      <c r="T265" s="158"/>
      <c r="AT265" s="153" t="s">
        <v>322</v>
      </c>
      <c r="AU265" s="153" t="s">
        <v>90</v>
      </c>
      <c r="AV265" s="12" t="s">
        <v>90</v>
      </c>
      <c r="AW265" s="12" t="s">
        <v>41</v>
      </c>
      <c r="AX265" s="12" t="s">
        <v>81</v>
      </c>
      <c r="AY265" s="153" t="s">
        <v>311</v>
      </c>
    </row>
    <row r="266" spans="2:65" s="12" customFormat="1" ht="11.25" x14ac:dyDescent="0.2">
      <c r="B266" s="151"/>
      <c r="D266" s="152" t="s">
        <v>322</v>
      </c>
      <c r="E266" s="153" t="s">
        <v>43</v>
      </c>
      <c r="F266" s="154" t="s">
        <v>7214</v>
      </c>
      <c r="H266" s="155">
        <v>90.03</v>
      </c>
      <c r="I266" s="156"/>
      <c r="L266" s="151"/>
      <c r="M266" s="157"/>
      <c r="T266" s="158"/>
      <c r="AT266" s="153" t="s">
        <v>322</v>
      </c>
      <c r="AU266" s="153" t="s">
        <v>90</v>
      </c>
      <c r="AV266" s="12" t="s">
        <v>90</v>
      </c>
      <c r="AW266" s="12" t="s">
        <v>41</v>
      </c>
      <c r="AX266" s="12" t="s">
        <v>81</v>
      </c>
      <c r="AY266" s="153" t="s">
        <v>311</v>
      </c>
    </row>
    <row r="267" spans="2:65" s="12" customFormat="1" ht="11.25" x14ac:dyDescent="0.2">
      <c r="B267" s="151"/>
      <c r="D267" s="152" t="s">
        <v>322</v>
      </c>
      <c r="E267" s="153" t="s">
        <v>43</v>
      </c>
      <c r="F267" s="154" t="s">
        <v>7177</v>
      </c>
      <c r="H267" s="155">
        <v>13.36</v>
      </c>
      <c r="I267" s="156"/>
      <c r="L267" s="151"/>
      <c r="M267" s="157"/>
      <c r="T267" s="158"/>
      <c r="AT267" s="153" t="s">
        <v>322</v>
      </c>
      <c r="AU267" s="153" t="s">
        <v>90</v>
      </c>
      <c r="AV267" s="12" t="s">
        <v>90</v>
      </c>
      <c r="AW267" s="12" t="s">
        <v>41</v>
      </c>
      <c r="AX267" s="12" t="s">
        <v>81</v>
      </c>
      <c r="AY267" s="153" t="s">
        <v>311</v>
      </c>
    </row>
    <row r="268" spans="2:65" s="12" customFormat="1" ht="11.25" x14ac:dyDescent="0.2">
      <c r="B268" s="151"/>
      <c r="D268" s="152" t="s">
        <v>322</v>
      </c>
      <c r="E268" s="153" t="s">
        <v>43</v>
      </c>
      <c r="F268" s="154" t="s">
        <v>7223</v>
      </c>
      <c r="H268" s="155">
        <v>19.2</v>
      </c>
      <c r="I268" s="156"/>
      <c r="L268" s="151"/>
      <c r="M268" s="157"/>
      <c r="T268" s="158"/>
      <c r="AT268" s="153" t="s">
        <v>322</v>
      </c>
      <c r="AU268" s="153" t="s">
        <v>90</v>
      </c>
      <c r="AV268" s="12" t="s">
        <v>90</v>
      </c>
      <c r="AW268" s="12" t="s">
        <v>41</v>
      </c>
      <c r="AX268" s="12" t="s">
        <v>81</v>
      </c>
      <c r="AY268" s="153" t="s">
        <v>311</v>
      </c>
    </row>
    <row r="269" spans="2:65" s="13" customFormat="1" ht="11.25" x14ac:dyDescent="0.2">
      <c r="B269" s="159"/>
      <c r="D269" s="152" t="s">
        <v>322</v>
      </c>
      <c r="E269" s="160" t="s">
        <v>43</v>
      </c>
      <c r="F269" s="161" t="s">
        <v>331</v>
      </c>
      <c r="H269" s="162">
        <v>132.59</v>
      </c>
      <c r="I269" s="163"/>
      <c r="L269" s="159"/>
      <c r="M269" s="164"/>
      <c r="T269" s="165"/>
      <c r="AT269" s="160" t="s">
        <v>322</v>
      </c>
      <c r="AU269" s="160" t="s">
        <v>90</v>
      </c>
      <c r="AV269" s="13" t="s">
        <v>318</v>
      </c>
      <c r="AW269" s="13" t="s">
        <v>41</v>
      </c>
      <c r="AX269" s="13" t="s">
        <v>88</v>
      </c>
      <c r="AY269" s="160" t="s">
        <v>311</v>
      </c>
    </row>
    <row r="270" spans="2:65" s="1" customFormat="1" ht="16.5" customHeight="1" x14ac:dyDescent="0.2">
      <c r="B270" s="34"/>
      <c r="C270" s="134" t="s">
        <v>528</v>
      </c>
      <c r="D270" s="134" t="s">
        <v>313</v>
      </c>
      <c r="E270" s="135" t="s">
        <v>7307</v>
      </c>
      <c r="F270" s="136" t="s">
        <v>7308</v>
      </c>
      <c r="G270" s="137" t="s">
        <v>340</v>
      </c>
      <c r="H270" s="138">
        <v>1</v>
      </c>
      <c r="I270" s="139"/>
      <c r="J270" s="140">
        <f>ROUND(I270*H270,2)</f>
        <v>0</v>
      </c>
      <c r="K270" s="136" t="s">
        <v>317</v>
      </c>
      <c r="L270" s="34"/>
      <c r="M270" s="141" t="s">
        <v>43</v>
      </c>
      <c r="N270" s="142" t="s">
        <v>52</v>
      </c>
      <c r="P270" s="143">
        <f>O270*H270</f>
        <v>0</v>
      </c>
      <c r="Q270" s="143">
        <v>0.04</v>
      </c>
      <c r="R270" s="143">
        <f>Q270*H270</f>
        <v>0.04</v>
      </c>
      <c r="S270" s="143">
        <v>0</v>
      </c>
      <c r="T270" s="144">
        <f>S270*H270</f>
        <v>0</v>
      </c>
      <c r="AR270" s="145" t="s">
        <v>318</v>
      </c>
      <c r="AT270" s="145" t="s">
        <v>313</v>
      </c>
      <c r="AU270" s="145" t="s">
        <v>90</v>
      </c>
      <c r="AY270" s="18" t="s">
        <v>311</v>
      </c>
      <c r="BE270" s="146">
        <f>IF(N270="základní",J270,0)</f>
        <v>0</v>
      </c>
      <c r="BF270" s="146">
        <f>IF(N270="snížená",J270,0)</f>
        <v>0</v>
      </c>
      <c r="BG270" s="146">
        <f>IF(N270="zákl. přenesená",J270,0)</f>
        <v>0</v>
      </c>
      <c r="BH270" s="146">
        <f>IF(N270="sníž. přenesená",J270,0)</f>
        <v>0</v>
      </c>
      <c r="BI270" s="146">
        <f>IF(N270="nulová",J270,0)</f>
        <v>0</v>
      </c>
      <c r="BJ270" s="18" t="s">
        <v>88</v>
      </c>
      <c r="BK270" s="146">
        <f>ROUND(I270*H270,2)</f>
        <v>0</v>
      </c>
      <c r="BL270" s="18" t="s">
        <v>318</v>
      </c>
      <c r="BM270" s="145" t="s">
        <v>7309</v>
      </c>
    </row>
    <row r="271" spans="2:65" s="1" customFormat="1" ht="11.25" x14ac:dyDescent="0.2">
      <c r="B271" s="34"/>
      <c r="D271" s="147" t="s">
        <v>320</v>
      </c>
      <c r="F271" s="148" t="s">
        <v>7310</v>
      </c>
      <c r="I271" s="149"/>
      <c r="L271" s="34"/>
      <c r="M271" s="150"/>
      <c r="T271" s="55"/>
      <c r="AT271" s="18" t="s">
        <v>320</v>
      </c>
      <c r="AU271" s="18" t="s">
        <v>90</v>
      </c>
    </row>
    <row r="272" spans="2:65" s="1" customFormat="1" ht="16.5" customHeight="1" x14ac:dyDescent="0.2">
      <c r="B272" s="34"/>
      <c r="C272" s="172" t="s">
        <v>533</v>
      </c>
      <c r="D272" s="172" t="s">
        <v>634</v>
      </c>
      <c r="E272" s="173" t="s">
        <v>7311</v>
      </c>
      <c r="F272" s="174" t="s">
        <v>7312</v>
      </c>
      <c r="G272" s="175" t="s">
        <v>340</v>
      </c>
      <c r="H272" s="176">
        <v>1</v>
      </c>
      <c r="I272" s="177"/>
      <c r="J272" s="178">
        <f>ROUND(I272*H272,2)</f>
        <v>0</v>
      </c>
      <c r="K272" s="174" t="s">
        <v>317</v>
      </c>
      <c r="L272" s="179"/>
      <c r="M272" s="180" t="s">
        <v>43</v>
      </c>
      <c r="N272" s="181" t="s">
        <v>52</v>
      </c>
      <c r="P272" s="143">
        <f>O272*H272</f>
        <v>0</v>
      </c>
      <c r="Q272" s="143">
        <v>1.3299999999999999E-2</v>
      </c>
      <c r="R272" s="143">
        <f>Q272*H272</f>
        <v>1.3299999999999999E-2</v>
      </c>
      <c r="S272" s="143">
        <v>0</v>
      </c>
      <c r="T272" s="144">
        <f>S272*H272</f>
        <v>0</v>
      </c>
      <c r="AR272" s="145" t="s">
        <v>362</v>
      </c>
      <c r="AT272" s="145" t="s">
        <v>634</v>
      </c>
      <c r="AU272" s="145" t="s">
        <v>90</v>
      </c>
      <c r="AY272" s="18" t="s">
        <v>311</v>
      </c>
      <c r="BE272" s="146">
        <f>IF(N272="základní",J272,0)</f>
        <v>0</v>
      </c>
      <c r="BF272" s="146">
        <f>IF(N272="snížená",J272,0)</f>
        <v>0</v>
      </c>
      <c r="BG272" s="146">
        <f>IF(N272="zákl. přenesená",J272,0)</f>
        <v>0</v>
      </c>
      <c r="BH272" s="146">
        <f>IF(N272="sníž. přenesená",J272,0)</f>
        <v>0</v>
      </c>
      <c r="BI272" s="146">
        <f>IF(N272="nulová",J272,0)</f>
        <v>0</v>
      </c>
      <c r="BJ272" s="18" t="s">
        <v>88</v>
      </c>
      <c r="BK272" s="146">
        <f>ROUND(I272*H272,2)</f>
        <v>0</v>
      </c>
      <c r="BL272" s="18" t="s">
        <v>318</v>
      </c>
      <c r="BM272" s="145" t="s">
        <v>7313</v>
      </c>
    </row>
    <row r="273" spans="2:65" s="1" customFormat="1" ht="16.5" customHeight="1" x14ac:dyDescent="0.2">
      <c r="B273" s="34"/>
      <c r="C273" s="172" t="s">
        <v>539</v>
      </c>
      <c r="D273" s="172" t="s">
        <v>634</v>
      </c>
      <c r="E273" s="173" t="s">
        <v>7314</v>
      </c>
      <c r="F273" s="174" t="s">
        <v>7315</v>
      </c>
      <c r="G273" s="175" t="s">
        <v>340</v>
      </c>
      <c r="H273" s="176">
        <v>1</v>
      </c>
      <c r="I273" s="177"/>
      <c r="J273" s="178">
        <f>ROUND(I273*H273,2)</f>
        <v>0</v>
      </c>
      <c r="K273" s="174" t="s">
        <v>317</v>
      </c>
      <c r="L273" s="179"/>
      <c r="M273" s="180" t="s">
        <v>43</v>
      </c>
      <c r="N273" s="181" t="s">
        <v>52</v>
      </c>
      <c r="P273" s="143">
        <f>O273*H273</f>
        <v>0</v>
      </c>
      <c r="Q273" s="143">
        <v>2.9999999999999997E-4</v>
      </c>
      <c r="R273" s="143">
        <f>Q273*H273</f>
        <v>2.9999999999999997E-4</v>
      </c>
      <c r="S273" s="143">
        <v>0</v>
      </c>
      <c r="T273" s="144">
        <f>S273*H273</f>
        <v>0</v>
      </c>
      <c r="AR273" s="145" t="s">
        <v>362</v>
      </c>
      <c r="AT273" s="145" t="s">
        <v>634</v>
      </c>
      <c r="AU273" s="145" t="s">
        <v>90</v>
      </c>
      <c r="AY273" s="18" t="s">
        <v>311</v>
      </c>
      <c r="BE273" s="146">
        <f>IF(N273="základní",J273,0)</f>
        <v>0</v>
      </c>
      <c r="BF273" s="146">
        <f>IF(N273="snížená",J273,0)</f>
        <v>0</v>
      </c>
      <c r="BG273" s="146">
        <f>IF(N273="zákl. přenesená",J273,0)</f>
        <v>0</v>
      </c>
      <c r="BH273" s="146">
        <f>IF(N273="sníž. přenesená",J273,0)</f>
        <v>0</v>
      </c>
      <c r="BI273" s="146">
        <f>IF(N273="nulová",J273,0)</f>
        <v>0</v>
      </c>
      <c r="BJ273" s="18" t="s">
        <v>88</v>
      </c>
      <c r="BK273" s="146">
        <f>ROUND(I273*H273,2)</f>
        <v>0</v>
      </c>
      <c r="BL273" s="18" t="s">
        <v>318</v>
      </c>
      <c r="BM273" s="145" t="s">
        <v>7316</v>
      </c>
    </row>
    <row r="274" spans="2:65" s="1" customFormat="1" ht="16.5" customHeight="1" x14ac:dyDescent="0.2">
      <c r="B274" s="34"/>
      <c r="C274" s="134" t="s">
        <v>417</v>
      </c>
      <c r="D274" s="134" t="s">
        <v>313</v>
      </c>
      <c r="E274" s="135" t="s">
        <v>7317</v>
      </c>
      <c r="F274" s="136" t="s">
        <v>7318</v>
      </c>
      <c r="G274" s="137" t="s">
        <v>379</v>
      </c>
      <c r="H274" s="138">
        <v>20.6</v>
      </c>
      <c r="I274" s="139"/>
      <c r="J274" s="140">
        <f>ROUND(I274*H274,2)</f>
        <v>0</v>
      </c>
      <c r="K274" s="136" t="s">
        <v>317</v>
      </c>
      <c r="L274" s="34"/>
      <c r="M274" s="141" t="s">
        <v>43</v>
      </c>
      <c r="N274" s="142" t="s">
        <v>52</v>
      </c>
      <c r="P274" s="143">
        <f>O274*H274</f>
        <v>0</v>
      </c>
      <c r="Q274" s="143">
        <v>1.9000000000000001E-4</v>
      </c>
      <c r="R274" s="143">
        <f>Q274*H274</f>
        <v>3.9140000000000008E-3</v>
      </c>
      <c r="S274" s="143">
        <v>0</v>
      </c>
      <c r="T274" s="144">
        <f>S274*H274</f>
        <v>0</v>
      </c>
      <c r="AR274" s="145" t="s">
        <v>318</v>
      </c>
      <c r="AT274" s="145" t="s">
        <v>313</v>
      </c>
      <c r="AU274" s="145" t="s">
        <v>90</v>
      </c>
      <c r="AY274" s="18" t="s">
        <v>311</v>
      </c>
      <c r="BE274" s="146">
        <f>IF(N274="základní",J274,0)</f>
        <v>0</v>
      </c>
      <c r="BF274" s="146">
        <f>IF(N274="snížená",J274,0)</f>
        <v>0</v>
      </c>
      <c r="BG274" s="146">
        <f>IF(N274="zákl. přenesená",J274,0)</f>
        <v>0</v>
      </c>
      <c r="BH274" s="146">
        <f>IF(N274="sníž. přenesená",J274,0)</f>
        <v>0</v>
      </c>
      <c r="BI274" s="146">
        <f>IF(N274="nulová",J274,0)</f>
        <v>0</v>
      </c>
      <c r="BJ274" s="18" t="s">
        <v>88</v>
      </c>
      <c r="BK274" s="146">
        <f>ROUND(I274*H274,2)</f>
        <v>0</v>
      </c>
      <c r="BL274" s="18" t="s">
        <v>318</v>
      </c>
      <c r="BM274" s="145" t="s">
        <v>7319</v>
      </c>
    </row>
    <row r="275" spans="2:65" s="1" customFormat="1" ht="11.25" x14ac:dyDescent="0.2">
      <c r="B275" s="34"/>
      <c r="D275" s="147" t="s">
        <v>320</v>
      </c>
      <c r="F275" s="148" t="s">
        <v>7320</v>
      </c>
      <c r="I275" s="149"/>
      <c r="L275" s="34"/>
      <c r="M275" s="150"/>
      <c r="T275" s="55"/>
      <c r="AT275" s="18" t="s">
        <v>320</v>
      </c>
      <c r="AU275" s="18" t="s">
        <v>90</v>
      </c>
    </row>
    <row r="276" spans="2:65" s="12" customFormat="1" ht="11.25" x14ac:dyDescent="0.2">
      <c r="B276" s="151"/>
      <c r="D276" s="152" t="s">
        <v>322</v>
      </c>
      <c r="E276" s="153" t="s">
        <v>43</v>
      </c>
      <c r="F276" s="154" t="s">
        <v>7187</v>
      </c>
      <c r="H276" s="155">
        <v>20.6</v>
      </c>
      <c r="I276" s="156"/>
      <c r="L276" s="151"/>
      <c r="M276" s="157"/>
      <c r="T276" s="158"/>
      <c r="AT276" s="153" t="s">
        <v>322</v>
      </c>
      <c r="AU276" s="153" t="s">
        <v>90</v>
      </c>
      <c r="AV276" s="12" t="s">
        <v>90</v>
      </c>
      <c r="AW276" s="12" t="s">
        <v>41</v>
      </c>
      <c r="AX276" s="12" t="s">
        <v>88</v>
      </c>
      <c r="AY276" s="153" t="s">
        <v>311</v>
      </c>
    </row>
    <row r="277" spans="2:65" s="1" customFormat="1" ht="16.5" customHeight="1" x14ac:dyDescent="0.2">
      <c r="B277" s="34"/>
      <c r="C277" s="134" t="s">
        <v>202</v>
      </c>
      <c r="D277" s="134" t="s">
        <v>313</v>
      </c>
      <c r="E277" s="135" t="s">
        <v>7321</v>
      </c>
      <c r="F277" s="136" t="s">
        <v>7322</v>
      </c>
      <c r="G277" s="137" t="s">
        <v>379</v>
      </c>
      <c r="H277" s="138">
        <v>19.2</v>
      </c>
      <c r="I277" s="139"/>
      <c r="J277" s="140">
        <f>ROUND(I277*H277,2)</f>
        <v>0</v>
      </c>
      <c r="K277" s="136" t="s">
        <v>317</v>
      </c>
      <c r="L277" s="34"/>
      <c r="M277" s="141" t="s">
        <v>43</v>
      </c>
      <c r="N277" s="142" t="s">
        <v>52</v>
      </c>
      <c r="P277" s="143">
        <f>O277*H277</f>
        <v>0</v>
      </c>
      <c r="Q277" s="143">
        <v>2.0000000000000001E-4</v>
      </c>
      <c r="R277" s="143">
        <f>Q277*H277</f>
        <v>3.8400000000000001E-3</v>
      </c>
      <c r="S277" s="143">
        <v>0</v>
      </c>
      <c r="T277" s="144">
        <f>S277*H277</f>
        <v>0</v>
      </c>
      <c r="AR277" s="145" t="s">
        <v>318</v>
      </c>
      <c r="AT277" s="145" t="s">
        <v>313</v>
      </c>
      <c r="AU277" s="145" t="s">
        <v>90</v>
      </c>
      <c r="AY277" s="18" t="s">
        <v>311</v>
      </c>
      <c r="BE277" s="146">
        <f>IF(N277="základní",J277,0)</f>
        <v>0</v>
      </c>
      <c r="BF277" s="146">
        <f>IF(N277="snížená",J277,0)</f>
        <v>0</v>
      </c>
      <c r="BG277" s="146">
        <f>IF(N277="zákl. přenesená",J277,0)</f>
        <v>0</v>
      </c>
      <c r="BH277" s="146">
        <f>IF(N277="sníž. přenesená",J277,0)</f>
        <v>0</v>
      </c>
      <c r="BI277" s="146">
        <f>IF(N277="nulová",J277,0)</f>
        <v>0</v>
      </c>
      <c r="BJ277" s="18" t="s">
        <v>88</v>
      </c>
      <c r="BK277" s="146">
        <f>ROUND(I277*H277,2)</f>
        <v>0</v>
      </c>
      <c r="BL277" s="18" t="s">
        <v>318</v>
      </c>
      <c r="BM277" s="145" t="s">
        <v>7323</v>
      </c>
    </row>
    <row r="278" spans="2:65" s="1" customFormat="1" ht="11.25" x14ac:dyDescent="0.2">
      <c r="B278" s="34"/>
      <c r="D278" s="147" t="s">
        <v>320</v>
      </c>
      <c r="F278" s="148" t="s">
        <v>7324</v>
      </c>
      <c r="I278" s="149"/>
      <c r="L278" s="34"/>
      <c r="M278" s="150"/>
      <c r="T278" s="55"/>
      <c r="AT278" s="18" t="s">
        <v>320</v>
      </c>
      <c r="AU278" s="18" t="s">
        <v>90</v>
      </c>
    </row>
    <row r="279" spans="2:65" s="12" customFormat="1" ht="11.25" x14ac:dyDescent="0.2">
      <c r="B279" s="151"/>
      <c r="D279" s="152" t="s">
        <v>322</v>
      </c>
      <c r="E279" s="153" t="s">
        <v>43</v>
      </c>
      <c r="F279" s="154" t="s">
        <v>7223</v>
      </c>
      <c r="H279" s="155">
        <v>19.2</v>
      </c>
      <c r="I279" s="156"/>
      <c r="L279" s="151"/>
      <c r="M279" s="157"/>
      <c r="T279" s="158"/>
      <c r="AT279" s="153" t="s">
        <v>322</v>
      </c>
      <c r="AU279" s="153" t="s">
        <v>90</v>
      </c>
      <c r="AV279" s="12" t="s">
        <v>90</v>
      </c>
      <c r="AW279" s="12" t="s">
        <v>41</v>
      </c>
      <c r="AX279" s="12" t="s">
        <v>88</v>
      </c>
      <c r="AY279" s="153" t="s">
        <v>311</v>
      </c>
    </row>
    <row r="280" spans="2:65" s="1" customFormat="1" ht="16.5" customHeight="1" x14ac:dyDescent="0.2">
      <c r="B280" s="34"/>
      <c r="C280" s="134" t="s">
        <v>720</v>
      </c>
      <c r="D280" s="134" t="s">
        <v>313</v>
      </c>
      <c r="E280" s="135" t="s">
        <v>7325</v>
      </c>
      <c r="F280" s="136" t="s">
        <v>7326</v>
      </c>
      <c r="G280" s="137" t="s">
        <v>767</v>
      </c>
      <c r="H280" s="138">
        <v>100</v>
      </c>
      <c r="I280" s="139"/>
      <c r="J280" s="140">
        <f>ROUND(I280*H280,2)</f>
        <v>0</v>
      </c>
      <c r="K280" s="136" t="s">
        <v>43</v>
      </c>
      <c r="L280" s="34"/>
      <c r="M280" s="141" t="s">
        <v>43</v>
      </c>
      <c r="N280" s="142" t="s">
        <v>52</v>
      </c>
      <c r="P280" s="143">
        <f>O280*H280</f>
        <v>0</v>
      </c>
      <c r="Q280" s="143">
        <v>0</v>
      </c>
      <c r="R280" s="143">
        <f>Q280*H280</f>
        <v>0</v>
      </c>
      <c r="S280" s="143">
        <v>0</v>
      </c>
      <c r="T280" s="144">
        <f>S280*H280</f>
        <v>0</v>
      </c>
      <c r="AR280" s="145" t="s">
        <v>318</v>
      </c>
      <c r="AT280" s="145" t="s">
        <v>313</v>
      </c>
      <c r="AU280" s="145" t="s">
        <v>90</v>
      </c>
      <c r="AY280" s="18" t="s">
        <v>311</v>
      </c>
      <c r="BE280" s="146">
        <f>IF(N280="základní",J280,0)</f>
        <v>0</v>
      </c>
      <c r="BF280" s="146">
        <f>IF(N280="snížená",J280,0)</f>
        <v>0</v>
      </c>
      <c r="BG280" s="146">
        <f>IF(N280="zákl. přenesená",J280,0)</f>
        <v>0</v>
      </c>
      <c r="BH280" s="146">
        <f>IF(N280="sníž. přenesená",J280,0)</f>
        <v>0</v>
      </c>
      <c r="BI280" s="146">
        <f>IF(N280="nulová",J280,0)</f>
        <v>0</v>
      </c>
      <c r="BJ280" s="18" t="s">
        <v>88</v>
      </c>
      <c r="BK280" s="146">
        <f>ROUND(I280*H280,2)</f>
        <v>0</v>
      </c>
      <c r="BL280" s="18" t="s">
        <v>318</v>
      </c>
      <c r="BM280" s="145" t="s">
        <v>7327</v>
      </c>
    </row>
    <row r="281" spans="2:65" s="12" customFormat="1" ht="11.25" x14ac:dyDescent="0.2">
      <c r="B281" s="151"/>
      <c r="D281" s="152" t="s">
        <v>322</v>
      </c>
      <c r="E281" s="153" t="s">
        <v>43</v>
      </c>
      <c r="F281" s="154" t="s">
        <v>7328</v>
      </c>
      <c r="H281" s="155">
        <v>100</v>
      </c>
      <c r="I281" s="156"/>
      <c r="L281" s="151"/>
      <c r="M281" s="157"/>
      <c r="T281" s="158"/>
      <c r="AT281" s="153" t="s">
        <v>322</v>
      </c>
      <c r="AU281" s="153" t="s">
        <v>90</v>
      </c>
      <c r="AV281" s="12" t="s">
        <v>90</v>
      </c>
      <c r="AW281" s="12" t="s">
        <v>41</v>
      </c>
      <c r="AX281" s="12" t="s">
        <v>88</v>
      </c>
      <c r="AY281" s="153" t="s">
        <v>311</v>
      </c>
    </row>
    <row r="282" spans="2:65" s="11" customFormat="1" ht="22.9" customHeight="1" x14ac:dyDescent="0.2">
      <c r="B282" s="122"/>
      <c r="D282" s="123" t="s">
        <v>80</v>
      </c>
      <c r="E282" s="132" t="s">
        <v>868</v>
      </c>
      <c r="F282" s="132" t="s">
        <v>869</v>
      </c>
      <c r="I282" s="125"/>
      <c r="J282" s="133">
        <f>BK282</f>
        <v>0</v>
      </c>
      <c r="L282" s="122"/>
      <c r="M282" s="127"/>
      <c r="P282" s="128">
        <f>SUM(P283:P289)</f>
        <v>0</v>
      </c>
      <c r="R282" s="128">
        <f>SUM(R283:R289)</f>
        <v>0</v>
      </c>
      <c r="T282" s="129">
        <f>SUM(T283:T289)</f>
        <v>0</v>
      </c>
      <c r="AR282" s="123" t="s">
        <v>88</v>
      </c>
      <c r="AT282" s="130" t="s">
        <v>80</v>
      </c>
      <c r="AU282" s="130" t="s">
        <v>88</v>
      </c>
      <c r="AY282" s="123" t="s">
        <v>311</v>
      </c>
      <c r="BK282" s="131">
        <f>SUM(BK283:BK289)</f>
        <v>0</v>
      </c>
    </row>
    <row r="283" spans="2:65" s="1" customFormat="1" ht="24.2" customHeight="1" x14ac:dyDescent="0.2">
      <c r="B283" s="34"/>
      <c r="C283" s="134" t="s">
        <v>726</v>
      </c>
      <c r="D283" s="134" t="s">
        <v>313</v>
      </c>
      <c r="E283" s="135" t="s">
        <v>1870</v>
      </c>
      <c r="F283" s="136" t="s">
        <v>1871</v>
      </c>
      <c r="G283" s="137" t="s">
        <v>371</v>
      </c>
      <c r="H283" s="138">
        <v>6.899</v>
      </c>
      <c r="I283" s="139"/>
      <c r="J283" s="140">
        <f>ROUND(I283*H283,2)</f>
        <v>0</v>
      </c>
      <c r="K283" s="136" t="s">
        <v>317</v>
      </c>
      <c r="L283" s="34"/>
      <c r="M283" s="141" t="s">
        <v>43</v>
      </c>
      <c r="N283" s="142" t="s">
        <v>52</v>
      </c>
      <c r="P283" s="143">
        <f>O283*H283</f>
        <v>0</v>
      </c>
      <c r="Q283" s="143">
        <v>0</v>
      </c>
      <c r="R283" s="143">
        <f>Q283*H283</f>
        <v>0</v>
      </c>
      <c r="S283" s="143">
        <v>0</v>
      </c>
      <c r="T283" s="144">
        <f>S283*H283</f>
        <v>0</v>
      </c>
      <c r="AR283" s="145" t="s">
        <v>318</v>
      </c>
      <c r="AT283" s="145" t="s">
        <v>313</v>
      </c>
      <c r="AU283" s="145" t="s">
        <v>90</v>
      </c>
      <c r="AY283" s="18" t="s">
        <v>311</v>
      </c>
      <c r="BE283" s="146">
        <f>IF(N283="základní",J283,0)</f>
        <v>0</v>
      </c>
      <c r="BF283" s="146">
        <f>IF(N283="snížená",J283,0)</f>
        <v>0</v>
      </c>
      <c r="BG283" s="146">
        <f>IF(N283="zákl. přenesená",J283,0)</f>
        <v>0</v>
      </c>
      <c r="BH283" s="146">
        <f>IF(N283="sníž. přenesená",J283,0)</f>
        <v>0</v>
      </c>
      <c r="BI283" s="146">
        <f>IF(N283="nulová",J283,0)</f>
        <v>0</v>
      </c>
      <c r="BJ283" s="18" t="s">
        <v>88</v>
      </c>
      <c r="BK283" s="146">
        <f>ROUND(I283*H283,2)</f>
        <v>0</v>
      </c>
      <c r="BL283" s="18" t="s">
        <v>318</v>
      </c>
      <c r="BM283" s="145" t="s">
        <v>7329</v>
      </c>
    </row>
    <row r="284" spans="2:65" s="1" customFormat="1" ht="11.25" x14ac:dyDescent="0.2">
      <c r="B284" s="34"/>
      <c r="D284" s="147" t="s">
        <v>320</v>
      </c>
      <c r="F284" s="148" t="s">
        <v>1873</v>
      </c>
      <c r="I284" s="149"/>
      <c r="L284" s="34"/>
      <c r="M284" s="150"/>
      <c r="T284" s="55"/>
      <c r="AT284" s="18" t="s">
        <v>320</v>
      </c>
      <c r="AU284" s="18" t="s">
        <v>90</v>
      </c>
    </row>
    <row r="285" spans="2:65" s="1" customFormat="1" ht="21.75" customHeight="1" x14ac:dyDescent="0.2">
      <c r="B285" s="34"/>
      <c r="C285" s="134" t="s">
        <v>732</v>
      </c>
      <c r="D285" s="134" t="s">
        <v>313</v>
      </c>
      <c r="E285" s="135" t="s">
        <v>876</v>
      </c>
      <c r="F285" s="136" t="s">
        <v>877</v>
      </c>
      <c r="G285" s="137" t="s">
        <v>371</v>
      </c>
      <c r="H285" s="138">
        <v>6.899</v>
      </c>
      <c r="I285" s="139"/>
      <c r="J285" s="140">
        <f>ROUND(I285*H285,2)</f>
        <v>0</v>
      </c>
      <c r="K285" s="136" t="s">
        <v>317</v>
      </c>
      <c r="L285" s="34"/>
      <c r="M285" s="141" t="s">
        <v>43</v>
      </c>
      <c r="N285" s="142" t="s">
        <v>52</v>
      </c>
      <c r="P285" s="143">
        <f>O285*H285</f>
        <v>0</v>
      </c>
      <c r="Q285" s="143">
        <v>0</v>
      </c>
      <c r="R285" s="143">
        <f>Q285*H285</f>
        <v>0</v>
      </c>
      <c r="S285" s="143">
        <v>0</v>
      </c>
      <c r="T285" s="144">
        <f>S285*H285</f>
        <v>0</v>
      </c>
      <c r="AR285" s="145" t="s">
        <v>318</v>
      </c>
      <c r="AT285" s="145" t="s">
        <v>313</v>
      </c>
      <c r="AU285" s="145" t="s">
        <v>90</v>
      </c>
      <c r="AY285" s="18" t="s">
        <v>311</v>
      </c>
      <c r="BE285" s="146">
        <f>IF(N285="základní",J285,0)</f>
        <v>0</v>
      </c>
      <c r="BF285" s="146">
        <f>IF(N285="snížená",J285,0)</f>
        <v>0</v>
      </c>
      <c r="BG285" s="146">
        <f>IF(N285="zákl. přenesená",J285,0)</f>
        <v>0</v>
      </c>
      <c r="BH285" s="146">
        <f>IF(N285="sníž. přenesená",J285,0)</f>
        <v>0</v>
      </c>
      <c r="BI285" s="146">
        <f>IF(N285="nulová",J285,0)</f>
        <v>0</v>
      </c>
      <c r="BJ285" s="18" t="s">
        <v>88</v>
      </c>
      <c r="BK285" s="146">
        <f>ROUND(I285*H285,2)</f>
        <v>0</v>
      </c>
      <c r="BL285" s="18" t="s">
        <v>318</v>
      </c>
      <c r="BM285" s="145" t="s">
        <v>7330</v>
      </c>
    </row>
    <row r="286" spans="2:65" s="1" customFormat="1" ht="11.25" x14ac:dyDescent="0.2">
      <c r="B286" s="34"/>
      <c r="D286" s="147" t="s">
        <v>320</v>
      </c>
      <c r="F286" s="148" t="s">
        <v>879</v>
      </c>
      <c r="I286" s="149"/>
      <c r="L286" s="34"/>
      <c r="M286" s="150"/>
      <c r="T286" s="55"/>
      <c r="AT286" s="18" t="s">
        <v>320</v>
      </c>
      <c r="AU286" s="18" t="s">
        <v>90</v>
      </c>
    </row>
    <row r="287" spans="2:65" s="1" customFormat="1" ht="24.2" customHeight="1" x14ac:dyDescent="0.2">
      <c r="B287" s="34"/>
      <c r="C287" s="134" t="s">
        <v>737</v>
      </c>
      <c r="D287" s="134" t="s">
        <v>313</v>
      </c>
      <c r="E287" s="135" t="s">
        <v>881</v>
      </c>
      <c r="F287" s="136" t="s">
        <v>882</v>
      </c>
      <c r="G287" s="137" t="s">
        <v>371</v>
      </c>
      <c r="H287" s="138">
        <v>62.091000000000001</v>
      </c>
      <c r="I287" s="139"/>
      <c r="J287" s="140">
        <f>ROUND(I287*H287,2)</f>
        <v>0</v>
      </c>
      <c r="K287" s="136" t="s">
        <v>317</v>
      </c>
      <c r="L287" s="34"/>
      <c r="M287" s="141" t="s">
        <v>43</v>
      </c>
      <c r="N287" s="142" t="s">
        <v>52</v>
      </c>
      <c r="P287" s="143">
        <f>O287*H287</f>
        <v>0</v>
      </c>
      <c r="Q287" s="143">
        <v>0</v>
      </c>
      <c r="R287" s="143">
        <f>Q287*H287</f>
        <v>0</v>
      </c>
      <c r="S287" s="143">
        <v>0</v>
      </c>
      <c r="T287" s="144">
        <f>S287*H287</f>
        <v>0</v>
      </c>
      <c r="AR287" s="145" t="s">
        <v>318</v>
      </c>
      <c r="AT287" s="145" t="s">
        <v>313</v>
      </c>
      <c r="AU287" s="145" t="s">
        <v>90</v>
      </c>
      <c r="AY287" s="18" t="s">
        <v>311</v>
      </c>
      <c r="BE287" s="146">
        <f>IF(N287="základní",J287,0)</f>
        <v>0</v>
      </c>
      <c r="BF287" s="146">
        <f>IF(N287="snížená",J287,0)</f>
        <v>0</v>
      </c>
      <c r="BG287" s="146">
        <f>IF(N287="zákl. přenesená",J287,0)</f>
        <v>0</v>
      </c>
      <c r="BH287" s="146">
        <f>IF(N287="sníž. přenesená",J287,0)</f>
        <v>0</v>
      </c>
      <c r="BI287" s="146">
        <f>IF(N287="nulová",J287,0)</f>
        <v>0</v>
      </c>
      <c r="BJ287" s="18" t="s">
        <v>88</v>
      </c>
      <c r="BK287" s="146">
        <f>ROUND(I287*H287,2)</f>
        <v>0</v>
      </c>
      <c r="BL287" s="18" t="s">
        <v>318</v>
      </c>
      <c r="BM287" s="145" t="s">
        <v>7331</v>
      </c>
    </row>
    <row r="288" spans="2:65" s="1" customFormat="1" ht="11.25" x14ac:dyDescent="0.2">
      <c r="B288" s="34"/>
      <c r="D288" s="147" t="s">
        <v>320</v>
      </c>
      <c r="F288" s="148" t="s">
        <v>884</v>
      </c>
      <c r="I288" s="149"/>
      <c r="L288" s="34"/>
      <c r="M288" s="150"/>
      <c r="T288" s="55"/>
      <c r="AT288" s="18" t="s">
        <v>320</v>
      </c>
      <c r="AU288" s="18" t="s">
        <v>90</v>
      </c>
    </row>
    <row r="289" spans="2:65" s="12" customFormat="1" ht="11.25" x14ac:dyDescent="0.2">
      <c r="B289" s="151"/>
      <c r="D289" s="152" t="s">
        <v>322</v>
      </c>
      <c r="F289" s="154" t="s">
        <v>7332</v>
      </c>
      <c r="H289" s="155">
        <v>62.091000000000001</v>
      </c>
      <c r="I289" s="156"/>
      <c r="L289" s="151"/>
      <c r="M289" s="157"/>
      <c r="T289" s="158"/>
      <c r="AT289" s="153" t="s">
        <v>322</v>
      </c>
      <c r="AU289" s="153" t="s">
        <v>90</v>
      </c>
      <c r="AV289" s="12" t="s">
        <v>90</v>
      </c>
      <c r="AW289" s="12" t="s">
        <v>4</v>
      </c>
      <c r="AX289" s="12" t="s">
        <v>88</v>
      </c>
      <c r="AY289" s="153" t="s">
        <v>311</v>
      </c>
    </row>
    <row r="290" spans="2:65" s="11" customFormat="1" ht="22.9" customHeight="1" x14ac:dyDescent="0.2">
      <c r="B290" s="122"/>
      <c r="D290" s="123" t="s">
        <v>80</v>
      </c>
      <c r="E290" s="132" t="s">
        <v>886</v>
      </c>
      <c r="F290" s="132" t="s">
        <v>887</v>
      </c>
      <c r="I290" s="125"/>
      <c r="J290" s="133">
        <f>BK290</f>
        <v>0</v>
      </c>
      <c r="L290" s="122"/>
      <c r="M290" s="127"/>
      <c r="P290" s="128">
        <f>SUM(P291:P295)</f>
        <v>0</v>
      </c>
      <c r="R290" s="128">
        <f>SUM(R291:R295)</f>
        <v>0</v>
      </c>
      <c r="T290" s="129">
        <f>SUM(T291:T295)</f>
        <v>0</v>
      </c>
      <c r="AR290" s="123" t="s">
        <v>88</v>
      </c>
      <c r="AT290" s="130" t="s">
        <v>80</v>
      </c>
      <c r="AU290" s="130" t="s">
        <v>88</v>
      </c>
      <c r="AY290" s="123" t="s">
        <v>311</v>
      </c>
      <c r="BK290" s="131">
        <f>SUM(BK291:BK295)</f>
        <v>0</v>
      </c>
    </row>
    <row r="291" spans="2:65" s="1" customFormat="1" ht="24.2" customHeight="1" x14ac:dyDescent="0.2">
      <c r="B291" s="34"/>
      <c r="C291" s="134" t="s">
        <v>384</v>
      </c>
      <c r="D291" s="134" t="s">
        <v>313</v>
      </c>
      <c r="E291" s="135" t="s">
        <v>1849</v>
      </c>
      <c r="F291" s="136" t="s">
        <v>1850</v>
      </c>
      <c r="G291" s="137" t="s">
        <v>371</v>
      </c>
      <c r="H291" s="138">
        <v>162.67099999999999</v>
      </c>
      <c r="I291" s="139"/>
      <c r="J291" s="140">
        <f>ROUND(I291*H291,2)</f>
        <v>0</v>
      </c>
      <c r="K291" s="136" t="s">
        <v>317</v>
      </c>
      <c r="L291" s="34"/>
      <c r="M291" s="141" t="s">
        <v>43</v>
      </c>
      <c r="N291" s="142" t="s">
        <v>52</v>
      </c>
      <c r="P291" s="143">
        <f>O291*H291</f>
        <v>0</v>
      </c>
      <c r="Q291" s="143">
        <v>0</v>
      </c>
      <c r="R291" s="143">
        <f>Q291*H291</f>
        <v>0</v>
      </c>
      <c r="S291" s="143">
        <v>0</v>
      </c>
      <c r="T291" s="144">
        <f>S291*H291</f>
        <v>0</v>
      </c>
      <c r="AR291" s="145" t="s">
        <v>318</v>
      </c>
      <c r="AT291" s="145" t="s">
        <v>313</v>
      </c>
      <c r="AU291" s="145" t="s">
        <v>90</v>
      </c>
      <c r="AY291" s="18" t="s">
        <v>311</v>
      </c>
      <c r="BE291" s="146">
        <f>IF(N291="základní",J291,0)</f>
        <v>0</v>
      </c>
      <c r="BF291" s="146">
        <f>IF(N291="snížená",J291,0)</f>
        <v>0</v>
      </c>
      <c r="BG291" s="146">
        <f>IF(N291="zákl. přenesená",J291,0)</f>
        <v>0</v>
      </c>
      <c r="BH291" s="146">
        <f>IF(N291="sníž. přenesená",J291,0)</f>
        <v>0</v>
      </c>
      <c r="BI291" s="146">
        <f>IF(N291="nulová",J291,0)</f>
        <v>0</v>
      </c>
      <c r="BJ291" s="18" t="s">
        <v>88</v>
      </c>
      <c r="BK291" s="146">
        <f>ROUND(I291*H291,2)</f>
        <v>0</v>
      </c>
      <c r="BL291" s="18" t="s">
        <v>318</v>
      </c>
      <c r="BM291" s="145" t="s">
        <v>7333</v>
      </c>
    </row>
    <row r="292" spans="2:65" s="1" customFormat="1" ht="11.25" x14ac:dyDescent="0.2">
      <c r="B292" s="34"/>
      <c r="D292" s="147" t="s">
        <v>320</v>
      </c>
      <c r="F292" s="148" t="s">
        <v>1852</v>
      </c>
      <c r="I292" s="149"/>
      <c r="L292" s="34"/>
      <c r="M292" s="150"/>
      <c r="T292" s="55"/>
      <c r="AT292" s="18" t="s">
        <v>320</v>
      </c>
      <c r="AU292" s="18" t="s">
        <v>90</v>
      </c>
    </row>
    <row r="293" spans="2:65" s="12" customFormat="1" ht="11.25" x14ac:dyDescent="0.2">
      <c r="B293" s="151"/>
      <c r="D293" s="152" t="s">
        <v>322</v>
      </c>
      <c r="F293" s="154" t="s">
        <v>7334</v>
      </c>
      <c r="H293" s="155">
        <v>162.67099999999999</v>
      </c>
      <c r="I293" s="156"/>
      <c r="L293" s="151"/>
      <c r="M293" s="157"/>
      <c r="T293" s="158"/>
      <c r="AT293" s="153" t="s">
        <v>322</v>
      </c>
      <c r="AU293" s="153" t="s">
        <v>90</v>
      </c>
      <c r="AV293" s="12" t="s">
        <v>90</v>
      </c>
      <c r="AW293" s="12" t="s">
        <v>4</v>
      </c>
      <c r="AX293" s="12" t="s">
        <v>88</v>
      </c>
      <c r="AY293" s="153" t="s">
        <v>311</v>
      </c>
    </row>
    <row r="294" spans="2:65" s="1" customFormat="1" ht="24.2" customHeight="1" x14ac:dyDescent="0.2">
      <c r="B294" s="34"/>
      <c r="C294" s="134" t="s">
        <v>743</v>
      </c>
      <c r="D294" s="134" t="s">
        <v>313</v>
      </c>
      <c r="E294" s="135" t="s">
        <v>4102</v>
      </c>
      <c r="F294" s="136" t="s">
        <v>4103</v>
      </c>
      <c r="G294" s="137" t="s">
        <v>371</v>
      </c>
      <c r="H294" s="138">
        <v>6.899</v>
      </c>
      <c r="I294" s="139"/>
      <c r="J294" s="140">
        <f>ROUND(I294*H294,2)</f>
        <v>0</v>
      </c>
      <c r="K294" s="136" t="s">
        <v>317</v>
      </c>
      <c r="L294" s="34"/>
      <c r="M294" s="141" t="s">
        <v>43</v>
      </c>
      <c r="N294" s="142" t="s">
        <v>52</v>
      </c>
      <c r="P294" s="143">
        <f>O294*H294</f>
        <v>0</v>
      </c>
      <c r="Q294" s="143">
        <v>0</v>
      </c>
      <c r="R294" s="143">
        <f>Q294*H294</f>
        <v>0</v>
      </c>
      <c r="S294" s="143">
        <v>0</v>
      </c>
      <c r="T294" s="144">
        <f>S294*H294</f>
        <v>0</v>
      </c>
      <c r="AR294" s="145" t="s">
        <v>318</v>
      </c>
      <c r="AT294" s="145" t="s">
        <v>313</v>
      </c>
      <c r="AU294" s="145" t="s">
        <v>90</v>
      </c>
      <c r="AY294" s="18" t="s">
        <v>311</v>
      </c>
      <c r="BE294" s="146">
        <f>IF(N294="základní",J294,0)</f>
        <v>0</v>
      </c>
      <c r="BF294" s="146">
        <f>IF(N294="snížená",J294,0)</f>
        <v>0</v>
      </c>
      <c r="BG294" s="146">
        <f>IF(N294="zákl. přenesená",J294,0)</f>
        <v>0</v>
      </c>
      <c r="BH294" s="146">
        <f>IF(N294="sníž. přenesená",J294,0)</f>
        <v>0</v>
      </c>
      <c r="BI294" s="146">
        <f>IF(N294="nulová",J294,0)</f>
        <v>0</v>
      </c>
      <c r="BJ294" s="18" t="s">
        <v>88</v>
      </c>
      <c r="BK294" s="146">
        <f>ROUND(I294*H294,2)</f>
        <v>0</v>
      </c>
      <c r="BL294" s="18" t="s">
        <v>318</v>
      </c>
      <c r="BM294" s="145" t="s">
        <v>7335</v>
      </c>
    </row>
    <row r="295" spans="2:65" s="1" customFormat="1" ht="11.25" x14ac:dyDescent="0.2">
      <c r="B295" s="34"/>
      <c r="D295" s="147" t="s">
        <v>320</v>
      </c>
      <c r="F295" s="148" t="s">
        <v>4105</v>
      </c>
      <c r="I295" s="149"/>
      <c r="L295" s="34"/>
      <c r="M295" s="150"/>
      <c r="T295" s="55"/>
      <c r="AT295" s="18" t="s">
        <v>320</v>
      </c>
      <c r="AU295" s="18" t="s">
        <v>90</v>
      </c>
    </row>
    <row r="296" spans="2:65" s="11" customFormat="1" ht="22.9" customHeight="1" x14ac:dyDescent="0.2">
      <c r="B296" s="122"/>
      <c r="D296" s="123" t="s">
        <v>80</v>
      </c>
      <c r="E296" s="132" t="s">
        <v>898</v>
      </c>
      <c r="F296" s="132" t="s">
        <v>899</v>
      </c>
      <c r="I296" s="125"/>
      <c r="J296" s="133">
        <f>BK296</f>
        <v>0</v>
      </c>
      <c r="L296" s="122"/>
      <c r="M296" s="127"/>
      <c r="P296" s="128">
        <f>SUM(P297:P298)</f>
        <v>0</v>
      </c>
      <c r="R296" s="128">
        <f>SUM(R297:R298)</f>
        <v>0</v>
      </c>
      <c r="T296" s="129">
        <f>SUM(T297:T298)</f>
        <v>0</v>
      </c>
      <c r="AR296" s="123" t="s">
        <v>88</v>
      </c>
      <c r="AT296" s="130" t="s">
        <v>80</v>
      </c>
      <c r="AU296" s="130" t="s">
        <v>88</v>
      </c>
      <c r="AY296" s="123" t="s">
        <v>311</v>
      </c>
      <c r="BK296" s="131">
        <f>SUM(BK297:BK298)</f>
        <v>0</v>
      </c>
    </row>
    <row r="297" spans="2:65" s="1" customFormat="1" ht="24.2" customHeight="1" x14ac:dyDescent="0.2">
      <c r="B297" s="34"/>
      <c r="C297" s="134" t="s">
        <v>8</v>
      </c>
      <c r="D297" s="134" t="s">
        <v>313</v>
      </c>
      <c r="E297" s="135" t="s">
        <v>2016</v>
      </c>
      <c r="F297" s="136" t="s">
        <v>2017</v>
      </c>
      <c r="G297" s="137" t="s">
        <v>371</v>
      </c>
      <c r="H297" s="138">
        <v>11.920999999999999</v>
      </c>
      <c r="I297" s="139"/>
      <c r="J297" s="140">
        <f>ROUND(I297*H297,2)</f>
        <v>0</v>
      </c>
      <c r="K297" s="136" t="s">
        <v>317</v>
      </c>
      <c r="L297" s="34"/>
      <c r="M297" s="141" t="s">
        <v>43</v>
      </c>
      <c r="N297" s="142" t="s">
        <v>52</v>
      </c>
      <c r="P297" s="143">
        <f>O297*H297</f>
        <v>0</v>
      </c>
      <c r="Q297" s="143">
        <v>0</v>
      </c>
      <c r="R297" s="143">
        <f>Q297*H297</f>
        <v>0</v>
      </c>
      <c r="S297" s="143">
        <v>0</v>
      </c>
      <c r="T297" s="144">
        <f>S297*H297</f>
        <v>0</v>
      </c>
      <c r="AR297" s="145" t="s">
        <v>318</v>
      </c>
      <c r="AT297" s="145" t="s">
        <v>313</v>
      </c>
      <c r="AU297" s="145" t="s">
        <v>90</v>
      </c>
      <c r="AY297" s="18" t="s">
        <v>311</v>
      </c>
      <c r="BE297" s="146">
        <f>IF(N297="základní",J297,0)</f>
        <v>0</v>
      </c>
      <c r="BF297" s="146">
        <f>IF(N297="snížená",J297,0)</f>
        <v>0</v>
      </c>
      <c r="BG297" s="146">
        <f>IF(N297="zákl. přenesená",J297,0)</f>
        <v>0</v>
      </c>
      <c r="BH297" s="146">
        <f>IF(N297="sníž. přenesená",J297,0)</f>
        <v>0</v>
      </c>
      <c r="BI297" s="146">
        <f>IF(N297="nulová",J297,0)</f>
        <v>0</v>
      </c>
      <c r="BJ297" s="18" t="s">
        <v>88</v>
      </c>
      <c r="BK297" s="146">
        <f>ROUND(I297*H297,2)</f>
        <v>0</v>
      </c>
      <c r="BL297" s="18" t="s">
        <v>318</v>
      </c>
      <c r="BM297" s="145" t="s">
        <v>7336</v>
      </c>
    </row>
    <row r="298" spans="2:65" s="1" customFormat="1" ht="11.25" x14ac:dyDescent="0.2">
      <c r="B298" s="34"/>
      <c r="D298" s="147" t="s">
        <v>320</v>
      </c>
      <c r="F298" s="148" t="s">
        <v>2019</v>
      </c>
      <c r="I298" s="149"/>
      <c r="L298" s="34"/>
      <c r="M298" s="194"/>
      <c r="N298" s="195"/>
      <c r="O298" s="195"/>
      <c r="P298" s="195"/>
      <c r="Q298" s="195"/>
      <c r="R298" s="195"/>
      <c r="S298" s="195"/>
      <c r="T298" s="196"/>
      <c r="AT298" s="18" t="s">
        <v>320</v>
      </c>
      <c r="AU298" s="18" t="s">
        <v>90</v>
      </c>
    </row>
    <row r="299" spans="2:65" s="1" customFormat="1" ht="6.95" customHeight="1" x14ac:dyDescent="0.2">
      <c r="B299" s="43"/>
      <c r="C299" s="44"/>
      <c r="D299" s="44"/>
      <c r="E299" s="44"/>
      <c r="F299" s="44"/>
      <c r="G299" s="44"/>
      <c r="H299" s="44"/>
      <c r="I299" s="44"/>
      <c r="J299" s="44"/>
      <c r="K299" s="44"/>
      <c r="L299" s="34"/>
    </row>
  </sheetData>
  <sheetProtection algorithmName="SHA-512" hashValue="jl5v2RL0FNZtvs3dod5oUmpxDbQ5bMCpj+m5arPDLq8g4rWpVhQWAI7YBsB5RV2VPYI469E1z0jiYMC/0nSdnQ==" saltValue="fmp8iE0bEtJNPPefZp1vak+DqtLq8C1KuFzm/rtuhsM9m1yXnqPmuNJDm/40KSYRVaKetpdxBw3V8uGD6XL6og==" spinCount="100000" sheet="1" objects="1" scenarios="1" formatColumns="0" formatRows="0" autoFilter="0"/>
  <autoFilter ref="C85:K298" xr:uid="{00000000-0009-0000-0000-00001E000000}"/>
  <mergeCells count="9">
    <mergeCell ref="E50:H50"/>
    <mergeCell ref="E76:H76"/>
    <mergeCell ref="E78:H78"/>
    <mergeCell ref="L2:V2"/>
    <mergeCell ref="E7:H7"/>
    <mergeCell ref="E9:H9"/>
    <mergeCell ref="E18:H18"/>
    <mergeCell ref="E27:H27"/>
    <mergeCell ref="E48:H48"/>
  </mergeCells>
  <hyperlinks>
    <hyperlink ref="F90" r:id="rId1" xr:uid="{00000000-0004-0000-1E00-000000000000}"/>
    <hyperlink ref="F100" r:id="rId2" xr:uid="{00000000-0004-0000-1E00-000001000000}"/>
    <hyperlink ref="F107" r:id="rId3" xr:uid="{00000000-0004-0000-1E00-000002000000}"/>
    <hyperlink ref="F109" r:id="rId4" xr:uid="{00000000-0004-0000-1E00-000003000000}"/>
    <hyperlink ref="F117" r:id="rId5" xr:uid="{00000000-0004-0000-1E00-000004000000}"/>
    <hyperlink ref="F123" r:id="rId6" xr:uid="{00000000-0004-0000-1E00-000005000000}"/>
    <hyperlink ref="F126" r:id="rId7" xr:uid="{00000000-0004-0000-1E00-000006000000}"/>
    <hyperlink ref="F129" r:id="rId8" xr:uid="{00000000-0004-0000-1E00-000007000000}"/>
    <hyperlink ref="F134" r:id="rId9" xr:uid="{00000000-0004-0000-1E00-000008000000}"/>
    <hyperlink ref="F151" r:id="rId10" xr:uid="{00000000-0004-0000-1E00-000009000000}"/>
    <hyperlink ref="F159" r:id="rId11" xr:uid="{00000000-0004-0000-1E00-00000A000000}"/>
    <hyperlink ref="F162" r:id="rId12" xr:uid="{00000000-0004-0000-1E00-00000B000000}"/>
    <hyperlink ref="F167" r:id="rId13" xr:uid="{00000000-0004-0000-1E00-00000C000000}"/>
    <hyperlink ref="F174" r:id="rId14" xr:uid="{00000000-0004-0000-1E00-00000D000000}"/>
    <hyperlink ref="F177" r:id="rId15" xr:uid="{00000000-0004-0000-1E00-00000E000000}"/>
    <hyperlink ref="F184" r:id="rId16" xr:uid="{00000000-0004-0000-1E00-00000F000000}"/>
    <hyperlink ref="F189" r:id="rId17" xr:uid="{00000000-0004-0000-1E00-000010000000}"/>
    <hyperlink ref="F195" r:id="rId18" xr:uid="{00000000-0004-0000-1E00-000011000000}"/>
    <hyperlink ref="F200" r:id="rId19" xr:uid="{00000000-0004-0000-1E00-000012000000}"/>
    <hyperlink ref="F205" r:id="rId20" xr:uid="{00000000-0004-0000-1E00-000013000000}"/>
    <hyperlink ref="F208" r:id="rId21" xr:uid="{00000000-0004-0000-1E00-000014000000}"/>
    <hyperlink ref="F220" r:id="rId22" xr:uid="{00000000-0004-0000-1E00-000015000000}"/>
    <hyperlink ref="F224" r:id="rId23" xr:uid="{00000000-0004-0000-1E00-000016000000}"/>
    <hyperlink ref="F230" r:id="rId24" xr:uid="{00000000-0004-0000-1E00-000017000000}"/>
    <hyperlink ref="F234" r:id="rId25" xr:uid="{00000000-0004-0000-1E00-000018000000}"/>
    <hyperlink ref="F239" r:id="rId26" xr:uid="{00000000-0004-0000-1E00-000019000000}"/>
    <hyperlink ref="F245" r:id="rId27" xr:uid="{00000000-0004-0000-1E00-00001A000000}"/>
    <hyperlink ref="F251" r:id="rId28" xr:uid="{00000000-0004-0000-1E00-00001B000000}"/>
    <hyperlink ref="F256" r:id="rId29" xr:uid="{00000000-0004-0000-1E00-00001C000000}"/>
    <hyperlink ref="F261" r:id="rId30" xr:uid="{00000000-0004-0000-1E00-00001D000000}"/>
    <hyperlink ref="F264" r:id="rId31" xr:uid="{00000000-0004-0000-1E00-00001E000000}"/>
    <hyperlink ref="F271" r:id="rId32" xr:uid="{00000000-0004-0000-1E00-00001F000000}"/>
    <hyperlink ref="F275" r:id="rId33" xr:uid="{00000000-0004-0000-1E00-000020000000}"/>
    <hyperlink ref="F278" r:id="rId34" xr:uid="{00000000-0004-0000-1E00-000021000000}"/>
    <hyperlink ref="F284" r:id="rId35" xr:uid="{00000000-0004-0000-1E00-000022000000}"/>
    <hyperlink ref="F286" r:id="rId36" xr:uid="{00000000-0004-0000-1E00-000023000000}"/>
    <hyperlink ref="F288" r:id="rId37" xr:uid="{00000000-0004-0000-1E00-000024000000}"/>
    <hyperlink ref="F292" r:id="rId38" xr:uid="{00000000-0004-0000-1E00-000025000000}"/>
    <hyperlink ref="F295" r:id="rId39" xr:uid="{00000000-0004-0000-1E00-000026000000}"/>
    <hyperlink ref="F298" r:id="rId40" xr:uid="{00000000-0004-0000-1E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4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204</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7337</v>
      </c>
      <c r="F9" s="341"/>
      <c r="G9" s="341"/>
      <c r="H9" s="341"/>
      <c r="L9" s="34"/>
    </row>
    <row r="10" spans="2:46" s="1" customFormat="1" ht="12" customHeight="1" x14ac:dyDescent="0.2">
      <c r="B10" s="34"/>
      <c r="D10" s="28" t="s">
        <v>267</v>
      </c>
      <c r="L10" s="34"/>
    </row>
    <row r="11" spans="2:46" s="1" customFormat="1" ht="16.5" customHeight="1" x14ac:dyDescent="0.2">
      <c r="B11" s="34"/>
      <c r="E11" s="322" t="s">
        <v>7338</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ROUND(J92,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ROUND((SUM(BE92:BE144)),  2)</f>
        <v>0</v>
      </c>
      <c r="I35" s="96">
        <v>0.21</v>
      </c>
      <c r="J35" s="84">
        <f>ROUND(((SUM(BE92:BE144))*I35),  2)</f>
        <v>0</v>
      </c>
      <c r="L35" s="34"/>
    </row>
    <row r="36" spans="2:12" s="1" customFormat="1" ht="14.45" customHeight="1" x14ac:dyDescent="0.2">
      <c r="B36" s="34"/>
      <c r="E36" s="28" t="s">
        <v>53</v>
      </c>
      <c r="F36" s="84">
        <f>ROUND((SUM(BF92:BF144)),  2)</f>
        <v>0</v>
      </c>
      <c r="I36" s="96">
        <v>0.12</v>
      </c>
      <c r="J36" s="84">
        <f>ROUND(((SUM(BF92:BF144))*I36),  2)</f>
        <v>0</v>
      </c>
      <c r="L36" s="34"/>
    </row>
    <row r="37" spans="2:12" s="1" customFormat="1" ht="14.45" hidden="1" customHeight="1" x14ac:dyDescent="0.2">
      <c r="B37" s="34"/>
      <c r="E37" s="28" t="s">
        <v>54</v>
      </c>
      <c r="F37" s="84">
        <f>ROUND((SUM(BG92:BG144)),  2)</f>
        <v>0</v>
      </c>
      <c r="I37" s="96">
        <v>0.21</v>
      </c>
      <c r="J37" s="84">
        <f>0</f>
        <v>0</v>
      </c>
      <c r="L37" s="34"/>
    </row>
    <row r="38" spans="2:12" s="1" customFormat="1" ht="14.45" hidden="1" customHeight="1" x14ac:dyDescent="0.2">
      <c r="B38" s="34"/>
      <c r="E38" s="28" t="s">
        <v>55</v>
      </c>
      <c r="F38" s="84">
        <f>ROUND((SUM(BH92:BH144)),  2)</f>
        <v>0</v>
      </c>
      <c r="I38" s="96">
        <v>0.12</v>
      </c>
      <c r="J38" s="84">
        <f>0</f>
        <v>0</v>
      </c>
      <c r="L38" s="34"/>
    </row>
    <row r="39" spans="2:12" s="1" customFormat="1" ht="14.45" hidden="1" customHeight="1" x14ac:dyDescent="0.2">
      <c r="B39" s="34"/>
      <c r="E39" s="28" t="s">
        <v>56</v>
      </c>
      <c r="F39" s="84">
        <f>ROUND((SUM(BI92:BI144)),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7337</v>
      </c>
      <c r="F52" s="341"/>
      <c r="G52" s="341"/>
      <c r="H52" s="341"/>
      <c r="L52" s="34"/>
    </row>
    <row r="53" spans="2:47" s="1" customFormat="1" ht="12" customHeight="1" x14ac:dyDescent="0.2">
      <c r="B53" s="34"/>
      <c r="C53" s="28" t="s">
        <v>267</v>
      </c>
      <c r="L53" s="34"/>
    </row>
    <row r="54" spans="2:47" s="1" customFormat="1" ht="16.5" customHeight="1" x14ac:dyDescent="0.2">
      <c r="B54" s="34"/>
      <c r="E54" s="322" t="str">
        <f>E11</f>
        <v>17 - Venkovní elektro</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J92</f>
        <v>0</v>
      </c>
      <c r="L63" s="34"/>
      <c r="AU63" s="18" t="s">
        <v>272</v>
      </c>
    </row>
    <row r="64" spans="2:47" s="8" customFormat="1" ht="24.95" customHeight="1" x14ac:dyDescent="0.2">
      <c r="B64" s="106"/>
      <c r="D64" s="107" t="s">
        <v>7339</v>
      </c>
      <c r="E64" s="108"/>
      <c r="F64" s="108"/>
      <c r="G64" s="108"/>
      <c r="H64" s="108"/>
      <c r="I64" s="108"/>
      <c r="J64" s="109">
        <f>J93</f>
        <v>0</v>
      </c>
      <c r="L64" s="106"/>
    </row>
    <row r="65" spans="2:12" s="8" customFormat="1" ht="24.95" customHeight="1" x14ac:dyDescent="0.2">
      <c r="B65" s="106"/>
      <c r="D65" s="107" t="s">
        <v>7340</v>
      </c>
      <c r="E65" s="108"/>
      <c r="F65" s="108"/>
      <c r="G65" s="108"/>
      <c r="H65" s="108"/>
      <c r="I65" s="108"/>
      <c r="J65" s="109">
        <f>J96</f>
        <v>0</v>
      </c>
      <c r="L65" s="106"/>
    </row>
    <row r="66" spans="2:12" s="8" customFormat="1" ht="24.95" customHeight="1" x14ac:dyDescent="0.2">
      <c r="B66" s="106"/>
      <c r="D66" s="107" t="s">
        <v>7341</v>
      </c>
      <c r="E66" s="108"/>
      <c r="F66" s="108"/>
      <c r="G66" s="108"/>
      <c r="H66" s="108"/>
      <c r="I66" s="108"/>
      <c r="J66" s="109">
        <f>J104</f>
        <v>0</v>
      </c>
      <c r="L66" s="106"/>
    </row>
    <row r="67" spans="2:12" s="8" customFormat="1" ht="24.95" customHeight="1" x14ac:dyDescent="0.2">
      <c r="B67" s="106"/>
      <c r="D67" s="107" t="s">
        <v>7342</v>
      </c>
      <c r="E67" s="108"/>
      <c r="F67" s="108"/>
      <c r="G67" s="108"/>
      <c r="H67" s="108"/>
      <c r="I67" s="108"/>
      <c r="J67" s="109">
        <f>J113</f>
        <v>0</v>
      </c>
      <c r="L67" s="106"/>
    </row>
    <row r="68" spans="2:12" s="8" customFormat="1" ht="24.95" customHeight="1" x14ac:dyDescent="0.2">
      <c r="B68" s="106"/>
      <c r="D68" s="107" t="s">
        <v>7343</v>
      </c>
      <c r="E68" s="108"/>
      <c r="F68" s="108"/>
      <c r="G68" s="108"/>
      <c r="H68" s="108"/>
      <c r="I68" s="108"/>
      <c r="J68" s="109">
        <f>J121</f>
        <v>0</v>
      </c>
      <c r="L68" s="106"/>
    </row>
    <row r="69" spans="2:12" s="8" customFormat="1" ht="24.95" customHeight="1" x14ac:dyDescent="0.2">
      <c r="B69" s="106"/>
      <c r="D69" s="107" t="s">
        <v>7344</v>
      </c>
      <c r="E69" s="108"/>
      <c r="F69" s="108"/>
      <c r="G69" s="108"/>
      <c r="H69" s="108"/>
      <c r="I69" s="108"/>
      <c r="J69" s="109">
        <f>J124</f>
        <v>0</v>
      </c>
      <c r="L69" s="106"/>
    </row>
    <row r="70" spans="2:12" s="8" customFormat="1" ht="24.95" customHeight="1" x14ac:dyDescent="0.2">
      <c r="B70" s="106"/>
      <c r="D70" s="107" t="s">
        <v>7345</v>
      </c>
      <c r="E70" s="108"/>
      <c r="F70" s="108"/>
      <c r="G70" s="108"/>
      <c r="H70" s="108"/>
      <c r="I70" s="108"/>
      <c r="J70" s="109">
        <f>J128</f>
        <v>0</v>
      </c>
      <c r="L70" s="106"/>
    </row>
    <row r="71" spans="2:12" s="1" customFormat="1" ht="21.75" customHeight="1" x14ac:dyDescent="0.2">
      <c r="B71" s="34"/>
      <c r="L71" s="34"/>
    </row>
    <row r="72" spans="2:12" s="1" customFormat="1" ht="6.95" customHeight="1" x14ac:dyDescent="0.2">
      <c r="B72" s="43"/>
      <c r="C72" s="44"/>
      <c r="D72" s="44"/>
      <c r="E72" s="44"/>
      <c r="F72" s="44"/>
      <c r="G72" s="44"/>
      <c r="H72" s="44"/>
      <c r="I72" s="44"/>
      <c r="J72" s="44"/>
      <c r="K72" s="44"/>
      <c r="L72" s="34"/>
    </row>
    <row r="76" spans="2:12" s="1" customFormat="1" ht="6.95" customHeight="1" x14ac:dyDescent="0.2">
      <c r="B76" s="45"/>
      <c r="C76" s="46"/>
      <c r="D76" s="46"/>
      <c r="E76" s="46"/>
      <c r="F76" s="46"/>
      <c r="G76" s="46"/>
      <c r="H76" s="46"/>
      <c r="I76" s="46"/>
      <c r="J76" s="46"/>
      <c r="K76" s="46"/>
      <c r="L76" s="34"/>
    </row>
    <row r="77" spans="2:12" s="1" customFormat="1" ht="24.95" customHeight="1" x14ac:dyDescent="0.2">
      <c r="B77" s="34"/>
      <c r="C77" s="22" t="s">
        <v>296</v>
      </c>
      <c r="L77" s="34"/>
    </row>
    <row r="78" spans="2:12" s="1" customFormat="1" ht="6.95" customHeight="1" x14ac:dyDescent="0.2">
      <c r="B78" s="34"/>
      <c r="L78" s="34"/>
    </row>
    <row r="79" spans="2:12" s="1" customFormat="1" ht="12" customHeight="1" x14ac:dyDescent="0.2">
      <c r="B79" s="34"/>
      <c r="C79" s="28" t="s">
        <v>16</v>
      </c>
      <c r="L79" s="34"/>
    </row>
    <row r="80" spans="2:12" s="1" customFormat="1" ht="16.5" customHeight="1" x14ac:dyDescent="0.2">
      <c r="B80" s="34"/>
      <c r="E80" s="339" t="str">
        <f>E7</f>
        <v>Stavba č. 3145 TV Vinoř, etapa 0012 – ČOV Vinoř</v>
      </c>
      <c r="F80" s="340"/>
      <c r="G80" s="340"/>
      <c r="H80" s="340"/>
      <c r="L80" s="34"/>
    </row>
    <row r="81" spans="2:65" ht="12" customHeight="1" x14ac:dyDescent="0.2">
      <c r="B81" s="21"/>
      <c r="C81" s="28" t="s">
        <v>265</v>
      </c>
      <c r="L81" s="21"/>
    </row>
    <row r="82" spans="2:65" s="1" customFormat="1" ht="16.5" customHeight="1" x14ac:dyDescent="0.2">
      <c r="B82" s="34"/>
      <c r="E82" s="339" t="s">
        <v>7337</v>
      </c>
      <c r="F82" s="341"/>
      <c r="G82" s="341"/>
      <c r="H82" s="341"/>
      <c r="L82" s="34"/>
    </row>
    <row r="83" spans="2:65" s="1" customFormat="1" ht="12" customHeight="1" x14ac:dyDescent="0.2">
      <c r="B83" s="34"/>
      <c r="C83" s="28" t="s">
        <v>267</v>
      </c>
      <c r="L83" s="34"/>
    </row>
    <row r="84" spans="2:65" s="1" customFormat="1" ht="16.5" customHeight="1" x14ac:dyDescent="0.2">
      <c r="B84" s="34"/>
      <c r="E84" s="322" t="str">
        <f>E11</f>
        <v>17 - Venkovní elektro</v>
      </c>
      <c r="F84" s="341"/>
      <c r="G84" s="341"/>
      <c r="H84" s="341"/>
      <c r="L84" s="34"/>
    </row>
    <row r="85" spans="2:65" s="1" customFormat="1" ht="6.95" customHeight="1" x14ac:dyDescent="0.2">
      <c r="B85" s="34"/>
      <c r="L85" s="34"/>
    </row>
    <row r="86" spans="2:65" s="1" customFormat="1" ht="12" customHeight="1" x14ac:dyDescent="0.2">
      <c r="B86" s="34"/>
      <c r="C86" s="28" t="s">
        <v>22</v>
      </c>
      <c r="F86" s="26" t="str">
        <f>F14</f>
        <v>Praha</v>
      </c>
      <c r="I86" s="28" t="s">
        <v>24</v>
      </c>
      <c r="J86" s="51" t="str">
        <f>IF(J14="","",J14)</f>
        <v>5.8.2025 - revize</v>
      </c>
      <c r="L86" s="34"/>
    </row>
    <row r="87" spans="2:65" s="1" customFormat="1" ht="6.95" customHeight="1" x14ac:dyDescent="0.2">
      <c r="B87" s="34"/>
      <c r="L87" s="34"/>
    </row>
    <row r="88" spans="2:65" s="1" customFormat="1" ht="25.7" customHeight="1" x14ac:dyDescent="0.2">
      <c r="B88" s="34"/>
      <c r="C88" s="28" t="s">
        <v>29</v>
      </c>
      <c r="F88" s="26" t="str">
        <f>E17</f>
        <v>PVS, a.s, Evropská 866/67, Praha 6, 160 00</v>
      </c>
      <c r="I88" s="28" t="s">
        <v>37</v>
      </c>
      <c r="J88" s="32" t="str">
        <f>E23</f>
        <v>d plus projektová a inženýrská a.s.</v>
      </c>
      <c r="L88" s="34"/>
    </row>
    <row r="89" spans="2:65" s="1" customFormat="1" ht="15.2" customHeight="1" x14ac:dyDescent="0.2">
      <c r="B89" s="34"/>
      <c r="C89" s="28" t="s">
        <v>35</v>
      </c>
      <c r="F89" s="26" t="str">
        <f>IF(E20="","",E20)</f>
        <v>Vyplň údaj</v>
      </c>
      <c r="I89" s="28" t="s">
        <v>42</v>
      </c>
      <c r="J89" s="32" t="str">
        <f>E26</f>
        <v xml:space="preserve"> </v>
      </c>
      <c r="L89" s="34"/>
    </row>
    <row r="90" spans="2:65" s="1" customFormat="1" ht="10.35" customHeight="1" x14ac:dyDescent="0.2">
      <c r="B90" s="34"/>
      <c r="L90" s="34"/>
    </row>
    <row r="91" spans="2:65" s="10" customFormat="1" ht="29.25" customHeight="1" x14ac:dyDescent="0.2">
      <c r="B91" s="114"/>
      <c r="C91" s="115" t="s">
        <v>297</v>
      </c>
      <c r="D91" s="116" t="s">
        <v>66</v>
      </c>
      <c r="E91" s="116" t="s">
        <v>62</v>
      </c>
      <c r="F91" s="116" t="s">
        <v>63</v>
      </c>
      <c r="G91" s="116" t="s">
        <v>298</v>
      </c>
      <c r="H91" s="116" t="s">
        <v>299</v>
      </c>
      <c r="I91" s="116" t="s">
        <v>300</v>
      </c>
      <c r="J91" s="116" t="s">
        <v>271</v>
      </c>
      <c r="K91" s="117" t="s">
        <v>301</v>
      </c>
      <c r="L91" s="114"/>
      <c r="M91" s="58" t="s">
        <v>43</v>
      </c>
      <c r="N91" s="59" t="s">
        <v>51</v>
      </c>
      <c r="O91" s="59" t="s">
        <v>302</v>
      </c>
      <c r="P91" s="59" t="s">
        <v>303</v>
      </c>
      <c r="Q91" s="59" t="s">
        <v>304</v>
      </c>
      <c r="R91" s="59" t="s">
        <v>305</v>
      </c>
      <c r="S91" s="59" t="s">
        <v>306</v>
      </c>
      <c r="T91" s="60" t="s">
        <v>307</v>
      </c>
    </row>
    <row r="92" spans="2:65" s="1" customFormat="1" ht="22.9" customHeight="1" x14ac:dyDescent="0.25">
      <c r="B92" s="34"/>
      <c r="C92" s="63" t="s">
        <v>308</v>
      </c>
      <c r="J92" s="118">
        <f>BK92</f>
        <v>0</v>
      </c>
      <c r="L92" s="34"/>
      <c r="M92" s="61"/>
      <c r="N92" s="52"/>
      <c r="O92" s="52"/>
      <c r="P92" s="119">
        <f>P93+P96+P104+P113+P121+P124+P128</f>
        <v>0</v>
      </c>
      <c r="Q92" s="52"/>
      <c r="R92" s="119">
        <f>R93+R96+R104+R113+R121+R124+R128</f>
        <v>0</v>
      </c>
      <c r="S92" s="52"/>
      <c r="T92" s="120">
        <f>T93+T96+T104+T113+T121+T124+T128</f>
        <v>0</v>
      </c>
      <c r="AT92" s="18" t="s">
        <v>80</v>
      </c>
      <c r="AU92" s="18" t="s">
        <v>272</v>
      </c>
      <c r="BK92" s="121">
        <f>BK93+BK96+BK104+BK113+BK121+BK124+BK128</f>
        <v>0</v>
      </c>
    </row>
    <row r="93" spans="2:65" s="11" customFormat="1" ht="25.9" customHeight="1" x14ac:dyDescent="0.2">
      <c r="B93" s="122"/>
      <c r="D93" s="123" t="s">
        <v>80</v>
      </c>
      <c r="E93" s="124" t="s">
        <v>4839</v>
      </c>
      <c r="F93" s="124" t="s">
        <v>7346</v>
      </c>
      <c r="I93" s="125"/>
      <c r="J93" s="126">
        <f>BK93</f>
        <v>0</v>
      </c>
      <c r="L93" s="122"/>
      <c r="M93" s="127"/>
      <c r="P93" s="128">
        <f>SUM(P94:P95)</f>
        <v>0</v>
      </c>
      <c r="R93" s="128">
        <f>SUM(R94:R95)</f>
        <v>0</v>
      </c>
      <c r="T93" s="129">
        <f>SUM(T94:T95)</f>
        <v>0</v>
      </c>
      <c r="AR93" s="123" t="s">
        <v>88</v>
      </c>
      <c r="AT93" s="130" t="s">
        <v>80</v>
      </c>
      <c r="AU93" s="130" t="s">
        <v>81</v>
      </c>
      <c r="AY93" s="123" t="s">
        <v>311</v>
      </c>
      <c r="BK93" s="131">
        <f>SUM(BK94:BK95)</f>
        <v>0</v>
      </c>
    </row>
    <row r="94" spans="2:65" s="1" customFormat="1" ht="16.5" customHeight="1" x14ac:dyDescent="0.2">
      <c r="B94" s="34"/>
      <c r="C94" s="134" t="s">
        <v>88</v>
      </c>
      <c r="D94" s="134" t="s">
        <v>313</v>
      </c>
      <c r="E94" s="135" t="s">
        <v>7347</v>
      </c>
      <c r="F94" s="136" t="s">
        <v>7348</v>
      </c>
      <c r="G94" s="137" t="s">
        <v>2109</v>
      </c>
      <c r="H94" s="138">
        <v>1</v>
      </c>
      <c r="I94" s="139"/>
      <c r="J94" s="140">
        <f>ROUND(I94*H94,2)</f>
        <v>0</v>
      </c>
      <c r="K94" s="136" t="s">
        <v>43</v>
      </c>
      <c r="L94" s="34"/>
      <c r="M94" s="141" t="s">
        <v>43</v>
      </c>
      <c r="N94" s="142" t="s">
        <v>52</v>
      </c>
      <c r="P94" s="143">
        <f>O94*H94</f>
        <v>0</v>
      </c>
      <c r="Q94" s="143">
        <v>0</v>
      </c>
      <c r="R94" s="143">
        <f>Q94*H94</f>
        <v>0</v>
      </c>
      <c r="S94" s="143">
        <v>0</v>
      </c>
      <c r="T94" s="144">
        <f>S94*H94</f>
        <v>0</v>
      </c>
      <c r="AR94" s="145" t="s">
        <v>318</v>
      </c>
      <c r="AT94" s="145" t="s">
        <v>313</v>
      </c>
      <c r="AU94" s="145" t="s">
        <v>88</v>
      </c>
      <c r="AY94" s="18" t="s">
        <v>311</v>
      </c>
      <c r="BE94" s="146">
        <f>IF(N94="základní",J94,0)</f>
        <v>0</v>
      </c>
      <c r="BF94" s="146">
        <f>IF(N94="snížená",J94,0)</f>
        <v>0</v>
      </c>
      <c r="BG94" s="146">
        <f>IF(N94="zákl. přenesená",J94,0)</f>
        <v>0</v>
      </c>
      <c r="BH94" s="146">
        <f>IF(N94="sníž. přenesená",J94,0)</f>
        <v>0</v>
      </c>
      <c r="BI94" s="146">
        <f>IF(N94="nulová",J94,0)</f>
        <v>0</v>
      </c>
      <c r="BJ94" s="18" t="s">
        <v>88</v>
      </c>
      <c r="BK94" s="146">
        <f>ROUND(I94*H94,2)</f>
        <v>0</v>
      </c>
      <c r="BL94" s="18" t="s">
        <v>318</v>
      </c>
      <c r="BM94" s="145" t="s">
        <v>90</v>
      </c>
    </row>
    <row r="95" spans="2:65" s="1" customFormat="1" ht="29.25" x14ac:dyDescent="0.2">
      <c r="B95" s="34"/>
      <c r="D95" s="152" t="s">
        <v>668</v>
      </c>
      <c r="F95" s="182" t="s">
        <v>7349</v>
      </c>
      <c r="I95" s="149"/>
      <c r="L95" s="34"/>
      <c r="M95" s="150"/>
      <c r="T95" s="55"/>
      <c r="AT95" s="18" t="s">
        <v>668</v>
      </c>
      <c r="AU95" s="18" t="s">
        <v>88</v>
      </c>
    </row>
    <row r="96" spans="2:65" s="11" customFormat="1" ht="25.9" customHeight="1" x14ac:dyDescent="0.2">
      <c r="B96" s="122"/>
      <c r="D96" s="123" t="s">
        <v>80</v>
      </c>
      <c r="E96" s="124" t="s">
        <v>7350</v>
      </c>
      <c r="F96" s="124" t="s">
        <v>7351</v>
      </c>
      <c r="I96" s="125"/>
      <c r="J96" s="126">
        <f>BK96</f>
        <v>0</v>
      </c>
      <c r="L96" s="122"/>
      <c r="M96" s="127"/>
      <c r="P96" s="128">
        <f>SUM(P97:P103)</f>
        <v>0</v>
      </c>
      <c r="R96" s="128">
        <f>SUM(R97:R103)</f>
        <v>0</v>
      </c>
      <c r="T96" s="129">
        <f>SUM(T97:T103)</f>
        <v>0</v>
      </c>
      <c r="AR96" s="123" t="s">
        <v>88</v>
      </c>
      <c r="AT96" s="130" t="s">
        <v>80</v>
      </c>
      <c r="AU96" s="130" t="s">
        <v>81</v>
      </c>
      <c r="AY96" s="123" t="s">
        <v>311</v>
      </c>
      <c r="BK96" s="131">
        <f>SUM(BK97:BK103)</f>
        <v>0</v>
      </c>
    </row>
    <row r="97" spans="2:65" s="1" customFormat="1" ht="24.2" customHeight="1" x14ac:dyDescent="0.2">
      <c r="B97" s="34"/>
      <c r="C97" s="134" t="s">
        <v>90</v>
      </c>
      <c r="D97" s="134" t="s">
        <v>313</v>
      </c>
      <c r="E97" s="135" t="s">
        <v>7352</v>
      </c>
      <c r="F97" s="136" t="s">
        <v>7353</v>
      </c>
      <c r="G97" s="137" t="s">
        <v>2109</v>
      </c>
      <c r="H97" s="138">
        <v>1</v>
      </c>
      <c r="I97" s="139"/>
      <c r="J97" s="140">
        <f>ROUND(I97*H97,2)</f>
        <v>0</v>
      </c>
      <c r="K97" s="136" t="s">
        <v>43</v>
      </c>
      <c r="L97" s="34"/>
      <c r="M97" s="141" t="s">
        <v>43</v>
      </c>
      <c r="N97" s="142" t="s">
        <v>52</v>
      </c>
      <c r="P97" s="143">
        <f>O97*H97</f>
        <v>0</v>
      </c>
      <c r="Q97" s="143">
        <v>0</v>
      </c>
      <c r="R97" s="143">
        <f>Q97*H97</f>
        <v>0</v>
      </c>
      <c r="S97" s="143">
        <v>0</v>
      </c>
      <c r="T97" s="144">
        <f>S97*H97</f>
        <v>0</v>
      </c>
      <c r="AR97" s="145" t="s">
        <v>318</v>
      </c>
      <c r="AT97" s="145" t="s">
        <v>313</v>
      </c>
      <c r="AU97" s="145" t="s">
        <v>88</v>
      </c>
      <c r="AY97" s="18" t="s">
        <v>311</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318</v>
      </c>
      <c r="BM97" s="145" t="s">
        <v>318</v>
      </c>
    </row>
    <row r="98" spans="2:65" s="1" customFormat="1" ht="39" x14ac:dyDescent="0.2">
      <c r="B98" s="34"/>
      <c r="D98" s="152" t="s">
        <v>668</v>
      </c>
      <c r="F98" s="182" t="s">
        <v>7354</v>
      </c>
      <c r="I98" s="149"/>
      <c r="L98" s="34"/>
      <c r="M98" s="150"/>
      <c r="T98" s="55"/>
      <c r="AT98" s="18" t="s">
        <v>668</v>
      </c>
      <c r="AU98" s="18" t="s">
        <v>88</v>
      </c>
    </row>
    <row r="99" spans="2:65" s="1" customFormat="1" ht="16.5" customHeight="1" x14ac:dyDescent="0.2">
      <c r="B99" s="34"/>
      <c r="C99" s="134" t="s">
        <v>96</v>
      </c>
      <c r="D99" s="134" t="s">
        <v>313</v>
      </c>
      <c r="E99" s="135" t="s">
        <v>7355</v>
      </c>
      <c r="F99" s="136" t="s">
        <v>7356</v>
      </c>
      <c r="G99" s="137" t="s">
        <v>2109</v>
      </c>
      <c r="H99" s="138">
        <v>20</v>
      </c>
      <c r="I99" s="139"/>
      <c r="J99" s="140">
        <f>ROUND(I99*H99,2)</f>
        <v>0</v>
      </c>
      <c r="K99" s="136" t="s">
        <v>43</v>
      </c>
      <c r="L99" s="34"/>
      <c r="M99" s="141" t="s">
        <v>43</v>
      </c>
      <c r="N99" s="142" t="s">
        <v>52</v>
      </c>
      <c r="P99" s="143">
        <f>O99*H99</f>
        <v>0</v>
      </c>
      <c r="Q99" s="143">
        <v>0</v>
      </c>
      <c r="R99" s="143">
        <f>Q99*H99</f>
        <v>0</v>
      </c>
      <c r="S99" s="143">
        <v>0</v>
      </c>
      <c r="T99" s="144">
        <f>S99*H99</f>
        <v>0</v>
      </c>
      <c r="AR99" s="145" t="s">
        <v>318</v>
      </c>
      <c r="AT99" s="145" t="s">
        <v>313</v>
      </c>
      <c r="AU99" s="145" t="s">
        <v>88</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350</v>
      </c>
    </row>
    <row r="100" spans="2:65" s="1" customFormat="1" ht="29.25" x14ac:dyDescent="0.2">
      <c r="B100" s="34"/>
      <c r="D100" s="152" t="s">
        <v>668</v>
      </c>
      <c r="F100" s="182" t="s">
        <v>7357</v>
      </c>
      <c r="I100" s="149"/>
      <c r="L100" s="34"/>
      <c r="M100" s="150"/>
      <c r="T100" s="55"/>
      <c r="AT100" s="18" t="s">
        <v>668</v>
      </c>
      <c r="AU100" s="18" t="s">
        <v>88</v>
      </c>
    </row>
    <row r="101" spans="2:65" s="1" customFormat="1" ht="16.5" customHeight="1" x14ac:dyDescent="0.2">
      <c r="B101" s="34"/>
      <c r="C101" s="134" t="s">
        <v>318</v>
      </c>
      <c r="D101" s="134" t="s">
        <v>313</v>
      </c>
      <c r="E101" s="135" t="s">
        <v>7358</v>
      </c>
      <c r="F101" s="136" t="s">
        <v>7359</v>
      </c>
      <c r="G101" s="137" t="s">
        <v>379</v>
      </c>
      <c r="H101" s="138">
        <v>200</v>
      </c>
      <c r="I101" s="139"/>
      <c r="J101" s="140">
        <f>ROUND(I101*H101,2)</f>
        <v>0</v>
      </c>
      <c r="K101" s="136" t="s">
        <v>43</v>
      </c>
      <c r="L101" s="34"/>
      <c r="M101" s="141" t="s">
        <v>43</v>
      </c>
      <c r="N101" s="142" t="s">
        <v>52</v>
      </c>
      <c r="P101" s="143">
        <f>O101*H101</f>
        <v>0</v>
      </c>
      <c r="Q101" s="143">
        <v>0</v>
      </c>
      <c r="R101" s="143">
        <f>Q101*H101</f>
        <v>0</v>
      </c>
      <c r="S101" s="143">
        <v>0</v>
      </c>
      <c r="T101" s="144">
        <f>S101*H101</f>
        <v>0</v>
      </c>
      <c r="AR101" s="145" t="s">
        <v>318</v>
      </c>
      <c r="AT101" s="145" t="s">
        <v>313</v>
      </c>
      <c r="AU101" s="145" t="s">
        <v>88</v>
      </c>
      <c r="AY101" s="18" t="s">
        <v>311</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318</v>
      </c>
      <c r="BM101" s="145" t="s">
        <v>362</v>
      </c>
    </row>
    <row r="102" spans="2:65" s="1" customFormat="1" ht="16.5" customHeight="1" x14ac:dyDescent="0.2">
      <c r="B102" s="34"/>
      <c r="C102" s="134" t="s">
        <v>344</v>
      </c>
      <c r="D102" s="134" t="s">
        <v>313</v>
      </c>
      <c r="E102" s="135" t="s">
        <v>7360</v>
      </c>
      <c r="F102" s="136" t="s">
        <v>7361</v>
      </c>
      <c r="G102" s="137" t="s">
        <v>379</v>
      </c>
      <c r="H102" s="138">
        <v>500</v>
      </c>
      <c r="I102" s="139"/>
      <c r="J102" s="140">
        <f>ROUND(I102*H102,2)</f>
        <v>0</v>
      </c>
      <c r="K102" s="136" t="s">
        <v>43</v>
      </c>
      <c r="L102" s="34"/>
      <c r="M102" s="141" t="s">
        <v>43</v>
      </c>
      <c r="N102" s="142" t="s">
        <v>52</v>
      </c>
      <c r="P102" s="143">
        <f>O102*H102</f>
        <v>0</v>
      </c>
      <c r="Q102" s="143">
        <v>0</v>
      </c>
      <c r="R102" s="143">
        <f>Q102*H102</f>
        <v>0</v>
      </c>
      <c r="S102" s="143">
        <v>0</v>
      </c>
      <c r="T102" s="144">
        <f>S102*H102</f>
        <v>0</v>
      </c>
      <c r="AR102" s="145" t="s">
        <v>318</v>
      </c>
      <c r="AT102" s="145" t="s">
        <v>313</v>
      </c>
      <c r="AU102" s="145" t="s">
        <v>88</v>
      </c>
      <c r="AY102" s="18" t="s">
        <v>311</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318</v>
      </c>
      <c r="BM102" s="145" t="s">
        <v>376</v>
      </c>
    </row>
    <row r="103" spans="2:65" s="1" customFormat="1" ht="16.5" customHeight="1" x14ac:dyDescent="0.2">
      <c r="B103" s="34"/>
      <c r="C103" s="134" t="s">
        <v>350</v>
      </c>
      <c r="D103" s="134" t="s">
        <v>313</v>
      </c>
      <c r="E103" s="135" t="s">
        <v>7362</v>
      </c>
      <c r="F103" s="136" t="s">
        <v>7363</v>
      </c>
      <c r="G103" s="137" t="s">
        <v>2033</v>
      </c>
      <c r="H103" s="138">
        <v>1</v>
      </c>
      <c r="I103" s="139"/>
      <c r="J103" s="140">
        <f>ROUND(I103*H103,2)</f>
        <v>0</v>
      </c>
      <c r="K103" s="136" t="s">
        <v>43</v>
      </c>
      <c r="L103" s="34"/>
      <c r="M103" s="141" t="s">
        <v>43</v>
      </c>
      <c r="N103" s="142" t="s">
        <v>52</v>
      </c>
      <c r="P103" s="143">
        <f>O103*H103</f>
        <v>0</v>
      </c>
      <c r="Q103" s="143">
        <v>0</v>
      </c>
      <c r="R103" s="143">
        <f>Q103*H103</f>
        <v>0</v>
      </c>
      <c r="S103" s="143">
        <v>0</v>
      </c>
      <c r="T103" s="144">
        <f>S103*H103</f>
        <v>0</v>
      </c>
      <c r="AR103" s="145" t="s">
        <v>318</v>
      </c>
      <c r="AT103" s="145" t="s">
        <v>313</v>
      </c>
      <c r="AU103" s="145" t="s">
        <v>88</v>
      </c>
      <c r="AY103" s="18" t="s">
        <v>311</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318</v>
      </c>
      <c r="BM103" s="145" t="s">
        <v>8</v>
      </c>
    </row>
    <row r="104" spans="2:65" s="11" customFormat="1" ht="25.9" customHeight="1" x14ac:dyDescent="0.2">
      <c r="B104" s="122"/>
      <c r="D104" s="123" t="s">
        <v>80</v>
      </c>
      <c r="E104" s="124" t="s">
        <v>7364</v>
      </c>
      <c r="F104" s="124" t="s">
        <v>7365</v>
      </c>
      <c r="I104" s="125"/>
      <c r="J104" s="126">
        <f>BK104</f>
        <v>0</v>
      </c>
      <c r="L104" s="122"/>
      <c r="M104" s="127"/>
      <c r="P104" s="128">
        <f>SUM(P105:P112)</f>
        <v>0</v>
      </c>
      <c r="R104" s="128">
        <f>SUM(R105:R112)</f>
        <v>0</v>
      </c>
      <c r="T104" s="129">
        <f>SUM(T105:T112)</f>
        <v>0</v>
      </c>
      <c r="AR104" s="123" t="s">
        <v>88</v>
      </c>
      <c r="AT104" s="130" t="s">
        <v>80</v>
      </c>
      <c r="AU104" s="130" t="s">
        <v>81</v>
      </c>
      <c r="AY104" s="123" t="s">
        <v>311</v>
      </c>
      <c r="BK104" s="131">
        <f>SUM(BK105:BK112)</f>
        <v>0</v>
      </c>
    </row>
    <row r="105" spans="2:65" s="1" customFormat="1" ht="16.5" customHeight="1" x14ac:dyDescent="0.2">
      <c r="B105" s="34"/>
      <c r="C105" s="134" t="s">
        <v>356</v>
      </c>
      <c r="D105" s="134" t="s">
        <v>313</v>
      </c>
      <c r="E105" s="135" t="s">
        <v>7366</v>
      </c>
      <c r="F105" s="136" t="s">
        <v>7367</v>
      </c>
      <c r="G105" s="137" t="s">
        <v>379</v>
      </c>
      <c r="H105" s="138">
        <v>1300</v>
      </c>
      <c r="I105" s="139"/>
      <c r="J105" s="140">
        <f t="shared" ref="J105:J112" si="0">ROUND(I105*H105,2)</f>
        <v>0</v>
      </c>
      <c r="K105" s="136" t="s">
        <v>43</v>
      </c>
      <c r="L105" s="34"/>
      <c r="M105" s="141" t="s">
        <v>43</v>
      </c>
      <c r="N105" s="142" t="s">
        <v>52</v>
      </c>
      <c r="P105" s="143">
        <f t="shared" ref="P105:P112" si="1">O105*H105</f>
        <v>0</v>
      </c>
      <c r="Q105" s="143">
        <v>0</v>
      </c>
      <c r="R105" s="143">
        <f t="shared" ref="R105:R112" si="2">Q105*H105</f>
        <v>0</v>
      </c>
      <c r="S105" s="143">
        <v>0</v>
      </c>
      <c r="T105" s="144">
        <f t="shared" ref="T105:T112" si="3">S105*H105</f>
        <v>0</v>
      </c>
      <c r="AR105" s="145" t="s">
        <v>318</v>
      </c>
      <c r="AT105" s="145" t="s">
        <v>313</v>
      </c>
      <c r="AU105" s="145" t="s">
        <v>88</v>
      </c>
      <c r="AY105" s="18" t="s">
        <v>311</v>
      </c>
      <c r="BE105" s="146">
        <f t="shared" ref="BE105:BE112" si="4">IF(N105="základní",J105,0)</f>
        <v>0</v>
      </c>
      <c r="BF105" s="146">
        <f t="shared" ref="BF105:BF112" si="5">IF(N105="snížená",J105,0)</f>
        <v>0</v>
      </c>
      <c r="BG105" s="146">
        <f t="shared" ref="BG105:BG112" si="6">IF(N105="zákl. přenesená",J105,0)</f>
        <v>0</v>
      </c>
      <c r="BH105" s="146">
        <f t="shared" ref="BH105:BH112" si="7">IF(N105="sníž. přenesená",J105,0)</f>
        <v>0</v>
      </c>
      <c r="BI105" s="146">
        <f t="shared" ref="BI105:BI112" si="8">IF(N105="nulová",J105,0)</f>
        <v>0</v>
      </c>
      <c r="BJ105" s="18" t="s">
        <v>88</v>
      </c>
      <c r="BK105" s="146">
        <f t="shared" ref="BK105:BK112" si="9">ROUND(I105*H105,2)</f>
        <v>0</v>
      </c>
      <c r="BL105" s="18" t="s">
        <v>318</v>
      </c>
      <c r="BM105" s="145" t="s">
        <v>404</v>
      </c>
    </row>
    <row r="106" spans="2:65" s="1" customFormat="1" ht="16.5" customHeight="1" x14ac:dyDescent="0.2">
      <c r="B106" s="34"/>
      <c r="C106" s="134" t="s">
        <v>362</v>
      </c>
      <c r="D106" s="134" t="s">
        <v>313</v>
      </c>
      <c r="E106" s="135" t="s">
        <v>7368</v>
      </c>
      <c r="F106" s="136" t="s">
        <v>7369</v>
      </c>
      <c r="G106" s="137" t="s">
        <v>379</v>
      </c>
      <c r="H106" s="138">
        <v>50</v>
      </c>
      <c r="I106" s="139"/>
      <c r="J106" s="140">
        <f t="shared" si="0"/>
        <v>0</v>
      </c>
      <c r="K106" s="136" t="s">
        <v>43</v>
      </c>
      <c r="L106" s="34"/>
      <c r="M106" s="141" t="s">
        <v>43</v>
      </c>
      <c r="N106" s="142" t="s">
        <v>52</v>
      </c>
      <c r="P106" s="143">
        <f t="shared" si="1"/>
        <v>0</v>
      </c>
      <c r="Q106" s="143">
        <v>0</v>
      </c>
      <c r="R106" s="143">
        <f t="shared" si="2"/>
        <v>0</v>
      </c>
      <c r="S106" s="143">
        <v>0</v>
      </c>
      <c r="T106" s="144">
        <f t="shared" si="3"/>
        <v>0</v>
      </c>
      <c r="AR106" s="145" t="s">
        <v>318</v>
      </c>
      <c r="AT106" s="145" t="s">
        <v>313</v>
      </c>
      <c r="AU106" s="145" t="s">
        <v>88</v>
      </c>
      <c r="AY106" s="18" t="s">
        <v>311</v>
      </c>
      <c r="BE106" s="146">
        <f t="shared" si="4"/>
        <v>0</v>
      </c>
      <c r="BF106" s="146">
        <f t="shared" si="5"/>
        <v>0</v>
      </c>
      <c r="BG106" s="146">
        <f t="shared" si="6"/>
        <v>0</v>
      </c>
      <c r="BH106" s="146">
        <f t="shared" si="7"/>
        <v>0</v>
      </c>
      <c r="BI106" s="146">
        <f t="shared" si="8"/>
        <v>0</v>
      </c>
      <c r="BJ106" s="18" t="s">
        <v>88</v>
      </c>
      <c r="BK106" s="146">
        <f t="shared" si="9"/>
        <v>0</v>
      </c>
      <c r="BL106" s="18" t="s">
        <v>318</v>
      </c>
      <c r="BM106" s="145" t="s">
        <v>417</v>
      </c>
    </row>
    <row r="107" spans="2:65" s="1" customFormat="1" ht="16.5" customHeight="1" x14ac:dyDescent="0.2">
      <c r="B107" s="34"/>
      <c r="C107" s="134" t="s">
        <v>368</v>
      </c>
      <c r="D107" s="134" t="s">
        <v>313</v>
      </c>
      <c r="E107" s="135" t="s">
        <v>7370</v>
      </c>
      <c r="F107" s="136" t="s">
        <v>7371</v>
      </c>
      <c r="G107" s="137" t="s">
        <v>379</v>
      </c>
      <c r="H107" s="138">
        <v>750</v>
      </c>
      <c r="I107" s="139"/>
      <c r="J107" s="140">
        <f t="shared" si="0"/>
        <v>0</v>
      </c>
      <c r="K107" s="136" t="s">
        <v>43</v>
      </c>
      <c r="L107" s="34"/>
      <c r="M107" s="141" t="s">
        <v>43</v>
      </c>
      <c r="N107" s="142" t="s">
        <v>52</v>
      </c>
      <c r="P107" s="143">
        <f t="shared" si="1"/>
        <v>0</v>
      </c>
      <c r="Q107" s="143">
        <v>0</v>
      </c>
      <c r="R107" s="143">
        <f t="shared" si="2"/>
        <v>0</v>
      </c>
      <c r="S107" s="143">
        <v>0</v>
      </c>
      <c r="T107" s="144">
        <f t="shared" si="3"/>
        <v>0</v>
      </c>
      <c r="AR107" s="145" t="s">
        <v>318</v>
      </c>
      <c r="AT107" s="145" t="s">
        <v>313</v>
      </c>
      <c r="AU107" s="145" t="s">
        <v>88</v>
      </c>
      <c r="AY107" s="18" t="s">
        <v>311</v>
      </c>
      <c r="BE107" s="146">
        <f t="shared" si="4"/>
        <v>0</v>
      </c>
      <c r="BF107" s="146">
        <f t="shared" si="5"/>
        <v>0</v>
      </c>
      <c r="BG107" s="146">
        <f t="shared" si="6"/>
        <v>0</v>
      </c>
      <c r="BH107" s="146">
        <f t="shared" si="7"/>
        <v>0</v>
      </c>
      <c r="BI107" s="146">
        <f t="shared" si="8"/>
        <v>0</v>
      </c>
      <c r="BJ107" s="18" t="s">
        <v>88</v>
      </c>
      <c r="BK107" s="146">
        <f t="shared" si="9"/>
        <v>0</v>
      </c>
      <c r="BL107" s="18" t="s">
        <v>318</v>
      </c>
      <c r="BM107" s="145" t="s">
        <v>427</v>
      </c>
    </row>
    <row r="108" spans="2:65" s="1" customFormat="1" ht="16.5" customHeight="1" x14ac:dyDescent="0.2">
      <c r="B108" s="34"/>
      <c r="C108" s="134" t="s">
        <v>376</v>
      </c>
      <c r="D108" s="134" t="s">
        <v>313</v>
      </c>
      <c r="E108" s="135" t="s">
        <v>7372</v>
      </c>
      <c r="F108" s="136" t="s">
        <v>7373</v>
      </c>
      <c r="G108" s="137" t="s">
        <v>379</v>
      </c>
      <c r="H108" s="138">
        <v>1500</v>
      </c>
      <c r="I108" s="139"/>
      <c r="J108" s="140">
        <f t="shared" si="0"/>
        <v>0</v>
      </c>
      <c r="K108" s="136" t="s">
        <v>43</v>
      </c>
      <c r="L108" s="34"/>
      <c r="M108" s="141" t="s">
        <v>43</v>
      </c>
      <c r="N108" s="142" t="s">
        <v>52</v>
      </c>
      <c r="P108" s="143">
        <f t="shared" si="1"/>
        <v>0</v>
      </c>
      <c r="Q108" s="143">
        <v>0</v>
      </c>
      <c r="R108" s="143">
        <f t="shared" si="2"/>
        <v>0</v>
      </c>
      <c r="S108" s="143">
        <v>0</v>
      </c>
      <c r="T108" s="144">
        <f t="shared" si="3"/>
        <v>0</v>
      </c>
      <c r="AR108" s="145" t="s">
        <v>318</v>
      </c>
      <c r="AT108" s="145" t="s">
        <v>313</v>
      </c>
      <c r="AU108" s="145" t="s">
        <v>88</v>
      </c>
      <c r="AY108" s="18" t="s">
        <v>311</v>
      </c>
      <c r="BE108" s="146">
        <f t="shared" si="4"/>
        <v>0</v>
      </c>
      <c r="BF108" s="146">
        <f t="shared" si="5"/>
        <v>0</v>
      </c>
      <c r="BG108" s="146">
        <f t="shared" si="6"/>
        <v>0</v>
      </c>
      <c r="BH108" s="146">
        <f t="shared" si="7"/>
        <v>0</v>
      </c>
      <c r="BI108" s="146">
        <f t="shared" si="8"/>
        <v>0</v>
      </c>
      <c r="BJ108" s="18" t="s">
        <v>88</v>
      </c>
      <c r="BK108" s="146">
        <f t="shared" si="9"/>
        <v>0</v>
      </c>
      <c r="BL108" s="18" t="s">
        <v>318</v>
      </c>
      <c r="BM108" s="145" t="s">
        <v>438</v>
      </c>
    </row>
    <row r="109" spans="2:65" s="1" customFormat="1" ht="16.5" customHeight="1" x14ac:dyDescent="0.2">
      <c r="B109" s="34"/>
      <c r="C109" s="134" t="s">
        <v>384</v>
      </c>
      <c r="D109" s="134" t="s">
        <v>313</v>
      </c>
      <c r="E109" s="135" t="s">
        <v>7374</v>
      </c>
      <c r="F109" s="136" t="s">
        <v>7375</v>
      </c>
      <c r="G109" s="137" t="s">
        <v>379</v>
      </c>
      <c r="H109" s="138">
        <v>50</v>
      </c>
      <c r="I109" s="139"/>
      <c r="J109" s="140">
        <f t="shared" si="0"/>
        <v>0</v>
      </c>
      <c r="K109" s="136" t="s">
        <v>43</v>
      </c>
      <c r="L109" s="34"/>
      <c r="M109" s="141" t="s">
        <v>43</v>
      </c>
      <c r="N109" s="142" t="s">
        <v>52</v>
      </c>
      <c r="P109" s="143">
        <f t="shared" si="1"/>
        <v>0</v>
      </c>
      <c r="Q109" s="143">
        <v>0</v>
      </c>
      <c r="R109" s="143">
        <f t="shared" si="2"/>
        <v>0</v>
      </c>
      <c r="S109" s="143">
        <v>0</v>
      </c>
      <c r="T109" s="144">
        <f t="shared" si="3"/>
        <v>0</v>
      </c>
      <c r="AR109" s="145" t="s">
        <v>318</v>
      </c>
      <c r="AT109" s="145" t="s">
        <v>313</v>
      </c>
      <c r="AU109" s="145" t="s">
        <v>88</v>
      </c>
      <c r="AY109" s="18" t="s">
        <v>311</v>
      </c>
      <c r="BE109" s="146">
        <f t="shared" si="4"/>
        <v>0</v>
      </c>
      <c r="BF109" s="146">
        <f t="shared" si="5"/>
        <v>0</v>
      </c>
      <c r="BG109" s="146">
        <f t="shared" si="6"/>
        <v>0</v>
      </c>
      <c r="BH109" s="146">
        <f t="shared" si="7"/>
        <v>0</v>
      </c>
      <c r="BI109" s="146">
        <f t="shared" si="8"/>
        <v>0</v>
      </c>
      <c r="BJ109" s="18" t="s">
        <v>88</v>
      </c>
      <c r="BK109" s="146">
        <f t="shared" si="9"/>
        <v>0</v>
      </c>
      <c r="BL109" s="18" t="s">
        <v>318</v>
      </c>
      <c r="BM109" s="145" t="s">
        <v>455</v>
      </c>
    </row>
    <row r="110" spans="2:65" s="1" customFormat="1" ht="16.5" customHeight="1" x14ac:dyDescent="0.2">
      <c r="B110" s="34"/>
      <c r="C110" s="134" t="s">
        <v>8</v>
      </c>
      <c r="D110" s="134" t="s">
        <v>313</v>
      </c>
      <c r="E110" s="135" t="s">
        <v>7376</v>
      </c>
      <c r="F110" s="136" t="s">
        <v>7377</v>
      </c>
      <c r="G110" s="137" t="s">
        <v>379</v>
      </c>
      <c r="H110" s="138">
        <v>40</v>
      </c>
      <c r="I110" s="139"/>
      <c r="J110" s="140">
        <f t="shared" si="0"/>
        <v>0</v>
      </c>
      <c r="K110" s="136" t="s">
        <v>43</v>
      </c>
      <c r="L110" s="34"/>
      <c r="M110" s="141" t="s">
        <v>43</v>
      </c>
      <c r="N110" s="142" t="s">
        <v>52</v>
      </c>
      <c r="P110" s="143">
        <f t="shared" si="1"/>
        <v>0</v>
      </c>
      <c r="Q110" s="143">
        <v>0</v>
      </c>
      <c r="R110" s="143">
        <f t="shared" si="2"/>
        <v>0</v>
      </c>
      <c r="S110" s="143">
        <v>0</v>
      </c>
      <c r="T110" s="144">
        <f t="shared" si="3"/>
        <v>0</v>
      </c>
      <c r="AR110" s="145" t="s">
        <v>318</v>
      </c>
      <c r="AT110" s="145" t="s">
        <v>313</v>
      </c>
      <c r="AU110" s="145" t="s">
        <v>88</v>
      </c>
      <c r="AY110" s="18" t="s">
        <v>311</v>
      </c>
      <c r="BE110" s="146">
        <f t="shared" si="4"/>
        <v>0</v>
      </c>
      <c r="BF110" s="146">
        <f t="shared" si="5"/>
        <v>0</v>
      </c>
      <c r="BG110" s="146">
        <f t="shared" si="6"/>
        <v>0</v>
      </c>
      <c r="BH110" s="146">
        <f t="shared" si="7"/>
        <v>0</v>
      </c>
      <c r="BI110" s="146">
        <f t="shared" si="8"/>
        <v>0</v>
      </c>
      <c r="BJ110" s="18" t="s">
        <v>88</v>
      </c>
      <c r="BK110" s="146">
        <f t="shared" si="9"/>
        <v>0</v>
      </c>
      <c r="BL110" s="18" t="s">
        <v>318</v>
      </c>
      <c r="BM110" s="145" t="s">
        <v>476</v>
      </c>
    </row>
    <row r="111" spans="2:65" s="1" customFormat="1" ht="16.5" customHeight="1" x14ac:dyDescent="0.2">
      <c r="B111" s="34"/>
      <c r="C111" s="134" t="s">
        <v>399</v>
      </c>
      <c r="D111" s="134" t="s">
        <v>313</v>
      </c>
      <c r="E111" s="135" t="s">
        <v>7378</v>
      </c>
      <c r="F111" s="136" t="s">
        <v>7379</v>
      </c>
      <c r="G111" s="137" t="s">
        <v>379</v>
      </c>
      <c r="H111" s="138">
        <v>40</v>
      </c>
      <c r="I111" s="139"/>
      <c r="J111" s="140">
        <f t="shared" si="0"/>
        <v>0</v>
      </c>
      <c r="K111" s="136" t="s">
        <v>43</v>
      </c>
      <c r="L111" s="34"/>
      <c r="M111" s="141" t="s">
        <v>43</v>
      </c>
      <c r="N111" s="142" t="s">
        <v>52</v>
      </c>
      <c r="P111" s="143">
        <f t="shared" si="1"/>
        <v>0</v>
      </c>
      <c r="Q111" s="143">
        <v>0</v>
      </c>
      <c r="R111" s="143">
        <f t="shared" si="2"/>
        <v>0</v>
      </c>
      <c r="S111" s="143">
        <v>0</v>
      </c>
      <c r="T111" s="144">
        <f t="shared" si="3"/>
        <v>0</v>
      </c>
      <c r="AR111" s="145" t="s">
        <v>318</v>
      </c>
      <c r="AT111" s="145" t="s">
        <v>313</v>
      </c>
      <c r="AU111" s="145" t="s">
        <v>88</v>
      </c>
      <c r="AY111" s="18" t="s">
        <v>311</v>
      </c>
      <c r="BE111" s="146">
        <f t="shared" si="4"/>
        <v>0</v>
      </c>
      <c r="BF111" s="146">
        <f t="shared" si="5"/>
        <v>0</v>
      </c>
      <c r="BG111" s="146">
        <f t="shared" si="6"/>
        <v>0</v>
      </c>
      <c r="BH111" s="146">
        <f t="shared" si="7"/>
        <v>0</v>
      </c>
      <c r="BI111" s="146">
        <f t="shared" si="8"/>
        <v>0</v>
      </c>
      <c r="BJ111" s="18" t="s">
        <v>88</v>
      </c>
      <c r="BK111" s="146">
        <f t="shared" si="9"/>
        <v>0</v>
      </c>
      <c r="BL111" s="18" t="s">
        <v>318</v>
      </c>
      <c r="BM111" s="145" t="s">
        <v>490</v>
      </c>
    </row>
    <row r="112" spans="2:65" s="1" customFormat="1" ht="16.5" customHeight="1" x14ac:dyDescent="0.2">
      <c r="B112" s="34"/>
      <c r="C112" s="134" t="s">
        <v>404</v>
      </c>
      <c r="D112" s="134" t="s">
        <v>313</v>
      </c>
      <c r="E112" s="135" t="s">
        <v>7380</v>
      </c>
      <c r="F112" s="136" t="s">
        <v>7381</v>
      </c>
      <c r="G112" s="137" t="s">
        <v>379</v>
      </c>
      <c r="H112" s="138">
        <v>145</v>
      </c>
      <c r="I112" s="139"/>
      <c r="J112" s="140">
        <f t="shared" si="0"/>
        <v>0</v>
      </c>
      <c r="K112" s="136" t="s">
        <v>43</v>
      </c>
      <c r="L112" s="34"/>
      <c r="M112" s="141" t="s">
        <v>43</v>
      </c>
      <c r="N112" s="142" t="s">
        <v>52</v>
      </c>
      <c r="P112" s="143">
        <f t="shared" si="1"/>
        <v>0</v>
      </c>
      <c r="Q112" s="143">
        <v>0</v>
      </c>
      <c r="R112" s="143">
        <f t="shared" si="2"/>
        <v>0</v>
      </c>
      <c r="S112" s="143">
        <v>0</v>
      </c>
      <c r="T112" s="144">
        <f t="shared" si="3"/>
        <v>0</v>
      </c>
      <c r="AR112" s="145" t="s">
        <v>318</v>
      </c>
      <c r="AT112" s="145" t="s">
        <v>313</v>
      </c>
      <c r="AU112" s="145" t="s">
        <v>88</v>
      </c>
      <c r="AY112" s="18" t="s">
        <v>311</v>
      </c>
      <c r="BE112" s="146">
        <f t="shared" si="4"/>
        <v>0</v>
      </c>
      <c r="BF112" s="146">
        <f t="shared" si="5"/>
        <v>0</v>
      </c>
      <c r="BG112" s="146">
        <f t="shared" si="6"/>
        <v>0</v>
      </c>
      <c r="BH112" s="146">
        <f t="shared" si="7"/>
        <v>0</v>
      </c>
      <c r="BI112" s="146">
        <f t="shared" si="8"/>
        <v>0</v>
      </c>
      <c r="BJ112" s="18" t="s">
        <v>88</v>
      </c>
      <c r="BK112" s="146">
        <f t="shared" si="9"/>
        <v>0</v>
      </c>
      <c r="BL112" s="18" t="s">
        <v>318</v>
      </c>
      <c r="BM112" s="145" t="s">
        <v>502</v>
      </c>
    </row>
    <row r="113" spans="2:65" s="11" customFormat="1" ht="25.9" customHeight="1" x14ac:dyDescent="0.2">
      <c r="B113" s="122"/>
      <c r="D113" s="123" t="s">
        <v>80</v>
      </c>
      <c r="E113" s="124" t="s">
        <v>7382</v>
      </c>
      <c r="F113" s="124" t="s">
        <v>7383</v>
      </c>
      <c r="I113" s="125"/>
      <c r="J113" s="126">
        <f>BK113</f>
        <v>0</v>
      </c>
      <c r="L113" s="122"/>
      <c r="M113" s="127"/>
      <c r="P113" s="128">
        <f>SUM(P114:P120)</f>
        <v>0</v>
      </c>
      <c r="R113" s="128">
        <f>SUM(R114:R120)</f>
        <v>0</v>
      </c>
      <c r="T113" s="129">
        <f>SUM(T114:T120)</f>
        <v>0</v>
      </c>
      <c r="AR113" s="123" t="s">
        <v>88</v>
      </c>
      <c r="AT113" s="130" t="s">
        <v>80</v>
      </c>
      <c r="AU113" s="130" t="s">
        <v>81</v>
      </c>
      <c r="AY113" s="123" t="s">
        <v>311</v>
      </c>
      <c r="BK113" s="131">
        <f>SUM(BK114:BK120)</f>
        <v>0</v>
      </c>
    </row>
    <row r="114" spans="2:65" s="1" customFormat="1" ht="24.2" customHeight="1" x14ac:dyDescent="0.2">
      <c r="B114" s="34"/>
      <c r="C114" s="134" t="s">
        <v>411</v>
      </c>
      <c r="D114" s="134" t="s">
        <v>313</v>
      </c>
      <c r="E114" s="135" t="s">
        <v>7384</v>
      </c>
      <c r="F114" s="136" t="s">
        <v>7385</v>
      </c>
      <c r="G114" s="137" t="s">
        <v>379</v>
      </c>
      <c r="H114" s="138">
        <v>620</v>
      </c>
      <c r="I114" s="139"/>
      <c r="J114" s="140">
        <f t="shared" ref="J114:J120" si="10">ROUND(I114*H114,2)</f>
        <v>0</v>
      </c>
      <c r="K114" s="136" t="s">
        <v>43</v>
      </c>
      <c r="L114" s="34"/>
      <c r="M114" s="141" t="s">
        <v>43</v>
      </c>
      <c r="N114" s="142" t="s">
        <v>52</v>
      </c>
      <c r="P114" s="143">
        <f t="shared" ref="P114:P120" si="11">O114*H114</f>
        <v>0</v>
      </c>
      <c r="Q114" s="143">
        <v>0</v>
      </c>
      <c r="R114" s="143">
        <f t="shared" ref="R114:R120" si="12">Q114*H114</f>
        <v>0</v>
      </c>
      <c r="S114" s="143">
        <v>0</v>
      </c>
      <c r="T114" s="144">
        <f t="shared" ref="T114:T120" si="13">S114*H114</f>
        <v>0</v>
      </c>
      <c r="AR114" s="145" t="s">
        <v>318</v>
      </c>
      <c r="AT114" s="145" t="s">
        <v>313</v>
      </c>
      <c r="AU114" s="145" t="s">
        <v>88</v>
      </c>
      <c r="AY114" s="18" t="s">
        <v>311</v>
      </c>
      <c r="BE114" s="146">
        <f t="shared" ref="BE114:BE120" si="14">IF(N114="základní",J114,0)</f>
        <v>0</v>
      </c>
      <c r="BF114" s="146">
        <f t="shared" ref="BF114:BF120" si="15">IF(N114="snížená",J114,0)</f>
        <v>0</v>
      </c>
      <c r="BG114" s="146">
        <f t="shared" ref="BG114:BG120" si="16">IF(N114="zákl. přenesená",J114,0)</f>
        <v>0</v>
      </c>
      <c r="BH114" s="146">
        <f t="shared" ref="BH114:BH120" si="17">IF(N114="sníž. přenesená",J114,0)</f>
        <v>0</v>
      </c>
      <c r="BI114" s="146">
        <f t="shared" ref="BI114:BI120" si="18">IF(N114="nulová",J114,0)</f>
        <v>0</v>
      </c>
      <c r="BJ114" s="18" t="s">
        <v>88</v>
      </c>
      <c r="BK114" s="146">
        <f t="shared" ref="BK114:BK120" si="19">ROUND(I114*H114,2)</f>
        <v>0</v>
      </c>
      <c r="BL114" s="18" t="s">
        <v>318</v>
      </c>
      <c r="BM114" s="145" t="s">
        <v>518</v>
      </c>
    </row>
    <row r="115" spans="2:65" s="1" customFormat="1" ht="24.2" customHeight="1" x14ac:dyDescent="0.2">
      <c r="B115" s="34"/>
      <c r="C115" s="134" t="s">
        <v>417</v>
      </c>
      <c r="D115" s="134" t="s">
        <v>313</v>
      </c>
      <c r="E115" s="135" t="s">
        <v>7386</v>
      </c>
      <c r="F115" s="136" t="s">
        <v>7387</v>
      </c>
      <c r="G115" s="137" t="s">
        <v>379</v>
      </c>
      <c r="H115" s="138">
        <v>250</v>
      </c>
      <c r="I115" s="139"/>
      <c r="J115" s="140">
        <f t="shared" si="10"/>
        <v>0</v>
      </c>
      <c r="K115" s="136" t="s">
        <v>43</v>
      </c>
      <c r="L115" s="34"/>
      <c r="M115" s="141" t="s">
        <v>43</v>
      </c>
      <c r="N115" s="142" t="s">
        <v>52</v>
      </c>
      <c r="P115" s="143">
        <f t="shared" si="11"/>
        <v>0</v>
      </c>
      <c r="Q115" s="143">
        <v>0</v>
      </c>
      <c r="R115" s="143">
        <f t="shared" si="12"/>
        <v>0</v>
      </c>
      <c r="S115" s="143">
        <v>0</v>
      </c>
      <c r="T115" s="144">
        <f t="shared" si="13"/>
        <v>0</v>
      </c>
      <c r="AR115" s="145" t="s">
        <v>318</v>
      </c>
      <c r="AT115" s="145" t="s">
        <v>313</v>
      </c>
      <c r="AU115" s="145" t="s">
        <v>88</v>
      </c>
      <c r="AY115" s="18" t="s">
        <v>311</v>
      </c>
      <c r="BE115" s="146">
        <f t="shared" si="14"/>
        <v>0</v>
      </c>
      <c r="BF115" s="146">
        <f t="shared" si="15"/>
        <v>0</v>
      </c>
      <c r="BG115" s="146">
        <f t="shared" si="16"/>
        <v>0</v>
      </c>
      <c r="BH115" s="146">
        <f t="shared" si="17"/>
        <v>0</v>
      </c>
      <c r="BI115" s="146">
        <f t="shared" si="18"/>
        <v>0</v>
      </c>
      <c r="BJ115" s="18" t="s">
        <v>88</v>
      </c>
      <c r="BK115" s="146">
        <f t="shared" si="19"/>
        <v>0</v>
      </c>
      <c r="BL115" s="18" t="s">
        <v>318</v>
      </c>
      <c r="BM115" s="145" t="s">
        <v>528</v>
      </c>
    </row>
    <row r="116" spans="2:65" s="1" customFormat="1" ht="24.2" customHeight="1" x14ac:dyDescent="0.2">
      <c r="B116" s="34"/>
      <c r="C116" s="134" t="s">
        <v>202</v>
      </c>
      <c r="D116" s="134" t="s">
        <v>313</v>
      </c>
      <c r="E116" s="135" t="s">
        <v>7388</v>
      </c>
      <c r="F116" s="136" t="s">
        <v>7389</v>
      </c>
      <c r="G116" s="137" t="s">
        <v>379</v>
      </c>
      <c r="H116" s="138">
        <v>350</v>
      </c>
      <c r="I116" s="139"/>
      <c r="J116" s="140">
        <f t="shared" si="10"/>
        <v>0</v>
      </c>
      <c r="K116" s="136" t="s">
        <v>43</v>
      </c>
      <c r="L116" s="34"/>
      <c r="M116" s="141" t="s">
        <v>43</v>
      </c>
      <c r="N116" s="142" t="s">
        <v>52</v>
      </c>
      <c r="P116" s="143">
        <f t="shared" si="11"/>
        <v>0</v>
      </c>
      <c r="Q116" s="143">
        <v>0</v>
      </c>
      <c r="R116" s="143">
        <f t="shared" si="12"/>
        <v>0</v>
      </c>
      <c r="S116" s="143">
        <v>0</v>
      </c>
      <c r="T116" s="144">
        <f t="shared" si="13"/>
        <v>0</v>
      </c>
      <c r="AR116" s="145" t="s">
        <v>318</v>
      </c>
      <c r="AT116" s="145" t="s">
        <v>313</v>
      </c>
      <c r="AU116" s="145" t="s">
        <v>88</v>
      </c>
      <c r="AY116" s="18" t="s">
        <v>311</v>
      </c>
      <c r="BE116" s="146">
        <f t="shared" si="14"/>
        <v>0</v>
      </c>
      <c r="BF116" s="146">
        <f t="shared" si="15"/>
        <v>0</v>
      </c>
      <c r="BG116" s="146">
        <f t="shared" si="16"/>
        <v>0</v>
      </c>
      <c r="BH116" s="146">
        <f t="shared" si="17"/>
        <v>0</v>
      </c>
      <c r="BI116" s="146">
        <f t="shared" si="18"/>
        <v>0</v>
      </c>
      <c r="BJ116" s="18" t="s">
        <v>88</v>
      </c>
      <c r="BK116" s="146">
        <f t="shared" si="19"/>
        <v>0</v>
      </c>
      <c r="BL116" s="18" t="s">
        <v>318</v>
      </c>
      <c r="BM116" s="145" t="s">
        <v>539</v>
      </c>
    </row>
    <row r="117" spans="2:65" s="1" customFormat="1" ht="24.2" customHeight="1" x14ac:dyDescent="0.2">
      <c r="B117" s="34"/>
      <c r="C117" s="134" t="s">
        <v>427</v>
      </c>
      <c r="D117" s="134" t="s">
        <v>313</v>
      </c>
      <c r="E117" s="135" t="s">
        <v>7390</v>
      </c>
      <c r="F117" s="136" t="s">
        <v>7391</v>
      </c>
      <c r="G117" s="137" t="s">
        <v>379</v>
      </c>
      <c r="H117" s="138">
        <v>450</v>
      </c>
      <c r="I117" s="139"/>
      <c r="J117" s="140">
        <f t="shared" si="10"/>
        <v>0</v>
      </c>
      <c r="K117" s="136" t="s">
        <v>43</v>
      </c>
      <c r="L117" s="34"/>
      <c r="M117" s="141" t="s">
        <v>43</v>
      </c>
      <c r="N117" s="142" t="s">
        <v>52</v>
      </c>
      <c r="P117" s="143">
        <f t="shared" si="11"/>
        <v>0</v>
      </c>
      <c r="Q117" s="143">
        <v>0</v>
      </c>
      <c r="R117" s="143">
        <f t="shared" si="12"/>
        <v>0</v>
      </c>
      <c r="S117" s="143">
        <v>0</v>
      </c>
      <c r="T117" s="144">
        <f t="shared" si="13"/>
        <v>0</v>
      </c>
      <c r="AR117" s="145" t="s">
        <v>318</v>
      </c>
      <c r="AT117" s="145" t="s">
        <v>313</v>
      </c>
      <c r="AU117" s="145" t="s">
        <v>88</v>
      </c>
      <c r="AY117" s="18" t="s">
        <v>311</v>
      </c>
      <c r="BE117" s="146">
        <f t="shared" si="14"/>
        <v>0</v>
      </c>
      <c r="BF117" s="146">
        <f t="shared" si="15"/>
        <v>0</v>
      </c>
      <c r="BG117" s="146">
        <f t="shared" si="16"/>
        <v>0</v>
      </c>
      <c r="BH117" s="146">
        <f t="shared" si="17"/>
        <v>0</v>
      </c>
      <c r="BI117" s="146">
        <f t="shared" si="18"/>
        <v>0</v>
      </c>
      <c r="BJ117" s="18" t="s">
        <v>88</v>
      </c>
      <c r="BK117" s="146">
        <f t="shared" si="19"/>
        <v>0</v>
      </c>
      <c r="BL117" s="18" t="s">
        <v>318</v>
      </c>
      <c r="BM117" s="145" t="s">
        <v>551</v>
      </c>
    </row>
    <row r="118" spans="2:65" s="1" customFormat="1" ht="16.5" customHeight="1" x14ac:dyDescent="0.2">
      <c r="B118" s="34"/>
      <c r="C118" s="134" t="s">
        <v>208</v>
      </c>
      <c r="D118" s="134" t="s">
        <v>313</v>
      </c>
      <c r="E118" s="135" t="s">
        <v>7392</v>
      </c>
      <c r="F118" s="136" t="s">
        <v>7393</v>
      </c>
      <c r="G118" s="137" t="s">
        <v>379</v>
      </c>
      <c r="H118" s="138">
        <v>65</v>
      </c>
      <c r="I118" s="139"/>
      <c r="J118" s="140">
        <f t="shared" si="10"/>
        <v>0</v>
      </c>
      <c r="K118" s="136" t="s">
        <v>43</v>
      </c>
      <c r="L118" s="34"/>
      <c r="M118" s="141" t="s">
        <v>43</v>
      </c>
      <c r="N118" s="142" t="s">
        <v>52</v>
      </c>
      <c r="P118" s="143">
        <f t="shared" si="11"/>
        <v>0</v>
      </c>
      <c r="Q118" s="143">
        <v>0</v>
      </c>
      <c r="R118" s="143">
        <f t="shared" si="12"/>
        <v>0</v>
      </c>
      <c r="S118" s="143">
        <v>0</v>
      </c>
      <c r="T118" s="144">
        <f t="shared" si="13"/>
        <v>0</v>
      </c>
      <c r="AR118" s="145" t="s">
        <v>318</v>
      </c>
      <c r="AT118" s="145" t="s">
        <v>313</v>
      </c>
      <c r="AU118" s="145" t="s">
        <v>88</v>
      </c>
      <c r="AY118" s="18" t="s">
        <v>311</v>
      </c>
      <c r="BE118" s="146">
        <f t="shared" si="14"/>
        <v>0</v>
      </c>
      <c r="BF118" s="146">
        <f t="shared" si="15"/>
        <v>0</v>
      </c>
      <c r="BG118" s="146">
        <f t="shared" si="16"/>
        <v>0</v>
      </c>
      <c r="BH118" s="146">
        <f t="shared" si="17"/>
        <v>0</v>
      </c>
      <c r="BI118" s="146">
        <f t="shared" si="18"/>
        <v>0</v>
      </c>
      <c r="BJ118" s="18" t="s">
        <v>88</v>
      </c>
      <c r="BK118" s="146">
        <f t="shared" si="19"/>
        <v>0</v>
      </c>
      <c r="BL118" s="18" t="s">
        <v>318</v>
      </c>
      <c r="BM118" s="145" t="s">
        <v>562</v>
      </c>
    </row>
    <row r="119" spans="2:65" s="1" customFormat="1" ht="16.5" customHeight="1" x14ac:dyDescent="0.2">
      <c r="B119" s="34"/>
      <c r="C119" s="134" t="s">
        <v>438</v>
      </c>
      <c r="D119" s="134" t="s">
        <v>313</v>
      </c>
      <c r="E119" s="135" t="s">
        <v>7394</v>
      </c>
      <c r="F119" s="136" t="s">
        <v>7395</v>
      </c>
      <c r="G119" s="137" t="s">
        <v>2033</v>
      </c>
      <c r="H119" s="138">
        <v>1</v>
      </c>
      <c r="I119" s="139"/>
      <c r="J119" s="140">
        <f t="shared" si="10"/>
        <v>0</v>
      </c>
      <c r="K119" s="136" t="s">
        <v>43</v>
      </c>
      <c r="L119" s="34"/>
      <c r="M119" s="141" t="s">
        <v>43</v>
      </c>
      <c r="N119" s="142" t="s">
        <v>52</v>
      </c>
      <c r="P119" s="143">
        <f t="shared" si="11"/>
        <v>0</v>
      </c>
      <c r="Q119" s="143">
        <v>0</v>
      </c>
      <c r="R119" s="143">
        <f t="shared" si="12"/>
        <v>0</v>
      </c>
      <c r="S119" s="143">
        <v>0</v>
      </c>
      <c r="T119" s="144">
        <f t="shared" si="13"/>
        <v>0</v>
      </c>
      <c r="AR119" s="145" t="s">
        <v>318</v>
      </c>
      <c r="AT119" s="145" t="s">
        <v>313</v>
      </c>
      <c r="AU119" s="145" t="s">
        <v>88</v>
      </c>
      <c r="AY119" s="18" t="s">
        <v>311</v>
      </c>
      <c r="BE119" s="146">
        <f t="shared" si="14"/>
        <v>0</v>
      </c>
      <c r="BF119" s="146">
        <f t="shared" si="15"/>
        <v>0</v>
      </c>
      <c r="BG119" s="146">
        <f t="shared" si="16"/>
        <v>0</v>
      </c>
      <c r="BH119" s="146">
        <f t="shared" si="17"/>
        <v>0</v>
      </c>
      <c r="BI119" s="146">
        <f t="shared" si="18"/>
        <v>0</v>
      </c>
      <c r="BJ119" s="18" t="s">
        <v>88</v>
      </c>
      <c r="BK119" s="146">
        <f t="shared" si="19"/>
        <v>0</v>
      </c>
      <c r="BL119" s="18" t="s">
        <v>318</v>
      </c>
      <c r="BM119" s="145" t="s">
        <v>575</v>
      </c>
    </row>
    <row r="120" spans="2:65" s="1" customFormat="1" ht="16.5" customHeight="1" x14ac:dyDescent="0.2">
      <c r="B120" s="34"/>
      <c r="C120" s="134" t="s">
        <v>7</v>
      </c>
      <c r="D120" s="134" t="s">
        <v>313</v>
      </c>
      <c r="E120" s="135" t="s">
        <v>7396</v>
      </c>
      <c r="F120" s="136" t="s">
        <v>7397</v>
      </c>
      <c r="G120" s="137" t="s">
        <v>2033</v>
      </c>
      <c r="H120" s="138">
        <v>1</v>
      </c>
      <c r="I120" s="139"/>
      <c r="J120" s="140">
        <f t="shared" si="10"/>
        <v>0</v>
      </c>
      <c r="K120" s="136" t="s">
        <v>43</v>
      </c>
      <c r="L120" s="34"/>
      <c r="M120" s="141" t="s">
        <v>43</v>
      </c>
      <c r="N120" s="142" t="s">
        <v>52</v>
      </c>
      <c r="P120" s="143">
        <f t="shared" si="11"/>
        <v>0</v>
      </c>
      <c r="Q120" s="143">
        <v>0</v>
      </c>
      <c r="R120" s="143">
        <f t="shared" si="12"/>
        <v>0</v>
      </c>
      <c r="S120" s="143">
        <v>0</v>
      </c>
      <c r="T120" s="144">
        <f t="shared" si="13"/>
        <v>0</v>
      </c>
      <c r="AR120" s="145" t="s">
        <v>318</v>
      </c>
      <c r="AT120" s="145" t="s">
        <v>313</v>
      </c>
      <c r="AU120" s="145" t="s">
        <v>88</v>
      </c>
      <c r="AY120" s="18" t="s">
        <v>311</v>
      </c>
      <c r="BE120" s="146">
        <f t="shared" si="14"/>
        <v>0</v>
      </c>
      <c r="BF120" s="146">
        <f t="shared" si="15"/>
        <v>0</v>
      </c>
      <c r="BG120" s="146">
        <f t="shared" si="16"/>
        <v>0</v>
      </c>
      <c r="BH120" s="146">
        <f t="shared" si="17"/>
        <v>0</v>
      </c>
      <c r="BI120" s="146">
        <f t="shared" si="18"/>
        <v>0</v>
      </c>
      <c r="BJ120" s="18" t="s">
        <v>88</v>
      </c>
      <c r="BK120" s="146">
        <f t="shared" si="19"/>
        <v>0</v>
      </c>
      <c r="BL120" s="18" t="s">
        <v>318</v>
      </c>
      <c r="BM120" s="145" t="s">
        <v>588</v>
      </c>
    </row>
    <row r="121" spans="2:65" s="11" customFormat="1" ht="25.9" customHeight="1" x14ac:dyDescent="0.2">
      <c r="B121" s="122"/>
      <c r="D121" s="123" t="s">
        <v>80</v>
      </c>
      <c r="E121" s="124" t="s">
        <v>7398</v>
      </c>
      <c r="F121" s="124" t="s">
        <v>7399</v>
      </c>
      <c r="I121" s="125"/>
      <c r="J121" s="126">
        <f>BK121</f>
        <v>0</v>
      </c>
      <c r="L121" s="122"/>
      <c r="M121" s="127"/>
      <c r="P121" s="128">
        <f>SUM(P122:P123)</f>
        <v>0</v>
      </c>
      <c r="R121" s="128">
        <f>SUM(R122:R123)</f>
        <v>0</v>
      </c>
      <c r="T121" s="129">
        <f>SUM(T122:T123)</f>
        <v>0</v>
      </c>
      <c r="AR121" s="123" t="s">
        <v>88</v>
      </c>
      <c r="AT121" s="130" t="s">
        <v>80</v>
      </c>
      <c r="AU121" s="130" t="s">
        <v>81</v>
      </c>
      <c r="AY121" s="123" t="s">
        <v>311</v>
      </c>
      <c r="BK121" s="131">
        <f>SUM(BK122:BK123)</f>
        <v>0</v>
      </c>
    </row>
    <row r="122" spans="2:65" s="1" customFormat="1" ht="24.2" customHeight="1" x14ac:dyDescent="0.2">
      <c r="B122" s="34"/>
      <c r="C122" s="134" t="s">
        <v>455</v>
      </c>
      <c r="D122" s="134" t="s">
        <v>313</v>
      </c>
      <c r="E122" s="135" t="s">
        <v>7400</v>
      </c>
      <c r="F122" s="136" t="s">
        <v>7401</v>
      </c>
      <c r="G122" s="137" t="s">
        <v>379</v>
      </c>
      <c r="H122" s="138">
        <v>110</v>
      </c>
      <c r="I122" s="139"/>
      <c r="J122" s="140">
        <f>ROUND(I122*H122,2)</f>
        <v>0</v>
      </c>
      <c r="K122" s="136" t="s">
        <v>43</v>
      </c>
      <c r="L122" s="34"/>
      <c r="M122" s="141" t="s">
        <v>43</v>
      </c>
      <c r="N122" s="142" t="s">
        <v>52</v>
      </c>
      <c r="P122" s="143">
        <f>O122*H122</f>
        <v>0</v>
      </c>
      <c r="Q122" s="143">
        <v>0</v>
      </c>
      <c r="R122" s="143">
        <f>Q122*H122</f>
        <v>0</v>
      </c>
      <c r="S122" s="143">
        <v>0</v>
      </c>
      <c r="T122" s="144">
        <f>S122*H122</f>
        <v>0</v>
      </c>
      <c r="AR122" s="145" t="s">
        <v>318</v>
      </c>
      <c r="AT122" s="145" t="s">
        <v>313</v>
      </c>
      <c r="AU122" s="145" t="s">
        <v>88</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318</v>
      </c>
      <c r="BM122" s="145" t="s">
        <v>599</v>
      </c>
    </row>
    <row r="123" spans="2:65" s="1" customFormat="1" ht="16.5" customHeight="1" x14ac:dyDescent="0.2">
      <c r="B123" s="34"/>
      <c r="C123" s="134" t="s">
        <v>462</v>
      </c>
      <c r="D123" s="134" t="s">
        <v>313</v>
      </c>
      <c r="E123" s="135" t="s">
        <v>7402</v>
      </c>
      <c r="F123" s="136" t="s">
        <v>7403</v>
      </c>
      <c r="G123" s="137" t="s">
        <v>379</v>
      </c>
      <c r="H123" s="138">
        <v>460</v>
      </c>
      <c r="I123" s="139"/>
      <c r="J123" s="140">
        <f>ROUND(I123*H123,2)</f>
        <v>0</v>
      </c>
      <c r="K123" s="136" t="s">
        <v>43</v>
      </c>
      <c r="L123" s="34"/>
      <c r="M123" s="141" t="s">
        <v>43</v>
      </c>
      <c r="N123" s="142" t="s">
        <v>52</v>
      </c>
      <c r="P123" s="143">
        <f>O123*H123</f>
        <v>0</v>
      </c>
      <c r="Q123" s="143">
        <v>0</v>
      </c>
      <c r="R123" s="143">
        <f>Q123*H123</f>
        <v>0</v>
      </c>
      <c r="S123" s="143">
        <v>0</v>
      </c>
      <c r="T123" s="144">
        <f>S123*H123</f>
        <v>0</v>
      </c>
      <c r="AR123" s="145" t="s">
        <v>318</v>
      </c>
      <c r="AT123" s="145" t="s">
        <v>313</v>
      </c>
      <c r="AU123" s="145" t="s">
        <v>88</v>
      </c>
      <c r="AY123" s="18" t="s">
        <v>311</v>
      </c>
      <c r="BE123" s="146">
        <f>IF(N123="základní",J123,0)</f>
        <v>0</v>
      </c>
      <c r="BF123" s="146">
        <f>IF(N123="snížená",J123,0)</f>
        <v>0</v>
      </c>
      <c r="BG123" s="146">
        <f>IF(N123="zákl. přenesená",J123,0)</f>
        <v>0</v>
      </c>
      <c r="BH123" s="146">
        <f>IF(N123="sníž. přenesená",J123,0)</f>
        <v>0</v>
      </c>
      <c r="BI123" s="146">
        <f>IF(N123="nulová",J123,0)</f>
        <v>0</v>
      </c>
      <c r="BJ123" s="18" t="s">
        <v>88</v>
      </c>
      <c r="BK123" s="146">
        <f>ROUND(I123*H123,2)</f>
        <v>0</v>
      </c>
      <c r="BL123" s="18" t="s">
        <v>318</v>
      </c>
      <c r="BM123" s="145" t="s">
        <v>611</v>
      </c>
    </row>
    <row r="124" spans="2:65" s="11" customFormat="1" ht="25.9" customHeight="1" x14ac:dyDescent="0.2">
      <c r="B124" s="122"/>
      <c r="D124" s="123" t="s">
        <v>80</v>
      </c>
      <c r="E124" s="124" t="s">
        <v>7404</v>
      </c>
      <c r="F124" s="124" t="s">
        <v>7405</v>
      </c>
      <c r="I124" s="125"/>
      <c r="J124" s="126">
        <f>BK124</f>
        <v>0</v>
      </c>
      <c r="L124" s="122"/>
      <c r="M124" s="127"/>
      <c r="P124" s="128">
        <f>SUM(P125:P127)</f>
        <v>0</v>
      </c>
      <c r="R124" s="128">
        <f>SUM(R125:R127)</f>
        <v>0</v>
      </c>
      <c r="T124" s="129">
        <f>SUM(T125:T127)</f>
        <v>0</v>
      </c>
      <c r="AR124" s="123" t="s">
        <v>88</v>
      </c>
      <c r="AT124" s="130" t="s">
        <v>80</v>
      </c>
      <c r="AU124" s="130" t="s">
        <v>81</v>
      </c>
      <c r="AY124" s="123" t="s">
        <v>311</v>
      </c>
      <c r="BK124" s="131">
        <f>SUM(BK125:BK127)</f>
        <v>0</v>
      </c>
    </row>
    <row r="125" spans="2:65" s="1" customFormat="1" ht="24.2" customHeight="1" x14ac:dyDescent="0.2">
      <c r="B125" s="34"/>
      <c r="C125" s="134" t="s">
        <v>476</v>
      </c>
      <c r="D125" s="134" t="s">
        <v>313</v>
      </c>
      <c r="E125" s="135" t="s">
        <v>7406</v>
      </c>
      <c r="F125" s="136" t="s">
        <v>7407</v>
      </c>
      <c r="G125" s="137" t="s">
        <v>2109</v>
      </c>
      <c r="H125" s="138">
        <v>14</v>
      </c>
      <c r="I125" s="139"/>
      <c r="J125" s="140">
        <f>ROUND(I125*H125,2)</f>
        <v>0</v>
      </c>
      <c r="K125" s="136" t="s">
        <v>43</v>
      </c>
      <c r="L125" s="34"/>
      <c r="M125" s="141" t="s">
        <v>43</v>
      </c>
      <c r="N125" s="142" t="s">
        <v>52</v>
      </c>
      <c r="P125" s="143">
        <f>O125*H125</f>
        <v>0</v>
      </c>
      <c r="Q125" s="143">
        <v>0</v>
      </c>
      <c r="R125" s="143">
        <f>Q125*H125</f>
        <v>0</v>
      </c>
      <c r="S125" s="143">
        <v>0</v>
      </c>
      <c r="T125" s="144">
        <f>S125*H125</f>
        <v>0</v>
      </c>
      <c r="AR125" s="145" t="s">
        <v>318</v>
      </c>
      <c r="AT125" s="145" t="s">
        <v>313</v>
      </c>
      <c r="AU125" s="145" t="s">
        <v>88</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318</v>
      </c>
      <c r="BM125" s="145" t="s">
        <v>622</v>
      </c>
    </row>
    <row r="126" spans="2:65" s="1" customFormat="1" ht="24.2" customHeight="1" x14ac:dyDescent="0.2">
      <c r="B126" s="34"/>
      <c r="C126" s="134" t="s">
        <v>481</v>
      </c>
      <c r="D126" s="134" t="s">
        <v>313</v>
      </c>
      <c r="E126" s="135" t="s">
        <v>7408</v>
      </c>
      <c r="F126" s="136" t="s">
        <v>7409</v>
      </c>
      <c r="G126" s="137" t="s">
        <v>2109</v>
      </c>
      <c r="H126" s="138">
        <v>20</v>
      </c>
      <c r="I126" s="139"/>
      <c r="J126" s="140">
        <f>ROUND(I126*H126,2)</f>
        <v>0</v>
      </c>
      <c r="K126" s="136" t="s">
        <v>43</v>
      </c>
      <c r="L126" s="34"/>
      <c r="M126" s="141" t="s">
        <v>43</v>
      </c>
      <c r="N126" s="142" t="s">
        <v>52</v>
      </c>
      <c r="P126" s="143">
        <f>O126*H126</f>
        <v>0</v>
      </c>
      <c r="Q126" s="143">
        <v>0</v>
      </c>
      <c r="R126" s="143">
        <f>Q126*H126</f>
        <v>0</v>
      </c>
      <c r="S126" s="143">
        <v>0</v>
      </c>
      <c r="T126" s="144">
        <f>S126*H126</f>
        <v>0</v>
      </c>
      <c r="AR126" s="145" t="s">
        <v>318</v>
      </c>
      <c r="AT126" s="145" t="s">
        <v>313</v>
      </c>
      <c r="AU126" s="145" t="s">
        <v>88</v>
      </c>
      <c r="AY126" s="18" t="s">
        <v>311</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318</v>
      </c>
      <c r="BM126" s="145" t="s">
        <v>633</v>
      </c>
    </row>
    <row r="127" spans="2:65" s="1" customFormat="1" ht="24.2" customHeight="1" x14ac:dyDescent="0.2">
      <c r="B127" s="34"/>
      <c r="C127" s="134" t="s">
        <v>490</v>
      </c>
      <c r="D127" s="134" t="s">
        <v>313</v>
      </c>
      <c r="E127" s="135" t="s">
        <v>7410</v>
      </c>
      <c r="F127" s="136" t="s">
        <v>7411</v>
      </c>
      <c r="G127" s="137" t="s">
        <v>2109</v>
      </c>
      <c r="H127" s="138">
        <v>1</v>
      </c>
      <c r="I127" s="139"/>
      <c r="J127" s="140">
        <f>ROUND(I127*H127,2)</f>
        <v>0</v>
      </c>
      <c r="K127" s="136" t="s">
        <v>43</v>
      </c>
      <c r="L127" s="34"/>
      <c r="M127" s="141" t="s">
        <v>43</v>
      </c>
      <c r="N127" s="142" t="s">
        <v>52</v>
      </c>
      <c r="P127" s="143">
        <f>O127*H127</f>
        <v>0</v>
      </c>
      <c r="Q127" s="143">
        <v>0</v>
      </c>
      <c r="R127" s="143">
        <f>Q127*H127</f>
        <v>0</v>
      </c>
      <c r="S127" s="143">
        <v>0</v>
      </c>
      <c r="T127" s="144">
        <f>S127*H127</f>
        <v>0</v>
      </c>
      <c r="AR127" s="145" t="s">
        <v>318</v>
      </c>
      <c r="AT127" s="145" t="s">
        <v>313</v>
      </c>
      <c r="AU127" s="145" t="s">
        <v>88</v>
      </c>
      <c r="AY127" s="18" t="s">
        <v>311</v>
      </c>
      <c r="BE127" s="146">
        <f>IF(N127="základní",J127,0)</f>
        <v>0</v>
      </c>
      <c r="BF127" s="146">
        <f>IF(N127="snížená",J127,0)</f>
        <v>0</v>
      </c>
      <c r="BG127" s="146">
        <f>IF(N127="zákl. přenesená",J127,0)</f>
        <v>0</v>
      </c>
      <c r="BH127" s="146">
        <f>IF(N127="sníž. přenesená",J127,0)</f>
        <v>0</v>
      </c>
      <c r="BI127" s="146">
        <f>IF(N127="nulová",J127,0)</f>
        <v>0</v>
      </c>
      <c r="BJ127" s="18" t="s">
        <v>88</v>
      </c>
      <c r="BK127" s="146">
        <f>ROUND(I127*H127,2)</f>
        <v>0</v>
      </c>
      <c r="BL127" s="18" t="s">
        <v>318</v>
      </c>
      <c r="BM127" s="145" t="s">
        <v>645</v>
      </c>
    </row>
    <row r="128" spans="2:65" s="11" customFormat="1" ht="25.9" customHeight="1" x14ac:dyDescent="0.2">
      <c r="B128" s="122"/>
      <c r="D128" s="123" t="s">
        <v>80</v>
      </c>
      <c r="E128" s="124" t="s">
        <v>7412</v>
      </c>
      <c r="F128" s="124" t="s">
        <v>7413</v>
      </c>
      <c r="I128" s="125"/>
      <c r="J128" s="126">
        <f>BK128</f>
        <v>0</v>
      </c>
      <c r="L128" s="122"/>
      <c r="M128" s="127"/>
      <c r="P128" s="128">
        <f>SUM(P129:P144)</f>
        <v>0</v>
      </c>
      <c r="R128" s="128">
        <f>SUM(R129:R144)</f>
        <v>0</v>
      </c>
      <c r="T128" s="129">
        <f>SUM(T129:T144)</f>
        <v>0</v>
      </c>
      <c r="AR128" s="123" t="s">
        <v>88</v>
      </c>
      <c r="AT128" s="130" t="s">
        <v>80</v>
      </c>
      <c r="AU128" s="130" t="s">
        <v>81</v>
      </c>
      <c r="AY128" s="123" t="s">
        <v>311</v>
      </c>
      <c r="BK128" s="131">
        <f>SUM(BK129:BK144)</f>
        <v>0</v>
      </c>
    </row>
    <row r="129" spans="2:65" s="1" customFormat="1" ht="16.5" customHeight="1" x14ac:dyDescent="0.2">
      <c r="B129" s="34"/>
      <c r="C129" s="134" t="s">
        <v>495</v>
      </c>
      <c r="D129" s="134" t="s">
        <v>313</v>
      </c>
      <c r="E129" s="135" t="s">
        <v>7414</v>
      </c>
      <c r="F129" s="136" t="s">
        <v>7415</v>
      </c>
      <c r="G129" s="137" t="s">
        <v>2033</v>
      </c>
      <c r="H129" s="138">
        <v>1</v>
      </c>
      <c r="I129" s="139"/>
      <c r="J129" s="140">
        <f>ROUND(I129*H129,2)</f>
        <v>0</v>
      </c>
      <c r="K129" s="136" t="s">
        <v>43</v>
      </c>
      <c r="L129" s="34"/>
      <c r="M129" s="141" t="s">
        <v>43</v>
      </c>
      <c r="N129" s="142" t="s">
        <v>52</v>
      </c>
      <c r="P129" s="143">
        <f>O129*H129</f>
        <v>0</v>
      </c>
      <c r="Q129" s="143">
        <v>0</v>
      </c>
      <c r="R129" s="143">
        <f>Q129*H129</f>
        <v>0</v>
      </c>
      <c r="S129" s="143">
        <v>0</v>
      </c>
      <c r="T129" s="144">
        <f>S129*H129</f>
        <v>0</v>
      </c>
      <c r="AR129" s="145" t="s">
        <v>318</v>
      </c>
      <c r="AT129" s="145" t="s">
        <v>313</v>
      </c>
      <c r="AU129" s="145" t="s">
        <v>88</v>
      </c>
      <c r="AY129" s="18" t="s">
        <v>311</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318</v>
      </c>
      <c r="BM129" s="145" t="s">
        <v>657</v>
      </c>
    </row>
    <row r="130" spans="2:65" s="1" customFormat="1" ht="16.5" customHeight="1" x14ac:dyDescent="0.2">
      <c r="B130" s="34"/>
      <c r="C130" s="134" t="s">
        <v>502</v>
      </c>
      <c r="D130" s="134" t="s">
        <v>313</v>
      </c>
      <c r="E130" s="135" t="s">
        <v>7416</v>
      </c>
      <c r="F130" s="136" t="s">
        <v>7417</v>
      </c>
      <c r="G130" s="137" t="s">
        <v>371</v>
      </c>
      <c r="H130" s="138">
        <v>10</v>
      </c>
      <c r="I130" s="139"/>
      <c r="J130" s="140">
        <f>ROUND(I130*H130,2)</f>
        <v>0</v>
      </c>
      <c r="K130" s="136" t="s">
        <v>43</v>
      </c>
      <c r="L130" s="34"/>
      <c r="M130" s="141" t="s">
        <v>43</v>
      </c>
      <c r="N130" s="142" t="s">
        <v>52</v>
      </c>
      <c r="P130" s="143">
        <f>O130*H130</f>
        <v>0</v>
      </c>
      <c r="Q130" s="143">
        <v>0</v>
      </c>
      <c r="R130" s="143">
        <f>Q130*H130</f>
        <v>0</v>
      </c>
      <c r="S130" s="143">
        <v>0</v>
      </c>
      <c r="T130" s="144">
        <f>S130*H130</f>
        <v>0</v>
      </c>
      <c r="AR130" s="145" t="s">
        <v>318</v>
      </c>
      <c r="AT130" s="145" t="s">
        <v>313</v>
      </c>
      <c r="AU130" s="145" t="s">
        <v>88</v>
      </c>
      <c r="AY130" s="18" t="s">
        <v>311</v>
      </c>
      <c r="BE130" s="146">
        <f>IF(N130="základní",J130,0)</f>
        <v>0</v>
      </c>
      <c r="BF130" s="146">
        <f>IF(N130="snížená",J130,0)</f>
        <v>0</v>
      </c>
      <c r="BG130" s="146">
        <f>IF(N130="zákl. přenesená",J130,0)</f>
        <v>0</v>
      </c>
      <c r="BH130" s="146">
        <f>IF(N130="sníž. přenesená",J130,0)</f>
        <v>0</v>
      </c>
      <c r="BI130" s="146">
        <f>IF(N130="nulová",J130,0)</f>
        <v>0</v>
      </c>
      <c r="BJ130" s="18" t="s">
        <v>88</v>
      </c>
      <c r="BK130" s="146">
        <f>ROUND(I130*H130,2)</f>
        <v>0</v>
      </c>
      <c r="BL130" s="18" t="s">
        <v>318</v>
      </c>
      <c r="BM130" s="145" t="s">
        <v>672</v>
      </c>
    </row>
    <row r="131" spans="2:65" s="1" customFormat="1" ht="16.5" customHeight="1" x14ac:dyDescent="0.2">
      <c r="B131" s="34"/>
      <c r="C131" s="134" t="s">
        <v>510</v>
      </c>
      <c r="D131" s="134" t="s">
        <v>313</v>
      </c>
      <c r="E131" s="135" t="s">
        <v>7418</v>
      </c>
      <c r="F131" s="136" t="s">
        <v>7419</v>
      </c>
      <c r="G131" s="137" t="s">
        <v>2033</v>
      </c>
      <c r="H131" s="138">
        <v>1</v>
      </c>
      <c r="I131" s="139"/>
      <c r="J131" s="140">
        <f>ROUND(I131*H131,2)</f>
        <v>0</v>
      </c>
      <c r="K131" s="136" t="s">
        <v>43</v>
      </c>
      <c r="L131" s="34"/>
      <c r="M131" s="141" t="s">
        <v>43</v>
      </c>
      <c r="N131" s="142" t="s">
        <v>52</v>
      </c>
      <c r="P131" s="143">
        <f>O131*H131</f>
        <v>0</v>
      </c>
      <c r="Q131" s="143">
        <v>0</v>
      </c>
      <c r="R131" s="143">
        <f>Q131*H131</f>
        <v>0</v>
      </c>
      <c r="S131" s="143">
        <v>0</v>
      </c>
      <c r="T131" s="144">
        <f>S131*H131</f>
        <v>0</v>
      </c>
      <c r="AR131" s="145" t="s">
        <v>318</v>
      </c>
      <c r="AT131" s="145" t="s">
        <v>313</v>
      </c>
      <c r="AU131" s="145" t="s">
        <v>88</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318</v>
      </c>
      <c r="BM131" s="145" t="s">
        <v>686</v>
      </c>
    </row>
    <row r="132" spans="2:65" s="1" customFormat="1" ht="16.5" customHeight="1" x14ac:dyDescent="0.2">
      <c r="B132" s="34"/>
      <c r="C132" s="134" t="s">
        <v>518</v>
      </c>
      <c r="D132" s="134" t="s">
        <v>313</v>
      </c>
      <c r="E132" s="135" t="s">
        <v>7420</v>
      </c>
      <c r="F132" s="136" t="s">
        <v>7421</v>
      </c>
      <c r="G132" s="137" t="s">
        <v>2033</v>
      </c>
      <c r="H132" s="138">
        <v>1</v>
      </c>
      <c r="I132" s="139"/>
      <c r="J132" s="140">
        <f>ROUND(I132*H132,2)</f>
        <v>0</v>
      </c>
      <c r="K132" s="136" t="s">
        <v>43</v>
      </c>
      <c r="L132" s="34"/>
      <c r="M132" s="141" t="s">
        <v>43</v>
      </c>
      <c r="N132" s="142" t="s">
        <v>52</v>
      </c>
      <c r="P132" s="143">
        <f>O132*H132</f>
        <v>0</v>
      </c>
      <c r="Q132" s="143">
        <v>0</v>
      </c>
      <c r="R132" s="143">
        <f>Q132*H132</f>
        <v>0</v>
      </c>
      <c r="S132" s="143">
        <v>0</v>
      </c>
      <c r="T132" s="144">
        <f>S132*H132</f>
        <v>0</v>
      </c>
      <c r="AR132" s="145" t="s">
        <v>318</v>
      </c>
      <c r="AT132" s="145" t="s">
        <v>313</v>
      </c>
      <c r="AU132" s="145" t="s">
        <v>88</v>
      </c>
      <c r="AY132" s="18" t="s">
        <v>311</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318</v>
      </c>
      <c r="BM132" s="145" t="s">
        <v>698</v>
      </c>
    </row>
    <row r="133" spans="2:65" s="1" customFormat="1" ht="16.5" customHeight="1" x14ac:dyDescent="0.2">
      <c r="B133" s="34"/>
      <c r="C133" s="134" t="s">
        <v>523</v>
      </c>
      <c r="D133" s="134" t="s">
        <v>313</v>
      </c>
      <c r="E133" s="135" t="s">
        <v>7422</v>
      </c>
      <c r="F133" s="136" t="s">
        <v>7423</v>
      </c>
      <c r="G133" s="137" t="s">
        <v>2033</v>
      </c>
      <c r="H133" s="138">
        <v>1</v>
      </c>
      <c r="I133" s="139"/>
      <c r="J133" s="140">
        <f>ROUND(I133*H133,2)</f>
        <v>0</v>
      </c>
      <c r="K133" s="136" t="s">
        <v>43</v>
      </c>
      <c r="L133" s="34"/>
      <c r="M133" s="141" t="s">
        <v>43</v>
      </c>
      <c r="N133" s="142" t="s">
        <v>52</v>
      </c>
      <c r="P133" s="143">
        <f>O133*H133</f>
        <v>0</v>
      </c>
      <c r="Q133" s="143">
        <v>0</v>
      </c>
      <c r="R133" s="143">
        <f>Q133*H133</f>
        <v>0</v>
      </c>
      <c r="S133" s="143">
        <v>0</v>
      </c>
      <c r="T133" s="144">
        <f>S133*H133</f>
        <v>0</v>
      </c>
      <c r="AR133" s="145" t="s">
        <v>318</v>
      </c>
      <c r="AT133" s="145" t="s">
        <v>313</v>
      </c>
      <c r="AU133" s="145" t="s">
        <v>88</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318</v>
      </c>
      <c r="BM133" s="145" t="s">
        <v>709</v>
      </c>
    </row>
    <row r="134" spans="2:65" s="1" customFormat="1" ht="39" x14ac:dyDescent="0.2">
      <c r="B134" s="34"/>
      <c r="D134" s="152" t="s">
        <v>668</v>
      </c>
      <c r="F134" s="182" t="s">
        <v>7424</v>
      </c>
      <c r="I134" s="149"/>
      <c r="L134" s="34"/>
      <c r="M134" s="150"/>
      <c r="T134" s="55"/>
      <c r="AT134" s="18" t="s">
        <v>668</v>
      </c>
      <c r="AU134" s="18" t="s">
        <v>88</v>
      </c>
    </row>
    <row r="135" spans="2:65" s="1" customFormat="1" ht="16.5" customHeight="1" x14ac:dyDescent="0.2">
      <c r="B135" s="34"/>
      <c r="C135" s="134" t="s">
        <v>528</v>
      </c>
      <c r="D135" s="134" t="s">
        <v>313</v>
      </c>
      <c r="E135" s="135" t="s">
        <v>7425</v>
      </c>
      <c r="F135" s="136" t="s">
        <v>7426</v>
      </c>
      <c r="G135" s="137" t="s">
        <v>2033</v>
      </c>
      <c r="H135" s="138">
        <v>1</v>
      </c>
      <c r="I135" s="139"/>
      <c r="J135" s="140">
        <f t="shared" ref="J135:J144" si="20">ROUND(I135*H135,2)</f>
        <v>0</v>
      </c>
      <c r="K135" s="136" t="s">
        <v>43</v>
      </c>
      <c r="L135" s="34"/>
      <c r="M135" s="141" t="s">
        <v>43</v>
      </c>
      <c r="N135" s="142" t="s">
        <v>52</v>
      </c>
      <c r="P135" s="143">
        <f t="shared" ref="P135:P144" si="21">O135*H135</f>
        <v>0</v>
      </c>
      <c r="Q135" s="143">
        <v>0</v>
      </c>
      <c r="R135" s="143">
        <f t="shared" ref="R135:R144" si="22">Q135*H135</f>
        <v>0</v>
      </c>
      <c r="S135" s="143">
        <v>0</v>
      </c>
      <c r="T135" s="144">
        <f t="shared" ref="T135:T144" si="23">S135*H135</f>
        <v>0</v>
      </c>
      <c r="AR135" s="145" t="s">
        <v>318</v>
      </c>
      <c r="AT135" s="145" t="s">
        <v>313</v>
      </c>
      <c r="AU135" s="145" t="s">
        <v>88</v>
      </c>
      <c r="AY135" s="18" t="s">
        <v>311</v>
      </c>
      <c r="BE135" s="146">
        <f t="shared" ref="BE135:BE144" si="24">IF(N135="základní",J135,0)</f>
        <v>0</v>
      </c>
      <c r="BF135" s="146">
        <f t="shared" ref="BF135:BF144" si="25">IF(N135="snížená",J135,0)</f>
        <v>0</v>
      </c>
      <c r="BG135" s="146">
        <f t="shared" ref="BG135:BG144" si="26">IF(N135="zákl. přenesená",J135,0)</f>
        <v>0</v>
      </c>
      <c r="BH135" s="146">
        <f t="shared" ref="BH135:BH144" si="27">IF(N135="sníž. přenesená",J135,0)</f>
        <v>0</v>
      </c>
      <c r="BI135" s="146">
        <f t="shared" ref="BI135:BI144" si="28">IF(N135="nulová",J135,0)</f>
        <v>0</v>
      </c>
      <c r="BJ135" s="18" t="s">
        <v>88</v>
      </c>
      <c r="BK135" s="146">
        <f t="shared" ref="BK135:BK144" si="29">ROUND(I135*H135,2)</f>
        <v>0</v>
      </c>
      <c r="BL135" s="18" t="s">
        <v>318</v>
      </c>
      <c r="BM135" s="145" t="s">
        <v>720</v>
      </c>
    </row>
    <row r="136" spans="2:65" s="1" customFormat="1" ht="16.5" customHeight="1" x14ac:dyDescent="0.2">
      <c r="B136" s="34"/>
      <c r="C136" s="134" t="s">
        <v>533</v>
      </c>
      <c r="D136" s="134" t="s">
        <v>313</v>
      </c>
      <c r="E136" s="135" t="s">
        <v>7427</v>
      </c>
      <c r="F136" s="136" t="s">
        <v>7428</v>
      </c>
      <c r="G136" s="137" t="s">
        <v>2033</v>
      </c>
      <c r="H136" s="138">
        <v>1</v>
      </c>
      <c r="I136" s="139"/>
      <c r="J136" s="140">
        <f t="shared" si="20"/>
        <v>0</v>
      </c>
      <c r="K136" s="136" t="s">
        <v>43</v>
      </c>
      <c r="L136" s="34"/>
      <c r="M136" s="141" t="s">
        <v>43</v>
      </c>
      <c r="N136" s="142" t="s">
        <v>52</v>
      </c>
      <c r="P136" s="143">
        <f t="shared" si="21"/>
        <v>0</v>
      </c>
      <c r="Q136" s="143">
        <v>0</v>
      </c>
      <c r="R136" s="143">
        <f t="shared" si="22"/>
        <v>0</v>
      </c>
      <c r="S136" s="143">
        <v>0</v>
      </c>
      <c r="T136" s="144">
        <f t="shared" si="23"/>
        <v>0</v>
      </c>
      <c r="AR136" s="145" t="s">
        <v>318</v>
      </c>
      <c r="AT136" s="145" t="s">
        <v>313</v>
      </c>
      <c r="AU136" s="145" t="s">
        <v>88</v>
      </c>
      <c r="AY136" s="18" t="s">
        <v>311</v>
      </c>
      <c r="BE136" s="146">
        <f t="shared" si="24"/>
        <v>0</v>
      </c>
      <c r="BF136" s="146">
        <f t="shared" si="25"/>
        <v>0</v>
      </c>
      <c r="BG136" s="146">
        <f t="shared" si="26"/>
        <v>0</v>
      </c>
      <c r="BH136" s="146">
        <f t="shared" si="27"/>
        <v>0</v>
      </c>
      <c r="BI136" s="146">
        <f t="shared" si="28"/>
        <v>0</v>
      </c>
      <c r="BJ136" s="18" t="s">
        <v>88</v>
      </c>
      <c r="BK136" s="146">
        <f t="shared" si="29"/>
        <v>0</v>
      </c>
      <c r="BL136" s="18" t="s">
        <v>318</v>
      </c>
      <c r="BM136" s="145" t="s">
        <v>732</v>
      </c>
    </row>
    <row r="137" spans="2:65" s="1" customFormat="1" ht="16.5" customHeight="1" x14ac:dyDescent="0.2">
      <c r="B137" s="34"/>
      <c r="C137" s="134" t="s">
        <v>539</v>
      </c>
      <c r="D137" s="134" t="s">
        <v>313</v>
      </c>
      <c r="E137" s="135" t="s">
        <v>7429</v>
      </c>
      <c r="F137" s="136" t="s">
        <v>7430</v>
      </c>
      <c r="G137" s="137" t="s">
        <v>2033</v>
      </c>
      <c r="H137" s="138">
        <v>1</v>
      </c>
      <c r="I137" s="139"/>
      <c r="J137" s="140">
        <f t="shared" si="20"/>
        <v>0</v>
      </c>
      <c r="K137" s="136" t="s">
        <v>43</v>
      </c>
      <c r="L137" s="34"/>
      <c r="M137" s="141" t="s">
        <v>43</v>
      </c>
      <c r="N137" s="142" t="s">
        <v>52</v>
      </c>
      <c r="P137" s="143">
        <f t="shared" si="21"/>
        <v>0</v>
      </c>
      <c r="Q137" s="143">
        <v>0</v>
      </c>
      <c r="R137" s="143">
        <f t="shared" si="22"/>
        <v>0</v>
      </c>
      <c r="S137" s="143">
        <v>0</v>
      </c>
      <c r="T137" s="144">
        <f t="shared" si="23"/>
        <v>0</v>
      </c>
      <c r="AR137" s="145" t="s">
        <v>318</v>
      </c>
      <c r="AT137" s="145" t="s">
        <v>313</v>
      </c>
      <c r="AU137" s="145" t="s">
        <v>88</v>
      </c>
      <c r="AY137" s="18" t="s">
        <v>311</v>
      </c>
      <c r="BE137" s="146">
        <f t="shared" si="24"/>
        <v>0</v>
      </c>
      <c r="BF137" s="146">
        <f t="shared" si="25"/>
        <v>0</v>
      </c>
      <c r="BG137" s="146">
        <f t="shared" si="26"/>
        <v>0</v>
      </c>
      <c r="BH137" s="146">
        <f t="shared" si="27"/>
        <v>0</v>
      </c>
      <c r="BI137" s="146">
        <f t="shared" si="28"/>
        <v>0</v>
      </c>
      <c r="BJ137" s="18" t="s">
        <v>88</v>
      </c>
      <c r="BK137" s="146">
        <f t="shared" si="29"/>
        <v>0</v>
      </c>
      <c r="BL137" s="18" t="s">
        <v>318</v>
      </c>
      <c r="BM137" s="145" t="s">
        <v>743</v>
      </c>
    </row>
    <row r="138" spans="2:65" s="1" customFormat="1" ht="16.5" customHeight="1" x14ac:dyDescent="0.2">
      <c r="B138" s="34"/>
      <c r="C138" s="134" t="s">
        <v>545</v>
      </c>
      <c r="D138" s="134" t="s">
        <v>313</v>
      </c>
      <c r="E138" s="135" t="s">
        <v>7431</v>
      </c>
      <c r="F138" s="136" t="s">
        <v>7432</v>
      </c>
      <c r="G138" s="137" t="s">
        <v>2033</v>
      </c>
      <c r="H138" s="138">
        <v>1</v>
      </c>
      <c r="I138" s="139"/>
      <c r="J138" s="140">
        <f t="shared" si="20"/>
        <v>0</v>
      </c>
      <c r="K138" s="136" t="s">
        <v>43</v>
      </c>
      <c r="L138" s="34"/>
      <c r="M138" s="141" t="s">
        <v>43</v>
      </c>
      <c r="N138" s="142" t="s">
        <v>52</v>
      </c>
      <c r="P138" s="143">
        <f t="shared" si="21"/>
        <v>0</v>
      </c>
      <c r="Q138" s="143">
        <v>0</v>
      </c>
      <c r="R138" s="143">
        <f t="shared" si="22"/>
        <v>0</v>
      </c>
      <c r="S138" s="143">
        <v>0</v>
      </c>
      <c r="T138" s="144">
        <f t="shared" si="23"/>
        <v>0</v>
      </c>
      <c r="AR138" s="145" t="s">
        <v>318</v>
      </c>
      <c r="AT138" s="145" t="s">
        <v>313</v>
      </c>
      <c r="AU138" s="145" t="s">
        <v>88</v>
      </c>
      <c r="AY138" s="18" t="s">
        <v>311</v>
      </c>
      <c r="BE138" s="146">
        <f t="shared" si="24"/>
        <v>0</v>
      </c>
      <c r="BF138" s="146">
        <f t="shared" si="25"/>
        <v>0</v>
      </c>
      <c r="BG138" s="146">
        <f t="shared" si="26"/>
        <v>0</v>
      </c>
      <c r="BH138" s="146">
        <f t="shared" si="27"/>
        <v>0</v>
      </c>
      <c r="BI138" s="146">
        <f t="shared" si="28"/>
        <v>0</v>
      </c>
      <c r="BJ138" s="18" t="s">
        <v>88</v>
      </c>
      <c r="BK138" s="146">
        <f t="shared" si="29"/>
        <v>0</v>
      </c>
      <c r="BL138" s="18" t="s">
        <v>318</v>
      </c>
      <c r="BM138" s="145" t="s">
        <v>758</v>
      </c>
    </row>
    <row r="139" spans="2:65" s="1" customFormat="1" ht="16.5" customHeight="1" x14ac:dyDescent="0.2">
      <c r="B139" s="34"/>
      <c r="C139" s="134" t="s">
        <v>551</v>
      </c>
      <c r="D139" s="134" t="s">
        <v>313</v>
      </c>
      <c r="E139" s="135" t="s">
        <v>7433</v>
      </c>
      <c r="F139" s="136" t="s">
        <v>7434</v>
      </c>
      <c r="G139" s="137" t="s">
        <v>2033</v>
      </c>
      <c r="H139" s="138">
        <v>1</v>
      </c>
      <c r="I139" s="139"/>
      <c r="J139" s="140">
        <f t="shared" si="20"/>
        <v>0</v>
      </c>
      <c r="K139" s="136" t="s">
        <v>43</v>
      </c>
      <c r="L139" s="34"/>
      <c r="M139" s="141" t="s">
        <v>43</v>
      </c>
      <c r="N139" s="142" t="s">
        <v>52</v>
      </c>
      <c r="P139" s="143">
        <f t="shared" si="21"/>
        <v>0</v>
      </c>
      <c r="Q139" s="143">
        <v>0</v>
      </c>
      <c r="R139" s="143">
        <f t="shared" si="22"/>
        <v>0</v>
      </c>
      <c r="S139" s="143">
        <v>0</v>
      </c>
      <c r="T139" s="144">
        <f t="shared" si="23"/>
        <v>0</v>
      </c>
      <c r="AR139" s="145" t="s">
        <v>318</v>
      </c>
      <c r="AT139" s="145" t="s">
        <v>313</v>
      </c>
      <c r="AU139" s="145" t="s">
        <v>88</v>
      </c>
      <c r="AY139" s="18" t="s">
        <v>311</v>
      </c>
      <c r="BE139" s="146">
        <f t="shared" si="24"/>
        <v>0</v>
      </c>
      <c r="BF139" s="146">
        <f t="shared" si="25"/>
        <v>0</v>
      </c>
      <c r="BG139" s="146">
        <f t="shared" si="26"/>
        <v>0</v>
      </c>
      <c r="BH139" s="146">
        <f t="shared" si="27"/>
        <v>0</v>
      </c>
      <c r="BI139" s="146">
        <f t="shared" si="28"/>
        <v>0</v>
      </c>
      <c r="BJ139" s="18" t="s">
        <v>88</v>
      </c>
      <c r="BK139" s="146">
        <f t="shared" si="29"/>
        <v>0</v>
      </c>
      <c r="BL139" s="18" t="s">
        <v>318</v>
      </c>
      <c r="BM139" s="145" t="s">
        <v>776</v>
      </c>
    </row>
    <row r="140" spans="2:65" s="1" customFormat="1" ht="16.5" customHeight="1" x14ac:dyDescent="0.2">
      <c r="B140" s="34"/>
      <c r="C140" s="134" t="s">
        <v>557</v>
      </c>
      <c r="D140" s="134" t="s">
        <v>313</v>
      </c>
      <c r="E140" s="135" t="s">
        <v>7435</v>
      </c>
      <c r="F140" s="136" t="s">
        <v>7436</v>
      </c>
      <c r="G140" s="137" t="s">
        <v>2033</v>
      </c>
      <c r="H140" s="138">
        <v>1</v>
      </c>
      <c r="I140" s="139"/>
      <c r="J140" s="140">
        <f t="shared" si="20"/>
        <v>0</v>
      </c>
      <c r="K140" s="136" t="s">
        <v>43</v>
      </c>
      <c r="L140" s="34"/>
      <c r="M140" s="141" t="s">
        <v>43</v>
      </c>
      <c r="N140" s="142" t="s">
        <v>52</v>
      </c>
      <c r="P140" s="143">
        <f t="shared" si="21"/>
        <v>0</v>
      </c>
      <c r="Q140" s="143">
        <v>0</v>
      </c>
      <c r="R140" s="143">
        <f t="shared" si="22"/>
        <v>0</v>
      </c>
      <c r="S140" s="143">
        <v>0</v>
      </c>
      <c r="T140" s="144">
        <f t="shared" si="23"/>
        <v>0</v>
      </c>
      <c r="AR140" s="145" t="s">
        <v>318</v>
      </c>
      <c r="AT140" s="145" t="s">
        <v>313</v>
      </c>
      <c r="AU140" s="145" t="s">
        <v>88</v>
      </c>
      <c r="AY140" s="18" t="s">
        <v>311</v>
      </c>
      <c r="BE140" s="146">
        <f t="shared" si="24"/>
        <v>0</v>
      </c>
      <c r="BF140" s="146">
        <f t="shared" si="25"/>
        <v>0</v>
      </c>
      <c r="BG140" s="146">
        <f t="shared" si="26"/>
        <v>0</v>
      </c>
      <c r="BH140" s="146">
        <f t="shared" si="27"/>
        <v>0</v>
      </c>
      <c r="BI140" s="146">
        <f t="shared" si="28"/>
        <v>0</v>
      </c>
      <c r="BJ140" s="18" t="s">
        <v>88</v>
      </c>
      <c r="BK140" s="146">
        <f t="shared" si="29"/>
        <v>0</v>
      </c>
      <c r="BL140" s="18" t="s">
        <v>318</v>
      </c>
      <c r="BM140" s="145" t="s">
        <v>791</v>
      </c>
    </row>
    <row r="141" spans="2:65" s="1" customFormat="1" ht="16.5" customHeight="1" x14ac:dyDescent="0.2">
      <c r="B141" s="34"/>
      <c r="C141" s="134" t="s">
        <v>562</v>
      </c>
      <c r="D141" s="134" t="s">
        <v>313</v>
      </c>
      <c r="E141" s="135" t="s">
        <v>7437</v>
      </c>
      <c r="F141" s="136" t="s">
        <v>7438</v>
      </c>
      <c r="G141" s="137" t="s">
        <v>2033</v>
      </c>
      <c r="H141" s="138">
        <v>1</v>
      </c>
      <c r="I141" s="139"/>
      <c r="J141" s="140">
        <f t="shared" si="20"/>
        <v>0</v>
      </c>
      <c r="K141" s="136" t="s">
        <v>43</v>
      </c>
      <c r="L141" s="34"/>
      <c r="M141" s="141" t="s">
        <v>43</v>
      </c>
      <c r="N141" s="142" t="s">
        <v>52</v>
      </c>
      <c r="P141" s="143">
        <f t="shared" si="21"/>
        <v>0</v>
      </c>
      <c r="Q141" s="143">
        <v>0</v>
      </c>
      <c r="R141" s="143">
        <f t="shared" si="22"/>
        <v>0</v>
      </c>
      <c r="S141" s="143">
        <v>0</v>
      </c>
      <c r="T141" s="144">
        <f t="shared" si="23"/>
        <v>0</v>
      </c>
      <c r="AR141" s="145" t="s">
        <v>318</v>
      </c>
      <c r="AT141" s="145" t="s">
        <v>313</v>
      </c>
      <c r="AU141" s="145" t="s">
        <v>88</v>
      </c>
      <c r="AY141" s="18" t="s">
        <v>311</v>
      </c>
      <c r="BE141" s="146">
        <f t="shared" si="24"/>
        <v>0</v>
      </c>
      <c r="BF141" s="146">
        <f t="shared" si="25"/>
        <v>0</v>
      </c>
      <c r="BG141" s="146">
        <f t="shared" si="26"/>
        <v>0</v>
      </c>
      <c r="BH141" s="146">
        <f t="shared" si="27"/>
        <v>0</v>
      </c>
      <c r="BI141" s="146">
        <f t="shared" si="28"/>
        <v>0</v>
      </c>
      <c r="BJ141" s="18" t="s">
        <v>88</v>
      </c>
      <c r="BK141" s="146">
        <f t="shared" si="29"/>
        <v>0</v>
      </c>
      <c r="BL141" s="18" t="s">
        <v>318</v>
      </c>
      <c r="BM141" s="145" t="s">
        <v>800</v>
      </c>
    </row>
    <row r="142" spans="2:65" s="1" customFormat="1" ht="16.5" customHeight="1" x14ac:dyDescent="0.2">
      <c r="B142" s="34"/>
      <c r="C142" s="134" t="s">
        <v>569</v>
      </c>
      <c r="D142" s="134" t="s">
        <v>313</v>
      </c>
      <c r="E142" s="135" t="s">
        <v>7439</v>
      </c>
      <c r="F142" s="136" t="s">
        <v>7440</v>
      </c>
      <c r="G142" s="137" t="s">
        <v>2033</v>
      </c>
      <c r="H142" s="138">
        <v>1</v>
      </c>
      <c r="I142" s="139"/>
      <c r="J142" s="140">
        <f t="shared" si="20"/>
        <v>0</v>
      </c>
      <c r="K142" s="136" t="s">
        <v>43</v>
      </c>
      <c r="L142" s="34"/>
      <c r="M142" s="141" t="s">
        <v>43</v>
      </c>
      <c r="N142" s="142" t="s">
        <v>52</v>
      </c>
      <c r="P142" s="143">
        <f t="shared" si="21"/>
        <v>0</v>
      </c>
      <c r="Q142" s="143">
        <v>0</v>
      </c>
      <c r="R142" s="143">
        <f t="shared" si="22"/>
        <v>0</v>
      </c>
      <c r="S142" s="143">
        <v>0</v>
      </c>
      <c r="T142" s="144">
        <f t="shared" si="23"/>
        <v>0</v>
      </c>
      <c r="AR142" s="145" t="s">
        <v>318</v>
      </c>
      <c r="AT142" s="145" t="s">
        <v>313</v>
      </c>
      <c r="AU142" s="145" t="s">
        <v>88</v>
      </c>
      <c r="AY142" s="18" t="s">
        <v>311</v>
      </c>
      <c r="BE142" s="146">
        <f t="shared" si="24"/>
        <v>0</v>
      </c>
      <c r="BF142" s="146">
        <f t="shared" si="25"/>
        <v>0</v>
      </c>
      <c r="BG142" s="146">
        <f t="shared" si="26"/>
        <v>0</v>
      </c>
      <c r="BH142" s="146">
        <f t="shared" si="27"/>
        <v>0</v>
      </c>
      <c r="BI142" s="146">
        <f t="shared" si="28"/>
        <v>0</v>
      </c>
      <c r="BJ142" s="18" t="s">
        <v>88</v>
      </c>
      <c r="BK142" s="146">
        <f t="shared" si="29"/>
        <v>0</v>
      </c>
      <c r="BL142" s="18" t="s">
        <v>318</v>
      </c>
      <c r="BM142" s="145" t="s">
        <v>809</v>
      </c>
    </row>
    <row r="143" spans="2:65" s="1" customFormat="1" ht="16.5" customHeight="1" x14ac:dyDescent="0.2">
      <c r="B143" s="34"/>
      <c r="C143" s="134" t="s">
        <v>575</v>
      </c>
      <c r="D143" s="134" t="s">
        <v>313</v>
      </c>
      <c r="E143" s="135" t="s">
        <v>7441</v>
      </c>
      <c r="F143" s="136" t="s">
        <v>7442</v>
      </c>
      <c r="G143" s="137" t="s">
        <v>2033</v>
      </c>
      <c r="H143" s="138">
        <v>1</v>
      </c>
      <c r="I143" s="139"/>
      <c r="J143" s="140">
        <f t="shared" si="20"/>
        <v>0</v>
      </c>
      <c r="K143" s="136" t="s">
        <v>43</v>
      </c>
      <c r="L143" s="34"/>
      <c r="M143" s="141" t="s">
        <v>43</v>
      </c>
      <c r="N143" s="142" t="s">
        <v>52</v>
      </c>
      <c r="P143" s="143">
        <f t="shared" si="21"/>
        <v>0</v>
      </c>
      <c r="Q143" s="143">
        <v>0</v>
      </c>
      <c r="R143" s="143">
        <f t="shared" si="22"/>
        <v>0</v>
      </c>
      <c r="S143" s="143">
        <v>0</v>
      </c>
      <c r="T143" s="144">
        <f t="shared" si="23"/>
        <v>0</v>
      </c>
      <c r="AR143" s="145" t="s">
        <v>318</v>
      </c>
      <c r="AT143" s="145" t="s">
        <v>313</v>
      </c>
      <c r="AU143" s="145" t="s">
        <v>88</v>
      </c>
      <c r="AY143" s="18" t="s">
        <v>311</v>
      </c>
      <c r="BE143" s="146">
        <f t="shared" si="24"/>
        <v>0</v>
      </c>
      <c r="BF143" s="146">
        <f t="shared" si="25"/>
        <v>0</v>
      </c>
      <c r="BG143" s="146">
        <f t="shared" si="26"/>
        <v>0</v>
      </c>
      <c r="BH143" s="146">
        <f t="shared" si="27"/>
        <v>0</v>
      </c>
      <c r="BI143" s="146">
        <f t="shared" si="28"/>
        <v>0</v>
      </c>
      <c r="BJ143" s="18" t="s">
        <v>88</v>
      </c>
      <c r="BK143" s="146">
        <f t="shared" si="29"/>
        <v>0</v>
      </c>
      <c r="BL143" s="18" t="s">
        <v>318</v>
      </c>
      <c r="BM143" s="145" t="s">
        <v>820</v>
      </c>
    </row>
    <row r="144" spans="2:65" s="1" customFormat="1" ht="16.5" customHeight="1" x14ac:dyDescent="0.2">
      <c r="B144" s="34"/>
      <c r="C144" s="134" t="s">
        <v>580</v>
      </c>
      <c r="D144" s="134" t="s">
        <v>313</v>
      </c>
      <c r="E144" s="135" t="s">
        <v>7443</v>
      </c>
      <c r="F144" s="136" t="s">
        <v>7444</v>
      </c>
      <c r="G144" s="137" t="s">
        <v>2033</v>
      </c>
      <c r="H144" s="138">
        <v>1</v>
      </c>
      <c r="I144" s="139"/>
      <c r="J144" s="140">
        <f t="shared" si="20"/>
        <v>0</v>
      </c>
      <c r="K144" s="136" t="s">
        <v>43</v>
      </c>
      <c r="L144" s="34"/>
      <c r="M144" s="200" t="s">
        <v>43</v>
      </c>
      <c r="N144" s="201" t="s">
        <v>52</v>
      </c>
      <c r="O144" s="195"/>
      <c r="P144" s="202">
        <f t="shared" si="21"/>
        <v>0</v>
      </c>
      <c r="Q144" s="202">
        <v>0</v>
      </c>
      <c r="R144" s="202">
        <f t="shared" si="22"/>
        <v>0</v>
      </c>
      <c r="S144" s="202">
        <v>0</v>
      </c>
      <c r="T144" s="203">
        <f t="shared" si="23"/>
        <v>0</v>
      </c>
      <c r="AR144" s="145" t="s">
        <v>318</v>
      </c>
      <c r="AT144" s="145" t="s">
        <v>313</v>
      </c>
      <c r="AU144" s="145" t="s">
        <v>88</v>
      </c>
      <c r="AY144" s="18" t="s">
        <v>311</v>
      </c>
      <c r="BE144" s="146">
        <f t="shared" si="24"/>
        <v>0</v>
      </c>
      <c r="BF144" s="146">
        <f t="shared" si="25"/>
        <v>0</v>
      </c>
      <c r="BG144" s="146">
        <f t="shared" si="26"/>
        <v>0</v>
      </c>
      <c r="BH144" s="146">
        <f t="shared" si="27"/>
        <v>0</v>
      </c>
      <c r="BI144" s="146">
        <f t="shared" si="28"/>
        <v>0</v>
      </c>
      <c r="BJ144" s="18" t="s">
        <v>88</v>
      </c>
      <c r="BK144" s="146">
        <f t="shared" si="29"/>
        <v>0</v>
      </c>
      <c r="BL144" s="18" t="s">
        <v>318</v>
      </c>
      <c r="BM144" s="145" t="s">
        <v>830</v>
      </c>
    </row>
    <row r="145" spans="2:12" s="1" customFormat="1" ht="6.95" customHeight="1" x14ac:dyDescent="0.2">
      <c r="B145" s="43"/>
      <c r="C145" s="44"/>
      <c r="D145" s="44"/>
      <c r="E145" s="44"/>
      <c r="F145" s="44"/>
      <c r="G145" s="44"/>
      <c r="H145" s="44"/>
      <c r="I145" s="44"/>
      <c r="J145" s="44"/>
      <c r="K145" s="44"/>
      <c r="L145" s="34"/>
    </row>
  </sheetData>
  <sheetProtection algorithmName="SHA-512" hashValue="rOYZNMV9y4caP2+/xXi9o66/96fRIH7NfCYiQOHQkF5JqHSI4DiJuRfguC7o+tmAPEzhLogU94csTHIPTGrzXw==" saltValue="JgvxH2tOn/++7vcH+Cm/rIdT29CQ9o9qN1tzc3di9jj88/HRslagbHPUB9yk6Vln8uYh+vUtHMeaX+/9Q3hshA==" spinCount="100000" sheet="1" objects="1" scenarios="1" formatColumns="0" formatRows="0" autoFilter="0"/>
  <autoFilter ref="C91:K144" xr:uid="{00000000-0009-0000-0000-00001F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2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210</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7445</v>
      </c>
      <c r="F9" s="341"/>
      <c r="G9" s="341"/>
      <c r="H9" s="341"/>
      <c r="L9" s="34"/>
    </row>
    <row r="10" spans="2:46" s="1" customFormat="1" ht="12" customHeight="1" x14ac:dyDescent="0.2">
      <c r="B10" s="34"/>
      <c r="D10" s="28" t="s">
        <v>267</v>
      </c>
      <c r="L10" s="34"/>
    </row>
    <row r="11" spans="2:46" s="1" customFormat="1" ht="16.5" customHeight="1" x14ac:dyDescent="0.2">
      <c r="B11" s="34"/>
      <c r="E11" s="322" t="s">
        <v>7446</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ROUND(J87,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ROUND((SUM(BE87:BE119)),  2)</f>
        <v>0</v>
      </c>
      <c r="I35" s="96">
        <v>0.21</v>
      </c>
      <c r="J35" s="84">
        <f>ROUND(((SUM(BE87:BE119))*I35),  2)</f>
        <v>0</v>
      </c>
      <c r="L35" s="34"/>
    </row>
    <row r="36" spans="2:12" s="1" customFormat="1" ht="14.45" customHeight="1" x14ac:dyDescent="0.2">
      <c r="B36" s="34"/>
      <c r="E36" s="28" t="s">
        <v>53</v>
      </c>
      <c r="F36" s="84">
        <f>ROUND((SUM(BF87:BF119)),  2)</f>
        <v>0</v>
      </c>
      <c r="I36" s="96">
        <v>0.12</v>
      </c>
      <c r="J36" s="84">
        <f>ROUND(((SUM(BF87:BF119))*I36),  2)</f>
        <v>0</v>
      </c>
      <c r="L36" s="34"/>
    </row>
    <row r="37" spans="2:12" s="1" customFormat="1" ht="14.45" hidden="1" customHeight="1" x14ac:dyDescent="0.2">
      <c r="B37" s="34"/>
      <c r="E37" s="28" t="s">
        <v>54</v>
      </c>
      <c r="F37" s="84">
        <f>ROUND((SUM(BG87:BG119)),  2)</f>
        <v>0</v>
      </c>
      <c r="I37" s="96">
        <v>0.21</v>
      </c>
      <c r="J37" s="84">
        <f>0</f>
        <v>0</v>
      </c>
      <c r="L37" s="34"/>
    </row>
    <row r="38" spans="2:12" s="1" customFormat="1" ht="14.45" hidden="1" customHeight="1" x14ac:dyDescent="0.2">
      <c r="B38" s="34"/>
      <c r="E38" s="28" t="s">
        <v>55</v>
      </c>
      <c r="F38" s="84">
        <f>ROUND((SUM(BH87:BH119)),  2)</f>
        <v>0</v>
      </c>
      <c r="I38" s="96">
        <v>0.12</v>
      </c>
      <c r="J38" s="84">
        <f>0</f>
        <v>0</v>
      </c>
      <c r="L38" s="34"/>
    </row>
    <row r="39" spans="2:12" s="1" customFormat="1" ht="14.45" hidden="1" customHeight="1" x14ac:dyDescent="0.2">
      <c r="B39" s="34"/>
      <c r="E39" s="28" t="s">
        <v>56</v>
      </c>
      <c r="F39" s="84">
        <f>ROUND((SUM(BI87:BI119)),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7445</v>
      </c>
      <c r="F52" s="341"/>
      <c r="G52" s="341"/>
      <c r="H52" s="341"/>
      <c r="L52" s="34"/>
    </row>
    <row r="53" spans="2:47" s="1" customFormat="1" ht="12" customHeight="1" x14ac:dyDescent="0.2">
      <c r="B53" s="34"/>
      <c r="C53" s="28" t="s">
        <v>267</v>
      </c>
      <c r="L53" s="34"/>
    </row>
    <row r="54" spans="2:47" s="1" customFormat="1" ht="16.5" customHeight="1" x14ac:dyDescent="0.2">
      <c r="B54" s="34"/>
      <c r="E54" s="322" t="str">
        <f>E11</f>
        <v>19 - Přeložka O2</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J87</f>
        <v>0</v>
      </c>
      <c r="L63" s="34"/>
      <c r="AU63" s="18" t="s">
        <v>272</v>
      </c>
    </row>
    <row r="64" spans="2:47" s="8" customFormat="1" ht="24.95" customHeight="1" x14ac:dyDescent="0.2">
      <c r="B64" s="106"/>
      <c r="D64" s="107" t="s">
        <v>7447</v>
      </c>
      <c r="E64" s="108"/>
      <c r="F64" s="108"/>
      <c r="G64" s="108"/>
      <c r="H64" s="108"/>
      <c r="I64" s="108"/>
      <c r="J64" s="109">
        <f>J88</f>
        <v>0</v>
      </c>
      <c r="L64" s="106"/>
    </row>
    <row r="65" spans="2:12" s="9" customFormat="1" ht="19.899999999999999" customHeight="1" x14ac:dyDescent="0.2">
      <c r="B65" s="110"/>
      <c r="D65" s="111" t="s">
        <v>7448</v>
      </c>
      <c r="E65" s="112"/>
      <c r="F65" s="112"/>
      <c r="G65" s="112"/>
      <c r="H65" s="112"/>
      <c r="I65" s="112"/>
      <c r="J65" s="113">
        <f>J108</f>
        <v>0</v>
      </c>
      <c r="L65" s="110"/>
    </row>
    <row r="66" spans="2:12" s="1" customFormat="1" ht="21.75" customHeight="1" x14ac:dyDescent="0.2">
      <c r="B66" s="34"/>
      <c r="L66" s="34"/>
    </row>
    <row r="67" spans="2:12" s="1" customFormat="1" ht="6.95" customHeight="1" x14ac:dyDescent="0.2">
      <c r="B67" s="43"/>
      <c r="C67" s="44"/>
      <c r="D67" s="44"/>
      <c r="E67" s="44"/>
      <c r="F67" s="44"/>
      <c r="G67" s="44"/>
      <c r="H67" s="44"/>
      <c r="I67" s="44"/>
      <c r="J67" s="44"/>
      <c r="K67" s="44"/>
      <c r="L67" s="34"/>
    </row>
    <row r="71" spans="2:12" s="1" customFormat="1" ht="6.95" customHeight="1" x14ac:dyDescent="0.2">
      <c r="B71" s="45"/>
      <c r="C71" s="46"/>
      <c r="D71" s="46"/>
      <c r="E71" s="46"/>
      <c r="F71" s="46"/>
      <c r="G71" s="46"/>
      <c r="H71" s="46"/>
      <c r="I71" s="46"/>
      <c r="J71" s="46"/>
      <c r="K71" s="46"/>
      <c r="L71" s="34"/>
    </row>
    <row r="72" spans="2:12" s="1" customFormat="1" ht="24.95" customHeight="1" x14ac:dyDescent="0.2">
      <c r="B72" s="34"/>
      <c r="C72" s="22" t="s">
        <v>296</v>
      </c>
      <c r="L72" s="34"/>
    </row>
    <row r="73" spans="2:12" s="1" customFormat="1" ht="6.95" customHeight="1" x14ac:dyDescent="0.2">
      <c r="B73" s="34"/>
      <c r="L73" s="34"/>
    </row>
    <row r="74" spans="2:12" s="1" customFormat="1" ht="12" customHeight="1" x14ac:dyDescent="0.2">
      <c r="B74" s="34"/>
      <c r="C74" s="28" t="s">
        <v>16</v>
      </c>
      <c r="L74" s="34"/>
    </row>
    <row r="75" spans="2:12" s="1" customFormat="1" ht="16.5" customHeight="1" x14ac:dyDescent="0.2">
      <c r="B75" s="34"/>
      <c r="E75" s="339" t="str">
        <f>E7</f>
        <v>Stavba č. 3145 TV Vinoř, etapa 0012 – ČOV Vinoř</v>
      </c>
      <c r="F75" s="340"/>
      <c r="G75" s="340"/>
      <c r="H75" s="340"/>
      <c r="L75" s="34"/>
    </row>
    <row r="76" spans="2:12" ht="12" customHeight="1" x14ac:dyDescent="0.2">
      <c r="B76" s="21"/>
      <c r="C76" s="28" t="s">
        <v>265</v>
      </c>
      <c r="L76" s="21"/>
    </row>
    <row r="77" spans="2:12" s="1" customFormat="1" ht="16.5" customHeight="1" x14ac:dyDescent="0.2">
      <c r="B77" s="34"/>
      <c r="E77" s="339" t="s">
        <v>7445</v>
      </c>
      <c r="F77" s="341"/>
      <c r="G77" s="341"/>
      <c r="H77" s="341"/>
      <c r="L77" s="34"/>
    </row>
    <row r="78" spans="2:12" s="1" customFormat="1" ht="12" customHeight="1" x14ac:dyDescent="0.2">
      <c r="B78" s="34"/>
      <c r="C78" s="28" t="s">
        <v>267</v>
      </c>
      <c r="L78" s="34"/>
    </row>
    <row r="79" spans="2:12" s="1" customFormat="1" ht="16.5" customHeight="1" x14ac:dyDescent="0.2">
      <c r="B79" s="34"/>
      <c r="E79" s="322" t="str">
        <f>E11</f>
        <v>19 - Přeložka O2</v>
      </c>
      <c r="F79" s="341"/>
      <c r="G79" s="341"/>
      <c r="H79" s="341"/>
      <c r="L79" s="34"/>
    </row>
    <row r="80" spans="2:12" s="1" customFormat="1" ht="6.95" customHeight="1" x14ac:dyDescent="0.2">
      <c r="B80" s="34"/>
      <c r="L80" s="34"/>
    </row>
    <row r="81" spans="2:65" s="1" customFormat="1" ht="12" customHeight="1" x14ac:dyDescent="0.2">
      <c r="B81" s="34"/>
      <c r="C81" s="28" t="s">
        <v>22</v>
      </c>
      <c r="F81" s="26" t="str">
        <f>F14</f>
        <v>Praha</v>
      </c>
      <c r="I81" s="28" t="s">
        <v>24</v>
      </c>
      <c r="J81" s="51" t="str">
        <f>IF(J14="","",J14)</f>
        <v>5.8.2025 - revize</v>
      </c>
      <c r="L81" s="34"/>
    </row>
    <row r="82" spans="2:65" s="1" customFormat="1" ht="6.95" customHeight="1" x14ac:dyDescent="0.2">
      <c r="B82" s="34"/>
      <c r="L82" s="34"/>
    </row>
    <row r="83" spans="2:65" s="1" customFormat="1" ht="25.7" customHeight="1" x14ac:dyDescent="0.2">
      <c r="B83" s="34"/>
      <c r="C83" s="28" t="s">
        <v>29</v>
      </c>
      <c r="F83" s="26" t="str">
        <f>E17</f>
        <v>PVS, a.s, Evropská 866/67, Praha 6, 160 00</v>
      </c>
      <c r="I83" s="28" t="s">
        <v>37</v>
      </c>
      <c r="J83" s="32" t="str">
        <f>E23</f>
        <v>d plus projektová a inženýrská a.s.</v>
      </c>
      <c r="L83" s="34"/>
    </row>
    <row r="84" spans="2:65" s="1" customFormat="1" ht="15.2" customHeight="1" x14ac:dyDescent="0.2">
      <c r="B84" s="34"/>
      <c r="C84" s="28" t="s">
        <v>35</v>
      </c>
      <c r="F84" s="26" t="str">
        <f>IF(E20="","",E20)</f>
        <v>Vyplň údaj</v>
      </c>
      <c r="I84" s="28" t="s">
        <v>42</v>
      </c>
      <c r="J84" s="32" t="str">
        <f>E26</f>
        <v xml:space="preserve"> </v>
      </c>
      <c r="L84" s="34"/>
    </row>
    <row r="85" spans="2:65" s="1" customFormat="1" ht="10.35" customHeight="1" x14ac:dyDescent="0.2">
      <c r="B85" s="34"/>
      <c r="L85" s="34"/>
    </row>
    <row r="86" spans="2:65" s="10" customFormat="1" ht="29.25" customHeight="1" x14ac:dyDescent="0.2">
      <c r="B86" s="114"/>
      <c r="C86" s="115" t="s">
        <v>297</v>
      </c>
      <c r="D86" s="116" t="s">
        <v>66</v>
      </c>
      <c r="E86" s="116" t="s">
        <v>62</v>
      </c>
      <c r="F86" s="116" t="s">
        <v>63</v>
      </c>
      <c r="G86" s="116" t="s">
        <v>298</v>
      </c>
      <c r="H86" s="116" t="s">
        <v>299</v>
      </c>
      <c r="I86" s="116" t="s">
        <v>300</v>
      </c>
      <c r="J86" s="116" t="s">
        <v>271</v>
      </c>
      <c r="K86" s="117" t="s">
        <v>301</v>
      </c>
      <c r="L86" s="114"/>
      <c r="M86" s="58" t="s">
        <v>43</v>
      </c>
      <c r="N86" s="59" t="s">
        <v>51</v>
      </c>
      <c r="O86" s="59" t="s">
        <v>302</v>
      </c>
      <c r="P86" s="59" t="s">
        <v>303</v>
      </c>
      <c r="Q86" s="59" t="s">
        <v>304</v>
      </c>
      <c r="R86" s="59" t="s">
        <v>305</v>
      </c>
      <c r="S86" s="59" t="s">
        <v>306</v>
      </c>
      <c r="T86" s="60" t="s">
        <v>307</v>
      </c>
    </row>
    <row r="87" spans="2:65" s="1" customFormat="1" ht="22.9" customHeight="1" x14ac:dyDescent="0.25">
      <c r="B87" s="34"/>
      <c r="C87" s="63" t="s">
        <v>308</v>
      </c>
      <c r="J87" s="118">
        <f>BK87</f>
        <v>0</v>
      </c>
      <c r="L87" s="34"/>
      <c r="M87" s="61"/>
      <c r="N87" s="52"/>
      <c r="O87" s="52"/>
      <c r="P87" s="119">
        <f>P88</f>
        <v>0</v>
      </c>
      <c r="Q87" s="52"/>
      <c r="R87" s="119">
        <f>R88</f>
        <v>0</v>
      </c>
      <c r="S87" s="52"/>
      <c r="T87" s="120">
        <f>T88</f>
        <v>0</v>
      </c>
      <c r="AT87" s="18" t="s">
        <v>80</v>
      </c>
      <c r="AU87" s="18" t="s">
        <v>272</v>
      </c>
      <c r="BK87" s="121">
        <f>BK88</f>
        <v>0</v>
      </c>
    </row>
    <row r="88" spans="2:65" s="11" customFormat="1" ht="25.9" customHeight="1" x14ac:dyDescent="0.2">
      <c r="B88" s="122"/>
      <c r="D88" s="123" t="s">
        <v>80</v>
      </c>
      <c r="E88" s="124" t="s">
        <v>4839</v>
      </c>
      <c r="F88" s="124" t="s">
        <v>7449</v>
      </c>
      <c r="I88" s="125"/>
      <c r="J88" s="126">
        <f>BK88</f>
        <v>0</v>
      </c>
      <c r="L88" s="122"/>
      <c r="M88" s="127"/>
      <c r="P88" s="128">
        <f>P89+SUM(P90:P108)</f>
        <v>0</v>
      </c>
      <c r="R88" s="128">
        <f>R89+SUM(R90:R108)</f>
        <v>0</v>
      </c>
      <c r="T88" s="129">
        <f>T89+SUM(T90:T108)</f>
        <v>0</v>
      </c>
      <c r="AR88" s="123" t="s">
        <v>88</v>
      </c>
      <c r="AT88" s="130" t="s">
        <v>80</v>
      </c>
      <c r="AU88" s="130" t="s">
        <v>81</v>
      </c>
      <c r="AY88" s="123" t="s">
        <v>311</v>
      </c>
      <c r="BK88" s="131">
        <f>BK89+SUM(BK90:BK108)</f>
        <v>0</v>
      </c>
    </row>
    <row r="89" spans="2:65" s="1" customFormat="1" ht="16.5" customHeight="1" x14ac:dyDescent="0.2">
      <c r="B89" s="34"/>
      <c r="C89" s="134" t="s">
        <v>88</v>
      </c>
      <c r="D89" s="134" t="s">
        <v>313</v>
      </c>
      <c r="E89" s="135" t="s">
        <v>7450</v>
      </c>
      <c r="F89" s="136" t="s">
        <v>7451</v>
      </c>
      <c r="G89" s="137" t="s">
        <v>379</v>
      </c>
      <c r="H89" s="138">
        <v>135</v>
      </c>
      <c r="I89" s="139"/>
      <c r="J89" s="140">
        <f>ROUND(I89*H89,2)</f>
        <v>0</v>
      </c>
      <c r="K89" s="136" t="s">
        <v>43</v>
      </c>
      <c r="L89" s="34"/>
      <c r="M89" s="141" t="s">
        <v>43</v>
      </c>
      <c r="N89" s="142" t="s">
        <v>52</v>
      </c>
      <c r="P89" s="143">
        <f>O89*H89</f>
        <v>0</v>
      </c>
      <c r="Q89" s="143">
        <v>0</v>
      </c>
      <c r="R89" s="143">
        <f>Q89*H89</f>
        <v>0</v>
      </c>
      <c r="S89" s="143">
        <v>0</v>
      </c>
      <c r="T89" s="144">
        <f>S89*H89</f>
        <v>0</v>
      </c>
      <c r="AR89" s="145" t="s">
        <v>318</v>
      </c>
      <c r="AT89" s="145" t="s">
        <v>313</v>
      </c>
      <c r="AU89" s="145" t="s">
        <v>88</v>
      </c>
      <c r="AY89" s="18" t="s">
        <v>311</v>
      </c>
      <c r="BE89" s="146">
        <f>IF(N89="základní",J89,0)</f>
        <v>0</v>
      </c>
      <c r="BF89" s="146">
        <f>IF(N89="snížená",J89,0)</f>
        <v>0</v>
      </c>
      <c r="BG89" s="146">
        <f>IF(N89="zákl. přenesená",J89,0)</f>
        <v>0</v>
      </c>
      <c r="BH89" s="146">
        <f>IF(N89="sníž. přenesená",J89,0)</f>
        <v>0</v>
      </c>
      <c r="BI89" s="146">
        <f>IF(N89="nulová",J89,0)</f>
        <v>0</v>
      </c>
      <c r="BJ89" s="18" t="s">
        <v>88</v>
      </c>
      <c r="BK89" s="146">
        <f>ROUND(I89*H89,2)</f>
        <v>0</v>
      </c>
      <c r="BL89" s="18" t="s">
        <v>318</v>
      </c>
      <c r="BM89" s="145" t="s">
        <v>90</v>
      </c>
    </row>
    <row r="90" spans="2:65" s="1" customFormat="1" ht="16.5" customHeight="1" x14ac:dyDescent="0.2">
      <c r="B90" s="34"/>
      <c r="C90" s="134" t="s">
        <v>90</v>
      </c>
      <c r="D90" s="134" t="s">
        <v>313</v>
      </c>
      <c r="E90" s="135" t="s">
        <v>7452</v>
      </c>
      <c r="F90" s="136" t="s">
        <v>7453</v>
      </c>
      <c r="G90" s="137" t="s">
        <v>379</v>
      </c>
      <c r="H90" s="138">
        <v>145</v>
      </c>
      <c r="I90" s="139"/>
      <c r="J90" s="140">
        <f>ROUND(I90*H90,2)</f>
        <v>0</v>
      </c>
      <c r="K90" s="136" t="s">
        <v>43</v>
      </c>
      <c r="L90" s="34"/>
      <c r="M90" s="141" t="s">
        <v>43</v>
      </c>
      <c r="N90" s="142" t="s">
        <v>52</v>
      </c>
      <c r="P90" s="143">
        <f>O90*H90</f>
        <v>0</v>
      </c>
      <c r="Q90" s="143">
        <v>0</v>
      </c>
      <c r="R90" s="143">
        <f>Q90*H90</f>
        <v>0</v>
      </c>
      <c r="S90" s="143">
        <v>0</v>
      </c>
      <c r="T90" s="144">
        <f>S90*H90</f>
        <v>0</v>
      </c>
      <c r="AR90" s="145" t="s">
        <v>318</v>
      </c>
      <c r="AT90" s="145" t="s">
        <v>313</v>
      </c>
      <c r="AU90" s="145" t="s">
        <v>88</v>
      </c>
      <c r="AY90" s="18" t="s">
        <v>311</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318</v>
      </c>
      <c r="BM90" s="145" t="s">
        <v>318</v>
      </c>
    </row>
    <row r="91" spans="2:65" s="1" customFormat="1" ht="19.5" x14ac:dyDescent="0.2">
      <c r="B91" s="34"/>
      <c r="D91" s="152" t="s">
        <v>668</v>
      </c>
      <c r="F91" s="182" t="s">
        <v>7454</v>
      </c>
      <c r="I91" s="149"/>
      <c r="L91" s="34"/>
      <c r="M91" s="150"/>
      <c r="T91" s="55"/>
      <c r="AT91" s="18" t="s">
        <v>668</v>
      </c>
      <c r="AU91" s="18" t="s">
        <v>88</v>
      </c>
    </row>
    <row r="92" spans="2:65" s="1" customFormat="1" ht="16.5" customHeight="1" x14ac:dyDescent="0.2">
      <c r="B92" s="34"/>
      <c r="C92" s="134" t="s">
        <v>96</v>
      </c>
      <c r="D92" s="134" t="s">
        <v>313</v>
      </c>
      <c r="E92" s="135" t="s">
        <v>7455</v>
      </c>
      <c r="F92" s="136" t="s">
        <v>7456</v>
      </c>
      <c r="G92" s="137" t="s">
        <v>379</v>
      </c>
      <c r="H92" s="138">
        <v>145</v>
      </c>
      <c r="I92" s="139"/>
      <c r="J92" s="140">
        <f>ROUND(I92*H92,2)</f>
        <v>0</v>
      </c>
      <c r="K92" s="136" t="s">
        <v>43</v>
      </c>
      <c r="L92" s="34"/>
      <c r="M92" s="141" t="s">
        <v>43</v>
      </c>
      <c r="N92" s="142" t="s">
        <v>52</v>
      </c>
      <c r="P92" s="143">
        <f>O92*H92</f>
        <v>0</v>
      </c>
      <c r="Q92" s="143">
        <v>0</v>
      </c>
      <c r="R92" s="143">
        <f>Q92*H92</f>
        <v>0</v>
      </c>
      <c r="S92" s="143">
        <v>0</v>
      </c>
      <c r="T92" s="144">
        <f>S92*H92</f>
        <v>0</v>
      </c>
      <c r="AR92" s="145" t="s">
        <v>318</v>
      </c>
      <c r="AT92" s="145" t="s">
        <v>313</v>
      </c>
      <c r="AU92" s="145" t="s">
        <v>88</v>
      </c>
      <c r="AY92" s="18" t="s">
        <v>311</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318</v>
      </c>
      <c r="BM92" s="145" t="s">
        <v>350</v>
      </c>
    </row>
    <row r="93" spans="2:65" s="1" customFormat="1" ht="19.5" x14ac:dyDescent="0.2">
      <c r="B93" s="34"/>
      <c r="D93" s="152" t="s">
        <v>668</v>
      </c>
      <c r="F93" s="182" t="s">
        <v>7457</v>
      </c>
      <c r="I93" s="149"/>
      <c r="L93" s="34"/>
      <c r="M93" s="150"/>
      <c r="T93" s="55"/>
      <c r="AT93" s="18" t="s">
        <v>668</v>
      </c>
      <c r="AU93" s="18" t="s">
        <v>88</v>
      </c>
    </row>
    <row r="94" spans="2:65" s="1" customFormat="1" ht="16.5" customHeight="1" x14ac:dyDescent="0.2">
      <c r="B94" s="34"/>
      <c r="C94" s="134" t="s">
        <v>318</v>
      </c>
      <c r="D94" s="134" t="s">
        <v>313</v>
      </c>
      <c r="E94" s="135" t="s">
        <v>7458</v>
      </c>
      <c r="F94" s="136" t="s">
        <v>7459</v>
      </c>
      <c r="G94" s="137" t="s">
        <v>2109</v>
      </c>
      <c r="H94" s="138">
        <v>2</v>
      </c>
      <c r="I94" s="139"/>
      <c r="J94" s="140">
        <f>ROUND(I94*H94,2)</f>
        <v>0</v>
      </c>
      <c r="K94" s="136" t="s">
        <v>43</v>
      </c>
      <c r="L94" s="34"/>
      <c r="M94" s="141" t="s">
        <v>43</v>
      </c>
      <c r="N94" s="142" t="s">
        <v>52</v>
      </c>
      <c r="P94" s="143">
        <f>O94*H94</f>
        <v>0</v>
      </c>
      <c r="Q94" s="143">
        <v>0</v>
      </c>
      <c r="R94" s="143">
        <f>Q94*H94</f>
        <v>0</v>
      </c>
      <c r="S94" s="143">
        <v>0</v>
      </c>
      <c r="T94" s="144">
        <f>S94*H94</f>
        <v>0</v>
      </c>
      <c r="AR94" s="145" t="s">
        <v>318</v>
      </c>
      <c r="AT94" s="145" t="s">
        <v>313</v>
      </c>
      <c r="AU94" s="145" t="s">
        <v>88</v>
      </c>
      <c r="AY94" s="18" t="s">
        <v>311</v>
      </c>
      <c r="BE94" s="146">
        <f>IF(N94="základní",J94,0)</f>
        <v>0</v>
      </c>
      <c r="BF94" s="146">
        <f>IF(N94="snížená",J94,0)</f>
        <v>0</v>
      </c>
      <c r="BG94" s="146">
        <f>IF(N94="zákl. přenesená",J94,0)</f>
        <v>0</v>
      </c>
      <c r="BH94" s="146">
        <f>IF(N94="sníž. přenesená",J94,0)</f>
        <v>0</v>
      </c>
      <c r="BI94" s="146">
        <f>IF(N94="nulová",J94,0)</f>
        <v>0</v>
      </c>
      <c r="BJ94" s="18" t="s">
        <v>88</v>
      </c>
      <c r="BK94" s="146">
        <f>ROUND(I94*H94,2)</f>
        <v>0</v>
      </c>
      <c r="BL94" s="18" t="s">
        <v>318</v>
      </c>
      <c r="BM94" s="145" t="s">
        <v>362</v>
      </c>
    </row>
    <row r="95" spans="2:65" s="1" customFormat="1" ht="19.5" x14ac:dyDescent="0.2">
      <c r="B95" s="34"/>
      <c r="D95" s="152" t="s">
        <v>668</v>
      </c>
      <c r="F95" s="182" t="s">
        <v>7460</v>
      </c>
      <c r="I95" s="149"/>
      <c r="L95" s="34"/>
      <c r="M95" s="150"/>
      <c r="T95" s="55"/>
      <c r="AT95" s="18" t="s">
        <v>668</v>
      </c>
      <c r="AU95" s="18" t="s">
        <v>88</v>
      </c>
    </row>
    <row r="96" spans="2:65" s="1" customFormat="1" ht="16.5" customHeight="1" x14ac:dyDescent="0.2">
      <c r="B96" s="34"/>
      <c r="C96" s="134" t="s">
        <v>344</v>
      </c>
      <c r="D96" s="134" t="s">
        <v>313</v>
      </c>
      <c r="E96" s="135" t="s">
        <v>7461</v>
      </c>
      <c r="F96" s="136" t="s">
        <v>7462</v>
      </c>
      <c r="G96" s="137" t="s">
        <v>2109</v>
      </c>
      <c r="H96" s="138">
        <v>2</v>
      </c>
      <c r="I96" s="139"/>
      <c r="J96" s="140">
        <f>ROUND(I96*H96,2)</f>
        <v>0</v>
      </c>
      <c r="K96" s="136" t="s">
        <v>43</v>
      </c>
      <c r="L96" s="34"/>
      <c r="M96" s="141" t="s">
        <v>43</v>
      </c>
      <c r="N96" s="142" t="s">
        <v>52</v>
      </c>
      <c r="P96" s="143">
        <f>O96*H96</f>
        <v>0</v>
      </c>
      <c r="Q96" s="143">
        <v>0</v>
      </c>
      <c r="R96" s="143">
        <f>Q96*H96</f>
        <v>0</v>
      </c>
      <c r="S96" s="143">
        <v>0</v>
      </c>
      <c r="T96" s="144">
        <f>S96*H96</f>
        <v>0</v>
      </c>
      <c r="AR96" s="145" t="s">
        <v>318</v>
      </c>
      <c r="AT96" s="145" t="s">
        <v>313</v>
      </c>
      <c r="AU96" s="145" t="s">
        <v>88</v>
      </c>
      <c r="AY96" s="18" t="s">
        <v>311</v>
      </c>
      <c r="BE96" s="146">
        <f>IF(N96="základní",J96,0)</f>
        <v>0</v>
      </c>
      <c r="BF96" s="146">
        <f>IF(N96="snížená",J96,0)</f>
        <v>0</v>
      </c>
      <c r="BG96" s="146">
        <f>IF(N96="zákl. přenesená",J96,0)</f>
        <v>0</v>
      </c>
      <c r="BH96" s="146">
        <f>IF(N96="sníž. přenesená",J96,0)</f>
        <v>0</v>
      </c>
      <c r="BI96" s="146">
        <f>IF(N96="nulová",J96,0)</f>
        <v>0</v>
      </c>
      <c r="BJ96" s="18" t="s">
        <v>88</v>
      </c>
      <c r="BK96" s="146">
        <f>ROUND(I96*H96,2)</f>
        <v>0</v>
      </c>
      <c r="BL96" s="18" t="s">
        <v>318</v>
      </c>
      <c r="BM96" s="145" t="s">
        <v>376</v>
      </c>
    </row>
    <row r="97" spans="2:65" s="1" customFormat="1" ht="19.5" x14ac:dyDescent="0.2">
      <c r="B97" s="34"/>
      <c r="D97" s="152" t="s">
        <v>668</v>
      </c>
      <c r="F97" s="182" t="s">
        <v>7463</v>
      </c>
      <c r="I97" s="149"/>
      <c r="L97" s="34"/>
      <c r="M97" s="150"/>
      <c r="T97" s="55"/>
      <c r="AT97" s="18" t="s">
        <v>668</v>
      </c>
      <c r="AU97" s="18" t="s">
        <v>88</v>
      </c>
    </row>
    <row r="98" spans="2:65" s="1" customFormat="1" ht="16.5" customHeight="1" x14ac:dyDescent="0.2">
      <c r="B98" s="34"/>
      <c r="C98" s="134" t="s">
        <v>350</v>
      </c>
      <c r="D98" s="134" t="s">
        <v>313</v>
      </c>
      <c r="E98" s="135" t="s">
        <v>7464</v>
      </c>
      <c r="F98" s="136" t="s">
        <v>7465</v>
      </c>
      <c r="G98" s="137" t="s">
        <v>379</v>
      </c>
      <c r="H98" s="138">
        <v>145</v>
      </c>
      <c r="I98" s="139"/>
      <c r="J98" s="140">
        <f>ROUND(I98*H98,2)</f>
        <v>0</v>
      </c>
      <c r="K98" s="136" t="s">
        <v>43</v>
      </c>
      <c r="L98" s="34"/>
      <c r="M98" s="141" t="s">
        <v>43</v>
      </c>
      <c r="N98" s="142" t="s">
        <v>52</v>
      </c>
      <c r="P98" s="143">
        <f>O98*H98</f>
        <v>0</v>
      </c>
      <c r="Q98" s="143">
        <v>0</v>
      </c>
      <c r="R98" s="143">
        <f>Q98*H98</f>
        <v>0</v>
      </c>
      <c r="S98" s="143">
        <v>0</v>
      </c>
      <c r="T98" s="144">
        <f>S98*H98</f>
        <v>0</v>
      </c>
      <c r="AR98" s="145" t="s">
        <v>318</v>
      </c>
      <c r="AT98" s="145" t="s">
        <v>313</v>
      </c>
      <c r="AU98" s="145" t="s">
        <v>88</v>
      </c>
      <c r="AY98" s="18" t="s">
        <v>311</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318</v>
      </c>
      <c r="BM98" s="145" t="s">
        <v>8</v>
      </c>
    </row>
    <row r="99" spans="2:65" s="1" customFormat="1" ht="19.5" x14ac:dyDescent="0.2">
      <c r="B99" s="34"/>
      <c r="D99" s="152" t="s">
        <v>668</v>
      </c>
      <c r="F99" s="182" t="s">
        <v>7466</v>
      </c>
      <c r="I99" s="149"/>
      <c r="L99" s="34"/>
      <c r="M99" s="150"/>
      <c r="T99" s="55"/>
      <c r="AT99" s="18" t="s">
        <v>668</v>
      </c>
      <c r="AU99" s="18" t="s">
        <v>88</v>
      </c>
    </row>
    <row r="100" spans="2:65" s="1" customFormat="1" ht="16.5" customHeight="1" x14ac:dyDescent="0.2">
      <c r="B100" s="34"/>
      <c r="C100" s="134" t="s">
        <v>356</v>
      </c>
      <c r="D100" s="134" t="s">
        <v>313</v>
      </c>
      <c r="E100" s="135" t="s">
        <v>7467</v>
      </c>
      <c r="F100" s="136" t="s">
        <v>7468</v>
      </c>
      <c r="G100" s="137" t="s">
        <v>379</v>
      </c>
      <c r="H100" s="138">
        <v>145</v>
      </c>
      <c r="I100" s="139"/>
      <c r="J100" s="140">
        <f>ROUND(I100*H100,2)</f>
        <v>0</v>
      </c>
      <c r="K100" s="136" t="s">
        <v>43</v>
      </c>
      <c r="L100" s="34"/>
      <c r="M100" s="141" t="s">
        <v>43</v>
      </c>
      <c r="N100" s="142" t="s">
        <v>52</v>
      </c>
      <c r="P100" s="143">
        <f>O100*H100</f>
        <v>0</v>
      </c>
      <c r="Q100" s="143">
        <v>0</v>
      </c>
      <c r="R100" s="143">
        <f>Q100*H100</f>
        <v>0</v>
      </c>
      <c r="S100" s="143">
        <v>0</v>
      </c>
      <c r="T100" s="144">
        <f>S100*H100</f>
        <v>0</v>
      </c>
      <c r="AR100" s="145" t="s">
        <v>318</v>
      </c>
      <c r="AT100" s="145" t="s">
        <v>313</v>
      </c>
      <c r="AU100" s="145" t="s">
        <v>88</v>
      </c>
      <c r="AY100" s="18" t="s">
        <v>311</v>
      </c>
      <c r="BE100" s="146">
        <f>IF(N100="základní",J100,0)</f>
        <v>0</v>
      </c>
      <c r="BF100" s="146">
        <f>IF(N100="snížená",J100,0)</f>
        <v>0</v>
      </c>
      <c r="BG100" s="146">
        <f>IF(N100="zákl. přenesená",J100,0)</f>
        <v>0</v>
      </c>
      <c r="BH100" s="146">
        <f>IF(N100="sníž. přenesená",J100,0)</f>
        <v>0</v>
      </c>
      <c r="BI100" s="146">
        <f>IF(N100="nulová",J100,0)</f>
        <v>0</v>
      </c>
      <c r="BJ100" s="18" t="s">
        <v>88</v>
      </c>
      <c r="BK100" s="146">
        <f>ROUND(I100*H100,2)</f>
        <v>0</v>
      </c>
      <c r="BL100" s="18" t="s">
        <v>318</v>
      </c>
      <c r="BM100" s="145" t="s">
        <v>404</v>
      </c>
    </row>
    <row r="101" spans="2:65" s="1" customFormat="1" ht="19.5" x14ac:dyDescent="0.2">
      <c r="B101" s="34"/>
      <c r="D101" s="152" t="s">
        <v>668</v>
      </c>
      <c r="F101" s="182" t="s">
        <v>7469</v>
      </c>
      <c r="I101" s="149"/>
      <c r="L101" s="34"/>
      <c r="M101" s="150"/>
      <c r="T101" s="55"/>
      <c r="AT101" s="18" t="s">
        <v>668</v>
      </c>
      <c r="AU101" s="18" t="s">
        <v>88</v>
      </c>
    </row>
    <row r="102" spans="2:65" s="1" customFormat="1" ht="16.5" customHeight="1" x14ac:dyDescent="0.2">
      <c r="B102" s="34"/>
      <c r="C102" s="134" t="s">
        <v>362</v>
      </c>
      <c r="D102" s="134" t="s">
        <v>313</v>
      </c>
      <c r="E102" s="135" t="s">
        <v>7470</v>
      </c>
      <c r="F102" s="136" t="s">
        <v>7471</v>
      </c>
      <c r="G102" s="137" t="s">
        <v>379</v>
      </c>
      <c r="H102" s="138">
        <v>4</v>
      </c>
      <c r="I102" s="139"/>
      <c r="J102" s="140">
        <f>ROUND(I102*H102,2)</f>
        <v>0</v>
      </c>
      <c r="K102" s="136" t="s">
        <v>43</v>
      </c>
      <c r="L102" s="34"/>
      <c r="M102" s="141" t="s">
        <v>43</v>
      </c>
      <c r="N102" s="142" t="s">
        <v>52</v>
      </c>
      <c r="P102" s="143">
        <f>O102*H102</f>
        <v>0</v>
      </c>
      <c r="Q102" s="143">
        <v>0</v>
      </c>
      <c r="R102" s="143">
        <f>Q102*H102</f>
        <v>0</v>
      </c>
      <c r="S102" s="143">
        <v>0</v>
      </c>
      <c r="T102" s="144">
        <f>S102*H102</f>
        <v>0</v>
      </c>
      <c r="AR102" s="145" t="s">
        <v>318</v>
      </c>
      <c r="AT102" s="145" t="s">
        <v>313</v>
      </c>
      <c r="AU102" s="145" t="s">
        <v>88</v>
      </c>
      <c r="AY102" s="18" t="s">
        <v>311</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318</v>
      </c>
      <c r="BM102" s="145" t="s">
        <v>417</v>
      </c>
    </row>
    <row r="103" spans="2:65" s="1" customFormat="1" ht="19.5" x14ac:dyDescent="0.2">
      <c r="B103" s="34"/>
      <c r="D103" s="152" t="s">
        <v>668</v>
      </c>
      <c r="F103" s="182" t="s">
        <v>7472</v>
      </c>
      <c r="I103" s="149"/>
      <c r="L103" s="34"/>
      <c r="M103" s="150"/>
      <c r="T103" s="55"/>
      <c r="AT103" s="18" t="s">
        <v>668</v>
      </c>
      <c r="AU103" s="18" t="s">
        <v>88</v>
      </c>
    </row>
    <row r="104" spans="2:65" s="1" customFormat="1" ht="16.5" customHeight="1" x14ac:dyDescent="0.2">
      <c r="B104" s="34"/>
      <c r="C104" s="134" t="s">
        <v>368</v>
      </c>
      <c r="D104" s="134" t="s">
        <v>313</v>
      </c>
      <c r="E104" s="135" t="s">
        <v>7473</v>
      </c>
      <c r="F104" s="136" t="s">
        <v>7474</v>
      </c>
      <c r="G104" s="137" t="s">
        <v>2109</v>
      </c>
      <c r="H104" s="138">
        <v>1</v>
      </c>
      <c r="I104" s="139"/>
      <c r="J104" s="140">
        <f>ROUND(I104*H104,2)</f>
        <v>0</v>
      </c>
      <c r="K104" s="136" t="s">
        <v>43</v>
      </c>
      <c r="L104" s="34"/>
      <c r="M104" s="141" t="s">
        <v>43</v>
      </c>
      <c r="N104" s="142" t="s">
        <v>52</v>
      </c>
      <c r="P104" s="143">
        <f>O104*H104</f>
        <v>0</v>
      </c>
      <c r="Q104" s="143">
        <v>0</v>
      </c>
      <c r="R104" s="143">
        <f>Q104*H104</f>
        <v>0</v>
      </c>
      <c r="S104" s="143">
        <v>0</v>
      </c>
      <c r="T104" s="144">
        <f>S104*H104</f>
        <v>0</v>
      </c>
      <c r="AR104" s="145" t="s">
        <v>318</v>
      </c>
      <c r="AT104" s="145" t="s">
        <v>313</v>
      </c>
      <c r="AU104" s="145" t="s">
        <v>88</v>
      </c>
      <c r="AY104" s="18" t="s">
        <v>311</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318</v>
      </c>
      <c r="BM104" s="145" t="s">
        <v>427</v>
      </c>
    </row>
    <row r="105" spans="2:65" s="1" customFormat="1" ht="19.5" x14ac:dyDescent="0.2">
      <c r="B105" s="34"/>
      <c r="D105" s="152" t="s">
        <v>668</v>
      </c>
      <c r="F105" s="182" t="s">
        <v>7475</v>
      </c>
      <c r="I105" s="149"/>
      <c r="L105" s="34"/>
      <c r="M105" s="150"/>
      <c r="T105" s="55"/>
      <c r="AT105" s="18" t="s">
        <v>668</v>
      </c>
      <c r="AU105" s="18" t="s">
        <v>88</v>
      </c>
    </row>
    <row r="106" spans="2:65" s="1" customFormat="1" ht="16.5" customHeight="1" x14ac:dyDescent="0.2">
      <c r="B106" s="34"/>
      <c r="C106" s="134" t="s">
        <v>376</v>
      </c>
      <c r="D106" s="134" t="s">
        <v>313</v>
      </c>
      <c r="E106" s="135" t="s">
        <v>7476</v>
      </c>
      <c r="F106" s="136" t="s">
        <v>7477</v>
      </c>
      <c r="G106" s="137" t="s">
        <v>2109</v>
      </c>
      <c r="H106" s="138">
        <v>1</v>
      </c>
      <c r="I106" s="139"/>
      <c r="J106" s="140">
        <f>ROUND(I106*H106,2)</f>
        <v>0</v>
      </c>
      <c r="K106" s="136" t="s">
        <v>43</v>
      </c>
      <c r="L106" s="34"/>
      <c r="M106" s="141" t="s">
        <v>43</v>
      </c>
      <c r="N106" s="142" t="s">
        <v>52</v>
      </c>
      <c r="P106" s="143">
        <f>O106*H106</f>
        <v>0</v>
      </c>
      <c r="Q106" s="143">
        <v>0</v>
      </c>
      <c r="R106" s="143">
        <f>Q106*H106</f>
        <v>0</v>
      </c>
      <c r="S106" s="143">
        <v>0</v>
      </c>
      <c r="T106" s="144">
        <f>S106*H106</f>
        <v>0</v>
      </c>
      <c r="AR106" s="145" t="s">
        <v>318</v>
      </c>
      <c r="AT106" s="145" t="s">
        <v>313</v>
      </c>
      <c r="AU106" s="145" t="s">
        <v>88</v>
      </c>
      <c r="AY106" s="18" t="s">
        <v>311</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318</v>
      </c>
      <c r="BM106" s="145" t="s">
        <v>438</v>
      </c>
    </row>
    <row r="107" spans="2:65" s="1" customFormat="1" ht="19.5" x14ac:dyDescent="0.2">
      <c r="B107" s="34"/>
      <c r="D107" s="152" t="s">
        <v>668</v>
      </c>
      <c r="F107" s="182" t="s">
        <v>7478</v>
      </c>
      <c r="I107" s="149"/>
      <c r="L107" s="34"/>
      <c r="M107" s="150"/>
      <c r="T107" s="55"/>
      <c r="AT107" s="18" t="s">
        <v>668</v>
      </c>
      <c r="AU107" s="18" t="s">
        <v>88</v>
      </c>
    </row>
    <row r="108" spans="2:65" s="11" customFormat="1" ht="22.9" customHeight="1" x14ac:dyDescent="0.2">
      <c r="B108" s="122"/>
      <c r="D108" s="123" t="s">
        <v>80</v>
      </c>
      <c r="E108" s="132" t="s">
        <v>7350</v>
      </c>
      <c r="F108" s="132" t="s">
        <v>7413</v>
      </c>
      <c r="I108" s="125"/>
      <c r="J108" s="133">
        <f>BK108</f>
        <v>0</v>
      </c>
      <c r="L108" s="122"/>
      <c r="M108" s="127"/>
      <c r="P108" s="128">
        <f>SUM(P109:P119)</f>
        <v>0</v>
      </c>
      <c r="R108" s="128">
        <f>SUM(R109:R119)</f>
        <v>0</v>
      </c>
      <c r="T108" s="129">
        <f>SUM(T109:T119)</f>
        <v>0</v>
      </c>
      <c r="AR108" s="123" t="s">
        <v>88</v>
      </c>
      <c r="AT108" s="130" t="s">
        <v>80</v>
      </c>
      <c r="AU108" s="130" t="s">
        <v>88</v>
      </c>
      <c r="AY108" s="123" t="s">
        <v>311</v>
      </c>
      <c r="BK108" s="131">
        <f>SUM(BK109:BK119)</f>
        <v>0</v>
      </c>
    </row>
    <row r="109" spans="2:65" s="1" customFormat="1" ht="16.5" customHeight="1" x14ac:dyDescent="0.2">
      <c r="B109" s="34"/>
      <c r="C109" s="134" t="s">
        <v>384</v>
      </c>
      <c r="D109" s="134" t="s">
        <v>313</v>
      </c>
      <c r="E109" s="135" t="s">
        <v>7479</v>
      </c>
      <c r="F109" s="136" t="s">
        <v>7415</v>
      </c>
      <c r="G109" s="137" t="s">
        <v>2033</v>
      </c>
      <c r="H109" s="138">
        <v>1</v>
      </c>
      <c r="I109" s="139"/>
      <c r="J109" s="140">
        <f t="shared" ref="J109:J119" si="0">ROUND(I109*H109,2)</f>
        <v>0</v>
      </c>
      <c r="K109" s="136" t="s">
        <v>43</v>
      </c>
      <c r="L109" s="34"/>
      <c r="M109" s="141" t="s">
        <v>43</v>
      </c>
      <c r="N109" s="142" t="s">
        <v>52</v>
      </c>
      <c r="P109" s="143">
        <f t="shared" ref="P109:P119" si="1">O109*H109</f>
        <v>0</v>
      </c>
      <c r="Q109" s="143">
        <v>0</v>
      </c>
      <c r="R109" s="143">
        <f t="shared" ref="R109:R119" si="2">Q109*H109</f>
        <v>0</v>
      </c>
      <c r="S109" s="143">
        <v>0</v>
      </c>
      <c r="T109" s="144">
        <f t="shared" ref="T109:T119" si="3">S109*H109</f>
        <v>0</v>
      </c>
      <c r="AR109" s="145" t="s">
        <v>318</v>
      </c>
      <c r="AT109" s="145" t="s">
        <v>313</v>
      </c>
      <c r="AU109" s="145" t="s">
        <v>90</v>
      </c>
      <c r="AY109" s="18" t="s">
        <v>311</v>
      </c>
      <c r="BE109" s="146">
        <f t="shared" ref="BE109:BE119" si="4">IF(N109="základní",J109,0)</f>
        <v>0</v>
      </c>
      <c r="BF109" s="146">
        <f t="shared" ref="BF109:BF119" si="5">IF(N109="snížená",J109,0)</f>
        <v>0</v>
      </c>
      <c r="BG109" s="146">
        <f t="shared" ref="BG109:BG119" si="6">IF(N109="zákl. přenesená",J109,0)</f>
        <v>0</v>
      </c>
      <c r="BH109" s="146">
        <f t="shared" ref="BH109:BH119" si="7">IF(N109="sníž. přenesená",J109,0)</f>
        <v>0</v>
      </c>
      <c r="BI109" s="146">
        <f t="shared" ref="BI109:BI119" si="8">IF(N109="nulová",J109,0)</f>
        <v>0</v>
      </c>
      <c r="BJ109" s="18" t="s">
        <v>88</v>
      </c>
      <c r="BK109" s="146">
        <f t="shared" ref="BK109:BK119" si="9">ROUND(I109*H109,2)</f>
        <v>0</v>
      </c>
      <c r="BL109" s="18" t="s">
        <v>318</v>
      </c>
      <c r="BM109" s="145" t="s">
        <v>455</v>
      </c>
    </row>
    <row r="110" spans="2:65" s="1" customFormat="1" ht="16.5" customHeight="1" x14ac:dyDescent="0.2">
      <c r="B110" s="34"/>
      <c r="C110" s="134" t="s">
        <v>8</v>
      </c>
      <c r="D110" s="134" t="s">
        <v>313</v>
      </c>
      <c r="E110" s="135" t="s">
        <v>7480</v>
      </c>
      <c r="F110" s="136" t="s">
        <v>7481</v>
      </c>
      <c r="G110" s="137" t="s">
        <v>371</v>
      </c>
      <c r="H110" s="138">
        <v>20</v>
      </c>
      <c r="I110" s="139"/>
      <c r="J110" s="140">
        <f t="shared" si="0"/>
        <v>0</v>
      </c>
      <c r="K110" s="136" t="s">
        <v>43</v>
      </c>
      <c r="L110" s="34"/>
      <c r="M110" s="141" t="s">
        <v>43</v>
      </c>
      <c r="N110" s="142" t="s">
        <v>52</v>
      </c>
      <c r="P110" s="143">
        <f t="shared" si="1"/>
        <v>0</v>
      </c>
      <c r="Q110" s="143">
        <v>0</v>
      </c>
      <c r="R110" s="143">
        <f t="shared" si="2"/>
        <v>0</v>
      </c>
      <c r="S110" s="143">
        <v>0</v>
      </c>
      <c r="T110" s="144">
        <f t="shared" si="3"/>
        <v>0</v>
      </c>
      <c r="AR110" s="145" t="s">
        <v>318</v>
      </c>
      <c r="AT110" s="145" t="s">
        <v>313</v>
      </c>
      <c r="AU110" s="145" t="s">
        <v>90</v>
      </c>
      <c r="AY110" s="18" t="s">
        <v>311</v>
      </c>
      <c r="BE110" s="146">
        <f t="shared" si="4"/>
        <v>0</v>
      </c>
      <c r="BF110" s="146">
        <f t="shared" si="5"/>
        <v>0</v>
      </c>
      <c r="BG110" s="146">
        <f t="shared" si="6"/>
        <v>0</v>
      </c>
      <c r="BH110" s="146">
        <f t="shared" si="7"/>
        <v>0</v>
      </c>
      <c r="BI110" s="146">
        <f t="shared" si="8"/>
        <v>0</v>
      </c>
      <c r="BJ110" s="18" t="s">
        <v>88</v>
      </c>
      <c r="BK110" s="146">
        <f t="shared" si="9"/>
        <v>0</v>
      </c>
      <c r="BL110" s="18" t="s">
        <v>318</v>
      </c>
      <c r="BM110" s="145" t="s">
        <v>476</v>
      </c>
    </row>
    <row r="111" spans="2:65" s="1" customFormat="1" ht="16.5" customHeight="1" x14ac:dyDescent="0.2">
      <c r="B111" s="34"/>
      <c r="C111" s="134" t="s">
        <v>399</v>
      </c>
      <c r="D111" s="134" t="s">
        <v>313</v>
      </c>
      <c r="E111" s="135" t="s">
        <v>7482</v>
      </c>
      <c r="F111" s="136" t="s">
        <v>7419</v>
      </c>
      <c r="G111" s="137" t="s">
        <v>2033</v>
      </c>
      <c r="H111" s="138">
        <v>1</v>
      </c>
      <c r="I111" s="139"/>
      <c r="J111" s="140">
        <f t="shared" si="0"/>
        <v>0</v>
      </c>
      <c r="K111" s="136" t="s">
        <v>43</v>
      </c>
      <c r="L111" s="34"/>
      <c r="M111" s="141" t="s">
        <v>43</v>
      </c>
      <c r="N111" s="142" t="s">
        <v>52</v>
      </c>
      <c r="P111" s="143">
        <f t="shared" si="1"/>
        <v>0</v>
      </c>
      <c r="Q111" s="143">
        <v>0</v>
      </c>
      <c r="R111" s="143">
        <f t="shared" si="2"/>
        <v>0</v>
      </c>
      <c r="S111" s="143">
        <v>0</v>
      </c>
      <c r="T111" s="144">
        <f t="shared" si="3"/>
        <v>0</v>
      </c>
      <c r="AR111" s="145" t="s">
        <v>318</v>
      </c>
      <c r="AT111" s="145" t="s">
        <v>313</v>
      </c>
      <c r="AU111" s="145" t="s">
        <v>90</v>
      </c>
      <c r="AY111" s="18" t="s">
        <v>311</v>
      </c>
      <c r="BE111" s="146">
        <f t="shared" si="4"/>
        <v>0</v>
      </c>
      <c r="BF111" s="146">
        <f t="shared" si="5"/>
        <v>0</v>
      </c>
      <c r="BG111" s="146">
        <f t="shared" si="6"/>
        <v>0</v>
      </c>
      <c r="BH111" s="146">
        <f t="shared" si="7"/>
        <v>0</v>
      </c>
      <c r="BI111" s="146">
        <f t="shared" si="8"/>
        <v>0</v>
      </c>
      <c r="BJ111" s="18" t="s">
        <v>88</v>
      </c>
      <c r="BK111" s="146">
        <f t="shared" si="9"/>
        <v>0</v>
      </c>
      <c r="BL111" s="18" t="s">
        <v>318</v>
      </c>
      <c r="BM111" s="145" t="s">
        <v>490</v>
      </c>
    </row>
    <row r="112" spans="2:65" s="1" customFormat="1" ht="16.5" customHeight="1" x14ac:dyDescent="0.2">
      <c r="B112" s="34"/>
      <c r="C112" s="134" t="s">
        <v>404</v>
      </c>
      <c r="D112" s="134" t="s">
        <v>313</v>
      </c>
      <c r="E112" s="135" t="s">
        <v>7483</v>
      </c>
      <c r="F112" s="136" t="s">
        <v>7421</v>
      </c>
      <c r="G112" s="137" t="s">
        <v>2033</v>
      </c>
      <c r="H112" s="138">
        <v>1</v>
      </c>
      <c r="I112" s="139"/>
      <c r="J112" s="140">
        <f t="shared" si="0"/>
        <v>0</v>
      </c>
      <c r="K112" s="136" t="s">
        <v>43</v>
      </c>
      <c r="L112" s="34"/>
      <c r="M112" s="141" t="s">
        <v>43</v>
      </c>
      <c r="N112" s="142" t="s">
        <v>52</v>
      </c>
      <c r="P112" s="143">
        <f t="shared" si="1"/>
        <v>0</v>
      </c>
      <c r="Q112" s="143">
        <v>0</v>
      </c>
      <c r="R112" s="143">
        <f t="shared" si="2"/>
        <v>0</v>
      </c>
      <c r="S112" s="143">
        <v>0</v>
      </c>
      <c r="T112" s="144">
        <f t="shared" si="3"/>
        <v>0</v>
      </c>
      <c r="AR112" s="145" t="s">
        <v>318</v>
      </c>
      <c r="AT112" s="145" t="s">
        <v>313</v>
      </c>
      <c r="AU112" s="145" t="s">
        <v>90</v>
      </c>
      <c r="AY112" s="18" t="s">
        <v>311</v>
      </c>
      <c r="BE112" s="146">
        <f t="shared" si="4"/>
        <v>0</v>
      </c>
      <c r="BF112" s="146">
        <f t="shared" si="5"/>
        <v>0</v>
      </c>
      <c r="BG112" s="146">
        <f t="shared" si="6"/>
        <v>0</v>
      </c>
      <c r="BH112" s="146">
        <f t="shared" si="7"/>
        <v>0</v>
      </c>
      <c r="BI112" s="146">
        <f t="shared" si="8"/>
        <v>0</v>
      </c>
      <c r="BJ112" s="18" t="s">
        <v>88</v>
      </c>
      <c r="BK112" s="146">
        <f t="shared" si="9"/>
        <v>0</v>
      </c>
      <c r="BL112" s="18" t="s">
        <v>318</v>
      </c>
      <c r="BM112" s="145" t="s">
        <v>502</v>
      </c>
    </row>
    <row r="113" spans="2:65" s="1" customFormat="1" ht="16.5" customHeight="1" x14ac:dyDescent="0.2">
      <c r="B113" s="34"/>
      <c r="C113" s="134" t="s">
        <v>411</v>
      </c>
      <c r="D113" s="134" t="s">
        <v>313</v>
      </c>
      <c r="E113" s="135" t="s">
        <v>7484</v>
      </c>
      <c r="F113" s="136" t="s">
        <v>7485</v>
      </c>
      <c r="G113" s="137" t="s">
        <v>2033</v>
      </c>
      <c r="H113" s="138">
        <v>1</v>
      </c>
      <c r="I113" s="139"/>
      <c r="J113" s="140">
        <f t="shared" si="0"/>
        <v>0</v>
      </c>
      <c r="K113" s="136" t="s">
        <v>43</v>
      </c>
      <c r="L113" s="34"/>
      <c r="M113" s="141" t="s">
        <v>43</v>
      </c>
      <c r="N113" s="142" t="s">
        <v>52</v>
      </c>
      <c r="P113" s="143">
        <f t="shared" si="1"/>
        <v>0</v>
      </c>
      <c r="Q113" s="143">
        <v>0</v>
      </c>
      <c r="R113" s="143">
        <f t="shared" si="2"/>
        <v>0</v>
      </c>
      <c r="S113" s="143">
        <v>0</v>
      </c>
      <c r="T113" s="144">
        <f t="shared" si="3"/>
        <v>0</v>
      </c>
      <c r="AR113" s="145" t="s">
        <v>318</v>
      </c>
      <c r="AT113" s="145" t="s">
        <v>313</v>
      </c>
      <c r="AU113" s="145" t="s">
        <v>90</v>
      </c>
      <c r="AY113" s="18" t="s">
        <v>311</v>
      </c>
      <c r="BE113" s="146">
        <f t="shared" si="4"/>
        <v>0</v>
      </c>
      <c r="BF113" s="146">
        <f t="shared" si="5"/>
        <v>0</v>
      </c>
      <c r="BG113" s="146">
        <f t="shared" si="6"/>
        <v>0</v>
      </c>
      <c r="BH113" s="146">
        <f t="shared" si="7"/>
        <v>0</v>
      </c>
      <c r="BI113" s="146">
        <f t="shared" si="8"/>
        <v>0</v>
      </c>
      <c r="BJ113" s="18" t="s">
        <v>88</v>
      </c>
      <c r="BK113" s="146">
        <f t="shared" si="9"/>
        <v>0</v>
      </c>
      <c r="BL113" s="18" t="s">
        <v>318</v>
      </c>
      <c r="BM113" s="145" t="s">
        <v>518</v>
      </c>
    </row>
    <row r="114" spans="2:65" s="1" customFormat="1" ht="16.5" customHeight="1" x14ac:dyDescent="0.2">
      <c r="B114" s="34"/>
      <c r="C114" s="134" t="s">
        <v>417</v>
      </c>
      <c r="D114" s="134" t="s">
        <v>313</v>
      </c>
      <c r="E114" s="135" t="s">
        <v>7486</v>
      </c>
      <c r="F114" s="136" t="s">
        <v>7434</v>
      </c>
      <c r="G114" s="137" t="s">
        <v>2033</v>
      </c>
      <c r="H114" s="138">
        <v>1</v>
      </c>
      <c r="I114" s="139"/>
      <c r="J114" s="140">
        <f t="shared" si="0"/>
        <v>0</v>
      </c>
      <c r="K114" s="136" t="s">
        <v>43</v>
      </c>
      <c r="L114" s="34"/>
      <c r="M114" s="141" t="s">
        <v>43</v>
      </c>
      <c r="N114" s="142" t="s">
        <v>52</v>
      </c>
      <c r="P114" s="143">
        <f t="shared" si="1"/>
        <v>0</v>
      </c>
      <c r="Q114" s="143">
        <v>0</v>
      </c>
      <c r="R114" s="143">
        <f t="shared" si="2"/>
        <v>0</v>
      </c>
      <c r="S114" s="143">
        <v>0</v>
      </c>
      <c r="T114" s="144">
        <f t="shared" si="3"/>
        <v>0</v>
      </c>
      <c r="AR114" s="145" t="s">
        <v>318</v>
      </c>
      <c r="AT114" s="145" t="s">
        <v>313</v>
      </c>
      <c r="AU114" s="145" t="s">
        <v>90</v>
      </c>
      <c r="AY114" s="18" t="s">
        <v>311</v>
      </c>
      <c r="BE114" s="146">
        <f t="shared" si="4"/>
        <v>0</v>
      </c>
      <c r="BF114" s="146">
        <f t="shared" si="5"/>
        <v>0</v>
      </c>
      <c r="BG114" s="146">
        <f t="shared" si="6"/>
        <v>0</v>
      </c>
      <c r="BH114" s="146">
        <f t="shared" si="7"/>
        <v>0</v>
      </c>
      <c r="BI114" s="146">
        <f t="shared" si="8"/>
        <v>0</v>
      </c>
      <c r="BJ114" s="18" t="s">
        <v>88</v>
      </c>
      <c r="BK114" s="146">
        <f t="shared" si="9"/>
        <v>0</v>
      </c>
      <c r="BL114" s="18" t="s">
        <v>318</v>
      </c>
      <c r="BM114" s="145" t="s">
        <v>528</v>
      </c>
    </row>
    <row r="115" spans="2:65" s="1" customFormat="1" ht="16.5" customHeight="1" x14ac:dyDescent="0.2">
      <c r="B115" s="34"/>
      <c r="C115" s="134" t="s">
        <v>202</v>
      </c>
      <c r="D115" s="134" t="s">
        <v>313</v>
      </c>
      <c r="E115" s="135" t="s">
        <v>7487</v>
      </c>
      <c r="F115" s="136" t="s">
        <v>7436</v>
      </c>
      <c r="G115" s="137" t="s">
        <v>2033</v>
      </c>
      <c r="H115" s="138">
        <v>1</v>
      </c>
      <c r="I115" s="139"/>
      <c r="J115" s="140">
        <f t="shared" si="0"/>
        <v>0</v>
      </c>
      <c r="K115" s="136" t="s">
        <v>43</v>
      </c>
      <c r="L115" s="34"/>
      <c r="M115" s="141" t="s">
        <v>43</v>
      </c>
      <c r="N115" s="142" t="s">
        <v>52</v>
      </c>
      <c r="P115" s="143">
        <f t="shared" si="1"/>
        <v>0</v>
      </c>
      <c r="Q115" s="143">
        <v>0</v>
      </c>
      <c r="R115" s="143">
        <f t="shared" si="2"/>
        <v>0</v>
      </c>
      <c r="S115" s="143">
        <v>0</v>
      </c>
      <c r="T115" s="144">
        <f t="shared" si="3"/>
        <v>0</v>
      </c>
      <c r="AR115" s="145" t="s">
        <v>318</v>
      </c>
      <c r="AT115" s="145" t="s">
        <v>313</v>
      </c>
      <c r="AU115" s="145" t="s">
        <v>90</v>
      </c>
      <c r="AY115" s="18" t="s">
        <v>311</v>
      </c>
      <c r="BE115" s="146">
        <f t="shared" si="4"/>
        <v>0</v>
      </c>
      <c r="BF115" s="146">
        <f t="shared" si="5"/>
        <v>0</v>
      </c>
      <c r="BG115" s="146">
        <f t="shared" si="6"/>
        <v>0</v>
      </c>
      <c r="BH115" s="146">
        <f t="shared" si="7"/>
        <v>0</v>
      </c>
      <c r="BI115" s="146">
        <f t="shared" si="8"/>
        <v>0</v>
      </c>
      <c r="BJ115" s="18" t="s">
        <v>88</v>
      </c>
      <c r="BK115" s="146">
        <f t="shared" si="9"/>
        <v>0</v>
      </c>
      <c r="BL115" s="18" t="s">
        <v>318</v>
      </c>
      <c r="BM115" s="145" t="s">
        <v>539</v>
      </c>
    </row>
    <row r="116" spans="2:65" s="1" customFormat="1" ht="16.5" customHeight="1" x14ac:dyDescent="0.2">
      <c r="B116" s="34"/>
      <c r="C116" s="134" t="s">
        <v>427</v>
      </c>
      <c r="D116" s="134" t="s">
        <v>313</v>
      </c>
      <c r="E116" s="135" t="s">
        <v>7488</v>
      </c>
      <c r="F116" s="136" t="s">
        <v>7438</v>
      </c>
      <c r="G116" s="137" t="s">
        <v>2033</v>
      </c>
      <c r="H116" s="138">
        <v>1</v>
      </c>
      <c r="I116" s="139"/>
      <c r="J116" s="140">
        <f t="shared" si="0"/>
        <v>0</v>
      </c>
      <c r="K116" s="136" t="s">
        <v>43</v>
      </c>
      <c r="L116" s="34"/>
      <c r="M116" s="141" t="s">
        <v>43</v>
      </c>
      <c r="N116" s="142" t="s">
        <v>52</v>
      </c>
      <c r="P116" s="143">
        <f t="shared" si="1"/>
        <v>0</v>
      </c>
      <c r="Q116" s="143">
        <v>0</v>
      </c>
      <c r="R116" s="143">
        <f t="shared" si="2"/>
        <v>0</v>
      </c>
      <c r="S116" s="143">
        <v>0</v>
      </c>
      <c r="T116" s="144">
        <f t="shared" si="3"/>
        <v>0</v>
      </c>
      <c r="AR116" s="145" t="s">
        <v>318</v>
      </c>
      <c r="AT116" s="145" t="s">
        <v>313</v>
      </c>
      <c r="AU116" s="145" t="s">
        <v>90</v>
      </c>
      <c r="AY116" s="18" t="s">
        <v>311</v>
      </c>
      <c r="BE116" s="146">
        <f t="shared" si="4"/>
        <v>0</v>
      </c>
      <c r="BF116" s="146">
        <f t="shared" si="5"/>
        <v>0</v>
      </c>
      <c r="BG116" s="146">
        <f t="shared" si="6"/>
        <v>0</v>
      </c>
      <c r="BH116" s="146">
        <f t="shared" si="7"/>
        <v>0</v>
      </c>
      <c r="BI116" s="146">
        <f t="shared" si="8"/>
        <v>0</v>
      </c>
      <c r="BJ116" s="18" t="s">
        <v>88</v>
      </c>
      <c r="BK116" s="146">
        <f t="shared" si="9"/>
        <v>0</v>
      </c>
      <c r="BL116" s="18" t="s">
        <v>318</v>
      </c>
      <c r="BM116" s="145" t="s">
        <v>551</v>
      </c>
    </row>
    <row r="117" spans="2:65" s="1" customFormat="1" ht="16.5" customHeight="1" x14ac:dyDescent="0.2">
      <c r="B117" s="34"/>
      <c r="C117" s="134" t="s">
        <v>208</v>
      </c>
      <c r="D117" s="134" t="s">
        <v>313</v>
      </c>
      <c r="E117" s="135" t="s">
        <v>7489</v>
      </c>
      <c r="F117" s="136" t="s">
        <v>7440</v>
      </c>
      <c r="G117" s="137" t="s">
        <v>2033</v>
      </c>
      <c r="H117" s="138">
        <v>1</v>
      </c>
      <c r="I117" s="139"/>
      <c r="J117" s="140">
        <f t="shared" si="0"/>
        <v>0</v>
      </c>
      <c r="K117" s="136" t="s">
        <v>43</v>
      </c>
      <c r="L117" s="34"/>
      <c r="M117" s="141" t="s">
        <v>43</v>
      </c>
      <c r="N117" s="142" t="s">
        <v>52</v>
      </c>
      <c r="P117" s="143">
        <f t="shared" si="1"/>
        <v>0</v>
      </c>
      <c r="Q117" s="143">
        <v>0</v>
      </c>
      <c r="R117" s="143">
        <f t="shared" si="2"/>
        <v>0</v>
      </c>
      <c r="S117" s="143">
        <v>0</v>
      </c>
      <c r="T117" s="144">
        <f t="shared" si="3"/>
        <v>0</v>
      </c>
      <c r="AR117" s="145" t="s">
        <v>318</v>
      </c>
      <c r="AT117" s="145" t="s">
        <v>313</v>
      </c>
      <c r="AU117" s="145" t="s">
        <v>90</v>
      </c>
      <c r="AY117" s="18" t="s">
        <v>311</v>
      </c>
      <c r="BE117" s="146">
        <f t="shared" si="4"/>
        <v>0</v>
      </c>
      <c r="BF117" s="146">
        <f t="shared" si="5"/>
        <v>0</v>
      </c>
      <c r="BG117" s="146">
        <f t="shared" si="6"/>
        <v>0</v>
      </c>
      <c r="BH117" s="146">
        <f t="shared" si="7"/>
        <v>0</v>
      </c>
      <c r="BI117" s="146">
        <f t="shared" si="8"/>
        <v>0</v>
      </c>
      <c r="BJ117" s="18" t="s">
        <v>88</v>
      </c>
      <c r="BK117" s="146">
        <f t="shared" si="9"/>
        <v>0</v>
      </c>
      <c r="BL117" s="18" t="s">
        <v>318</v>
      </c>
      <c r="BM117" s="145" t="s">
        <v>562</v>
      </c>
    </row>
    <row r="118" spans="2:65" s="1" customFormat="1" ht="16.5" customHeight="1" x14ac:dyDescent="0.2">
      <c r="B118" s="34"/>
      <c r="C118" s="134" t="s">
        <v>438</v>
      </c>
      <c r="D118" s="134" t="s">
        <v>313</v>
      </c>
      <c r="E118" s="135" t="s">
        <v>7490</v>
      </c>
      <c r="F118" s="136" t="s">
        <v>7442</v>
      </c>
      <c r="G118" s="137" t="s">
        <v>2033</v>
      </c>
      <c r="H118" s="138">
        <v>1</v>
      </c>
      <c r="I118" s="139"/>
      <c r="J118" s="140">
        <f t="shared" si="0"/>
        <v>0</v>
      </c>
      <c r="K118" s="136" t="s">
        <v>43</v>
      </c>
      <c r="L118" s="34"/>
      <c r="M118" s="141" t="s">
        <v>43</v>
      </c>
      <c r="N118" s="142" t="s">
        <v>52</v>
      </c>
      <c r="P118" s="143">
        <f t="shared" si="1"/>
        <v>0</v>
      </c>
      <c r="Q118" s="143">
        <v>0</v>
      </c>
      <c r="R118" s="143">
        <f t="shared" si="2"/>
        <v>0</v>
      </c>
      <c r="S118" s="143">
        <v>0</v>
      </c>
      <c r="T118" s="144">
        <f t="shared" si="3"/>
        <v>0</v>
      </c>
      <c r="AR118" s="145" t="s">
        <v>318</v>
      </c>
      <c r="AT118" s="145" t="s">
        <v>313</v>
      </c>
      <c r="AU118" s="145" t="s">
        <v>90</v>
      </c>
      <c r="AY118" s="18" t="s">
        <v>311</v>
      </c>
      <c r="BE118" s="146">
        <f t="shared" si="4"/>
        <v>0</v>
      </c>
      <c r="BF118" s="146">
        <f t="shared" si="5"/>
        <v>0</v>
      </c>
      <c r="BG118" s="146">
        <f t="shared" si="6"/>
        <v>0</v>
      </c>
      <c r="BH118" s="146">
        <f t="shared" si="7"/>
        <v>0</v>
      </c>
      <c r="BI118" s="146">
        <f t="shared" si="8"/>
        <v>0</v>
      </c>
      <c r="BJ118" s="18" t="s">
        <v>88</v>
      </c>
      <c r="BK118" s="146">
        <f t="shared" si="9"/>
        <v>0</v>
      </c>
      <c r="BL118" s="18" t="s">
        <v>318</v>
      </c>
      <c r="BM118" s="145" t="s">
        <v>575</v>
      </c>
    </row>
    <row r="119" spans="2:65" s="1" customFormat="1" ht="16.5" customHeight="1" x14ac:dyDescent="0.2">
      <c r="B119" s="34"/>
      <c r="C119" s="134" t="s">
        <v>7</v>
      </c>
      <c r="D119" s="134" t="s">
        <v>313</v>
      </c>
      <c r="E119" s="135" t="s">
        <v>7491</v>
      </c>
      <c r="F119" s="136" t="s">
        <v>7444</v>
      </c>
      <c r="G119" s="137" t="s">
        <v>2033</v>
      </c>
      <c r="H119" s="138">
        <v>1</v>
      </c>
      <c r="I119" s="139"/>
      <c r="J119" s="140">
        <f t="shared" si="0"/>
        <v>0</v>
      </c>
      <c r="K119" s="136" t="s">
        <v>43</v>
      </c>
      <c r="L119" s="34"/>
      <c r="M119" s="200" t="s">
        <v>43</v>
      </c>
      <c r="N119" s="201" t="s">
        <v>52</v>
      </c>
      <c r="O119" s="195"/>
      <c r="P119" s="202">
        <f t="shared" si="1"/>
        <v>0</v>
      </c>
      <c r="Q119" s="202">
        <v>0</v>
      </c>
      <c r="R119" s="202">
        <f t="shared" si="2"/>
        <v>0</v>
      </c>
      <c r="S119" s="202">
        <v>0</v>
      </c>
      <c r="T119" s="203">
        <f t="shared" si="3"/>
        <v>0</v>
      </c>
      <c r="AR119" s="145" t="s">
        <v>318</v>
      </c>
      <c r="AT119" s="145" t="s">
        <v>313</v>
      </c>
      <c r="AU119" s="145" t="s">
        <v>90</v>
      </c>
      <c r="AY119" s="18" t="s">
        <v>311</v>
      </c>
      <c r="BE119" s="146">
        <f t="shared" si="4"/>
        <v>0</v>
      </c>
      <c r="BF119" s="146">
        <f t="shared" si="5"/>
        <v>0</v>
      </c>
      <c r="BG119" s="146">
        <f t="shared" si="6"/>
        <v>0</v>
      </c>
      <c r="BH119" s="146">
        <f t="shared" si="7"/>
        <v>0</v>
      </c>
      <c r="BI119" s="146">
        <f t="shared" si="8"/>
        <v>0</v>
      </c>
      <c r="BJ119" s="18" t="s">
        <v>88</v>
      </c>
      <c r="BK119" s="146">
        <f t="shared" si="9"/>
        <v>0</v>
      </c>
      <c r="BL119" s="18" t="s">
        <v>318</v>
      </c>
      <c r="BM119" s="145" t="s">
        <v>588</v>
      </c>
    </row>
    <row r="120" spans="2:65" s="1" customFormat="1" ht="6.95" customHeight="1" x14ac:dyDescent="0.2">
      <c r="B120" s="43"/>
      <c r="C120" s="44"/>
      <c r="D120" s="44"/>
      <c r="E120" s="44"/>
      <c r="F120" s="44"/>
      <c r="G120" s="44"/>
      <c r="H120" s="44"/>
      <c r="I120" s="44"/>
      <c r="J120" s="44"/>
      <c r="K120" s="44"/>
      <c r="L120" s="34"/>
    </row>
  </sheetData>
  <sheetProtection algorithmName="SHA-512" hashValue="zMa/zk6/B/lJ9u1UgCcmeZ517BaAyZdBVOaSVAeyO2tWHn0tJ4XmvnvxcabwTBQ4MIc5UjUVArfEcGivVcaqRw==" saltValue="XasROPn1anlG1hsysoyBIFBBIkcuicCDn6MyqYnql0j4UcRBitXmtHPFLO7F2Yppd4xWRK/9hCU4NpxkVBqEsA==" spinCount="100000" sheet="1" objects="1" scenarios="1" formatColumns="0" formatRows="0" autoFilter="0"/>
  <autoFilter ref="C86:K119" xr:uid="{00000000-0009-0000-0000-000020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8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213</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s="1" customFormat="1" ht="12" customHeight="1" x14ac:dyDescent="0.2">
      <c r="B8" s="34"/>
      <c r="D8" s="28" t="s">
        <v>265</v>
      </c>
      <c r="L8" s="34"/>
    </row>
    <row r="9" spans="2:46" s="1" customFormat="1" ht="16.5" customHeight="1" x14ac:dyDescent="0.2">
      <c r="B9" s="34"/>
      <c r="E9" s="322" t="s">
        <v>7492</v>
      </c>
      <c r="F9" s="341"/>
      <c r="G9" s="341"/>
      <c r="H9" s="341"/>
      <c r="L9" s="34"/>
    </row>
    <row r="10" spans="2:46" s="1" customFormat="1" ht="11.25" x14ac:dyDescent="0.2">
      <c r="B10" s="34"/>
      <c r="L10" s="34"/>
    </row>
    <row r="11" spans="2:46" s="1" customFormat="1" ht="12" customHeight="1" x14ac:dyDescent="0.2">
      <c r="B11" s="34"/>
      <c r="D11" s="28" t="s">
        <v>18</v>
      </c>
      <c r="F11" s="26" t="s">
        <v>43</v>
      </c>
      <c r="I11" s="28" t="s">
        <v>20</v>
      </c>
      <c r="J11" s="26" t="s">
        <v>43</v>
      </c>
      <c r="L11" s="34"/>
    </row>
    <row r="12" spans="2:46" s="1" customFormat="1" ht="12" customHeight="1" x14ac:dyDescent="0.2">
      <c r="B12" s="34"/>
      <c r="D12" s="28" t="s">
        <v>22</v>
      </c>
      <c r="F12" s="26" t="s">
        <v>23</v>
      </c>
      <c r="I12" s="28" t="s">
        <v>24</v>
      </c>
      <c r="J12" s="51" t="str">
        <f>'Rekapitulace stavby'!AN8</f>
        <v>5.8.2025 - revize</v>
      </c>
      <c r="L12" s="34"/>
    </row>
    <row r="13" spans="2:46" s="1" customFormat="1" ht="10.9" customHeight="1" x14ac:dyDescent="0.2">
      <c r="B13" s="34"/>
      <c r="L13" s="34"/>
    </row>
    <row r="14" spans="2:46" s="1" customFormat="1" ht="12" customHeight="1" x14ac:dyDescent="0.2">
      <c r="B14" s="34"/>
      <c r="D14" s="28" t="s">
        <v>29</v>
      </c>
      <c r="I14" s="28" t="s">
        <v>30</v>
      </c>
      <c r="J14" s="26" t="s">
        <v>31</v>
      </c>
      <c r="L14" s="34"/>
    </row>
    <row r="15" spans="2:46" s="1" customFormat="1" ht="18" customHeight="1" x14ac:dyDescent="0.2">
      <c r="B15" s="34"/>
      <c r="E15" s="26" t="s">
        <v>32</v>
      </c>
      <c r="I15" s="28" t="s">
        <v>33</v>
      </c>
      <c r="J15" s="26" t="s">
        <v>34</v>
      </c>
      <c r="L15" s="34"/>
    </row>
    <row r="16" spans="2:4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ROUND(J85,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ROUND((SUM(BE85:BE182)),  2)</f>
        <v>0</v>
      </c>
      <c r="I33" s="96">
        <v>0.21</v>
      </c>
      <c r="J33" s="84">
        <f>ROUND(((SUM(BE85:BE182))*I33),  2)</f>
        <v>0</v>
      </c>
      <c r="L33" s="34"/>
    </row>
    <row r="34" spans="2:12" s="1" customFormat="1" ht="14.45" customHeight="1" x14ac:dyDescent="0.2">
      <c r="B34" s="34"/>
      <c r="E34" s="28" t="s">
        <v>53</v>
      </c>
      <c r="F34" s="84">
        <f>ROUND((SUM(BF85:BF182)),  2)</f>
        <v>0</v>
      </c>
      <c r="I34" s="96">
        <v>0.12</v>
      </c>
      <c r="J34" s="84">
        <f>ROUND(((SUM(BF85:BF182))*I34),  2)</f>
        <v>0</v>
      </c>
      <c r="L34" s="34"/>
    </row>
    <row r="35" spans="2:12" s="1" customFormat="1" ht="14.45" hidden="1" customHeight="1" x14ac:dyDescent="0.2">
      <c r="B35" s="34"/>
      <c r="E35" s="28" t="s">
        <v>54</v>
      </c>
      <c r="F35" s="84">
        <f>ROUND((SUM(BG85:BG182)),  2)</f>
        <v>0</v>
      </c>
      <c r="I35" s="96">
        <v>0.21</v>
      </c>
      <c r="J35" s="84">
        <f>0</f>
        <v>0</v>
      </c>
      <c r="L35" s="34"/>
    </row>
    <row r="36" spans="2:12" s="1" customFormat="1" ht="14.45" hidden="1" customHeight="1" x14ac:dyDescent="0.2">
      <c r="B36" s="34"/>
      <c r="E36" s="28" t="s">
        <v>55</v>
      </c>
      <c r="F36" s="84">
        <f>ROUND((SUM(BH85:BH182)),  2)</f>
        <v>0</v>
      </c>
      <c r="I36" s="96">
        <v>0.12</v>
      </c>
      <c r="J36" s="84">
        <f>0</f>
        <v>0</v>
      </c>
      <c r="L36" s="34"/>
    </row>
    <row r="37" spans="2:12" s="1" customFormat="1" ht="14.45" hidden="1" customHeight="1" x14ac:dyDescent="0.2">
      <c r="B37" s="34"/>
      <c r="E37" s="28" t="s">
        <v>56</v>
      </c>
      <c r="F37" s="84">
        <f>ROUND((SUM(BI85:BI182)),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D144 - Stavební elektroinstalace</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J85</f>
        <v>0</v>
      </c>
      <c r="L59" s="34"/>
      <c r="AU59" s="18" t="s">
        <v>272</v>
      </c>
    </row>
    <row r="60" spans="2:47" s="8" customFormat="1" ht="24.95" customHeight="1" x14ac:dyDescent="0.2">
      <c r="B60" s="106"/>
      <c r="D60" s="107" t="s">
        <v>7339</v>
      </c>
      <c r="E60" s="108"/>
      <c r="F60" s="108"/>
      <c r="G60" s="108"/>
      <c r="H60" s="108"/>
      <c r="I60" s="108"/>
      <c r="J60" s="109">
        <f>J86</f>
        <v>0</v>
      </c>
      <c r="L60" s="106"/>
    </row>
    <row r="61" spans="2:47" s="8" customFormat="1" ht="24.95" customHeight="1" x14ac:dyDescent="0.2">
      <c r="B61" s="106"/>
      <c r="D61" s="107" t="s">
        <v>7493</v>
      </c>
      <c r="E61" s="108"/>
      <c r="F61" s="108"/>
      <c r="G61" s="108"/>
      <c r="H61" s="108"/>
      <c r="I61" s="108"/>
      <c r="J61" s="109">
        <f>J92</f>
        <v>0</v>
      </c>
      <c r="L61" s="106"/>
    </row>
    <row r="62" spans="2:47" s="8" customFormat="1" ht="24.95" customHeight="1" x14ac:dyDescent="0.2">
      <c r="B62" s="106"/>
      <c r="D62" s="107" t="s">
        <v>7494</v>
      </c>
      <c r="E62" s="108"/>
      <c r="F62" s="108"/>
      <c r="G62" s="108"/>
      <c r="H62" s="108"/>
      <c r="I62" s="108"/>
      <c r="J62" s="109">
        <f>J110</f>
        <v>0</v>
      </c>
      <c r="L62" s="106"/>
    </row>
    <row r="63" spans="2:47" s="8" customFormat="1" ht="24.95" customHeight="1" x14ac:dyDescent="0.2">
      <c r="B63" s="106"/>
      <c r="D63" s="107" t="s">
        <v>7495</v>
      </c>
      <c r="E63" s="108"/>
      <c r="F63" s="108"/>
      <c r="G63" s="108"/>
      <c r="H63" s="108"/>
      <c r="I63" s="108"/>
      <c r="J63" s="109">
        <f>J145</f>
        <v>0</v>
      </c>
      <c r="L63" s="106"/>
    </row>
    <row r="64" spans="2:47" s="8" customFormat="1" ht="24.95" customHeight="1" x14ac:dyDescent="0.2">
      <c r="B64" s="106"/>
      <c r="D64" s="107" t="s">
        <v>7496</v>
      </c>
      <c r="E64" s="108"/>
      <c r="F64" s="108"/>
      <c r="G64" s="108"/>
      <c r="H64" s="108"/>
      <c r="I64" s="108"/>
      <c r="J64" s="109">
        <f>J160</f>
        <v>0</v>
      </c>
      <c r="L64" s="106"/>
    </row>
    <row r="65" spans="2:12" s="8" customFormat="1" ht="24.95" customHeight="1" x14ac:dyDescent="0.2">
      <c r="B65" s="106"/>
      <c r="D65" s="107" t="s">
        <v>7497</v>
      </c>
      <c r="E65" s="108"/>
      <c r="F65" s="108"/>
      <c r="G65" s="108"/>
      <c r="H65" s="108"/>
      <c r="I65" s="108"/>
      <c r="J65" s="109">
        <f>J170</f>
        <v>0</v>
      </c>
      <c r="L65" s="106"/>
    </row>
    <row r="66" spans="2:12" s="1" customFormat="1" ht="21.75" customHeight="1" x14ac:dyDescent="0.2">
      <c r="B66" s="34"/>
      <c r="L66" s="34"/>
    </row>
    <row r="67" spans="2:12" s="1" customFormat="1" ht="6.95" customHeight="1" x14ac:dyDescent="0.2">
      <c r="B67" s="43"/>
      <c r="C67" s="44"/>
      <c r="D67" s="44"/>
      <c r="E67" s="44"/>
      <c r="F67" s="44"/>
      <c r="G67" s="44"/>
      <c r="H67" s="44"/>
      <c r="I67" s="44"/>
      <c r="J67" s="44"/>
      <c r="K67" s="44"/>
      <c r="L67" s="34"/>
    </row>
    <row r="71" spans="2:12" s="1" customFormat="1" ht="6.95" customHeight="1" x14ac:dyDescent="0.2">
      <c r="B71" s="45"/>
      <c r="C71" s="46"/>
      <c r="D71" s="46"/>
      <c r="E71" s="46"/>
      <c r="F71" s="46"/>
      <c r="G71" s="46"/>
      <c r="H71" s="46"/>
      <c r="I71" s="46"/>
      <c r="J71" s="46"/>
      <c r="K71" s="46"/>
      <c r="L71" s="34"/>
    </row>
    <row r="72" spans="2:12" s="1" customFormat="1" ht="24.95" customHeight="1" x14ac:dyDescent="0.2">
      <c r="B72" s="34"/>
      <c r="C72" s="22" t="s">
        <v>296</v>
      </c>
      <c r="L72" s="34"/>
    </row>
    <row r="73" spans="2:12" s="1" customFormat="1" ht="6.95" customHeight="1" x14ac:dyDescent="0.2">
      <c r="B73" s="34"/>
      <c r="L73" s="34"/>
    </row>
    <row r="74" spans="2:12" s="1" customFormat="1" ht="12" customHeight="1" x14ac:dyDescent="0.2">
      <c r="B74" s="34"/>
      <c r="C74" s="28" t="s">
        <v>16</v>
      </c>
      <c r="L74" s="34"/>
    </row>
    <row r="75" spans="2:12" s="1" customFormat="1" ht="16.5" customHeight="1" x14ac:dyDescent="0.2">
      <c r="B75" s="34"/>
      <c r="E75" s="339" t="str">
        <f>E7</f>
        <v>Stavba č. 3145 TV Vinoř, etapa 0012 – ČOV Vinoř</v>
      </c>
      <c r="F75" s="340"/>
      <c r="G75" s="340"/>
      <c r="H75" s="340"/>
      <c r="L75" s="34"/>
    </row>
    <row r="76" spans="2:12" s="1" customFormat="1" ht="12" customHeight="1" x14ac:dyDescent="0.2">
      <c r="B76" s="34"/>
      <c r="C76" s="28" t="s">
        <v>265</v>
      </c>
      <c r="L76" s="34"/>
    </row>
    <row r="77" spans="2:12" s="1" customFormat="1" ht="16.5" customHeight="1" x14ac:dyDescent="0.2">
      <c r="B77" s="34"/>
      <c r="E77" s="322" t="str">
        <f>E9</f>
        <v>D144 - Stavební elektroinstalace</v>
      </c>
      <c r="F77" s="341"/>
      <c r="G77" s="341"/>
      <c r="H77" s="341"/>
      <c r="L77" s="34"/>
    </row>
    <row r="78" spans="2:12" s="1" customFormat="1" ht="6.95" customHeight="1" x14ac:dyDescent="0.2">
      <c r="B78" s="34"/>
      <c r="L78" s="34"/>
    </row>
    <row r="79" spans="2:12" s="1" customFormat="1" ht="12" customHeight="1" x14ac:dyDescent="0.2">
      <c r="B79" s="34"/>
      <c r="C79" s="28" t="s">
        <v>22</v>
      </c>
      <c r="F79" s="26" t="str">
        <f>F12</f>
        <v>Praha</v>
      </c>
      <c r="I79" s="28" t="s">
        <v>24</v>
      </c>
      <c r="J79" s="51" t="str">
        <f>IF(J12="","",J12)</f>
        <v>5.8.2025 - revize</v>
      </c>
      <c r="L79" s="34"/>
    </row>
    <row r="80" spans="2:12" s="1" customFormat="1" ht="6.95" customHeight="1" x14ac:dyDescent="0.2">
      <c r="B80" s="34"/>
      <c r="L80" s="34"/>
    </row>
    <row r="81" spans="2:65" s="1" customFormat="1" ht="25.7" customHeight="1" x14ac:dyDescent="0.2">
      <c r="B81" s="34"/>
      <c r="C81" s="28" t="s">
        <v>29</v>
      </c>
      <c r="F81" s="26" t="str">
        <f>E15</f>
        <v>PVS, a.s, Evropská 866/67, Praha 6, 160 00</v>
      </c>
      <c r="I81" s="28" t="s">
        <v>37</v>
      </c>
      <c r="J81" s="32" t="str">
        <f>E21</f>
        <v>d plus projektová a inženýrská a.s.</v>
      </c>
      <c r="L81" s="34"/>
    </row>
    <row r="82" spans="2:65" s="1" customFormat="1" ht="15.2" customHeight="1" x14ac:dyDescent="0.2">
      <c r="B82" s="34"/>
      <c r="C82" s="28" t="s">
        <v>35</v>
      </c>
      <c r="F82" s="26" t="str">
        <f>IF(E18="","",E18)</f>
        <v>Vyplň údaj</v>
      </c>
      <c r="I82" s="28" t="s">
        <v>42</v>
      </c>
      <c r="J82" s="32" t="str">
        <f>E24</f>
        <v xml:space="preserve"> </v>
      </c>
      <c r="L82" s="34"/>
    </row>
    <row r="83" spans="2:65" s="1" customFormat="1" ht="10.35" customHeight="1" x14ac:dyDescent="0.2">
      <c r="B83" s="34"/>
      <c r="L83" s="34"/>
    </row>
    <row r="84" spans="2:65" s="10" customFormat="1" ht="29.25" customHeight="1" x14ac:dyDescent="0.2">
      <c r="B84" s="114"/>
      <c r="C84" s="115" t="s">
        <v>297</v>
      </c>
      <c r="D84" s="116" t="s">
        <v>66</v>
      </c>
      <c r="E84" s="116" t="s">
        <v>62</v>
      </c>
      <c r="F84" s="116" t="s">
        <v>63</v>
      </c>
      <c r="G84" s="116" t="s">
        <v>298</v>
      </c>
      <c r="H84" s="116" t="s">
        <v>299</v>
      </c>
      <c r="I84" s="116" t="s">
        <v>300</v>
      </c>
      <c r="J84" s="116" t="s">
        <v>271</v>
      </c>
      <c r="K84" s="117" t="s">
        <v>301</v>
      </c>
      <c r="L84" s="114"/>
      <c r="M84" s="58" t="s">
        <v>43</v>
      </c>
      <c r="N84" s="59" t="s">
        <v>51</v>
      </c>
      <c r="O84" s="59" t="s">
        <v>302</v>
      </c>
      <c r="P84" s="59" t="s">
        <v>303</v>
      </c>
      <c r="Q84" s="59" t="s">
        <v>304</v>
      </c>
      <c r="R84" s="59" t="s">
        <v>305</v>
      </c>
      <c r="S84" s="59" t="s">
        <v>306</v>
      </c>
      <c r="T84" s="60" t="s">
        <v>307</v>
      </c>
    </row>
    <row r="85" spans="2:65" s="1" customFormat="1" ht="22.9" customHeight="1" x14ac:dyDescent="0.25">
      <c r="B85" s="34"/>
      <c r="C85" s="63" t="s">
        <v>308</v>
      </c>
      <c r="J85" s="118">
        <f>BK85</f>
        <v>0</v>
      </c>
      <c r="L85" s="34"/>
      <c r="M85" s="61"/>
      <c r="N85" s="52"/>
      <c r="O85" s="52"/>
      <c r="P85" s="119">
        <f>P86+P92+P110+P145+P160+P170</f>
        <v>0</v>
      </c>
      <c r="Q85" s="52"/>
      <c r="R85" s="119">
        <f>R86+R92+R110+R145+R160+R170</f>
        <v>0</v>
      </c>
      <c r="S85" s="52"/>
      <c r="T85" s="120">
        <f>T86+T92+T110+T145+T160+T170</f>
        <v>0</v>
      </c>
      <c r="AT85" s="18" t="s">
        <v>80</v>
      </c>
      <c r="AU85" s="18" t="s">
        <v>272</v>
      </c>
      <c r="BK85" s="121">
        <f>BK86+BK92+BK110+BK145+BK160+BK170</f>
        <v>0</v>
      </c>
    </row>
    <row r="86" spans="2:65" s="11" customFormat="1" ht="25.9" customHeight="1" x14ac:dyDescent="0.2">
      <c r="B86" s="122"/>
      <c r="D86" s="123" t="s">
        <v>80</v>
      </c>
      <c r="E86" s="124" t="s">
        <v>4839</v>
      </c>
      <c r="F86" s="124" t="s">
        <v>7346</v>
      </c>
      <c r="I86" s="125"/>
      <c r="J86" s="126">
        <f>BK86</f>
        <v>0</v>
      </c>
      <c r="L86" s="122"/>
      <c r="M86" s="127"/>
      <c r="P86" s="128">
        <f>SUM(P87:P91)</f>
        <v>0</v>
      </c>
      <c r="R86" s="128">
        <f>SUM(R87:R91)</f>
        <v>0</v>
      </c>
      <c r="T86" s="129">
        <f>SUM(T87:T91)</f>
        <v>0</v>
      </c>
      <c r="AR86" s="123" t="s">
        <v>88</v>
      </c>
      <c r="AT86" s="130" t="s">
        <v>80</v>
      </c>
      <c r="AU86" s="130" t="s">
        <v>81</v>
      </c>
      <c r="AY86" s="123" t="s">
        <v>311</v>
      </c>
      <c r="BK86" s="131">
        <f>SUM(BK87:BK91)</f>
        <v>0</v>
      </c>
    </row>
    <row r="87" spans="2:65" s="1" customFormat="1" ht="37.9" customHeight="1" x14ac:dyDescent="0.2">
      <c r="B87" s="34"/>
      <c r="C87" s="134" t="s">
        <v>88</v>
      </c>
      <c r="D87" s="134" t="s">
        <v>313</v>
      </c>
      <c r="E87" s="135" t="s">
        <v>7498</v>
      </c>
      <c r="F87" s="136" t="s">
        <v>7499</v>
      </c>
      <c r="G87" s="137" t="s">
        <v>2109</v>
      </c>
      <c r="H87" s="138">
        <v>1</v>
      </c>
      <c r="I87" s="139"/>
      <c r="J87" s="140">
        <f>ROUND(I87*H87,2)</f>
        <v>0</v>
      </c>
      <c r="K87" s="136" t="s">
        <v>43</v>
      </c>
      <c r="L87" s="34"/>
      <c r="M87" s="141" t="s">
        <v>43</v>
      </c>
      <c r="N87" s="142" t="s">
        <v>52</v>
      </c>
      <c r="P87" s="143">
        <f>O87*H87</f>
        <v>0</v>
      </c>
      <c r="Q87" s="143">
        <v>0</v>
      </c>
      <c r="R87" s="143">
        <f>Q87*H87</f>
        <v>0</v>
      </c>
      <c r="S87" s="143">
        <v>0</v>
      </c>
      <c r="T87" s="144">
        <f>S87*H87</f>
        <v>0</v>
      </c>
      <c r="AR87" s="145" t="s">
        <v>318</v>
      </c>
      <c r="AT87" s="145" t="s">
        <v>313</v>
      </c>
      <c r="AU87" s="145" t="s">
        <v>88</v>
      </c>
      <c r="AY87" s="18" t="s">
        <v>311</v>
      </c>
      <c r="BE87" s="146">
        <f>IF(N87="základní",J87,0)</f>
        <v>0</v>
      </c>
      <c r="BF87" s="146">
        <f>IF(N87="snížená",J87,0)</f>
        <v>0</v>
      </c>
      <c r="BG87" s="146">
        <f>IF(N87="zákl. přenesená",J87,0)</f>
        <v>0</v>
      </c>
      <c r="BH87" s="146">
        <f>IF(N87="sníž. přenesená",J87,0)</f>
        <v>0</v>
      </c>
      <c r="BI87" s="146">
        <f>IF(N87="nulová",J87,0)</f>
        <v>0</v>
      </c>
      <c r="BJ87" s="18" t="s">
        <v>88</v>
      </c>
      <c r="BK87" s="146">
        <f>ROUND(I87*H87,2)</f>
        <v>0</v>
      </c>
      <c r="BL87" s="18" t="s">
        <v>318</v>
      </c>
      <c r="BM87" s="145" t="s">
        <v>90</v>
      </c>
    </row>
    <row r="88" spans="2:65" s="1" customFormat="1" ht="37.9" customHeight="1" x14ac:dyDescent="0.2">
      <c r="B88" s="34"/>
      <c r="C88" s="134" t="s">
        <v>90</v>
      </c>
      <c r="D88" s="134" t="s">
        <v>313</v>
      </c>
      <c r="E88" s="135" t="s">
        <v>7500</v>
      </c>
      <c r="F88" s="136" t="s">
        <v>7501</v>
      </c>
      <c r="G88" s="137" t="s">
        <v>2109</v>
      </c>
      <c r="H88" s="138">
        <v>1</v>
      </c>
      <c r="I88" s="139"/>
      <c r="J88" s="140">
        <f>ROUND(I88*H88,2)</f>
        <v>0</v>
      </c>
      <c r="K88" s="136" t="s">
        <v>43</v>
      </c>
      <c r="L88" s="34"/>
      <c r="M88" s="141" t="s">
        <v>43</v>
      </c>
      <c r="N88" s="142" t="s">
        <v>52</v>
      </c>
      <c r="P88" s="143">
        <f>O88*H88</f>
        <v>0</v>
      </c>
      <c r="Q88" s="143">
        <v>0</v>
      </c>
      <c r="R88" s="143">
        <f>Q88*H88</f>
        <v>0</v>
      </c>
      <c r="S88" s="143">
        <v>0</v>
      </c>
      <c r="T88" s="144">
        <f>S88*H88</f>
        <v>0</v>
      </c>
      <c r="AR88" s="145" t="s">
        <v>318</v>
      </c>
      <c r="AT88" s="145" t="s">
        <v>313</v>
      </c>
      <c r="AU88" s="145" t="s">
        <v>88</v>
      </c>
      <c r="AY88" s="18" t="s">
        <v>311</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318</v>
      </c>
      <c r="BM88" s="145" t="s">
        <v>318</v>
      </c>
    </row>
    <row r="89" spans="2:65" s="1" customFormat="1" ht="24.2" customHeight="1" x14ac:dyDescent="0.2">
      <c r="B89" s="34"/>
      <c r="C89" s="134" t="s">
        <v>96</v>
      </c>
      <c r="D89" s="134" t="s">
        <v>313</v>
      </c>
      <c r="E89" s="135" t="s">
        <v>7502</v>
      </c>
      <c r="F89" s="136" t="s">
        <v>7503</v>
      </c>
      <c r="G89" s="137" t="s">
        <v>2109</v>
      </c>
      <c r="H89" s="138">
        <v>1</v>
      </c>
      <c r="I89" s="139"/>
      <c r="J89" s="140">
        <f>ROUND(I89*H89,2)</f>
        <v>0</v>
      </c>
      <c r="K89" s="136" t="s">
        <v>43</v>
      </c>
      <c r="L89" s="34"/>
      <c r="M89" s="141" t="s">
        <v>43</v>
      </c>
      <c r="N89" s="142" t="s">
        <v>52</v>
      </c>
      <c r="P89" s="143">
        <f>O89*H89</f>
        <v>0</v>
      </c>
      <c r="Q89" s="143">
        <v>0</v>
      </c>
      <c r="R89" s="143">
        <f>Q89*H89</f>
        <v>0</v>
      </c>
      <c r="S89" s="143">
        <v>0</v>
      </c>
      <c r="T89" s="144">
        <f>S89*H89</f>
        <v>0</v>
      </c>
      <c r="AR89" s="145" t="s">
        <v>318</v>
      </c>
      <c r="AT89" s="145" t="s">
        <v>313</v>
      </c>
      <c r="AU89" s="145" t="s">
        <v>88</v>
      </c>
      <c r="AY89" s="18" t="s">
        <v>311</v>
      </c>
      <c r="BE89" s="146">
        <f>IF(N89="základní",J89,0)</f>
        <v>0</v>
      </c>
      <c r="BF89" s="146">
        <f>IF(N89="snížená",J89,0)</f>
        <v>0</v>
      </c>
      <c r="BG89" s="146">
        <f>IF(N89="zákl. přenesená",J89,0)</f>
        <v>0</v>
      </c>
      <c r="BH89" s="146">
        <f>IF(N89="sníž. přenesená",J89,0)</f>
        <v>0</v>
      </c>
      <c r="BI89" s="146">
        <f>IF(N89="nulová",J89,0)</f>
        <v>0</v>
      </c>
      <c r="BJ89" s="18" t="s">
        <v>88</v>
      </c>
      <c r="BK89" s="146">
        <f>ROUND(I89*H89,2)</f>
        <v>0</v>
      </c>
      <c r="BL89" s="18" t="s">
        <v>318</v>
      </c>
      <c r="BM89" s="145" t="s">
        <v>350</v>
      </c>
    </row>
    <row r="90" spans="2:65" s="1" customFormat="1" ht="44.25" customHeight="1" x14ac:dyDescent="0.2">
      <c r="B90" s="34"/>
      <c r="C90" s="134" t="s">
        <v>318</v>
      </c>
      <c r="D90" s="134" t="s">
        <v>313</v>
      </c>
      <c r="E90" s="135" t="s">
        <v>7504</v>
      </c>
      <c r="F90" s="136" t="s">
        <v>7505</v>
      </c>
      <c r="G90" s="137" t="s">
        <v>2109</v>
      </c>
      <c r="H90" s="138">
        <v>1</v>
      </c>
      <c r="I90" s="139"/>
      <c r="J90" s="140">
        <f>ROUND(I90*H90,2)</f>
        <v>0</v>
      </c>
      <c r="K90" s="136" t="s">
        <v>43</v>
      </c>
      <c r="L90" s="34"/>
      <c r="M90" s="141" t="s">
        <v>43</v>
      </c>
      <c r="N90" s="142" t="s">
        <v>52</v>
      </c>
      <c r="P90" s="143">
        <f>O90*H90</f>
        <v>0</v>
      </c>
      <c r="Q90" s="143">
        <v>0</v>
      </c>
      <c r="R90" s="143">
        <f>Q90*H90</f>
        <v>0</v>
      </c>
      <c r="S90" s="143">
        <v>0</v>
      </c>
      <c r="T90" s="144">
        <f>S90*H90</f>
        <v>0</v>
      </c>
      <c r="AR90" s="145" t="s">
        <v>318</v>
      </c>
      <c r="AT90" s="145" t="s">
        <v>313</v>
      </c>
      <c r="AU90" s="145" t="s">
        <v>88</v>
      </c>
      <c r="AY90" s="18" t="s">
        <v>311</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318</v>
      </c>
      <c r="BM90" s="145" t="s">
        <v>362</v>
      </c>
    </row>
    <row r="91" spans="2:65" s="1" customFormat="1" ht="37.9" customHeight="1" x14ac:dyDescent="0.2">
      <c r="B91" s="34"/>
      <c r="C91" s="134" t="s">
        <v>344</v>
      </c>
      <c r="D91" s="134" t="s">
        <v>313</v>
      </c>
      <c r="E91" s="135" t="s">
        <v>7506</v>
      </c>
      <c r="F91" s="136" t="s">
        <v>7507</v>
      </c>
      <c r="G91" s="137" t="s">
        <v>2109</v>
      </c>
      <c r="H91" s="138">
        <v>1</v>
      </c>
      <c r="I91" s="139"/>
      <c r="J91" s="140">
        <f>ROUND(I91*H91,2)</f>
        <v>0</v>
      </c>
      <c r="K91" s="136" t="s">
        <v>43</v>
      </c>
      <c r="L91" s="34"/>
      <c r="M91" s="141" t="s">
        <v>43</v>
      </c>
      <c r="N91" s="142" t="s">
        <v>52</v>
      </c>
      <c r="P91" s="143">
        <f>O91*H91</f>
        <v>0</v>
      </c>
      <c r="Q91" s="143">
        <v>0</v>
      </c>
      <c r="R91" s="143">
        <f>Q91*H91</f>
        <v>0</v>
      </c>
      <c r="S91" s="143">
        <v>0</v>
      </c>
      <c r="T91" s="144">
        <f>S91*H91</f>
        <v>0</v>
      </c>
      <c r="AR91" s="145" t="s">
        <v>318</v>
      </c>
      <c r="AT91" s="145" t="s">
        <v>313</v>
      </c>
      <c r="AU91" s="145" t="s">
        <v>88</v>
      </c>
      <c r="AY91" s="18" t="s">
        <v>311</v>
      </c>
      <c r="BE91" s="146">
        <f>IF(N91="základní",J91,0)</f>
        <v>0</v>
      </c>
      <c r="BF91" s="146">
        <f>IF(N91="snížená",J91,0)</f>
        <v>0</v>
      </c>
      <c r="BG91" s="146">
        <f>IF(N91="zákl. přenesená",J91,0)</f>
        <v>0</v>
      </c>
      <c r="BH91" s="146">
        <f>IF(N91="sníž. přenesená",J91,0)</f>
        <v>0</v>
      </c>
      <c r="BI91" s="146">
        <f>IF(N91="nulová",J91,0)</f>
        <v>0</v>
      </c>
      <c r="BJ91" s="18" t="s">
        <v>88</v>
      </c>
      <c r="BK91" s="146">
        <f>ROUND(I91*H91,2)</f>
        <v>0</v>
      </c>
      <c r="BL91" s="18" t="s">
        <v>318</v>
      </c>
      <c r="BM91" s="145" t="s">
        <v>376</v>
      </c>
    </row>
    <row r="92" spans="2:65" s="11" customFormat="1" ht="25.9" customHeight="1" x14ac:dyDescent="0.2">
      <c r="B92" s="122"/>
      <c r="D92" s="123" t="s">
        <v>80</v>
      </c>
      <c r="E92" s="124" t="s">
        <v>7350</v>
      </c>
      <c r="F92" s="124" t="s">
        <v>7508</v>
      </c>
      <c r="I92" s="125"/>
      <c r="J92" s="126">
        <f>BK92</f>
        <v>0</v>
      </c>
      <c r="L92" s="122"/>
      <c r="M92" s="127"/>
      <c r="P92" s="128">
        <f>SUM(P93:P109)</f>
        <v>0</v>
      </c>
      <c r="R92" s="128">
        <f>SUM(R93:R109)</f>
        <v>0</v>
      </c>
      <c r="T92" s="129">
        <f>SUM(T93:T109)</f>
        <v>0</v>
      </c>
      <c r="AR92" s="123" t="s">
        <v>88</v>
      </c>
      <c r="AT92" s="130" t="s">
        <v>80</v>
      </c>
      <c r="AU92" s="130" t="s">
        <v>81</v>
      </c>
      <c r="AY92" s="123" t="s">
        <v>311</v>
      </c>
      <c r="BK92" s="131">
        <f>SUM(BK93:BK109)</f>
        <v>0</v>
      </c>
    </row>
    <row r="93" spans="2:65" s="1" customFormat="1" ht="24.2" customHeight="1" x14ac:dyDescent="0.2">
      <c r="B93" s="34"/>
      <c r="C93" s="134" t="s">
        <v>350</v>
      </c>
      <c r="D93" s="134" t="s">
        <v>313</v>
      </c>
      <c r="E93" s="135" t="s">
        <v>7509</v>
      </c>
      <c r="F93" s="136" t="s">
        <v>7510</v>
      </c>
      <c r="G93" s="137" t="s">
        <v>2109</v>
      </c>
      <c r="H93" s="138">
        <v>7</v>
      </c>
      <c r="I93" s="139"/>
      <c r="J93" s="140">
        <f t="shared" ref="J93:J109" si="0">ROUND(I93*H93,2)</f>
        <v>0</v>
      </c>
      <c r="K93" s="136" t="s">
        <v>43</v>
      </c>
      <c r="L93" s="34"/>
      <c r="M93" s="141" t="s">
        <v>43</v>
      </c>
      <c r="N93" s="142" t="s">
        <v>52</v>
      </c>
      <c r="P93" s="143">
        <f t="shared" ref="P93:P109" si="1">O93*H93</f>
        <v>0</v>
      </c>
      <c r="Q93" s="143">
        <v>0</v>
      </c>
      <c r="R93" s="143">
        <f t="shared" ref="R93:R109" si="2">Q93*H93</f>
        <v>0</v>
      </c>
      <c r="S93" s="143">
        <v>0</v>
      </c>
      <c r="T93" s="144">
        <f t="shared" ref="T93:T109" si="3">S93*H93</f>
        <v>0</v>
      </c>
      <c r="AR93" s="145" t="s">
        <v>318</v>
      </c>
      <c r="AT93" s="145" t="s">
        <v>313</v>
      </c>
      <c r="AU93" s="145" t="s">
        <v>88</v>
      </c>
      <c r="AY93" s="18" t="s">
        <v>311</v>
      </c>
      <c r="BE93" s="146">
        <f t="shared" ref="BE93:BE109" si="4">IF(N93="základní",J93,0)</f>
        <v>0</v>
      </c>
      <c r="BF93" s="146">
        <f t="shared" ref="BF93:BF109" si="5">IF(N93="snížená",J93,0)</f>
        <v>0</v>
      </c>
      <c r="BG93" s="146">
        <f t="shared" ref="BG93:BG109" si="6">IF(N93="zákl. přenesená",J93,0)</f>
        <v>0</v>
      </c>
      <c r="BH93" s="146">
        <f t="shared" ref="BH93:BH109" si="7">IF(N93="sníž. přenesená",J93,0)</f>
        <v>0</v>
      </c>
      <c r="BI93" s="146">
        <f t="shared" ref="BI93:BI109" si="8">IF(N93="nulová",J93,0)</f>
        <v>0</v>
      </c>
      <c r="BJ93" s="18" t="s">
        <v>88</v>
      </c>
      <c r="BK93" s="146">
        <f t="shared" ref="BK93:BK109" si="9">ROUND(I93*H93,2)</f>
        <v>0</v>
      </c>
      <c r="BL93" s="18" t="s">
        <v>318</v>
      </c>
      <c r="BM93" s="145" t="s">
        <v>8</v>
      </c>
    </row>
    <row r="94" spans="2:65" s="1" customFormat="1" ht="24.2" customHeight="1" x14ac:dyDescent="0.2">
      <c r="B94" s="34"/>
      <c r="C94" s="134" t="s">
        <v>356</v>
      </c>
      <c r="D94" s="134" t="s">
        <v>313</v>
      </c>
      <c r="E94" s="135" t="s">
        <v>7511</v>
      </c>
      <c r="F94" s="136" t="s">
        <v>7512</v>
      </c>
      <c r="G94" s="137" t="s">
        <v>2109</v>
      </c>
      <c r="H94" s="138">
        <v>4</v>
      </c>
      <c r="I94" s="139"/>
      <c r="J94" s="140">
        <f t="shared" si="0"/>
        <v>0</v>
      </c>
      <c r="K94" s="136" t="s">
        <v>43</v>
      </c>
      <c r="L94" s="34"/>
      <c r="M94" s="141" t="s">
        <v>43</v>
      </c>
      <c r="N94" s="142" t="s">
        <v>52</v>
      </c>
      <c r="P94" s="143">
        <f t="shared" si="1"/>
        <v>0</v>
      </c>
      <c r="Q94" s="143">
        <v>0</v>
      </c>
      <c r="R94" s="143">
        <f t="shared" si="2"/>
        <v>0</v>
      </c>
      <c r="S94" s="143">
        <v>0</v>
      </c>
      <c r="T94" s="144">
        <f t="shared" si="3"/>
        <v>0</v>
      </c>
      <c r="AR94" s="145" t="s">
        <v>318</v>
      </c>
      <c r="AT94" s="145" t="s">
        <v>313</v>
      </c>
      <c r="AU94" s="145" t="s">
        <v>88</v>
      </c>
      <c r="AY94" s="18" t="s">
        <v>311</v>
      </c>
      <c r="BE94" s="146">
        <f t="shared" si="4"/>
        <v>0</v>
      </c>
      <c r="BF94" s="146">
        <f t="shared" si="5"/>
        <v>0</v>
      </c>
      <c r="BG94" s="146">
        <f t="shared" si="6"/>
        <v>0</v>
      </c>
      <c r="BH94" s="146">
        <f t="shared" si="7"/>
        <v>0</v>
      </c>
      <c r="BI94" s="146">
        <f t="shared" si="8"/>
        <v>0</v>
      </c>
      <c r="BJ94" s="18" t="s">
        <v>88</v>
      </c>
      <c r="BK94" s="146">
        <f t="shared" si="9"/>
        <v>0</v>
      </c>
      <c r="BL94" s="18" t="s">
        <v>318</v>
      </c>
      <c r="BM94" s="145" t="s">
        <v>404</v>
      </c>
    </row>
    <row r="95" spans="2:65" s="1" customFormat="1" ht="24.2" customHeight="1" x14ac:dyDescent="0.2">
      <c r="B95" s="34"/>
      <c r="C95" s="134" t="s">
        <v>362</v>
      </c>
      <c r="D95" s="134" t="s">
        <v>313</v>
      </c>
      <c r="E95" s="135" t="s">
        <v>7513</v>
      </c>
      <c r="F95" s="136" t="s">
        <v>7514</v>
      </c>
      <c r="G95" s="137" t="s">
        <v>2109</v>
      </c>
      <c r="H95" s="138">
        <v>1</v>
      </c>
      <c r="I95" s="139"/>
      <c r="J95" s="140">
        <f t="shared" si="0"/>
        <v>0</v>
      </c>
      <c r="K95" s="136" t="s">
        <v>43</v>
      </c>
      <c r="L95" s="34"/>
      <c r="M95" s="141" t="s">
        <v>43</v>
      </c>
      <c r="N95" s="142" t="s">
        <v>52</v>
      </c>
      <c r="P95" s="143">
        <f t="shared" si="1"/>
        <v>0</v>
      </c>
      <c r="Q95" s="143">
        <v>0</v>
      </c>
      <c r="R95" s="143">
        <f t="shared" si="2"/>
        <v>0</v>
      </c>
      <c r="S95" s="143">
        <v>0</v>
      </c>
      <c r="T95" s="144">
        <f t="shared" si="3"/>
        <v>0</v>
      </c>
      <c r="AR95" s="145" t="s">
        <v>318</v>
      </c>
      <c r="AT95" s="145" t="s">
        <v>313</v>
      </c>
      <c r="AU95" s="145" t="s">
        <v>88</v>
      </c>
      <c r="AY95" s="18" t="s">
        <v>311</v>
      </c>
      <c r="BE95" s="146">
        <f t="shared" si="4"/>
        <v>0</v>
      </c>
      <c r="BF95" s="146">
        <f t="shared" si="5"/>
        <v>0</v>
      </c>
      <c r="BG95" s="146">
        <f t="shared" si="6"/>
        <v>0</v>
      </c>
      <c r="BH95" s="146">
        <f t="shared" si="7"/>
        <v>0</v>
      </c>
      <c r="BI95" s="146">
        <f t="shared" si="8"/>
        <v>0</v>
      </c>
      <c r="BJ95" s="18" t="s">
        <v>88</v>
      </c>
      <c r="BK95" s="146">
        <f t="shared" si="9"/>
        <v>0</v>
      </c>
      <c r="BL95" s="18" t="s">
        <v>318</v>
      </c>
      <c r="BM95" s="145" t="s">
        <v>417</v>
      </c>
    </row>
    <row r="96" spans="2:65" s="1" customFormat="1" ht="24.2" customHeight="1" x14ac:dyDescent="0.2">
      <c r="B96" s="34"/>
      <c r="C96" s="134" t="s">
        <v>368</v>
      </c>
      <c r="D96" s="134" t="s">
        <v>313</v>
      </c>
      <c r="E96" s="135" t="s">
        <v>7515</v>
      </c>
      <c r="F96" s="136" t="s">
        <v>7516</v>
      </c>
      <c r="G96" s="137" t="s">
        <v>2109</v>
      </c>
      <c r="H96" s="138">
        <v>2</v>
      </c>
      <c r="I96" s="139"/>
      <c r="J96" s="140">
        <f t="shared" si="0"/>
        <v>0</v>
      </c>
      <c r="K96" s="136" t="s">
        <v>43</v>
      </c>
      <c r="L96" s="34"/>
      <c r="M96" s="141" t="s">
        <v>43</v>
      </c>
      <c r="N96" s="142" t="s">
        <v>52</v>
      </c>
      <c r="P96" s="143">
        <f t="shared" si="1"/>
        <v>0</v>
      </c>
      <c r="Q96" s="143">
        <v>0</v>
      </c>
      <c r="R96" s="143">
        <f t="shared" si="2"/>
        <v>0</v>
      </c>
      <c r="S96" s="143">
        <v>0</v>
      </c>
      <c r="T96" s="144">
        <f t="shared" si="3"/>
        <v>0</v>
      </c>
      <c r="AR96" s="145" t="s">
        <v>318</v>
      </c>
      <c r="AT96" s="145" t="s">
        <v>313</v>
      </c>
      <c r="AU96" s="145" t="s">
        <v>88</v>
      </c>
      <c r="AY96" s="18" t="s">
        <v>311</v>
      </c>
      <c r="BE96" s="146">
        <f t="shared" si="4"/>
        <v>0</v>
      </c>
      <c r="BF96" s="146">
        <f t="shared" si="5"/>
        <v>0</v>
      </c>
      <c r="BG96" s="146">
        <f t="shared" si="6"/>
        <v>0</v>
      </c>
      <c r="BH96" s="146">
        <f t="shared" si="7"/>
        <v>0</v>
      </c>
      <c r="BI96" s="146">
        <f t="shared" si="8"/>
        <v>0</v>
      </c>
      <c r="BJ96" s="18" t="s">
        <v>88</v>
      </c>
      <c r="BK96" s="146">
        <f t="shared" si="9"/>
        <v>0</v>
      </c>
      <c r="BL96" s="18" t="s">
        <v>318</v>
      </c>
      <c r="BM96" s="145" t="s">
        <v>427</v>
      </c>
    </row>
    <row r="97" spans="2:65" s="1" customFormat="1" ht="24.2" customHeight="1" x14ac:dyDescent="0.2">
      <c r="B97" s="34"/>
      <c r="C97" s="134" t="s">
        <v>376</v>
      </c>
      <c r="D97" s="134" t="s">
        <v>313</v>
      </c>
      <c r="E97" s="135" t="s">
        <v>7517</v>
      </c>
      <c r="F97" s="136" t="s">
        <v>7518</v>
      </c>
      <c r="G97" s="137" t="s">
        <v>2109</v>
      </c>
      <c r="H97" s="138">
        <v>10</v>
      </c>
      <c r="I97" s="139"/>
      <c r="J97" s="140">
        <f t="shared" si="0"/>
        <v>0</v>
      </c>
      <c r="K97" s="136" t="s">
        <v>43</v>
      </c>
      <c r="L97" s="34"/>
      <c r="M97" s="141" t="s">
        <v>43</v>
      </c>
      <c r="N97" s="142" t="s">
        <v>52</v>
      </c>
      <c r="P97" s="143">
        <f t="shared" si="1"/>
        <v>0</v>
      </c>
      <c r="Q97" s="143">
        <v>0</v>
      </c>
      <c r="R97" s="143">
        <f t="shared" si="2"/>
        <v>0</v>
      </c>
      <c r="S97" s="143">
        <v>0</v>
      </c>
      <c r="T97" s="144">
        <f t="shared" si="3"/>
        <v>0</v>
      </c>
      <c r="AR97" s="145" t="s">
        <v>318</v>
      </c>
      <c r="AT97" s="145" t="s">
        <v>313</v>
      </c>
      <c r="AU97" s="145" t="s">
        <v>88</v>
      </c>
      <c r="AY97" s="18" t="s">
        <v>311</v>
      </c>
      <c r="BE97" s="146">
        <f t="shared" si="4"/>
        <v>0</v>
      </c>
      <c r="BF97" s="146">
        <f t="shared" si="5"/>
        <v>0</v>
      </c>
      <c r="BG97" s="146">
        <f t="shared" si="6"/>
        <v>0</v>
      </c>
      <c r="BH97" s="146">
        <f t="shared" si="7"/>
        <v>0</v>
      </c>
      <c r="BI97" s="146">
        <f t="shared" si="8"/>
        <v>0</v>
      </c>
      <c r="BJ97" s="18" t="s">
        <v>88</v>
      </c>
      <c r="BK97" s="146">
        <f t="shared" si="9"/>
        <v>0</v>
      </c>
      <c r="BL97" s="18" t="s">
        <v>318</v>
      </c>
      <c r="BM97" s="145" t="s">
        <v>438</v>
      </c>
    </row>
    <row r="98" spans="2:65" s="1" customFormat="1" ht="24.2" customHeight="1" x14ac:dyDescent="0.2">
      <c r="B98" s="34"/>
      <c r="C98" s="134" t="s">
        <v>384</v>
      </c>
      <c r="D98" s="134" t="s">
        <v>313</v>
      </c>
      <c r="E98" s="135" t="s">
        <v>7519</v>
      </c>
      <c r="F98" s="136" t="s">
        <v>7520</v>
      </c>
      <c r="G98" s="137" t="s">
        <v>2109</v>
      </c>
      <c r="H98" s="138">
        <v>7</v>
      </c>
      <c r="I98" s="139"/>
      <c r="J98" s="140">
        <f t="shared" si="0"/>
        <v>0</v>
      </c>
      <c r="K98" s="136" t="s">
        <v>43</v>
      </c>
      <c r="L98" s="34"/>
      <c r="M98" s="141" t="s">
        <v>43</v>
      </c>
      <c r="N98" s="142" t="s">
        <v>52</v>
      </c>
      <c r="P98" s="143">
        <f t="shared" si="1"/>
        <v>0</v>
      </c>
      <c r="Q98" s="143">
        <v>0</v>
      </c>
      <c r="R98" s="143">
        <f t="shared" si="2"/>
        <v>0</v>
      </c>
      <c r="S98" s="143">
        <v>0</v>
      </c>
      <c r="T98" s="144">
        <f t="shared" si="3"/>
        <v>0</v>
      </c>
      <c r="AR98" s="145" t="s">
        <v>318</v>
      </c>
      <c r="AT98" s="145" t="s">
        <v>313</v>
      </c>
      <c r="AU98" s="145" t="s">
        <v>88</v>
      </c>
      <c r="AY98" s="18" t="s">
        <v>311</v>
      </c>
      <c r="BE98" s="146">
        <f t="shared" si="4"/>
        <v>0</v>
      </c>
      <c r="BF98" s="146">
        <f t="shared" si="5"/>
        <v>0</v>
      </c>
      <c r="BG98" s="146">
        <f t="shared" si="6"/>
        <v>0</v>
      </c>
      <c r="BH98" s="146">
        <f t="shared" si="7"/>
        <v>0</v>
      </c>
      <c r="BI98" s="146">
        <f t="shared" si="8"/>
        <v>0</v>
      </c>
      <c r="BJ98" s="18" t="s">
        <v>88</v>
      </c>
      <c r="BK98" s="146">
        <f t="shared" si="9"/>
        <v>0</v>
      </c>
      <c r="BL98" s="18" t="s">
        <v>318</v>
      </c>
      <c r="BM98" s="145" t="s">
        <v>455</v>
      </c>
    </row>
    <row r="99" spans="2:65" s="1" customFormat="1" ht="24.2" customHeight="1" x14ac:dyDescent="0.2">
      <c r="B99" s="34"/>
      <c r="C99" s="134" t="s">
        <v>8</v>
      </c>
      <c r="D99" s="134" t="s">
        <v>313</v>
      </c>
      <c r="E99" s="135" t="s">
        <v>7521</v>
      </c>
      <c r="F99" s="136" t="s">
        <v>7522</v>
      </c>
      <c r="G99" s="137" t="s">
        <v>2109</v>
      </c>
      <c r="H99" s="138">
        <v>17</v>
      </c>
      <c r="I99" s="139"/>
      <c r="J99" s="140">
        <f t="shared" si="0"/>
        <v>0</v>
      </c>
      <c r="K99" s="136" t="s">
        <v>43</v>
      </c>
      <c r="L99" s="34"/>
      <c r="M99" s="141" t="s">
        <v>43</v>
      </c>
      <c r="N99" s="142" t="s">
        <v>52</v>
      </c>
      <c r="P99" s="143">
        <f t="shared" si="1"/>
        <v>0</v>
      </c>
      <c r="Q99" s="143">
        <v>0</v>
      </c>
      <c r="R99" s="143">
        <f t="shared" si="2"/>
        <v>0</v>
      </c>
      <c r="S99" s="143">
        <v>0</v>
      </c>
      <c r="T99" s="144">
        <f t="shared" si="3"/>
        <v>0</v>
      </c>
      <c r="AR99" s="145" t="s">
        <v>318</v>
      </c>
      <c r="AT99" s="145" t="s">
        <v>313</v>
      </c>
      <c r="AU99" s="145" t="s">
        <v>88</v>
      </c>
      <c r="AY99" s="18" t="s">
        <v>311</v>
      </c>
      <c r="BE99" s="146">
        <f t="shared" si="4"/>
        <v>0</v>
      </c>
      <c r="BF99" s="146">
        <f t="shared" si="5"/>
        <v>0</v>
      </c>
      <c r="BG99" s="146">
        <f t="shared" si="6"/>
        <v>0</v>
      </c>
      <c r="BH99" s="146">
        <f t="shared" si="7"/>
        <v>0</v>
      </c>
      <c r="BI99" s="146">
        <f t="shared" si="8"/>
        <v>0</v>
      </c>
      <c r="BJ99" s="18" t="s">
        <v>88</v>
      </c>
      <c r="BK99" s="146">
        <f t="shared" si="9"/>
        <v>0</v>
      </c>
      <c r="BL99" s="18" t="s">
        <v>318</v>
      </c>
      <c r="BM99" s="145" t="s">
        <v>476</v>
      </c>
    </row>
    <row r="100" spans="2:65" s="1" customFormat="1" ht="24.2" customHeight="1" x14ac:dyDescent="0.2">
      <c r="B100" s="34"/>
      <c r="C100" s="134" t="s">
        <v>399</v>
      </c>
      <c r="D100" s="134" t="s">
        <v>313</v>
      </c>
      <c r="E100" s="135" t="s">
        <v>7523</v>
      </c>
      <c r="F100" s="136" t="s">
        <v>7524</v>
      </c>
      <c r="G100" s="137" t="s">
        <v>2109</v>
      </c>
      <c r="H100" s="138">
        <v>12</v>
      </c>
      <c r="I100" s="139"/>
      <c r="J100" s="140">
        <f t="shared" si="0"/>
        <v>0</v>
      </c>
      <c r="K100" s="136" t="s">
        <v>43</v>
      </c>
      <c r="L100" s="34"/>
      <c r="M100" s="141" t="s">
        <v>43</v>
      </c>
      <c r="N100" s="142" t="s">
        <v>52</v>
      </c>
      <c r="P100" s="143">
        <f t="shared" si="1"/>
        <v>0</v>
      </c>
      <c r="Q100" s="143">
        <v>0</v>
      </c>
      <c r="R100" s="143">
        <f t="shared" si="2"/>
        <v>0</v>
      </c>
      <c r="S100" s="143">
        <v>0</v>
      </c>
      <c r="T100" s="144">
        <f t="shared" si="3"/>
        <v>0</v>
      </c>
      <c r="AR100" s="145" t="s">
        <v>318</v>
      </c>
      <c r="AT100" s="145" t="s">
        <v>313</v>
      </c>
      <c r="AU100" s="145" t="s">
        <v>88</v>
      </c>
      <c r="AY100" s="18" t="s">
        <v>311</v>
      </c>
      <c r="BE100" s="146">
        <f t="shared" si="4"/>
        <v>0</v>
      </c>
      <c r="BF100" s="146">
        <f t="shared" si="5"/>
        <v>0</v>
      </c>
      <c r="BG100" s="146">
        <f t="shared" si="6"/>
        <v>0</v>
      </c>
      <c r="BH100" s="146">
        <f t="shared" si="7"/>
        <v>0</v>
      </c>
      <c r="BI100" s="146">
        <f t="shared" si="8"/>
        <v>0</v>
      </c>
      <c r="BJ100" s="18" t="s">
        <v>88</v>
      </c>
      <c r="BK100" s="146">
        <f t="shared" si="9"/>
        <v>0</v>
      </c>
      <c r="BL100" s="18" t="s">
        <v>318</v>
      </c>
      <c r="BM100" s="145" t="s">
        <v>490</v>
      </c>
    </row>
    <row r="101" spans="2:65" s="1" customFormat="1" ht="24.2" customHeight="1" x14ac:dyDescent="0.2">
      <c r="B101" s="34"/>
      <c r="C101" s="134" t="s">
        <v>404</v>
      </c>
      <c r="D101" s="134" t="s">
        <v>313</v>
      </c>
      <c r="E101" s="135" t="s">
        <v>7525</v>
      </c>
      <c r="F101" s="136" t="s">
        <v>7526</v>
      </c>
      <c r="G101" s="137" t="s">
        <v>2109</v>
      </c>
      <c r="H101" s="138">
        <v>16</v>
      </c>
      <c r="I101" s="139"/>
      <c r="J101" s="140">
        <f t="shared" si="0"/>
        <v>0</v>
      </c>
      <c r="K101" s="136" t="s">
        <v>43</v>
      </c>
      <c r="L101" s="34"/>
      <c r="M101" s="141" t="s">
        <v>43</v>
      </c>
      <c r="N101" s="142" t="s">
        <v>52</v>
      </c>
      <c r="P101" s="143">
        <f t="shared" si="1"/>
        <v>0</v>
      </c>
      <c r="Q101" s="143">
        <v>0</v>
      </c>
      <c r="R101" s="143">
        <f t="shared" si="2"/>
        <v>0</v>
      </c>
      <c r="S101" s="143">
        <v>0</v>
      </c>
      <c r="T101" s="144">
        <f t="shared" si="3"/>
        <v>0</v>
      </c>
      <c r="AR101" s="145" t="s">
        <v>318</v>
      </c>
      <c r="AT101" s="145" t="s">
        <v>313</v>
      </c>
      <c r="AU101" s="145" t="s">
        <v>88</v>
      </c>
      <c r="AY101" s="18" t="s">
        <v>311</v>
      </c>
      <c r="BE101" s="146">
        <f t="shared" si="4"/>
        <v>0</v>
      </c>
      <c r="BF101" s="146">
        <f t="shared" si="5"/>
        <v>0</v>
      </c>
      <c r="BG101" s="146">
        <f t="shared" si="6"/>
        <v>0</v>
      </c>
      <c r="BH101" s="146">
        <f t="shared" si="7"/>
        <v>0</v>
      </c>
      <c r="BI101" s="146">
        <f t="shared" si="8"/>
        <v>0</v>
      </c>
      <c r="BJ101" s="18" t="s">
        <v>88</v>
      </c>
      <c r="BK101" s="146">
        <f t="shared" si="9"/>
        <v>0</v>
      </c>
      <c r="BL101" s="18" t="s">
        <v>318</v>
      </c>
      <c r="BM101" s="145" t="s">
        <v>502</v>
      </c>
    </row>
    <row r="102" spans="2:65" s="1" customFormat="1" ht="24.2" customHeight="1" x14ac:dyDescent="0.2">
      <c r="B102" s="34"/>
      <c r="C102" s="134" t="s">
        <v>411</v>
      </c>
      <c r="D102" s="134" t="s">
        <v>313</v>
      </c>
      <c r="E102" s="135" t="s">
        <v>7527</v>
      </c>
      <c r="F102" s="136" t="s">
        <v>7528</v>
      </c>
      <c r="G102" s="137" t="s">
        <v>2109</v>
      </c>
      <c r="H102" s="138">
        <v>16</v>
      </c>
      <c r="I102" s="139"/>
      <c r="J102" s="140">
        <f t="shared" si="0"/>
        <v>0</v>
      </c>
      <c r="K102" s="136" t="s">
        <v>43</v>
      </c>
      <c r="L102" s="34"/>
      <c r="M102" s="141" t="s">
        <v>43</v>
      </c>
      <c r="N102" s="142" t="s">
        <v>52</v>
      </c>
      <c r="P102" s="143">
        <f t="shared" si="1"/>
        <v>0</v>
      </c>
      <c r="Q102" s="143">
        <v>0</v>
      </c>
      <c r="R102" s="143">
        <f t="shared" si="2"/>
        <v>0</v>
      </c>
      <c r="S102" s="143">
        <v>0</v>
      </c>
      <c r="T102" s="144">
        <f t="shared" si="3"/>
        <v>0</v>
      </c>
      <c r="AR102" s="145" t="s">
        <v>318</v>
      </c>
      <c r="AT102" s="145" t="s">
        <v>313</v>
      </c>
      <c r="AU102" s="145" t="s">
        <v>88</v>
      </c>
      <c r="AY102" s="18" t="s">
        <v>311</v>
      </c>
      <c r="BE102" s="146">
        <f t="shared" si="4"/>
        <v>0</v>
      </c>
      <c r="BF102" s="146">
        <f t="shared" si="5"/>
        <v>0</v>
      </c>
      <c r="BG102" s="146">
        <f t="shared" si="6"/>
        <v>0</v>
      </c>
      <c r="BH102" s="146">
        <f t="shared" si="7"/>
        <v>0</v>
      </c>
      <c r="BI102" s="146">
        <f t="shared" si="8"/>
        <v>0</v>
      </c>
      <c r="BJ102" s="18" t="s">
        <v>88</v>
      </c>
      <c r="BK102" s="146">
        <f t="shared" si="9"/>
        <v>0</v>
      </c>
      <c r="BL102" s="18" t="s">
        <v>318</v>
      </c>
      <c r="BM102" s="145" t="s">
        <v>518</v>
      </c>
    </row>
    <row r="103" spans="2:65" s="1" customFormat="1" ht="24.2" customHeight="1" x14ac:dyDescent="0.2">
      <c r="B103" s="34"/>
      <c r="C103" s="134" t="s">
        <v>417</v>
      </c>
      <c r="D103" s="134" t="s">
        <v>313</v>
      </c>
      <c r="E103" s="135" t="s">
        <v>7529</v>
      </c>
      <c r="F103" s="136" t="s">
        <v>7530</v>
      </c>
      <c r="G103" s="137" t="s">
        <v>2109</v>
      </c>
      <c r="H103" s="138">
        <v>27</v>
      </c>
      <c r="I103" s="139"/>
      <c r="J103" s="140">
        <f t="shared" si="0"/>
        <v>0</v>
      </c>
      <c r="K103" s="136" t="s">
        <v>43</v>
      </c>
      <c r="L103" s="34"/>
      <c r="M103" s="141" t="s">
        <v>43</v>
      </c>
      <c r="N103" s="142" t="s">
        <v>52</v>
      </c>
      <c r="P103" s="143">
        <f t="shared" si="1"/>
        <v>0</v>
      </c>
      <c r="Q103" s="143">
        <v>0</v>
      </c>
      <c r="R103" s="143">
        <f t="shared" si="2"/>
        <v>0</v>
      </c>
      <c r="S103" s="143">
        <v>0</v>
      </c>
      <c r="T103" s="144">
        <f t="shared" si="3"/>
        <v>0</v>
      </c>
      <c r="AR103" s="145" t="s">
        <v>318</v>
      </c>
      <c r="AT103" s="145" t="s">
        <v>313</v>
      </c>
      <c r="AU103" s="145" t="s">
        <v>88</v>
      </c>
      <c r="AY103" s="18" t="s">
        <v>311</v>
      </c>
      <c r="BE103" s="146">
        <f t="shared" si="4"/>
        <v>0</v>
      </c>
      <c r="BF103" s="146">
        <f t="shared" si="5"/>
        <v>0</v>
      </c>
      <c r="BG103" s="146">
        <f t="shared" si="6"/>
        <v>0</v>
      </c>
      <c r="BH103" s="146">
        <f t="shared" si="7"/>
        <v>0</v>
      </c>
      <c r="BI103" s="146">
        <f t="shared" si="8"/>
        <v>0</v>
      </c>
      <c r="BJ103" s="18" t="s">
        <v>88</v>
      </c>
      <c r="BK103" s="146">
        <f t="shared" si="9"/>
        <v>0</v>
      </c>
      <c r="BL103" s="18" t="s">
        <v>318</v>
      </c>
      <c r="BM103" s="145" t="s">
        <v>528</v>
      </c>
    </row>
    <row r="104" spans="2:65" s="1" customFormat="1" ht="24.2" customHeight="1" x14ac:dyDescent="0.2">
      <c r="B104" s="34"/>
      <c r="C104" s="134" t="s">
        <v>202</v>
      </c>
      <c r="D104" s="134" t="s">
        <v>313</v>
      </c>
      <c r="E104" s="135" t="s">
        <v>7531</v>
      </c>
      <c r="F104" s="136" t="s">
        <v>7532</v>
      </c>
      <c r="G104" s="137" t="s">
        <v>2109</v>
      </c>
      <c r="H104" s="138">
        <v>5</v>
      </c>
      <c r="I104" s="139"/>
      <c r="J104" s="140">
        <f t="shared" si="0"/>
        <v>0</v>
      </c>
      <c r="K104" s="136" t="s">
        <v>43</v>
      </c>
      <c r="L104" s="34"/>
      <c r="M104" s="141" t="s">
        <v>43</v>
      </c>
      <c r="N104" s="142" t="s">
        <v>52</v>
      </c>
      <c r="P104" s="143">
        <f t="shared" si="1"/>
        <v>0</v>
      </c>
      <c r="Q104" s="143">
        <v>0</v>
      </c>
      <c r="R104" s="143">
        <f t="shared" si="2"/>
        <v>0</v>
      </c>
      <c r="S104" s="143">
        <v>0</v>
      </c>
      <c r="T104" s="144">
        <f t="shared" si="3"/>
        <v>0</v>
      </c>
      <c r="AR104" s="145" t="s">
        <v>318</v>
      </c>
      <c r="AT104" s="145" t="s">
        <v>313</v>
      </c>
      <c r="AU104" s="145" t="s">
        <v>88</v>
      </c>
      <c r="AY104" s="18" t="s">
        <v>311</v>
      </c>
      <c r="BE104" s="146">
        <f t="shared" si="4"/>
        <v>0</v>
      </c>
      <c r="BF104" s="146">
        <f t="shared" si="5"/>
        <v>0</v>
      </c>
      <c r="BG104" s="146">
        <f t="shared" si="6"/>
        <v>0</v>
      </c>
      <c r="BH104" s="146">
        <f t="shared" si="7"/>
        <v>0</v>
      </c>
      <c r="BI104" s="146">
        <f t="shared" si="8"/>
        <v>0</v>
      </c>
      <c r="BJ104" s="18" t="s">
        <v>88</v>
      </c>
      <c r="BK104" s="146">
        <f t="shared" si="9"/>
        <v>0</v>
      </c>
      <c r="BL104" s="18" t="s">
        <v>318</v>
      </c>
      <c r="BM104" s="145" t="s">
        <v>539</v>
      </c>
    </row>
    <row r="105" spans="2:65" s="1" customFormat="1" ht="24.2" customHeight="1" x14ac:dyDescent="0.2">
      <c r="B105" s="34"/>
      <c r="C105" s="134" t="s">
        <v>427</v>
      </c>
      <c r="D105" s="134" t="s">
        <v>313</v>
      </c>
      <c r="E105" s="135" t="s">
        <v>7533</v>
      </c>
      <c r="F105" s="136" t="s">
        <v>7534</v>
      </c>
      <c r="G105" s="137" t="s">
        <v>2109</v>
      </c>
      <c r="H105" s="138">
        <v>8</v>
      </c>
      <c r="I105" s="139"/>
      <c r="J105" s="140">
        <f t="shared" si="0"/>
        <v>0</v>
      </c>
      <c r="K105" s="136" t="s">
        <v>43</v>
      </c>
      <c r="L105" s="34"/>
      <c r="M105" s="141" t="s">
        <v>43</v>
      </c>
      <c r="N105" s="142" t="s">
        <v>52</v>
      </c>
      <c r="P105" s="143">
        <f t="shared" si="1"/>
        <v>0</v>
      </c>
      <c r="Q105" s="143">
        <v>0</v>
      </c>
      <c r="R105" s="143">
        <f t="shared" si="2"/>
        <v>0</v>
      </c>
      <c r="S105" s="143">
        <v>0</v>
      </c>
      <c r="T105" s="144">
        <f t="shared" si="3"/>
        <v>0</v>
      </c>
      <c r="AR105" s="145" t="s">
        <v>318</v>
      </c>
      <c r="AT105" s="145" t="s">
        <v>313</v>
      </c>
      <c r="AU105" s="145" t="s">
        <v>88</v>
      </c>
      <c r="AY105" s="18" t="s">
        <v>311</v>
      </c>
      <c r="BE105" s="146">
        <f t="shared" si="4"/>
        <v>0</v>
      </c>
      <c r="BF105" s="146">
        <f t="shared" si="5"/>
        <v>0</v>
      </c>
      <c r="BG105" s="146">
        <f t="shared" si="6"/>
        <v>0</v>
      </c>
      <c r="BH105" s="146">
        <f t="shared" si="7"/>
        <v>0</v>
      </c>
      <c r="BI105" s="146">
        <f t="shared" si="8"/>
        <v>0</v>
      </c>
      <c r="BJ105" s="18" t="s">
        <v>88</v>
      </c>
      <c r="BK105" s="146">
        <f t="shared" si="9"/>
        <v>0</v>
      </c>
      <c r="BL105" s="18" t="s">
        <v>318</v>
      </c>
      <c r="BM105" s="145" t="s">
        <v>551</v>
      </c>
    </row>
    <row r="106" spans="2:65" s="1" customFormat="1" ht="24.2" customHeight="1" x14ac:dyDescent="0.2">
      <c r="B106" s="34"/>
      <c r="C106" s="134" t="s">
        <v>208</v>
      </c>
      <c r="D106" s="134" t="s">
        <v>313</v>
      </c>
      <c r="E106" s="135" t="s">
        <v>7535</v>
      </c>
      <c r="F106" s="136" t="s">
        <v>7536</v>
      </c>
      <c r="G106" s="137" t="s">
        <v>2109</v>
      </c>
      <c r="H106" s="138">
        <v>10</v>
      </c>
      <c r="I106" s="139"/>
      <c r="J106" s="140">
        <f t="shared" si="0"/>
        <v>0</v>
      </c>
      <c r="K106" s="136" t="s">
        <v>43</v>
      </c>
      <c r="L106" s="34"/>
      <c r="M106" s="141" t="s">
        <v>43</v>
      </c>
      <c r="N106" s="142" t="s">
        <v>52</v>
      </c>
      <c r="P106" s="143">
        <f t="shared" si="1"/>
        <v>0</v>
      </c>
      <c r="Q106" s="143">
        <v>0</v>
      </c>
      <c r="R106" s="143">
        <f t="shared" si="2"/>
        <v>0</v>
      </c>
      <c r="S106" s="143">
        <v>0</v>
      </c>
      <c r="T106" s="144">
        <f t="shared" si="3"/>
        <v>0</v>
      </c>
      <c r="AR106" s="145" t="s">
        <v>318</v>
      </c>
      <c r="AT106" s="145" t="s">
        <v>313</v>
      </c>
      <c r="AU106" s="145" t="s">
        <v>88</v>
      </c>
      <c r="AY106" s="18" t="s">
        <v>311</v>
      </c>
      <c r="BE106" s="146">
        <f t="shared" si="4"/>
        <v>0</v>
      </c>
      <c r="BF106" s="146">
        <f t="shared" si="5"/>
        <v>0</v>
      </c>
      <c r="BG106" s="146">
        <f t="shared" si="6"/>
        <v>0</v>
      </c>
      <c r="BH106" s="146">
        <f t="shared" si="7"/>
        <v>0</v>
      </c>
      <c r="BI106" s="146">
        <f t="shared" si="8"/>
        <v>0</v>
      </c>
      <c r="BJ106" s="18" t="s">
        <v>88</v>
      </c>
      <c r="BK106" s="146">
        <f t="shared" si="9"/>
        <v>0</v>
      </c>
      <c r="BL106" s="18" t="s">
        <v>318</v>
      </c>
      <c r="BM106" s="145" t="s">
        <v>562</v>
      </c>
    </row>
    <row r="107" spans="2:65" s="1" customFormat="1" ht="16.5" customHeight="1" x14ac:dyDescent="0.2">
      <c r="B107" s="34"/>
      <c r="C107" s="134" t="s">
        <v>438</v>
      </c>
      <c r="D107" s="134" t="s">
        <v>313</v>
      </c>
      <c r="E107" s="135" t="s">
        <v>7537</v>
      </c>
      <c r="F107" s="136" t="s">
        <v>7538</v>
      </c>
      <c r="G107" s="137" t="s">
        <v>2109</v>
      </c>
      <c r="H107" s="138">
        <v>7</v>
      </c>
      <c r="I107" s="139"/>
      <c r="J107" s="140">
        <f t="shared" si="0"/>
        <v>0</v>
      </c>
      <c r="K107" s="136" t="s">
        <v>43</v>
      </c>
      <c r="L107" s="34"/>
      <c r="M107" s="141" t="s">
        <v>43</v>
      </c>
      <c r="N107" s="142" t="s">
        <v>52</v>
      </c>
      <c r="P107" s="143">
        <f t="shared" si="1"/>
        <v>0</v>
      </c>
      <c r="Q107" s="143">
        <v>0</v>
      </c>
      <c r="R107" s="143">
        <f t="shared" si="2"/>
        <v>0</v>
      </c>
      <c r="S107" s="143">
        <v>0</v>
      </c>
      <c r="T107" s="144">
        <f t="shared" si="3"/>
        <v>0</v>
      </c>
      <c r="AR107" s="145" t="s">
        <v>318</v>
      </c>
      <c r="AT107" s="145" t="s">
        <v>313</v>
      </c>
      <c r="AU107" s="145" t="s">
        <v>88</v>
      </c>
      <c r="AY107" s="18" t="s">
        <v>311</v>
      </c>
      <c r="BE107" s="146">
        <f t="shared" si="4"/>
        <v>0</v>
      </c>
      <c r="BF107" s="146">
        <f t="shared" si="5"/>
        <v>0</v>
      </c>
      <c r="BG107" s="146">
        <f t="shared" si="6"/>
        <v>0</v>
      </c>
      <c r="BH107" s="146">
        <f t="shared" si="7"/>
        <v>0</v>
      </c>
      <c r="BI107" s="146">
        <f t="shared" si="8"/>
        <v>0</v>
      </c>
      <c r="BJ107" s="18" t="s">
        <v>88</v>
      </c>
      <c r="BK107" s="146">
        <f t="shared" si="9"/>
        <v>0</v>
      </c>
      <c r="BL107" s="18" t="s">
        <v>318</v>
      </c>
      <c r="BM107" s="145" t="s">
        <v>575</v>
      </c>
    </row>
    <row r="108" spans="2:65" s="1" customFormat="1" ht="16.5" customHeight="1" x14ac:dyDescent="0.2">
      <c r="B108" s="34"/>
      <c r="C108" s="134" t="s">
        <v>7</v>
      </c>
      <c r="D108" s="134" t="s">
        <v>313</v>
      </c>
      <c r="E108" s="135" t="s">
        <v>7539</v>
      </c>
      <c r="F108" s="136" t="s">
        <v>7540</v>
      </c>
      <c r="G108" s="137" t="s">
        <v>2109</v>
      </c>
      <c r="H108" s="138">
        <v>5</v>
      </c>
      <c r="I108" s="139"/>
      <c r="J108" s="140">
        <f t="shared" si="0"/>
        <v>0</v>
      </c>
      <c r="K108" s="136" t="s">
        <v>43</v>
      </c>
      <c r="L108" s="34"/>
      <c r="M108" s="141" t="s">
        <v>43</v>
      </c>
      <c r="N108" s="142" t="s">
        <v>52</v>
      </c>
      <c r="P108" s="143">
        <f t="shared" si="1"/>
        <v>0</v>
      </c>
      <c r="Q108" s="143">
        <v>0</v>
      </c>
      <c r="R108" s="143">
        <f t="shared" si="2"/>
        <v>0</v>
      </c>
      <c r="S108" s="143">
        <v>0</v>
      </c>
      <c r="T108" s="144">
        <f t="shared" si="3"/>
        <v>0</v>
      </c>
      <c r="AR108" s="145" t="s">
        <v>318</v>
      </c>
      <c r="AT108" s="145" t="s">
        <v>313</v>
      </c>
      <c r="AU108" s="145" t="s">
        <v>88</v>
      </c>
      <c r="AY108" s="18" t="s">
        <v>311</v>
      </c>
      <c r="BE108" s="146">
        <f t="shared" si="4"/>
        <v>0</v>
      </c>
      <c r="BF108" s="146">
        <f t="shared" si="5"/>
        <v>0</v>
      </c>
      <c r="BG108" s="146">
        <f t="shared" si="6"/>
        <v>0</v>
      </c>
      <c r="BH108" s="146">
        <f t="shared" si="7"/>
        <v>0</v>
      </c>
      <c r="BI108" s="146">
        <f t="shared" si="8"/>
        <v>0</v>
      </c>
      <c r="BJ108" s="18" t="s">
        <v>88</v>
      </c>
      <c r="BK108" s="146">
        <f t="shared" si="9"/>
        <v>0</v>
      </c>
      <c r="BL108" s="18" t="s">
        <v>318</v>
      </c>
      <c r="BM108" s="145" t="s">
        <v>588</v>
      </c>
    </row>
    <row r="109" spans="2:65" s="1" customFormat="1" ht="16.5" customHeight="1" x14ac:dyDescent="0.2">
      <c r="B109" s="34"/>
      <c r="C109" s="134" t="s">
        <v>455</v>
      </c>
      <c r="D109" s="134" t="s">
        <v>313</v>
      </c>
      <c r="E109" s="135" t="s">
        <v>7541</v>
      </c>
      <c r="F109" s="136" t="s">
        <v>7542</v>
      </c>
      <c r="G109" s="137" t="s">
        <v>2109</v>
      </c>
      <c r="H109" s="138">
        <v>15</v>
      </c>
      <c r="I109" s="139"/>
      <c r="J109" s="140">
        <f t="shared" si="0"/>
        <v>0</v>
      </c>
      <c r="K109" s="136" t="s">
        <v>43</v>
      </c>
      <c r="L109" s="34"/>
      <c r="M109" s="141" t="s">
        <v>43</v>
      </c>
      <c r="N109" s="142" t="s">
        <v>52</v>
      </c>
      <c r="P109" s="143">
        <f t="shared" si="1"/>
        <v>0</v>
      </c>
      <c r="Q109" s="143">
        <v>0</v>
      </c>
      <c r="R109" s="143">
        <f t="shared" si="2"/>
        <v>0</v>
      </c>
      <c r="S109" s="143">
        <v>0</v>
      </c>
      <c r="T109" s="144">
        <f t="shared" si="3"/>
        <v>0</v>
      </c>
      <c r="AR109" s="145" t="s">
        <v>318</v>
      </c>
      <c r="AT109" s="145" t="s">
        <v>313</v>
      </c>
      <c r="AU109" s="145" t="s">
        <v>88</v>
      </c>
      <c r="AY109" s="18" t="s">
        <v>311</v>
      </c>
      <c r="BE109" s="146">
        <f t="shared" si="4"/>
        <v>0</v>
      </c>
      <c r="BF109" s="146">
        <f t="shared" si="5"/>
        <v>0</v>
      </c>
      <c r="BG109" s="146">
        <f t="shared" si="6"/>
        <v>0</v>
      </c>
      <c r="BH109" s="146">
        <f t="shared" si="7"/>
        <v>0</v>
      </c>
      <c r="BI109" s="146">
        <f t="shared" si="8"/>
        <v>0</v>
      </c>
      <c r="BJ109" s="18" t="s">
        <v>88</v>
      </c>
      <c r="BK109" s="146">
        <f t="shared" si="9"/>
        <v>0</v>
      </c>
      <c r="BL109" s="18" t="s">
        <v>318</v>
      </c>
      <c r="BM109" s="145" t="s">
        <v>599</v>
      </c>
    </row>
    <row r="110" spans="2:65" s="11" customFormat="1" ht="25.9" customHeight="1" x14ac:dyDescent="0.2">
      <c r="B110" s="122"/>
      <c r="D110" s="123" t="s">
        <v>80</v>
      </c>
      <c r="E110" s="124" t="s">
        <v>7364</v>
      </c>
      <c r="F110" s="124" t="s">
        <v>7351</v>
      </c>
      <c r="I110" s="125"/>
      <c r="J110" s="126">
        <f>BK110</f>
        <v>0</v>
      </c>
      <c r="L110" s="122"/>
      <c r="M110" s="127"/>
      <c r="P110" s="128">
        <f>SUM(P111:P144)</f>
        <v>0</v>
      </c>
      <c r="R110" s="128">
        <f>SUM(R111:R144)</f>
        <v>0</v>
      </c>
      <c r="T110" s="129">
        <f>SUM(T111:T144)</f>
        <v>0</v>
      </c>
      <c r="AR110" s="123" t="s">
        <v>88</v>
      </c>
      <c r="AT110" s="130" t="s">
        <v>80</v>
      </c>
      <c r="AU110" s="130" t="s">
        <v>81</v>
      </c>
      <c r="AY110" s="123" t="s">
        <v>311</v>
      </c>
      <c r="BK110" s="131">
        <f>SUM(BK111:BK144)</f>
        <v>0</v>
      </c>
    </row>
    <row r="111" spans="2:65" s="1" customFormat="1" ht="16.5" customHeight="1" x14ac:dyDescent="0.2">
      <c r="B111" s="34"/>
      <c r="C111" s="134" t="s">
        <v>462</v>
      </c>
      <c r="D111" s="134" t="s">
        <v>313</v>
      </c>
      <c r="E111" s="135" t="s">
        <v>7543</v>
      </c>
      <c r="F111" s="136" t="s">
        <v>7544</v>
      </c>
      <c r="G111" s="137" t="s">
        <v>2109</v>
      </c>
      <c r="H111" s="138">
        <v>8</v>
      </c>
      <c r="I111" s="139"/>
      <c r="J111" s="140">
        <f t="shared" ref="J111:J144" si="10">ROUND(I111*H111,2)</f>
        <v>0</v>
      </c>
      <c r="K111" s="136" t="s">
        <v>43</v>
      </c>
      <c r="L111" s="34"/>
      <c r="M111" s="141" t="s">
        <v>43</v>
      </c>
      <c r="N111" s="142" t="s">
        <v>52</v>
      </c>
      <c r="P111" s="143">
        <f t="shared" ref="P111:P144" si="11">O111*H111</f>
        <v>0</v>
      </c>
      <c r="Q111" s="143">
        <v>0</v>
      </c>
      <c r="R111" s="143">
        <f t="shared" ref="R111:R144" si="12">Q111*H111</f>
        <v>0</v>
      </c>
      <c r="S111" s="143">
        <v>0</v>
      </c>
      <c r="T111" s="144">
        <f t="shared" ref="T111:T144" si="13">S111*H111</f>
        <v>0</v>
      </c>
      <c r="AR111" s="145" t="s">
        <v>318</v>
      </c>
      <c r="AT111" s="145" t="s">
        <v>313</v>
      </c>
      <c r="AU111" s="145" t="s">
        <v>88</v>
      </c>
      <c r="AY111" s="18" t="s">
        <v>311</v>
      </c>
      <c r="BE111" s="146">
        <f t="shared" ref="BE111:BE144" si="14">IF(N111="základní",J111,0)</f>
        <v>0</v>
      </c>
      <c r="BF111" s="146">
        <f t="shared" ref="BF111:BF144" si="15">IF(N111="snížená",J111,0)</f>
        <v>0</v>
      </c>
      <c r="BG111" s="146">
        <f t="shared" ref="BG111:BG144" si="16">IF(N111="zákl. přenesená",J111,0)</f>
        <v>0</v>
      </c>
      <c r="BH111" s="146">
        <f t="shared" ref="BH111:BH144" si="17">IF(N111="sníž. přenesená",J111,0)</f>
        <v>0</v>
      </c>
      <c r="BI111" s="146">
        <f t="shared" ref="BI111:BI144" si="18">IF(N111="nulová",J111,0)</f>
        <v>0</v>
      </c>
      <c r="BJ111" s="18" t="s">
        <v>88</v>
      </c>
      <c r="BK111" s="146">
        <f t="shared" ref="BK111:BK144" si="19">ROUND(I111*H111,2)</f>
        <v>0</v>
      </c>
      <c r="BL111" s="18" t="s">
        <v>318</v>
      </c>
      <c r="BM111" s="145" t="s">
        <v>611</v>
      </c>
    </row>
    <row r="112" spans="2:65" s="1" customFormat="1" ht="16.5" customHeight="1" x14ac:dyDescent="0.2">
      <c r="B112" s="34"/>
      <c r="C112" s="134" t="s">
        <v>476</v>
      </c>
      <c r="D112" s="134" t="s">
        <v>313</v>
      </c>
      <c r="E112" s="135" t="s">
        <v>7545</v>
      </c>
      <c r="F112" s="136" t="s">
        <v>7546</v>
      </c>
      <c r="G112" s="137" t="s">
        <v>2109</v>
      </c>
      <c r="H112" s="138">
        <v>10</v>
      </c>
      <c r="I112" s="139"/>
      <c r="J112" s="140">
        <f t="shared" si="10"/>
        <v>0</v>
      </c>
      <c r="K112" s="136" t="s">
        <v>43</v>
      </c>
      <c r="L112" s="34"/>
      <c r="M112" s="141" t="s">
        <v>43</v>
      </c>
      <c r="N112" s="142" t="s">
        <v>52</v>
      </c>
      <c r="P112" s="143">
        <f t="shared" si="11"/>
        <v>0</v>
      </c>
      <c r="Q112" s="143">
        <v>0</v>
      </c>
      <c r="R112" s="143">
        <f t="shared" si="12"/>
        <v>0</v>
      </c>
      <c r="S112" s="143">
        <v>0</v>
      </c>
      <c r="T112" s="144">
        <f t="shared" si="13"/>
        <v>0</v>
      </c>
      <c r="AR112" s="145" t="s">
        <v>318</v>
      </c>
      <c r="AT112" s="145" t="s">
        <v>313</v>
      </c>
      <c r="AU112" s="145" t="s">
        <v>88</v>
      </c>
      <c r="AY112" s="18" t="s">
        <v>311</v>
      </c>
      <c r="BE112" s="146">
        <f t="shared" si="14"/>
        <v>0</v>
      </c>
      <c r="BF112" s="146">
        <f t="shared" si="15"/>
        <v>0</v>
      </c>
      <c r="BG112" s="146">
        <f t="shared" si="16"/>
        <v>0</v>
      </c>
      <c r="BH112" s="146">
        <f t="shared" si="17"/>
        <v>0</v>
      </c>
      <c r="BI112" s="146">
        <f t="shared" si="18"/>
        <v>0</v>
      </c>
      <c r="BJ112" s="18" t="s">
        <v>88</v>
      </c>
      <c r="BK112" s="146">
        <f t="shared" si="19"/>
        <v>0</v>
      </c>
      <c r="BL112" s="18" t="s">
        <v>318</v>
      </c>
      <c r="BM112" s="145" t="s">
        <v>622</v>
      </c>
    </row>
    <row r="113" spans="2:65" s="1" customFormat="1" ht="16.5" customHeight="1" x14ac:dyDescent="0.2">
      <c r="B113" s="34"/>
      <c r="C113" s="134" t="s">
        <v>481</v>
      </c>
      <c r="D113" s="134" t="s">
        <v>313</v>
      </c>
      <c r="E113" s="135" t="s">
        <v>7547</v>
      </c>
      <c r="F113" s="136" t="s">
        <v>7548</v>
      </c>
      <c r="G113" s="137" t="s">
        <v>2109</v>
      </c>
      <c r="H113" s="138">
        <v>4</v>
      </c>
      <c r="I113" s="139"/>
      <c r="J113" s="140">
        <f t="shared" si="10"/>
        <v>0</v>
      </c>
      <c r="K113" s="136" t="s">
        <v>43</v>
      </c>
      <c r="L113" s="34"/>
      <c r="M113" s="141" t="s">
        <v>43</v>
      </c>
      <c r="N113" s="142" t="s">
        <v>52</v>
      </c>
      <c r="P113" s="143">
        <f t="shared" si="11"/>
        <v>0</v>
      </c>
      <c r="Q113" s="143">
        <v>0</v>
      </c>
      <c r="R113" s="143">
        <f t="shared" si="12"/>
        <v>0</v>
      </c>
      <c r="S113" s="143">
        <v>0</v>
      </c>
      <c r="T113" s="144">
        <f t="shared" si="13"/>
        <v>0</v>
      </c>
      <c r="AR113" s="145" t="s">
        <v>318</v>
      </c>
      <c r="AT113" s="145" t="s">
        <v>313</v>
      </c>
      <c r="AU113" s="145" t="s">
        <v>88</v>
      </c>
      <c r="AY113" s="18" t="s">
        <v>311</v>
      </c>
      <c r="BE113" s="146">
        <f t="shared" si="14"/>
        <v>0</v>
      </c>
      <c r="BF113" s="146">
        <f t="shared" si="15"/>
        <v>0</v>
      </c>
      <c r="BG113" s="146">
        <f t="shared" si="16"/>
        <v>0</v>
      </c>
      <c r="BH113" s="146">
        <f t="shared" si="17"/>
        <v>0</v>
      </c>
      <c r="BI113" s="146">
        <f t="shared" si="18"/>
        <v>0</v>
      </c>
      <c r="BJ113" s="18" t="s">
        <v>88</v>
      </c>
      <c r="BK113" s="146">
        <f t="shared" si="19"/>
        <v>0</v>
      </c>
      <c r="BL113" s="18" t="s">
        <v>318</v>
      </c>
      <c r="BM113" s="145" t="s">
        <v>633</v>
      </c>
    </row>
    <row r="114" spans="2:65" s="1" customFormat="1" ht="16.5" customHeight="1" x14ac:dyDescent="0.2">
      <c r="B114" s="34"/>
      <c r="C114" s="134" t="s">
        <v>490</v>
      </c>
      <c r="D114" s="134" t="s">
        <v>313</v>
      </c>
      <c r="E114" s="135" t="s">
        <v>7549</v>
      </c>
      <c r="F114" s="136" t="s">
        <v>7550</v>
      </c>
      <c r="G114" s="137" t="s">
        <v>2109</v>
      </c>
      <c r="H114" s="138">
        <v>15</v>
      </c>
      <c r="I114" s="139"/>
      <c r="J114" s="140">
        <f t="shared" si="10"/>
        <v>0</v>
      </c>
      <c r="K114" s="136" t="s">
        <v>43</v>
      </c>
      <c r="L114" s="34"/>
      <c r="M114" s="141" t="s">
        <v>43</v>
      </c>
      <c r="N114" s="142" t="s">
        <v>52</v>
      </c>
      <c r="P114" s="143">
        <f t="shared" si="11"/>
        <v>0</v>
      </c>
      <c r="Q114" s="143">
        <v>0</v>
      </c>
      <c r="R114" s="143">
        <f t="shared" si="12"/>
        <v>0</v>
      </c>
      <c r="S114" s="143">
        <v>0</v>
      </c>
      <c r="T114" s="144">
        <f t="shared" si="13"/>
        <v>0</v>
      </c>
      <c r="AR114" s="145" t="s">
        <v>318</v>
      </c>
      <c r="AT114" s="145" t="s">
        <v>313</v>
      </c>
      <c r="AU114" s="145" t="s">
        <v>88</v>
      </c>
      <c r="AY114" s="18" t="s">
        <v>311</v>
      </c>
      <c r="BE114" s="146">
        <f t="shared" si="14"/>
        <v>0</v>
      </c>
      <c r="BF114" s="146">
        <f t="shared" si="15"/>
        <v>0</v>
      </c>
      <c r="BG114" s="146">
        <f t="shared" si="16"/>
        <v>0</v>
      </c>
      <c r="BH114" s="146">
        <f t="shared" si="17"/>
        <v>0</v>
      </c>
      <c r="BI114" s="146">
        <f t="shared" si="18"/>
        <v>0</v>
      </c>
      <c r="BJ114" s="18" t="s">
        <v>88</v>
      </c>
      <c r="BK114" s="146">
        <f t="shared" si="19"/>
        <v>0</v>
      </c>
      <c r="BL114" s="18" t="s">
        <v>318</v>
      </c>
      <c r="BM114" s="145" t="s">
        <v>645</v>
      </c>
    </row>
    <row r="115" spans="2:65" s="1" customFormat="1" ht="16.5" customHeight="1" x14ac:dyDescent="0.2">
      <c r="B115" s="34"/>
      <c r="C115" s="134" t="s">
        <v>495</v>
      </c>
      <c r="D115" s="134" t="s">
        <v>313</v>
      </c>
      <c r="E115" s="135" t="s">
        <v>7551</v>
      </c>
      <c r="F115" s="136" t="s">
        <v>7552</v>
      </c>
      <c r="G115" s="137" t="s">
        <v>2109</v>
      </c>
      <c r="H115" s="138">
        <v>10</v>
      </c>
      <c r="I115" s="139"/>
      <c r="J115" s="140">
        <f t="shared" si="10"/>
        <v>0</v>
      </c>
      <c r="K115" s="136" t="s">
        <v>43</v>
      </c>
      <c r="L115" s="34"/>
      <c r="M115" s="141" t="s">
        <v>43</v>
      </c>
      <c r="N115" s="142" t="s">
        <v>52</v>
      </c>
      <c r="P115" s="143">
        <f t="shared" si="11"/>
        <v>0</v>
      </c>
      <c r="Q115" s="143">
        <v>0</v>
      </c>
      <c r="R115" s="143">
        <f t="shared" si="12"/>
        <v>0</v>
      </c>
      <c r="S115" s="143">
        <v>0</v>
      </c>
      <c r="T115" s="144">
        <f t="shared" si="13"/>
        <v>0</v>
      </c>
      <c r="AR115" s="145" t="s">
        <v>318</v>
      </c>
      <c r="AT115" s="145" t="s">
        <v>313</v>
      </c>
      <c r="AU115" s="145" t="s">
        <v>88</v>
      </c>
      <c r="AY115" s="18" t="s">
        <v>311</v>
      </c>
      <c r="BE115" s="146">
        <f t="shared" si="14"/>
        <v>0</v>
      </c>
      <c r="BF115" s="146">
        <f t="shared" si="15"/>
        <v>0</v>
      </c>
      <c r="BG115" s="146">
        <f t="shared" si="16"/>
        <v>0</v>
      </c>
      <c r="BH115" s="146">
        <f t="shared" si="17"/>
        <v>0</v>
      </c>
      <c r="BI115" s="146">
        <f t="shared" si="18"/>
        <v>0</v>
      </c>
      <c r="BJ115" s="18" t="s">
        <v>88</v>
      </c>
      <c r="BK115" s="146">
        <f t="shared" si="19"/>
        <v>0</v>
      </c>
      <c r="BL115" s="18" t="s">
        <v>318</v>
      </c>
      <c r="BM115" s="145" t="s">
        <v>657</v>
      </c>
    </row>
    <row r="116" spans="2:65" s="1" customFormat="1" ht="16.5" customHeight="1" x14ac:dyDescent="0.2">
      <c r="B116" s="34"/>
      <c r="C116" s="134" t="s">
        <v>502</v>
      </c>
      <c r="D116" s="134" t="s">
        <v>313</v>
      </c>
      <c r="E116" s="135" t="s">
        <v>7553</v>
      </c>
      <c r="F116" s="136" t="s">
        <v>7554</v>
      </c>
      <c r="G116" s="137" t="s">
        <v>2109</v>
      </c>
      <c r="H116" s="138">
        <v>8</v>
      </c>
      <c r="I116" s="139"/>
      <c r="J116" s="140">
        <f t="shared" si="10"/>
        <v>0</v>
      </c>
      <c r="K116" s="136" t="s">
        <v>43</v>
      </c>
      <c r="L116" s="34"/>
      <c r="M116" s="141" t="s">
        <v>43</v>
      </c>
      <c r="N116" s="142" t="s">
        <v>52</v>
      </c>
      <c r="P116" s="143">
        <f t="shared" si="11"/>
        <v>0</v>
      </c>
      <c r="Q116" s="143">
        <v>0</v>
      </c>
      <c r="R116" s="143">
        <f t="shared" si="12"/>
        <v>0</v>
      </c>
      <c r="S116" s="143">
        <v>0</v>
      </c>
      <c r="T116" s="144">
        <f t="shared" si="13"/>
        <v>0</v>
      </c>
      <c r="AR116" s="145" t="s">
        <v>318</v>
      </c>
      <c r="AT116" s="145" t="s">
        <v>313</v>
      </c>
      <c r="AU116" s="145" t="s">
        <v>88</v>
      </c>
      <c r="AY116" s="18" t="s">
        <v>311</v>
      </c>
      <c r="BE116" s="146">
        <f t="shared" si="14"/>
        <v>0</v>
      </c>
      <c r="BF116" s="146">
        <f t="shared" si="15"/>
        <v>0</v>
      </c>
      <c r="BG116" s="146">
        <f t="shared" si="16"/>
        <v>0</v>
      </c>
      <c r="BH116" s="146">
        <f t="shared" si="17"/>
        <v>0</v>
      </c>
      <c r="BI116" s="146">
        <f t="shared" si="18"/>
        <v>0</v>
      </c>
      <c r="BJ116" s="18" t="s">
        <v>88</v>
      </c>
      <c r="BK116" s="146">
        <f t="shared" si="19"/>
        <v>0</v>
      </c>
      <c r="BL116" s="18" t="s">
        <v>318</v>
      </c>
      <c r="BM116" s="145" t="s">
        <v>672</v>
      </c>
    </row>
    <row r="117" spans="2:65" s="1" customFormat="1" ht="16.5" customHeight="1" x14ac:dyDescent="0.2">
      <c r="B117" s="34"/>
      <c r="C117" s="134" t="s">
        <v>510</v>
      </c>
      <c r="D117" s="134" t="s">
        <v>313</v>
      </c>
      <c r="E117" s="135" t="s">
        <v>7555</v>
      </c>
      <c r="F117" s="136" t="s">
        <v>7556</v>
      </c>
      <c r="G117" s="137" t="s">
        <v>2109</v>
      </c>
      <c r="H117" s="138">
        <v>2</v>
      </c>
      <c r="I117" s="139"/>
      <c r="J117" s="140">
        <f t="shared" si="10"/>
        <v>0</v>
      </c>
      <c r="K117" s="136" t="s">
        <v>43</v>
      </c>
      <c r="L117" s="34"/>
      <c r="M117" s="141" t="s">
        <v>43</v>
      </c>
      <c r="N117" s="142" t="s">
        <v>52</v>
      </c>
      <c r="P117" s="143">
        <f t="shared" si="11"/>
        <v>0</v>
      </c>
      <c r="Q117" s="143">
        <v>0</v>
      </c>
      <c r="R117" s="143">
        <f t="shared" si="12"/>
        <v>0</v>
      </c>
      <c r="S117" s="143">
        <v>0</v>
      </c>
      <c r="T117" s="144">
        <f t="shared" si="13"/>
        <v>0</v>
      </c>
      <c r="AR117" s="145" t="s">
        <v>318</v>
      </c>
      <c r="AT117" s="145" t="s">
        <v>313</v>
      </c>
      <c r="AU117" s="145" t="s">
        <v>88</v>
      </c>
      <c r="AY117" s="18" t="s">
        <v>311</v>
      </c>
      <c r="BE117" s="146">
        <f t="shared" si="14"/>
        <v>0</v>
      </c>
      <c r="BF117" s="146">
        <f t="shared" si="15"/>
        <v>0</v>
      </c>
      <c r="BG117" s="146">
        <f t="shared" si="16"/>
        <v>0</v>
      </c>
      <c r="BH117" s="146">
        <f t="shared" si="17"/>
        <v>0</v>
      </c>
      <c r="BI117" s="146">
        <f t="shared" si="18"/>
        <v>0</v>
      </c>
      <c r="BJ117" s="18" t="s">
        <v>88</v>
      </c>
      <c r="BK117" s="146">
        <f t="shared" si="19"/>
        <v>0</v>
      </c>
      <c r="BL117" s="18" t="s">
        <v>318</v>
      </c>
      <c r="BM117" s="145" t="s">
        <v>686</v>
      </c>
    </row>
    <row r="118" spans="2:65" s="1" customFormat="1" ht="16.5" customHeight="1" x14ac:dyDescent="0.2">
      <c r="B118" s="34"/>
      <c r="C118" s="134" t="s">
        <v>518</v>
      </c>
      <c r="D118" s="134" t="s">
        <v>313</v>
      </c>
      <c r="E118" s="135" t="s">
        <v>7557</v>
      </c>
      <c r="F118" s="136" t="s">
        <v>7558</v>
      </c>
      <c r="G118" s="137" t="s">
        <v>2109</v>
      </c>
      <c r="H118" s="138">
        <v>2</v>
      </c>
      <c r="I118" s="139"/>
      <c r="J118" s="140">
        <f t="shared" si="10"/>
        <v>0</v>
      </c>
      <c r="K118" s="136" t="s">
        <v>43</v>
      </c>
      <c r="L118" s="34"/>
      <c r="M118" s="141" t="s">
        <v>43</v>
      </c>
      <c r="N118" s="142" t="s">
        <v>52</v>
      </c>
      <c r="P118" s="143">
        <f t="shared" si="11"/>
        <v>0</v>
      </c>
      <c r="Q118" s="143">
        <v>0</v>
      </c>
      <c r="R118" s="143">
        <f t="shared" si="12"/>
        <v>0</v>
      </c>
      <c r="S118" s="143">
        <v>0</v>
      </c>
      <c r="T118" s="144">
        <f t="shared" si="13"/>
        <v>0</v>
      </c>
      <c r="AR118" s="145" t="s">
        <v>318</v>
      </c>
      <c r="AT118" s="145" t="s">
        <v>313</v>
      </c>
      <c r="AU118" s="145" t="s">
        <v>88</v>
      </c>
      <c r="AY118" s="18" t="s">
        <v>311</v>
      </c>
      <c r="BE118" s="146">
        <f t="shared" si="14"/>
        <v>0</v>
      </c>
      <c r="BF118" s="146">
        <f t="shared" si="15"/>
        <v>0</v>
      </c>
      <c r="BG118" s="146">
        <f t="shared" si="16"/>
        <v>0</v>
      </c>
      <c r="BH118" s="146">
        <f t="shared" si="17"/>
        <v>0</v>
      </c>
      <c r="BI118" s="146">
        <f t="shared" si="18"/>
        <v>0</v>
      </c>
      <c r="BJ118" s="18" t="s">
        <v>88</v>
      </c>
      <c r="BK118" s="146">
        <f t="shared" si="19"/>
        <v>0</v>
      </c>
      <c r="BL118" s="18" t="s">
        <v>318</v>
      </c>
      <c r="BM118" s="145" t="s">
        <v>698</v>
      </c>
    </row>
    <row r="119" spans="2:65" s="1" customFormat="1" ht="16.5" customHeight="1" x14ac:dyDescent="0.2">
      <c r="B119" s="34"/>
      <c r="C119" s="134" t="s">
        <v>523</v>
      </c>
      <c r="D119" s="134" t="s">
        <v>313</v>
      </c>
      <c r="E119" s="135" t="s">
        <v>7559</v>
      </c>
      <c r="F119" s="136" t="s">
        <v>7560</v>
      </c>
      <c r="G119" s="137" t="s">
        <v>2109</v>
      </c>
      <c r="H119" s="138">
        <v>1</v>
      </c>
      <c r="I119" s="139"/>
      <c r="J119" s="140">
        <f t="shared" si="10"/>
        <v>0</v>
      </c>
      <c r="K119" s="136" t="s">
        <v>43</v>
      </c>
      <c r="L119" s="34"/>
      <c r="M119" s="141" t="s">
        <v>43</v>
      </c>
      <c r="N119" s="142" t="s">
        <v>52</v>
      </c>
      <c r="P119" s="143">
        <f t="shared" si="11"/>
        <v>0</v>
      </c>
      <c r="Q119" s="143">
        <v>0</v>
      </c>
      <c r="R119" s="143">
        <f t="shared" si="12"/>
        <v>0</v>
      </c>
      <c r="S119" s="143">
        <v>0</v>
      </c>
      <c r="T119" s="144">
        <f t="shared" si="13"/>
        <v>0</v>
      </c>
      <c r="AR119" s="145" t="s">
        <v>318</v>
      </c>
      <c r="AT119" s="145" t="s">
        <v>313</v>
      </c>
      <c r="AU119" s="145" t="s">
        <v>88</v>
      </c>
      <c r="AY119" s="18" t="s">
        <v>311</v>
      </c>
      <c r="BE119" s="146">
        <f t="shared" si="14"/>
        <v>0</v>
      </c>
      <c r="BF119" s="146">
        <f t="shared" si="15"/>
        <v>0</v>
      </c>
      <c r="BG119" s="146">
        <f t="shared" si="16"/>
        <v>0</v>
      </c>
      <c r="BH119" s="146">
        <f t="shared" si="17"/>
        <v>0</v>
      </c>
      <c r="BI119" s="146">
        <f t="shared" si="18"/>
        <v>0</v>
      </c>
      <c r="BJ119" s="18" t="s">
        <v>88</v>
      </c>
      <c r="BK119" s="146">
        <f t="shared" si="19"/>
        <v>0</v>
      </c>
      <c r="BL119" s="18" t="s">
        <v>318</v>
      </c>
      <c r="BM119" s="145" t="s">
        <v>709</v>
      </c>
    </row>
    <row r="120" spans="2:65" s="1" customFormat="1" ht="37.9" customHeight="1" x14ac:dyDescent="0.2">
      <c r="B120" s="34"/>
      <c r="C120" s="134" t="s">
        <v>528</v>
      </c>
      <c r="D120" s="134" t="s">
        <v>313</v>
      </c>
      <c r="E120" s="135" t="s">
        <v>7561</v>
      </c>
      <c r="F120" s="136" t="s">
        <v>7562</v>
      </c>
      <c r="G120" s="137" t="s">
        <v>2109</v>
      </c>
      <c r="H120" s="138">
        <v>8</v>
      </c>
      <c r="I120" s="139"/>
      <c r="J120" s="140">
        <f t="shared" si="10"/>
        <v>0</v>
      </c>
      <c r="K120" s="136" t="s">
        <v>43</v>
      </c>
      <c r="L120" s="34"/>
      <c r="M120" s="141" t="s">
        <v>43</v>
      </c>
      <c r="N120" s="142" t="s">
        <v>52</v>
      </c>
      <c r="P120" s="143">
        <f t="shared" si="11"/>
        <v>0</v>
      </c>
      <c r="Q120" s="143">
        <v>0</v>
      </c>
      <c r="R120" s="143">
        <f t="shared" si="12"/>
        <v>0</v>
      </c>
      <c r="S120" s="143">
        <v>0</v>
      </c>
      <c r="T120" s="144">
        <f t="shared" si="13"/>
        <v>0</v>
      </c>
      <c r="AR120" s="145" t="s">
        <v>318</v>
      </c>
      <c r="AT120" s="145" t="s">
        <v>313</v>
      </c>
      <c r="AU120" s="145" t="s">
        <v>88</v>
      </c>
      <c r="AY120" s="18" t="s">
        <v>311</v>
      </c>
      <c r="BE120" s="146">
        <f t="shared" si="14"/>
        <v>0</v>
      </c>
      <c r="BF120" s="146">
        <f t="shared" si="15"/>
        <v>0</v>
      </c>
      <c r="BG120" s="146">
        <f t="shared" si="16"/>
        <v>0</v>
      </c>
      <c r="BH120" s="146">
        <f t="shared" si="17"/>
        <v>0</v>
      </c>
      <c r="BI120" s="146">
        <f t="shared" si="18"/>
        <v>0</v>
      </c>
      <c r="BJ120" s="18" t="s">
        <v>88</v>
      </c>
      <c r="BK120" s="146">
        <f t="shared" si="19"/>
        <v>0</v>
      </c>
      <c r="BL120" s="18" t="s">
        <v>318</v>
      </c>
      <c r="BM120" s="145" t="s">
        <v>720</v>
      </c>
    </row>
    <row r="121" spans="2:65" s="1" customFormat="1" ht="24.2" customHeight="1" x14ac:dyDescent="0.2">
      <c r="B121" s="34"/>
      <c r="C121" s="134" t="s">
        <v>533</v>
      </c>
      <c r="D121" s="134" t="s">
        <v>313</v>
      </c>
      <c r="E121" s="135" t="s">
        <v>7563</v>
      </c>
      <c r="F121" s="136" t="s">
        <v>7564</v>
      </c>
      <c r="G121" s="137" t="s">
        <v>2109</v>
      </c>
      <c r="H121" s="138">
        <v>8</v>
      </c>
      <c r="I121" s="139"/>
      <c r="J121" s="140">
        <f t="shared" si="10"/>
        <v>0</v>
      </c>
      <c r="K121" s="136" t="s">
        <v>43</v>
      </c>
      <c r="L121" s="34"/>
      <c r="M121" s="141" t="s">
        <v>43</v>
      </c>
      <c r="N121" s="142" t="s">
        <v>52</v>
      </c>
      <c r="P121" s="143">
        <f t="shared" si="11"/>
        <v>0</v>
      </c>
      <c r="Q121" s="143">
        <v>0</v>
      </c>
      <c r="R121" s="143">
        <f t="shared" si="12"/>
        <v>0</v>
      </c>
      <c r="S121" s="143">
        <v>0</v>
      </c>
      <c r="T121" s="144">
        <f t="shared" si="13"/>
        <v>0</v>
      </c>
      <c r="AR121" s="145" t="s">
        <v>318</v>
      </c>
      <c r="AT121" s="145" t="s">
        <v>313</v>
      </c>
      <c r="AU121" s="145" t="s">
        <v>88</v>
      </c>
      <c r="AY121" s="18" t="s">
        <v>311</v>
      </c>
      <c r="BE121" s="146">
        <f t="shared" si="14"/>
        <v>0</v>
      </c>
      <c r="BF121" s="146">
        <f t="shared" si="15"/>
        <v>0</v>
      </c>
      <c r="BG121" s="146">
        <f t="shared" si="16"/>
        <v>0</v>
      </c>
      <c r="BH121" s="146">
        <f t="shared" si="17"/>
        <v>0</v>
      </c>
      <c r="BI121" s="146">
        <f t="shared" si="18"/>
        <v>0</v>
      </c>
      <c r="BJ121" s="18" t="s">
        <v>88</v>
      </c>
      <c r="BK121" s="146">
        <f t="shared" si="19"/>
        <v>0</v>
      </c>
      <c r="BL121" s="18" t="s">
        <v>318</v>
      </c>
      <c r="BM121" s="145" t="s">
        <v>732</v>
      </c>
    </row>
    <row r="122" spans="2:65" s="1" customFormat="1" ht="37.9" customHeight="1" x14ac:dyDescent="0.2">
      <c r="B122" s="34"/>
      <c r="C122" s="134" t="s">
        <v>539</v>
      </c>
      <c r="D122" s="134" t="s">
        <v>313</v>
      </c>
      <c r="E122" s="135" t="s">
        <v>7565</v>
      </c>
      <c r="F122" s="136" t="s">
        <v>7566</v>
      </c>
      <c r="G122" s="137" t="s">
        <v>2109</v>
      </c>
      <c r="H122" s="138">
        <v>4</v>
      </c>
      <c r="I122" s="139"/>
      <c r="J122" s="140">
        <f t="shared" si="10"/>
        <v>0</v>
      </c>
      <c r="K122" s="136" t="s">
        <v>43</v>
      </c>
      <c r="L122" s="34"/>
      <c r="M122" s="141" t="s">
        <v>43</v>
      </c>
      <c r="N122" s="142" t="s">
        <v>52</v>
      </c>
      <c r="P122" s="143">
        <f t="shared" si="11"/>
        <v>0</v>
      </c>
      <c r="Q122" s="143">
        <v>0</v>
      </c>
      <c r="R122" s="143">
        <f t="shared" si="12"/>
        <v>0</v>
      </c>
      <c r="S122" s="143">
        <v>0</v>
      </c>
      <c r="T122" s="144">
        <f t="shared" si="13"/>
        <v>0</v>
      </c>
      <c r="AR122" s="145" t="s">
        <v>318</v>
      </c>
      <c r="AT122" s="145" t="s">
        <v>313</v>
      </c>
      <c r="AU122" s="145" t="s">
        <v>88</v>
      </c>
      <c r="AY122" s="18" t="s">
        <v>311</v>
      </c>
      <c r="BE122" s="146">
        <f t="shared" si="14"/>
        <v>0</v>
      </c>
      <c r="BF122" s="146">
        <f t="shared" si="15"/>
        <v>0</v>
      </c>
      <c r="BG122" s="146">
        <f t="shared" si="16"/>
        <v>0</v>
      </c>
      <c r="BH122" s="146">
        <f t="shared" si="17"/>
        <v>0</v>
      </c>
      <c r="BI122" s="146">
        <f t="shared" si="18"/>
        <v>0</v>
      </c>
      <c r="BJ122" s="18" t="s">
        <v>88</v>
      </c>
      <c r="BK122" s="146">
        <f t="shared" si="19"/>
        <v>0</v>
      </c>
      <c r="BL122" s="18" t="s">
        <v>318</v>
      </c>
      <c r="BM122" s="145" t="s">
        <v>743</v>
      </c>
    </row>
    <row r="123" spans="2:65" s="1" customFormat="1" ht="16.5" customHeight="1" x14ac:dyDescent="0.2">
      <c r="B123" s="34"/>
      <c r="C123" s="134" t="s">
        <v>545</v>
      </c>
      <c r="D123" s="134" t="s">
        <v>313</v>
      </c>
      <c r="E123" s="135" t="s">
        <v>7567</v>
      </c>
      <c r="F123" s="136" t="s">
        <v>7568</v>
      </c>
      <c r="G123" s="137" t="s">
        <v>2109</v>
      </c>
      <c r="H123" s="138">
        <v>10</v>
      </c>
      <c r="I123" s="139"/>
      <c r="J123" s="140">
        <f t="shared" si="10"/>
        <v>0</v>
      </c>
      <c r="K123" s="136" t="s">
        <v>43</v>
      </c>
      <c r="L123" s="34"/>
      <c r="M123" s="141" t="s">
        <v>43</v>
      </c>
      <c r="N123" s="142" t="s">
        <v>52</v>
      </c>
      <c r="P123" s="143">
        <f t="shared" si="11"/>
        <v>0</v>
      </c>
      <c r="Q123" s="143">
        <v>0</v>
      </c>
      <c r="R123" s="143">
        <f t="shared" si="12"/>
        <v>0</v>
      </c>
      <c r="S123" s="143">
        <v>0</v>
      </c>
      <c r="T123" s="144">
        <f t="shared" si="13"/>
        <v>0</v>
      </c>
      <c r="AR123" s="145" t="s">
        <v>318</v>
      </c>
      <c r="AT123" s="145" t="s">
        <v>313</v>
      </c>
      <c r="AU123" s="145" t="s">
        <v>88</v>
      </c>
      <c r="AY123" s="18" t="s">
        <v>311</v>
      </c>
      <c r="BE123" s="146">
        <f t="shared" si="14"/>
        <v>0</v>
      </c>
      <c r="BF123" s="146">
        <f t="shared" si="15"/>
        <v>0</v>
      </c>
      <c r="BG123" s="146">
        <f t="shared" si="16"/>
        <v>0</v>
      </c>
      <c r="BH123" s="146">
        <f t="shared" si="17"/>
        <v>0</v>
      </c>
      <c r="BI123" s="146">
        <f t="shared" si="18"/>
        <v>0</v>
      </c>
      <c r="BJ123" s="18" t="s">
        <v>88</v>
      </c>
      <c r="BK123" s="146">
        <f t="shared" si="19"/>
        <v>0</v>
      </c>
      <c r="BL123" s="18" t="s">
        <v>318</v>
      </c>
      <c r="BM123" s="145" t="s">
        <v>758</v>
      </c>
    </row>
    <row r="124" spans="2:65" s="1" customFormat="1" ht="16.5" customHeight="1" x14ac:dyDescent="0.2">
      <c r="B124" s="34"/>
      <c r="C124" s="134" t="s">
        <v>551</v>
      </c>
      <c r="D124" s="134" t="s">
        <v>313</v>
      </c>
      <c r="E124" s="135" t="s">
        <v>7569</v>
      </c>
      <c r="F124" s="136" t="s">
        <v>7570</v>
      </c>
      <c r="G124" s="137" t="s">
        <v>2109</v>
      </c>
      <c r="H124" s="138">
        <v>2</v>
      </c>
      <c r="I124" s="139"/>
      <c r="J124" s="140">
        <f t="shared" si="10"/>
        <v>0</v>
      </c>
      <c r="K124" s="136" t="s">
        <v>43</v>
      </c>
      <c r="L124" s="34"/>
      <c r="M124" s="141" t="s">
        <v>43</v>
      </c>
      <c r="N124" s="142" t="s">
        <v>52</v>
      </c>
      <c r="P124" s="143">
        <f t="shared" si="11"/>
        <v>0</v>
      </c>
      <c r="Q124" s="143">
        <v>0</v>
      </c>
      <c r="R124" s="143">
        <f t="shared" si="12"/>
        <v>0</v>
      </c>
      <c r="S124" s="143">
        <v>0</v>
      </c>
      <c r="T124" s="144">
        <f t="shared" si="13"/>
        <v>0</v>
      </c>
      <c r="AR124" s="145" t="s">
        <v>318</v>
      </c>
      <c r="AT124" s="145" t="s">
        <v>313</v>
      </c>
      <c r="AU124" s="145" t="s">
        <v>88</v>
      </c>
      <c r="AY124" s="18" t="s">
        <v>311</v>
      </c>
      <c r="BE124" s="146">
        <f t="shared" si="14"/>
        <v>0</v>
      </c>
      <c r="BF124" s="146">
        <f t="shared" si="15"/>
        <v>0</v>
      </c>
      <c r="BG124" s="146">
        <f t="shared" si="16"/>
        <v>0</v>
      </c>
      <c r="BH124" s="146">
        <f t="shared" si="17"/>
        <v>0</v>
      </c>
      <c r="BI124" s="146">
        <f t="shared" si="18"/>
        <v>0</v>
      </c>
      <c r="BJ124" s="18" t="s">
        <v>88</v>
      </c>
      <c r="BK124" s="146">
        <f t="shared" si="19"/>
        <v>0</v>
      </c>
      <c r="BL124" s="18" t="s">
        <v>318</v>
      </c>
      <c r="BM124" s="145" t="s">
        <v>776</v>
      </c>
    </row>
    <row r="125" spans="2:65" s="1" customFormat="1" ht="24.2" customHeight="1" x14ac:dyDescent="0.2">
      <c r="B125" s="34"/>
      <c r="C125" s="134" t="s">
        <v>557</v>
      </c>
      <c r="D125" s="134" t="s">
        <v>313</v>
      </c>
      <c r="E125" s="135" t="s">
        <v>7571</v>
      </c>
      <c r="F125" s="136" t="s">
        <v>7572</v>
      </c>
      <c r="G125" s="137" t="s">
        <v>2109</v>
      </c>
      <c r="H125" s="138">
        <v>33</v>
      </c>
      <c r="I125" s="139"/>
      <c r="J125" s="140">
        <f t="shared" si="10"/>
        <v>0</v>
      </c>
      <c r="K125" s="136" t="s">
        <v>43</v>
      </c>
      <c r="L125" s="34"/>
      <c r="M125" s="141" t="s">
        <v>43</v>
      </c>
      <c r="N125" s="142" t="s">
        <v>52</v>
      </c>
      <c r="P125" s="143">
        <f t="shared" si="11"/>
        <v>0</v>
      </c>
      <c r="Q125" s="143">
        <v>0</v>
      </c>
      <c r="R125" s="143">
        <f t="shared" si="12"/>
        <v>0</v>
      </c>
      <c r="S125" s="143">
        <v>0</v>
      </c>
      <c r="T125" s="144">
        <f t="shared" si="13"/>
        <v>0</v>
      </c>
      <c r="AR125" s="145" t="s">
        <v>318</v>
      </c>
      <c r="AT125" s="145" t="s">
        <v>313</v>
      </c>
      <c r="AU125" s="145" t="s">
        <v>88</v>
      </c>
      <c r="AY125" s="18" t="s">
        <v>311</v>
      </c>
      <c r="BE125" s="146">
        <f t="shared" si="14"/>
        <v>0</v>
      </c>
      <c r="BF125" s="146">
        <f t="shared" si="15"/>
        <v>0</v>
      </c>
      <c r="BG125" s="146">
        <f t="shared" si="16"/>
        <v>0</v>
      </c>
      <c r="BH125" s="146">
        <f t="shared" si="17"/>
        <v>0</v>
      </c>
      <c r="BI125" s="146">
        <f t="shared" si="18"/>
        <v>0</v>
      </c>
      <c r="BJ125" s="18" t="s">
        <v>88</v>
      </c>
      <c r="BK125" s="146">
        <f t="shared" si="19"/>
        <v>0</v>
      </c>
      <c r="BL125" s="18" t="s">
        <v>318</v>
      </c>
      <c r="BM125" s="145" t="s">
        <v>791</v>
      </c>
    </row>
    <row r="126" spans="2:65" s="1" customFormat="1" ht="16.5" customHeight="1" x14ac:dyDescent="0.2">
      <c r="B126" s="34"/>
      <c r="C126" s="134" t="s">
        <v>562</v>
      </c>
      <c r="D126" s="134" t="s">
        <v>313</v>
      </c>
      <c r="E126" s="135" t="s">
        <v>7573</v>
      </c>
      <c r="F126" s="136" t="s">
        <v>7574</v>
      </c>
      <c r="G126" s="137" t="s">
        <v>2109</v>
      </c>
      <c r="H126" s="138">
        <v>5</v>
      </c>
      <c r="I126" s="139"/>
      <c r="J126" s="140">
        <f t="shared" si="10"/>
        <v>0</v>
      </c>
      <c r="K126" s="136" t="s">
        <v>43</v>
      </c>
      <c r="L126" s="34"/>
      <c r="M126" s="141" t="s">
        <v>43</v>
      </c>
      <c r="N126" s="142" t="s">
        <v>52</v>
      </c>
      <c r="P126" s="143">
        <f t="shared" si="11"/>
        <v>0</v>
      </c>
      <c r="Q126" s="143">
        <v>0</v>
      </c>
      <c r="R126" s="143">
        <f t="shared" si="12"/>
        <v>0</v>
      </c>
      <c r="S126" s="143">
        <v>0</v>
      </c>
      <c r="T126" s="144">
        <f t="shared" si="13"/>
        <v>0</v>
      </c>
      <c r="AR126" s="145" t="s">
        <v>318</v>
      </c>
      <c r="AT126" s="145" t="s">
        <v>313</v>
      </c>
      <c r="AU126" s="145" t="s">
        <v>88</v>
      </c>
      <c r="AY126" s="18" t="s">
        <v>311</v>
      </c>
      <c r="BE126" s="146">
        <f t="shared" si="14"/>
        <v>0</v>
      </c>
      <c r="BF126" s="146">
        <f t="shared" si="15"/>
        <v>0</v>
      </c>
      <c r="BG126" s="146">
        <f t="shared" si="16"/>
        <v>0</v>
      </c>
      <c r="BH126" s="146">
        <f t="shared" si="17"/>
        <v>0</v>
      </c>
      <c r="BI126" s="146">
        <f t="shared" si="18"/>
        <v>0</v>
      </c>
      <c r="BJ126" s="18" t="s">
        <v>88</v>
      </c>
      <c r="BK126" s="146">
        <f t="shared" si="19"/>
        <v>0</v>
      </c>
      <c r="BL126" s="18" t="s">
        <v>318</v>
      </c>
      <c r="BM126" s="145" t="s">
        <v>800</v>
      </c>
    </row>
    <row r="127" spans="2:65" s="1" customFormat="1" ht="16.5" customHeight="1" x14ac:dyDescent="0.2">
      <c r="B127" s="34"/>
      <c r="C127" s="134" t="s">
        <v>569</v>
      </c>
      <c r="D127" s="134" t="s">
        <v>313</v>
      </c>
      <c r="E127" s="135" t="s">
        <v>7575</v>
      </c>
      <c r="F127" s="136" t="s">
        <v>7576</v>
      </c>
      <c r="G127" s="137" t="s">
        <v>2109</v>
      </c>
      <c r="H127" s="138">
        <v>30</v>
      </c>
      <c r="I127" s="139"/>
      <c r="J127" s="140">
        <f t="shared" si="10"/>
        <v>0</v>
      </c>
      <c r="K127" s="136" t="s">
        <v>43</v>
      </c>
      <c r="L127" s="34"/>
      <c r="M127" s="141" t="s">
        <v>43</v>
      </c>
      <c r="N127" s="142" t="s">
        <v>52</v>
      </c>
      <c r="P127" s="143">
        <f t="shared" si="11"/>
        <v>0</v>
      </c>
      <c r="Q127" s="143">
        <v>0</v>
      </c>
      <c r="R127" s="143">
        <f t="shared" si="12"/>
        <v>0</v>
      </c>
      <c r="S127" s="143">
        <v>0</v>
      </c>
      <c r="T127" s="144">
        <f t="shared" si="13"/>
        <v>0</v>
      </c>
      <c r="AR127" s="145" t="s">
        <v>318</v>
      </c>
      <c r="AT127" s="145" t="s">
        <v>313</v>
      </c>
      <c r="AU127" s="145" t="s">
        <v>88</v>
      </c>
      <c r="AY127" s="18" t="s">
        <v>311</v>
      </c>
      <c r="BE127" s="146">
        <f t="shared" si="14"/>
        <v>0</v>
      </c>
      <c r="BF127" s="146">
        <f t="shared" si="15"/>
        <v>0</v>
      </c>
      <c r="BG127" s="146">
        <f t="shared" si="16"/>
        <v>0</v>
      </c>
      <c r="BH127" s="146">
        <f t="shared" si="17"/>
        <v>0</v>
      </c>
      <c r="BI127" s="146">
        <f t="shared" si="18"/>
        <v>0</v>
      </c>
      <c r="BJ127" s="18" t="s">
        <v>88</v>
      </c>
      <c r="BK127" s="146">
        <f t="shared" si="19"/>
        <v>0</v>
      </c>
      <c r="BL127" s="18" t="s">
        <v>318</v>
      </c>
      <c r="BM127" s="145" t="s">
        <v>809</v>
      </c>
    </row>
    <row r="128" spans="2:65" s="1" customFormat="1" ht="24.2" customHeight="1" x14ac:dyDescent="0.2">
      <c r="B128" s="34"/>
      <c r="C128" s="134" t="s">
        <v>575</v>
      </c>
      <c r="D128" s="134" t="s">
        <v>313</v>
      </c>
      <c r="E128" s="135" t="s">
        <v>7577</v>
      </c>
      <c r="F128" s="136" t="s">
        <v>7578</v>
      </c>
      <c r="G128" s="137" t="s">
        <v>2109</v>
      </c>
      <c r="H128" s="138">
        <v>7</v>
      </c>
      <c r="I128" s="139"/>
      <c r="J128" s="140">
        <f t="shared" si="10"/>
        <v>0</v>
      </c>
      <c r="K128" s="136" t="s">
        <v>43</v>
      </c>
      <c r="L128" s="34"/>
      <c r="M128" s="141" t="s">
        <v>43</v>
      </c>
      <c r="N128" s="142" t="s">
        <v>52</v>
      </c>
      <c r="P128" s="143">
        <f t="shared" si="11"/>
        <v>0</v>
      </c>
      <c r="Q128" s="143">
        <v>0</v>
      </c>
      <c r="R128" s="143">
        <f t="shared" si="12"/>
        <v>0</v>
      </c>
      <c r="S128" s="143">
        <v>0</v>
      </c>
      <c r="T128" s="144">
        <f t="shared" si="13"/>
        <v>0</v>
      </c>
      <c r="AR128" s="145" t="s">
        <v>318</v>
      </c>
      <c r="AT128" s="145" t="s">
        <v>313</v>
      </c>
      <c r="AU128" s="145" t="s">
        <v>88</v>
      </c>
      <c r="AY128" s="18" t="s">
        <v>311</v>
      </c>
      <c r="BE128" s="146">
        <f t="shared" si="14"/>
        <v>0</v>
      </c>
      <c r="BF128" s="146">
        <f t="shared" si="15"/>
        <v>0</v>
      </c>
      <c r="BG128" s="146">
        <f t="shared" si="16"/>
        <v>0</v>
      </c>
      <c r="BH128" s="146">
        <f t="shared" si="17"/>
        <v>0</v>
      </c>
      <c r="BI128" s="146">
        <f t="shared" si="18"/>
        <v>0</v>
      </c>
      <c r="BJ128" s="18" t="s">
        <v>88</v>
      </c>
      <c r="BK128" s="146">
        <f t="shared" si="19"/>
        <v>0</v>
      </c>
      <c r="BL128" s="18" t="s">
        <v>318</v>
      </c>
      <c r="BM128" s="145" t="s">
        <v>820</v>
      </c>
    </row>
    <row r="129" spans="2:65" s="1" customFormat="1" ht="16.5" customHeight="1" x14ac:dyDescent="0.2">
      <c r="B129" s="34"/>
      <c r="C129" s="134" t="s">
        <v>580</v>
      </c>
      <c r="D129" s="134" t="s">
        <v>313</v>
      </c>
      <c r="E129" s="135" t="s">
        <v>7579</v>
      </c>
      <c r="F129" s="136" t="s">
        <v>7580</v>
      </c>
      <c r="G129" s="137" t="s">
        <v>2109</v>
      </c>
      <c r="H129" s="138">
        <v>4</v>
      </c>
      <c r="I129" s="139"/>
      <c r="J129" s="140">
        <f t="shared" si="10"/>
        <v>0</v>
      </c>
      <c r="K129" s="136" t="s">
        <v>43</v>
      </c>
      <c r="L129" s="34"/>
      <c r="M129" s="141" t="s">
        <v>43</v>
      </c>
      <c r="N129" s="142" t="s">
        <v>52</v>
      </c>
      <c r="P129" s="143">
        <f t="shared" si="11"/>
        <v>0</v>
      </c>
      <c r="Q129" s="143">
        <v>0</v>
      </c>
      <c r="R129" s="143">
        <f t="shared" si="12"/>
        <v>0</v>
      </c>
      <c r="S129" s="143">
        <v>0</v>
      </c>
      <c r="T129" s="144">
        <f t="shared" si="13"/>
        <v>0</v>
      </c>
      <c r="AR129" s="145" t="s">
        <v>318</v>
      </c>
      <c r="AT129" s="145" t="s">
        <v>313</v>
      </c>
      <c r="AU129" s="145" t="s">
        <v>88</v>
      </c>
      <c r="AY129" s="18" t="s">
        <v>311</v>
      </c>
      <c r="BE129" s="146">
        <f t="shared" si="14"/>
        <v>0</v>
      </c>
      <c r="BF129" s="146">
        <f t="shared" si="15"/>
        <v>0</v>
      </c>
      <c r="BG129" s="146">
        <f t="shared" si="16"/>
        <v>0</v>
      </c>
      <c r="BH129" s="146">
        <f t="shared" si="17"/>
        <v>0</v>
      </c>
      <c r="BI129" s="146">
        <f t="shared" si="18"/>
        <v>0</v>
      </c>
      <c r="BJ129" s="18" t="s">
        <v>88</v>
      </c>
      <c r="BK129" s="146">
        <f t="shared" si="19"/>
        <v>0</v>
      </c>
      <c r="BL129" s="18" t="s">
        <v>318</v>
      </c>
      <c r="BM129" s="145" t="s">
        <v>830</v>
      </c>
    </row>
    <row r="130" spans="2:65" s="1" customFormat="1" ht="16.5" customHeight="1" x14ac:dyDescent="0.2">
      <c r="B130" s="34"/>
      <c r="C130" s="134" t="s">
        <v>588</v>
      </c>
      <c r="D130" s="134" t="s">
        <v>313</v>
      </c>
      <c r="E130" s="135" t="s">
        <v>7581</v>
      </c>
      <c r="F130" s="136" t="s">
        <v>7582</v>
      </c>
      <c r="G130" s="137" t="s">
        <v>2109</v>
      </c>
      <c r="H130" s="138">
        <v>7</v>
      </c>
      <c r="I130" s="139"/>
      <c r="J130" s="140">
        <f t="shared" si="10"/>
        <v>0</v>
      </c>
      <c r="K130" s="136" t="s">
        <v>43</v>
      </c>
      <c r="L130" s="34"/>
      <c r="M130" s="141" t="s">
        <v>43</v>
      </c>
      <c r="N130" s="142" t="s">
        <v>52</v>
      </c>
      <c r="P130" s="143">
        <f t="shared" si="11"/>
        <v>0</v>
      </c>
      <c r="Q130" s="143">
        <v>0</v>
      </c>
      <c r="R130" s="143">
        <f t="shared" si="12"/>
        <v>0</v>
      </c>
      <c r="S130" s="143">
        <v>0</v>
      </c>
      <c r="T130" s="144">
        <f t="shared" si="13"/>
        <v>0</v>
      </c>
      <c r="AR130" s="145" t="s">
        <v>318</v>
      </c>
      <c r="AT130" s="145" t="s">
        <v>313</v>
      </c>
      <c r="AU130" s="145" t="s">
        <v>88</v>
      </c>
      <c r="AY130" s="18" t="s">
        <v>311</v>
      </c>
      <c r="BE130" s="146">
        <f t="shared" si="14"/>
        <v>0</v>
      </c>
      <c r="BF130" s="146">
        <f t="shared" si="15"/>
        <v>0</v>
      </c>
      <c r="BG130" s="146">
        <f t="shared" si="16"/>
        <v>0</v>
      </c>
      <c r="BH130" s="146">
        <f t="shared" si="17"/>
        <v>0</v>
      </c>
      <c r="BI130" s="146">
        <f t="shared" si="18"/>
        <v>0</v>
      </c>
      <c r="BJ130" s="18" t="s">
        <v>88</v>
      </c>
      <c r="BK130" s="146">
        <f t="shared" si="19"/>
        <v>0</v>
      </c>
      <c r="BL130" s="18" t="s">
        <v>318</v>
      </c>
      <c r="BM130" s="145" t="s">
        <v>842</v>
      </c>
    </row>
    <row r="131" spans="2:65" s="1" customFormat="1" ht="16.5" customHeight="1" x14ac:dyDescent="0.2">
      <c r="B131" s="34"/>
      <c r="C131" s="134" t="s">
        <v>594</v>
      </c>
      <c r="D131" s="134" t="s">
        <v>313</v>
      </c>
      <c r="E131" s="135" t="s">
        <v>7583</v>
      </c>
      <c r="F131" s="136" t="s">
        <v>7584</v>
      </c>
      <c r="G131" s="137" t="s">
        <v>2109</v>
      </c>
      <c r="H131" s="138">
        <v>2</v>
      </c>
      <c r="I131" s="139"/>
      <c r="J131" s="140">
        <f t="shared" si="10"/>
        <v>0</v>
      </c>
      <c r="K131" s="136" t="s">
        <v>43</v>
      </c>
      <c r="L131" s="34"/>
      <c r="M131" s="141" t="s">
        <v>43</v>
      </c>
      <c r="N131" s="142" t="s">
        <v>52</v>
      </c>
      <c r="P131" s="143">
        <f t="shared" si="11"/>
        <v>0</v>
      </c>
      <c r="Q131" s="143">
        <v>0</v>
      </c>
      <c r="R131" s="143">
        <f t="shared" si="12"/>
        <v>0</v>
      </c>
      <c r="S131" s="143">
        <v>0</v>
      </c>
      <c r="T131" s="144">
        <f t="shared" si="13"/>
        <v>0</v>
      </c>
      <c r="AR131" s="145" t="s">
        <v>318</v>
      </c>
      <c r="AT131" s="145" t="s">
        <v>313</v>
      </c>
      <c r="AU131" s="145" t="s">
        <v>88</v>
      </c>
      <c r="AY131" s="18" t="s">
        <v>311</v>
      </c>
      <c r="BE131" s="146">
        <f t="shared" si="14"/>
        <v>0</v>
      </c>
      <c r="BF131" s="146">
        <f t="shared" si="15"/>
        <v>0</v>
      </c>
      <c r="BG131" s="146">
        <f t="shared" si="16"/>
        <v>0</v>
      </c>
      <c r="BH131" s="146">
        <f t="shared" si="17"/>
        <v>0</v>
      </c>
      <c r="BI131" s="146">
        <f t="shared" si="18"/>
        <v>0</v>
      </c>
      <c r="BJ131" s="18" t="s">
        <v>88</v>
      </c>
      <c r="BK131" s="146">
        <f t="shared" si="19"/>
        <v>0</v>
      </c>
      <c r="BL131" s="18" t="s">
        <v>318</v>
      </c>
      <c r="BM131" s="145" t="s">
        <v>857</v>
      </c>
    </row>
    <row r="132" spans="2:65" s="1" customFormat="1" ht="49.15" customHeight="1" x14ac:dyDescent="0.2">
      <c r="B132" s="34"/>
      <c r="C132" s="134" t="s">
        <v>599</v>
      </c>
      <c r="D132" s="134" t="s">
        <v>313</v>
      </c>
      <c r="E132" s="135" t="s">
        <v>7585</v>
      </c>
      <c r="F132" s="136" t="s">
        <v>7586</v>
      </c>
      <c r="G132" s="137" t="s">
        <v>2109</v>
      </c>
      <c r="H132" s="138">
        <v>2</v>
      </c>
      <c r="I132" s="139"/>
      <c r="J132" s="140">
        <f t="shared" si="10"/>
        <v>0</v>
      </c>
      <c r="K132" s="136" t="s">
        <v>43</v>
      </c>
      <c r="L132" s="34"/>
      <c r="M132" s="141" t="s">
        <v>43</v>
      </c>
      <c r="N132" s="142" t="s">
        <v>52</v>
      </c>
      <c r="P132" s="143">
        <f t="shared" si="11"/>
        <v>0</v>
      </c>
      <c r="Q132" s="143">
        <v>0</v>
      </c>
      <c r="R132" s="143">
        <f t="shared" si="12"/>
        <v>0</v>
      </c>
      <c r="S132" s="143">
        <v>0</v>
      </c>
      <c r="T132" s="144">
        <f t="shared" si="13"/>
        <v>0</v>
      </c>
      <c r="AR132" s="145" t="s">
        <v>318</v>
      </c>
      <c r="AT132" s="145" t="s">
        <v>313</v>
      </c>
      <c r="AU132" s="145" t="s">
        <v>88</v>
      </c>
      <c r="AY132" s="18" t="s">
        <v>311</v>
      </c>
      <c r="BE132" s="146">
        <f t="shared" si="14"/>
        <v>0</v>
      </c>
      <c r="BF132" s="146">
        <f t="shared" si="15"/>
        <v>0</v>
      </c>
      <c r="BG132" s="146">
        <f t="shared" si="16"/>
        <v>0</v>
      </c>
      <c r="BH132" s="146">
        <f t="shared" si="17"/>
        <v>0</v>
      </c>
      <c r="BI132" s="146">
        <f t="shared" si="18"/>
        <v>0</v>
      </c>
      <c r="BJ132" s="18" t="s">
        <v>88</v>
      </c>
      <c r="BK132" s="146">
        <f t="shared" si="19"/>
        <v>0</v>
      </c>
      <c r="BL132" s="18" t="s">
        <v>318</v>
      </c>
      <c r="BM132" s="145" t="s">
        <v>870</v>
      </c>
    </row>
    <row r="133" spans="2:65" s="1" customFormat="1" ht="24.2" customHeight="1" x14ac:dyDescent="0.2">
      <c r="B133" s="34"/>
      <c r="C133" s="134" t="s">
        <v>605</v>
      </c>
      <c r="D133" s="134" t="s">
        <v>313</v>
      </c>
      <c r="E133" s="135" t="s">
        <v>7587</v>
      </c>
      <c r="F133" s="136" t="s">
        <v>7588</v>
      </c>
      <c r="G133" s="137" t="s">
        <v>379</v>
      </c>
      <c r="H133" s="138">
        <v>620</v>
      </c>
      <c r="I133" s="139"/>
      <c r="J133" s="140">
        <f t="shared" si="10"/>
        <v>0</v>
      </c>
      <c r="K133" s="136" t="s">
        <v>43</v>
      </c>
      <c r="L133" s="34"/>
      <c r="M133" s="141" t="s">
        <v>43</v>
      </c>
      <c r="N133" s="142" t="s">
        <v>52</v>
      </c>
      <c r="P133" s="143">
        <f t="shared" si="11"/>
        <v>0</v>
      </c>
      <c r="Q133" s="143">
        <v>0</v>
      </c>
      <c r="R133" s="143">
        <f t="shared" si="12"/>
        <v>0</v>
      </c>
      <c r="S133" s="143">
        <v>0</v>
      </c>
      <c r="T133" s="144">
        <f t="shared" si="13"/>
        <v>0</v>
      </c>
      <c r="AR133" s="145" t="s">
        <v>318</v>
      </c>
      <c r="AT133" s="145" t="s">
        <v>313</v>
      </c>
      <c r="AU133" s="145" t="s">
        <v>88</v>
      </c>
      <c r="AY133" s="18" t="s">
        <v>311</v>
      </c>
      <c r="BE133" s="146">
        <f t="shared" si="14"/>
        <v>0</v>
      </c>
      <c r="BF133" s="146">
        <f t="shared" si="15"/>
        <v>0</v>
      </c>
      <c r="BG133" s="146">
        <f t="shared" si="16"/>
        <v>0</v>
      </c>
      <c r="BH133" s="146">
        <f t="shared" si="17"/>
        <v>0</v>
      </c>
      <c r="BI133" s="146">
        <f t="shared" si="18"/>
        <v>0</v>
      </c>
      <c r="BJ133" s="18" t="s">
        <v>88</v>
      </c>
      <c r="BK133" s="146">
        <f t="shared" si="19"/>
        <v>0</v>
      </c>
      <c r="BL133" s="18" t="s">
        <v>318</v>
      </c>
      <c r="BM133" s="145" t="s">
        <v>880</v>
      </c>
    </row>
    <row r="134" spans="2:65" s="1" customFormat="1" ht="16.5" customHeight="1" x14ac:dyDescent="0.2">
      <c r="B134" s="34"/>
      <c r="C134" s="134" t="s">
        <v>611</v>
      </c>
      <c r="D134" s="134" t="s">
        <v>313</v>
      </c>
      <c r="E134" s="135" t="s">
        <v>7589</v>
      </c>
      <c r="F134" s="136" t="s">
        <v>7359</v>
      </c>
      <c r="G134" s="137" t="s">
        <v>379</v>
      </c>
      <c r="H134" s="138">
        <v>155</v>
      </c>
      <c r="I134" s="139"/>
      <c r="J134" s="140">
        <f t="shared" si="10"/>
        <v>0</v>
      </c>
      <c r="K134" s="136" t="s">
        <v>43</v>
      </c>
      <c r="L134" s="34"/>
      <c r="M134" s="141" t="s">
        <v>43</v>
      </c>
      <c r="N134" s="142" t="s">
        <v>52</v>
      </c>
      <c r="P134" s="143">
        <f t="shared" si="11"/>
        <v>0</v>
      </c>
      <c r="Q134" s="143">
        <v>0</v>
      </c>
      <c r="R134" s="143">
        <f t="shared" si="12"/>
        <v>0</v>
      </c>
      <c r="S134" s="143">
        <v>0</v>
      </c>
      <c r="T134" s="144">
        <f t="shared" si="13"/>
        <v>0</v>
      </c>
      <c r="AR134" s="145" t="s">
        <v>318</v>
      </c>
      <c r="AT134" s="145" t="s">
        <v>313</v>
      </c>
      <c r="AU134" s="145" t="s">
        <v>88</v>
      </c>
      <c r="AY134" s="18" t="s">
        <v>311</v>
      </c>
      <c r="BE134" s="146">
        <f t="shared" si="14"/>
        <v>0</v>
      </c>
      <c r="BF134" s="146">
        <f t="shared" si="15"/>
        <v>0</v>
      </c>
      <c r="BG134" s="146">
        <f t="shared" si="16"/>
        <v>0</v>
      </c>
      <c r="BH134" s="146">
        <f t="shared" si="17"/>
        <v>0</v>
      </c>
      <c r="BI134" s="146">
        <f t="shared" si="18"/>
        <v>0</v>
      </c>
      <c r="BJ134" s="18" t="s">
        <v>88</v>
      </c>
      <c r="BK134" s="146">
        <f t="shared" si="19"/>
        <v>0</v>
      </c>
      <c r="BL134" s="18" t="s">
        <v>318</v>
      </c>
      <c r="BM134" s="145" t="s">
        <v>893</v>
      </c>
    </row>
    <row r="135" spans="2:65" s="1" customFormat="1" ht="16.5" customHeight="1" x14ac:dyDescent="0.2">
      <c r="B135" s="34"/>
      <c r="C135" s="134" t="s">
        <v>617</v>
      </c>
      <c r="D135" s="134" t="s">
        <v>313</v>
      </c>
      <c r="E135" s="135" t="s">
        <v>7590</v>
      </c>
      <c r="F135" s="136" t="s">
        <v>7591</v>
      </c>
      <c r="G135" s="137" t="s">
        <v>379</v>
      </c>
      <c r="H135" s="138">
        <v>120</v>
      </c>
      <c r="I135" s="139"/>
      <c r="J135" s="140">
        <f t="shared" si="10"/>
        <v>0</v>
      </c>
      <c r="K135" s="136" t="s">
        <v>43</v>
      </c>
      <c r="L135" s="34"/>
      <c r="M135" s="141" t="s">
        <v>43</v>
      </c>
      <c r="N135" s="142" t="s">
        <v>52</v>
      </c>
      <c r="P135" s="143">
        <f t="shared" si="11"/>
        <v>0</v>
      </c>
      <c r="Q135" s="143">
        <v>0</v>
      </c>
      <c r="R135" s="143">
        <f t="shared" si="12"/>
        <v>0</v>
      </c>
      <c r="S135" s="143">
        <v>0</v>
      </c>
      <c r="T135" s="144">
        <f t="shared" si="13"/>
        <v>0</v>
      </c>
      <c r="AR135" s="145" t="s">
        <v>318</v>
      </c>
      <c r="AT135" s="145" t="s">
        <v>313</v>
      </c>
      <c r="AU135" s="145" t="s">
        <v>88</v>
      </c>
      <c r="AY135" s="18" t="s">
        <v>311</v>
      </c>
      <c r="BE135" s="146">
        <f t="shared" si="14"/>
        <v>0</v>
      </c>
      <c r="BF135" s="146">
        <f t="shared" si="15"/>
        <v>0</v>
      </c>
      <c r="BG135" s="146">
        <f t="shared" si="16"/>
        <v>0</v>
      </c>
      <c r="BH135" s="146">
        <f t="shared" si="17"/>
        <v>0</v>
      </c>
      <c r="BI135" s="146">
        <f t="shared" si="18"/>
        <v>0</v>
      </c>
      <c r="BJ135" s="18" t="s">
        <v>88</v>
      </c>
      <c r="BK135" s="146">
        <f t="shared" si="19"/>
        <v>0</v>
      </c>
      <c r="BL135" s="18" t="s">
        <v>318</v>
      </c>
      <c r="BM135" s="145" t="s">
        <v>909</v>
      </c>
    </row>
    <row r="136" spans="2:65" s="1" customFormat="1" ht="16.5" customHeight="1" x14ac:dyDescent="0.2">
      <c r="B136" s="34"/>
      <c r="C136" s="134" t="s">
        <v>622</v>
      </c>
      <c r="D136" s="134" t="s">
        <v>313</v>
      </c>
      <c r="E136" s="135" t="s">
        <v>7592</v>
      </c>
      <c r="F136" s="136" t="s">
        <v>7361</v>
      </c>
      <c r="G136" s="137" t="s">
        <v>379</v>
      </c>
      <c r="H136" s="138">
        <v>960</v>
      </c>
      <c r="I136" s="139"/>
      <c r="J136" s="140">
        <f t="shared" si="10"/>
        <v>0</v>
      </c>
      <c r="K136" s="136" t="s">
        <v>43</v>
      </c>
      <c r="L136" s="34"/>
      <c r="M136" s="141" t="s">
        <v>43</v>
      </c>
      <c r="N136" s="142" t="s">
        <v>52</v>
      </c>
      <c r="P136" s="143">
        <f t="shared" si="11"/>
        <v>0</v>
      </c>
      <c r="Q136" s="143">
        <v>0</v>
      </c>
      <c r="R136" s="143">
        <f t="shared" si="12"/>
        <v>0</v>
      </c>
      <c r="S136" s="143">
        <v>0</v>
      </c>
      <c r="T136" s="144">
        <f t="shared" si="13"/>
        <v>0</v>
      </c>
      <c r="AR136" s="145" t="s">
        <v>318</v>
      </c>
      <c r="AT136" s="145" t="s">
        <v>313</v>
      </c>
      <c r="AU136" s="145" t="s">
        <v>88</v>
      </c>
      <c r="AY136" s="18" t="s">
        <v>311</v>
      </c>
      <c r="BE136" s="146">
        <f t="shared" si="14"/>
        <v>0</v>
      </c>
      <c r="BF136" s="146">
        <f t="shared" si="15"/>
        <v>0</v>
      </c>
      <c r="BG136" s="146">
        <f t="shared" si="16"/>
        <v>0</v>
      </c>
      <c r="BH136" s="146">
        <f t="shared" si="17"/>
        <v>0</v>
      </c>
      <c r="BI136" s="146">
        <f t="shared" si="18"/>
        <v>0</v>
      </c>
      <c r="BJ136" s="18" t="s">
        <v>88</v>
      </c>
      <c r="BK136" s="146">
        <f t="shared" si="19"/>
        <v>0</v>
      </c>
      <c r="BL136" s="18" t="s">
        <v>318</v>
      </c>
      <c r="BM136" s="145" t="s">
        <v>920</v>
      </c>
    </row>
    <row r="137" spans="2:65" s="1" customFormat="1" ht="24.2" customHeight="1" x14ac:dyDescent="0.2">
      <c r="B137" s="34"/>
      <c r="C137" s="134" t="s">
        <v>627</v>
      </c>
      <c r="D137" s="134" t="s">
        <v>313</v>
      </c>
      <c r="E137" s="135" t="s">
        <v>7593</v>
      </c>
      <c r="F137" s="136" t="s">
        <v>7594</v>
      </c>
      <c r="G137" s="137" t="s">
        <v>379</v>
      </c>
      <c r="H137" s="138">
        <v>21</v>
      </c>
      <c r="I137" s="139"/>
      <c r="J137" s="140">
        <f t="shared" si="10"/>
        <v>0</v>
      </c>
      <c r="K137" s="136" t="s">
        <v>43</v>
      </c>
      <c r="L137" s="34"/>
      <c r="M137" s="141" t="s">
        <v>43</v>
      </c>
      <c r="N137" s="142" t="s">
        <v>52</v>
      </c>
      <c r="P137" s="143">
        <f t="shared" si="11"/>
        <v>0</v>
      </c>
      <c r="Q137" s="143">
        <v>0</v>
      </c>
      <c r="R137" s="143">
        <f t="shared" si="12"/>
        <v>0</v>
      </c>
      <c r="S137" s="143">
        <v>0</v>
      </c>
      <c r="T137" s="144">
        <f t="shared" si="13"/>
        <v>0</v>
      </c>
      <c r="AR137" s="145" t="s">
        <v>318</v>
      </c>
      <c r="AT137" s="145" t="s">
        <v>313</v>
      </c>
      <c r="AU137" s="145" t="s">
        <v>88</v>
      </c>
      <c r="AY137" s="18" t="s">
        <v>311</v>
      </c>
      <c r="BE137" s="146">
        <f t="shared" si="14"/>
        <v>0</v>
      </c>
      <c r="BF137" s="146">
        <f t="shared" si="15"/>
        <v>0</v>
      </c>
      <c r="BG137" s="146">
        <f t="shared" si="16"/>
        <v>0</v>
      </c>
      <c r="BH137" s="146">
        <f t="shared" si="17"/>
        <v>0</v>
      </c>
      <c r="BI137" s="146">
        <f t="shared" si="18"/>
        <v>0</v>
      </c>
      <c r="BJ137" s="18" t="s">
        <v>88</v>
      </c>
      <c r="BK137" s="146">
        <f t="shared" si="19"/>
        <v>0</v>
      </c>
      <c r="BL137" s="18" t="s">
        <v>318</v>
      </c>
      <c r="BM137" s="145" t="s">
        <v>929</v>
      </c>
    </row>
    <row r="138" spans="2:65" s="1" customFormat="1" ht="21.75" customHeight="1" x14ac:dyDescent="0.2">
      <c r="B138" s="34"/>
      <c r="C138" s="134" t="s">
        <v>633</v>
      </c>
      <c r="D138" s="134" t="s">
        <v>313</v>
      </c>
      <c r="E138" s="135" t="s">
        <v>7595</v>
      </c>
      <c r="F138" s="136" t="s">
        <v>7596</v>
      </c>
      <c r="G138" s="137" t="s">
        <v>2109</v>
      </c>
      <c r="H138" s="138">
        <v>21</v>
      </c>
      <c r="I138" s="139"/>
      <c r="J138" s="140">
        <f t="shared" si="10"/>
        <v>0</v>
      </c>
      <c r="K138" s="136" t="s">
        <v>43</v>
      </c>
      <c r="L138" s="34"/>
      <c r="M138" s="141" t="s">
        <v>43</v>
      </c>
      <c r="N138" s="142" t="s">
        <v>52</v>
      </c>
      <c r="P138" s="143">
        <f t="shared" si="11"/>
        <v>0</v>
      </c>
      <c r="Q138" s="143">
        <v>0</v>
      </c>
      <c r="R138" s="143">
        <f t="shared" si="12"/>
        <v>0</v>
      </c>
      <c r="S138" s="143">
        <v>0</v>
      </c>
      <c r="T138" s="144">
        <f t="shared" si="13"/>
        <v>0</v>
      </c>
      <c r="AR138" s="145" t="s">
        <v>318</v>
      </c>
      <c r="AT138" s="145" t="s">
        <v>313</v>
      </c>
      <c r="AU138" s="145" t="s">
        <v>88</v>
      </c>
      <c r="AY138" s="18" t="s">
        <v>311</v>
      </c>
      <c r="BE138" s="146">
        <f t="shared" si="14"/>
        <v>0</v>
      </c>
      <c r="BF138" s="146">
        <f t="shared" si="15"/>
        <v>0</v>
      </c>
      <c r="BG138" s="146">
        <f t="shared" si="16"/>
        <v>0</v>
      </c>
      <c r="BH138" s="146">
        <f t="shared" si="17"/>
        <v>0</v>
      </c>
      <c r="BI138" s="146">
        <f t="shared" si="18"/>
        <v>0</v>
      </c>
      <c r="BJ138" s="18" t="s">
        <v>88</v>
      </c>
      <c r="BK138" s="146">
        <f t="shared" si="19"/>
        <v>0</v>
      </c>
      <c r="BL138" s="18" t="s">
        <v>318</v>
      </c>
      <c r="BM138" s="145" t="s">
        <v>939</v>
      </c>
    </row>
    <row r="139" spans="2:65" s="1" customFormat="1" ht="21.75" customHeight="1" x14ac:dyDescent="0.2">
      <c r="B139" s="34"/>
      <c r="C139" s="134" t="s">
        <v>639</v>
      </c>
      <c r="D139" s="134" t="s">
        <v>313</v>
      </c>
      <c r="E139" s="135" t="s">
        <v>7597</v>
      </c>
      <c r="F139" s="136" t="s">
        <v>7598</v>
      </c>
      <c r="G139" s="137" t="s">
        <v>2033</v>
      </c>
      <c r="H139" s="138">
        <v>1</v>
      </c>
      <c r="I139" s="139"/>
      <c r="J139" s="140">
        <f t="shared" si="10"/>
        <v>0</v>
      </c>
      <c r="K139" s="136" t="s">
        <v>43</v>
      </c>
      <c r="L139" s="34"/>
      <c r="M139" s="141" t="s">
        <v>43</v>
      </c>
      <c r="N139" s="142" t="s">
        <v>52</v>
      </c>
      <c r="P139" s="143">
        <f t="shared" si="11"/>
        <v>0</v>
      </c>
      <c r="Q139" s="143">
        <v>0</v>
      </c>
      <c r="R139" s="143">
        <f t="shared" si="12"/>
        <v>0</v>
      </c>
      <c r="S139" s="143">
        <v>0</v>
      </c>
      <c r="T139" s="144">
        <f t="shared" si="13"/>
        <v>0</v>
      </c>
      <c r="AR139" s="145" t="s">
        <v>318</v>
      </c>
      <c r="AT139" s="145" t="s">
        <v>313</v>
      </c>
      <c r="AU139" s="145" t="s">
        <v>88</v>
      </c>
      <c r="AY139" s="18" t="s">
        <v>311</v>
      </c>
      <c r="BE139" s="146">
        <f t="shared" si="14"/>
        <v>0</v>
      </c>
      <c r="BF139" s="146">
        <f t="shared" si="15"/>
        <v>0</v>
      </c>
      <c r="BG139" s="146">
        <f t="shared" si="16"/>
        <v>0</v>
      </c>
      <c r="BH139" s="146">
        <f t="shared" si="17"/>
        <v>0</v>
      </c>
      <c r="BI139" s="146">
        <f t="shared" si="18"/>
        <v>0</v>
      </c>
      <c r="BJ139" s="18" t="s">
        <v>88</v>
      </c>
      <c r="BK139" s="146">
        <f t="shared" si="19"/>
        <v>0</v>
      </c>
      <c r="BL139" s="18" t="s">
        <v>318</v>
      </c>
      <c r="BM139" s="145" t="s">
        <v>947</v>
      </c>
    </row>
    <row r="140" spans="2:65" s="1" customFormat="1" ht="24.2" customHeight="1" x14ac:dyDescent="0.2">
      <c r="B140" s="34"/>
      <c r="C140" s="134" t="s">
        <v>645</v>
      </c>
      <c r="D140" s="134" t="s">
        <v>313</v>
      </c>
      <c r="E140" s="135" t="s">
        <v>7599</v>
      </c>
      <c r="F140" s="136" t="s">
        <v>7600</v>
      </c>
      <c r="G140" s="137" t="s">
        <v>2109</v>
      </c>
      <c r="H140" s="138">
        <v>1</v>
      </c>
      <c r="I140" s="139"/>
      <c r="J140" s="140">
        <f t="shared" si="10"/>
        <v>0</v>
      </c>
      <c r="K140" s="136" t="s">
        <v>43</v>
      </c>
      <c r="L140" s="34"/>
      <c r="M140" s="141" t="s">
        <v>43</v>
      </c>
      <c r="N140" s="142" t="s">
        <v>52</v>
      </c>
      <c r="P140" s="143">
        <f t="shared" si="11"/>
        <v>0</v>
      </c>
      <c r="Q140" s="143">
        <v>0</v>
      </c>
      <c r="R140" s="143">
        <f t="shared" si="12"/>
        <v>0</v>
      </c>
      <c r="S140" s="143">
        <v>0</v>
      </c>
      <c r="T140" s="144">
        <f t="shared" si="13"/>
        <v>0</v>
      </c>
      <c r="AR140" s="145" t="s">
        <v>318</v>
      </c>
      <c r="AT140" s="145" t="s">
        <v>313</v>
      </c>
      <c r="AU140" s="145" t="s">
        <v>88</v>
      </c>
      <c r="AY140" s="18" t="s">
        <v>311</v>
      </c>
      <c r="BE140" s="146">
        <f t="shared" si="14"/>
        <v>0</v>
      </c>
      <c r="BF140" s="146">
        <f t="shared" si="15"/>
        <v>0</v>
      </c>
      <c r="BG140" s="146">
        <f t="shared" si="16"/>
        <v>0</v>
      </c>
      <c r="BH140" s="146">
        <f t="shared" si="17"/>
        <v>0</v>
      </c>
      <c r="BI140" s="146">
        <f t="shared" si="18"/>
        <v>0</v>
      </c>
      <c r="BJ140" s="18" t="s">
        <v>88</v>
      </c>
      <c r="BK140" s="146">
        <f t="shared" si="19"/>
        <v>0</v>
      </c>
      <c r="BL140" s="18" t="s">
        <v>318</v>
      </c>
      <c r="BM140" s="145" t="s">
        <v>959</v>
      </c>
    </row>
    <row r="141" spans="2:65" s="1" customFormat="1" ht="24.2" customHeight="1" x14ac:dyDescent="0.2">
      <c r="B141" s="34"/>
      <c r="C141" s="134" t="s">
        <v>651</v>
      </c>
      <c r="D141" s="134" t="s">
        <v>313</v>
      </c>
      <c r="E141" s="135" t="s">
        <v>7601</v>
      </c>
      <c r="F141" s="136" t="s">
        <v>7602</v>
      </c>
      <c r="G141" s="137" t="s">
        <v>2109</v>
      </c>
      <c r="H141" s="138">
        <v>4</v>
      </c>
      <c r="I141" s="139"/>
      <c r="J141" s="140">
        <f t="shared" si="10"/>
        <v>0</v>
      </c>
      <c r="K141" s="136" t="s">
        <v>43</v>
      </c>
      <c r="L141" s="34"/>
      <c r="M141" s="141" t="s">
        <v>43</v>
      </c>
      <c r="N141" s="142" t="s">
        <v>52</v>
      </c>
      <c r="P141" s="143">
        <f t="shared" si="11"/>
        <v>0</v>
      </c>
      <c r="Q141" s="143">
        <v>0</v>
      </c>
      <c r="R141" s="143">
        <f t="shared" si="12"/>
        <v>0</v>
      </c>
      <c r="S141" s="143">
        <v>0</v>
      </c>
      <c r="T141" s="144">
        <f t="shared" si="13"/>
        <v>0</v>
      </c>
      <c r="AR141" s="145" t="s">
        <v>318</v>
      </c>
      <c r="AT141" s="145" t="s">
        <v>313</v>
      </c>
      <c r="AU141" s="145" t="s">
        <v>88</v>
      </c>
      <c r="AY141" s="18" t="s">
        <v>311</v>
      </c>
      <c r="BE141" s="146">
        <f t="shared" si="14"/>
        <v>0</v>
      </c>
      <c r="BF141" s="146">
        <f t="shared" si="15"/>
        <v>0</v>
      </c>
      <c r="BG141" s="146">
        <f t="shared" si="16"/>
        <v>0</v>
      </c>
      <c r="BH141" s="146">
        <f t="shared" si="17"/>
        <v>0</v>
      </c>
      <c r="BI141" s="146">
        <f t="shared" si="18"/>
        <v>0</v>
      </c>
      <c r="BJ141" s="18" t="s">
        <v>88</v>
      </c>
      <c r="BK141" s="146">
        <f t="shared" si="19"/>
        <v>0</v>
      </c>
      <c r="BL141" s="18" t="s">
        <v>318</v>
      </c>
      <c r="BM141" s="145" t="s">
        <v>973</v>
      </c>
    </row>
    <row r="142" spans="2:65" s="1" customFormat="1" ht="24.2" customHeight="1" x14ac:dyDescent="0.2">
      <c r="B142" s="34"/>
      <c r="C142" s="134" t="s">
        <v>657</v>
      </c>
      <c r="D142" s="134" t="s">
        <v>313</v>
      </c>
      <c r="E142" s="135" t="s">
        <v>7603</v>
      </c>
      <c r="F142" s="136" t="s">
        <v>7604</v>
      </c>
      <c r="G142" s="137" t="s">
        <v>2109</v>
      </c>
      <c r="H142" s="138">
        <v>7</v>
      </c>
      <c r="I142" s="139"/>
      <c r="J142" s="140">
        <f t="shared" si="10"/>
        <v>0</v>
      </c>
      <c r="K142" s="136" t="s">
        <v>43</v>
      </c>
      <c r="L142" s="34"/>
      <c r="M142" s="141" t="s">
        <v>43</v>
      </c>
      <c r="N142" s="142" t="s">
        <v>52</v>
      </c>
      <c r="P142" s="143">
        <f t="shared" si="11"/>
        <v>0</v>
      </c>
      <c r="Q142" s="143">
        <v>0</v>
      </c>
      <c r="R142" s="143">
        <f t="shared" si="12"/>
        <v>0</v>
      </c>
      <c r="S142" s="143">
        <v>0</v>
      </c>
      <c r="T142" s="144">
        <f t="shared" si="13"/>
        <v>0</v>
      </c>
      <c r="AR142" s="145" t="s">
        <v>318</v>
      </c>
      <c r="AT142" s="145" t="s">
        <v>313</v>
      </c>
      <c r="AU142" s="145" t="s">
        <v>88</v>
      </c>
      <c r="AY142" s="18" t="s">
        <v>311</v>
      </c>
      <c r="BE142" s="146">
        <f t="shared" si="14"/>
        <v>0</v>
      </c>
      <c r="BF142" s="146">
        <f t="shared" si="15"/>
        <v>0</v>
      </c>
      <c r="BG142" s="146">
        <f t="shared" si="16"/>
        <v>0</v>
      </c>
      <c r="BH142" s="146">
        <f t="shared" si="17"/>
        <v>0</v>
      </c>
      <c r="BI142" s="146">
        <f t="shared" si="18"/>
        <v>0</v>
      </c>
      <c r="BJ142" s="18" t="s">
        <v>88</v>
      </c>
      <c r="BK142" s="146">
        <f t="shared" si="19"/>
        <v>0</v>
      </c>
      <c r="BL142" s="18" t="s">
        <v>318</v>
      </c>
      <c r="BM142" s="145" t="s">
        <v>982</v>
      </c>
    </row>
    <row r="143" spans="2:65" s="1" customFormat="1" ht="24.2" customHeight="1" x14ac:dyDescent="0.2">
      <c r="B143" s="34"/>
      <c r="C143" s="134" t="s">
        <v>663</v>
      </c>
      <c r="D143" s="134" t="s">
        <v>313</v>
      </c>
      <c r="E143" s="135" t="s">
        <v>7605</v>
      </c>
      <c r="F143" s="136" t="s">
        <v>7606</v>
      </c>
      <c r="G143" s="137" t="s">
        <v>2109</v>
      </c>
      <c r="H143" s="138">
        <v>2</v>
      </c>
      <c r="I143" s="139"/>
      <c r="J143" s="140">
        <f t="shared" si="10"/>
        <v>0</v>
      </c>
      <c r="K143" s="136" t="s">
        <v>43</v>
      </c>
      <c r="L143" s="34"/>
      <c r="M143" s="141" t="s">
        <v>43</v>
      </c>
      <c r="N143" s="142" t="s">
        <v>52</v>
      </c>
      <c r="P143" s="143">
        <f t="shared" si="11"/>
        <v>0</v>
      </c>
      <c r="Q143" s="143">
        <v>0</v>
      </c>
      <c r="R143" s="143">
        <f t="shared" si="12"/>
        <v>0</v>
      </c>
      <c r="S143" s="143">
        <v>0</v>
      </c>
      <c r="T143" s="144">
        <f t="shared" si="13"/>
        <v>0</v>
      </c>
      <c r="AR143" s="145" t="s">
        <v>318</v>
      </c>
      <c r="AT143" s="145" t="s">
        <v>313</v>
      </c>
      <c r="AU143" s="145" t="s">
        <v>88</v>
      </c>
      <c r="AY143" s="18" t="s">
        <v>311</v>
      </c>
      <c r="BE143" s="146">
        <f t="shared" si="14"/>
        <v>0</v>
      </c>
      <c r="BF143" s="146">
        <f t="shared" si="15"/>
        <v>0</v>
      </c>
      <c r="BG143" s="146">
        <f t="shared" si="16"/>
        <v>0</v>
      </c>
      <c r="BH143" s="146">
        <f t="shared" si="17"/>
        <v>0</v>
      </c>
      <c r="BI143" s="146">
        <f t="shared" si="18"/>
        <v>0</v>
      </c>
      <c r="BJ143" s="18" t="s">
        <v>88</v>
      </c>
      <c r="BK143" s="146">
        <f t="shared" si="19"/>
        <v>0</v>
      </c>
      <c r="BL143" s="18" t="s">
        <v>318</v>
      </c>
      <c r="BM143" s="145" t="s">
        <v>991</v>
      </c>
    </row>
    <row r="144" spans="2:65" s="1" customFormat="1" ht="24.2" customHeight="1" x14ac:dyDescent="0.2">
      <c r="B144" s="34"/>
      <c r="C144" s="134" t="s">
        <v>672</v>
      </c>
      <c r="D144" s="134" t="s">
        <v>313</v>
      </c>
      <c r="E144" s="135" t="s">
        <v>7607</v>
      </c>
      <c r="F144" s="136" t="s">
        <v>7608</v>
      </c>
      <c r="G144" s="137" t="s">
        <v>2109</v>
      </c>
      <c r="H144" s="138">
        <v>4</v>
      </c>
      <c r="I144" s="139"/>
      <c r="J144" s="140">
        <f t="shared" si="10"/>
        <v>0</v>
      </c>
      <c r="K144" s="136" t="s">
        <v>43</v>
      </c>
      <c r="L144" s="34"/>
      <c r="M144" s="141" t="s">
        <v>43</v>
      </c>
      <c r="N144" s="142" t="s">
        <v>52</v>
      </c>
      <c r="P144" s="143">
        <f t="shared" si="11"/>
        <v>0</v>
      </c>
      <c r="Q144" s="143">
        <v>0</v>
      </c>
      <c r="R144" s="143">
        <f t="shared" si="12"/>
        <v>0</v>
      </c>
      <c r="S144" s="143">
        <v>0</v>
      </c>
      <c r="T144" s="144">
        <f t="shared" si="13"/>
        <v>0</v>
      </c>
      <c r="AR144" s="145" t="s">
        <v>318</v>
      </c>
      <c r="AT144" s="145" t="s">
        <v>313</v>
      </c>
      <c r="AU144" s="145" t="s">
        <v>88</v>
      </c>
      <c r="AY144" s="18" t="s">
        <v>311</v>
      </c>
      <c r="BE144" s="146">
        <f t="shared" si="14"/>
        <v>0</v>
      </c>
      <c r="BF144" s="146">
        <f t="shared" si="15"/>
        <v>0</v>
      </c>
      <c r="BG144" s="146">
        <f t="shared" si="16"/>
        <v>0</v>
      </c>
      <c r="BH144" s="146">
        <f t="shared" si="17"/>
        <v>0</v>
      </c>
      <c r="BI144" s="146">
        <f t="shared" si="18"/>
        <v>0</v>
      </c>
      <c r="BJ144" s="18" t="s">
        <v>88</v>
      </c>
      <c r="BK144" s="146">
        <f t="shared" si="19"/>
        <v>0</v>
      </c>
      <c r="BL144" s="18" t="s">
        <v>318</v>
      </c>
      <c r="BM144" s="145" t="s">
        <v>1001</v>
      </c>
    </row>
    <row r="145" spans="2:65" s="11" customFormat="1" ht="25.9" customHeight="1" x14ac:dyDescent="0.2">
      <c r="B145" s="122"/>
      <c r="D145" s="123" t="s">
        <v>80</v>
      </c>
      <c r="E145" s="124" t="s">
        <v>7382</v>
      </c>
      <c r="F145" s="124" t="s">
        <v>7365</v>
      </c>
      <c r="I145" s="125"/>
      <c r="J145" s="126">
        <f>BK145</f>
        <v>0</v>
      </c>
      <c r="L145" s="122"/>
      <c r="M145" s="127"/>
      <c r="P145" s="128">
        <f>SUM(P146:P159)</f>
        <v>0</v>
      </c>
      <c r="R145" s="128">
        <f>SUM(R146:R159)</f>
        <v>0</v>
      </c>
      <c r="T145" s="129">
        <f>SUM(T146:T159)</f>
        <v>0</v>
      </c>
      <c r="AR145" s="123" t="s">
        <v>88</v>
      </c>
      <c r="AT145" s="130" t="s">
        <v>80</v>
      </c>
      <c r="AU145" s="130" t="s">
        <v>81</v>
      </c>
      <c r="AY145" s="123" t="s">
        <v>311</v>
      </c>
      <c r="BK145" s="131">
        <f>SUM(BK146:BK159)</f>
        <v>0</v>
      </c>
    </row>
    <row r="146" spans="2:65" s="1" customFormat="1" ht="16.5" customHeight="1" x14ac:dyDescent="0.2">
      <c r="B146" s="34"/>
      <c r="C146" s="134" t="s">
        <v>680</v>
      </c>
      <c r="D146" s="134" t="s">
        <v>313</v>
      </c>
      <c r="E146" s="135" t="s">
        <v>7609</v>
      </c>
      <c r="F146" s="136" t="s">
        <v>7610</v>
      </c>
      <c r="G146" s="137" t="s">
        <v>379</v>
      </c>
      <c r="H146" s="138">
        <v>500</v>
      </c>
      <c r="I146" s="139"/>
      <c r="J146" s="140">
        <f t="shared" ref="J146:J159" si="20">ROUND(I146*H146,2)</f>
        <v>0</v>
      </c>
      <c r="K146" s="136" t="s">
        <v>43</v>
      </c>
      <c r="L146" s="34"/>
      <c r="M146" s="141" t="s">
        <v>43</v>
      </c>
      <c r="N146" s="142" t="s">
        <v>52</v>
      </c>
      <c r="P146" s="143">
        <f t="shared" ref="P146:P159" si="21">O146*H146</f>
        <v>0</v>
      </c>
      <c r="Q146" s="143">
        <v>0</v>
      </c>
      <c r="R146" s="143">
        <f t="shared" ref="R146:R159" si="22">Q146*H146</f>
        <v>0</v>
      </c>
      <c r="S146" s="143">
        <v>0</v>
      </c>
      <c r="T146" s="144">
        <f t="shared" ref="T146:T159" si="23">S146*H146</f>
        <v>0</v>
      </c>
      <c r="AR146" s="145" t="s">
        <v>318</v>
      </c>
      <c r="AT146" s="145" t="s">
        <v>313</v>
      </c>
      <c r="AU146" s="145" t="s">
        <v>88</v>
      </c>
      <c r="AY146" s="18" t="s">
        <v>311</v>
      </c>
      <c r="BE146" s="146">
        <f t="shared" ref="BE146:BE159" si="24">IF(N146="základní",J146,0)</f>
        <v>0</v>
      </c>
      <c r="BF146" s="146">
        <f t="shared" ref="BF146:BF159" si="25">IF(N146="snížená",J146,0)</f>
        <v>0</v>
      </c>
      <c r="BG146" s="146">
        <f t="shared" ref="BG146:BG159" si="26">IF(N146="zákl. přenesená",J146,0)</f>
        <v>0</v>
      </c>
      <c r="BH146" s="146">
        <f t="shared" ref="BH146:BH159" si="27">IF(N146="sníž. přenesená",J146,0)</f>
        <v>0</v>
      </c>
      <c r="BI146" s="146">
        <f t="shared" ref="BI146:BI159" si="28">IF(N146="nulová",J146,0)</f>
        <v>0</v>
      </c>
      <c r="BJ146" s="18" t="s">
        <v>88</v>
      </c>
      <c r="BK146" s="146">
        <f t="shared" ref="BK146:BK159" si="29">ROUND(I146*H146,2)</f>
        <v>0</v>
      </c>
      <c r="BL146" s="18" t="s">
        <v>318</v>
      </c>
      <c r="BM146" s="145" t="s">
        <v>1011</v>
      </c>
    </row>
    <row r="147" spans="2:65" s="1" customFormat="1" ht="16.5" customHeight="1" x14ac:dyDescent="0.2">
      <c r="B147" s="34"/>
      <c r="C147" s="134" t="s">
        <v>686</v>
      </c>
      <c r="D147" s="134" t="s">
        <v>313</v>
      </c>
      <c r="E147" s="135" t="s">
        <v>7611</v>
      </c>
      <c r="F147" s="136" t="s">
        <v>7612</v>
      </c>
      <c r="G147" s="137" t="s">
        <v>379</v>
      </c>
      <c r="H147" s="138">
        <v>400</v>
      </c>
      <c r="I147" s="139"/>
      <c r="J147" s="140">
        <f t="shared" si="20"/>
        <v>0</v>
      </c>
      <c r="K147" s="136" t="s">
        <v>43</v>
      </c>
      <c r="L147" s="34"/>
      <c r="M147" s="141" t="s">
        <v>43</v>
      </c>
      <c r="N147" s="142" t="s">
        <v>52</v>
      </c>
      <c r="P147" s="143">
        <f t="shared" si="21"/>
        <v>0</v>
      </c>
      <c r="Q147" s="143">
        <v>0</v>
      </c>
      <c r="R147" s="143">
        <f t="shared" si="22"/>
        <v>0</v>
      </c>
      <c r="S147" s="143">
        <v>0</v>
      </c>
      <c r="T147" s="144">
        <f t="shared" si="23"/>
        <v>0</v>
      </c>
      <c r="AR147" s="145" t="s">
        <v>318</v>
      </c>
      <c r="AT147" s="145" t="s">
        <v>313</v>
      </c>
      <c r="AU147" s="145" t="s">
        <v>88</v>
      </c>
      <c r="AY147" s="18" t="s">
        <v>311</v>
      </c>
      <c r="BE147" s="146">
        <f t="shared" si="24"/>
        <v>0</v>
      </c>
      <c r="BF147" s="146">
        <f t="shared" si="25"/>
        <v>0</v>
      </c>
      <c r="BG147" s="146">
        <f t="shared" si="26"/>
        <v>0</v>
      </c>
      <c r="BH147" s="146">
        <f t="shared" si="27"/>
        <v>0</v>
      </c>
      <c r="BI147" s="146">
        <f t="shared" si="28"/>
        <v>0</v>
      </c>
      <c r="BJ147" s="18" t="s">
        <v>88</v>
      </c>
      <c r="BK147" s="146">
        <f t="shared" si="29"/>
        <v>0</v>
      </c>
      <c r="BL147" s="18" t="s">
        <v>318</v>
      </c>
      <c r="BM147" s="145" t="s">
        <v>1021</v>
      </c>
    </row>
    <row r="148" spans="2:65" s="1" customFormat="1" ht="16.5" customHeight="1" x14ac:dyDescent="0.2">
      <c r="B148" s="34"/>
      <c r="C148" s="134" t="s">
        <v>693</v>
      </c>
      <c r="D148" s="134" t="s">
        <v>313</v>
      </c>
      <c r="E148" s="135" t="s">
        <v>7613</v>
      </c>
      <c r="F148" s="136" t="s">
        <v>7614</v>
      </c>
      <c r="G148" s="137" t="s">
        <v>379</v>
      </c>
      <c r="H148" s="138">
        <v>290</v>
      </c>
      <c r="I148" s="139"/>
      <c r="J148" s="140">
        <f t="shared" si="20"/>
        <v>0</v>
      </c>
      <c r="K148" s="136" t="s">
        <v>43</v>
      </c>
      <c r="L148" s="34"/>
      <c r="M148" s="141" t="s">
        <v>43</v>
      </c>
      <c r="N148" s="142" t="s">
        <v>52</v>
      </c>
      <c r="P148" s="143">
        <f t="shared" si="21"/>
        <v>0</v>
      </c>
      <c r="Q148" s="143">
        <v>0</v>
      </c>
      <c r="R148" s="143">
        <f t="shared" si="22"/>
        <v>0</v>
      </c>
      <c r="S148" s="143">
        <v>0</v>
      </c>
      <c r="T148" s="144">
        <f t="shared" si="23"/>
        <v>0</v>
      </c>
      <c r="AR148" s="145" t="s">
        <v>318</v>
      </c>
      <c r="AT148" s="145" t="s">
        <v>313</v>
      </c>
      <c r="AU148" s="145" t="s">
        <v>88</v>
      </c>
      <c r="AY148" s="18" t="s">
        <v>311</v>
      </c>
      <c r="BE148" s="146">
        <f t="shared" si="24"/>
        <v>0</v>
      </c>
      <c r="BF148" s="146">
        <f t="shared" si="25"/>
        <v>0</v>
      </c>
      <c r="BG148" s="146">
        <f t="shared" si="26"/>
        <v>0</v>
      </c>
      <c r="BH148" s="146">
        <f t="shared" si="27"/>
        <v>0</v>
      </c>
      <c r="BI148" s="146">
        <f t="shared" si="28"/>
        <v>0</v>
      </c>
      <c r="BJ148" s="18" t="s">
        <v>88</v>
      </c>
      <c r="BK148" s="146">
        <f t="shared" si="29"/>
        <v>0</v>
      </c>
      <c r="BL148" s="18" t="s">
        <v>318</v>
      </c>
      <c r="BM148" s="145" t="s">
        <v>1030</v>
      </c>
    </row>
    <row r="149" spans="2:65" s="1" customFormat="1" ht="16.5" customHeight="1" x14ac:dyDescent="0.2">
      <c r="B149" s="34"/>
      <c r="C149" s="134" t="s">
        <v>698</v>
      </c>
      <c r="D149" s="134" t="s">
        <v>313</v>
      </c>
      <c r="E149" s="135" t="s">
        <v>7378</v>
      </c>
      <c r="F149" s="136" t="s">
        <v>7379</v>
      </c>
      <c r="G149" s="137" t="s">
        <v>379</v>
      </c>
      <c r="H149" s="138">
        <v>1100</v>
      </c>
      <c r="I149" s="139"/>
      <c r="J149" s="140">
        <f t="shared" si="20"/>
        <v>0</v>
      </c>
      <c r="K149" s="136" t="s">
        <v>43</v>
      </c>
      <c r="L149" s="34"/>
      <c r="M149" s="141" t="s">
        <v>43</v>
      </c>
      <c r="N149" s="142" t="s">
        <v>52</v>
      </c>
      <c r="P149" s="143">
        <f t="shared" si="21"/>
        <v>0</v>
      </c>
      <c r="Q149" s="143">
        <v>0</v>
      </c>
      <c r="R149" s="143">
        <f t="shared" si="22"/>
        <v>0</v>
      </c>
      <c r="S149" s="143">
        <v>0</v>
      </c>
      <c r="T149" s="144">
        <f t="shared" si="23"/>
        <v>0</v>
      </c>
      <c r="AR149" s="145" t="s">
        <v>318</v>
      </c>
      <c r="AT149" s="145" t="s">
        <v>313</v>
      </c>
      <c r="AU149" s="145" t="s">
        <v>88</v>
      </c>
      <c r="AY149" s="18" t="s">
        <v>311</v>
      </c>
      <c r="BE149" s="146">
        <f t="shared" si="24"/>
        <v>0</v>
      </c>
      <c r="BF149" s="146">
        <f t="shared" si="25"/>
        <v>0</v>
      </c>
      <c r="BG149" s="146">
        <f t="shared" si="26"/>
        <v>0</v>
      </c>
      <c r="BH149" s="146">
        <f t="shared" si="27"/>
        <v>0</v>
      </c>
      <c r="BI149" s="146">
        <f t="shared" si="28"/>
        <v>0</v>
      </c>
      <c r="BJ149" s="18" t="s">
        <v>88</v>
      </c>
      <c r="BK149" s="146">
        <f t="shared" si="29"/>
        <v>0</v>
      </c>
      <c r="BL149" s="18" t="s">
        <v>318</v>
      </c>
      <c r="BM149" s="145" t="s">
        <v>1038</v>
      </c>
    </row>
    <row r="150" spans="2:65" s="1" customFormat="1" ht="16.5" customHeight="1" x14ac:dyDescent="0.2">
      <c r="B150" s="34"/>
      <c r="C150" s="134" t="s">
        <v>703</v>
      </c>
      <c r="D150" s="134" t="s">
        <v>313</v>
      </c>
      <c r="E150" s="135" t="s">
        <v>7376</v>
      </c>
      <c r="F150" s="136" t="s">
        <v>7377</v>
      </c>
      <c r="G150" s="137" t="s">
        <v>379</v>
      </c>
      <c r="H150" s="138">
        <v>1400</v>
      </c>
      <c r="I150" s="139"/>
      <c r="J150" s="140">
        <f t="shared" si="20"/>
        <v>0</v>
      </c>
      <c r="K150" s="136" t="s">
        <v>43</v>
      </c>
      <c r="L150" s="34"/>
      <c r="M150" s="141" t="s">
        <v>43</v>
      </c>
      <c r="N150" s="142" t="s">
        <v>52</v>
      </c>
      <c r="P150" s="143">
        <f t="shared" si="21"/>
        <v>0</v>
      </c>
      <c r="Q150" s="143">
        <v>0</v>
      </c>
      <c r="R150" s="143">
        <f t="shared" si="22"/>
        <v>0</v>
      </c>
      <c r="S150" s="143">
        <v>0</v>
      </c>
      <c r="T150" s="144">
        <f t="shared" si="23"/>
        <v>0</v>
      </c>
      <c r="AR150" s="145" t="s">
        <v>318</v>
      </c>
      <c r="AT150" s="145" t="s">
        <v>313</v>
      </c>
      <c r="AU150" s="145" t="s">
        <v>88</v>
      </c>
      <c r="AY150" s="18" t="s">
        <v>311</v>
      </c>
      <c r="BE150" s="146">
        <f t="shared" si="24"/>
        <v>0</v>
      </c>
      <c r="BF150" s="146">
        <f t="shared" si="25"/>
        <v>0</v>
      </c>
      <c r="BG150" s="146">
        <f t="shared" si="26"/>
        <v>0</v>
      </c>
      <c r="BH150" s="146">
        <f t="shared" si="27"/>
        <v>0</v>
      </c>
      <c r="BI150" s="146">
        <f t="shared" si="28"/>
        <v>0</v>
      </c>
      <c r="BJ150" s="18" t="s">
        <v>88</v>
      </c>
      <c r="BK150" s="146">
        <f t="shared" si="29"/>
        <v>0</v>
      </c>
      <c r="BL150" s="18" t="s">
        <v>318</v>
      </c>
      <c r="BM150" s="145" t="s">
        <v>1050</v>
      </c>
    </row>
    <row r="151" spans="2:65" s="1" customFormat="1" ht="16.5" customHeight="1" x14ac:dyDescent="0.2">
      <c r="B151" s="34"/>
      <c r="C151" s="134" t="s">
        <v>709</v>
      </c>
      <c r="D151" s="134" t="s">
        <v>313</v>
      </c>
      <c r="E151" s="135" t="s">
        <v>7615</v>
      </c>
      <c r="F151" s="136" t="s">
        <v>7616</v>
      </c>
      <c r="G151" s="137" t="s">
        <v>379</v>
      </c>
      <c r="H151" s="138">
        <v>730</v>
      </c>
      <c r="I151" s="139"/>
      <c r="J151" s="140">
        <f t="shared" si="20"/>
        <v>0</v>
      </c>
      <c r="K151" s="136" t="s">
        <v>43</v>
      </c>
      <c r="L151" s="34"/>
      <c r="M151" s="141" t="s">
        <v>43</v>
      </c>
      <c r="N151" s="142" t="s">
        <v>52</v>
      </c>
      <c r="P151" s="143">
        <f t="shared" si="21"/>
        <v>0</v>
      </c>
      <c r="Q151" s="143">
        <v>0</v>
      </c>
      <c r="R151" s="143">
        <f t="shared" si="22"/>
        <v>0</v>
      </c>
      <c r="S151" s="143">
        <v>0</v>
      </c>
      <c r="T151" s="144">
        <f t="shared" si="23"/>
        <v>0</v>
      </c>
      <c r="AR151" s="145" t="s">
        <v>318</v>
      </c>
      <c r="AT151" s="145" t="s">
        <v>313</v>
      </c>
      <c r="AU151" s="145" t="s">
        <v>88</v>
      </c>
      <c r="AY151" s="18" t="s">
        <v>311</v>
      </c>
      <c r="BE151" s="146">
        <f t="shared" si="24"/>
        <v>0</v>
      </c>
      <c r="BF151" s="146">
        <f t="shared" si="25"/>
        <v>0</v>
      </c>
      <c r="BG151" s="146">
        <f t="shared" si="26"/>
        <v>0</v>
      </c>
      <c r="BH151" s="146">
        <f t="shared" si="27"/>
        <v>0</v>
      </c>
      <c r="BI151" s="146">
        <f t="shared" si="28"/>
        <v>0</v>
      </c>
      <c r="BJ151" s="18" t="s">
        <v>88</v>
      </c>
      <c r="BK151" s="146">
        <f t="shared" si="29"/>
        <v>0</v>
      </c>
      <c r="BL151" s="18" t="s">
        <v>318</v>
      </c>
      <c r="BM151" s="145" t="s">
        <v>1059</v>
      </c>
    </row>
    <row r="152" spans="2:65" s="1" customFormat="1" ht="16.5" customHeight="1" x14ac:dyDescent="0.2">
      <c r="B152" s="34"/>
      <c r="C152" s="134" t="s">
        <v>716</v>
      </c>
      <c r="D152" s="134" t="s">
        <v>313</v>
      </c>
      <c r="E152" s="135" t="s">
        <v>7617</v>
      </c>
      <c r="F152" s="136" t="s">
        <v>7618</v>
      </c>
      <c r="G152" s="137" t="s">
        <v>379</v>
      </c>
      <c r="H152" s="138">
        <v>1150</v>
      </c>
      <c r="I152" s="139"/>
      <c r="J152" s="140">
        <f t="shared" si="20"/>
        <v>0</v>
      </c>
      <c r="K152" s="136" t="s">
        <v>43</v>
      </c>
      <c r="L152" s="34"/>
      <c r="M152" s="141" t="s">
        <v>43</v>
      </c>
      <c r="N152" s="142" t="s">
        <v>52</v>
      </c>
      <c r="P152" s="143">
        <f t="shared" si="21"/>
        <v>0</v>
      </c>
      <c r="Q152" s="143">
        <v>0</v>
      </c>
      <c r="R152" s="143">
        <f t="shared" si="22"/>
        <v>0</v>
      </c>
      <c r="S152" s="143">
        <v>0</v>
      </c>
      <c r="T152" s="144">
        <f t="shared" si="23"/>
        <v>0</v>
      </c>
      <c r="AR152" s="145" t="s">
        <v>318</v>
      </c>
      <c r="AT152" s="145" t="s">
        <v>313</v>
      </c>
      <c r="AU152" s="145" t="s">
        <v>88</v>
      </c>
      <c r="AY152" s="18" t="s">
        <v>311</v>
      </c>
      <c r="BE152" s="146">
        <f t="shared" si="24"/>
        <v>0</v>
      </c>
      <c r="BF152" s="146">
        <f t="shared" si="25"/>
        <v>0</v>
      </c>
      <c r="BG152" s="146">
        <f t="shared" si="26"/>
        <v>0</v>
      </c>
      <c r="BH152" s="146">
        <f t="shared" si="27"/>
        <v>0</v>
      </c>
      <c r="BI152" s="146">
        <f t="shared" si="28"/>
        <v>0</v>
      </c>
      <c r="BJ152" s="18" t="s">
        <v>88</v>
      </c>
      <c r="BK152" s="146">
        <f t="shared" si="29"/>
        <v>0</v>
      </c>
      <c r="BL152" s="18" t="s">
        <v>318</v>
      </c>
      <c r="BM152" s="145" t="s">
        <v>1067</v>
      </c>
    </row>
    <row r="153" spans="2:65" s="1" customFormat="1" ht="16.5" customHeight="1" x14ac:dyDescent="0.2">
      <c r="B153" s="34"/>
      <c r="C153" s="134" t="s">
        <v>720</v>
      </c>
      <c r="D153" s="134" t="s">
        <v>313</v>
      </c>
      <c r="E153" s="135" t="s">
        <v>7619</v>
      </c>
      <c r="F153" s="136" t="s">
        <v>7620</v>
      </c>
      <c r="G153" s="137" t="s">
        <v>379</v>
      </c>
      <c r="H153" s="138">
        <v>125</v>
      </c>
      <c r="I153" s="139"/>
      <c r="J153" s="140">
        <f t="shared" si="20"/>
        <v>0</v>
      </c>
      <c r="K153" s="136" t="s">
        <v>43</v>
      </c>
      <c r="L153" s="34"/>
      <c r="M153" s="141" t="s">
        <v>43</v>
      </c>
      <c r="N153" s="142" t="s">
        <v>52</v>
      </c>
      <c r="P153" s="143">
        <f t="shared" si="21"/>
        <v>0</v>
      </c>
      <c r="Q153" s="143">
        <v>0</v>
      </c>
      <c r="R153" s="143">
        <f t="shared" si="22"/>
        <v>0</v>
      </c>
      <c r="S153" s="143">
        <v>0</v>
      </c>
      <c r="T153" s="144">
        <f t="shared" si="23"/>
        <v>0</v>
      </c>
      <c r="AR153" s="145" t="s">
        <v>318</v>
      </c>
      <c r="AT153" s="145" t="s">
        <v>313</v>
      </c>
      <c r="AU153" s="145" t="s">
        <v>88</v>
      </c>
      <c r="AY153" s="18" t="s">
        <v>311</v>
      </c>
      <c r="BE153" s="146">
        <f t="shared" si="24"/>
        <v>0</v>
      </c>
      <c r="BF153" s="146">
        <f t="shared" si="25"/>
        <v>0</v>
      </c>
      <c r="BG153" s="146">
        <f t="shared" si="26"/>
        <v>0</v>
      </c>
      <c r="BH153" s="146">
        <f t="shared" si="27"/>
        <v>0</v>
      </c>
      <c r="BI153" s="146">
        <f t="shared" si="28"/>
        <v>0</v>
      </c>
      <c r="BJ153" s="18" t="s">
        <v>88</v>
      </c>
      <c r="BK153" s="146">
        <f t="shared" si="29"/>
        <v>0</v>
      </c>
      <c r="BL153" s="18" t="s">
        <v>318</v>
      </c>
      <c r="BM153" s="145" t="s">
        <v>1073</v>
      </c>
    </row>
    <row r="154" spans="2:65" s="1" customFormat="1" ht="16.5" customHeight="1" x14ac:dyDescent="0.2">
      <c r="B154" s="34"/>
      <c r="C154" s="134" t="s">
        <v>726</v>
      </c>
      <c r="D154" s="134" t="s">
        <v>313</v>
      </c>
      <c r="E154" s="135" t="s">
        <v>7621</v>
      </c>
      <c r="F154" s="136" t="s">
        <v>7622</v>
      </c>
      <c r="G154" s="137" t="s">
        <v>379</v>
      </c>
      <c r="H154" s="138">
        <v>220</v>
      </c>
      <c r="I154" s="139"/>
      <c r="J154" s="140">
        <f t="shared" si="20"/>
        <v>0</v>
      </c>
      <c r="K154" s="136" t="s">
        <v>43</v>
      </c>
      <c r="L154" s="34"/>
      <c r="M154" s="141" t="s">
        <v>43</v>
      </c>
      <c r="N154" s="142" t="s">
        <v>52</v>
      </c>
      <c r="P154" s="143">
        <f t="shared" si="21"/>
        <v>0</v>
      </c>
      <c r="Q154" s="143">
        <v>0</v>
      </c>
      <c r="R154" s="143">
        <f t="shared" si="22"/>
        <v>0</v>
      </c>
      <c r="S154" s="143">
        <v>0</v>
      </c>
      <c r="T154" s="144">
        <f t="shared" si="23"/>
        <v>0</v>
      </c>
      <c r="AR154" s="145" t="s">
        <v>318</v>
      </c>
      <c r="AT154" s="145" t="s">
        <v>313</v>
      </c>
      <c r="AU154" s="145" t="s">
        <v>88</v>
      </c>
      <c r="AY154" s="18" t="s">
        <v>311</v>
      </c>
      <c r="BE154" s="146">
        <f t="shared" si="24"/>
        <v>0</v>
      </c>
      <c r="BF154" s="146">
        <f t="shared" si="25"/>
        <v>0</v>
      </c>
      <c r="BG154" s="146">
        <f t="shared" si="26"/>
        <v>0</v>
      </c>
      <c r="BH154" s="146">
        <f t="shared" si="27"/>
        <v>0</v>
      </c>
      <c r="BI154" s="146">
        <f t="shared" si="28"/>
        <v>0</v>
      </c>
      <c r="BJ154" s="18" t="s">
        <v>88</v>
      </c>
      <c r="BK154" s="146">
        <f t="shared" si="29"/>
        <v>0</v>
      </c>
      <c r="BL154" s="18" t="s">
        <v>318</v>
      </c>
      <c r="BM154" s="145" t="s">
        <v>1082</v>
      </c>
    </row>
    <row r="155" spans="2:65" s="1" customFormat="1" ht="16.5" customHeight="1" x14ac:dyDescent="0.2">
      <c r="B155" s="34"/>
      <c r="C155" s="134" t="s">
        <v>732</v>
      </c>
      <c r="D155" s="134" t="s">
        <v>313</v>
      </c>
      <c r="E155" s="135" t="s">
        <v>7623</v>
      </c>
      <c r="F155" s="136" t="s">
        <v>7375</v>
      </c>
      <c r="G155" s="137" t="s">
        <v>379</v>
      </c>
      <c r="H155" s="138">
        <v>220</v>
      </c>
      <c r="I155" s="139"/>
      <c r="J155" s="140">
        <f t="shared" si="20"/>
        <v>0</v>
      </c>
      <c r="K155" s="136" t="s">
        <v>43</v>
      </c>
      <c r="L155" s="34"/>
      <c r="M155" s="141" t="s">
        <v>43</v>
      </c>
      <c r="N155" s="142" t="s">
        <v>52</v>
      </c>
      <c r="P155" s="143">
        <f t="shared" si="21"/>
        <v>0</v>
      </c>
      <c r="Q155" s="143">
        <v>0</v>
      </c>
      <c r="R155" s="143">
        <f t="shared" si="22"/>
        <v>0</v>
      </c>
      <c r="S155" s="143">
        <v>0</v>
      </c>
      <c r="T155" s="144">
        <f t="shared" si="23"/>
        <v>0</v>
      </c>
      <c r="AR155" s="145" t="s">
        <v>318</v>
      </c>
      <c r="AT155" s="145" t="s">
        <v>313</v>
      </c>
      <c r="AU155" s="145" t="s">
        <v>88</v>
      </c>
      <c r="AY155" s="18" t="s">
        <v>311</v>
      </c>
      <c r="BE155" s="146">
        <f t="shared" si="24"/>
        <v>0</v>
      </c>
      <c r="BF155" s="146">
        <f t="shared" si="25"/>
        <v>0</v>
      </c>
      <c r="BG155" s="146">
        <f t="shared" si="26"/>
        <v>0</v>
      </c>
      <c r="BH155" s="146">
        <f t="shared" si="27"/>
        <v>0</v>
      </c>
      <c r="BI155" s="146">
        <f t="shared" si="28"/>
        <v>0</v>
      </c>
      <c r="BJ155" s="18" t="s">
        <v>88</v>
      </c>
      <c r="BK155" s="146">
        <f t="shared" si="29"/>
        <v>0</v>
      </c>
      <c r="BL155" s="18" t="s">
        <v>318</v>
      </c>
      <c r="BM155" s="145" t="s">
        <v>1098</v>
      </c>
    </row>
    <row r="156" spans="2:65" s="1" customFormat="1" ht="16.5" customHeight="1" x14ac:dyDescent="0.2">
      <c r="B156" s="34"/>
      <c r="C156" s="134" t="s">
        <v>737</v>
      </c>
      <c r="D156" s="134" t="s">
        <v>313</v>
      </c>
      <c r="E156" s="135" t="s">
        <v>7624</v>
      </c>
      <c r="F156" s="136" t="s">
        <v>7625</v>
      </c>
      <c r="G156" s="137" t="s">
        <v>379</v>
      </c>
      <c r="H156" s="138">
        <v>795</v>
      </c>
      <c r="I156" s="139"/>
      <c r="J156" s="140">
        <f t="shared" si="20"/>
        <v>0</v>
      </c>
      <c r="K156" s="136" t="s">
        <v>43</v>
      </c>
      <c r="L156" s="34"/>
      <c r="M156" s="141" t="s">
        <v>43</v>
      </c>
      <c r="N156" s="142" t="s">
        <v>52</v>
      </c>
      <c r="P156" s="143">
        <f t="shared" si="21"/>
        <v>0</v>
      </c>
      <c r="Q156" s="143">
        <v>0</v>
      </c>
      <c r="R156" s="143">
        <f t="shared" si="22"/>
        <v>0</v>
      </c>
      <c r="S156" s="143">
        <v>0</v>
      </c>
      <c r="T156" s="144">
        <f t="shared" si="23"/>
        <v>0</v>
      </c>
      <c r="AR156" s="145" t="s">
        <v>318</v>
      </c>
      <c r="AT156" s="145" t="s">
        <v>313</v>
      </c>
      <c r="AU156" s="145" t="s">
        <v>88</v>
      </c>
      <c r="AY156" s="18" t="s">
        <v>311</v>
      </c>
      <c r="BE156" s="146">
        <f t="shared" si="24"/>
        <v>0</v>
      </c>
      <c r="BF156" s="146">
        <f t="shared" si="25"/>
        <v>0</v>
      </c>
      <c r="BG156" s="146">
        <f t="shared" si="26"/>
        <v>0</v>
      </c>
      <c r="BH156" s="146">
        <f t="shared" si="27"/>
        <v>0</v>
      </c>
      <c r="BI156" s="146">
        <f t="shared" si="28"/>
        <v>0</v>
      </c>
      <c r="BJ156" s="18" t="s">
        <v>88</v>
      </c>
      <c r="BK156" s="146">
        <f t="shared" si="29"/>
        <v>0</v>
      </c>
      <c r="BL156" s="18" t="s">
        <v>318</v>
      </c>
      <c r="BM156" s="145" t="s">
        <v>1108</v>
      </c>
    </row>
    <row r="157" spans="2:65" s="1" customFormat="1" ht="16.5" customHeight="1" x14ac:dyDescent="0.2">
      <c r="B157" s="34"/>
      <c r="C157" s="134" t="s">
        <v>743</v>
      </c>
      <c r="D157" s="134" t="s">
        <v>313</v>
      </c>
      <c r="E157" s="135" t="s">
        <v>7626</v>
      </c>
      <c r="F157" s="136" t="s">
        <v>7627</v>
      </c>
      <c r="G157" s="137" t="s">
        <v>379</v>
      </c>
      <c r="H157" s="138">
        <v>215</v>
      </c>
      <c r="I157" s="139"/>
      <c r="J157" s="140">
        <f t="shared" si="20"/>
        <v>0</v>
      </c>
      <c r="K157" s="136" t="s">
        <v>43</v>
      </c>
      <c r="L157" s="34"/>
      <c r="M157" s="141" t="s">
        <v>43</v>
      </c>
      <c r="N157" s="142" t="s">
        <v>52</v>
      </c>
      <c r="P157" s="143">
        <f t="shared" si="21"/>
        <v>0</v>
      </c>
      <c r="Q157" s="143">
        <v>0</v>
      </c>
      <c r="R157" s="143">
        <f t="shared" si="22"/>
        <v>0</v>
      </c>
      <c r="S157" s="143">
        <v>0</v>
      </c>
      <c r="T157" s="144">
        <f t="shared" si="23"/>
        <v>0</v>
      </c>
      <c r="AR157" s="145" t="s">
        <v>318</v>
      </c>
      <c r="AT157" s="145" t="s">
        <v>313</v>
      </c>
      <c r="AU157" s="145" t="s">
        <v>88</v>
      </c>
      <c r="AY157" s="18" t="s">
        <v>311</v>
      </c>
      <c r="BE157" s="146">
        <f t="shared" si="24"/>
        <v>0</v>
      </c>
      <c r="BF157" s="146">
        <f t="shared" si="25"/>
        <v>0</v>
      </c>
      <c r="BG157" s="146">
        <f t="shared" si="26"/>
        <v>0</v>
      </c>
      <c r="BH157" s="146">
        <f t="shared" si="27"/>
        <v>0</v>
      </c>
      <c r="BI157" s="146">
        <f t="shared" si="28"/>
        <v>0</v>
      </c>
      <c r="BJ157" s="18" t="s">
        <v>88</v>
      </c>
      <c r="BK157" s="146">
        <f t="shared" si="29"/>
        <v>0</v>
      </c>
      <c r="BL157" s="18" t="s">
        <v>318</v>
      </c>
      <c r="BM157" s="145" t="s">
        <v>1118</v>
      </c>
    </row>
    <row r="158" spans="2:65" s="1" customFormat="1" ht="16.5" customHeight="1" x14ac:dyDescent="0.2">
      <c r="B158" s="34"/>
      <c r="C158" s="134" t="s">
        <v>751</v>
      </c>
      <c r="D158" s="134" t="s">
        <v>313</v>
      </c>
      <c r="E158" s="135" t="s">
        <v>7628</v>
      </c>
      <c r="F158" s="136" t="s">
        <v>7629</v>
      </c>
      <c r="G158" s="137" t="s">
        <v>379</v>
      </c>
      <c r="H158" s="138">
        <v>800</v>
      </c>
      <c r="I158" s="139"/>
      <c r="J158" s="140">
        <f t="shared" si="20"/>
        <v>0</v>
      </c>
      <c r="K158" s="136" t="s">
        <v>43</v>
      </c>
      <c r="L158" s="34"/>
      <c r="M158" s="141" t="s">
        <v>43</v>
      </c>
      <c r="N158" s="142" t="s">
        <v>52</v>
      </c>
      <c r="P158" s="143">
        <f t="shared" si="21"/>
        <v>0</v>
      </c>
      <c r="Q158" s="143">
        <v>0</v>
      </c>
      <c r="R158" s="143">
        <f t="shared" si="22"/>
        <v>0</v>
      </c>
      <c r="S158" s="143">
        <v>0</v>
      </c>
      <c r="T158" s="144">
        <f t="shared" si="23"/>
        <v>0</v>
      </c>
      <c r="AR158" s="145" t="s">
        <v>318</v>
      </c>
      <c r="AT158" s="145" t="s">
        <v>313</v>
      </c>
      <c r="AU158" s="145" t="s">
        <v>88</v>
      </c>
      <c r="AY158" s="18" t="s">
        <v>311</v>
      </c>
      <c r="BE158" s="146">
        <f t="shared" si="24"/>
        <v>0</v>
      </c>
      <c r="BF158" s="146">
        <f t="shared" si="25"/>
        <v>0</v>
      </c>
      <c r="BG158" s="146">
        <f t="shared" si="26"/>
        <v>0</v>
      </c>
      <c r="BH158" s="146">
        <f t="shared" si="27"/>
        <v>0</v>
      </c>
      <c r="BI158" s="146">
        <f t="shared" si="28"/>
        <v>0</v>
      </c>
      <c r="BJ158" s="18" t="s">
        <v>88</v>
      </c>
      <c r="BK158" s="146">
        <f t="shared" si="29"/>
        <v>0</v>
      </c>
      <c r="BL158" s="18" t="s">
        <v>318</v>
      </c>
      <c r="BM158" s="145" t="s">
        <v>1131</v>
      </c>
    </row>
    <row r="159" spans="2:65" s="1" customFormat="1" ht="16.5" customHeight="1" x14ac:dyDescent="0.2">
      <c r="B159" s="34"/>
      <c r="C159" s="134" t="s">
        <v>758</v>
      </c>
      <c r="D159" s="134" t="s">
        <v>313</v>
      </c>
      <c r="E159" s="135" t="s">
        <v>7630</v>
      </c>
      <c r="F159" s="136" t="s">
        <v>7631</v>
      </c>
      <c r="G159" s="137" t="s">
        <v>379</v>
      </c>
      <c r="H159" s="138">
        <v>100</v>
      </c>
      <c r="I159" s="139"/>
      <c r="J159" s="140">
        <f t="shared" si="20"/>
        <v>0</v>
      </c>
      <c r="K159" s="136" t="s">
        <v>43</v>
      </c>
      <c r="L159" s="34"/>
      <c r="M159" s="141" t="s">
        <v>43</v>
      </c>
      <c r="N159" s="142" t="s">
        <v>52</v>
      </c>
      <c r="P159" s="143">
        <f t="shared" si="21"/>
        <v>0</v>
      </c>
      <c r="Q159" s="143">
        <v>0</v>
      </c>
      <c r="R159" s="143">
        <f t="shared" si="22"/>
        <v>0</v>
      </c>
      <c r="S159" s="143">
        <v>0</v>
      </c>
      <c r="T159" s="144">
        <f t="shared" si="23"/>
        <v>0</v>
      </c>
      <c r="AR159" s="145" t="s">
        <v>318</v>
      </c>
      <c r="AT159" s="145" t="s">
        <v>313</v>
      </c>
      <c r="AU159" s="145" t="s">
        <v>88</v>
      </c>
      <c r="AY159" s="18" t="s">
        <v>311</v>
      </c>
      <c r="BE159" s="146">
        <f t="shared" si="24"/>
        <v>0</v>
      </c>
      <c r="BF159" s="146">
        <f t="shared" si="25"/>
        <v>0</v>
      </c>
      <c r="BG159" s="146">
        <f t="shared" si="26"/>
        <v>0</v>
      </c>
      <c r="BH159" s="146">
        <f t="shared" si="27"/>
        <v>0</v>
      </c>
      <c r="BI159" s="146">
        <f t="shared" si="28"/>
        <v>0</v>
      </c>
      <c r="BJ159" s="18" t="s">
        <v>88</v>
      </c>
      <c r="BK159" s="146">
        <f t="shared" si="29"/>
        <v>0</v>
      </c>
      <c r="BL159" s="18" t="s">
        <v>318</v>
      </c>
      <c r="BM159" s="145" t="s">
        <v>1143</v>
      </c>
    </row>
    <row r="160" spans="2:65" s="11" customFormat="1" ht="25.9" customHeight="1" x14ac:dyDescent="0.2">
      <c r="B160" s="122"/>
      <c r="D160" s="123" t="s">
        <v>80</v>
      </c>
      <c r="E160" s="124" t="s">
        <v>7398</v>
      </c>
      <c r="F160" s="124" t="s">
        <v>7383</v>
      </c>
      <c r="I160" s="125"/>
      <c r="J160" s="126">
        <f>BK160</f>
        <v>0</v>
      </c>
      <c r="L160" s="122"/>
      <c r="M160" s="127"/>
      <c r="P160" s="128">
        <f>SUM(P161:P169)</f>
        <v>0</v>
      </c>
      <c r="R160" s="128">
        <f>SUM(R161:R169)</f>
        <v>0</v>
      </c>
      <c r="T160" s="129">
        <f>SUM(T161:T169)</f>
        <v>0</v>
      </c>
      <c r="AR160" s="123" t="s">
        <v>88</v>
      </c>
      <c r="AT160" s="130" t="s">
        <v>80</v>
      </c>
      <c r="AU160" s="130" t="s">
        <v>81</v>
      </c>
      <c r="AY160" s="123" t="s">
        <v>311</v>
      </c>
      <c r="BK160" s="131">
        <f>SUM(BK161:BK169)</f>
        <v>0</v>
      </c>
    </row>
    <row r="161" spans="2:65" s="1" customFormat="1" ht="24.2" customHeight="1" x14ac:dyDescent="0.2">
      <c r="B161" s="34"/>
      <c r="C161" s="134" t="s">
        <v>764</v>
      </c>
      <c r="D161" s="134" t="s">
        <v>313</v>
      </c>
      <c r="E161" s="135" t="s">
        <v>7632</v>
      </c>
      <c r="F161" s="136" t="s">
        <v>7633</v>
      </c>
      <c r="G161" s="137" t="s">
        <v>379</v>
      </c>
      <c r="H161" s="138">
        <v>1500</v>
      </c>
      <c r="I161" s="139"/>
      <c r="J161" s="140">
        <f t="shared" ref="J161:J169" si="30">ROUND(I161*H161,2)</f>
        <v>0</v>
      </c>
      <c r="K161" s="136" t="s">
        <v>43</v>
      </c>
      <c r="L161" s="34"/>
      <c r="M161" s="141" t="s">
        <v>43</v>
      </c>
      <c r="N161" s="142" t="s">
        <v>52</v>
      </c>
      <c r="P161" s="143">
        <f t="shared" ref="P161:P169" si="31">O161*H161</f>
        <v>0</v>
      </c>
      <c r="Q161" s="143">
        <v>0</v>
      </c>
      <c r="R161" s="143">
        <f t="shared" ref="R161:R169" si="32">Q161*H161</f>
        <v>0</v>
      </c>
      <c r="S161" s="143">
        <v>0</v>
      </c>
      <c r="T161" s="144">
        <f t="shared" ref="T161:T169" si="33">S161*H161</f>
        <v>0</v>
      </c>
      <c r="AR161" s="145" t="s">
        <v>318</v>
      </c>
      <c r="AT161" s="145" t="s">
        <v>313</v>
      </c>
      <c r="AU161" s="145" t="s">
        <v>88</v>
      </c>
      <c r="AY161" s="18" t="s">
        <v>311</v>
      </c>
      <c r="BE161" s="146">
        <f t="shared" ref="BE161:BE169" si="34">IF(N161="základní",J161,0)</f>
        <v>0</v>
      </c>
      <c r="BF161" s="146">
        <f t="shared" ref="BF161:BF169" si="35">IF(N161="snížená",J161,0)</f>
        <v>0</v>
      </c>
      <c r="BG161" s="146">
        <f t="shared" ref="BG161:BG169" si="36">IF(N161="zákl. přenesená",J161,0)</f>
        <v>0</v>
      </c>
      <c r="BH161" s="146">
        <f t="shared" ref="BH161:BH169" si="37">IF(N161="sníž. přenesená",J161,0)</f>
        <v>0</v>
      </c>
      <c r="BI161" s="146">
        <f t="shared" ref="BI161:BI169" si="38">IF(N161="nulová",J161,0)</f>
        <v>0</v>
      </c>
      <c r="BJ161" s="18" t="s">
        <v>88</v>
      </c>
      <c r="BK161" s="146">
        <f t="shared" ref="BK161:BK169" si="39">ROUND(I161*H161,2)</f>
        <v>0</v>
      </c>
      <c r="BL161" s="18" t="s">
        <v>318</v>
      </c>
      <c r="BM161" s="145" t="s">
        <v>1155</v>
      </c>
    </row>
    <row r="162" spans="2:65" s="1" customFormat="1" ht="37.9" customHeight="1" x14ac:dyDescent="0.2">
      <c r="B162" s="34"/>
      <c r="C162" s="134" t="s">
        <v>776</v>
      </c>
      <c r="D162" s="134" t="s">
        <v>313</v>
      </c>
      <c r="E162" s="135" t="s">
        <v>7634</v>
      </c>
      <c r="F162" s="136" t="s">
        <v>7635</v>
      </c>
      <c r="G162" s="137" t="s">
        <v>379</v>
      </c>
      <c r="H162" s="138">
        <v>150</v>
      </c>
      <c r="I162" s="139"/>
      <c r="J162" s="140">
        <f t="shared" si="30"/>
        <v>0</v>
      </c>
      <c r="K162" s="136" t="s">
        <v>43</v>
      </c>
      <c r="L162" s="34"/>
      <c r="M162" s="141" t="s">
        <v>43</v>
      </c>
      <c r="N162" s="142" t="s">
        <v>52</v>
      </c>
      <c r="P162" s="143">
        <f t="shared" si="31"/>
        <v>0</v>
      </c>
      <c r="Q162" s="143">
        <v>0</v>
      </c>
      <c r="R162" s="143">
        <f t="shared" si="32"/>
        <v>0</v>
      </c>
      <c r="S162" s="143">
        <v>0</v>
      </c>
      <c r="T162" s="144">
        <f t="shared" si="33"/>
        <v>0</v>
      </c>
      <c r="AR162" s="145" t="s">
        <v>318</v>
      </c>
      <c r="AT162" s="145" t="s">
        <v>313</v>
      </c>
      <c r="AU162" s="145" t="s">
        <v>88</v>
      </c>
      <c r="AY162" s="18" t="s">
        <v>311</v>
      </c>
      <c r="BE162" s="146">
        <f t="shared" si="34"/>
        <v>0</v>
      </c>
      <c r="BF162" s="146">
        <f t="shared" si="35"/>
        <v>0</v>
      </c>
      <c r="BG162" s="146">
        <f t="shared" si="36"/>
        <v>0</v>
      </c>
      <c r="BH162" s="146">
        <f t="shared" si="37"/>
        <v>0</v>
      </c>
      <c r="BI162" s="146">
        <f t="shared" si="38"/>
        <v>0</v>
      </c>
      <c r="BJ162" s="18" t="s">
        <v>88</v>
      </c>
      <c r="BK162" s="146">
        <f t="shared" si="39"/>
        <v>0</v>
      </c>
      <c r="BL162" s="18" t="s">
        <v>318</v>
      </c>
      <c r="BM162" s="145" t="s">
        <v>1168</v>
      </c>
    </row>
    <row r="163" spans="2:65" s="1" customFormat="1" ht="37.9" customHeight="1" x14ac:dyDescent="0.2">
      <c r="B163" s="34"/>
      <c r="C163" s="134" t="s">
        <v>785</v>
      </c>
      <c r="D163" s="134" t="s">
        <v>313</v>
      </c>
      <c r="E163" s="135" t="s">
        <v>7636</v>
      </c>
      <c r="F163" s="136" t="s">
        <v>7637</v>
      </c>
      <c r="G163" s="137" t="s">
        <v>379</v>
      </c>
      <c r="H163" s="138">
        <v>100</v>
      </c>
      <c r="I163" s="139"/>
      <c r="J163" s="140">
        <f t="shared" si="30"/>
        <v>0</v>
      </c>
      <c r="K163" s="136" t="s">
        <v>43</v>
      </c>
      <c r="L163" s="34"/>
      <c r="M163" s="141" t="s">
        <v>43</v>
      </c>
      <c r="N163" s="142" t="s">
        <v>52</v>
      </c>
      <c r="P163" s="143">
        <f t="shared" si="31"/>
        <v>0</v>
      </c>
      <c r="Q163" s="143">
        <v>0</v>
      </c>
      <c r="R163" s="143">
        <f t="shared" si="32"/>
        <v>0</v>
      </c>
      <c r="S163" s="143">
        <v>0</v>
      </c>
      <c r="T163" s="144">
        <f t="shared" si="33"/>
        <v>0</v>
      </c>
      <c r="AR163" s="145" t="s">
        <v>318</v>
      </c>
      <c r="AT163" s="145" t="s">
        <v>313</v>
      </c>
      <c r="AU163" s="145" t="s">
        <v>88</v>
      </c>
      <c r="AY163" s="18" t="s">
        <v>311</v>
      </c>
      <c r="BE163" s="146">
        <f t="shared" si="34"/>
        <v>0</v>
      </c>
      <c r="BF163" s="146">
        <f t="shared" si="35"/>
        <v>0</v>
      </c>
      <c r="BG163" s="146">
        <f t="shared" si="36"/>
        <v>0</v>
      </c>
      <c r="BH163" s="146">
        <f t="shared" si="37"/>
        <v>0</v>
      </c>
      <c r="BI163" s="146">
        <f t="shared" si="38"/>
        <v>0</v>
      </c>
      <c r="BJ163" s="18" t="s">
        <v>88</v>
      </c>
      <c r="BK163" s="146">
        <f t="shared" si="39"/>
        <v>0</v>
      </c>
      <c r="BL163" s="18" t="s">
        <v>318</v>
      </c>
      <c r="BM163" s="145" t="s">
        <v>1179</v>
      </c>
    </row>
    <row r="164" spans="2:65" s="1" customFormat="1" ht="44.25" customHeight="1" x14ac:dyDescent="0.2">
      <c r="B164" s="34"/>
      <c r="C164" s="134" t="s">
        <v>791</v>
      </c>
      <c r="D164" s="134" t="s">
        <v>313</v>
      </c>
      <c r="E164" s="135" t="s">
        <v>7638</v>
      </c>
      <c r="F164" s="136" t="s">
        <v>7639</v>
      </c>
      <c r="G164" s="137" t="s">
        <v>379</v>
      </c>
      <c r="H164" s="138">
        <v>420</v>
      </c>
      <c r="I164" s="139"/>
      <c r="J164" s="140">
        <f t="shared" si="30"/>
        <v>0</v>
      </c>
      <c r="K164" s="136" t="s">
        <v>43</v>
      </c>
      <c r="L164" s="34"/>
      <c r="M164" s="141" t="s">
        <v>43</v>
      </c>
      <c r="N164" s="142" t="s">
        <v>52</v>
      </c>
      <c r="P164" s="143">
        <f t="shared" si="31"/>
        <v>0</v>
      </c>
      <c r="Q164" s="143">
        <v>0</v>
      </c>
      <c r="R164" s="143">
        <f t="shared" si="32"/>
        <v>0</v>
      </c>
      <c r="S164" s="143">
        <v>0</v>
      </c>
      <c r="T164" s="144">
        <f t="shared" si="33"/>
        <v>0</v>
      </c>
      <c r="AR164" s="145" t="s">
        <v>318</v>
      </c>
      <c r="AT164" s="145" t="s">
        <v>313</v>
      </c>
      <c r="AU164" s="145" t="s">
        <v>88</v>
      </c>
      <c r="AY164" s="18" t="s">
        <v>311</v>
      </c>
      <c r="BE164" s="146">
        <f t="shared" si="34"/>
        <v>0</v>
      </c>
      <c r="BF164" s="146">
        <f t="shared" si="35"/>
        <v>0</v>
      </c>
      <c r="BG164" s="146">
        <f t="shared" si="36"/>
        <v>0</v>
      </c>
      <c r="BH164" s="146">
        <f t="shared" si="37"/>
        <v>0</v>
      </c>
      <c r="BI164" s="146">
        <f t="shared" si="38"/>
        <v>0</v>
      </c>
      <c r="BJ164" s="18" t="s">
        <v>88</v>
      </c>
      <c r="BK164" s="146">
        <f t="shared" si="39"/>
        <v>0</v>
      </c>
      <c r="BL164" s="18" t="s">
        <v>318</v>
      </c>
      <c r="BM164" s="145" t="s">
        <v>1194</v>
      </c>
    </row>
    <row r="165" spans="2:65" s="1" customFormat="1" ht="44.25" customHeight="1" x14ac:dyDescent="0.2">
      <c r="B165" s="34"/>
      <c r="C165" s="134" t="s">
        <v>795</v>
      </c>
      <c r="D165" s="134" t="s">
        <v>313</v>
      </c>
      <c r="E165" s="135" t="s">
        <v>7640</v>
      </c>
      <c r="F165" s="136" t="s">
        <v>7641</v>
      </c>
      <c r="G165" s="137" t="s">
        <v>379</v>
      </c>
      <c r="H165" s="138">
        <v>190</v>
      </c>
      <c r="I165" s="139"/>
      <c r="J165" s="140">
        <f t="shared" si="30"/>
        <v>0</v>
      </c>
      <c r="K165" s="136" t="s">
        <v>43</v>
      </c>
      <c r="L165" s="34"/>
      <c r="M165" s="141" t="s">
        <v>43</v>
      </c>
      <c r="N165" s="142" t="s">
        <v>52</v>
      </c>
      <c r="P165" s="143">
        <f t="shared" si="31"/>
        <v>0</v>
      </c>
      <c r="Q165" s="143">
        <v>0</v>
      </c>
      <c r="R165" s="143">
        <f t="shared" si="32"/>
        <v>0</v>
      </c>
      <c r="S165" s="143">
        <v>0</v>
      </c>
      <c r="T165" s="144">
        <f t="shared" si="33"/>
        <v>0</v>
      </c>
      <c r="AR165" s="145" t="s">
        <v>318</v>
      </c>
      <c r="AT165" s="145" t="s">
        <v>313</v>
      </c>
      <c r="AU165" s="145" t="s">
        <v>88</v>
      </c>
      <c r="AY165" s="18" t="s">
        <v>311</v>
      </c>
      <c r="BE165" s="146">
        <f t="shared" si="34"/>
        <v>0</v>
      </c>
      <c r="BF165" s="146">
        <f t="shared" si="35"/>
        <v>0</v>
      </c>
      <c r="BG165" s="146">
        <f t="shared" si="36"/>
        <v>0</v>
      </c>
      <c r="BH165" s="146">
        <f t="shared" si="37"/>
        <v>0</v>
      </c>
      <c r="BI165" s="146">
        <f t="shared" si="38"/>
        <v>0</v>
      </c>
      <c r="BJ165" s="18" t="s">
        <v>88</v>
      </c>
      <c r="BK165" s="146">
        <f t="shared" si="39"/>
        <v>0</v>
      </c>
      <c r="BL165" s="18" t="s">
        <v>318</v>
      </c>
      <c r="BM165" s="145" t="s">
        <v>1208</v>
      </c>
    </row>
    <row r="166" spans="2:65" s="1" customFormat="1" ht="24.2" customHeight="1" x14ac:dyDescent="0.2">
      <c r="B166" s="34"/>
      <c r="C166" s="134" t="s">
        <v>800</v>
      </c>
      <c r="D166" s="134" t="s">
        <v>313</v>
      </c>
      <c r="E166" s="135" t="s">
        <v>7642</v>
      </c>
      <c r="F166" s="136" t="s">
        <v>7643</v>
      </c>
      <c r="G166" s="137" t="s">
        <v>2109</v>
      </c>
      <c r="H166" s="138">
        <v>60</v>
      </c>
      <c r="I166" s="139"/>
      <c r="J166" s="140">
        <f t="shared" si="30"/>
        <v>0</v>
      </c>
      <c r="K166" s="136" t="s">
        <v>43</v>
      </c>
      <c r="L166" s="34"/>
      <c r="M166" s="141" t="s">
        <v>43</v>
      </c>
      <c r="N166" s="142" t="s">
        <v>52</v>
      </c>
      <c r="P166" s="143">
        <f t="shared" si="31"/>
        <v>0</v>
      </c>
      <c r="Q166" s="143">
        <v>0</v>
      </c>
      <c r="R166" s="143">
        <f t="shared" si="32"/>
        <v>0</v>
      </c>
      <c r="S166" s="143">
        <v>0</v>
      </c>
      <c r="T166" s="144">
        <f t="shared" si="33"/>
        <v>0</v>
      </c>
      <c r="AR166" s="145" t="s">
        <v>318</v>
      </c>
      <c r="AT166" s="145" t="s">
        <v>313</v>
      </c>
      <c r="AU166" s="145" t="s">
        <v>88</v>
      </c>
      <c r="AY166" s="18" t="s">
        <v>311</v>
      </c>
      <c r="BE166" s="146">
        <f t="shared" si="34"/>
        <v>0</v>
      </c>
      <c r="BF166" s="146">
        <f t="shared" si="35"/>
        <v>0</v>
      </c>
      <c r="BG166" s="146">
        <f t="shared" si="36"/>
        <v>0</v>
      </c>
      <c r="BH166" s="146">
        <f t="shared" si="37"/>
        <v>0</v>
      </c>
      <c r="BI166" s="146">
        <f t="shared" si="38"/>
        <v>0</v>
      </c>
      <c r="BJ166" s="18" t="s">
        <v>88</v>
      </c>
      <c r="BK166" s="146">
        <f t="shared" si="39"/>
        <v>0</v>
      </c>
      <c r="BL166" s="18" t="s">
        <v>318</v>
      </c>
      <c r="BM166" s="145" t="s">
        <v>1223</v>
      </c>
    </row>
    <row r="167" spans="2:65" s="1" customFormat="1" ht="16.5" customHeight="1" x14ac:dyDescent="0.2">
      <c r="B167" s="34"/>
      <c r="C167" s="134" t="s">
        <v>804</v>
      </c>
      <c r="D167" s="134" t="s">
        <v>313</v>
      </c>
      <c r="E167" s="135" t="s">
        <v>7644</v>
      </c>
      <c r="F167" s="136" t="s">
        <v>7645</v>
      </c>
      <c r="G167" s="137" t="s">
        <v>767</v>
      </c>
      <c r="H167" s="138">
        <v>350</v>
      </c>
      <c r="I167" s="139"/>
      <c r="J167" s="140">
        <f t="shared" si="30"/>
        <v>0</v>
      </c>
      <c r="K167" s="136" t="s">
        <v>43</v>
      </c>
      <c r="L167" s="34"/>
      <c r="M167" s="141" t="s">
        <v>43</v>
      </c>
      <c r="N167" s="142" t="s">
        <v>52</v>
      </c>
      <c r="P167" s="143">
        <f t="shared" si="31"/>
        <v>0</v>
      </c>
      <c r="Q167" s="143">
        <v>0</v>
      </c>
      <c r="R167" s="143">
        <f t="shared" si="32"/>
        <v>0</v>
      </c>
      <c r="S167" s="143">
        <v>0</v>
      </c>
      <c r="T167" s="144">
        <f t="shared" si="33"/>
        <v>0</v>
      </c>
      <c r="AR167" s="145" t="s">
        <v>318</v>
      </c>
      <c r="AT167" s="145" t="s">
        <v>313</v>
      </c>
      <c r="AU167" s="145" t="s">
        <v>88</v>
      </c>
      <c r="AY167" s="18" t="s">
        <v>311</v>
      </c>
      <c r="BE167" s="146">
        <f t="shared" si="34"/>
        <v>0</v>
      </c>
      <c r="BF167" s="146">
        <f t="shared" si="35"/>
        <v>0</v>
      </c>
      <c r="BG167" s="146">
        <f t="shared" si="36"/>
        <v>0</v>
      </c>
      <c r="BH167" s="146">
        <f t="shared" si="37"/>
        <v>0</v>
      </c>
      <c r="BI167" s="146">
        <f t="shared" si="38"/>
        <v>0</v>
      </c>
      <c r="BJ167" s="18" t="s">
        <v>88</v>
      </c>
      <c r="BK167" s="146">
        <f t="shared" si="39"/>
        <v>0</v>
      </c>
      <c r="BL167" s="18" t="s">
        <v>318</v>
      </c>
      <c r="BM167" s="145" t="s">
        <v>1236</v>
      </c>
    </row>
    <row r="168" spans="2:65" s="1" customFormat="1" ht="16.5" customHeight="1" x14ac:dyDescent="0.2">
      <c r="B168" s="34"/>
      <c r="C168" s="134" t="s">
        <v>809</v>
      </c>
      <c r="D168" s="134" t="s">
        <v>313</v>
      </c>
      <c r="E168" s="135" t="s">
        <v>7646</v>
      </c>
      <c r="F168" s="136" t="s">
        <v>7397</v>
      </c>
      <c r="G168" s="137" t="s">
        <v>2033</v>
      </c>
      <c r="H168" s="138">
        <v>1</v>
      </c>
      <c r="I168" s="139"/>
      <c r="J168" s="140">
        <f t="shared" si="30"/>
        <v>0</v>
      </c>
      <c r="K168" s="136" t="s">
        <v>43</v>
      </c>
      <c r="L168" s="34"/>
      <c r="M168" s="141" t="s">
        <v>43</v>
      </c>
      <c r="N168" s="142" t="s">
        <v>52</v>
      </c>
      <c r="P168" s="143">
        <f t="shared" si="31"/>
        <v>0</v>
      </c>
      <c r="Q168" s="143">
        <v>0</v>
      </c>
      <c r="R168" s="143">
        <f t="shared" si="32"/>
        <v>0</v>
      </c>
      <c r="S168" s="143">
        <v>0</v>
      </c>
      <c r="T168" s="144">
        <f t="shared" si="33"/>
        <v>0</v>
      </c>
      <c r="AR168" s="145" t="s">
        <v>318</v>
      </c>
      <c r="AT168" s="145" t="s">
        <v>313</v>
      </c>
      <c r="AU168" s="145" t="s">
        <v>88</v>
      </c>
      <c r="AY168" s="18" t="s">
        <v>311</v>
      </c>
      <c r="BE168" s="146">
        <f t="shared" si="34"/>
        <v>0</v>
      </c>
      <c r="BF168" s="146">
        <f t="shared" si="35"/>
        <v>0</v>
      </c>
      <c r="BG168" s="146">
        <f t="shared" si="36"/>
        <v>0</v>
      </c>
      <c r="BH168" s="146">
        <f t="shared" si="37"/>
        <v>0</v>
      </c>
      <c r="BI168" s="146">
        <f t="shared" si="38"/>
        <v>0</v>
      </c>
      <c r="BJ168" s="18" t="s">
        <v>88</v>
      </c>
      <c r="BK168" s="146">
        <f t="shared" si="39"/>
        <v>0</v>
      </c>
      <c r="BL168" s="18" t="s">
        <v>318</v>
      </c>
      <c r="BM168" s="145" t="s">
        <v>7647</v>
      </c>
    </row>
    <row r="169" spans="2:65" s="1" customFormat="1" ht="16.5" customHeight="1" x14ac:dyDescent="0.2">
      <c r="B169" s="34"/>
      <c r="C169" s="134" t="s">
        <v>814</v>
      </c>
      <c r="D169" s="134" t="s">
        <v>313</v>
      </c>
      <c r="E169" s="135" t="s">
        <v>7648</v>
      </c>
      <c r="F169" s="136" t="s">
        <v>7395</v>
      </c>
      <c r="G169" s="137" t="s">
        <v>2033</v>
      </c>
      <c r="H169" s="138">
        <v>1</v>
      </c>
      <c r="I169" s="139"/>
      <c r="J169" s="140">
        <f t="shared" si="30"/>
        <v>0</v>
      </c>
      <c r="K169" s="136" t="s">
        <v>43</v>
      </c>
      <c r="L169" s="34"/>
      <c r="M169" s="141" t="s">
        <v>43</v>
      </c>
      <c r="N169" s="142" t="s">
        <v>52</v>
      </c>
      <c r="P169" s="143">
        <f t="shared" si="31"/>
        <v>0</v>
      </c>
      <c r="Q169" s="143">
        <v>0</v>
      </c>
      <c r="R169" s="143">
        <f t="shared" si="32"/>
        <v>0</v>
      </c>
      <c r="S169" s="143">
        <v>0</v>
      </c>
      <c r="T169" s="144">
        <f t="shared" si="33"/>
        <v>0</v>
      </c>
      <c r="AR169" s="145" t="s">
        <v>318</v>
      </c>
      <c r="AT169" s="145" t="s">
        <v>313</v>
      </c>
      <c r="AU169" s="145" t="s">
        <v>88</v>
      </c>
      <c r="AY169" s="18" t="s">
        <v>311</v>
      </c>
      <c r="BE169" s="146">
        <f t="shared" si="34"/>
        <v>0</v>
      </c>
      <c r="BF169" s="146">
        <f t="shared" si="35"/>
        <v>0</v>
      </c>
      <c r="BG169" s="146">
        <f t="shared" si="36"/>
        <v>0</v>
      </c>
      <c r="BH169" s="146">
        <f t="shared" si="37"/>
        <v>0</v>
      </c>
      <c r="BI169" s="146">
        <f t="shared" si="38"/>
        <v>0</v>
      </c>
      <c r="BJ169" s="18" t="s">
        <v>88</v>
      </c>
      <c r="BK169" s="146">
        <f t="shared" si="39"/>
        <v>0</v>
      </c>
      <c r="BL169" s="18" t="s">
        <v>318</v>
      </c>
      <c r="BM169" s="145" t="s">
        <v>1250</v>
      </c>
    </row>
    <row r="170" spans="2:65" s="11" customFormat="1" ht="25.9" customHeight="1" x14ac:dyDescent="0.2">
      <c r="B170" s="122"/>
      <c r="D170" s="123" t="s">
        <v>80</v>
      </c>
      <c r="E170" s="124" t="s">
        <v>7404</v>
      </c>
      <c r="F170" s="124" t="s">
        <v>7413</v>
      </c>
      <c r="I170" s="125"/>
      <c r="J170" s="126">
        <f>BK170</f>
        <v>0</v>
      </c>
      <c r="L170" s="122"/>
      <c r="M170" s="127"/>
      <c r="P170" s="128">
        <f>SUM(P171:P182)</f>
        <v>0</v>
      </c>
      <c r="R170" s="128">
        <f>SUM(R171:R182)</f>
        <v>0</v>
      </c>
      <c r="T170" s="129">
        <f>SUM(T171:T182)</f>
        <v>0</v>
      </c>
      <c r="AR170" s="123" t="s">
        <v>88</v>
      </c>
      <c r="AT170" s="130" t="s">
        <v>80</v>
      </c>
      <c r="AU170" s="130" t="s">
        <v>81</v>
      </c>
      <c r="AY170" s="123" t="s">
        <v>311</v>
      </c>
      <c r="BK170" s="131">
        <f>SUM(BK171:BK182)</f>
        <v>0</v>
      </c>
    </row>
    <row r="171" spans="2:65" s="1" customFormat="1" ht="16.5" customHeight="1" x14ac:dyDescent="0.2">
      <c r="B171" s="34"/>
      <c r="C171" s="134" t="s">
        <v>820</v>
      </c>
      <c r="D171" s="134" t="s">
        <v>313</v>
      </c>
      <c r="E171" s="135" t="s">
        <v>7649</v>
      </c>
      <c r="F171" s="136" t="s">
        <v>7650</v>
      </c>
      <c r="G171" s="137" t="s">
        <v>2033</v>
      </c>
      <c r="H171" s="138">
        <v>1</v>
      </c>
      <c r="I171" s="139"/>
      <c r="J171" s="140">
        <f t="shared" ref="J171:J182" si="40">ROUND(I171*H171,2)</f>
        <v>0</v>
      </c>
      <c r="K171" s="136" t="s">
        <v>43</v>
      </c>
      <c r="L171" s="34"/>
      <c r="M171" s="141" t="s">
        <v>43</v>
      </c>
      <c r="N171" s="142" t="s">
        <v>52</v>
      </c>
      <c r="P171" s="143">
        <f t="shared" ref="P171:P182" si="41">O171*H171</f>
        <v>0</v>
      </c>
      <c r="Q171" s="143">
        <v>0</v>
      </c>
      <c r="R171" s="143">
        <f t="shared" ref="R171:R182" si="42">Q171*H171</f>
        <v>0</v>
      </c>
      <c r="S171" s="143">
        <v>0</v>
      </c>
      <c r="T171" s="144">
        <f t="shared" ref="T171:T182" si="43">S171*H171</f>
        <v>0</v>
      </c>
      <c r="AR171" s="145" t="s">
        <v>318</v>
      </c>
      <c r="AT171" s="145" t="s">
        <v>313</v>
      </c>
      <c r="AU171" s="145" t="s">
        <v>88</v>
      </c>
      <c r="AY171" s="18" t="s">
        <v>311</v>
      </c>
      <c r="BE171" s="146">
        <f t="shared" ref="BE171:BE182" si="44">IF(N171="základní",J171,0)</f>
        <v>0</v>
      </c>
      <c r="BF171" s="146">
        <f t="shared" ref="BF171:BF182" si="45">IF(N171="snížená",J171,0)</f>
        <v>0</v>
      </c>
      <c r="BG171" s="146">
        <f t="shared" ref="BG171:BG182" si="46">IF(N171="zákl. přenesená",J171,0)</f>
        <v>0</v>
      </c>
      <c r="BH171" s="146">
        <f t="shared" ref="BH171:BH182" si="47">IF(N171="sníž. přenesená",J171,0)</f>
        <v>0</v>
      </c>
      <c r="BI171" s="146">
        <f t="shared" ref="BI171:BI182" si="48">IF(N171="nulová",J171,0)</f>
        <v>0</v>
      </c>
      <c r="BJ171" s="18" t="s">
        <v>88</v>
      </c>
      <c r="BK171" s="146">
        <f t="shared" ref="BK171:BK182" si="49">ROUND(I171*H171,2)</f>
        <v>0</v>
      </c>
      <c r="BL171" s="18" t="s">
        <v>318</v>
      </c>
      <c r="BM171" s="145" t="s">
        <v>1262</v>
      </c>
    </row>
    <row r="172" spans="2:65" s="1" customFormat="1" ht="16.5" customHeight="1" x14ac:dyDescent="0.2">
      <c r="B172" s="34"/>
      <c r="C172" s="134" t="s">
        <v>824</v>
      </c>
      <c r="D172" s="134" t="s">
        <v>313</v>
      </c>
      <c r="E172" s="135" t="s">
        <v>7651</v>
      </c>
      <c r="F172" s="136" t="s">
        <v>7415</v>
      </c>
      <c r="G172" s="137" t="s">
        <v>2033</v>
      </c>
      <c r="H172" s="138">
        <v>1</v>
      </c>
      <c r="I172" s="139"/>
      <c r="J172" s="140">
        <f t="shared" si="40"/>
        <v>0</v>
      </c>
      <c r="K172" s="136" t="s">
        <v>43</v>
      </c>
      <c r="L172" s="34"/>
      <c r="M172" s="141" t="s">
        <v>43</v>
      </c>
      <c r="N172" s="142" t="s">
        <v>52</v>
      </c>
      <c r="P172" s="143">
        <f t="shared" si="41"/>
        <v>0</v>
      </c>
      <c r="Q172" s="143">
        <v>0</v>
      </c>
      <c r="R172" s="143">
        <f t="shared" si="42"/>
        <v>0</v>
      </c>
      <c r="S172" s="143">
        <v>0</v>
      </c>
      <c r="T172" s="144">
        <f t="shared" si="43"/>
        <v>0</v>
      </c>
      <c r="AR172" s="145" t="s">
        <v>318</v>
      </c>
      <c r="AT172" s="145" t="s">
        <v>313</v>
      </c>
      <c r="AU172" s="145" t="s">
        <v>88</v>
      </c>
      <c r="AY172" s="18" t="s">
        <v>311</v>
      </c>
      <c r="BE172" s="146">
        <f t="shared" si="44"/>
        <v>0</v>
      </c>
      <c r="BF172" s="146">
        <f t="shared" si="45"/>
        <v>0</v>
      </c>
      <c r="BG172" s="146">
        <f t="shared" si="46"/>
        <v>0</v>
      </c>
      <c r="BH172" s="146">
        <f t="shared" si="47"/>
        <v>0</v>
      </c>
      <c r="BI172" s="146">
        <f t="shared" si="48"/>
        <v>0</v>
      </c>
      <c r="BJ172" s="18" t="s">
        <v>88</v>
      </c>
      <c r="BK172" s="146">
        <f t="shared" si="49"/>
        <v>0</v>
      </c>
      <c r="BL172" s="18" t="s">
        <v>318</v>
      </c>
      <c r="BM172" s="145" t="s">
        <v>1272</v>
      </c>
    </row>
    <row r="173" spans="2:65" s="1" customFormat="1" ht="16.5" customHeight="1" x14ac:dyDescent="0.2">
      <c r="B173" s="34"/>
      <c r="C173" s="134" t="s">
        <v>830</v>
      </c>
      <c r="D173" s="134" t="s">
        <v>313</v>
      </c>
      <c r="E173" s="135" t="s">
        <v>7652</v>
      </c>
      <c r="F173" s="136" t="s">
        <v>7481</v>
      </c>
      <c r="G173" s="137" t="s">
        <v>371</v>
      </c>
      <c r="H173" s="138">
        <v>1.2</v>
      </c>
      <c r="I173" s="139"/>
      <c r="J173" s="140">
        <f t="shared" si="40"/>
        <v>0</v>
      </c>
      <c r="K173" s="136" t="s">
        <v>43</v>
      </c>
      <c r="L173" s="34"/>
      <c r="M173" s="141" t="s">
        <v>43</v>
      </c>
      <c r="N173" s="142" t="s">
        <v>52</v>
      </c>
      <c r="P173" s="143">
        <f t="shared" si="41"/>
        <v>0</v>
      </c>
      <c r="Q173" s="143">
        <v>0</v>
      </c>
      <c r="R173" s="143">
        <f t="shared" si="42"/>
        <v>0</v>
      </c>
      <c r="S173" s="143">
        <v>0</v>
      </c>
      <c r="T173" s="144">
        <f t="shared" si="43"/>
        <v>0</v>
      </c>
      <c r="AR173" s="145" t="s">
        <v>318</v>
      </c>
      <c r="AT173" s="145" t="s">
        <v>313</v>
      </c>
      <c r="AU173" s="145" t="s">
        <v>88</v>
      </c>
      <c r="AY173" s="18" t="s">
        <v>311</v>
      </c>
      <c r="BE173" s="146">
        <f t="shared" si="44"/>
        <v>0</v>
      </c>
      <c r="BF173" s="146">
        <f t="shared" si="45"/>
        <v>0</v>
      </c>
      <c r="BG173" s="146">
        <f t="shared" si="46"/>
        <v>0</v>
      </c>
      <c r="BH173" s="146">
        <f t="shared" si="47"/>
        <v>0</v>
      </c>
      <c r="BI173" s="146">
        <f t="shared" si="48"/>
        <v>0</v>
      </c>
      <c r="BJ173" s="18" t="s">
        <v>88</v>
      </c>
      <c r="BK173" s="146">
        <f t="shared" si="49"/>
        <v>0</v>
      </c>
      <c r="BL173" s="18" t="s">
        <v>318</v>
      </c>
      <c r="BM173" s="145" t="s">
        <v>1281</v>
      </c>
    </row>
    <row r="174" spans="2:65" s="1" customFormat="1" ht="16.5" customHeight="1" x14ac:dyDescent="0.2">
      <c r="B174" s="34"/>
      <c r="C174" s="134" t="s">
        <v>836</v>
      </c>
      <c r="D174" s="134" t="s">
        <v>313</v>
      </c>
      <c r="E174" s="135" t="s">
        <v>7653</v>
      </c>
      <c r="F174" s="136" t="s">
        <v>7419</v>
      </c>
      <c r="G174" s="137" t="s">
        <v>2033</v>
      </c>
      <c r="H174" s="138">
        <v>1</v>
      </c>
      <c r="I174" s="139"/>
      <c r="J174" s="140">
        <f t="shared" si="40"/>
        <v>0</v>
      </c>
      <c r="K174" s="136" t="s">
        <v>43</v>
      </c>
      <c r="L174" s="34"/>
      <c r="M174" s="141" t="s">
        <v>43</v>
      </c>
      <c r="N174" s="142" t="s">
        <v>52</v>
      </c>
      <c r="P174" s="143">
        <f t="shared" si="41"/>
        <v>0</v>
      </c>
      <c r="Q174" s="143">
        <v>0</v>
      </c>
      <c r="R174" s="143">
        <f t="shared" si="42"/>
        <v>0</v>
      </c>
      <c r="S174" s="143">
        <v>0</v>
      </c>
      <c r="T174" s="144">
        <f t="shared" si="43"/>
        <v>0</v>
      </c>
      <c r="AR174" s="145" t="s">
        <v>318</v>
      </c>
      <c r="AT174" s="145" t="s">
        <v>313</v>
      </c>
      <c r="AU174" s="145" t="s">
        <v>88</v>
      </c>
      <c r="AY174" s="18" t="s">
        <v>311</v>
      </c>
      <c r="BE174" s="146">
        <f t="shared" si="44"/>
        <v>0</v>
      </c>
      <c r="BF174" s="146">
        <f t="shared" si="45"/>
        <v>0</v>
      </c>
      <c r="BG174" s="146">
        <f t="shared" si="46"/>
        <v>0</v>
      </c>
      <c r="BH174" s="146">
        <f t="shared" si="47"/>
        <v>0</v>
      </c>
      <c r="BI174" s="146">
        <f t="shared" si="48"/>
        <v>0</v>
      </c>
      <c r="BJ174" s="18" t="s">
        <v>88</v>
      </c>
      <c r="BK174" s="146">
        <f t="shared" si="49"/>
        <v>0</v>
      </c>
      <c r="BL174" s="18" t="s">
        <v>318</v>
      </c>
      <c r="BM174" s="145" t="s">
        <v>1291</v>
      </c>
    </row>
    <row r="175" spans="2:65" s="1" customFormat="1" ht="16.5" customHeight="1" x14ac:dyDescent="0.2">
      <c r="B175" s="34"/>
      <c r="C175" s="134" t="s">
        <v>842</v>
      </c>
      <c r="D175" s="134" t="s">
        <v>313</v>
      </c>
      <c r="E175" s="135" t="s">
        <v>7654</v>
      </c>
      <c r="F175" s="136" t="s">
        <v>7421</v>
      </c>
      <c r="G175" s="137" t="s">
        <v>2033</v>
      </c>
      <c r="H175" s="138">
        <v>1</v>
      </c>
      <c r="I175" s="139"/>
      <c r="J175" s="140">
        <f t="shared" si="40"/>
        <v>0</v>
      </c>
      <c r="K175" s="136" t="s">
        <v>43</v>
      </c>
      <c r="L175" s="34"/>
      <c r="M175" s="141" t="s">
        <v>43</v>
      </c>
      <c r="N175" s="142" t="s">
        <v>52</v>
      </c>
      <c r="P175" s="143">
        <f t="shared" si="41"/>
        <v>0</v>
      </c>
      <c r="Q175" s="143">
        <v>0</v>
      </c>
      <c r="R175" s="143">
        <f t="shared" si="42"/>
        <v>0</v>
      </c>
      <c r="S175" s="143">
        <v>0</v>
      </c>
      <c r="T175" s="144">
        <f t="shared" si="43"/>
        <v>0</v>
      </c>
      <c r="AR175" s="145" t="s">
        <v>318</v>
      </c>
      <c r="AT175" s="145" t="s">
        <v>313</v>
      </c>
      <c r="AU175" s="145" t="s">
        <v>88</v>
      </c>
      <c r="AY175" s="18" t="s">
        <v>311</v>
      </c>
      <c r="BE175" s="146">
        <f t="shared" si="44"/>
        <v>0</v>
      </c>
      <c r="BF175" s="146">
        <f t="shared" si="45"/>
        <v>0</v>
      </c>
      <c r="BG175" s="146">
        <f t="shared" si="46"/>
        <v>0</v>
      </c>
      <c r="BH175" s="146">
        <f t="shared" si="47"/>
        <v>0</v>
      </c>
      <c r="BI175" s="146">
        <f t="shared" si="48"/>
        <v>0</v>
      </c>
      <c r="BJ175" s="18" t="s">
        <v>88</v>
      </c>
      <c r="BK175" s="146">
        <f t="shared" si="49"/>
        <v>0</v>
      </c>
      <c r="BL175" s="18" t="s">
        <v>318</v>
      </c>
      <c r="BM175" s="145" t="s">
        <v>1303</v>
      </c>
    </row>
    <row r="176" spans="2:65" s="1" customFormat="1" ht="16.5" customHeight="1" x14ac:dyDescent="0.2">
      <c r="B176" s="34"/>
      <c r="C176" s="134" t="s">
        <v>847</v>
      </c>
      <c r="D176" s="134" t="s">
        <v>313</v>
      </c>
      <c r="E176" s="135" t="s">
        <v>7655</v>
      </c>
      <c r="F176" s="136" t="s">
        <v>7432</v>
      </c>
      <c r="G176" s="137" t="s">
        <v>2033</v>
      </c>
      <c r="H176" s="138">
        <v>1</v>
      </c>
      <c r="I176" s="139"/>
      <c r="J176" s="140">
        <f t="shared" si="40"/>
        <v>0</v>
      </c>
      <c r="K176" s="136" t="s">
        <v>43</v>
      </c>
      <c r="L176" s="34"/>
      <c r="M176" s="141" t="s">
        <v>43</v>
      </c>
      <c r="N176" s="142" t="s">
        <v>52</v>
      </c>
      <c r="P176" s="143">
        <f t="shared" si="41"/>
        <v>0</v>
      </c>
      <c r="Q176" s="143">
        <v>0</v>
      </c>
      <c r="R176" s="143">
        <f t="shared" si="42"/>
        <v>0</v>
      </c>
      <c r="S176" s="143">
        <v>0</v>
      </c>
      <c r="T176" s="144">
        <f t="shared" si="43"/>
        <v>0</v>
      </c>
      <c r="AR176" s="145" t="s">
        <v>318</v>
      </c>
      <c r="AT176" s="145" t="s">
        <v>313</v>
      </c>
      <c r="AU176" s="145" t="s">
        <v>88</v>
      </c>
      <c r="AY176" s="18" t="s">
        <v>311</v>
      </c>
      <c r="BE176" s="146">
        <f t="shared" si="44"/>
        <v>0</v>
      </c>
      <c r="BF176" s="146">
        <f t="shared" si="45"/>
        <v>0</v>
      </c>
      <c r="BG176" s="146">
        <f t="shared" si="46"/>
        <v>0</v>
      </c>
      <c r="BH176" s="146">
        <f t="shared" si="47"/>
        <v>0</v>
      </c>
      <c r="BI176" s="146">
        <f t="shared" si="48"/>
        <v>0</v>
      </c>
      <c r="BJ176" s="18" t="s">
        <v>88</v>
      </c>
      <c r="BK176" s="146">
        <f t="shared" si="49"/>
        <v>0</v>
      </c>
      <c r="BL176" s="18" t="s">
        <v>318</v>
      </c>
      <c r="BM176" s="145" t="s">
        <v>1312</v>
      </c>
    </row>
    <row r="177" spans="2:65" s="1" customFormat="1" ht="16.5" customHeight="1" x14ac:dyDescent="0.2">
      <c r="B177" s="34"/>
      <c r="C177" s="134" t="s">
        <v>857</v>
      </c>
      <c r="D177" s="134" t="s">
        <v>313</v>
      </c>
      <c r="E177" s="135" t="s">
        <v>7433</v>
      </c>
      <c r="F177" s="136" t="s">
        <v>7434</v>
      </c>
      <c r="G177" s="137" t="s">
        <v>2033</v>
      </c>
      <c r="H177" s="138">
        <v>1</v>
      </c>
      <c r="I177" s="139"/>
      <c r="J177" s="140">
        <f t="shared" si="40"/>
        <v>0</v>
      </c>
      <c r="K177" s="136" t="s">
        <v>43</v>
      </c>
      <c r="L177" s="34"/>
      <c r="M177" s="141" t="s">
        <v>43</v>
      </c>
      <c r="N177" s="142" t="s">
        <v>52</v>
      </c>
      <c r="P177" s="143">
        <f t="shared" si="41"/>
        <v>0</v>
      </c>
      <c r="Q177" s="143">
        <v>0</v>
      </c>
      <c r="R177" s="143">
        <f t="shared" si="42"/>
        <v>0</v>
      </c>
      <c r="S177" s="143">
        <v>0</v>
      </c>
      <c r="T177" s="144">
        <f t="shared" si="43"/>
        <v>0</v>
      </c>
      <c r="AR177" s="145" t="s">
        <v>318</v>
      </c>
      <c r="AT177" s="145" t="s">
        <v>313</v>
      </c>
      <c r="AU177" s="145" t="s">
        <v>88</v>
      </c>
      <c r="AY177" s="18" t="s">
        <v>311</v>
      </c>
      <c r="BE177" s="146">
        <f t="shared" si="44"/>
        <v>0</v>
      </c>
      <c r="BF177" s="146">
        <f t="shared" si="45"/>
        <v>0</v>
      </c>
      <c r="BG177" s="146">
        <f t="shared" si="46"/>
        <v>0</v>
      </c>
      <c r="BH177" s="146">
        <f t="shared" si="47"/>
        <v>0</v>
      </c>
      <c r="BI177" s="146">
        <f t="shared" si="48"/>
        <v>0</v>
      </c>
      <c r="BJ177" s="18" t="s">
        <v>88</v>
      </c>
      <c r="BK177" s="146">
        <f t="shared" si="49"/>
        <v>0</v>
      </c>
      <c r="BL177" s="18" t="s">
        <v>318</v>
      </c>
      <c r="BM177" s="145" t="s">
        <v>1322</v>
      </c>
    </row>
    <row r="178" spans="2:65" s="1" customFormat="1" ht="16.5" customHeight="1" x14ac:dyDescent="0.2">
      <c r="B178" s="34"/>
      <c r="C178" s="134" t="s">
        <v>863</v>
      </c>
      <c r="D178" s="134" t="s">
        <v>313</v>
      </c>
      <c r="E178" s="135" t="s">
        <v>7656</v>
      </c>
      <c r="F178" s="136" t="s">
        <v>7436</v>
      </c>
      <c r="G178" s="137" t="s">
        <v>2033</v>
      </c>
      <c r="H178" s="138">
        <v>1</v>
      </c>
      <c r="I178" s="139"/>
      <c r="J178" s="140">
        <f t="shared" si="40"/>
        <v>0</v>
      </c>
      <c r="K178" s="136" t="s">
        <v>43</v>
      </c>
      <c r="L178" s="34"/>
      <c r="M178" s="141" t="s">
        <v>43</v>
      </c>
      <c r="N178" s="142" t="s">
        <v>52</v>
      </c>
      <c r="P178" s="143">
        <f t="shared" si="41"/>
        <v>0</v>
      </c>
      <c r="Q178" s="143">
        <v>0</v>
      </c>
      <c r="R178" s="143">
        <f t="shared" si="42"/>
        <v>0</v>
      </c>
      <c r="S178" s="143">
        <v>0</v>
      </c>
      <c r="T178" s="144">
        <f t="shared" si="43"/>
        <v>0</v>
      </c>
      <c r="AR178" s="145" t="s">
        <v>318</v>
      </c>
      <c r="AT178" s="145" t="s">
        <v>313</v>
      </c>
      <c r="AU178" s="145" t="s">
        <v>88</v>
      </c>
      <c r="AY178" s="18" t="s">
        <v>311</v>
      </c>
      <c r="BE178" s="146">
        <f t="shared" si="44"/>
        <v>0</v>
      </c>
      <c r="BF178" s="146">
        <f t="shared" si="45"/>
        <v>0</v>
      </c>
      <c r="BG178" s="146">
        <f t="shared" si="46"/>
        <v>0</v>
      </c>
      <c r="BH178" s="146">
        <f t="shared" si="47"/>
        <v>0</v>
      </c>
      <c r="BI178" s="146">
        <f t="shared" si="48"/>
        <v>0</v>
      </c>
      <c r="BJ178" s="18" t="s">
        <v>88</v>
      </c>
      <c r="BK178" s="146">
        <f t="shared" si="49"/>
        <v>0</v>
      </c>
      <c r="BL178" s="18" t="s">
        <v>318</v>
      </c>
      <c r="BM178" s="145" t="s">
        <v>1334</v>
      </c>
    </row>
    <row r="179" spans="2:65" s="1" customFormat="1" ht="16.5" customHeight="1" x14ac:dyDescent="0.2">
      <c r="B179" s="34"/>
      <c r="C179" s="134" t="s">
        <v>870</v>
      </c>
      <c r="D179" s="134" t="s">
        <v>313</v>
      </c>
      <c r="E179" s="135" t="s">
        <v>7657</v>
      </c>
      <c r="F179" s="136" t="s">
        <v>7438</v>
      </c>
      <c r="G179" s="137" t="s">
        <v>2033</v>
      </c>
      <c r="H179" s="138">
        <v>1</v>
      </c>
      <c r="I179" s="139"/>
      <c r="J179" s="140">
        <f t="shared" si="40"/>
        <v>0</v>
      </c>
      <c r="K179" s="136" t="s">
        <v>43</v>
      </c>
      <c r="L179" s="34"/>
      <c r="M179" s="141" t="s">
        <v>43</v>
      </c>
      <c r="N179" s="142" t="s">
        <v>52</v>
      </c>
      <c r="P179" s="143">
        <f t="shared" si="41"/>
        <v>0</v>
      </c>
      <c r="Q179" s="143">
        <v>0</v>
      </c>
      <c r="R179" s="143">
        <f t="shared" si="42"/>
        <v>0</v>
      </c>
      <c r="S179" s="143">
        <v>0</v>
      </c>
      <c r="T179" s="144">
        <f t="shared" si="43"/>
        <v>0</v>
      </c>
      <c r="AR179" s="145" t="s">
        <v>318</v>
      </c>
      <c r="AT179" s="145" t="s">
        <v>313</v>
      </c>
      <c r="AU179" s="145" t="s">
        <v>88</v>
      </c>
      <c r="AY179" s="18" t="s">
        <v>311</v>
      </c>
      <c r="BE179" s="146">
        <f t="shared" si="44"/>
        <v>0</v>
      </c>
      <c r="BF179" s="146">
        <f t="shared" si="45"/>
        <v>0</v>
      </c>
      <c r="BG179" s="146">
        <f t="shared" si="46"/>
        <v>0</v>
      </c>
      <c r="BH179" s="146">
        <f t="shared" si="47"/>
        <v>0</v>
      </c>
      <c r="BI179" s="146">
        <f t="shared" si="48"/>
        <v>0</v>
      </c>
      <c r="BJ179" s="18" t="s">
        <v>88</v>
      </c>
      <c r="BK179" s="146">
        <f t="shared" si="49"/>
        <v>0</v>
      </c>
      <c r="BL179" s="18" t="s">
        <v>318</v>
      </c>
      <c r="BM179" s="145" t="s">
        <v>1346</v>
      </c>
    </row>
    <row r="180" spans="2:65" s="1" customFormat="1" ht="16.5" customHeight="1" x14ac:dyDescent="0.2">
      <c r="B180" s="34"/>
      <c r="C180" s="134" t="s">
        <v>875</v>
      </c>
      <c r="D180" s="134" t="s">
        <v>313</v>
      </c>
      <c r="E180" s="135" t="s">
        <v>7439</v>
      </c>
      <c r="F180" s="136" t="s">
        <v>7440</v>
      </c>
      <c r="G180" s="137" t="s">
        <v>2033</v>
      </c>
      <c r="H180" s="138">
        <v>1</v>
      </c>
      <c r="I180" s="139"/>
      <c r="J180" s="140">
        <f t="shared" si="40"/>
        <v>0</v>
      </c>
      <c r="K180" s="136" t="s">
        <v>43</v>
      </c>
      <c r="L180" s="34"/>
      <c r="M180" s="141" t="s">
        <v>43</v>
      </c>
      <c r="N180" s="142" t="s">
        <v>52</v>
      </c>
      <c r="P180" s="143">
        <f t="shared" si="41"/>
        <v>0</v>
      </c>
      <c r="Q180" s="143">
        <v>0</v>
      </c>
      <c r="R180" s="143">
        <f t="shared" si="42"/>
        <v>0</v>
      </c>
      <c r="S180" s="143">
        <v>0</v>
      </c>
      <c r="T180" s="144">
        <f t="shared" si="43"/>
        <v>0</v>
      </c>
      <c r="AR180" s="145" t="s">
        <v>318</v>
      </c>
      <c r="AT180" s="145" t="s">
        <v>313</v>
      </c>
      <c r="AU180" s="145" t="s">
        <v>88</v>
      </c>
      <c r="AY180" s="18" t="s">
        <v>311</v>
      </c>
      <c r="BE180" s="146">
        <f t="shared" si="44"/>
        <v>0</v>
      </c>
      <c r="BF180" s="146">
        <f t="shared" si="45"/>
        <v>0</v>
      </c>
      <c r="BG180" s="146">
        <f t="shared" si="46"/>
        <v>0</v>
      </c>
      <c r="BH180" s="146">
        <f t="shared" si="47"/>
        <v>0</v>
      </c>
      <c r="BI180" s="146">
        <f t="shared" si="48"/>
        <v>0</v>
      </c>
      <c r="BJ180" s="18" t="s">
        <v>88</v>
      </c>
      <c r="BK180" s="146">
        <f t="shared" si="49"/>
        <v>0</v>
      </c>
      <c r="BL180" s="18" t="s">
        <v>318</v>
      </c>
      <c r="BM180" s="145" t="s">
        <v>1359</v>
      </c>
    </row>
    <row r="181" spans="2:65" s="1" customFormat="1" ht="16.5" customHeight="1" x14ac:dyDescent="0.2">
      <c r="B181" s="34"/>
      <c r="C181" s="134" t="s">
        <v>880</v>
      </c>
      <c r="D181" s="134" t="s">
        <v>313</v>
      </c>
      <c r="E181" s="135" t="s">
        <v>7441</v>
      </c>
      <c r="F181" s="136" t="s">
        <v>7442</v>
      </c>
      <c r="G181" s="137" t="s">
        <v>2033</v>
      </c>
      <c r="H181" s="138">
        <v>1</v>
      </c>
      <c r="I181" s="139"/>
      <c r="J181" s="140">
        <f t="shared" si="40"/>
        <v>0</v>
      </c>
      <c r="K181" s="136" t="s">
        <v>43</v>
      </c>
      <c r="L181" s="34"/>
      <c r="M181" s="141" t="s">
        <v>43</v>
      </c>
      <c r="N181" s="142" t="s">
        <v>52</v>
      </c>
      <c r="P181" s="143">
        <f t="shared" si="41"/>
        <v>0</v>
      </c>
      <c r="Q181" s="143">
        <v>0</v>
      </c>
      <c r="R181" s="143">
        <f t="shared" si="42"/>
        <v>0</v>
      </c>
      <c r="S181" s="143">
        <v>0</v>
      </c>
      <c r="T181" s="144">
        <f t="shared" si="43"/>
        <v>0</v>
      </c>
      <c r="AR181" s="145" t="s">
        <v>318</v>
      </c>
      <c r="AT181" s="145" t="s">
        <v>313</v>
      </c>
      <c r="AU181" s="145" t="s">
        <v>88</v>
      </c>
      <c r="AY181" s="18" t="s">
        <v>311</v>
      </c>
      <c r="BE181" s="146">
        <f t="shared" si="44"/>
        <v>0</v>
      </c>
      <c r="BF181" s="146">
        <f t="shared" si="45"/>
        <v>0</v>
      </c>
      <c r="BG181" s="146">
        <f t="shared" si="46"/>
        <v>0</v>
      </c>
      <c r="BH181" s="146">
        <f t="shared" si="47"/>
        <v>0</v>
      </c>
      <c r="BI181" s="146">
        <f t="shared" si="48"/>
        <v>0</v>
      </c>
      <c r="BJ181" s="18" t="s">
        <v>88</v>
      </c>
      <c r="BK181" s="146">
        <f t="shared" si="49"/>
        <v>0</v>
      </c>
      <c r="BL181" s="18" t="s">
        <v>318</v>
      </c>
      <c r="BM181" s="145" t="s">
        <v>1371</v>
      </c>
    </row>
    <row r="182" spans="2:65" s="1" customFormat="1" ht="16.5" customHeight="1" x14ac:dyDescent="0.2">
      <c r="B182" s="34"/>
      <c r="C182" s="134" t="s">
        <v>888</v>
      </c>
      <c r="D182" s="134" t="s">
        <v>313</v>
      </c>
      <c r="E182" s="135" t="s">
        <v>7658</v>
      </c>
      <c r="F182" s="136" t="s">
        <v>7444</v>
      </c>
      <c r="G182" s="137" t="s">
        <v>2033</v>
      </c>
      <c r="H182" s="138">
        <v>1</v>
      </c>
      <c r="I182" s="139"/>
      <c r="J182" s="140">
        <f t="shared" si="40"/>
        <v>0</v>
      </c>
      <c r="K182" s="136" t="s">
        <v>43</v>
      </c>
      <c r="L182" s="34"/>
      <c r="M182" s="200" t="s">
        <v>43</v>
      </c>
      <c r="N182" s="201" t="s">
        <v>52</v>
      </c>
      <c r="O182" s="195"/>
      <c r="P182" s="202">
        <f t="shared" si="41"/>
        <v>0</v>
      </c>
      <c r="Q182" s="202">
        <v>0</v>
      </c>
      <c r="R182" s="202">
        <f t="shared" si="42"/>
        <v>0</v>
      </c>
      <c r="S182" s="202">
        <v>0</v>
      </c>
      <c r="T182" s="203">
        <f t="shared" si="43"/>
        <v>0</v>
      </c>
      <c r="AR182" s="145" t="s">
        <v>318</v>
      </c>
      <c r="AT182" s="145" t="s">
        <v>313</v>
      </c>
      <c r="AU182" s="145" t="s">
        <v>88</v>
      </c>
      <c r="AY182" s="18" t="s">
        <v>311</v>
      </c>
      <c r="BE182" s="146">
        <f t="shared" si="44"/>
        <v>0</v>
      </c>
      <c r="BF182" s="146">
        <f t="shared" si="45"/>
        <v>0</v>
      </c>
      <c r="BG182" s="146">
        <f t="shared" si="46"/>
        <v>0</v>
      </c>
      <c r="BH182" s="146">
        <f t="shared" si="47"/>
        <v>0</v>
      </c>
      <c r="BI182" s="146">
        <f t="shared" si="48"/>
        <v>0</v>
      </c>
      <c r="BJ182" s="18" t="s">
        <v>88</v>
      </c>
      <c r="BK182" s="146">
        <f t="shared" si="49"/>
        <v>0</v>
      </c>
      <c r="BL182" s="18" t="s">
        <v>318</v>
      </c>
      <c r="BM182" s="145" t="s">
        <v>1381</v>
      </c>
    </row>
    <row r="183" spans="2:65" s="1" customFormat="1" ht="6.95" customHeight="1" x14ac:dyDescent="0.2">
      <c r="B183" s="43"/>
      <c r="C183" s="44"/>
      <c r="D183" s="44"/>
      <c r="E183" s="44"/>
      <c r="F183" s="44"/>
      <c r="G183" s="44"/>
      <c r="H183" s="44"/>
      <c r="I183" s="44"/>
      <c r="J183" s="44"/>
      <c r="K183" s="44"/>
      <c r="L183" s="34"/>
    </row>
  </sheetData>
  <sheetProtection algorithmName="SHA-512" hashValue="IdJLQggfSIpoPbgkLFnpumtJiXVyMuImHGdZu7Bwonmyz6/pN8xmTwOtMbQ457h7Goqb2SJ/T+S6m/B9VbLa8g==" saltValue="QNC94Z9tDmqGeEqzVHJ2jyd6qqK33eqyk7FOfSUiOsznF+HQyCXGgdRtLydaMkkg0u8e1NfVKpbxoldx4vr+OA==" spinCount="100000" sheet="1" objects="1" scenarios="1" formatColumns="0" formatRows="0" autoFilter="0"/>
  <autoFilter ref="C84:K182" xr:uid="{00000000-0009-0000-0000-000021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2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218</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7659</v>
      </c>
      <c r="F9" s="341"/>
      <c r="G9" s="341"/>
      <c r="H9" s="341"/>
      <c r="L9" s="34"/>
    </row>
    <row r="10" spans="2:46" s="1" customFormat="1" ht="12" customHeight="1" x14ac:dyDescent="0.2">
      <c r="B10" s="34"/>
      <c r="D10" s="28" t="s">
        <v>267</v>
      </c>
      <c r="L10" s="34"/>
    </row>
    <row r="11" spans="2:46" s="1" customFormat="1" ht="16.5" customHeight="1" x14ac:dyDescent="0.2">
      <c r="B11" s="34"/>
      <c r="E11" s="322" t="s">
        <v>7660</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ROUND(J86,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ROUND((SUM(BE86:BE128)),  2)</f>
        <v>0</v>
      </c>
      <c r="I35" s="96">
        <v>0.21</v>
      </c>
      <c r="J35" s="84">
        <f>ROUND(((SUM(BE86:BE128))*I35),  2)</f>
        <v>0</v>
      </c>
      <c r="L35" s="34"/>
    </row>
    <row r="36" spans="2:12" s="1" customFormat="1" ht="14.45" customHeight="1" x14ac:dyDescent="0.2">
      <c r="B36" s="34"/>
      <c r="E36" s="28" t="s">
        <v>53</v>
      </c>
      <c r="F36" s="84">
        <f>ROUND((SUM(BF86:BF128)),  2)</f>
        <v>0</v>
      </c>
      <c r="I36" s="96">
        <v>0.12</v>
      </c>
      <c r="J36" s="84">
        <f>ROUND(((SUM(BF86:BF128))*I36),  2)</f>
        <v>0</v>
      </c>
      <c r="L36" s="34"/>
    </row>
    <row r="37" spans="2:12" s="1" customFormat="1" ht="14.45" hidden="1" customHeight="1" x14ac:dyDescent="0.2">
      <c r="B37" s="34"/>
      <c r="E37" s="28" t="s">
        <v>54</v>
      </c>
      <c r="F37" s="84">
        <f>ROUND((SUM(BG86:BG128)),  2)</f>
        <v>0</v>
      </c>
      <c r="I37" s="96">
        <v>0.21</v>
      </c>
      <c r="J37" s="84">
        <f>0</f>
        <v>0</v>
      </c>
      <c r="L37" s="34"/>
    </row>
    <row r="38" spans="2:12" s="1" customFormat="1" ht="14.45" hidden="1" customHeight="1" x14ac:dyDescent="0.2">
      <c r="B38" s="34"/>
      <c r="E38" s="28" t="s">
        <v>55</v>
      </c>
      <c r="F38" s="84">
        <f>ROUND((SUM(BH86:BH128)),  2)</f>
        <v>0</v>
      </c>
      <c r="I38" s="96">
        <v>0.12</v>
      </c>
      <c r="J38" s="84">
        <f>0</f>
        <v>0</v>
      </c>
      <c r="L38" s="34"/>
    </row>
    <row r="39" spans="2:12" s="1" customFormat="1" ht="14.45" hidden="1" customHeight="1" x14ac:dyDescent="0.2">
      <c r="B39" s="34"/>
      <c r="E39" s="28" t="s">
        <v>56</v>
      </c>
      <c r="F39" s="84">
        <f>ROUND((SUM(BI86:BI128)),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7659</v>
      </c>
      <c r="F52" s="341"/>
      <c r="G52" s="341"/>
      <c r="H52" s="341"/>
      <c r="L52" s="34"/>
    </row>
    <row r="53" spans="2:47" s="1" customFormat="1" ht="12" customHeight="1" x14ac:dyDescent="0.2">
      <c r="B53" s="34"/>
      <c r="C53" s="28" t="s">
        <v>267</v>
      </c>
      <c r="L53" s="34"/>
    </row>
    <row r="54" spans="2:47" s="1" customFormat="1" ht="16.5" customHeight="1" x14ac:dyDescent="0.2">
      <c r="B54" s="34"/>
      <c r="E54" s="322" t="str">
        <f>E11</f>
        <v>D145a - SO04</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J86</f>
        <v>0</v>
      </c>
      <c r="L63" s="34"/>
      <c r="AU63" s="18" t="s">
        <v>272</v>
      </c>
    </row>
    <row r="64" spans="2:47" s="8" customFormat="1" ht="24.95" customHeight="1" x14ac:dyDescent="0.2">
      <c r="B64" s="106"/>
      <c r="D64" s="107" t="s">
        <v>7661</v>
      </c>
      <c r="E64" s="108"/>
      <c r="F64" s="108"/>
      <c r="G64" s="108"/>
      <c r="H64" s="108"/>
      <c r="I64" s="108"/>
      <c r="J64" s="109">
        <f>J87</f>
        <v>0</v>
      </c>
      <c r="L64" s="106"/>
    </row>
    <row r="65" spans="2:12" s="1" customFormat="1" ht="21.75" customHeight="1" x14ac:dyDescent="0.2">
      <c r="B65" s="34"/>
      <c r="L65" s="34"/>
    </row>
    <row r="66" spans="2:12" s="1" customFormat="1" ht="6.95" customHeight="1" x14ac:dyDescent="0.2">
      <c r="B66" s="43"/>
      <c r="C66" s="44"/>
      <c r="D66" s="44"/>
      <c r="E66" s="44"/>
      <c r="F66" s="44"/>
      <c r="G66" s="44"/>
      <c r="H66" s="44"/>
      <c r="I66" s="44"/>
      <c r="J66" s="44"/>
      <c r="K66" s="44"/>
      <c r="L66" s="34"/>
    </row>
    <row r="70" spans="2:12" s="1" customFormat="1" ht="6.95" customHeight="1" x14ac:dyDescent="0.2">
      <c r="B70" s="45"/>
      <c r="C70" s="46"/>
      <c r="D70" s="46"/>
      <c r="E70" s="46"/>
      <c r="F70" s="46"/>
      <c r="G70" s="46"/>
      <c r="H70" s="46"/>
      <c r="I70" s="46"/>
      <c r="J70" s="46"/>
      <c r="K70" s="46"/>
      <c r="L70" s="34"/>
    </row>
    <row r="71" spans="2:12" s="1" customFormat="1" ht="24.95" customHeight="1" x14ac:dyDescent="0.2">
      <c r="B71" s="34"/>
      <c r="C71" s="22" t="s">
        <v>296</v>
      </c>
      <c r="L71" s="34"/>
    </row>
    <row r="72" spans="2:12" s="1" customFormat="1" ht="6.95" customHeight="1" x14ac:dyDescent="0.2">
      <c r="B72" s="34"/>
      <c r="L72" s="34"/>
    </row>
    <row r="73" spans="2:12" s="1" customFormat="1" ht="12" customHeight="1" x14ac:dyDescent="0.2">
      <c r="B73" s="34"/>
      <c r="C73" s="28" t="s">
        <v>16</v>
      </c>
      <c r="L73" s="34"/>
    </row>
    <row r="74" spans="2:12" s="1" customFormat="1" ht="16.5" customHeight="1" x14ac:dyDescent="0.2">
      <c r="B74" s="34"/>
      <c r="E74" s="339" t="str">
        <f>E7</f>
        <v>Stavba č. 3145 TV Vinoř, etapa 0012 – ČOV Vinoř</v>
      </c>
      <c r="F74" s="340"/>
      <c r="G74" s="340"/>
      <c r="H74" s="340"/>
      <c r="L74" s="34"/>
    </row>
    <row r="75" spans="2:12" ht="12" customHeight="1" x14ac:dyDescent="0.2">
      <c r="B75" s="21"/>
      <c r="C75" s="28" t="s">
        <v>265</v>
      </c>
      <c r="L75" s="21"/>
    </row>
    <row r="76" spans="2:12" s="1" customFormat="1" ht="16.5" customHeight="1" x14ac:dyDescent="0.2">
      <c r="B76" s="34"/>
      <c r="E76" s="339" t="s">
        <v>7659</v>
      </c>
      <c r="F76" s="341"/>
      <c r="G76" s="341"/>
      <c r="H76" s="341"/>
      <c r="L76" s="34"/>
    </row>
    <row r="77" spans="2:12" s="1" customFormat="1" ht="12" customHeight="1" x14ac:dyDescent="0.2">
      <c r="B77" s="34"/>
      <c r="C77" s="28" t="s">
        <v>267</v>
      </c>
      <c r="L77" s="34"/>
    </row>
    <row r="78" spans="2:12" s="1" customFormat="1" ht="16.5" customHeight="1" x14ac:dyDescent="0.2">
      <c r="B78" s="34"/>
      <c r="E78" s="322" t="str">
        <f>E11</f>
        <v>D145a - SO04</v>
      </c>
      <c r="F78" s="341"/>
      <c r="G78" s="341"/>
      <c r="H78" s="341"/>
      <c r="L78" s="34"/>
    </row>
    <row r="79" spans="2:12" s="1" customFormat="1" ht="6.95" customHeight="1" x14ac:dyDescent="0.2">
      <c r="B79" s="34"/>
      <c r="L79" s="34"/>
    </row>
    <row r="80" spans="2:12" s="1" customFormat="1" ht="12" customHeight="1" x14ac:dyDescent="0.2">
      <c r="B80" s="34"/>
      <c r="C80" s="28" t="s">
        <v>22</v>
      </c>
      <c r="F80" s="26" t="str">
        <f>F14</f>
        <v>Praha</v>
      </c>
      <c r="I80" s="28" t="s">
        <v>24</v>
      </c>
      <c r="J80" s="51" t="str">
        <f>IF(J14="","",J14)</f>
        <v>5.8.2025 - revize</v>
      </c>
      <c r="L80" s="34"/>
    </row>
    <row r="81" spans="2:65" s="1" customFormat="1" ht="6.95" customHeight="1" x14ac:dyDescent="0.2">
      <c r="B81" s="34"/>
      <c r="L81" s="34"/>
    </row>
    <row r="82" spans="2:65" s="1" customFormat="1" ht="25.7" customHeight="1" x14ac:dyDescent="0.2">
      <c r="B82" s="34"/>
      <c r="C82" s="28" t="s">
        <v>29</v>
      </c>
      <c r="F82" s="26" t="str">
        <f>E17</f>
        <v>PVS, a.s, Evropská 866/67, Praha 6, 160 00</v>
      </c>
      <c r="I82" s="28" t="s">
        <v>37</v>
      </c>
      <c r="J82" s="32" t="str">
        <f>E23</f>
        <v>d plus projektová a inženýrská a.s.</v>
      </c>
      <c r="L82" s="34"/>
    </row>
    <row r="83" spans="2:65" s="1" customFormat="1" ht="15.2" customHeight="1" x14ac:dyDescent="0.2">
      <c r="B83" s="34"/>
      <c r="C83" s="28" t="s">
        <v>35</v>
      </c>
      <c r="F83" s="26" t="str">
        <f>IF(E20="","",E20)</f>
        <v>Vyplň údaj</v>
      </c>
      <c r="I83" s="28" t="s">
        <v>42</v>
      </c>
      <c r="J83" s="32" t="str">
        <f>E26</f>
        <v xml:space="preserve"> </v>
      </c>
      <c r="L83" s="34"/>
    </row>
    <row r="84" spans="2:65" s="1" customFormat="1" ht="10.35" customHeight="1" x14ac:dyDescent="0.2">
      <c r="B84" s="34"/>
      <c r="L84" s="34"/>
    </row>
    <row r="85" spans="2:65" s="10" customFormat="1" ht="29.25" customHeight="1" x14ac:dyDescent="0.2">
      <c r="B85" s="114"/>
      <c r="C85" s="115" t="s">
        <v>297</v>
      </c>
      <c r="D85" s="116" t="s">
        <v>66</v>
      </c>
      <c r="E85" s="116" t="s">
        <v>62</v>
      </c>
      <c r="F85" s="116" t="s">
        <v>63</v>
      </c>
      <c r="G85" s="116" t="s">
        <v>298</v>
      </c>
      <c r="H85" s="116" t="s">
        <v>299</v>
      </c>
      <c r="I85" s="116" t="s">
        <v>300</v>
      </c>
      <c r="J85" s="116" t="s">
        <v>271</v>
      </c>
      <c r="K85" s="117" t="s">
        <v>301</v>
      </c>
      <c r="L85" s="114"/>
      <c r="M85" s="58" t="s">
        <v>43</v>
      </c>
      <c r="N85" s="59" t="s">
        <v>51</v>
      </c>
      <c r="O85" s="59" t="s">
        <v>302</v>
      </c>
      <c r="P85" s="59" t="s">
        <v>303</v>
      </c>
      <c r="Q85" s="59" t="s">
        <v>304</v>
      </c>
      <c r="R85" s="59" t="s">
        <v>305</v>
      </c>
      <c r="S85" s="59" t="s">
        <v>306</v>
      </c>
      <c r="T85" s="60" t="s">
        <v>307</v>
      </c>
    </row>
    <row r="86" spans="2:65" s="1" customFormat="1" ht="22.9" customHeight="1" x14ac:dyDescent="0.25">
      <c r="B86" s="34"/>
      <c r="C86" s="63" t="s">
        <v>308</v>
      </c>
      <c r="J86" s="118">
        <f>BK86</f>
        <v>0</v>
      </c>
      <c r="L86" s="34"/>
      <c r="M86" s="61"/>
      <c r="N86" s="52"/>
      <c r="O86" s="52"/>
      <c r="P86" s="119">
        <f>P87</f>
        <v>0</v>
      </c>
      <c r="Q86" s="52"/>
      <c r="R86" s="119">
        <f>R87</f>
        <v>0</v>
      </c>
      <c r="S86" s="52"/>
      <c r="T86" s="120">
        <f>T87</f>
        <v>0</v>
      </c>
      <c r="AT86" s="18" t="s">
        <v>80</v>
      </c>
      <c r="AU86" s="18" t="s">
        <v>272</v>
      </c>
      <c r="BK86" s="121">
        <f>BK87</f>
        <v>0</v>
      </c>
    </row>
    <row r="87" spans="2:65" s="11" customFormat="1" ht="25.9" customHeight="1" x14ac:dyDescent="0.2">
      <c r="B87" s="122"/>
      <c r="D87" s="123" t="s">
        <v>80</v>
      </c>
      <c r="E87" s="124" t="s">
        <v>4839</v>
      </c>
      <c r="F87" s="124" t="s">
        <v>2484</v>
      </c>
      <c r="I87" s="125"/>
      <c r="J87" s="126">
        <f>BK87</f>
        <v>0</v>
      </c>
      <c r="L87" s="122"/>
      <c r="M87" s="127"/>
      <c r="P87" s="128">
        <f>SUM(P88:P128)</f>
        <v>0</v>
      </c>
      <c r="R87" s="128">
        <f>SUM(R88:R128)</f>
        <v>0</v>
      </c>
      <c r="T87" s="129">
        <f>SUM(T88:T128)</f>
        <v>0</v>
      </c>
      <c r="AR87" s="123" t="s">
        <v>88</v>
      </c>
      <c r="AT87" s="130" t="s">
        <v>80</v>
      </c>
      <c r="AU87" s="130" t="s">
        <v>81</v>
      </c>
      <c r="AY87" s="123" t="s">
        <v>311</v>
      </c>
      <c r="BK87" s="131">
        <f>SUM(BK88:BK128)</f>
        <v>0</v>
      </c>
    </row>
    <row r="88" spans="2:65" s="1" customFormat="1" ht="16.5" customHeight="1" x14ac:dyDescent="0.2">
      <c r="B88" s="34"/>
      <c r="C88" s="134" t="s">
        <v>88</v>
      </c>
      <c r="D88" s="134" t="s">
        <v>313</v>
      </c>
      <c r="E88" s="135" t="s">
        <v>7662</v>
      </c>
      <c r="F88" s="136" t="s">
        <v>7663</v>
      </c>
      <c r="G88" s="137" t="s">
        <v>2109</v>
      </c>
      <c r="H88" s="138">
        <v>10</v>
      </c>
      <c r="I88" s="139"/>
      <c r="J88" s="140">
        <f>ROUND(I88*H88,2)</f>
        <v>0</v>
      </c>
      <c r="K88" s="136" t="s">
        <v>43</v>
      </c>
      <c r="L88" s="34"/>
      <c r="M88" s="141" t="s">
        <v>43</v>
      </c>
      <c r="N88" s="142" t="s">
        <v>52</v>
      </c>
      <c r="P88" s="143">
        <f>O88*H88</f>
        <v>0</v>
      </c>
      <c r="Q88" s="143">
        <v>0</v>
      </c>
      <c r="R88" s="143">
        <f>Q88*H88</f>
        <v>0</v>
      </c>
      <c r="S88" s="143">
        <v>0</v>
      </c>
      <c r="T88" s="144">
        <f>S88*H88</f>
        <v>0</v>
      </c>
      <c r="AR88" s="145" t="s">
        <v>318</v>
      </c>
      <c r="AT88" s="145" t="s">
        <v>313</v>
      </c>
      <c r="AU88" s="145" t="s">
        <v>88</v>
      </c>
      <c r="AY88" s="18" t="s">
        <v>311</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318</v>
      </c>
      <c r="BM88" s="145" t="s">
        <v>90</v>
      </c>
    </row>
    <row r="89" spans="2:65" s="1" customFormat="1" ht="39" x14ac:dyDescent="0.2">
      <c r="B89" s="34"/>
      <c r="D89" s="152" t="s">
        <v>668</v>
      </c>
      <c r="F89" s="182" t="s">
        <v>7664</v>
      </c>
      <c r="I89" s="149"/>
      <c r="L89" s="34"/>
      <c r="M89" s="150"/>
      <c r="T89" s="55"/>
      <c r="AT89" s="18" t="s">
        <v>668</v>
      </c>
      <c r="AU89" s="18" t="s">
        <v>88</v>
      </c>
    </row>
    <row r="90" spans="2:65" s="1" customFormat="1" ht="16.5" customHeight="1" x14ac:dyDescent="0.2">
      <c r="B90" s="34"/>
      <c r="C90" s="134" t="s">
        <v>90</v>
      </c>
      <c r="D90" s="134" t="s">
        <v>313</v>
      </c>
      <c r="E90" s="135" t="s">
        <v>7665</v>
      </c>
      <c r="F90" s="136" t="s">
        <v>7666</v>
      </c>
      <c r="G90" s="137" t="s">
        <v>2109</v>
      </c>
      <c r="H90" s="138">
        <v>1</v>
      </c>
      <c r="I90" s="139"/>
      <c r="J90" s="140">
        <f>ROUND(I90*H90,2)</f>
        <v>0</v>
      </c>
      <c r="K90" s="136" t="s">
        <v>43</v>
      </c>
      <c r="L90" s="34"/>
      <c r="M90" s="141" t="s">
        <v>43</v>
      </c>
      <c r="N90" s="142" t="s">
        <v>52</v>
      </c>
      <c r="P90" s="143">
        <f>O90*H90</f>
        <v>0</v>
      </c>
      <c r="Q90" s="143">
        <v>0</v>
      </c>
      <c r="R90" s="143">
        <f>Q90*H90</f>
        <v>0</v>
      </c>
      <c r="S90" s="143">
        <v>0</v>
      </c>
      <c r="T90" s="144">
        <f>S90*H90</f>
        <v>0</v>
      </c>
      <c r="AR90" s="145" t="s">
        <v>318</v>
      </c>
      <c r="AT90" s="145" t="s">
        <v>313</v>
      </c>
      <c r="AU90" s="145" t="s">
        <v>88</v>
      </c>
      <c r="AY90" s="18" t="s">
        <v>311</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318</v>
      </c>
      <c r="BM90" s="145" t="s">
        <v>318</v>
      </c>
    </row>
    <row r="91" spans="2:65" s="1" customFormat="1" ht="39" x14ac:dyDescent="0.2">
      <c r="B91" s="34"/>
      <c r="D91" s="152" t="s">
        <v>668</v>
      </c>
      <c r="F91" s="182" t="s">
        <v>7667</v>
      </c>
      <c r="I91" s="149"/>
      <c r="L91" s="34"/>
      <c r="M91" s="150"/>
      <c r="T91" s="55"/>
      <c r="AT91" s="18" t="s">
        <v>668</v>
      </c>
      <c r="AU91" s="18" t="s">
        <v>88</v>
      </c>
    </row>
    <row r="92" spans="2:65" s="1" customFormat="1" ht="24.2" customHeight="1" x14ac:dyDescent="0.2">
      <c r="B92" s="34"/>
      <c r="C92" s="134" t="s">
        <v>96</v>
      </c>
      <c r="D92" s="134" t="s">
        <v>313</v>
      </c>
      <c r="E92" s="135" t="s">
        <v>7668</v>
      </c>
      <c r="F92" s="136" t="s">
        <v>7669</v>
      </c>
      <c r="G92" s="137" t="s">
        <v>2109</v>
      </c>
      <c r="H92" s="138">
        <v>10</v>
      </c>
      <c r="I92" s="139"/>
      <c r="J92" s="140">
        <f>ROUND(I92*H92,2)</f>
        <v>0</v>
      </c>
      <c r="K92" s="136" t="s">
        <v>43</v>
      </c>
      <c r="L92" s="34"/>
      <c r="M92" s="141" t="s">
        <v>43</v>
      </c>
      <c r="N92" s="142" t="s">
        <v>52</v>
      </c>
      <c r="P92" s="143">
        <f>O92*H92</f>
        <v>0</v>
      </c>
      <c r="Q92" s="143">
        <v>0</v>
      </c>
      <c r="R92" s="143">
        <f>Q92*H92</f>
        <v>0</v>
      </c>
      <c r="S92" s="143">
        <v>0</v>
      </c>
      <c r="T92" s="144">
        <f>S92*H92</f>
        <v>0</v>
      </c>
      <c r="AR92" s="145" t="s">
        <v>318</v>
      </c>
      <c r="AT92" s="145" t="s">
        <v>313</v>
      </c>
      <c r="AU92" s="145" t="s">
        <v>88</v>
      </c>
      <c r="AY92" s="18" t="s">
        <v>311</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318</v>
      </c>
      <c r="BM92" s="145" t="s">
        <v>350</v>
      </c>
    </row>
    <row r="93" spans="2:65" s="1" customFormat="1" ht="21.75" customHeight="1" x14ac:dyDescent="0.2">
      <c r="B93" s="34"/>
      <c r="C93" s="134" t="s">
        <v>318</v>
      </c>
      <c r="D93" s="134" t="s">
        <v>313</v>
      </c>
      <c r="E93" s="135" t="s">
        <v>7670</v>
      </c>
      <c r="F93" s="136" t="s">
        <v>7671</v>
      </c>
      <c r="G93" s="137" t="s">
        <v>2109</v>
      </c>
      <c r="H93" s="138">
        <v>1</v>
      </c>
      <c r="I93" s="139"/>
      <c r="J93" s="140">
        <f>ROUND(I93*H93,2)</f>
        <v>0</v>
      </c>
      <c r="K93" s="136" t="s">
        <v>43</v>
      </c>
      <c r="L93" s="34"/>
      <c r="M93" s="141" t="s">
        <v>43</v>
      </c>
      <c r="N93" s="142" t="s">
        <v>52</v>
      </c>
      <c r="P93" s="143">
        <f>O93*H93</f>
        <v>0</v>
      </c>
      <c r="Q93" s="143">
        <v>0</v>
      </c>
      <c r="R93" s="143">
        <f>Q93*H93</f>
        <v>0</v>
      </c>
      <c r="S93" s="143">
        <v>0</v>
      </c>
      <c r="T93" s="144">
        <f>S93*H93</f>
        <v>0</v>
      </c>
      <c r="AR93" s="145" t="s">
        <v>318</v>
      </c>
      <c r="AT93" s="145" t="s">
        <v>313</v>
      </c>
      <c r="AU93" s="145" t="s">
        <v>88</v>
      </c>
      <c r="AY93" s="18" t="s">
        <v>311</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318</v>
      </c>
      <c r="BM93" s="145" t="s">
        <v>362</v>
      </c>
    </row>
    <row r="94" spans="2:65" s="1" customFormat="1" ht="68.25" x14ac:dyDescent="0.2">
      <c r="B94" s="34"/>
      <c r="D94" s="152" t="s">
        <v>668</v>
      </c>
      <c r="F94" s="182" t="s">
        <v>7672</v>
      </c>
      <c r="I94" s="149"/>
      <c r="L94" s="34"/>
      <c r="M94" s="150"/>
      <c r="T94" s="55"/>
      <c r="AT94" s="18" t="s">
        <v>668</v>
      </c>
      <c r="AU94" s="18" t="s">
        <v>88</v>
      </c>
    </row>
    <row r="95" spans="2:65" s="1" customFormat="1" ht="16.5" customHeight="1" x14ac:dyDescent="0.2">
      <c r="B95" s="34"/>
      <c r="C95" s="134" t="s">
        <v>344</v>
      </c>
      <c r="D95" s="134" t="s">
        <v>313</v>
      </c>
      <c r="E95" s="135" t="s">
        <v>7673</v>
      </c>
      <c r="F95" s="136" t="s">
        <v>7674</v>
      </c>
      <c r="G95" s="137" t="s">
        <v>2109</v>
      </c>
      <c r="H95" s="138">
        <v>1</v>
      </c>
      <c r="I95" s="139"/>
      <c r="J95" s="140">
        <f>ROUND(I95*H95,2)</f>
        <v>0</v>
      </c>
      <c r="K95" s="136" t="s">
        <v>43</v>
      </c>
      <c r="L95" s="34"/>
      <c r="M95" s="141" t="s">
        <v>43</v>
      </c>
      <c r="N95" s="142" t="s">
        <v>52</v>
      </c>
      <c r="P95" s="143">
        <f>O95*H95</f>
        <v>0</v>
      </c>
      <c r="Q95" s="143">
        <v>0</v>
      </c>
      <c r="R95" s="143">
        <f>Q95*H95</f>
        <v>0</v>
      </c>
      <c r="S95" s="143">
        <v>0</v>
      </c>
      <c r="T95" s="144">
        <f>S95*H95</f>
        <v>0</v>
      </c>
      <c r="AR95" s="145" t="s">
        <v>318</v>
      </c>
      <c r="AT95" s="145" t="s">
        <v>313</v>
      </c>
      <c r="AU95" s="145" t="s">
        <v>88</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318</v>
      </c>
      <c r="BM95" s="145" t="s">
        <v>376</v>
      </c>
    </row>
    <row r="96" spans="2:65" s="1" customFormat="1" ht="58.5" x14ac:dyDescent="0.2">
      <c r="B96" s="34"/>
      <c r="D96" s="152" t="s">
        <v>668</v>
      </c>
      <c r="F96" s="182" t="s">
        <v>7675</v>
      </c>
      <c r="I96" s="149"/>
      <c r="L96" s="34"/>
      <c r="M96" s="150"/>
      <c r="T96" s="55"/>
      <c r="AT96" s="18" t="s">
        <v>668</v>
      </c>
      <c r="AU96" s="18" t="s">
        <v>88</v>
      </c>
    </row>
    <row r="97" spans="2:65" s="1" customFormat="1" ht="16.5" customHeight="1" x14ac:dyDescent="0.2">
      <c r="B97" s="34"/>
      <c r="C97" s="134" t="s">
        <v>350</v>
      </c>
      <c r="D97" s="134" t="s">
        <v>313</v>
      </c>
      <c r="E97" s="135" t="s">
        <v>7676</v>
      </c>
      <c r="F97" s="136" t="s">
        <v>7677</v>
      </c>
      <c r="G97" s="137" t="s">
        <v>379</v>
      </c>
      <c r="H97" s="138">
        <v>140</v>
      </c>
      <c r="I97" s="139"/>
      <c r="J97" s="140">
        <f t="shared" ref="J97:J105" si="0">ROUND(I97*H97,2)</f>
        <v>0</v>
      </c>
      <c r="K97" s="136" t="s">
        <v>43</v>
      </c>
      <c r="L97" s="34"/>
      <c r="M97" s="141" t="s">
        <v>43</v>
      </c>
      <c r="N97" s="142" t="s">
        <v>52</v>
      </c>
      <c r="P97" s="143">
        <f t="shared" ref="P97:P105" si="1">O97*H97</f>
        <v>0</v>
      </c>
      <c r="Q97" s="143">
        <v>0</v>
      </c>
      <c r="R97" s="143">
        <f t="shared" ref="R97:R105" si="2">Q97*H97</f>
        <v>0</v>
      </c>
      <c r="S97" s="143">
        <v>0</v>
      </c>
      <c r="T97" s="144">
        <f t="shared" ref="T97:T105" si="3">S97*H97</f>
        <v>0</v>
      </c>
      <c r="AR97" s="145" t="s">
        <v>318</v>
      </c>
      <c r="AT97" s="145" t="s">
        <v>313</v>
      </c>
      <c r="AU97" s="145" t="s">
        <v>88</v>
      </c>
      <c r="AY97" s="18" t="s">
        <v>311</v>
      </c>
      <c r="BE97" s="146">
        <f t="shared" ref="BE97:BE105" si="4">IF(N97="základní",J97,0)</f>
        <v>0</v>
      </c>
      <c r="BF97" s="146">
        <f t="shared" ref="BF97:BF105" si="5">IF(N97="snížená",J97,0)</f>
        <v>0</v>
      </c>
      <c r="BG97" s="146">
        <f t="shared" ref="BG97:BG105" si="6">IF(N97="zákl. přenesená",J97,0)</f>
        <v>0</v>
      </c>
      <c r="BH97" s="146">
        <f t="shared" ref="BH97:BH105" si="7">IF(N97="sníž. přenesená",J97,0)</f>
        <v>0</v>
      </c>
      <c r="BI97" s="146">
        <f t="shared" ref="BI97:BI105" si="8">IF(N97="nulová",J97,0)</f>
        <v>0</v>
      </c>
      <c r="BJ97" s="18" t="s">
        <v>88</v>
      </c>
      <c r="BK97" s="146">
        <f t="shared" ref="BK97:BK105" si="9">ROUND(I97*H97,2)</f>
        <v>0</v>
      </c>
      <c r="BL97" s="18" t="s">
        <v>318</v>
      </c>
      <c r="BM97" s="145" t="s">
        <v>8</v>
      </c>
    </row>
    <row r="98" spans="2:65" s="1" customFormat="1" ht="16.5" customHeight="1" x14ac:dyDescent="0.2">
      <c r="B98" s="34"/>
      <c r="C98" s="134" t="s">
        <v>356</v>
      </c>
      <c r="D98" s="134" t="s">
        <v>313</v>
      </c>
      <c r="E98" s="135" t="s">
        <v>7678</v>
      </c>
      <c r="F98" s="136" t="s">
        <v>7679</v>
      </c>
      <c r="G98" s="137" t="s">
        <v>379</v>
      </c>
      <c r="H98" s="138">
        <v>5</v>
      </c>
      <c r="I98" s="139"/>
      <c r="J98" s="140">
        <f t="shared" si="0"/>
        <v>0</v>
      </c>
      <c r="K98" s="136" t="s">
        <v>43</v>
      </c>
      <c r="L98" s="34"/>
      <c r="M98" s="141" t="s">
        <v>43</v>
      </c>
      <c r="N98" s="142" t="s">
        <v>52</v>
      </c>
      <c r="P98" s="143">
        <f t="shared" si="1"/>
        <v>0</v>
      </c>
      <c r="Q98" s="143">
        <v>0</v>
      </c>
      <c r="R98" s="143">
        <f t="shared" si="2"/>
        <v>0</v>
      </c>
      <c r="S98" s="143">
        <v>0</v>
      </c>
      <c r="T98" s="144">
        <f t="shared" si="3"/>
        <v>0</v>
      </c>
      <c r="AR98" s="145" t="s">
        <v>318</v>
      </c>
      <c r="AT98" s="145" t="s">
        <v>313</v>
      </c>
      <c r="AU98" s="145" t="s">
        <v>88</v>
      </c>
      <c r="AY98" s="18" t="s">
        <v>311</v>
      </c>
      <c r="BE98" s="146">
        <f t="shared" si="4"/>
        <v>0</v>
      </c>
      <c r="BF98" s="146">
        <f t="shared" si="5"/>
        <v>0</v>
      </c>
      <c r="BG98" s="146">
        <f t="shared" si="6"/>
        <v>0</v>
      </c>
      <c r="BH98" s="146">
        <f t="shared" si="7"/>
        <v>0</v>
      </c>
      <c r="BI98" s="146">
        <f t="shared" si="8"/>
        <v>0</v>
      </c>
      <c r="BJ98" s="18" t="s">
        <v>88</v>
      </c>
      <c r="BK98" s="146">
        <f t="shared" si="9"/>
        <v>0</v>
      </c>
      <c r="BL98" s="18" t="s">
        <v>318</v>
      </c>
      <c r="BM98" s="145" t="s">
        <v>404</v>
      </c>
    </row>
    <row r="99" spans="2:65" s="1" customFormat="1" ht="16.5" customHeight="1" x14ac:dyDescent="0.2">
      <c r="B99" s="34"/>
      <c r="C99" s="134" t="s">
        <v>362</v>
      </c>
      <c r="D99" s="134" t="s">
        <v>313</v>
      </c>
      <c r="E99" s="135" t="s">
        <v>7680</v>
      </c>
      <c r="F99" s="136" t="s">
        <v>7681</v>
      </c>
      <c r="G99" s="137" t="s">
        <v>379</v>
      </c>
      <c r="H99" s="138">
        <v>60</v>
      </c>
      <c r="I99" s="139"/>
      <c r="J99" s="140">
        <f t="shared" si="0"/>
        <v>0</v>
      </c>
      <c r="K99" s="136" t="s">
        <v>43</v>
      </c>
      <c r="L99" s="34"/>
      <c r="M99" s="141" t="s">
        <v>43</v>
      </c>
      <c r="N99" s="142" t="s">
        <v>52</v>
      </c>
      <c r="P99" s="143">
        <f t="shared" si="1"/>
        <v>0</v>
      </c>
      <c r="Q99" s="143">
        <v>0</v>
      </c>
      <c r="R99" s="143">
        <f t="shared" si="2"/>
        <v>0</v>
      </c>
      <c r="S99" s="143">
        <v>0</v>
      </c>
      <c r="T99" s="144">
        <f t="shared" si="3"/>
        <v>0</v>
      </c>
      <c r="AR99" s="145" t="s">
        <v>318</v>
      </c>
      <c r="AT99" s="145" t="s">
        <v>313</v>
      </c>
      <c r="AU99" s="145" t="s">
        <v>88</v>
      </c>
      <c r="AY99" s="18" t="s">
        <v>311</v>
      </c>
      <c r="BE99" s="146">
        <f t="shared" si="4"/>
        <v>0</v>
      </c>
      <c r="BF99" s="146">
        <f t="shared" si="5"/>
        <v>0</v>
      </c>
      <c r="BG99" s="146">
        <f t="shared" si="6"/>
        <v>0</v>
      </c>
      <c r="BH99" s="146">
        <f t="shared" si="7"/>
        <v>0</v>
      </c>
      <c r="BI99" s="146">
        <f t="shared" si="8"/>
        <v>0</v>
      </c>
      <c r="BJ99" s="18" t="s">
        <v>88</v>
      </c>
      <c r="BK99" s="146">
        <f t="shared" si="9"/>
        <v>0</v>
      </c>
      <c r="BL99" s="18" t="s">
        <v>318</v>
      </c>
      <c r="BM99" s="145" t="s">
        <v>417</v>
      </c>
    </row>
    <row r="100" spans="2:65" s="1" customFormat="1" ht="16.5" customHeight="1" x14ac:dyDescent="0.2">
      <c r="B100" s="34"/>
      <c r="C100" s="134" t="s">
        <v>368</v>
      </c>
      <c r="D100" s="134" t="s">
        <v>313</v>
      </c>
      <c r="E100" s="135" t="s">
        <v>7682</v>
      </c>
      <c r="F100" s="136" t="s">
        <v>7683</v>
      </c>
      <c r="G100" s="137" t="s">
        <v>379</v>
      </c>
      <c r="H100" s="138">
        <v>5</v>
      </c>
      <c r="I100" s="139"/>
      <c r="J100" s="140">
        <f t="shared" si="0"/>
        <v>0</v>
      </c>
      <c r="K100" s="136" t="s">
        <v>43</v>
      </c>
      <c r="L100" s="34"/>
      <c r="M100" s="141" t="s">
        <v>43</v>
      </c>
      <c r="N100" s="142" t="s">
        <v>52</v>
      </c>
      <c r="P100" s="143">
        <f t="shared" si="1"/>
        <v>0</v>
      </c>
      <c r="Q100" s="143">
        <v>0</v>
      </c>
      <c r="R100" s="143">
        <f t="shared" si="2"/>
        <v>0</v>
      </c>
      <c r="S100" s="143">
        <v>0</v>
      </c>
      <c r="T100" s="144">
        <f t="shared" si="3"/>
        <v>0</v>
      </c>
      <c r="AR100" s="145" t="s">
        <v>318</v>
      </c>
      <c r="AT100" s="145" t="s">
        <v>313</v>
      </c>
      <c r="AU100" s="145" t="s">
        <v>88</v>
      </c>
      <c r="AY100" s="18" t="s">
        <v>311</v>
      </c>
      <c r="BE100" s="146">
        <f t="shared" si="4"/>
        <v>0</v>
      </c>
      <c r="BF100" s="146">
        <f t="shared" si="5"/>
        <v>0</v>
      </c>
      <c r="BG100" s="146">
        <f t="shared" si="6"/>
        <v>0</v>
      </c>
      <c r="BH100" s="146">
        <f t="shared" si="7"/>
        <v>0</v>
      </c>
      <c r="BI100" s="146">
        <f t="shared" si="8"/>
        <v>0</v>
      </c>
      <c r="BJ100" s="18" t="s">
        <v>88</v>
      </c>
      <c r="BK100" s="146">
        <f t="shared" si="9"/>
        <v>0</v>
      </c>
      <c r="BL100" s="18" t="s">
        <v>318</v>
      </c>
      <c r="BM100" s="145" t="s">
        <v>427</v>
      </c>
    </row>
    <row r="101" spans="2:65" s="1" customFormat="1" ht="16.5" customHeight="1" x14ac:dyDescent="0.2">
      <c r="B101" s="34"/>
      <c r="C101" s="134" t="s">
        <v>376</v>
      </c>
      <c r="D101" s="134" t="s">
        <v>313</v>
      </c>
      <c r="E101" s="135" t="s">
        <v>7684</v>
      </c>
      <c r="F101" s="136" t="s">
        <v>7685</v>
      </c>
      <c r="G101" s="137" t="s">
        <v>379</v>
      </c>
      <c r="H101" s="138">
        <v>40</v>
      </c>
      <c r="I101" s="139"/>
      <c r="J101" s="140">
        <f t="shared" si="0"/>
        <v>0</v>
      </c>
      <c r="K101" s="136" t="s">
        <v>43</v>
      </c>
      <c r="L101" s="34"/>
      <c r="M101" s="141" t="s">
        <v>43</v>
      </c>
      <c r="N101" s="142" t="s">
        <v>52</v>
      </c>
      <c r="P101" s="143">
        <f t="shared" si="1"/>
        <v>0</v>
      </c>
      <c r="Q101" s="143">
        <v>0</v>
      </c>
      <c r="R101" s="143">
        <f t="shared" si="2"/>
        <v>0</v>
      </c>
      <c r="S101" s="143">
        <v>0</v>
      </c>
      <c r="T101" s="144">
        <f t="shared" si="3"/>
        <v>0</v>
      </c>
      <c r="AR101" s="145" t="s">
        <v>318</v>
      </c>
      <c r="AT101" s="145" t="s">
        <v>313</v>
      </c>
      <c r="AU101" s="145" t="s">
        <v>88</v>
      </c>
      <c r="AY101" s="18" t="s">
        <v>311</v>
      </c>
      <c r="BE101" s="146">
        <f t="shared" si="4"/>
        <v>0</v>
      </c>
      <c r="BF101" s="146">
        <f t="shared" si="5"/>
        <v>0</v>
      </c>
      <c r="BG101" s="146">
        <f t="shared" si="6"/>
        <v>0</v>
      </c>
      <c r="BH101" s="146">
        <f t="shared" si="7"/>
        <v>0</v>
      </c>
      <c r="BI101" s="146">
        <f t="shared" si="8"/>
        <v>0</v>
      </c>
      <c r="BJ101" s="18" t="s">
        <v>88</v>
      </c>
      <c r="BK101" s="146">
        <f t="shared" si="9"/>
        <v>0</v>
      </c>
      <c r="BL101" s="18" t="s">
        <v>318</v>
      </c>
      <c r="BM101" s="145" t="s">
        <v>438</v>
      </c>
    </row>
    <row r="102" spans="2:65" s="1" customFormat="1" ht="16.5" customHeight="1" x14ac:dyDescent="0.2">
      <c r="B102" s="34"/>
      <c r="C102" s="134" t="s">
        <v>384</v>
      </c>
      <c r="D102" s="134" t="s">
        <v>313</v>
      </c>
      <c r="E102" s="135" t="s">
        <v>7686</v>
      </c>
      <c r="F102" s="136" t="s">
        <v>7687</v>
      </c>
      <c r="G102" s="137" t="s">
        <v>379</v>
      </c>
      <c r="H102" s="138">
        <v>7</v>
      </c>
      <c r="I102" s="139"/>
      <c r="J102" s="140">
        <f t="shared" si="0"/>
        <v>0</v>
      </c>
      <c r="K102" s="136" t="s">
        <v>43</v>
      </c>
      <c r="L102" s="34"/>
      <c r="M102" s="141" t="s">
        <v>43</v>
      </c>
      <c r="N102" s="142" t="s">
        <v>52</v>
      </c>
      <c r="P102" s="143">
        <f t="shared" si="1"/>
        <v>0</v>
      </c>
      <c r="Q102" s="143">
        <v>0</v>
      </c>
      <c r="R102" s="143">
        <f t="shared" si="2"/>
        <v>0</v>
      </c>
      <c r="S102" s="143">
        <v>0</v>
      </c>
      <c r="T102" s="144">
        <f t="shared" si="3"/>
        <v>0</v>
      </c>
      <c r="AR102" s="145" t="s">
        <v>318</v>
      </c>
      <c r="AT102" s="145" t="s">
        <v>313</v>
      </c>
      <c r="AU102" s="145" t="s">
        <v>88</v>
      </c>
      <c r="AY102" s="18" t="s">
        <v>311</v>
      </c>
      <c r="BE102" s="146">
        <f t="shared" si="4"/>
        <v>0</v>
      </c>
      <c r="BF102" s="146">
        <f t="shared" si="5"/>
        <v>0</v>
      </c>
      <c r="BG102" s="146">
        <f t="shared" si="6"/>
        <v>0</v>
      </c>
      <c r="BH102" s="146">
        <f t="shared" si="7"/>
        <v>0</v>
      </c>
      <c r="BI102" s="146">
        <f t="shared" si="8"/>
        <v>0</v>
      </c>
      <c r="BJ102" s="18" t="s">
        <v>88</v>
      </c>
      <c r="BK102" s="146">
        <f t="shared" si="9"/>
        <v>0</v>
      </c>
      <c r="BL102" s="18" t="s">
        <v>318</v>
      </c>
      <c r="BM102" s="145" t="s">
        <v>455</v>
      </c>
    </row>
    <row r="103" spans="2:65" s="1" customFormat="1" ht="16.5" customHeight="1" x14ac:dyDescent="0.2">
      <c r="B103" s="34"/>
      <c r="C103" s="134" t="s">
        <v>8</v>
      </c>
      <c r="D103" s="134" t="s">
        <v>313</v>
      </c>
      <c r="E103" s="135" t="s">
        <v>7688</v>
      </c>
      <c r="F103" s="136" t="s">
        <v>7689</v>
      </c>
      <c r="G103" s="137" t="s">
        <v>2109</v>
      </c>
      <c r="H103" s="138">
        <v>4</v>
      </c>
      <c r="I103" s="139"/>
      <c r="J103" s="140">
        <f t="shared" si="0"/>
        <v>0</v>
      </c>
      <c r="K103" s="136" t="s">
        <v>43</v>
      </c>
      <c r="L103" s="34"/>
      <c r="M103" s="141" t="s">
        <v>43</v>
      </c>
      <c r="N103" s="142" t="s">
        <v>52</v>
      </c>
      <c r="P103" s="143">
        <f t="shared" si="1"/>
        <v>0</v>
      </c>
      <c r="Q103" s="143">
        <v>0</v>
      </c>
      <c r="R103" s="143">
        <f t="shared" si="2"/>
        <v>0</v>
      </c>
      <c r="S103" s="143">
        <v>0</v>
      </c>
      <c r="T103" s="144">
        <f t="shared" si="3"/>
        <v>0</v>
      </c>
      <c r="AR103" s="145" t="s">
        <v>318</v>
      </c>
      <c r="AT103" s="145" t="s">
        <v>313</v>
      </c>
      <c r="AU103" s="145" t="s">
        <v>88</v>
      </c>
      <c r="AY103" s="18" t="s">
        <v>311</v>
      </c>
      <c r="BE103" s="146">
        <f t="shared" si="4"/>
        <v>0</v>
      </c>
      <c r="BF103" s="146">
        <f t="shared" si="5"/>
        <v>0</v>
      </c>
      <c r="BG103" s="146">
        <f t="shared" si="6"/>
        <v>0</v>
      </c>
      <c r="BH103" s="146">
        <f t="shared" si="7"/>
        <v>0</v>
      </c>
      <c r="BI103" s="146">
        <f t="shared" si="8"/>
        <v>0</v>
      </c>
      <c r="BJ103" s="18" t="s">
        <v>88</v>
      </c>
      <c r="BK103" s="146">
        <f t="shared" si="9"/>
        <v>0</v>
      </c>
      <c r="BL103" s="18" t="s">
        <v>318</v>
      </c>
      <c r="BM103" s="145" t="s">
        <v>476</v>
      </c>
    </row>
    <row r="104" spans="2:65" s="1" customFormat="1" ht="16.5" customHeight="1" x14ac:dyDescent="0.2">
      <c r="B104" s="34"/>
      <c r="C104" s="134" t="s">
        <v>399</v>
      </c>
      <c r="D104" s="134" t="s">
        <v>313</v>
      </c>
      <c r="E104" s="135" t="s">
        <v>7690</v>
      </c>
      <c r="F104" s="136" t="s">
        <v>7691</v>
      </c>
      <c r="G104" s="137" t="s">
        <v>2033</v>
      </c>
      <c r="H104" s="138">
        <v>1</v>
      </c>
      <c r="I104" s="139"/>
      <c r="J104" s="140">
        <f t="shared" si="0"/>
        <v>0</v>
      </c>
      <c r="K104" s="136" t="s">
        <v>43</v>
      </c>
      <c r="L104" s="34"/>
      <c r="M104" s="141" t="s">
        <v>43</v>
      </c>
      <c r="N104" s="142" t="s">
        <v>52</v>
      </c>
      <c r="P104" s="143">
        <f t="shared" si="1"/>
        <v>0</v>
      </c>
      <c r="Q104" s="143">
        <v>0</v>
      </c>
      <c r="R104" s="143">
        <f t="shared" si="2"/>
        <v>0</v>
      </c>
      <c r="S104" s="143">
        <v>0</v>
      </c>
      <c r="T104" s="144">
        <f t="shared" si="3"/>
        <v>0</v>
      </c>
      <c r="AR104" s="145" t="s">
        <v>318</v>
      </c>
      <c r="AT104" s="145" t="s">
        <v>313</v>
      </c>
      <c r="AU104" s="145" t="s">
        <v>88</v>
      </c>
      <c r="AY104" s="18" t="s">
        <v>311</v>
      </c>
      <c r="BE104" s="146">
        <f t="shared" si="4"/>
        <v>0</v>
      </c>
      <c r="BF104" s="146">
        <f t="shared" si="5"/>
        <v>0</v>
      </c>
      <c r="BG104" s="146">
        <f t="shared" si="6"/>
        <v>0</v>
      </c>
      <c r="BH104" s="146">
        <f t="shared" si="7"/>
        <v>0</v>
      </c>
      <c r="BI104" s="146">
        <f t="shared" si="8"/>
        <v>0</v>
      </c>
      <c r="BJ104" s="18" t="s">
        <v>88</v>
      </c>
      <c r="BK104" s="146">
        <f t="shared" si="9"/>
        <v>0</v>
      </c>
      <c r="BL104" s="18" t="s">
        <v>318</v>
      </c>
      <c r="BM104" s="145" t="s">
        <v>490</v>
      </c>
    </row>
    <row r="105" spans="2:65" s="1" customFormat="1" ht="16.5" customHeight="1" x14ac:dyDescent="0.2">
      <c r="B105" s="34"/>
      <c r="C105" s="134" t="s">
        <v>404</v>
      </c>
      <c r="D105" s="134" t="s">
        <v>313</v>
      </c>
      <c r="E105" s="135" t="s">
        <v>7692</v>
      </c>
      <c r="F105" s="136" t="s">
        <v>7693</v>
      </c>
      <c r="G105" s="137" t="s">
        <v>2109</v>
      </c>
      <c r="H105" s="138">
        <v>20</v>
      </c>
      <c r="I105" s="139"/>
      <c r="J105" s="140">
        <f t="shared" si="0"/>
        <v>0</v>
      </c>
      <c r="K105" s="136" t="s">
        <v>43</v>
      </c>
      <c r="L105" s="34"/>
      <c r="M105" s="141" t="s">
        <v>43</v>
      </c>
      <c r="N105" s="142" t="s">
        <v>52</v>
      </c>
      <c r="P105" s="143">
        <f t="shared" si="1"/>
        <v>0</v>
      </c>
      <c r="Q105" s="143">
        <v>0</v>
      </c>
      <c r="R105" s="143">
        <f t="shared" si="2"/>
        <v>0</v>
      </c>
      <c r="S105" s="143">
        <v>0</v>
      </c>
      <c r="T105" s="144">
        <f t="shared" si="3"/>
        <v>0</v>
      </c>
      <c r="AR105" s="145" t="s">
        <v>318</v>
      </c>
      <c r="AT105" s="145" t="s">
        <v>313</v>
      </c>
      <c r="AU105" s="145" t="s">
        <v>88</v>
      </c>
      <c r="AY105" s="18" t="s">
        <v>311</v>
      </c>
      <c r="BE105" s="146">
        <f t="shared" si="4"/>
        <v>0</v>
      </c>
      <c r="BF105" s="146">
        <f t="shared" si="5"/>
        <v>0</v>
      </c>
      <c r="BG105" s="146">
        <f t="shared" si="6"/>
        <v>0</v>
      </c>
      <c r="BH105" s="146">
        <f t="shared" si="7"/>
        <v>0</v>
      </c>
      <c r="BI105" s="146">
        <f t="shared" si="8"/>
        <v>0</v>
      </c>
      <c r="BJ105" s="18" t="s">
        <v>88</v>
      </c>
      <c r="BK105" s="146">
        <f t="shared" si="9"/>
        <v>0</v>
      </c>
      <c r="BL105" s="18" t="s">
        <v>318</v>
      </c>
      <c r="BM105" s="145" t="s">
        <v>502</v>
      </c>
    </row>
    <row r="106" spans="2:65" s="1" customFormat="1" ht="29.25" x14ac:dyDescent="0.2">
      <c r="B106" s="34"/>
      <c r="D106" s="152" t="s">
        <v>668</v>
      </c>
      <c r="F106" s="182" t="s">
        <v>7694</v>
      </c>
      <c r="I106" s="149"/>
      <c r="L106" s="34"/>
      <c r="M106" s="150"/>
      <c r="T106" s="55"/>
      <c r="AT106" s="18" t="s">
        <v>668</v>
      </c>
      <c r="AU106" s="18" t="s">
        <v>88</v>
      </c>
    </row>
    <row r="107" spans="2:65" s="1" customFormat="1" ht="37.9" customHeight="1" x14ac:dyDescent="0.2">
      <c r="B107" s="34"/>
      <c r="C107" s="134" t="s">
        <v>411</v>
      </c>
      <c r="D107" s="134" t="s">
        <v>313</v>
      </c>
      <c r="E107" s="135" t="s">
        <v>7695</v>
      </c>
      <c r="F107" s="136" t="s">
        <v>7696</v>
      </c>
      <c r="G107" s="137" t="s">
        <v>379</v>
      </c>
      <c r="H107" s="138">
        <v>15</v>
      </c>
      <c r="I107" s="139"/>
      <c r="J107" s="140">
        <f t="shared" ref="J107:J128" si="10">ROUND(I107*H107,2)</f>
        <v>0</v>
      </c>
      <c r="K107" s="136" t="s">
        <v>43</v>
      </c>
      <c r="L107" s="34"/>
      <c r="M107" s="141" t="s">
        <v>43</v>
      </c>
      <c r="N107" s="142" t="s">
        <v>52</v>
      </c>
      <c r="P107" s="143">
        <f t="shared" ref="P107:P128" si="11">O107*H107</f>
        <v>0</v>
      </c>
      <c r="Q107" s="143">
        <v>0</v>
      </c>
      <c r="R107" s="143">
        <f t="shared" ref="R107:R128" si="12">Q107*H107</f>
        <v>0</v>
      </c>
      <c r="S107" s="143">
        <v>0</v>
      </c>
      <c r="T107" s="144">
        <f t="shared" ref="T107:T128" si="13">S107*H107</f>
        <v>0</v>
      </c>
      <c r="AR107" s="145" t="s">
        <v>318</v>
      </c>
      <c r="AT107" s="145" t="s">
        <v>313</v>
      </c>
      <c r="AU107" s="145" t="s">
        <v>88</v>
      </c>
      <c r="AY107" s="18" t="s">
        <v>311</v>
      </c>
      <c r="BE107" s="146">
        <f t="shared" ref="BE107:BE128" si="14">IF(N107="základní",J107,0)</f>
        <v>0</v>
      </c>
      <c r="BF107" s="146">
        <f t="shared" ref="BF107:BF128" si="15">IF(N107="snížená",J107,0)</f>
        <v>0</v>
      </c>
      <c r="BG107" s="146">
        <f t="shared" ref="BG107:BG128" si="16">IF(N107="zákl. přenesená",J107,0)</f>
        <v>0</v>
      </c>
      <c r="BH107" s="146">
        <f t="shared" ref="BH107:BH128" si="17">IF(N107="sníž. přenesená",J107,0)</f>
        <v>0</v>
      </c>
      <c r="BI107" s="146">
        <f t="shared" ref="BI107:BI128" si="18">IF(N107="nulová",J107,0)</f>
        <v>0</v>
      </c>
      <c r="BJ107" s="18" t="s">
        <v>88</v>
      </c>
      <c r="BK107" s="146">
        <f t="shared" ref="BK107:BK128" si="19">ROUND(I107*H107,2)</f>
        <v>0</v>
      </c>
      <c r="BL107" s="18" t="s">
        <v>318</v>
      </c>
      <c r="BM107" s="145" t="s">
        <v>518</v>
      </c>
    </row>
    <row r="108" spans="2:65" s="1" customFormat="1" ht="33" customHeight="1" x14ac:dyDescent="0.2">
      <c r="B108" s="34"/>
      <c r="C108" s="134" t="s">
        <v>417</v>
      </c>
      <c r="D108" s="134" t="s">
        <v>313</v>
      </c>
      <c r="E108" s="135" t="s">
        <v>7697</v>
      </c>
      <c r="F108" s="136" t="s">
        <v>7698</v>
      </c>
      <c r="G108" s="137" t="s">
        <v>379</v>
      </c>
      <c r="H108" s="138">
        <v>5</v>
      </c>
      <c r="I108" s="139"/>
      <c r="J108" s="140">
        <f t="shared" si="10"/>
        <v>0</v>
      </c>
      <c r="K108" s="136" t="s">
        <v>43</v>
      </c>
      <c r="L108" s="34"/>
      <c r="M108" s="141" t="s">
        <v>43</v>
      </c>
      <c r="N108" s="142" t="s">
        <v>52</v>
      </c>
      <c r="P108" s="143">
        <f t="shared" si="11"/>
        <v>0</v>
      </c>
      <c r="Q108" s="143">
        <v>0</v>
      </c>
      <c r="R108" s="143">
        <f t="shared" si="12"/>
        <v>0</v>
      </c>
      <c r="S108" s="143">
        <v>0</v>
      </c>
      <c r="T108" s="144">
        <f t="shared" si="13"/>
        <v>0</v>
      </c>
      <c r="AR108" s="145" t="s">
        <v>318</v>
      </c>
      <c r="AT108" s="145" t="s">
        <v>313</v>
      </c>
      <c r="AU108" s="145" t="s">
        <v>88</v>
      </c>
      <c r="AY108" s="18" t="s">
        <v>311</v>
      </c>
      <c r="BE108" s="146">
        <f t="shared" si="14"/>
        <v>0</v>
      </c>
      <c r="BF108" s="146">
        <f t="shared" si="15"/>
        <v>0</v>
      </c>
      <c r="BG108" s="146">
        <f t="shared" si="16"/>
        <v>0</v>
      </c>
      <c r="BH108" s="146">
        <f t="shared" si="17"/>
        <v>0</v>
      </c>
      <c r="BI108" s="146">
        <f t="shared" si="18"/>
        <v>0</v>
      </c>
      <c r="BJ108" s="18" t="s">
        <v>88</v>
      </c>
      <c r="BK108" s="146">
        <f t="shared" si="19"/>
        <v>0</v>
      </c>
      <c r="BL108" s="18" t="s">
        <v>318</v>
      </c>
      <c r="BM108" s="145" t="s">
        <v>528</v>
      </c>
    </row>
    <row r="109" spans="2:65" s="1" customFormat="1" ht="33" customHeight="1" x14ac:dyDescent="0.2">
      <c r="B109" s="34"/>
      <c r="C109" s="134" t="s">
        <v>202</v>
      </c>
      <c r="D109" s="134" t="s">
        <v>313</v>
      </c>
      <c r="E109" s="135" t="s">
        <v>7699</v>
      </c>
      <c r="F109" s="136" t="s">
        <v>7700</v>
      </c>
      <c r="G109" s="137" t="s">
        <v>379</v>
      </c>
      <c r="H109" s="138">
        <v>5</v>
      </c>
      <c r="I109" s="139"/>
      <c r="J109" s="140">
        <f t="shared" si="10"/>
        <v>0</v>
      </c>
      <c r="K109" s="136" t="s">
        <v>43</v>
      </c>
      <c r="L109" s="34"/>
      <c r="M109" s="141" t="s">
        <v>43</v>
      </c>
      <c r="N109" s="142" t="s">
        <v>52</v>
      </c>
      <c r="P109" s="143">
        <f t="shared" si="11"/>
        <v>0</v>
      </c>
      <c r="Q109" s="143">
        <v>0</v>
      </c>
      <c r="R109" s="143">
        <f t="shared" si="12"/>
        <v>0</v>
      </c>
      <c r="S109" s="143">
        <v>0</v>
      </c>
      <c r="T109" s="144">
        <f t="shared" si="13"/>
        <v>0</v>
      </c>
      <c r="AR109" s="145" t="s">
        <v>318</v>
      </c>
      <c r="AT109" s="145" t="s">
        <v>313</v>
      </c>
      <c r="AU109" s="145" t="s">
        <v>88</v>
      </c>
      <c r="AY109" s="18" t="s">
        <v>311</v>
      </c>
      <c r="BE109" s="146">
        <f t="shared" si="14"/>
        <v>0</v>
      </c>
      <c r="BF109" s="146">
        <f t="shared" si="15"/>
        <v>0</v>
      </c>
      <c r="BG109" s="146">
        <f t="shared" si="16"/>
        <v>0</v>
      </c>
      <c r="BH109" s="146">
        <f t="shared" si="17"/>
        <v>0</v>
      </c>
      <c r="BI109" s="146">
        <f t="shared" si="18"/>
        <v>0</v>
      </c>
      <c r="BJ109" s="18" t="s">
        <v>88</v>
      </c>
      <c r="BK109" s="146">
        <f t="shared" si="19"/>
        <v>0</v>
      </c>
      <c r="BL109" s="18" t="s">
        <v>318</v>
      </c>
      <c r="BM109" s="145" t="s">
        <v>539</v>
      </c>
    </row>
    <row r="110" spans="2:65" s="1" customFormat="1" ht="33" customHeight="1" x14ac:dyDescent="0.2">
      <c r="B110" s="34"/>
      <c r="C110" s="134" t="s">
        <v>427</v>
      </c>
      <c r="D110" s="134" t="s">
        <v>313</v>
      </c>
      <c r="E110" s="135" t="s">
        <v>7701</v>
      </c>
      <c r="F110" s="136" t="s">
        <v>7702</v>
      </c>
      <c r="G110" s="137" t="s">
        <v>379</v>
      </c>
      <c r="H110" s="138">
        <v>2</v>
      </c>
      <c r="I110" s="139"/>
      <c r="J110" s="140">
        <f t="shared" si="10"/>
        <v>0</v>
      </c>
      <c r="K110" s="136" t="s">
        <v>43</v>
      </c>
      <c r="L110" s="34"/>
      <c r="M110" s="141" t="s">
        <v>43</v>
      </c>
      <c r="N110" s="142" t="s">
        <v>52</v>
      </c>
      <c r="P110" s="143">
        <f t="shared" si="11"/>
        <v>0</v>
      </c>
      <c r="Q110" s="143">
        <v>0</v>
      </c>
      <c r="R110" s="143">
        <f t="shared" si="12"/>
        <v>0</v>
      </c>
      <c r="S110" s="143">
        <v>0</v>
      </c>
      <c r="T110" s="144">
        <f t="shared" si="13"/>
        <v>0</v>
      </c>
      <c r="AR110" s="145" t="s">
        <v>318</v>
      </c>
      <c r="AT110" s="145" t="s">
        <v>313</v>
      </c>
      <c r="AU110" s="145" t="s">
        <v>88</v>
      </c>
      <c r="AY110" s="18" t="s">
        <v>311</v>
      </c>
      <c r="BE110" s="146">
        <f t="shared" si="14"/>
        <v>0</v>
      </c>
      <c r="BF110" s="146">
        <f t="shared" si="15"/>
        <v>0</v>
      </c>
      <c r="BG110" s="146">
        <f t="shared" si="16"/>
        <v>0</v>
      </c>
      <c r="BH110" s="146">
        <f t="shared" si="17"/>
        <v>0</v>
      </c>
      <c r="BI110" s="146">
        <f t="shared" si="18"/>
        <v>0</v>
      </c>
      <c r="BJ110" s="18" t="s">
        <v>88</v>
      </c>
      <c r="BK110" s="146">
        <f t="shared" si="19"/>
        <v>0</v>
      </c>
      <c r="BL110" s="18" t="s">
        <v>318</v>
      </c>
      <c r="BM110" s="145" t="s">
        <v>551</v>
      </c>
    </row>
    <row r="111" spans="2:65" s="1" customFormat="1" ht="33" customHeight="1" x14ac:dyDescent="0.2">
      <c r="B111" s="34"/>
      <c r="C111" s="134" t="s">
        <v>208</v>
      </c>
      <c r="D111" s="134" t="s">
        <v>313</v>
      </c>
      <c r="E111" s="135" t="s">
        <v>7703</v>
      </c>
      <c r="F111" s="136" t="s">
        <v>7704</v>
      </c>
      <c r="G111" s="137" t="s">
        <v>379</v>
      </c>
      <c r="H111" s="138">
        <v>12</v>
      </c>
      <c r="I111" s="139"/>
      <c r="J111" s="140">
        <f t="shared" si="10"/>
        <v>0</v>
      </c>
      <c r="K111" s="136" t="s">
        <v>43</v>
      </c>
      <c r="L111" s="34"/>
      <c r="M111" s="141" t="s">
        <v>43</v>
      </c>
      <c r="N111" s="142" t="s">
        <v>52</v>
      </c>
      <c r="P111" s="143">
        <f t="shared" si="11"/>
        <v>0</v>
      </c>
      <c r="Q111" s="143">
        <v>0</v>
      </c>
      <c r="R111" s="143">
        <f t="shared" si="12"/>
        <v>0</v>
      </c>
      <c r="S111" s="143">
        <v>0</v>
      </c>
      <c r="T111" s="144">
        <f t="shared" si="13"/>
        <v>0</v>
      </c>
      <c r="AR111" s="145" t="s">
        <v>318</v>
      </c>
      <c r="AT111" s="145" t="s">
        <v>313</v>
      </c>
      <c r="AU111" s="145" t="s">
        <v>88</v>
      </c>
      <c r="AY111" s="18" t="s">
        <v>311</v>
      </c>
      <c r="BE111" s="146">
        <f t="shared" si="14"/>
        <v>0</v>
      </c>
      <c r="BF111" s="146">
        <f t="shared" si="15"/>
        <v>0</v>
      </c>
      <c r="BG111" s="146">
        <f t="shared" si="16"/>
        <v>0</v>
      </c>
      <c r="BH111" s="146">
        <f t="shared" si="17"/>
        <v>0</v>
      </c>
      <c r="BI111" s="146">
        <f t="shared" si="18"/>
        <v>0</v>
      </c>
      <c r="BJ111" s="18" t="s">
        <v>88</v>
      </c>
      <c r="BK111" s="146">
        <f t="shared" si="19"/>
        <v>0</v>
      </c>
      <c r="BL111" s="18" t="s">
        <v>318</v>
      </c>
      <c r="BM111" s="145" t="s">
        <v>562</v>
      </c>
    </row>
    <row r="112" spans="2:65" s="1" customFormat="1" ht="33" customHeight="1" x14ac:dyDescent="0.2">
      <c r="B112" s="34"/>
      <c r="C112" s="134" t="s">
        <v>438</v>
      </c>
      <c r="D112" s="134" t="s">
        <v>313</v>
      </c>
      <c r="E112" s="135" t="s">
        <v>7705</v>
      </c>
      <c r="F112" s="136" t="s">
        <v>7706</v>
      </c>
      <c r="G112" s="137" t="s">
        <v>379</v>
      </c>
      <c r="H112" s="138">
        <v>15</v>
      </c>
      <c r="I112" s="139"/>
      <c r="J112" s="140">
        <f t="shared" si="10"/>
        <v>0</v>
      </c>
      <c r="K112" s="136" t="s">
        <v>43</v>
      </c>
      <c r="L112" s="34"/>
      <c r="M112" s="141" t="s">
        <v>43</v>
      </c>
      <c r="N112" s="142" t="s">
        <v>52</v>
      </c>
      <c r="P112" s="143">
        <f t="shared" si="11"/>
        <v>0</v>
      </c>
      <c r="Q112" s="143">
        <v>0</v>
      </c>
      <c r="R112" s="143">
        <f t="shared" si="12"/>
        <v>0</v>
      </c>
      <c r="S112" s="143">
        <v>0</v>
      </c>
      <c r="T112" s="144">
        <f t="shared" si="13"/>
        <v>0</v>
      </c>
      <c r="AR112" s="145" t="s">
        <v>318</v>
      </c>
      <c r="AT112" s="145" t="s">
        <v>313</v>
      </c>
      <c r="AU112" s="145" t="s">
        <v>88</v>
      </c>
      <c r="AY112" s="18" t="s">
        <v>311</v>
      </c>
      <c r="BE112" s="146">
        <f t="shared" si="14"/>
        <v>0</v>
      </c>
      <c r="BF112" s="146">
        <f t="shared" si="15"/>
        <v>0</v>
      </c>
      <c r="BG112" s="146">
        <f t="shared" si="16"/>
        <v>0</v>
      </c>
      <c r="BH112" s="146">
        <f t="shared" si="17"/>
        <v>0</v>
      </c>
      <c r="BI112" s="146">
        <f t="shared" si="18"/>
        <v>0</v>
      </c>
      <c r="BJ112" s="18" t="s">
        <v>88</v>
      </c>
      <c r="BK112" s="146">
        <f t="shared" si="19"/>
        <v>0</v>
      </c>
      <c r="BL112" s="18" t="s">
        <v>318</v>
      </c>
      <c r="BM112" s="145" t="s">
        <v>575</v>
      </c>
    </row>
    <row r="113" spans="2:65" s="1" customFormat="1" ht="33" customHeight="1" x14ac:dyDescent="0.2">
      <c r="B113" s="34"/>
      <c r="C113" s="134" t="s">
        <v>7</v>
      </c>
      <c r="D113" s="134" t="s">
        <v>313</v>
      </c>
      <c r="E113" s="135" t="s">
        <v>7707</v>
      </c>
      <c r="F113" s="136" t="s">
        <v>7708</v>
      </c>
      <c r="G113" s="137" t="s">
        <v>379</v>
      </c>
      <c r="H113" s="138">
        <v>5</v>
      </c>
      <c r="I113" s="139"/>
      <c r="J113" s="140">
        <f t="shared" si="10"/>
        <v>0</v>
      </c>
      <c r="K113" s="136" t="s">
        <v>43</v>
      </c>
      <c r="L113" s="34"/>
      <c r="M113" s="141" t="s">
        <v>43</v>
      </c>
      <c r="N113" s="142" t="s">
        <v>52</v>
      </c>
      <c r="P113" s="143">
        <f t="shared" si="11"/>
        <v>0</v>
      </c>
      <c r="Q113" s="143">
        <v>0</v>
      </c>
      <c r="R113" s="143">
        <f t="shared" si="12"/>
        <v>0</v>
      </c>
      <c r="S113" s="143">
        <v>0</v>
      </c>
      <c r="T113" s="144">
        <f t="shared" si="13"/>
        <v>0</v>
      </c>
      <c r="AR113" s="145" t="s">
        <v>318</v>
      </c>
      <c r="AT113" s="145" t="s">
        <v>313</v>
      </c>
      <c r="AU113" s="145" t="s">
        <v>88</v>
      </c>
      <c r="AY113" s="18" t="s">
        <v>311</v>
      </c>
      <c r="BE113" s="146">
        <f t="shared" si="14"/>
        <v>0</v>
      </c>
      <c r="BF113" s="146">
        <f t="shared" si="15"/>
        <v>0</v>
      </c>
      <c r="BG113" s="146">
        <f t="shared" si="16"/>
        <v>0</v>
      </c>
      <c r="BH113" s="146">
        <f t="shared" si="17"/>
        <v>0</v>
      </c>
      <c r="BI113" s="146">
        <f t="shared" si="18"/>
        <v>0</v>
      </c>
      <c r="BJ113" s="18" t="s">
        <v>88</v>
      </c>
      <c r="BK113" s="146">
        <f t="shared" si="19"/>
        <v>0</v>
      </c>
      <c r="BL113" s="18" t="s">
        <v>318</v>
      </c>
      <c r="BM113" s="145" t="s">
        <v>588</v>
      </c>
    </row>
    <row r="114" spans="2:65" s="1" customFormat="1" ht="24.2" customHeight="1" x14ac:dyDescent="0.2">
      <c r="B114" s="34"/>
      <c r="C114" s="134" t="s">
        <v>455</v>
      </c>
      <c r="D114" s="134" t="s">
        <v>313</v>
      </c>
      <c r="E114" s="135" t="s">
        <v>7709</v>
      </c>
      <c r="F114" s="136" t="s">
        <v>7710</v>
      </c>
      <c r="G114" s="137" t="s">
        <v>379</v>
      </c>
      <c r="H114" s="138">
        <v>6</v>
      </c>
      <c r="I114" s="139"/>
      <c r="J114" s="140">
        <f t="shared" si="10"/>
        <v>0</v>
      </c>
      <c r="K114" s="136" t="s">
        <v>43</v>
      </c>
      <c r="L114" s="34"/>
      <c r="M114" s="141" t="s">
        <v>43</v>
      </c>
      <c r="N114" s="142" t="s">
        <v>52</v>
      </c>
      <c r="P114" s="143">
        <f t="shared" si="11"/>
        <v>0</v>
      </c>
      <c r="Q114" s="143">
        <v>0</v>
      </c>
      <c r="R114" s="143">
        <f t="shared" si="12"/>
        <v>0</v>
      </c>
      <c r="S114" s="143">
        <v>0</v>
      </c>
      <c r="T114" s="144">
        <f t="shared" si="13"/>
        <v>0</v>
      </c>
      <c r="AR114" s="145" t="s">
        <v>318</v>
      </c>
      <c r="AT114" s="145" t="s">
        <v>313</v>
      </c>
      <c r="AU114" s="145" t="s">
        <v>88</v>
      </c>
      <c r="AY114" s="18" t="s">
        <v>311</v>
      </c>
      <c r="BE114" s="146">
        <f t="shared" si="14"/>
        <v>0</v>
      </c>
      <c r="BF114" s="146">
        <f t="shared" si="15"/>
        <v>0</v>
      </c>
      <c r="BG114" s="146">
        <f t="shared" si="16"/>
        <v>0</v>
      </c>
      <c r="BH114" s="146">
        <f t="shared" si="17"/>
        <v>0</v>
      </c>
      <c r="BI114" s="146">
        <f t="shared" si="18"/>
        <v>0</v>
      </c>
      <c r="BJ114" s="18" t="s">
        <v>88</v>
      </c>
      <c r="BK114" s="146">
        <f t="shared" si="19"/>
        <v>0</v>
      </c>
      <c r="BL114" s="18" t="s">
        <v>318</v>
      </c>
      <c r="BM114" s="145" t="s">
        <v>599</v>
      </c>
    </row>
    <row r="115" spans="2:65" s="1" customFormat="1" ht="21.75" customHeight="1" x14ac:dyDescent="0.2">
      <c r="B115" s="34"/>
      <c r="C115" s="134" t="s">
        <v>462</v>
      </c>
      <c r="D115" s="134" t="s">
        <v>313</v>
      </c>
      <c r="E115" s="135" t="s">
        <v>7711</v>
      </c>
      <c r="F115" s="136" t="s">
        <v>7712</v>
      </c>
      <c r="G115" s="137" t="s">
        <v>2109</v>
      </c>
      <c r="H115" s="138">
        <v>200</v>
      </c>
      <c r="I115" s="139"/>
      <c r="J115" s="140">
        <f t="shared" si="10"/>
        <v>0</v>
      </c>
      <c r="K115" s="136" t="s">
        <v>43</v>
      </c>
      <c r="L115" s="34"/>
      <c r="M115" s="141" t="s">
        <v>43</v>
      </c>
      <c r="N115" s="142" t="s">
        <v>52</v>
      </c>
      <c r="P115" s="143">
        <f t="shared" si="11"/>
        <v>0</v>
      </c>
      <c r="Q115" s="143">
        <v>0</v>
      </c>
      <c r="R115" s="143">
        <f t="shared" si="12"/>
        <v>0</v>
      </c>
      <c r="S115" s="143">
        <v>0</v>
      </c>
      <c r="T115" s="144">
        <f t="shared" si="13"/>
        <v>0</v>
      </c>
      <c r="AR115" s="145" t="s">
        <v>318</v>
      </c>
      <c r="AT115" s="145" t="s">
        <v>313</v>
      </c>
      <c r="AU115" s="145" t="s">
        <v>88</v>
      </c>
      <c r="AY115" s="18" t="s">
        <v>311</v>
      </c>
      <c r="BE115" s="146">
        <f t="shared" si="14"/>
        <v>0</v>
      </c>
      <c r="BF115" s="146">
        <f t="shared" si="15"/>
        <v>0</v>
      </c>
      <c r="BG115" s="146">
        <f t="shared" si="16"/>
        <v>0</v>
      </c>
      <c r="BH115" s="146">
        <f t="shared" si="17"/>
        <v>0</v>
      </c>
      <c r="BI115" s="146">
        <f t="shared" si="18"/>
        <v>0</v>
      </c>
      <c r="BJ115" s="18" t="s">
        <v>88</v>
      </c>
      <c r="BK115" s="146">
        <f t="shared" si="19"/>
        <v>0</v>
      </c>
      <c r="BL115" s="18" t="s">
        <v>318</v>
      </c>
      <c r="BM115" s="145" t="s">
        <v>611</v>
      </c>
    </row>
    <row r="116" spans="2:65" s="1" customFormat="1" ht="16.5" customHeight="1" x14ac:dyDescent="0.2">
      <c r="B116" s="34"/>
      <c r="C116" s="134" t="s">
        <v>476</v>
      </c>
      <c r="D116" s="134" t="s">
        <v>313</v>
      </c>
      <c r="E116" s="135" t="s">
        <v>7713</v>
      </c>
      <c r="F116" s="136" t="s">
        <v>7714</v>
      </c>
      <c r="G116" s="137" t="s">
        <v>2109</v>
      </c>
      <c r="H116" s="138">
        <v>24</v>
      </c>
      <c r="I116" s="139"/>
      <c r="J116" s="140">
        <f t="shared" si="10"/>
        <v>0</v>
      </c>
      <c r="K116" s="136" t="s">
        <v>43</v>
      </c>
      <c r="L116" s="34"/>
      <c r="M116" s="141" t="s">
        <v>43</v>
      </c>
      <c r="N116" s="142" t="s">
        <v>52</v>
      </c>
      <c r="P116" s="143">
        <f t="shared" si="11"/>
        <v>0</v>
      </c>
      <c r="Q116" s="143">
        <v>0</v>
      </c>
      <c r="R116" s="143">
        <f t="shared" si="12"/>
        <v>0</v>
      </c>
      <c r="S116" s="143">
        <v>0</v>
      </c>
      <c r="T116" s="144">
        <f t="shared" si="13"/>
        <v>0</v>
      </c>
      <c r="AR116" s="145" t="s">
        <v>318</v>
      </c>
      <c r="AT116" s="145" t="s">
        <v>313</v>
      </c>
      <c r="AU116" s="145" t="s">
        <v>88</v>
      </c>
      <c r="AY116" s="18" t="s">
        <v>311</v>
      </c>
      <c r="BE116" s="146">
        <f t="shared" si="14"/>
        <v>0</v>
      </c>
      <c r="BF116" s="146">
        <f t="shared" si="15"/>
        <v>0</v>
      </c>
      <c r="BG116" s="146">
        <f t="shared" si="16"/>
        <v>0</v>
      </c>
      <c r="BH116" s="146">
        <f t="shared" si="17"/>
        <v>0</v>
      </c>
      <c r="BI116" s="146">
        <f t="shared" si="18"/>
        <v>0</v>
      </c>
      <c r="BJ116" s="18" t="s">
        <v>88</v>
      </c>
      <c r="BK116" s="146">
        <f t="shared" si="19"/>
        <v>0</v>
      </c>
      <c r="BL116" s="18" t="s">
        <v>318</v>
      </c>
      <c r="BM116" s="145" t="s">
        <v>622</v>
      </c>
    </row>
    <row r="117" spans="2:65" s="1" customFormat="1" ht="24.2" customHeight="1" x14ac:dyDescent="0.2">
      <c r="B117" s="34"/>
      <c r="C117" s="134" t="s">
        <v>481</v>
      </c>
      <c r="D117" s="134" t="s">
        <v>313</v>
      </c>
      <c r="E117" s="135" t="s">
        <v>7715</v>
      </c>
      <c r="F117" s="136" t="s">
        <v>7716</v>
      </c>
      <c r="G117" s="137" t="s">
        <v>379</v>
      </c>
      <c r="H117" s="138">
        <v>5</v>
      </c>
      <c r="I117" s="139"/>
      <c r="J117" s="140">
        <f t="shared" si="10"/>
        <v>0</v>
      </c>
      <c r="K117" s="136" t="s">
        <v>43</v>
      </c>
      <c r="L117" s="34"/>
      <c r="M117" s="141" t="s">
        <v>43</v>
      </c>
      <c r="N117" s="142" t="s">
        <v>52</v>
      </c>
      <c r="P117" s="143">
        <f t="shared" si="11"/>
        <v>0</v>
      </c>
      <c r="Q117" s="143">
        <v>0</v>
      </c>
      <c r="R117" s="143">
        <f t="shared" si="12"/>
        <v>0</v>
      </c>
      <c r="S117" s="143">
        <v>0</v>
      </c>
      <c r="T117" s="144">
        <f t="shared" si="13"/>
        <v>0</v>
      </c>
      <c r="AR117" s="145" t="s">
        <v>318</v>
      </c>
      <c r="AT117" s="145" t="s">
        <v>313</v>
      </c>
      <c r="AU117" s="145" t="s">
        <v>88</v>
      </c>
      <c r="AY117" s="18" t="s">
        <v>311</v>
      </c>
      <c r="BE117" s="146">
        <f t="shared" si="14"/>
        <v>0</v>
      </c>
      <c r="BF117" s="146">
        <f t="shared" si="15"/>
        <v>0</v>
      </c>
      <c r="BG117" s="146">
        <f t="shared" si="16"/>
        <v>0</v>
      </c>
      <c r="BH117" s="146">
        <f t="shared" si="17"/>
        <v>0</v>
      </c>
      <c r="BI117" s="146">
        <f t="shared" si="18"/>
        <v>0</v>
      </c>
      <c r="BJ117" s="18" t="s">
        <v>88</v>
      </c>
      <c r="BK117" s="146">
        <f t="shared" si="19"/>
        <v>0</v>
      </c>
      <c r="BL117" s="18" t="s">
        <v>318</v>
      </c>
      <c r="BM117" s="145" t="s">
        <v>633</v>
      </c>
    </row>
    <row r="118" spans="2:65" s="1" customFormat="1" ht="24.2" customHeight="1" x14ac:dyDescent="0.2">
      <c r="B118" s="34"/>
      <c r="C118" s="134" t="s">
        <v>490</v>
      </c>
      <c r="D118" s="134" t="s">
        <v>313</v>
      </c>
      <c r="E118" s="135" t="s">
        <v>7717</v>
      </c>
      <c r="F118" s="136" t="s">
        <v>7718</v>
      </c>
      <c r="G118" s="137" t="s">
        <v>379</v>
      </c>
      <c r="H118" s="138">
        <v>102</v>
      </c>
      <c r="I118" s="139"/>
      <c r="J118" s="140">
        <f t="shared" si="10"/>
        <v>0</v>
      </c>
      <c r="K118" s="136" t="s">
        <v>43</v>
      </c>
      <c r="L118" s="34"/>
      <c r="M118" s="141" t="s">
        <v>43</v>
      </c>
      <c r="N118" s="142" t="s">
        <v>52</v>
      </c>
      <c r="P118" s="143">
        <f t="shared" si="11"/>
        <v>0</v>
      </c>
      <c r="Q118" s="143">
        <v>0</v>
      </c>
      <c r="R118" s="143">
        <f t="shared" si="12"/>
        <v>0</v>
      </c>
      <c r="S118" s="143">
        <v>0</v>
      </c>
      <c r="T118" s="144">
        <f t="shared" si="13"/>
        <v>0</v>
      </c>
      <c r="AR118" s="145" t="s">
        <v>318</v>
      </c>
      <c r="AT118" s="145" t="s">
        <v>313</v>
      </c>
      <c r="AU118" s="145" t="s">
        <v>88</v>
      </c>
      <c r="AY118" s="18" t="s">
        <v>311</v>
      </c>
      <c r="BE118" s="146">
        <f t="shared" si="14"/>
        <v>0</v>
      </c>
      <c r="BF118" s="146">
        <f t="shared" si="15"/>
        <v>0</v>
      </c>
      <c r="BG118" s="146">
        <f t="shared" si="16"/>
        <v>0</v>
      </c>
      <c r="BH118" s="146">
        <f t="shared" si="17"/>
        <v>0</v>
      </c>
      <c r="BI118" s="146">
        <f t="shared" si="18"/>
        <v>0</v>
      </c>
      <c r="BJ118" s="18" t="s">
        <v>88</v>
      </c>
      <c r="BK118" s="146">
        <f t="shared" si="19"/>
        <v>0</v>
      </c>
      <c r="BL118" s="18" t="s">
        <v>318</v>
      </c>
      <c r="BM118" s="145" t="s">
        <v>645</v>
      </c>
    </row>
    <row r="119" spans="2:65" s="1" customFormat="1" ht="24.2" customHeight="1" x14ac:dyDescent="0.2">
      <c r="B119" s="34"/>
      <c r="C119" s="134" t="s">
        <v>495</v>
      </c>
      <c r="D119" s="134" t="s">
        <v>313</v>
      </c>
      <c r="E119" s="135" t="s">
        <v>7719</v>
      </c>
      <c r="F119" s="136" t="s">
        <v>7720</v>
      </c>
      <c r="G119" s="137" t="s">
        <v>2109</v>
      </c>
      <c r="H119" s="138">
        <v>1</v>
      </c>
      <c r="I119" s="139"/>
      <c r="J119" s="140">
        <f t="shared" si="10"/>
        <v>0</v>
      </c>
      <c r="K119" s="136" t="s">
        <v>43</v>
      </c>
      <c r="L119" s="34"/>
      <c r="M119" s="141" t="s">
        <v>43</v>
      </c>
      <c r="N119" s="142" t="s">
        <v>52</v>
      </c>
      <c r="P119" s="143">
        <f t="shared" si="11"/>
        <v>0</v>
      </c>
      <c r="Q119" s="143">
        <v>0</v>
      </c>
      <c r="R119" s="143">
        <f t="shared" si="12"/>
        <v>0</v>
      </c>
      <c r="S119" s="143">
        <v>0</v>
      </c>
      <c r="T119" s="144">
        <f t="shared" si="13"/>
        <v>0</v>
      </c>
      <c r="AR119" s="145" t="s">
        <v>318</v>
      </c>
      <c r="AT119" s="145" t="s">
        <v>313</v>
      </c>
      <c r="AU119" s="145" t="s">
        <v>88</v>
      </c>
      <c r="AY119" s="18" t="s">
        <v>311</v>
      </c>
      <c r="BE119" s="146">
        <f t="shared" si="14"/>
        <v>0</v>
      </c>
      <c r="BF119" s="146">
        <f t="shared" si="15"/>
        <v>0</v>
      </c>
      <c r="BG119" s="146">
        <f t="shared" si="16"/>
        <v>0</v>
      </c>
      <c r="BH119" s="146">
        <f t="shared" si="17"/>
        <v>0</v>
      </c>
      <c r="BI119" s="146">
        <f t="shared" si="18"/>
        <v>0</v>
      </c>
      <c r="BJ119" s="18" t="s">
        <v>88</v>
      </c>
      <c r="BK119" s="146">
        <f t="shared" si="19"/>
        <v>0</v>
      </c>
      <c r="BL119" s="18" t="s">
        <v>318</v>
      </c>
      <c r="BM119" s="145" t="s">
        <v>657</v>
      </c>
    </row>
    <row r="120" spans="2:65" s="1" customFormat="1" ht="24.2" customHeight="1" x14ac:dyDescent="0.2">
      <c r="B120" s="34"/>
      <c r="C120" s="134" t="s">
        <v>502</v>
      </c>
      <c r="D120" s="134" t="s">
        <v>313</v>
      </c>
      <c r="E120" s="135" t="s">
        <v>7721</v>
      </c>
      <c r="F120" s="136" t="s">
        <v>7722</v>
      </c>
      <c r="G120" s="137" t="s">
        <v>2109</v>
      </c>
      <c r="H120" s="138">
        <v>1</v>
      </c>
      <c r="I120" s="139"/>
      <c r="J120" s="140">
        <f t="shared" si="10"/>
        <v>0</v>
      </c>
      <c r="K120" s="136" t="s">
        <v>43</v>
      </c>
      <c r="L120" s="34"/>
      <c r="M120" s="141" t="s">
        <v>43</v>
      </c>
      <c r="N120" s="142" t="s">
        <v>52</v>
      </c>
      <c r="P120" s="143">
        <f t="shared" si="11"/>
        <v>0</v>
      </c>
      <c r="Q120" s="143">
        <v>0</v>
      </c>
      <c r="R120" s="143">
        <f t="shared" si="12"/>
        <v>0</v>
      </c>
      <c r="S120" s="143">
        <v>0</v>
      </c>
      <c r="T120" s="144">
        <f t="shared" si="13"/>
        <v>0</v>
      </c>
      <c r="AR120" s="145" t="s">
        <v>318</v>
      </c>
      <c r="AT120" s="145" t="s">
        <v>313</v>
      </c>
      <c r="AU120" s="145" t="s">
        <v>88</v>
      </c>
      <c r="AY120" s="18" t="s">
        <v>311</v>
      </c>
      <c r="BE120" s="146">
        <f t="shared" si="14"/>
        <v>0</v>
      </c>
      <c r="BF120" s="146">
        <f t="shared" si="15"/>
        <v>0</v>
      </c>
      <c r="BG120" s="146">
        <f t="shared" si="16"/>
        <v>0</v>
      </c>
      <c r="BH120" s="146">
        <f t="shared" si="17"/>
        <v>0</v>
      </c>
      <c r="BI120" s="146">
        <f t="shared" si="18"/>
        <v>0</v>
      </c>
      <c r="BJ120" s="18" t="s">
        <v>88</v>
      </c>
      <c r="BK120" s="146">
        <f t="shared" si="19"/>
        <v>0</v>
      </c>
      <c r="BL120" s="18" t="s">
        <v>318</v>
      </c>
      <c r="BM120" s="145" t="s">
        <v>672</v>
      </c>
    </row>
    <row r="121" spans="2:65" s="1" customFormat="1" ht="24.2" customHeight="1" x14ac:dyDescent="0.2">
      <c r="B121" s="34"/>
      <c r="C121" s="134" t="s">
        <v>510</v>
      </c>
      <c r="D121" s="134" t="s">
        <v>313</v>
      </c>
      <c r="E121" s="135" t="s">
        <v>7723</v>
      </c>
      <c r="F121" s="136" t="s">
        <v>7724</v>
      </c>
      <c r="G121" s="137" t="s">
        <v>250</v>
      </c>
      <c r="H121" s="138">
        <v>0.5</v>
      </c>
      <c r="I121" s="139"/>
      <c r="J121" s="140">
        <f t="shared" si="10"/>
        <v>0</v>
      </c>
      <c r="K121" s="136" t="s">
        <v>43</v>
      </c>
      <c r="L121" s="34"/>
      <c r="M121" s="141" t="s">
        <v>43</v>
      </c>
      <c r="N121" s="142" t="s">
        <v>52</v>
      </c>
      <c r="P121" s="143">
        <f t="shared" si="11"/>
        <v>0</v>
      </c>
      <c r="Q121" s="143">
        <v>0</v>
      </c>
      <c r="R121" s="143">
        <f t="shared" si="12"/>
        <v>0</v>
      </c>
      <c r="S121" s="143">
        <v>0</v>
      </c>
      <c r="T121" s="144">
        <f t="shared" si="13"/>
        <v>0</v>
      </c>
      <c r="AR121" s="145" t="s">
        <v>318</v>
      </c>
      <c r="AT121" s="145" t="s">
        <v>313</v>
      </c>
      <c r="AU121" s="145" t="s">
        <v>88</v>
      </c>
      <c r="AY121" s="18" t="s">
        <v>311</v>
      </c>
      <c r="BE121" s="146">
        <f t="shared" si="14"/>
        <v>0</v>
      </c>
      <c r="BF121" s="146">
        <f t="shared" si="15"/>
        <v>0</v>
      </c>
      <c r="BG121" s="146">
        <f t="shared" si="16"/>
        <v>0</v>
      </c>
      <c r="BH121" s="146">
        <f t="shared" si="17"/>
        <v>0</v>
      </c>
      <c r="BI121" s="146">
        <f t="shared" si="18"/>
        <v>0</v>
      </c>
      <c r="BJ121" s="18" t="s">
        <v>88</v>
      </c>
      <c r="BK121" s="146">
        <f t="shared" si="19"/>
        <v>0</v>
      </c>
      <c r="BL121" s="18" t="s">
        <v>318</v>
      </c>
      <c r="BM121" s="145" t="s">
        <v>686</v>
      </c>
    </row>
    <row r="122" spans="2:65" s="1" customFormat="1" ht="24.2" customHeight="1" x14ac:dyDescent="0.2">
      <c r="B122" s="34"/>
      <c r="C122" s="134" t="s">
        <v>518</v>
      </c>
      <c r="D122" s="134" t="s">
        <v>313</v>
      </c>
      <c r="E122" s="135" t="s">
        <v>7725</v>
      </c>
      <c r="F122" s="136" t="s">
        <v>7726</v>
      </c>
      <c r="G122" s="137" t="s">
        <v>7727</v>
      </c>
      <c r="H122" s="138">
        <v>10</v>
      </c>
      <c r="I122" s="139"/>
      <c r="J122" s="140">
        <f t="shared" si="10"/>
        <v>0</v>
      </c>
      <c r="K122" s="136" t="s">
        <v>43</v>
      </c>
      <c r="L122" s="34"/>
      <c r="M122" s="141" t="s">
        <v>43</v>
      </c>
      <c r="N122" s="142" t="s">
        <v>52</v>
      </c>
      <c r="P122" s="143">
        <f t="shared" si="11"/>
        <v>0</v>
      </c>
      <c r="Q122" s="143">
        <v>0</v>
      </c>
      <c r="R122" s="143">
        <f t="shared" si="12"/>
        <v>0</v>
      </c>
      <c r="S122" s="143">
        <v>0</v>
      </c>
      <c r="T122" s="144">
        <f t="shared" si="13"/>
        <v>0</v>
      </c>
      <c r="AR122" s="145" t="s">
        <v>318</v>
      </c>
      <c r="AT122" s="145" t="s">
        <v>313</v>
      </c>
      <c r="AU122" s="145" t="s">
        <v>88</v>
      </c>
      <c r="AY122" s="18" t="s">
        <v>311</v>
      </c>
      <c r="BE122" s="146">
        <f t="shared" si="14"/>
        <v>0</v>
      </c>
      <c r="BF122" s="146">
        <f t="shared" si="15"/>
        <v>0</v>
      </c>
      <c r="BG122" s="146">
        <f t="shared" si="16"/>
        <v>0</v>
      </c>
      <c r="BH122" s="146">
        <f t="shared" si="17"/>
        <v>0</v>
      </c>
      <c r="BI122" s="146">
        <f t="shared" si="18"/>
        <v>0</v>
      </c>
      <c r="BJ122" s="18" t="s">
        <v>88</v>
      </c>
      <c r="BK122" s="146">
        <f t="shared" si="19"/>
        <v>0</v>
      </c>
      <c r="BL122" s="18" t="s">
        <v>318</v>
      </c>
      <c r="BM122" s="145" t="s">
        <v>698</v>
      </c>
    </row>
    <row r="123" spans="2:65" s="1" customFormat="1" ht="16.5" customHeight="1" x14ac:dyDescent="0.2">
      <c r="B123" s="34"/>
      <c r="C123" s="134" t="s">
        <v>523</v>
      </c>
      <c r="D123" s="134" t="s">
        <v>313</v>
      </c>
      <c r="E123" s="135" t="s">
        <v>7728</v>
      </c>
      <c r="F123" s="136" t="s">
        <v>7729</v>
      </c>
      <c r="G123" s="137" t="s">
        <v>2109</v>
      </c>
      <c r="H123" s="138">
        <v>1</v>
      </c>
      <c r="I123" s="139"/>
      <c r="J123" s="140">
        <f t="shared" si="10"/>
        <v>0</v>
      </c>
      <c r="K123" s="136" t="s">
        <v>43</v>
      </c>
      <c r="L123" s="34"/>
      <c r="M123" s="141" t="s">
        <v>43</v>
      </c>
      <c r="N123" s="142" t="s">
        <v>52</v>
      </c>
      <c r="P123" s="143">
        <f t="shared" si="11"/>
        <v>0</v>
      </c>
      <c r="Q123" s="143">
        <v>0</v>
      </c>
      <c r="R123" s="143">
        <f t="shared" si="12"/>
        <v>0</v>
      </c>
      <c r="S123" s="143">
        <v>0</v>
      </c>
      <c r="T123" s="144">
        <f t="shared" si="13"/>
        <v>0</v>
      </c>
      <c r="AR123" s="145" t="s">
        <v>318</v>
      </c>
      <c r="AT123" s="145" t="s">
        <v>313</v>
      </c>
      <c r="AU123" s="145" t="s">
        <v>88</v>
      </c>
      <c r="AY123" s="18" t="s">
        <v>311</v>
      </c>
      <c r="BE123" s="146">
        <f t="shared" si="14"/>
        <v>0</v>
      </c>
      <c r="BF123" s="146">
        <f t="shared" si="15"/>
        <v>0</v>
      </c>
      <c r="BG123" s="146">
        <f t="shared" si="16"/>
        <v>0</v>
      </c>
      <c r="BH123" s="146">
        <f t="shared" si="17"/>
        <v>0</v>
      </c>
      <c r="BI123" s="146">
        <f t="shared" si="18"/>
        <v>0</v>
      </c>
      <c r="BJ123" s="18" t="s">
        <v>88</v>
      </c>
      <c r="BK123" s="146">
        <f t="shared" si="19"/>
        <v>0</v>
      </c>
      <c r="BL123" s="18" t="s">
        <v>318</v>
      </c>
      <c r="BM123" s="145" t="s">
        <v>709</v>
      </c>
    </row>
    <row r="124" spans="2:65" s="1" customFormat="1" ht="16.5" customHeight="1" x14ac:dyDescent="0.2">
      <c r="B124" s="34"/>
      <c r="C124" s="134" t="s">
        <v>528</v>
      </c>
      <c r="D124" s="134" t="s">
        <v>313</v>
      </c>
      <c r="E124" s="135" t="s">
        <v>7730</v>
      </c>
      <c r="F124" s="136" t="s">
        <v>7731</v>
      </c>
      <c r="G124" s="137" t="s">
        <v>7727</v>
      </c>
      <c r="H124" s="138">
        <v>5</v>
      </c>
      <c r="I124" s="139"/>
      <c r="J124" s="140">
        <f t="shared" si="10"/>
        <v>0</v>
      </c>
      <c r="K124" s="136" t="s">
        <v>43</v>
      </c>
      <c r="L124" s="34"/>
      <c r="M124" s="141" t="s">
        <v>43</v>
      </c>
      <c r="N124" s="142" t="s">
        <v>52</v>
      </c>
      <c r="P124" s="143">
        <f t="shared" si="11"/>
        <v>0</v>
      </c>
      <c r="Q124" s="143">
        <v>0</v>
      </c>
      <c r="R124" s="143">
        <f t="shared" si="12"/>
        <v>0</v>
      </c>
      <c r="S124" s="143">
        <v>0</v>
      </c>
      <c r="T124" s="144">
        <f t="shared" si="13"/>
        <v>0</v>
      </c>
      <c r="AR124" s="145" t="s">
        <v>318</v>
      </c>
      <c r="AT124" s="145" t="s">
        <v>313</v>
      </c>
      <c r="AU124" s="145" t="s">
        <v>88</v>
      </c>
      <c r="AY124" s="18" t="s">
        <v>311</v>
      </c>
      <c r="BE124" s="146">
        <f t="shared" si="14"/>
        <v>0</v>
      </c>
      <c r="BF124" s="146">
        <f t="shared" si="15"/>
        <v>0</v>
      </c>
      <c r="BG124" s="146">
        <f t="shared" si="16"/>
        <v>0</v>
      </c>
      <c r="BH124" s="146">
        <f t="shared" si="17"/>
        <v>0</v>
      </c>
      <c r="BI124" s="146">
        <f t="shared" si="18"/>
        <v>0</v>
      </c>
      <c r="BJ124" s="18" t="s">
        <v>88</v>
      </c>
      <c r="BK124" s="146">
        <f t="shared" si="19"/>
        <v>0</v>
      </c>
      <c r="BL124" s="18" t="s">
        <v>318</v>
      </c>
      <c r="BM124" s="145" t="s">
        <v>720</v>
      </c>
    </row>
    <row r="125" spans="2:65" s="1" customFormat="1" ht="24.2" customHeight="1" x14ac:dyDescent="0.2">
      <c r="B125" s="34"/>
      <c r="C125" s="134" t="s">
        <v>533</v>
      </c>
      <c r="D125" s="134" t="s">
        <v>313</v>
      </c>
      <c r="E125" s="135" t="s">
        <v>7732</v>
      </c>
      <c r="F125" s="136" t="s">
        <v>7733</v>
      </c>
      <c r="G125" s="137" t="s">
        <v>2109</v>
      </c>
      <c r="H125" s="138">
        <v>1</v>
      </c>
      <c r="I125" s="139"/>
      <c r="J125" s="140">
        <f t="shared" si="10"/>
        <v>0</v>
      </c>
      <c r="K125" s="136" t="s">
        <v>43</v>
      </c>
      <c r="L125" s="34"/>
      <c r="M125" s="141" t="s">
        <v>43</v>
      </c>
      <c r="N125" s="142" t="s">
        <v>52</v>
      </c>
      <c r="P125" s="143">
        <f t="shared" si="11"/>
        <v>0</v>
      </c>
      <c r="Q125" s="143">
        <v>0</v>
      </c>
      <c r="R125" s="143">
        <f t="shared" si="12"/>
        <v>0</v>
      </c>
      <c r="S125" s="143">
        <v>0</v>
      </c>
      <c r="T125" s="144">
        <f t="shared" si="13"/>
        <v>0</v>
      </c>
      <c r="AR125" s="145" t="s">
        <v>318</v>
      </c>
      <c r="AT125" s="145" t="s">
        <v>313</v>
      </c>
      <c r="AU125" s="145" t="s">
        <v>88</v>
      </c>
      <c r="AY125" s="18" t="s">
        <v>311</v>
      </c>
      <c r="BE125" s="146">
        <f t="shared" si="14"/>
        <v>0</v>
      </c>
      <c r="BF125" s="146">
        <f t="shared" si="15"/>
        <v>0</v>
      </c>
      <c r="BG125" s="146">
        <f t="shared" si="16"/>
        <v>0</v>
      </c>
      <c r="BH125" s="146">
        <f t="shared" si="17"/>
        <v>0</v>
      </c>
      <c r="BI125" s="146">
        <f t="shared" si="18"/>
        <v>0</v>
      </c>
      <c r="BJ125" s="18" t="s">
        <v>88</v>
      </c>
      <c r="BK125" s="146">
        <f t="shared" si="19"/>
        <v>0</v>
      </c>
      <c r="BL125" s="18" t="s">
        <v>318</v>
      </c>
      <c r="BM125" s="145" t="s">
        <v>732</v>
      </c>
    </row>
    <row r="126" spans="2:65" s="1" customFormat="1" ht="24.2" customHeight="1" x14ac:dyDescent="0.2">
      <c r="B126" s="34"/>
      <c r="C126" s="134" t="s">
        <v>539</v>
      </c>
      <c r="D126" s="134" t="s">
        <v>313</v>
      </c>
      <c r="E126" s="135" t="s">
        <v>7734</v>
      </c>
      <c r="F126" s="136" t="s">
        <v>7735</v>
      </c>
      <c r="G126" s="137" t="s">
        <v>2109</v>
      </c>
      <c r="H126" s="138">
        <v>1</v>
      </c>
      <c r="I126" s="139"/>
      <c r="J126" s="140">
        <f t="shared" si="10"/>
        <v>0</v>
      </c>
      <c r="K126" s="136" t="s">
        <v>43</v>
      </c>
      <c r="L126" s="34"/>
      <c r="M126" s="141" t="s">
        <v>43</v>
      </c>
      <c r="N126" s="142" t="s">
        <v>52</v>
      </c>
      <c r="P126" s="143">
        <f t="shared" si="11"/>
        <v>0</v>
      </c>
      <c r="Q126" s="143">
        <v>0</v>
      </c>
      <c r="R126" s="143">
        <f t="shared" si="12"/>
        <v>0</v>
      </c>
      <c r="S126" s="143">
        <v>0</v>
      </c>
      <c r="T126" s="144">
        <f t="shared" si="13"/>
        <v>0</v>
      </c>
      <c r="AR126" s="145" t="s">
        <v>318</v>
      </c>
      <c r="AT126" s="145" t="s">
        <v>313</v>
      </c>
      <c r="AU126" s="145" t="s">
        <v>88</v>
      </c>
      <c r="AY126" s="18" t="s">
        <v>311</v>
      </c>
      <c r="BE126" s="146">
        <f t="shared" si="14"/>
        <v>0</v>
      </c>
      <c r="BF126" s="146">
        <f t="shared" si="15"/>
        <v>0</v>
      </c>
      <c r="BG126" s="146">
        <f t="shared" si="16"/>
        <v>0</v>
      </c>
      <c r="BH126" s="146">
        <f t="shared" si="17"/>
        <v>0</v>
      </c>
      <c r="BI126" s="146">
        <f t="shared" si="18"/>
        <v>0</v>
      </c>
      <c r="BJ126" s="18" t="s">
        <v>88</v>
      </c>
      <c r="BK126" s="146">
        <f t="shared" si="19"/>
        <v>0</v>
      </c>
      <c r="BL126" s="18" t="s">
        <v>318</v>
      </c>
      <c r="BM126" s="145" t="s">
        <v>743</v>
      </c>
    </row>
    <row r="127" spans="2:65" s="1" customFormat="1" ht="37.9" customHeight="1" x14ac:dyDescent="0.2">
      <c r="B127" s="34"/>
      <c r="C127" s="134" t="s">
        <v>545</v>
      </c>
      <c r="D127" s="134" t="s">
        <v>313</v>
      </c>
      <c r="E127" s="135" t="s">
        <v>7736</v>
      </c>
      <c r="F127" s="136" t="s">
        <v>7737</v>
      </c>
      <c r="G127" s="137" t="s">
        <v>2109</v>
      </c>
      <c r="H127" s="138">
        <v>1</v>
      </c>
      <c r="I127" s="139"/>
      <c r="J127" s="140">
        <f t="shared" si="10"/>
        <v>0</v>
      </c>
      <c r="K127" s="136" t="s">
        <v>43</v>
      </c>
      <c r="L127" s="34"/>
      <c r="M127" s="141" t="s">
        <v>43</v>
      </c>
      <c r="N127" s="142" t="s">
        <v>52</v>
      </c>
      <c r="P127" s="143">
        <f t="shared" si="11"/>
        <v>0</v>
      </c>
      <c r="Q127" s="143">
        <v>0</v>
      </c>
      <c r="R127" s="143">
        <f t="shared" si="12"/>
        <v>0</v>
      </c>
      <c r="S127" s="143">
        <v>0</v>
      </c>
      <c r="T127" s="144">
        <f t="shared" si="13"/>
        <v>0</v>
      </c>
      <c r="AR127" s="145" t="s">
        <v>318</v>
      </c>
      <c r="AT127" s="145" t="s">
        <v>313</v>
      </c>
      <c r="AU127" s="145" t="s">
        <v>88</v>
      </c>
      <c r="AY127" s="18" t="s">
        <v>311</v>
      </c>
      <c r="BE127" s="146">
        <f t="shared" si="14"/>
        <v>0</v>
      </c>
      <c r="BF127" s="146">
        <f t="shared" si="15"/>
        <v>0</v>
      </c>
      <c r="BG127" s="146">
        <f t="shared" si="16"/>
        <v>0</v>
      </c>
      <c r="BH127" s="146">
        <f t="shared" si="17"/>
        <v>0</v>
      </c>
      <c r="BI127" s="146">
        <f t="shared" si="18"/>
        <v>0</v>
      </c>
      <c r="BJ127" s="18" t="s">
        <v>88</v>
      </c>
      <c r="BK127" s="146">
        <f t="shared" si="19"/>
        <v>0</v>
      </c>
      <c r="BL127" s="18" t="s">
        <v>318</v>
      </c>
      <c r="BM127" s="145" t="s">
        <v>758</v>
      </c>
    </row>
    <row r="128" spans="2:65" s="1" customFormat="1" ht="16.5" customHeight="1" x14ac:dyDescent="0.2">
      <c r="B128" s="34"/>
      <c r="C128" s="134" t="s">
        <v>551</v>
      </c>
      <c r="D128" s="134" t="s">
        <v>313</v>
      </c>
      <c r="E128" s="135" t="s">
        <v>7738</v>
      </c>
      <c r="F128" s="136" t="s">
        <v>7739</v>
      </c>
      <c r="G128" s="137" t="s">
        <v>2109</v>
      </c>
      <c r="H128" s="138">
        <v>1</v>
      </c>
      <c r="I128" s="139"/>
      <c r="J128" s="140">
        <f t="shared" si="10"/>
        <v>0</v>
      </c>
      <c r="K128" s="136" t="s">
        <v>43</v>
      </c>
      <c r="L128" s="34"/>
      <c r="M128" s="200" t="s">
        <v>43</v>
      </c>
      <c r="N128" s="201" t="s">
        <v>52</v>
      </c>
      <c r="O128" s="195"/>
      <c r="P128" s="202">
        <f t="shared" si="11"/>
        <v>0</v>
      </c>
      <c r="Q128" s="202">
        <v>0</v>
      </c>
      <c r="R128" s="202">
        <f t="shared" si="12"/>
        <v>0</v>
      </c>
      <c r="S128" s="202">
        <v>0</v>
      </c>
      <c r="T128" s="203">
        <f t="shared" si="13"/>
        <v>0</v>
      </c>
      <c r="AR128" s="145" t="s">
        <v>318</v>
      </c>
      <c r="AT128" s="145" t="s">
        <v>313</v>
      </c>
      <c r="AU128" s="145" t="s">
        <v>88</v>
      </c>
      <c r="AY128" s="18" t="s">
        <v>311</v>
      </c>
      <c r="BE128" s="146">
        <f t="shared" si="14"/>
        <v>0</v>
      </c>
      <c r="BF128" s="146">
        <f t="shared" si="15"/>
        <v>0</v>
      </c>
      <c r="BG128" s="146">
        <f t="shared" si="16"/>
        <v>0</v>
      </c>
      <c r="BH128" s="146">
        <f t="shared" si="17"/>
        <v>0</v>
      </c>
      <c r="BI128" s="146">
        <f t="shared" si="18"/>
        <v>0</v>
      </c>
      <c r="BJ128" s="18" t="s">
        <v>88</v>
      </c>
      <c r="BK128" s="146">
        <f t="shared" si="19"/>
        <v>0</v>
      </c>
      <c r="BL128" s="18" t="s">
        <v>318</v>
      </c>
      <c r="BM128" s="145" t="s">
        <v>776</v>
      </c>
    </row>
    <row r="129" spans="2:12" s="1" customFormat="1" ht="6.95" customHeight="1" x14ac:dyDescent="0.2">
      <c r="B129" s="43"/>
      <c r="C129" s="44"/>
      <c r="D129" s="44"/>
      <c r="E129" s="44"/>
      <c r="F129" s="44"/>
      <c r="G129" s="44"/>
      <c r="H129" s="44"/>
      <c r="I129" s="44"/>
      <c r="J129" s="44"/>
      <c r="K129" s="44"/>
      <c r="L129" s="34"/>
    </row>
  </sheetData>
  <sheetProtection algorithmName="SHA-512" hashValue="LwGnIhkuno1xX/3oQb0EgqC9i8g6c7rj+s8nY25LzKF6v200Hw5GHMbOtIMrOPa2iqhllJsrWD9kd/s06ZyNnA==" saltValue="5T6lFl9EZHpfKj4u+v5ZHiSGZJE4kZjwcMpypTESeYGX0PTv3XsXqqJ39nOby8NkbcJFX5ce18QwIggpBKIITw==" spinCount="100000" sheet="1" objects="1" scenarios="1" formatColumns="0" formatRows="0" autoFilter="0"/>
  <autoFilter ref="C85:K128" xr:uid="{00000000-0009-0000-0000-000022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2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220</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7659</v>
      </c>
      <c r="F9" s="341"/>
      <c r="G9" s="341"/>
      <c r="H9" s="341"/>
      <c r="L9" s="34"/>
    </row>
    <row r="10" spans="2:46" s="1" customFormat="1" ht="12" customHeight="1" x14ac:dyDescent="0.2">
      <c r="B10" s="34"/>
      <c r="D10" s="28" t="s">
        <v>267</v>
      </c>
      <c r="L10" s="34"/>
    </row>
    <row r="11" spans="2:46" s="1" customFormat="1" ht="16.5" customHeight="1" x14ac:dyDescent="0.2">
      <c r="B11" s="34"/>
      <c r="E11" s="322" t="s">
        <v>7740</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ROUND(J86,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ROUND((SUM(BE86:BE128)),  2)</f>
        <v>0</v>
      </c>
      <c r="I35" s="96">
        <v>0.21</v>
      </c>
      <c r="J35" s="84">
        <f>ROUND(((SUM(BE86:BE128))*I35),  2)</f>
        <v>0</v>
      </c>
      <c r="L35" s="34"/>
    </row>
    <row r="36" spans="2:12" s="1" customFormat="1" ht="14.45" customHeight="1" x14ac:dyDescent="0.2">
      <c r="B36" s="34"/>
      <c r="E36" s="28" t="s">
        <v>53</v>
      </c>
      <c r="F36" s="84">
        <f>ROUND((SUM(BF86:BF128)),  2)</f>
        <v>0</v>
      </c>
      <c r="I36" s="96">
        <v>0.12</v>
      </c>
      <c r="J36" s="84">
        <f>ROUND(((SUM(BF86:BF128))*I36),  2)</f>
        <v>0</v>
      </c>
      <c r="L36" s="34"/>
    </row>
    <row r="37" spans="2:12" s="1" customFormat="1" ht="14.45" hidden="1" customHeight="1" x14ac:dyDescent="0.2">
      <c r="B37" s="34"/>
      <c r="E37" s="28" t="s">
        <v>54</v>
      </c>
      <c r="F37" s="84">
        <f>ROUND((SUM(BG86:BG128)),  2)</f>
        <v>0</v>
      </c>
      <c r="I37" s="96">
        <v>0.21</v>
      </c>
      <c r="J37" s="84">
        <f>0</f>
        <v>0</v>
      </c>
      <c r="L37" s="34"/>
    </row>
    <row r="38" spans="2:12" s="1" customFormat="1" ht="14.45" hidden="1" customHeight="1" x14ac:dyDescent="0.2">
      <c r="B38" s="34"/>
      <c r="E38" s="28" t="s">
        <v>55</v>
      </c>
      <c r="F38" s="84">
        <f>ROUND((SUM(BH86:BH128)),  2)</f>
        <v>0</v>
      </c>
      <c r="I38" s="96">
        <v>0.12</v>
      </c>
      <c r="J38" s="84">
        <f>0</f>
        <v>0</v>
      </c>
      <c r="L38" s="34"/>
    </row>
    <row r="39" spans="2:12" s="1" customFormat="1" ht="14.45" hidden="1" customHeight="1" x14ac:dyDescent="0.2">
      <c r="B39" s="34"/>
      <c r="E39" s="28" t="s">
        <v>56</v>
      </c>
      <c r="F39" s="84">
        <f>ROUND((SUM(BI86:BI128)),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7659</v>
      </c>
      <c r="F52" s="341"/>
      <c r="G52" s="341"/>
      <c r="H52" s="341"/>
      <c r="L52" s="34"/>
    </row>
    <row r="53" spans="2:47" s="1" customFormat="1" ht="12" customHeight="1" x14ac:dyDescent="0.2">
      <c r="B53" s="34"/>
      <c r="C53" s="28" t="s">
        <v>267</v>
      </c>
      <c r="L53" s="34"/>
    </row>
    <row r="54" spans="2:47" s="1" customFormat="1" ht="16.5" customHeight="1" x14ac:dyDescent="0.2">
      <c r="B54" s="34"/>
      <c r="E54" s="322" t="str">
        <f>E11</f>
        <v>D145b - SO06</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J86</f>
        <v>0</v>
      </c>
      <c r="L63" s="34"/>
      <c r="AU63" s="18" t="s">
        <v>272</v>
      </c>
    </row>
    <row r="64" spans="2:47" s="8" customFormat="1" ht="24.95" customHeight="1" x14ac:dyDescent="0.2">
      <c r="B64" s="106"/>
      <c r="D64" s="107" t="s">
        <v>7741</v>
      </c>
      <c r="E64" s="108"/>
      <c r="F64" s="108"/>
      <c r="G64" s="108"/>
      <c r="H64" s="108"/>
      <c r="I64" s="108"/>
      <c r="J64" s="109">
        <f>J87</f>
        <v>0</v>
      </c>
      <c r="L64" s="106"/>
    </row>
    <row r="65" spans="2:12" s="1" customFormat="1" ht="21.75" customHeight="1" x14ac:dyDescent="0.2">
      <c r="B65" s="34"/>
      <c r="L65" s="34"/>
    </row>
    <row r="66" spans="2:12" s="1" customFormat="1" ht="6.95" customHeight="1" x14ac:dyDescent="0.2">
      <c r="B66" s="43"/>
      <c r="C66" s="44"/>
      <c r="D66" s="44"/>
      <c r="E66" s="44"/>
      <c r="F66" s="44"/>
      <c r="G66" s="44"/>
      <c r="H66" s="44"/>
      <c r="I66" s="44"/>
      <c r="J66" s="44"/>
      <c r="K66" s="44"/>
      <c r="L66" s="34"/>
    </row>
    <row r="70" spans="2:12" s="1" customFormat="1" ht="6.95" customHeight="1" x14ac:dyDescent="0.2">
      <c r="B70" s="45"/>
      <c r="C70" s="46"/>
      <c r="D70" s="46"/>
      <c r="E70" s="46"/>
      <c r="F70" s="46"/>
      <c r="G70" s="46"/>
      <c r="H70" s="46"/>
      <c r="I70" s="46"/>
      <c r="J70" s="46"/>
      <c r="K70" s="46"/>
      <c r="L70" s="34"/>
    </row>
    <row r="71" spans="2:12" s="1" customFormat="1" ht="24.95" customHeight="1" x14ac:dyDescent="0.2">
      <c r="B71" s="34"/>
      <c r="C71" s="22" t="s">
        <v>296</v>
      </c>
      <c r="L71" s="34"/>
    </row>
    <row r="72" spans="2:12" s="1" customFormat="1" ht="6.95" customHeight="1" x14ac:dyDescent="0.2">
      <c r="B72" s="34"/>
      <c r="L72" s="34"/>
    </row>
    <row r="73" spans="2:12" s="1" customFormat="1" ht="12" customHeight="1" x14ac:dyDescent="0.2">
      <c r="B73" s="34"/>
      <c r="C73" s="28" t="s">
        <v>16</v>
      </c>
      <c r="L73" s="34"/>
    </row>
    <row r="74" spans="2:12" s="1" customFormat="1" ht="16.5" customHeight="1" x14ac:dyDescent="0.2">
      <c r="B74" s="34"/>
      <c r="E74" s="339" t="str">
        <f>E7</f>
        <v>Stavba č. 3145 TV Vinoř, etapa 0012 – ČOV Vinoř</v>
      </c>
      <c r="F74" s="340"/>
      <c r="G74" s="340"/>
      <c r="H74" s="340"/>
      <c r="L74" s="34"/>
    </row>
    <row r="75" spans="2:12" ht="12" customHeight="1" x14ac:dyDescent="0.2">
      <c r="B75" s="21"/>
      <c r="C75" s="28" t="s">
        <v>265</v>
      </c>
      <c r="L75" s="21"/>
    </row>
    <row r="76" spans="2:12" s="1" customFormat="1" ht="16.5" customHeight="1" x14ac:dyDescent="0.2">
      <c r="B76" s="34"/>
      <c r="E76" s="339" t="s">
        <v>7659</v>
      </c>
      <c r="F76" s="341"/>
      <c r="G76" s="341"/>
      <c r="H76" s="341"/>
      <c r="L76" s="34"/>
    </row>
    <row r="77" spans="2:12" s="1" customFormat="1" ht="12" customHeight="1" x14ac:dyDescent="0.2">
      <c r="B77" s="34"/>
      <c r="C77" s="28" t="s">
        <v>267</v>
      </c>
      <c r="L77" s="34"/>
    </row>
    <row r="78" spans="2:12" s="1" customFormat="1" ht="16.5" customHeight="1" x14ac:dyDescent="0.2">
      <c r="B78" s="34"/>
      <c r="E78" s="322" t="str">
        <f>E11</f>
        <v>D145b - SO06</v>
      </c>
      <c r="F78" s="341"/>
      <c r="G78" s="341"/>
      <c r="H78" s="341"/>
      <c r="L78" s="34"/>
    </row>
    <row r="79" spans="2:12" s="1" customFormat="1" ht="6.95" customHeight="1" x14ac:dyDescent="0.2">
      <c r="B79" s="34"/>
      <c r="L79" s="34"/>
    </row>
    <row r="80" spans="2:12" s="1" customFormat="1" ht="12" customHeight="1" x14ac:dyDescent="0.2">
      <c r="B80" s="34"/>
      <c r="C80" s="28" t="s">
        <v>22</v>
      </c>
      <c r="F80" s="26" t="str">
        <f>F14</f>
        <v>Praha</v>
      </c>
      <c r="I80" s="28" t="s">
        <v>24</v>
      </c>
      <c r="J80" s="51" t="str">
        <f>IF(J14="","",J14)</f>
        <v>5.8.2025 - revize</v>
      </c>
      <c r="L80" s="34"/>
    </row>
    <row r="81" spans="2:65" s="1" customFormat="1" ht="6.95" customHeight="1" x14ac:dyDescent="0.2">
      <c r="B81" s="34"/>
      <c r="L81" s="34"/>
    </row>
    <row r="82" spans="2:65" s="1" customFormat="1" ht="25.7" customHeight="1" x14ac:dyDescent="0.2">
      <c r="B82" s="34"/>
      <c r="C82" s="28" t="s">
        <v>29</v>
      </c>
      <c r="F82" s="26" t="str">
        <f>E17</f>
        <v>PVS, a.s, Evropská 866/67, Praha 6, 160 00</v>
      </c>
      <c r="I82" s="28" t="s">
        <v>37</v>
      </c>
      <c r="J82" s="32" t="str">
        <f>E23</f>
        <v>d plus projektová a inženýrská a.s.</v>
      </c>
      <c r="L82" s="34"/>
    </row>
    <row r="83" spans="2:65" s="1" customFormat="1" ht="15.2" customHeight="1" x14ac:dyDescent="0.2">
      <c r="B83" s="34"/>
      <c r="C83" s="28" t="s">
        <v>35</v>
      </c>
      <c r="F83" s="26" t="str">
        <f>IF(E20="","",E20)</f>
        <v>Vyplň údaj</v>
      </c>
      <c r="I83" s="28" t="s">
        <v>42</v>
      </c>
      <c r="J83" s="32" t="str">
        <f>E26</f>
        <v xml:space="preserve"> </v>
      </c>
      <c r="L83" s="34"/>
    </row>
    <row r="84" spans="2:65" s="1" customFormat="1" ht="10.35" customHeight="1" x14ac:dyDescent="0.2">
      <c r="B84" s="34"/>
      <c r="L84" s="34"/>
    </row>
    <row r="85" spans="2:65" s="10" customFormat="1" ht="29.25" customHeight="1" x14ac:dyDescent="0.2">
      <c r="B85" s="114"/>
      <c r="C85" s="115" t="s">
        <v>297</v>
      </c>
      <c r="D85" s="116" t="s">
        <v>66</v>
      </c>
      <c r="E85" s="116" t="s">
        <v>62</v>
      </c>
      <c r="F85" s="116" t="s">
        <v>63</v>
      </c>
      <c r="G85" s="116" t="s">
        <v>298</v>
      </c>
      <c r="H85" s="116" t="s">
        <v>299</v>
      </c>
      <c r="I85" s="116" t="s">
        <v>300</v>
      </c>
      <c r="J85" s="116" t="s">
        <v>271</v>
      </c>
      <c r="K85" s="117" t="s">
        <v>301</v>
      </c>
      <c r="L85" s="114"/>
      <c r="M85" s="58" t="s">
        <v>43</v>
      </c>
      <c r="N85" s="59" t="s">
        <v>51</v>
      </c>
      <c r="O85" s="59" t="s">
        <v>302</v>
      </c>
      <c r="P85" s="59" t="s">
        <v>303</v>
      </c>
      <c r="Q85" s="59" t="s">
        <v>304</v>
      </c>
      <c r="R85" s="59" t="s">
        <v>305</v>
      </c>
      <c r="S85" s="59" t="s">
        <v>306</v>
      </c>
      <c r="T85" s="60" t="s">
        <v>307</v>
      </c>
    </row>
    <row r="86" spans="2:65" s="1" customFormat="1" ht="22.9" customHeight="1" x14ac:dyDescent="0.25">
      <c r="B86" s="34"/>
      <c r="C86" s="63" t="s">
        <v>308</v>
      </c>
      <c r="J86" s="118">
        <f>BK86</f>
        <v>0</v>
      </c>
      <c r="L86" s="34"/>
      <c r="M86" s="61"/>
      <c r="N86" s="52"/>
      <c r="O86" s="52"/>
      <c r="P86" s="119">
        <f>P87</f>
        <v>0</v>
      </c>
      <c r="Q86" s="52"/>
      <c r="R86" s="119">
        <f>R87</f>
        <v>0</v>
      </c>
      <c r="S86" s="52"/>
      <c r="T86" s="120">
        <f>T87</f>
        <v>0</v>
      </c>
      <c r="AT86" s="18" t="s">
        <v>80</v>
      </c>
      <c r="AU86" s="18" t="s">
        <v>272</v>
      </c>
      <c r="BK86" s="121">
        <f>BK87</f>
        <v>0</v>
      </c>
    </row>
    <row r="87" spans="2:65" s="11" customFormat="1" ht="25.9" customHeight="1" x14ac:dyDescent="0.2">
      <c r="B87" s="122"/>
      <c r="D87" s="123" t="s">
        <v>80</v>
      </c>
      <c r="E87" s="124" t="s">
        <v>4839</v>
      </c>
      <c r="F87" s="124" t="s">
        <v>4126</v>
      </c>
      <c r="I87" s="125"/>
      <c r="J87" s="126">
        <f>BK87</f>
        <v>0</v>
      </c>
      <c r="L87" s="122"/>
      <c r="M87" s="127"/>
      <c r="P87" s="128">
        <f>SUM(P88:P128)</f>
        <v>0</v>
      </c>
      <c r="R87" s="128">
        <f>SUM(R88:R128)</f>
        <v>0</v>
      </c>
      <c r="T87" s="129">
        <f>SUM(T88:T128)</f>
        <v>0</v>
      </c>
      <c r="AR87" s="123" t="s">
        <v>88</v>
      </c>
      <c r="AT87" s="130" t="s">
        <v>80</v>
      </c>
      <c r="AU87" s="130" t="s">
        <v>81</v>
      </c>
      <c r="AY87" s="123" t="s">
        <v>311</v>
      </c>
      <c r="BK87" s="131">
        <f>SUM(BK88:BK128)</f>
        <v>0</v>
      </c>
    </row>
    <row r="88" spans="2:65" s="1" customFormat="1" ht="16.5" customHeight="1" x14ac:dyDescent="0.2">
      <c r="B88" s="34"/>
      <c r="C88" s="134" t="s">
        <v>88</v>
      </c>
      <c r="D88" s="134" t="s">
        <v>313</v>
      </c>
      <c r="E88" s="135" t="s">
        <v>7662</v>
      </c>
      <c r="F88" s="136" t="s">
        <v>7663</v>
      </c>
      <c r="G88" s="137" t="s">
        <v>2109</v>
      </c>
      <c r="H88" s="138">
        <v>16</v>
      </c>
      <c r="I88" s="139"/>
      <c r="J88" s="140">
        <f>ROUND(I88*H88,2)</f>
        <v>0</v>
      </c>
      <c r="K88" s="136" t="s">
        <v>43</v>
      </c>
      <c r="L88" s="34"/>
      <c r="M88" s="141" t="s">
        <v>43</v>
      </c>
      <c r="N88" s="142" t="s">
        <v>52</v>
      </c>
      <c r="P88" s="143">
        <f>O88*H88</f>
        <v>0</v>
      </c>
      <c r="Q88" s="143">
        <v>0</v>
      </c>
      <c r="R88" s="143">
        <f>Q88*H88</f>
        <v>0</v>
      </c>
      <c r="S88" s="143">
        <v>0</v>
      </c>
      <c r="T88" s="144">
        <f>S88*H88</f>
        <v>0</v>
      </c>
      <c r="AR88" s="145" t="s">
        <v>318</v>
      </c>
      <c r="AT88" s="145" t="s">
        <v>313</v>
      </c>
      <c r="AU88" s="145" t="s">
        <v>88</v>
      </c>
      <c r="AY88" s="18" t="s">
        <v>311</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318</v>
      </c>
      <c r="BM88" s="145" t="s">
        <v>90</v>
      </c>
    </row>
    <row r="89" spans="2:65" s="1" customFormat="1" ht="39" x14ac:dyDescent="0.2">
      <c r="B89" s="34"/>
      <c r="D89" s="152" t="s">
        <v>668</v>
      </c>
      <c r="F89" s="182" t="s">
        <v>7664</v>
      </c>
      <c r="I89" s="149"/>
      <c r="L89" s="34"/>
      <c r="M89" s="150"/>
      <c r="T89" s="55"/>
      <c r="AT89" s="18" t="s">
        <v>668</v>
      </c>
      <c r="AU89" s="18" t="s">
        <v>88</v>
      </c>
    </row>
    <row r="90" spans="2:65" s="1" customFormat="1" ht="16.5" customHeight="1" x14ac:dyDescent="0.2">
      <c r="B90" s="34"/>
      <c r="C90" s="134" t="s">
        <v>90</v>
      </c>
      <c r="D90" s="134" t="s">
        <v>313</v>
      </c>
      <c r="E90" s="135" t="s">
        <v>7742</v>
      </c>
      <c r="F90" s="136" t="s">
        <v>7743</v>
      </c>
      <c r="G90" s="137" t="s">
        <v>2109</v>
      </c>
      <c r="H90" s="138">
        <v>1</v>
      </c>
      <c r="I90" s="139"/>
      <c r="J90" s="140">
        <f>ROUND(I90*H90,2)</f>
        <v>0</v>
      </c>
      <c r="K90" s="136" t="s">
        <v>43</v>
      </c>
      <c r="L90" s="34"/>
      <c r="M90" s="141" t="s">
        <v>43</v>
      </c>
      <c r="N90" s="142" t="s">
        <v>52</v>
      </c>
      <c r="P90" s="143">
        <f>O90*H90</f>
        <v>0</v>
      </c>
      <c r="Q90" s="143">
        <v>0</v>
      </c>
      <c r="R90" s="143">
        <f>Q90*H90</f>
        <v>0</v>
      </c>
      <c r="S90" s="143">
        <v>0</v>
      </c>
      <c r="T90" s="144">
        <f>S90*H90</f>
        <v>0</v>
      </c>
      <c r="AR90" s="145" t="s">
        <v>318</v>
      </c>
      <c r="AT90" s="145" t="s">
        <v>313</v>
      </c>
      <c r="AU90" s="145" t="s">
        <v>88</v>
      </c>
      <c r="AY90" s="18" t="s">
        <v>311</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318</v>
      </c>
      <c r="BM90" s="145" t="s">
        <v>318</v>
      </c>
    </row>
    <row r="91" spans="2:65" s="1" customFormat="1" ht="39" x14ac:dyDescent="0.2">
      <c r="B91" s="34"/>
      <c r="D91" s="152" t="s">
        <v>668</v>
      </c>
      <c r="F91" s="182" t="s">
        <v>7744</v>
      </c>
      <c r="I91" s="149"/>
      <c r="L91" s="34"/>
      <c r="M91" s="150"/>
      <c r="T91" s="55"/>
      <c r="AT91" s="18" t="s">
        <v>668</v>
      </c>
      <c r="AU91" s="18" t="s">
        <v>88</v>
      </c>
    </row>
    <row r="92" spans="2:65" s="1" customFormat="1" ht="24.2" customHeight="1" x14ac:dyDescent="0.2">
      <c r="B92" s="34"/>
      <c r="C92" s="134" t="s">
        <v>96</v>
      </c>
      <c r="D92" s="134" t="s">
        <v>313</v>
      </c>
      <c r="E92" s="135" t="s">
        <v>7668</v>
      </c>
      <c r="F92" s="136" t="s">
        <v>7669</v>
      </c>
      <c r="G92" s="137" t="s">
        <v>2109</v>
      </c>
      <c r="H92" s="138">
        <v>16</v>
      </c>
      <c r="I92" s="139"/>
      <c r="J92" s="140">
        <f>ROUND(I92*H92,2)</f>
        <v>0</v>
      </c>
      <c r="K92" s="136" t="s">
        <v>43</v>
      </c>
      <c r="L92" s="34"/>
      <c r="M92" s="141" t="s">
        <v>43</v>
      </c>
      <c r="N92" s="142" t="s">
        <v>52</v>
      </c>
      <c r="P92" s="143">
        <f>O92*H92</f>
        <v>0</v>
      </c>
      <c r="Q92" s="143">
        <v>0</v>
      </c>
      <c r="R92" s="143">
        <f>Q92*H92</f>
        <v>0</v>
      </c>
      <c r="S92" s="143">
        <v>0</v>
      </c>
      <c r="T92" s="144">
        <f>S92*H92</f>
        <v>0</v>
      </c>
      <c r="AR92" s="145" t="s">
        <v>318</v>
      </c>
      <c r="AT92" s="145" t="s">
        <v>313</v>
      </c>
      <c r="AU92" s="145" t="s">
        <v>88</v>
      </c>
      <c r="AY92" s="18" t="s">
        <v>311</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318</v>
      </c>
      <c r="BM92" s="145" t="s">
        <v>350</v>
      </c>
    </row>
    <row r="93" spans="2:65" s="1" customFormat="1" ht="21.75" customHeight="1" x14ac:dyDescent="0.2">
      <c r="B93" s="34"/>
      <c r="C93" s="134" t="s">
        <v>318</v>
      </c>
      <c r="D93" s="134" t="s">
        <v>313</v>
      </c>
      <c r="E93" s="135" t="s">
        <v>7745</v>
      </c>
      <c r="F93" s="136" t="s">
        <v>7746</v>
      </c>
      <c r="G93" s="137" t="s">
        <v>2109</v>
      </c>
      <c r="H93" s="138">
        <v>1</v>
      </c>
      <c r="I93" s="139"/>
      <c r="J93" s="140">
        <f>ROUND(I93*H93,2)</f>
        <v>0</v>
      </c>
      <c r="K93" s="136" t="s">
        <v>43</v>
      </c>
      <c r="L93" s="34"/>
      <c r="M93" s="141" t="s">
        <v>43</v>
      </c>
      <c r="N93" s="142" t="s">
        <v>52</v>
      </c>
      <c r="P93" s="143">
        <f>O93*H93</f>
        <v>0</v>
      </c>
      <c r="Q93" s="143">
        <v>0</v>
      </c>
      <c r="R93" s="143">
        <f>Q93*H93</f>
        <v>0</v>
      </c>
      <c r="S93" s="143">
        <v>0</v>
      </c>
      <c r="T93" s="144">
        <f>S93*H93</f>
        <v>0</v>
      </c>
      <c r="AR93" s="145" t="s">
        <v>318</v>
      </c>
      <c r="AT93" s="145" t="s">
        <v>313</v>
      </c>
      <c r="AU93" s="145" t="s">
        <v>88</v>
      </c>
      <c r="AY93" s="18" t="s">
        <v>311</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318</v>
      </c>
      <c r="BM93" s="145" t="s">
        <v>362</v>
      </c>
    </row>
    <row r="94" spans="2:65" s="1" customFormat="1" ht="68.25" x14ac:dyDescent="0.2">
      <c r="B94" s="34"/>
      <c r="D94" s="152" t="s">
        <v>668</v>
      </c>
      <c r="F94" s="182" t="s">
        <v>7747</v>
      </c>
      <c r="I94" s="149"/>
      <c r="L94" s="34"/>
      <c r="M94" s="150"/>
      <c r="T94" s="55"/>
      <c r="AT94" s="18" t="s">
        <v>668</v>
      </c>
      <c r="AU94" s="18" t="s">
        <v>88</v>
      </c>
    </row>
    <row r="95" spans="2:65" s="1" customFormat="1" ht="16.5" customHeight="1" x14ac:dyDescent="0.2">
      <c r="B95" s="34"/>
      <c r="C95" s="134" t="s">
        <v>344</v>
      </c>
      <c r="D95" s="134" t="s">
        <v>313</v>
      </c>
      <c r="E95" s="135" t="s">
        <v>7748</v>
      </c>
      <c r="F95" s="136" t="s">
        <v>7749</v>
      </c>
      <c r="G95" s="137" t="s">
        <v>2109</v>
      </c>
      <c r="H95" s="138">
        <v>1</v>
      </c>
      <c r="I95" s="139"/>
      <c r="J95" s="140">
        <f>ROUND(I95*H95,2)</f>
        <v>0</v>
      </c>
      <c r="K95" s="136" t="s">
        <v>43</v>
      </c>
      <c r="L95" s="34"/>
      <c r="M95" s="141" t="s">
        <v>43</v>
      </c>
      <c r="N95" s="142" t="s">
        <v>52</v>
      </c>
      <c r="P95" s="143">
        <f>O95*H95</f>
        <v>0</v>
      </c>
      <c r="Q95" s="143">
        <v>0</v>
      </c>
      <c r="R95" s="143">
        <f>Q95*H95</f>
        <v>0</v>
      </c>
      <c r="S95" s="143">
        <v>0</v>
      </c>
      <c r="T95" s="144">
        <f>S95*H95</f>
        <v>0</v>
      </c>
      <c r="AR95" s="145" t="s">
        <v>318</v>
      </c>
      <c r="AT95" s="145" t="s">
        <v>313</v>
      </c>
      <c r="AU95" s="145" t="s">
        <v>88</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318</v>
      </c>
      <c r="BM95" s="145" t="s">
        <v>376</v>
      </c>
    </row>
    <row r="96" spans="2:65" s="1" customFormat="1" ht="58.5" x14ac:dyDescent="0.2">
      <c r="B96" s="34"/>
      <c r="D96" s="152" t="s">
        <v>668</v>
      </c>
      <c r="F96" s="182" t="s">
        <v>7750</v>
      </c>
      <c r="I96" s="149"/>
      <c r="L96" s="34"/>
      <c r="M96" s="150"/>
      <c r="T96" s="55"/>
      <c r="AT96" s="18" t="s">
        <v>668</v>
      </c>
      <c r="AU96" s="18" t="s">
        <v>88</v>
      </c>
    </row>
    <row r="97" spans="2:65" s="1" customFormat="1" ht="16.5" customHeight="1" x14ac:dyDescent="0.2">
      <c r="B97" s="34"/>
      <c r="C97" s="134" t="s">
        <v>350</v>
      </c>
      <c r="D97" s="134" t="s">
        <v>313</v>
      </c>
      <c r="E97" s="135" t="s">
        <v>7676</v>
      </c>
      <c r="F97" s="136" t="s">
        <v>7677</v>
      </c>
      <c r="G97" s="137" t="s">
        <v>379</v>
      </c>
      <c r="H97" s="138">
        <v>120</v>
      </c>
      <c r="I97" s="139"/>
      <c r="J97" s="140">
        <f t="shared" ref="J97:J105" si="0">ROUND(I97*H97,2)</f>
        <v>0</v>
      </c>
      <c r="K97" s="136" t="s">
        <v>43</v>
      </c>
      <c r="L97" s="34"/>
      <c r="M97" s="141" t="s">
        <v>43</v>
      </c>
      <c r="N97" s="142" t="s">
        <v>52</v>
      </c>
      <c r="P97" s="143">
        <f t="shared" ref="P97:P105" si="1">O97*H97</f>
        <v>0</v>
      </c>
      <c r="Q97" s="143">
        <v>0</v>
      </c>
      <c r="R97" s="143">
        <f t="shared" ref="R97:R105" si="2">Q97*H97</f>
        <v>0</v>
      </c>
      <c r="S97" s="143">
        <v>0</v>
      </c>
      <c r="T97" s="144">
        <f t="shared" ref="T97:T105" si="3">S97*H97</f>
        <v>0</v>
      </c>
      <c r="AR97" s="145" t="s">
        <v>318</v>
      </c>
      <c r="AT97" s="145" t="s">
        <v>313</v>
      </c>
      <c r="AU97" s="145" t="s">
        <v>88</v>
      </c>
      <c r="AY97" s="18" t="s">
        <v>311</v>
      </c>
      <c r="BE97" s="146">
        <f t="shared" ref="BE97:BE105" si="4">IF(N97="základní",J97,0)</f>
        <v>0</v>
      </c>
      <c r="BF97" s="146">
        <f t="shared" ref="BF97:BF105" si="5">IF(N97="snížená",J97,0)</f>
        <v>0</v>
      </c>
      <c r="BG97" s="146">
        <f t="shared" ref="BG97:BG105" si="6">IF(N97="zákl. přenesená",J97,0)</f>
        <v>0</v>
      </c>
      <c r="BH97" s="146">
        <f t="shared" ref="BH97:BH105" si="7">IF(N97="sníž. přenesená",J97,0)</f>
        <v>0</v>
      </c>
      <c r="BI97" s="146">
        <f t="shared" ref="BI97:BI105" si="8">IF(N97="nulová",J97,0)</f>
        <v>0</v>
      </c>
      <c r="BJ97" s="18" t="s">
        <v>88</v>
      </c>
      <c r="BK97" s="146">
        <f t="shared" ref="BK97:BK105" si="9">ROUND(I97*H97,2)</f>
        <v>0</v>
      </c>
      <c r="BL97" s="18" t="s">
        <v>318</v>
      </c>
      <c r="BM97" s="145" t="s">
        <v>8</v>
      </c>
    </row>
    <row r="98" spans="2:65" s="1" customFormat="1" ht="16.5" customHeight="1" x14ac:dyDescent="0.2">
      <c r="B98" s="34"/>
      <c r="C98" s="134" t="s">
        <v>356</v>
      </c>
      <c r="D98" s="134" t="s">
        <v>313</v>
      </c>
      <c r="E98" s="135" t="s">
        <v>7678</v>
      </c>
      <c r="F98" s="136" t="s">
        <v>7679</v>
      </c>
      <c r="G98" s="137" t="s">
        <v>379</v>
      </c>
      <c r="H98" s="138">
        <v>5</v>
      </c>
      <c r="I98" s="139"/>
      <c r="J98" s="140">
        <f t="shared" si="0"/>
        <v>0</v>
      </c>
      <c r="K98" s="136" t="s">
        <v>43</v>
      </c>
      <c r="L98" s="34"/>
      <c r="M98" s="141" t="s">
        <v>43</v>
      </c>
      <c r="N98" s="142" t="s">
        <v>52</v>
      </c>
      <c r="P98" s="143">
        <f t="shared" si="1"/>
        <v>0</v>
      </c>
      <c r="Q98" s="143">
        <v>0</v>
      </c>
      <c r="R98" s="143">
        <f t="shared" si="2"/>
        <v>0</v>
      </c>
      <c r="S98" s="143">
        <v>0</v>
      </c>
      <c r="T98" s="144">
        <f t="shared" si="3"/>
        <v>0</v>
      </c>
      <c r="AR98" s="145" t="s">
        <v>318</v>
      </c>
      <c r="AT98" s="145" t="s">
        <v>313</v>
      </c>
      <c r="AU98" s="145" t="s">
        <v>88</v>
      </c>
      <c r="AY98" s="18" t="s">
        <v>311</v>
      </c>
      <c r="BE98" s="146">
        <f t="shared" si="4"/>
        <v>0</v>
      </c>
      <c r="BF98" s="146">
        <f t="shared" si="5"/>
        <v>0</v>
      </c>
      <c r="BG98" s="146">
        <f t="shared" si="6"/>
        <v>0</v>
      </c>
      <c r="BH98" s="146">
        <f t="shared" si="7"/>
        <v>0</v>
      </c>
      <c r="BI98" s="146">
        <f t="shared" si="8"/>
        <v>0</v>
      </c>
      <c r="BJ98" s="18" t="s">
        <v>88</v>
      </c>
      <c r="BK98" s="146">
        <f t="shared" si="9"/>
        <v>0</v>
      </c>
      <c r="BL98" s="18" t="s">
        <v>318</v>
      </c>
      <c r="BM98" s="145" t="s">
        <v>404</v>
      </c>
    </row>
    <row r="99" spans="2:65" s="1" customFormat="1" ht="16.5" customHeight="1" x14ac:dyDescent="0.2">
      <c r="B99" s="34"/>
      <c r="C99" s="134" t="s">
        <v>362</v>
      </c>
      <c r="D99" s="134" t="s">
        <v>313</v>
      </c>
      <c r="E99" s="135" t="s">
        <v>7680</v>
      </c>
      <c r="F99" s="136" t="s">
        <v>7681</v>
      </c>
      <c r="G99" s="137" t="s">
        <v>379</v>
      </c>
      <c r="H99" s="138">
        <v>90</v>
      </c>
      <c r="I99" s="139"/>
      <c r="J99" s="140">
        <f t="shared" si="0"/>
        <v>0</v>
      </c>
      <c r="K99" s="136" t="s">
        <v>43</v>
      </c>
      <c r="L99" s="34"/>
      <c r="M99" s="141" t="s">
        <v>43</v>
      </c>
      <c r="N99" s="142" t="s">
        <v>52</v>
      </c>
      <c r="P99" s="143">
        <f t="shared" si="1"/>
        <v>0</v>
      </c>
      <c r="Q99" s="143">
        <v>0</v>
      </c>
      <c r="R99" s="143">
        <f t="shared" si="2"/>
        <v>0</v>
      </c>
      <c r="S99" s="143">
        <v>0</v>
      </c>
      <c r="T99" s="144">
        <f t="shared" si="3"/>
        <v>0</v>
      </c>
      <c r="AR99" s="145" t="s">
        <v>318</v>
      </c>
      <c r="AT99" s="145" t="s">
        <v>313</v>
      </c>
      <c r="AU99" s="145" t="s">
        <v>88</v>
      </c>
      <c r="AY99" s="18" t="s">
        <v>311</v>
      </c>
      <c r="BE99" s="146">
        <f t="shared" si="4"/>
        <v>0</v>
      </c>
      <c r="BF99" s="146">
        <f t="shared" si="5"/>
        <v>0</v>
      </c>
      <c r="BG99" s="146">
        <f t="shared" si="6"/>
        <v>0</v>
      </c>
      <c r="BH99" s="146">
        <f t="shared" si="7"/>
        <v>0</v>
      </c>
      <c r="BI99" s="146">
        <f t="shared" si="8"/>
        <v>0</v>
      </c>
      <c r="BJ99" s="18" t="s">
        <v>88</v>
      </c>
      <c r="BK99" s="146">
        <f t="shared" si="9"/>
        <v>0</v>
      </c>
      <c r="BL99" s="18" t="s">
        <v>318</v>
      </c>
      <c r="BM99" s="145" t="s">
        <v>417</v>
      </c>
    </row>
    <row r="100" spans="2:65" s="1" customFormat="1" ht="16.5" customHeight="1" x14ac:dyDescent="0.2">
      <c r="B100" s="34"/>
      <c r="C100" s="134" t="s">
        <v>368</v>
      </c>
      <c r="D100" s="134" t="s">
        <v>313</v>
      </c>
      <c r="E100" s="135" t="s">
        <v>7682</v>
      </c>
      <c r="F100" s="136" t="s">
        <v>7683</v>
      </c>
      <c r="G100" s="137" t="s">
        <v>379</v>
      </c>
      <c r="H100" s="138">
        <v>5</v>
      </c>
      <c r="I100" s="139"/>
      <c r="J100" s="140">
        <f t="shared" si="0"/>
        <v>0</v>
      </c>
      <c r="K100" s="136" t="s">
        <v>43</v>
      </c>
      <c r="L100" s="34"/>
      <c r="M100" s="141" t="s">
        <v>43</v>
      </c>
      <c r="N100" s="142" t="s">
        <v>52</v>
      </c>
      <c r="P100" s="143">
        <f t="shared" si="1"/>
        <v>0</v>
      </c>
      <c r="Q100" s="143">
        <v>0</v>
      </c>
      <c r="R100" s="143">
        <f t="shared" si="2"/>
        <v>0</v>
      </c>
      <c r="S100" s="143">
        <v>0</v>
      </c>
      <c r="T100" s="144">
        <f t="shared" si="3"/>
        <v>0</v>
      </c>
      <c r="AR100" s="145" t="s">
        <v>318</v>
      </c>
      <c r="AT100" s="145" t="s">
        <v>313</v>
      </c>
      <c r="AU100" s="145" t="s">
        <v>88</v>
      </c>
      <c r="AY100" s="18" t="s">
        <v>311</v>
      </c>
      <c r="BE100" s="146">
        <f t="shared" si="4"/>
        <v>0</v>
      </c>
      <c r="BF100" s="146">
        <f t="shared" si="5"/>
        <v>0</v>
      </c>
      <c r="BG100" s="146">
        <f t="shared" si="6"/>
        <v>0</v>
      </c>
      <c r="BH100" s="146">
        <f t="shared" si="7"/>
        <v>0</v>
      </c>
      <c r="BI100" s="146">
        <f t="shared" si="8"/>
        <v>0</v>
      </c>
      <c r="BJ100" s="18" t="s">
        <v>88</v>
      </c>
      <c r="BK100" s="146">
        <f t="shared" si="9"/>
        <v>0</v>
      </c>
      <c r="BL100" s="18" t="s">
        <v>318</v>
      </c>
      <c r="BM100" s="145" t="s">
        <v>427</v>
      </c>
    </row>
    <row r="101" spans="2:65" s="1" customFormat="1" ht="16.5" customHeight="1" x14ac:dyDescent="0.2">
      <c r="B101" s="34"/>
      <c r="C101" s="134" t="s">
        <v>376</v>
      </c>
      <c r="D101" s="134" t="s">
        <v>313</v>
      </c>
      <c r="E101" s="135" t="s">
        <v>7684</v>
      </c>
      <c r="F101" s="136" t="s">
        <v>7685</v>
      </c>
      <c r="G101" s="137" t="s">
        <v>379</v>
      </c>
      <c r="H101" s="138">
        <v>28</v>
      </c>
      <c r="I101" s="139"/>
      <c r="J101" s="140">
        <f t="shared" si="0"/>
        <v>0</v>
      </c>
      <c r="K101" s="136" t="s">
        <v>43</v>
      </c>
      <c r="L101" s="34"/>
      <c r="M101" s="141" t="s">
        <v>43</v>
      </c>
      <c r="N101" s="142" t="s">
        <v>52</v>
      </c>
      <c r="P101" s="143">
        <f t="shared" si="1"/>
        <v>0</v>
      </c>
      <c r="Q101" s="143">
        <v>0</v>
      </c>
      <c r="R101" s="143">
        <f t="shared" si="2"/>
        <v>0</v>
      </c>
      <c r="S101" s="143">
        <v>0</v>
      </c>
      <c r="T101" s="144">
        <f t="shared" si="3"/>
        <v>0</v>
      </c>
      <c r="AR101" s="145" t="s">
        <v>318</v>
      </c>
      <c r="AT101" s="145" t="s">
        <v>313</v>
      </c>
      <c r="AU101" s="145" t="s">
        <v>88</v>
      </c>
      <c r="AY101" s="18" t="s">
        <v>311</v>
      </c>
      <c r="BE101" s="146">
        <f t="shared" si="4"/>
        <v>0</v>
      </c>
      <c r="BF101" s="146">
        <f t="shared" si="5"/>
        <v>0</v>
      </c>
      <c r="BG101" s="146">
        <f t="shared" si="6"/>
        <v>0</v>
      </c>
      <c r="BH101" s="146">
        <f t="shared" si="7"/>
        <v>0</v>
      </c>
      <c r="BI101" s="146">
        <f t="shared" si="8"/>
        <v>0</v>
      </c>
      <c r="BJ101" s="18" t="s">
        <v>88</v>
      </c>
      <c r="BK101" s="146">
        <f t="shared" si="9"/>
        <v>0</v>
      </c>
      <c r="BL101" s="18" t="s">
        <v>318</v>
      </c>
      <c r="BM101" s="145" t="s">
        <v>438</v>
      </c>
    </row>
    <row r="102" spans="2:65" s="1" customFormat="1" ht="16.5" customHeight="1" x14ac:dyDescent="0.2">
      <c r="B102" s="34"/>
      <c r="C102" s="134" t="s">
        <v>384</v>
      </c>
      <c r="D102" s="134" t="s">
        <v>313</v>
      </c>
      <c r="E102" s="135" t="s">
        <v>7686</v>
      </c>
      <c r="F102" s="136" t="s">
        <v>7687</v>
      </c>
      <c r="G102" s="137" t="s">
        <v>379</v>
      </c>
      <c r="H102" s="138">
        <v>7</v>
      </c>
      <c r="I102" s="139"/>
      <c r="J102" s="140">
        <f t="shared" si="0"/>
        <v>0</v>
      </c>
      <c r="K102" s="136" t="s">
        <v>43</v>
      </c>
      <c r="L102" s="34"/>
      <c r="M102" s="141" t="s">
        <v>43</v>
      </c>
      <c r="N102" s="142" t="s">
        <v>52</v>
      </c>
      <c r="P102" s="143">
        <f t="shared" si="1"/>
        <v>0</v>
      </c>
      <c r="Q102" s="143">
        <v>0</v>
      </c>
      <c r="R102" s="143">
        <f t="shared" si="2"/>
        <v>0</v>
      </c>
      <c r="S102" s="143">
        <v>0</v>
      </c>
      <c r="T102" s="144">
        <f t="shared" si="3"/>
        <v>0</v>
      </c>
      <c r="AR102" s="145" t="s">
        <v>318</v>
      </c>
      <c r="AT102" s="145" t="s">
        <v>313</v>
      </c>
      <c r="AU102" s="145" t="s">
        <v>88</v>
      </c>
      <c r="AY102" s="18" t="s">
        <v>311</v>
      </c>
      <c r="BE102" s="146">
        <f t="shared" si="4"/>
        <v>0</v>
      </c>
      <c r="BF102" s="146">
        <f t="shared" si="5"/>
        <v>0</v>
      </c>
      <c r="BG102" s="146">
        <f t="shared" si="6"/>
        <v>0</v>
      </c>
      <c r="BH102" s="146">
        <f t="shared" si="7"/>
        <v>0</v>
      </c>
      <c r="BI102" s="146">
        <f t="shared" si="8"/>
        <v>0</v>
      </c>
      <c r="BJ102" s="18" t="s">
        <v>88</v>
      </c>
      <c r="BK102" s="146">
        <f t="shared" si="9"/>
        <v>0</v>
      </c>
      <c r="BL102" s="18" t="s">
        <v>318</v>
      </c>
      <c r="BM102" s="145" t="s">
        <v>455</v>
      </c>
    </row>
    <row r="103" spans="2:65" s="1" customFormat="1" ht="16.5" customHeight="1" x14ac:dyDescent="0.2">
      <c r="B103" s="34"/>
      <c r="C103" s="134" t="s">
        <v>8</v>
      </c>
      <c r="D103" s="134" t="s">
        <v>313</v>
      </c>
      <c r="E103" s="135" t="s">
        <v>7688</v>
      </c>
      <c r="F103" s="136" t="s">
        <v>7689</v>
      </c>
      <c r="G103" s="137" t="s">
        <v>2109</v>
      </c>
      <c r="H103" s="138">
        <v>12</v>
      </c>
      <c r="I103" s="139"/>
      <c r="J103" s="140">
        <f t="shared" si="0"/>
        <v>0</v>
      </c>
      <c r="K103" s="136" t="s">
        <v>43</v>
      </c>
      <c r="L103" s="34"/>
      <c r="M103" s="141" t="s">
        <v>43</v>
      </c>
      <c r="N103" s="142" t="s">
        <v>52</v>
      </c>
      <c r="P103" s="143">
        <f t="shared" si="1"/>
        <v>0</v>
      </c>
      <c r="Q103" s="143">
        <v>0</v>
      </c>
      <c r="R103" s="143">
        <f t="shared" si="2"/>
        <v>0</v>
      </c>
      <c r="S103" s="143">
        <v>0</v>
      </c>
      <c r="T103" s="144">
        <f t="shared" si="3"/>
        <v>0</v>
      </c>
      <c r="AR103" s="145" t="s">
        <v>318</v>
      </c>
      <c r="AT103" s="145" t="s">
        <v>313</v>
      </c>
      <c r="AU103" s="145" t="s">
        <v>88</v>
      </c>
      <c r="AY103" s="18" t="s">
        <v>311</v>
      </c>
      <c r="BE103" s="146">
        <f t="shared" si="4"/>
        <v>0</v>
      </c>
      <c r="BF103" s="146">
        <f t="shared" si="5"/>
        <v>0</v>
      </c>
      <c r="BG103" s="146">
        <f t="shared" si="6"/>
        <v>0</v>
      </c>
      <c r="BH103" s="146">
        <f t="shared" si="7"/>
        <v>0</v>
      </c>
      <c r="BI103" s="146">
        <f t="shared" si="8"/>
        <v>0</v>
      </c>
      <c r="BJ103" s="18" t="s">
        <v>88</v>
      </c>
      <c r="BK103" s="146">
        <f t="shared" si="9"/>
        <v>0</v>
      </c>
      <c r="BL103" s="18" t="s">
        <v>318</v>
      </c>
      <c r="BM103" s="145" t="s">
        <v>476</v>
      </c>
    </row>
    <row r="104" spans="2:65" s="1" customFormat="1" ht="16.5" customHeight="1" x14ac:dyDescent="0.2">
      <c r="B104" s="34"/>
      <c r="C104" s="134" t="s">
        <v>399</v>
      </c>
      <c r="D104" s="134" t="s">
        <v>313</v>
      </c>
      <c r="E104" s="135" t="s">
        <v>7751</v>
      </c>
      <c r="F104" s="136" t="s">
        <v>7691</v>
      </c>
      <c r="G104" s="137" t="s">
        <v>2033</v>
      </c>
      <c r="H104" s="138">
        <v>1</v>
      </c>
      <c r="I104" s="139"/>
      <c r="J104" s="140">
        <f t="shared" si="0"/>
        <v>0</v>
      </c>
      <c r="K104" s="136" t="s">
        <v>43</v>
      </c>
      <c r="L104" s="34"/>
      <c r="M104" s="141" t="s">
        <v>43</v>
      </c>
      <c r="N104" s="142" t="s">
        <v>52</v>
      </c>
      <c r="P104" s="143">
        <f t="shared" si="1"/>
        <v>0</v>
      </c>
      <c r="Q104" s="143">
        <v>0</v>
      </c>
      <c r="R104" s="143">
        <f t="shared" si="2"/>
        <v>0</v>
      </c>
      <c r="S104" s="143">
        <v>0</v>
      </c>
      <c r="T104" s="144">
        <f t="shared" si="3"/>
        <v>0</v>
      </c>
      <c r="AR104" s="145" t="s">
        <v>318</v>
      </c>
      <c r="AT104" s="145" t="s">
        <v>313</v>
      </c>
      <c r="AU104" s="145" t="s">
        <v>88</v>
      </c>
      <c r="AY104" s="18" t="s">
        <v>311</v>
      </c>
      <c r="BE104" s="146">
        <f t="shared" si="4"/>
        <v>0</v>
      </c>
      <c r="BF104" s="146">
        <f t="shared" si="5"/>
        <v>0</v>
      </c>
      <c r="BG104" s="146">
        <f t="shared" si="6"/>
        <v>0</v>
      </c>
      <c r="BH104" s="146">
        <f t="shared" si="7"/>
        <v>0</v>
      </c>
      <c r="BI104" s="146">
        <f t="shared" si="8"/>
        <v>0</v>
      </c>
      <c r="BJ104" s="18" t="s">
        <v>88</v>
      </c>
      <c r="BK104" s="146">
        <f t="shared" si="9"/>
        <v>0</v>
      </c>
      <c r="BL104" s="18" t="s">
        <v>318</v>
      </c>
      <c r="BM104" s="145" t="s">
        <v>490</v>
      </c>
    </row>
    <row r="105" spans="2:65" s="1" customFormat="1" ht="16.5" customHeight="1" x14ac:dyDescent="0.2">
      <c r="B105" s="34"/>
      <c r="C105" s="134" t="s">
        <v>404</v>
      </c>
      <c r="D105" s="134" t="s">
        <v>313</v>
      </c>
      <c r="E105" s="135" t="s">
        <v>7692</v>
      </c>
      <c r="F105" s="136" t="s">
        <v>7693</v>
      </c>
      <c r="G105" s="137" t="s">
        <v>2109</v>
      </c>
      <c r="H105" s="138">
        <v>25</v>
      </c>
      <c r="I105" s="139"/>
      <c r="J105" s="140">
        <f t="shared" si="0"/>
        <v>0</v>
      </c>
      <c r="K105" s="136" t="s">
        <v>43</v>
      </c>
      <c r="L105" s="34"/>
      <c r="M105" s="141" t="s">
        <v>43</v>
      </c>
      <c r="N105" s="142" t="s">
        <v>52</v>
      </c>
      <c r="P105" s="143">
        <f t="shared" si="1"/>
        <v>0</v>
      </c>
      <c r="Q105" s="143">
        <v>0</v>
      </c>
      <c r="R105" s="143">
        <f t="shared" si="2"/>
        <v>0</v>
      </c>
      <c r="S105" s="143">
        <v>0</v>
      </c>
      <c r="T105" s="144">
        <f t="shared" si="3"/>
        <v>0</v>
      </c>
      <c r="AR105" s="145" t="s">
        <v>318</v>
      </c>
      <c r="AT105" s="145" t="s">
        <v>313</v>
      </c>
      <c r="AU105" s="145" t="s">
        <v>88</v>
      </c>
      <c r="AY105" s="18" t="s">
        <v>311</v>
      </c>
      <c r="BE105" s="146">
        <f t="shared" si="4"/>
        <v>0</v>
      </c>
      <c r="BF105" s="146">
        <f t="shared" si="5"/>
        <v>0</v>
      </c>
      <c r="BG105" s="146">
        <f t="shared" si="6"/>
        <v>0</v>
      </c>
      <c r="BH105" s="146">
        <f t="shared" si="7"/>
        <v>0</v>
      </c>
      <c r="BI105" s="146">
        <f t="shared" si="8"/>
        <v>0</v>
      </c>
      <c r="BJ105" s="18" t="s">
        <v>88</v>
      </c>
      <c r="BK105" s="146">
        <f t="shared" si="9"/>
        <v>0</v>
      </c>
      <c r="BL105" s="18" t="s">
        <v>318</v>
      </c>
      <c r="BM105" s="145" t="s">
        <v>502</v>
      </c>
    </row>
    <row r="106" spans="2:65" s="1" customFormat="1" ht="29.25" x14ac:dyDescent="0.2">
      <c r="B106" s="34"/>
      <c r="D106" s="152" t="s">
        <v>668</v>
      </c>
      <c r="F106" s="182" t="s">
        <v>7694</v>
      </c>
      <c r="I106" s="149"/>
      <c r="L106" s="34"/>
      <c r="M106" s="150"/>
      <c r="T106" s="55"/>
      <c r="AT106" s="18" t="s">
        <v>668</v>
      </c>
      <c r="AU106" s="18" t="s">
        <v>88</v>
      </c>
    </row>
    <row r="107" spans="2:65" s="1" customFormat="1" ht="37.9" customHeight="1" x14ac:dyDescent="0.2">
      <c r="B107" s="34"/>
      <c r="C107" s="134" t="s">
        <v>411</v>
      </c>
      <c r="D107" s="134" t="s">
        <v>313</v>
      </c>
      <c r="E107" s="135" t="s">
        <v>7695</v>
      </c>
      <c r="F107" s="136" t="s">
        <v>7696</v>
      </c>
      <c r="G107" s="137" t="s">
        <v>379</v>
      </c>
      <c r="H107" s="138">
        <v>10</v>
      </c>
      <c r="I107" s="139"/>
      <c r="J107" s="140">
        <f t="shared" ref="J107:J128" si="10">ROUND(I107*H107,2)</f>
        <v>0</v>
      </c>
      <c r="K107" s="136" t="s">
        <v>43</v>
      </c>
      <c r="L107" s="34"/>
      <c r="M107" s="141" t="s">
        <v>43</v>
      </c>
      <c r="N107" s="142" t="s">
        <v>52</v>
      </c>
      <c r="P107" s="143">
        <f t="shared" ref="P107:P128" si="11">O107*H107</f>
        <v>0</v>
      </c>
      <c r="Q107" s="143">
        <v>0</v>
      </c>
      <c r="R107" s="143">
        <f t="shared" ref="R107:R128" si="12">Q107*H107</f>
        <v>0</v>
      </c>
      <c r="S107" s="143">
        <v>0</v>
      </c>
      <c r="T107" s="144">
        <f t="shared" ref="T107:T128" si="13">S107*H107</f>
        <v>0</v>
      </c>
      <c r="AR107" s="145" t="s">
        <v>318</v>
      </c>
      <c r="AT107" s="145" t="s">
        <v>313</v>
      </c>
      <c r="AU107" s="145" t="s">
        <v>88</v>
      </c>
      <c r="AY107" s="18" t="s">
        <v>311</v>
      </c>
      <c r="BE107" s="146">
        <f t="shared" ref="BE107:BE128" si="14">IF(N107="základní",J107,0)</f>
        <v>0</v>
      </c>
      <c r="BF107" s="146">
        <f t="shared" ref="BF107:BF128" si="15">IF(N107="snížená",J107,0)</f>
        <v>0</v>
      </c>
      <c r="BG107" s="146">
        <f t="shared" ref="BG107:BG128" si="16">IF(N107="zákl. přenesená",J107,0)</f>
        <v>0</v>
      </c>
      <c r="BH107" s="146">
        <f t="shared" ref="BH107:BH128" si="17">IF(N107="sníž. přenesená",J107,0)</f>
        <v>0</v>
      </c>
      <c r="BI107" s="146">
        <f t="shared" ref="BI107:BI128" si="18">IF(N107="nulová",J107,0)</f>
        <v>0</v>
      </c>
      <c r="BJ107" s="18" t="s">
        <v>88</v>
      </c>
      <c r="BK107" s="146">
        <f t="shared" ref="BK107:BK128" si="19">ROUND(I107*H107,2)</f>
        <v>0</v>
      </c>
      <c r="BL107" s="18" t="s">
        <v>318</v>
      </c>
      <c r="BM107" s="145" t="s">
        <v>518</v>
      </c>
    </row>
    <row r="108" spans="2:65" s="1" customFormat="1" ht="33" customHeight="1" x14ac:dyDescent="0.2">
      <c r="B108" s="34"/>
      <c r="C108" s="134" t="s">
        <v>417</v>
      </c>
      <c r="D108" s="134" t="s">
        <v>313</v>
      </c>
      <c r="E108" s="135" t="s">
        <v>7697</v>
      </c>
      <c r="F108" s="136" t="s">
        <v>7698</v>
      </c>
      <c r="G108" s="137" t="s">
        <v>379</v>
      </c>
      <c r="H108" s="138">
        <v>5</v>
      </c>
      <c r="I108" s="139"/>
      <c r="J108" s="140">
        <f t="shared" si="10"/>
        <v>0</v>
      </c>
      <c r="K108" s="136" t="s">
        <v>43</v>
      </c>
      <c r="L108" s="34"/>
      <c r="M108" s="141" t="s">
        <v>43</v>
      </c>
      <c r="N108" s="142" t="s">
        <v>52</v>
      </c>
      <c r="P108" s="143">
        <f t="shared" si="11"/>
        <v>0</v>
      </c>
      <c r="Q108" s="143">
        <v>0</v>
      </c>
      <c r="R108" s="143">
        <f t="shared" si="12"/>
        <v>0</v>
      </c>
      <c r="S108" s="143">
        <v>0</v>
      </c>
      <c r="T108" s="144">
        <f t="shared" si="13"/>
        <v>0</v>
      </c>
      <c r="AR108" s="145" t="s">
        <v>318</v>
      </c>
      <c r="AT108" s="145" t="s">
        <v>313</v>
      </c>
      <c r="AU108" s="145" t="s">
        <v>88</v>
      </c>
      <c r="AY108" s="18" t="s">
        <v>311</v>
      </c>
      <c r="BE108" s="146">
        <f t="shared" si="14"/>
        <v>0</v>
      </c>
      <c r="BF108" s="146">
        <f t="shared" si="15"/>
        <v>0</v>
      </c>
      <c r="BG108" s="146">
        <f t="shared" si="16"/>
        <v>0</v>
      </c>
      <c r="BH108" s="146">
        <f t="shared" si="17"/>
        <v>0</v>
      </c>
      <c r="BI108" s="146">
        <f t="shared" si="18"/>
        <v>0</v>
      </c>
      <c r="BJ108" s="18" t="s">
        <v>88</v>
      </c>
      <c r="BK108" s="146">
        <f t="shared" si="19"/>
        <v>0</v>
      </c>
      <c r="BL108" s="18" t="s">
        <v>318</v>
      </c>
      <c r="BM108" s="145" t="s">
        <v>528</v>
      </c>
    </row>
    <row r="109" spans="2:65" s="1" customFormat="1" ht="33" customHeight="1" x14ac:dyDescent="0.2">
      <c r="B109" s="34"/>
      <c r="C109" s="134" t="s">
        <v>202</v>
      </c>
      <c r="D109" s="134" t="s">
        <v>313</v>
      </c>
      <c r="E109" s="135" t="s">
        <v>7699</v>
      </c>
      <c r="F109" s="136" t="s">
        <v>7700</v>
      </c>
      <c r="G109" s="137" t="s">
        <v>379</v>
      </c>
      <c r="H109" s="138">
        <v>5</v>
      </c>
      <c r="I109" s="139"/>
      <c r="J109" s="140">
        <f t="shared" si="10"/>
        <v>0</v>
      </c>
      <c r="K109" s="136" t="s">
        <v>43</v>
      </c>
      <c r="L109" s="34"/>
      <c r="M109" s="141" t="s">
        <v>43</v>
      </c>
      <c r="N109" s="142" t="s">
        <v>52</v>
      </c>
      <c r="P109" s="143">
        <f t="shared" si="11"/>
        <v>0</v>
      </c>
      <c r="Q109" s="143">
        <v>0</v>
      </c>
      <c r="R109" s="143">
        <f t="shared" si="12"/>
        <v>0</v>
      </c>
      <c r="S109" s="143">
        <v>0</v>
      </c>
      <c r="T109" s="144">
        <f t="shared" si="13"/>
        <v>0</v>
      </c>
      <c r="AR109" s="145" t="s">
        <v>318</v>
      </c>
      <c r="AT109" s="145" t="s">
        <v>313</v>
      </c>
      <c r="AU109" s="145" t="s">
        <v>88</v>
      </c>
      <c r="AY109" s="18" t="s">
        <v>311</v>
      </c>
      <c r="BE109" s="146">
        <f t="shared" si="14"/>
        <v>0</v>
      </c>
      <c r="BF109" s="146">
        <f t="shared" si="15"/>
        <v>0</v>
      </c>
      <c r="BG109" s="146">
        <f t="shared" si="16"/>
        <v>0</v>
      </c>
      <c r="BH109" s="146">
        <f t="shared" si="17"/>
        <v>0</v>
      </c>
      <c r="BI109" s="146">
        <f t="shared" si="18"/>
        <v>0</v>
      </c>
      <c r="BJ109" s="18" t="s">
        <v>88</v>
      </c>
      <c r="BK109" s="146">
        <f t="shared" si="19"/>
        <v>0</v>
      </c>
      <c r="BL109" s="18" t="s">
        <v>318</v>
      </c>
      <c r="BM109" s="145" t="s">
        <v>539</v>
      </c>
    </row>
    <row r="110" spans="2:65" s="1" customFormat="1" ht="33" customHeight="1" x14ac:dyDescent="0.2">
      <c r="B110" s="34"/>
      <c r="C110" s="134" t="s">
        <v>427</v>
      </c>
      <c r="D110" s="134" t="s">
        <v>313</v>
      </c>
      <c r="E110" s="135" t="s">
        <v>7701</v>
      </c>
      <c r="F110" s="136" t="s">
        <v>7702</v>
      </c>
      <c r="G110" s="137" t="s">
        <v>379</v>
      </c>
      <c r="H110" s="138">
        <v>3</v>
      </c>
      <c r="I110" s="139"/>
      <c r="J110" s="140">
        <f t="shared" si="10"/>
        <v>0</v>
      </c>
      <c r="K110" s="136" t="s">
        <v>43</v>
      </c>
      <c r="L110" s="34"/>
      <c r="M110" s="141" t="s">
        <v>43</v>
      </c>
      <c r="N110" s="142" t="s">
        <v>52</v>
      </c>
      <c r="P110" s="143">
        <f t="shared" si="11"/>
        <v>0</v>
      </c>
      <c r="Q110" s="143">
        <v>0</v>
      </c>
      <c r="R110" s="143">
        <f t="shared" si="12"/>
        <v>0</v>
      </c>
      <c r="S110" s="143">
        <v>0</v>
      </c>
      <c r="T110" s="144">
        <f t="shared" si="13"/>
        <v>0</v>
      </c>
      <c r="AR110" s="145" t="s">
        <v>318</v>
      </c>
      <c r="AT110" s="145" t="s">
        <v>313</v>
      </c>
      <c r="AU110" s="145" t="s">
        <v>88</v>
      </c>
      <c r="AY110" s="18" t="s">
        <v>311</v>
      </c>
      <c r="BE110" s="146">
        <f t="shared" si="14"/>
        <v>0</v>
      </c>
      <c r="BF110" s="146">
        <f t="shared" si="15"/>
        <v>0</v>
      </c>
      <c r="BG110" s="146">
        <f t="shared" si="16"/>
        <v>0</v>
      </c>
      <c r="BH110" s="146">
        <f t="shared" si="17"/>
        <v>0</v>
      </c>
      <c r="BI110" s="146">
        <f t="shared" si="18"/>
        <v>0</v>
      </c>
      <c r="BJ110" s="18" t="s">
        <v>88</v>
      </c>
      <c r="BK110" s="146">
        <f t="shared" si="19"/>
        <v>0</v>
      </c>
      <c r="BL110" s="18" t="s">
        <v>318</v>
      </c>
      <c r="BM110" s="145" t="s">
        <v>551</v>
      </c>
    </row>
    <row r="111" spans="2:65" s="1" customFormat="1" ht="33" customHeight="1" x14ac:dyDescent="0.2">
      <c r="B111" s="34"/>
      <c r="C111" s="134" t="s">
        <v>208</v>
      </c>
      <c r="D111" s="134" t="s">
        <v>313</v>
      </c>
      <c r="E111" s="135" t="s">
        <v>7703</v>
      </c>
      <c r="F111" s="136" t="s">
        <v>7704</v>
      </c>
      <c r="G111" s="137" t="s">
        <v>379</v>
      </c>
      <c r="H111" s="138">
        <v>10</v>
      </c>
      <c r="I111" s="139"/>
      <c r="J111" s="140">
        <f t="shared" si="10"/>
        <v>0</v>
      </c>
      <c r="K111" s="136" t="s">
        <v>43</v>
      </c>
      <c r="L111" s="34"/>
      <c r="M111" s="141" t="s">
        <v>43</v>
      </c>
      <c r="N111" s="142" t="s">
        <v>52</v>
      </c>
      <c r="P111" s="143">
        <f t="shared" si="11"/>
        <v>0</v>
      </c>
      <c r="Q111" s="143">
        <v>0</v>
      </c>
      <c r="R111" s="143">
        <f t="shared" si="12"/>
        <v>0</v>
      </c>
      <c r="S111" s="143">
        <v>0</v>
      </c>
      <c r="T111" s="144">
        <f t="shared" si="13"/>
        <v>0</v>
      </c>
      <c r="AR111" s="145" t="s">
        <v>318</v>
      </c>
      <c r="AT111" s="145" t="s">
        <v>313</v>
      </c>
      <c r="AU111" s="145" t="s">
        <v>88</v>
      </c>
      <c r="AY111" s="18" t="s">
        <v>311</v>
      </c>
      <c r="BE111" s="146">
        <f t="shared" si="14"/>
        <v>0</v>
      </c>
      <c r="BF111" s="146">
        <f t="shared" si="15"/>
        <v>0</v>
      </c>
      <c r="BG111" s="146">
        <f t="shared" si="16"/>
        <v>0</v>
      </c>
      <c r="BH111" s="146">
        <f t="shared" si="17"/>
        <v>0</v>
      </c>
      <c r="BI111" s="146">
        <f t="shared" si="18"/>
        <v>0</v>
      </c>
      <c r="BJ111" s="18" t="s">
        <v>88</v>
      </c>
      <c r="BK111" s="146">
        <f t="shared" si="19"/>
        <v>0</v>
      </c>
      <c r="BL111" s="18" t="s">
        <v>318</v>
      </c>
      <c r="BM111" s="145" t="s">
        <v>562</v>
      </c>
    </row>
    <row r="112" spans="2:65" s="1" customFormat="1" ht="33" customHeight="1" x14ac:dyDescent="0.2">
      <c r="B112" s="34"/>
      <c r="C112" s="134" t="s">
        <v>438</v>
      </c>
      <c r="D112" s="134" t="s">
        <v>313</v>
      </c>
      <c r="E112" s="135" t="s">
        <v>7705</v>
      </c>
      <c r="F112" s="136" t="s">
        <v>7706</v>
      </c>
      <c r="G112" s="137" t="s">
        <v>379</v>
      </c>
      <c r="H112" s="138">
        <v>15</v>
      </c>
      <c r="I112" s="139"/>
      <c r="J112" s="140">
        <f t="shared" si="10"/>
        <v>0</v>
      </c>
      <c r="K112" s="136" t="s">
        <v>43</v>
      </c>
      <c r="L112" s="34"/>
      <c r="M112" s="141" t="s">
        <v>43</v>
      </c>
      <c r="N112" s="142" t="s">
        <v>52</v>
      </c>
      <c r="P112" s="143">
        <f t="shared" si="11"/>
        <v>0</v>
      </c>
      <c r="Q112" s="143">
        <v>0</v>
      </c>
      <c r="R112" s="143">
        <f t="shared" si="12"/>
        <v>0</v>
      </c>
      <c r="S112" s="143">
        <v>0</v>
      </c>
      <c r="T112" s="144">
        <f t="shared" si="13"/>
        <v>0</v>
      </c>
      <c r="AR112" s="145" t="s">
        <v>318</v>
      </c>
      <c r="AT112" s="145" t="s">
        <v>313</v>
      </c>
      <c r="AU112" s="145" t="s">
        <v>88</v>
      </c>
      <c r="AY112" s="18" t="s">
        <v>311</v>
      </c>
      <c r="BE112" s="146">
        <f t="shared" si="14"/>
        <v>0</v>
      </c>
      <c r="BF112" s="146">
        <f t="shared" si="15"/>
        <v>0</v>
      </c>
      <c r="BG112" s="146">
        <f t="shared" si="16"/>
        <v>0</v>
      </c>
      <c r="BH112" s="146">
        <f t="shared" si="17"/>
        <v>0</v>
      </c>
      <c r="BI112" s="146">
        <f t="shared" si="18"/>
        <v>0</v>
      </c>
      <c r="BJ112" s="18" t="s">
        <v>88</v>
      </c>
      <c r="BK112" s="146">
        <f t="shared" si="19"/>
        <v>0</v>
      </c>
      <c r="BL112" s="18" t="s">
        <v>318</v>
      </c>
      <c r="BM112" s="145" t="s">
        <v>575</v>
      </c>
    </row>
    <row r="113" spans="2:65" s="1" customFormat="1" ht="33" customHeight="1" x14ac:dyDescent="0.2">
      <c r="B113" s="34"/>
      <c r="C113" s="134" t="s">
        <v>7</v>
      </c>
      <c r="D113" s="134" t="s">
        <v>313</v>
      </c>
      <c r="E113" s="135" t="s">
        <v>7707</v>
      </c>
      <c r="F113" s="136" t="s">
        <v>7708</v>
      </c>
      <c r="G113" s="137" t="s">
        <v>379</v>
      </c>
      <c r="H113" s="138">
        <v>10</v>
      </c>
      <c r="I113" s="139"/>
      <c r="J113" s="140">
        <f t="shared" si="10"/>
        <v>0</v>
      </c>
      <c r="K113" s="136" t="s">
        <v>43</v>
      </c>
      <c r="L113" s="34"/>
      <c r="M113" s="141" t="s">
        <v>43</v>
      </c>
      <c r="N113" s="142" t="s">
        <v>52</v>
      </c>
      <c r="P113" s="143">
        <f t="shared" si="11"/>
        <v>0</v>
      </c>
      <c r="Q113" s="143">
        <v>0</v>
      </c>
      <c r="R113" s="143">
        <f t="shared" si="12"/>
        <v>0</v>
      </c>
      <c r="S113" s="143">
        <v>0</v>
      </c>
      <c r="T113" s="144">
        <f t="shared" si="13"/>
        <v>0</v>
      </c>
      <c r="AR113" s="145" t="s">
        <v>318</v>
      </c>
      <c r="AT113" s="145" t="s">
        <v>313</v>
      </c>
      <c r="AU113" s="145" t="s">
        <v>88</v>
      </c>
      <c r="AY113" s="18" t="s">
        <v>311</v>
      </c>
      <c r="BE113" s="146">
        <f t="shared" si="14"/>
        <v>0</v>
      </c>
      <c r="BF113" s="146">
        <f t="shared" si="15"/>
        <v>0</v>
      </c>
      <c r="BG113" s="146">
        <f t="shared" si="16"/>
        <v>0</v>
      </c>
      <c r="BH113" s="146">
        <f t="shared" si="17"/>
        <v>0</v>
      </c>
      <c r="BI113" s="146">
        <f t="shared" si="18"/>
        <v>0</v>
      </c>
      <c r="BJ113" s="18" t="s">
        <v>88</v>
      </c>
      <c r="BK113" s="146">
        <f t="shared" si="19"/>
        <v>0</v>
      </c>
      <c r="BL113" s="18" t="s">
        <v>318</v>
      </c>
      <c r="BM113" s="145" t="s">
        <v>588</v>
      </c>
    </row>
    <row r="114" spans="2:65" s="1" customFormat="1" ht="24.2" customHeight="1" x14ac:dyDescent="0.2">
      <c r="B114" s="34"/>
      <c r="C114" s="134" t="s">
        <v>455</v>
      </c>
      <c r="D114" s="134" t="s">
        <v>313</v>
      </c>
      <c r="E114" s="135" t="s">
        <v>7709</v>
      </c>
      <c r="F114" s="136" t="s">
        <v>7710</v>
      </c>
      <c r="G114" s="137" t="s">
        <v>379</v>
      </c>
      <c r="H114" s="138">
        <v>14</v>
      </c>
      <c r="I114" s="139"/>
      <c r="J114" s="140">
        <f t="shared" si="10"/>
        <v>0</v>
      </c>
      <c r="K114" s="136" t="s">
        <v>43</v>
      </c>
      <c r="L114" s="34"/>
      <c r="M114" s="141" t="s">
        <v>43</v>
      </c>
      <c r="N114" s="142" t="s">
        <v>52</v>
      </c>
      <c r="P114" s="143">
        <f t="shared" si="11"/>
        <v>0</v>
      </c>
      <c r="Q114" s="143">
        <v>0</v>
      </c>
      <c r="R114" s="143">
        <f t="shared" si="12"/>
        <v>0</v>
      </c>
      <c r="S114" s="143">
        <v>0</v>
      </c>
      <c r="T114" s="144">
        <f t="shared" si="13"/>
        <v>0</v>
      </c>
      <c r="AR114" s="145" t="s">
        <v>318</v>
      </c>
      <c r="AT114" s="145" t="s">
        <v>313</v>
      </c>
      <c r="AU114" s="145" t="s">
        <v>88</v>
      </c>
      <c r="AY114" s="18" t="s">
        <v>311</v>
      </c>
      <c r="BE114" s="146">
        <f t="shared" si="14"/>
        <v>0</v>
      </c>
      <c r="BF114" s="146">
        <f t="shared" si="15"/>
        <v>0</v>
      </c>
      <c r="BG114" s="146">
        <f t="shared" si="16"/>
        <v>0</v>
      </c>
      <c r="BH114" s="146">
        <f t="shared" si="17"/>
        <v>0</v>
      </c>
      <c r="BI114" s="146">
        <f t="shared" si="18"/>
        <v>0</v>
      </c>
      <c r="BJ114" s="18" t="s">
        <v>88</v>
      </c>
      <c r="BK114" s="146">
        <f t="shared" si="19"/>
        <v>0</v>
      </c>
      <c r="BL114" s="18" t="s">
        <v>318</v>
      </c>
      <c r="BM114" s="145" t="s">
        <v>599</v>
      </c>
    </row>
    <row r="115" spans="2:65" s="1" customFormat="1" ht="21.75" customHeight="1" x14ac:dyDescent="0.2">
      <c r="B115" s="34"/>
      <c r="C115" s="134" t="s">
        <v>462</v>
      </c>
      <c r="D115" s="134" t="s">
        <v>313</v>
      </c>
      <c r="E115" s="135" t="s">
        <v>7711</v>
      </c>
      <c r="F115" s="136" t="s">
        <v>7712</v>
      </c>
      <c r="G115" s="137" t="s">
        <v>2109</v>
      </c>
      <c r="H115" s="138">
        <v>300</v>
      </c>
      <c r="I115" s="139"/>
      <c r="J115" s="140">
        <f t="shared" si="10"/>
        <v>0</v>
      </c>
      <c r="K115" s="136" t="s">
        <v>43</v>
      </c>
      <c r="L115" s="34"/>
      <c r="M115" s="141" t="s">
        <v>43</v>
      </c>
      <c r="N115" s="142" t="s">
        <v>52</v>
      </c>
      <c r="P115" s="143">
        <f t="shared" si="11"/>
        <v>0</v>
      </c>
      <c r="Q115" s="143">
        <v>0</v>
      </c>
      <c r="R115" s="143">
        <f t="shared" si="12"/>
        <v>0</v>
      </c>
      <c r="S115" s="143">
        <v>0</v>
      </c>
      <c r="T115" s="144">
        <f t="shared" si="13"/>
        <v>0</v>
      </c>
      <c r="AR115" s="145" t="s">
        <v>318</v>
      </c>
      <c r="AT115" s="145" t="s">
        <v>313</v>
      </c>
      <c r="AU115" s="145" t="s">
        <v>88</v>
      </c>
      <c r="AY115" s="18" t="s">
        <v>311</v>
      </c>
      <c r="BE115" s="146">
        <f t="shared" si="14"/>
        <v>0</v>
      </c>
      <c r="BF115" s="146">
        <f t="shared" si="15"/>
        <v>0</v>
      </c>
      <c r="BG115" s="146">
        <f t="shared" si="16"/>
        <v>0</v>
      </c>
      <c r="BH115" s="146">
        <f t="shared" si="17"/>
        <v>0</v>
      </c>
      <c r="BI115" s="146">
        <f t="shared" si="18"/>
        <v>0</v>
      </c>
      <c r="BJ115" s="18" t="s">
        <v>88</v>
      </c>
      <c r="BK115" s="146">
        <f t="shared" si="19"/>
        <v>0</v>
      </c>
      <c r="BL115" s="18" t="s">
        <v>318</v>
      </c>
      <c r="BM115" s="145" t="s">
        <v>611</v>
      </c>
    </row>
    <row r="116" spans="2:65" s="1" customFormat="1" ht="16.5" customHeight="1" x14ac:dyDescent="0.2">
      <c r="B116" s="34"/>
      <c r="C116" s="134" t="s">
        <v>476</v>
      </c>
      <c r="D116" s="134" t="s">
        <v>313</v>
      </c>
      <c r="E116" s="135" t="s">
        <v>7713</v>
      </c>
      <c r="F116" s="136" t="s">
        <v>7714</v>
      </c>
      <c r="G116" s="137" t="s">
        <v>2109</v>
      </c>
      <c r="H116" s="138">
        <v>20</v>
      </c>
      <c r="I116" s="139"/>
      <c r="J116" s="140">
        <f t="shared" si="10"/>
        <v>0</v>
      </c>
      <c r="K116" s="136" t="s">
        <v>43</v>
      </c>
      <c r="L116" s="34"/>
      <c r="M116" s="141" t="s">
        <v>43</v>
      </c>
      <c r="N116" s="142" t="s">
        <v>52</v>
      </c>
      <c r="P116" s="143">
        <f t="shared" si="11"/>
        <v>0</v>
      </c>
      <c r="Q116" s="143">
        <v>0</v>
      </c>
      <c r="R116" s="143">
        <f t="shared" si="12"/>
        <v>0</v>
      </c>
      <c r="S116" s="143">
        <v>0</v>
      </c>
      <c r="T116" s="144">
        <f t="shared" si="13"/>
        <v>0</v>
      </c>
      <c r="AR116" s="145" t="s">
        <v>318</v>
      </c>
      <c r="AT116" s="145" t="s">
        <v>313</v>
      </c>
      <c r="AU116" s="145" t="s">
        <v>88</v>
      </c>
      <c r="AY116" s="18" t="s">
        <v>311</v>
      </c>
      <c r="BE116" s="146">
        <f t="shared" si="14"/>
        <v>0</v>
      </c>
      <c r="BF116" s="146">
        <f t="shared" si="15"/>
        <v>0</v>
      </c>
      <c r="BG116" s="146">
        <f t="shared" si="16"/>
        <v>0</v>
      </c>
      <c r="BH116" s="146">
        <f t="shared" si="17"/>
        <v>0</v>
      </c>
      <c r="BI116" s="146">
        <f t="shared" si="18"/>
        <v>0</v>
      </c>
      <c r="BJ116" s="18" t="s">
        <v>88</v>
      </c>
      <c r="BK116" s="146">
        <f t="shared" si="19"/>
        <v>0</v>
      </c>
      <c r="BL116" s="18" t="s">
        <v>318</v>
      </c>
      <c r="BM116" s="145" t="s">
        <v>622</v>
      </c>
    </row>
    <row r="117" spans="2:65" s="1" customFormat="1" ht="24.2" customHeight="1" x14ac:dyDescent="0.2">
      <c r="B117" s="34"/>
      <c r="C117" s="134" t="s">
        <v>481</v>
      </c>
      <c r="D117" s="134" t="s">
        <v>313</v>
      </c>
      <c r="E117" s="135" t="s">
        <v>7715</v>
      </c>
      <c r="F117" s="136" t="s">
        <v>7716</v>
      </c>
      <c r="G117" s="137" t="s">
        <v>379</v>
      </c>
      <c r="H117" s="138">
        <v>13</v>
      </c>
      <c r="I117" s="139"/>
      <c r="J117" s="140">
        <f t="shared" si="10"/>
        <v>0</v>
      </c>
      <c r="K117" s="136" t="s">
        <v>43</v>
      </c>
      <c r="L117" s="34"/>
      <c r="M117" s="141" t="s">
        <v>43</v>
      </c>
      <c r="N117" s="142" t="s">
        <v>52</v>
      </c>
      <c r="P117" s="143">
        <f t="shared" si="11"/>
        <v>0</v>
      </c>
      <c r="Q117" s="143">
        <v>0</v>
      </c>
      <c r="R117" s="143">
        <f t="shared" si="12"/>
        <v>0</v>
      </c>
      <c r="S117" s="143">
        <v>0</v>
      </c>
      <c r="T117" s="144">
        <f t="shared" si="13"/>
        <v>0</v>
      </c>
      <c r="AR117" s="145" t="s">
        <v>318</v>
      </c>
      <c r="AT117" s="145" t="s">
        <v>313</v>
      </c>
      <c r="AU117" s="145" t="s">
        <v>88</v>
      </c>
      <c r="AY117" s="18" t="s">
        <v>311</v>
      </c>
      <c r="BE117" s="146">
        <f t="shared" si="14"/>
        <v>0</v>
      </c>
      <c r="BF117" s="146">
        <f t="shared" si="15"/>
        <v>0</v>
      </c>
      <c r="BG117" s="146">
        <f t="shared" si="16"/>
        <v>0</v>
      </c>
      <c r="BH117" s="146">
        <f t="shared" si="17"/>
        <v>0</v>
      </c>
      <c r="BI117" s="146">
        <f t="shared" si="18"/>
        <v>0</v>
      </c>
      <c r="BJ117" s="18" t="s">
        <v>88</v>
      </c>
      <c r="BK117" s="146">
        <f t="shared" si="19"/>
        <v>0</v>
      </c>
      <c r="BL117" s="18" t="s">
        <v>318</v>
      </c>
      <c r="BM117" s="145" t="s">
        <v>633</v>
      </c>
    </row>
    <row r="118" spans="2:65" s="1" customFormat="1" ht="24.2" customHeight="1" x14ac:dyDescent="0.2">
      <c r="B118" s="34"/>
      <c r="C118" s="134" t="s">
        <v>490</v>
      </c>
      <c r="D118" s="134" t="s">
        <v>313</v>
      </c>
      <c r="E118" s="135" t="s">
        <v>7717</v>
      </c>
      <c r="F118" s="136" t="s">
        <v>7718</v>
      </c>
      <c r="G118" s="137" t="s">
        <v>379</v>
      </c>
      <c r="H118" s="138">
        <v>85</v>
      </c>
      <c r="I118" s="139"/>
      <c r="J118" s="140">
        <f t="shared" si="10"/>
        <v>0</v>
      </c>
      <c r="K118" s="136" t="s">
        <v>43</v>
      </c>
      <c r="L118" s="34"/>
      <c r="M118" s="141" t="s">
        <v>43</v>
      </c>
      <c r="N118" s="142" t="s">
        <v>52</v>
      </c>
      <c r="P118" s="143">
        <f t="shared" si="11"/>
        <v>0</v>
      </c>
      <c r="Q118" s="143">
        <v>0</v>
      </c>
      <c r="R118" s="143">
        <f t="shared" si="12"/>
        <v>0</v>
      </c>
      <c r="S118" s="143">
        <v>0</v>
      </c>
      <c r="T118" s="144">
        <f t="shared" si="13"/>
        <v>0</v>
      </c>
      <c r="AR118" s="145" t="s">
        <v>318</v>
      </c>
      <c r="AT118" s="145" t="s">
        <v>313</v>
      </c>
      <c r="AU118" s="145" t="s">
        <v>88</v>
      </c>
      <c r="AY118" s="18" t="s">
        <v>311</v>
      </c>
      <c r="BE118" s="146">
        <f t="shared" si="14"/>
        <v>0</v>
      </c>
      <c r="BF118" s="146">
        <f t="shared" si="15"/>
        <v>0</v>
      </c>
      <c r="BG118" s="146">
        <f t="shared" si="16"/>
        <v>0</v>
      </c>
      <c r="BH118" s="146">
        <f t="shared" si="17"/>
        <v>0</v>
      </c>
      <c r="BI118" s="146">
        <f t="shared" si="18"/>
        <v>0</v>
      </c>
      <c r="BJ118" s="18" t="s">
        <v>88</v>
      </c>
      <c r="BK118" s="146">
        <f t="shared" si="19"/>
        <v>0</v>
      </c>
      <c r="BL118" s="18" t="s">
        <v>318</v>
      </c>
      <c r="BM118" s="145" t="s">
        <v>645</v>
      </c>
    </row>
    <row r="119" spans="2:65" s="1" customFormat="1" ht="24.2" customHeight="1" x14ac:dyDescent="0.2">
      <c r="B119" s="34"/>
      <c r="C119" s="134" t="s">
        <v>495</v>
      </c>
      <c r="D119" s="134" t="s">
        <v>313</v>
      </c>
      <c r="E119" s="135" t="s">
        <v>7719</v>
      </c>
      <c r="F119" s="136" t="s">
        <v>7720</v>
      </c>
      <c r="G119" s="137" t="s">
        <v>2109</v>
      </c>
      <c r="H119" s="138">
        <v>1</v>
      </c>
      <c r="I119" s="139"/>
      <c r="J119" s="140">
        <f t="shared" si="10"/>
        <v>0</v>
      </c>
      <c r="K119" s="136" t="s">
        <v>43</v>
      </c>
      <c r="L119" s="34"/>
      <c r="M119" s="141" t="s">
        <v>43</v>
      </c>
      <c r="N119" s="142" t="s">
        <v>52</v>
      </c>
      <c r="P119" s="143">
        <f t="shared" si="11"/>
        <v>0</v>
      </c>
      <c r="Q119" s="143">
        <v>0</v>
      </c>
      <c r="R119" s="143">
        <f t="shared" si="12"/>
        <v>0</v>
      </c>
      <c r="S119" s="143">
        <v>0</v>
      </c>
      <c r="T119" s="144">
        <f t="shared" si="13"/>
        <v>0</v>
      </c>
      <c r="AR119" s="145" t="s">
        <v>318</v>
      </c>
      <c r="AT119" s="145" t="s">
        <v>313</v>
      </c>
      <c r="AU119" s="145" t="s">
        <v>88</v>
      </c>
      <c r="AY119" s="18" t="s">
        <v>311</v>
      </c>
      <c r="BE119" s="146">
        <f t="shared" si="14"/>
        <v>0</v>
      </c>
      <c r="BF119" s="146">
        <f t="shared" si="15"/>
        <v>0</v>
      </c>
      <c r="BG119" s="146">
        <f t="shared" si="16"/>
        <v>0</v>
      </c>
      <c r="BH119" s="146">
        <f t="shared" si="17"/>
        <v>0</v>
      </c>
      <c r="BI119" s="146">
        <f t="shared" si="18"/>
        <v>0</v>
      </c>
      <c r="BJ119" s="18" t="s">
        <v>88</v>
      </c>
      <c r="BK119" s="146">
        <f t="shared" si="19"/>
        <v>0</v>
      </c>
      <c r="BL119" s="18" t="s">
        <v>318</v>
      </c>
      <c r="BM119" s="145" t="s">
        <v>657</v>
      </c>
    </row>
    <row r="120" spans="2:65" s="1" customFormat="1" ht="24.2" customHeight="1" x14ac:dyDescent="0.2">
      <c r="B120" s="34"/>
      <c r="C120" s="134" t="s">
        <v>502</v>
      </c>
      <c r="D120" s="134" t="s">
        <v>313</v>
      </c>
      <c r="E120" s="135" t="s">
        <v>7752</v>
      </c>
      <c r="F120" s="136" t="s">
        <v>7722</v>
      </c>
      <c r="G120" s="137" t="s">
        <v>2109</v>
      </c>
      <c r="H120" s="138">
        <v>1</v>
      </c>
      <c r="I120" s="139"/>
      <c r="J120" s="140">
        <f t="shared" si="10"/>
        <v>0</v>
      </c>
      <c r="K120" s="136" t="s">
        <v>43</v>
      </c>
      <c r="L120" s="34"/>
      <c r="M120" s="141" t="s">
        <v>43</v>
      </c>
      <c r="N120" s="142" t="s">
        <v>52</v>
      </c>
      <c r="P120" s="143">
        <f t="shared" si="11"/>
        <v>0</v>
      </c>
      <c r="Q120" s="143">
        <v>0</v>
      </c>
      <c r="R120" s="143">
        <f t="shared" si="12"/>
        <v>0</v>
      </c>
      <c r="S120" s="143">
        <v>0</v>
      </c>
      <c r="T120" s="144">
        <f t="shared" si="13"/>
        <v>0</v>
      </c>
      <c r="AR120" s="145" t="s">
        <v>318</v>
      </c>
      <c r="AT120" s="145" t="s">
        <v>313</v>
      </c>
      <c r="AU120" s="145" t="s">
        <v>88</v>
      </c>
      <c r="AY120" s="18" t="s">
        <v>311</v>
      </c>
      <c r="BE120" s="146">
        <f t="shared" si="14"/>
        <v>0</v>
      </c>
      <c r="BF120" s="146">
        <f t="shared" si="15"/>
        <v>0</v>
      </c>
      <c r="BG120" s="146">
        <f t="shared" si="16"/>
        <v>0</v>
      </c>
      <c r="BH120" s="146">
        <f t="shared" si="17"/>
        <v>0</v>
      </c>
      <c r="BI120" s="146">
        <f t="shared" si="18"/>
        <v>0</v>
      </c>
      <c r="BJ120" s="18" t="s">
        <v>88</v>
      </c>
      <c r="BK120" s="146">
        <f t="shared" si="19"/>
        <v>0</v>
      </c>
      <c r="BL120" s="18" t="s">
        <v>318</v>
      </c>
      <c r="BM120" s="145" t="s">
        <v>672</v>
      </c>
    </row>
    <row r="121" spans="2:65" s="1" customFormat="1" ht="24.2" customHeight="1" x14ac:dyDescent="0.2">
      <c r="B121" s="34"/>
      <c r="C121" s="134" t="s">
        <v>510</v>
      </c>
      <c r="D121" s="134" t="s">
        <v>313</v>
      </c>
      <c r="E121" s="135" t="s">
        <v>7723</v>
      </c>
      <c r="F121" s="136" t="s">
        <v>7724</v>
      </c>
      <c r="G121" s="137" t="s">
        <v>250</v>
      </c>
      <c r="H121" s="138">
        <v>0.5</v>
      </c>
      <c r="I121" s="139"/>
      <c r="J121" s="140">
        <f t="shared" si="10"/>
        <v>0</v>
      </c>
      <c r="K121" s="136" t="s">
        <v>43</v>
      </c>
      <c r="L121" s="34"/>
      <c r="M121" s="141" t="s">
        <v>43</v>
      </c>
      <c r="N121" s="142" t="s">
        <v>52</v>
      </c>
      <c r="P121" s="143">
        <f t="shared" si="11"/>
        <v>0</v>
      </c>
      <c r="Q121" s="143">
        <v>0</v>
      </c>
      <c r="R121" s="143">
        <f t="shared" si="12"/>
        <v>0</v>
      </c>
      <c r="S121" s="143">
        <v>0</v>
      </c>
      <c r="T121" s="144">
        <f t="shared" si="13"/>
        <v>0</v>
      </c>
      <c r="AR121" s="145" t="s">
        <v>318</v>
      </c>
      <c r="AT121" s="145" t="s">
        <v>313</v>
      </c>
      <c r="AU121" s="145" t="s">
        <v>88</v>
      </c>
      <c r="AY121" s="18" t="s">
        <v>311</v>
      </c>
      <c r="BE121" s="146">
        <f t="shared" si="14"/>
        <v>0</v>
      </c>
      <c r="BF121" s="146">
        <f t="shared" si="15"/>
        <v>0</v>
      </c>
      <c r="BG121" s="146">
        <f t="shared" si="16"/>
        <v>0</v>
      </c>
      <c r="BH121" s="146">
        <f t="shared" si="17"/>
        <v>0</v>
      </c>
      <c r="BI121" s="146">
        <f t="shared" si="18"/>
        <v>0</v>
      </c>
      <c r="BJ121" s="18" t="s">
        <v>88</v>
      </c>
      <c r="BK121" s="146">
        <f t="shared" si="19"/>
        <v>0</v>
      </c>
      <c r="BL121" s="18" t="s">
        <v>318</v>
      </c>
      <c r="BM121" s="145" t="s">
        <v>686</v>
      </c>
    </row>
    <row r="122" spans="2:65" s="1" customFormat="1" ht="24.2" customHeight="1" x14ac:dyDescent="0.2">
      <c r="B122" s="34"/>
      <c r="C122" s="134" t="s">
        <v>518</v>
      </c>
      <c r="D122" s="134" t="s">
        <v>313</v>
      </c>
      <c r="E122" s="135" t="s">
        <v>7725</v>
      </c>
      <c r="F122" s="136" t="s">
        <v>7726</v>
      </c>
      <c r="G122" s="137" t="s">
        <v>7727</v>
      </c>
      <c r="H122" s="138">
        <v>10</v>
      </c>
      <c r="I122" s="139"/>
      <c r="J122" s="140">
        <f t="shared" si="10"/>
        <v>0</v>
      </c>
      <c r="K122" s="136" t="s">
        <v>43</v>
      </c>
      <c r="L122" s="34"/>
      <c r="M122" s="141" t="s">
        <v>43</v>
      </c>
      <c r="N122" s="142" t="s">
        <v>52</v>
      </c>
      <c r="P122" s="143">
        <f t="shared" si="11"/>
        <v>0</v>
      </c>
      <c r="Q122" s="143">
        <v>0</v>
      </c>
      <c r="R122" s="143">
        <f t="shared" si="12"/>
        <v>0</v>
      </c>
      <c r="S122" s="143">
        <v>0</v>
      </c>
      <c r="T122" s="144">
        <f t="shared" si="13"/>
        <v>0</v>
      </c>
      <c r="AR122" s="145" t="s">
        <v>318</v>
      </c>
      <c r="AT122" s="145" t="s">
        <v>313</v>
      </c>
      <c r="AU122" s="145" t="s">
        <v>88</v>
      </c>
      <c r="AY122" s="18" t="s">
        <v>311</v>
      </c>
      <c r="BE122" s="146">
        <f t="shared" si="14"/>
        <v>0</v>
      </c>
      <c r="BF122" s="146">
        <f t="shared" si="15"/>
        <v>0</v>
      </c>
      <c r="BG122" s="146">
        <f t="shared" si="16"/>
        <v>0</v>
      </c>
      <c r="BH122" s="146">
        <f t="shared" si="17"/>
        <v>0</v>
      </c>
      <c r="BI122" s="146">
        <f t="shared" si="18"/>
        <v>0</v>
      </c>
      <c r="BJ122" s="18" t="s">
        <v>88</v>
      </c>
      <c r="BK122" s="146">
        <f t="shared" si="19"/>
        <v>0</v>
      </c>
      <c r="BL122" s="18" t="s">
        <v>318</v>
      </c>
      <c r="BM122" s="145" t="s">
        <v>698</v>
      </c>
    </row>
    <row r="123" spans="2:65" s="1" customFormat="1" ht="16.5" customHeight="1" x14ac:dyDescent="0.2">
      <c r="B123" s="34"/>
      <c r="C123" s="134" t="s">
        <v>523</v>
      </c>
      <c r="D123" s="134" t="s">
        <v>313</v>
      </c>
      <c r="E123" s="135" t="s">
        <v>7728</v>
      </c>
      <c r="F123" s="136" t="s">
        <v>7729</v>
      </c>
      <c r="G123" s="137" t="s">
        <v>2109</v>
      </c>
      <c r="H123" s="138">
        <v>1</v>
      </c>
      <c r="I123" s="139"/>
      <c r="J123" s="140">
        <f t="shared" si="10"/>
        <v>0</v>
      </c>
      <c r="K123" s="136" t="s">
        <v>43</v>
      </c>
      <c r="L123" s="34"/>
      <c r="M123" s="141" t="s">
        <v>43</v>
      </c>
      <c r="N123" s="142" t="s">
        <v>52</v>
      </c>
      <c r="P123" s="143">
        <f t="shared" si="11"/>
        <v>0</v>
      </c>
      <c r="Q123" s="143">
        <v>0</v>
      </c>
      <c r="R123" s="143">
        <f t="shared" si="12"/>
        <v>0</v>
      </c>
      <c r="S123" s="143">
        <v>0</v>
      </c>
      <c r="T123" s="144">
        <f t="shared" si="13"/>
        <v>0</v>
      </c>
      <c r="AR123" s="145" t="s">
        <v>318</v>
      </c>
      <c r="AT123" s="145" t="s">
        <v>313</v>
      </c>
      <c r="AU123" s="145" t="s">
        <v>88</v>
      </c>
      <c r="AY123" s="18" t="s">
        <v>311</v>
      </c>
      <c r="BE123" s="146">
        <f t="shared" si="14"/>
        <v>0</v>
      </c>
      <c r="BF123" s="146">
        <f t="shared" si="15"/>
        <v>0</v>
      </c>
      <c r="BG123" s="146">
        <f t="shared" si="16"/>
        <v>0</v>
      </c>
      <c r="BH123" s="146">
        <f t="shared" si="17"/>
        <v>0</v>
      </c>
      <c r="BI123" s="146">
        <f t="shared" si="18"/>
        <v>0</v>
      </c>
      <c r="BJ123" s="18" t="s">
        <v>88</v>
      </c>
      <c r="BK123" s="146">
        <f t="shared" si="19"/>
        <v>0</v>
      </c>
      <c r="BL123" s="18" t="s">
        <v>318</v>
      </c>
      <c r="BM123" s="145" t="s">
        <v>709</v>
      </c>
    </row>
    <row r="124" spans="2:65" s="1" customFormat="1" ht="16.5" customHeight="1" x14ac:dyDescent="0.2">
      <c r="B124" s="34"/>
      <c r="C124" s="134" t="s">
        <v>528</v>
      </c>
      <c r="D124" s="134" t="s">
        <v>313</v>
      </c>
      <c r="E124" s="135" t="s">
        <v>7730</v>
      </c>
      <c r="F124" s="136" t="s">
        <v>7731</v>
      </c>
      <c r="G124" s="137" t="s">
        <v>7727</v>
      </c>
      <c r="H124" s="138">
        <v>5</v>
      </c>
      <c r="I124" s="139"/>
      <c r="J124" s="140">
        <f t="shared" si="10"/>
        <v>0</v>
      </c>
      <c r="K124" s="136" t="s">
        <v>43</v>
      </c>
      <c r="L124" s="34"/>
      <c r="M124" s="141" t="s">
        <v>43</v>
      </c>
      <c r="N124" s="142" t="s">
        <v>52</v>
      </c>
      <c r="P124" s="143">
        <f t="shared" si="11"/>
        <v>0</v>
      </c>
      <c r="Q124" s="143">
        <v>0</v>
      </c>
      <c r="R124" s="143">
        <f t="shared" si="12"/>
        <v>0</v>
      </c>
      <c r="S124" s="143">
        <v>0</v>
      </c>
      <c r="T124" s="144">
        <f t="shared" si="13"/>
        <v>0</v>
      </c>
      <c r="AR124" s="145" t="s">
        <v>318</v>
      </c>
      <c r="AT124" s="145" t="s">
        <v>313</v>
      </c>
      <c r="AU124" s="145" t="s">
        <v>88</v>
      </c>
      <c r="AY124" s="18" t="s">
        <v>311</v>
      </c>
      <c r="BE124" s="146">
        <f t="shared" si="14"/>
        <v>0</v>
      </c>
      <c r="BF124" s="146">
        <f t="shared" si="15"/>
        <v>0</v>
      </c>
      <c r="BG124" s="146">
        <f t="shared" si="16"/>
        <v>0</v>
      </c>
      <c r="BH124" s="146">
        <f t="shared" si="17"/>
        <v>0</v>
      </c>
      <c r="BI124" s="146">
        <f t="shared" si="18"/>
        <v>0</v>
      </c>
      <c r="BJ124" s="18" t="s">
        <v>88</v>
      </c>
      <c r="BK124" s="146">
        <f t="shared" si="19"/>
        <v>0</v>
      </c>
      <c r="BL124" s="18" t="s">
        <v>318</v>
      </c>
      <c r="BM124" s="145" t="s">
        <v>720</v>
      </c>
    </row>
    <row r="125" spans="2:65" s="1" customFormat="1" ht="24.2" customHeight="1" x14ac:dyDescent="0.2">
      <c r="B125" s="34"/>
      <c r="C125" s="134" t="s">
        <v>533</v>
      </c>
      <c r="D125" s="134" t="s">
        <v>313</v>
      </c>
      <c r="E125" s="135" t="s">
        <v>7732</v>
      </c>
      <c r="F125" s="136" t="s">
        <v>7733</v>
      </c>
      <c r="G125" s="137" t="s">
        <v>2109</v>
      </c>
      <c r="H125" s="138">
        <v>1</v>
      </c>
      <c r="I125" s="139"/>
      <c r="J125" s="140">
        <f t="shared" si="10"/>
        <v>0</v>
      </c>
      <c r="K125" s="136" t="s">
        <v>43</v>
      </c>
      <c r="L125" s="34"/>
      <c r="M125" s="141" t="s">
        <v>43</v>
      </c>
      <c r="N125" s="142" t="s">
        <v>52</v>
      </c>
      <c r="P125" s="143">
        <f t="shared" si="11"/>
        <v>0</v>
      </c>
      <c r="Q125" s="143">
        <v>0</v>
      </c>
      <c r="R125" s="143">
        <f t="shared" si="12"/>
        <v>0</v>
      </c>
      <c r="S125" s="143">
        <v>0</v>
      </c>
      <c r="T125" s="144">
        <f t="shared" si="13"/>
        <v>0</v>
      </c>
      <c r="AR125" s="145" t="s">
        <v>318</v>
      </c>
      <c r="AT125" s="145" t="s">
        <v>313</v>
      </c>
      <c r="AU125" s="145" t="s">
        <v>88</v>
      </c>
      <c r="AY125" s="18" t="s">
        <v>311</v>
      </c>
      <c r="BE125" s="146">
        <f t="shared" si="14"/>
        <v>0</v>
      </c>
      <c r="BF125" s="146">
        <f t="shared" si="15"/>
        <v>0</v>
      </c>
      <c r="BG125" s="146">
        <f t="shared" si="16"/>
        <v>0</v>
      </c>
      <c r="BH125" s="146">
        <f t="shared" si="17"/>
        <v>0</v>
      </c>
      <c r="BI125" s="146">
        <f t="shared" si="18"/>
        <v>0</v>
      </c>
      <c r="BJ125" s="18" t="s">
        <v>88</v>
      </c>
      <c r="BK125" s="146">
        <f t="shared" si="19"/>
        <v>0</v>
      </c>
      <c r="BL125" s="18" t="s">
        <v>318</v>
      </c>
      <c r="BM125" s="145" t="s">
        <v>732</v>
      </c>
    </row>
    <row r="126" spans="2:65" s="1" customFormat="1" ht="24.2" customHeight="1" x14ac:dyDescent="0.2">
      <c r="B126" s="34"/>
      <c r="C126" s="134" t="s">
        <v>539</v>
      </c>
      <c r="D126" s="134" t="s">
        <v>313</v>
      </c>
      <c r="E126" s="135" t="s">
        <v>7734</v>
      </c>
      <c r="F126" s="136" t="s">
        <v>7735</v>
      </c>
      <c r="G126" s="137" t="s">
        <v>2109</v>
      </c>
      <c r="H126" s="138">
        <v>1</v>
      </c>
      <c r="I126" s="139"/>
      <c r="J126" s="140">
        <f t="shared" si="10"/>
        <v>0</v>
      </c>
      <c r="K126" s="136" t="s">
        <v>43</v>
      </c>
      <c r="L126" s="34"/>
      <c r="M126" s="141" t="s">
        <v>43</v>
      </c>
      <c r="N126" s="142" t="s">
        <v>52</v>
      </c>
      <c r="P126" s="143">
        <f t="shared" si="11"/>
        <v>0</v>
      </c>
      <c r="Q126" s="143">
        <v>0</v>
      </c>
      <c r="R126" s="143">
        <f t="shared" si="12"/>
        <v>0</v>
      </c>
      <c r="S126" s="143">
        <v>0</v>
      </c>
      <c r="T126" s="144">
        <f t="shared" si="13"/>
        <v>0</v>
      </c>
      <c r="AR126" s="145" t="s">
        <v>318</v>
      </c>
      <c r="AT126" s="145" t="s">
        <v>313</v>
      </c>
      <c r="AU126" s="145" t="s">
        <v>88</v>
      </c>
      <c r="AY126" s="18" t="s">
        <v>311</v>
      </c>
      <c r="BE126" s="146">
        <f t="shared" si="14"/>
        <v>0</v>
      </c>
      <c r="BF126" s="146">
        <f t="shared" si="15"/>
        <v>0</v>
      </c>
      <c r="BG126" s="146">
        <f t="shared" si="16"/>
        <v>0</v>
      </c>
      <c r="BH126" s="146">
        <f t="shared" si="17"/>
        <v>0</v>
      </c>
      <c r="BI126" s="146">
        <f t="shared" si="18"/>
        <v>0</v>
      </c>
      <c r="BJ126" s="18" t="s">
        <v>88</v>
      </c>
      <c r="BK126" s="146">
        <f t="shared" si="19"/>
        <v>0</v>
      </c>
      <c r="BL126" s="18" t="s">
        <v>318</v>
      </c>
      <c r="BM126" s="145" t="s">
        <v>743</v>
      </c>
    </row>
    <row r="127" spans="2:65" s="1" customFormat="1" ht="37.9" customHeight="1" x14ac:dyDescent="0.2">
      <c r="B127" s="34"/>
      <c r="C127" s="134" t="s">
        <v>545</v>
      </c>
      <c r="D127" s="134" t="s">
        <v>313</v>
      </c>
      <c r="E127" s="135" t="s">
        <v>7736</v>
      </c>
      <c r="F127" s="136" t="s">
        <v>7737</v>
      </c>
      <c r="G127" s="137" t="s">
        <v>2109</v>
      </c>
      <c r="H127" s="138">
        <v>1</v>
      </c>
      <c r="I127" s="139"/>
      <c r="J127" s="140">
        <f t="shared" si="10"/>
        <v>0</v>
      </c>
      <c r="K127" s="136" t="s">
        <v>43</v>
      </c>
      <c r="L127" s="34"/>
      <c r="M127" s="141" t="s">
        <v>43</v>
      </c>
      <c r="N127" s="142" t="s">
        <v>52</v>
      </c>
      <c r="P127" s="143">
        <f t="shared" si="11"/>
        <v>0</v>
      </c>
      <c r="Q127" s="143">
        <v>0</v>
      </c>
      <c r="R127" s="143">
        <f t="shared" si="12"/>
        <v>0</v>
      </c>
      <c r="S127" s="143">
        <v>0</v>
      </c>
      <c r="T127" s="144">
        <f t="shared" si="13"/>
        <v>0</v>
      </c>
      <c r="AR127" s="145" t="s">
        <v>318</v>
      </c>
      <c r="AT127" s="145" t="s">
        <v>313</v>
      </c>
      <c r="AU127" s="145" t="s">
        <v>88</v>
      </c>
      <c r="AY127" s="18" t="s">
        <v>311</v>
      </c>
      <c r="BE127" s="146">
        <f t="shared" si="14"/>
        <v>0</v>
      </c>
      <c r="BF127" s="146">
        <f t="shared" si="15"/>
        <v>0</v>
      </c>
      <c r="BG127" s="146">
        <f t="shared" si="16"/>
        <v>0</v>
      </c>
      <c r="BH127" s="146">
        <f t="shared" si="17"/>
        <v>0</v>
      </c>
      <c r="BI127" s="146">
        <f t="shared" si="18"/>
        <v>0</v>
      </c>
      <c r="BJ127" s="18" t="s">
        <v>88</v>
      </c>
      <c r="BK127" s="146">
        <f t="shared" si="19"/>
        <v>0</v>
      </c>
      <c r="BL127" s="18" t="s">
        <v>318</v>
      </c>
      <c r="BM127" s="145" t="s">
        <v>758</v>
      </c>
    </row>
    <row r="128" spans="2:65" s="1" customFormat="1" ht="16.5" customHeight="1" x14ac:dyDescent="0.2">
      <c r="B128" s="34"/>
      <c r="C128" s="134" t="s">
        <v>551</v>
      </c>
      <c r="D128" s="134" t="s">
        <v>313</v>
      </c>
      <c r="E128" s="135" t="s">
        <v>7753</v>
      </c>
      <c r="F128" s="136" t="s">
        <v>7739</v>
      </c>
      <c r="G128" s="137" t="s">
        <v>2109</v>
      </c>
      <c r="H128" s="138">
        <v>1</v>
      </c>
      <c r="I128" s="139"/>
      <c r="J128" s="140">
        <f t="shared" si="10"/>
        <v>0</v>
      </c>
      <c r="K128" s="136" t="s">
        <v>43</v>
      </c>
      <c r="L128" s="34"/>
      <c r="M128" s="200" t="s">
        <v>43</v>
      </c>
      <c r="N128" s="201" t="s">
        <v>52</v>
      </c>
      <c r="O128" s="195"/>
      <c r="P128" s="202">
        <f t="shared" si="11"/>
        <v>0</v>
      </c>
      <c r="Q128" s="202">
        <v>0</v>
      </c>
      <c r="R128" s="202">
        <f t="shared" si="12"/>
        <v>0</v>
      </c>
      <c r="S128" s="202">
        <v>0</v>
      </c>
      <c r="T128" s="203">
        <f t="shared" si="13"/>
        <v>0</v>
      </c>
      <c r="AR128" s="145" t="s">
        <v>318</v>
      </c>
      <c r="AT128" s="145" t="s">
        <v>313</v>
      </c>
      <c r="AU128" s="145" t="s">
        <v>88</v>
      </c>
      <c r="AY128" s="18" t="s">
        <v>311</v>
      </c>
      <c r="BE128" s="146">
        <f t="shared" si="14"/>
        <v>0</v>
      </c>
      <c r="BF128" s="146">
        <f t="shared" si="15"/>
        <v>0</v>
      </c>
      <c r="BG128" s="146">
        <f t="shared" si="16"/>
        <v>0</v>
      </c>
      <c r="BH128" s="146">
        <f t="shared" si="17"/>
        <v>0</v>
      </c>
      <c r="BI128" s="146">
        <f t="shared" si="18"/>
        <v>0</v>
      </c>
      <c r="BJ128" s="18" t="s">
        <v>88</v>
      </c>
      <c r="BK128" s="146">
        <f t="shared" si="19"/>
        <v>0</v>
      </c>
      <c r="BL128" s="18" t="s">
        <v>318</v>
      </c>
      <c r="BM128" s="145" t="s">
        <v>776</v>
      </c>
    </row>
    <row r="129" spans="2:12" s="1" customFormat="1" ht="6.95" customHeight="1" x14ac:dyDescent="0.2">
      <c r="B129" s="43"/>
      <c r="C129" s="44"/>
      <c r="D129" s="44"/>
      <c r="E129" s="44"/>
      <c r="F129" s="44"/>
      <c r="G129" s="44"/>
      <c r="H129" s="44"/>
      <c r="I129" s="44"/>
      <c r="J129" s="44"/>
      <c r="K129" s="44"/>
      <c r="L129" s="34"/>
    </row>
  </sheetData>
  <sheetProtection algorithmName="SHA-512" hashValue="sLHYtGI2+RXBxCGtT+AH4Pi+417XenpcgsOx4v1cO/hYdL8ooD53W8ahk8Vuj4JdyljX9GEahbQHWL0CNbI8dQ==" saltValue="xHmQrcL0gMRc/6nBKnEwkfljHzBj3pp6DqqyGNkwtQaX78GhJnL7qPXgy9QBSu6evjeHzlFWDnRZlgzOLD7RnQ==" spinCount="100000" sheet="1" objects="1" scenarios="1" formatColumns="0" formatRows="0" autoFilter="0"/>
  <autoFilter ref="C85:K128" xr:uid="{00000000-0009-0000-0000-00002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2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222</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7659</v>
      </c>
      <c r="F9" s="341"/>
      <c r="G9" s="341"/>
      <c r="H9" s="341"/>
      <c r="L9" s="34"/>
    </row>
    <row r="10" spans="2:46" s="1" customFormat="1" ht="12" customHeight="1" x14ac:dyDescent="0.2">
      <c r="B10" s="34"/>
      <c r="D10" s="28" t="s">
        <v>267</v>
      </c>
      <c r="L10" s="34"/>
    </row>
    <row r="11" spans="2:46" s="1" customFormat="1" ht="16.5" customHeight="1" x14ac:dyDescent="0.2">
      <c r="B11" s="34"/>
      <c r="E11" s="322" t="s">
        <v>7754</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ROUND(J86,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ROUND((SUM(BE86:BE126)),  2)</f>
        <v>0</v>
      </c>
      <c r="I35" s="96">
        <v>0.21</v>
      </c>
      <c r="J35" s="84">
        <f>ROUND(((SUM(BE86:BE126))*I35),  2)</f>
        <v>0</v>
      </c>
      <c r="L35" s="34"/>
    </row>
    <row r="36" spans="2:12" s="1" customFormat="1" ht="14.45" customHeight="1" x14ac:dyDescent="0.2">
      <c r="B36" s="34"/>
      <c r="E36" s="28" t="s">
        <v>53</v>
      </c>
      <c r="F36" s="84">
        <f>ROUND((SUM(BF86:BF126)),  2)</f>
        <v>0</v>
      </c>
      <c r="I36" s="96">
        <v>0.12</v>
      </c>
      <c r="J36" s="84">
        <f>ROUND(((SUM(BF86:BF126))*I36),  2)</f>
        <v>0</v>
      </c>
      <c r="L36" s="34"/>
    </row>
    <row r="37" spans="2:12" s="1" customFormat="1" ht="14.45" hidden="1" customHeight="1" x14ac:dyDescent="0.2">
      <c r="B37" s="34"/>
      <c r="E37" s="28" t="s">
        <v>54</v>
      </c>
      <c r="F37" s="84">
        <f>ROUND((SUM(BG86:BG126)),  2)</f>
        <v>0</v>
      </c>
      <c r="I37" s="96">
        <v>0.21</v>
      </c>
      <c r="J37" s="84">
        <f>0</f>
        <v>0</v>
      </c>
      <c r="L37" s="34"/>
    </row>
    <row r="38" spans="2:12" s="1" customFormat="1" ht="14.45" hidden="1" customHeight="1" x14ac:dyDescent="0.2">
      <c r="B38" s="34"/>
      <c r="E38" s="28" t="s">
        <v>55</v>
      </c>
      <c r="F38" s="84">
        <f>ROUND((SUM(BH86:BH126)),  2)</f>
        <v>0</v>
      </c>
      <c r="I38" s="96">
        <v>0.12</v>
      </c>
      <c r="J38" s="84">
        <f>0</f>
        <v>0</v>
      </c>
      <c r="L38" s="34"/>
    </row>
    <row r="39" spans="2:12" s="1" customFormat="1" ht="14.45" hidden="1" customHeight="1" x14ac:dyDescent="0.2">
      <c r="B39" s="34"/>
      <c r="E39" s="28" t="s">
        <v>56</v>
      </c>
      <c r="F39" s="84">
        <f>ROUND((SUM(BI86:BI126)),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7659</v>
      </c>
      <c r="F52" s="341"/>
      <c r="G52" s="341"/>
      <c r="H52" s="341"/>
      <c r="L52" s="34"/>
    </row>
    <row r="53" spans="2:47" s="1" customFormat="1" ht="12" customHeight="1" x14ac:dyDescent="0.2">
      <c r="B53" s="34"/>
      <c r="C53" s="28" t="s">
        <v>267</v>
      </c>
      <c r="L53" s="34"/>
    </row>
    <row r="54" spans="2:47" s="1" customFormat="1" ht="16.5" customHeight="1" x14ac:dyDescent="0.2">
      <c r="B54" s="34"/>
      <c r="E54" s="322" t="str">
        <f>E11</f>
        <v>D145c - SO08</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J86</f>
        <v>0</v>
      </c>
      <c r="L63" s="34"/>
      <c r="AU63" s="18" t="s">
        <v>272</v>
      </c>
    </row>
    <row r="64" spans="2:47" s="8" customFormat="1" ht="24.95" customHeight="1" x14ac:dyDescent="0.2">
      <c r="B64" s="106"/>
      <c r="D64" s="107" t="s">
        <v>7755</v>
      </c>
      <c r="E64" s="108"/>
      <c r="F64" s="108"/>
      <c r="G64" s="108"/>
      <c r="H64" s="108"/>
      <c r="I64" s="108"/>
      <c r="J64" s="109">
        <f>J87</f>
        <v>0</v>
      </c>
      <c r="L64" s="106"/>
    </row>
    <row r="65" spans="2:12" s="1" customFormat="1" ht="21.75" customHeight="1" x14ac:dyDescent="0.2">
      <c r="B65" s="34"/>
      <c r="L65" s="34"/>
    </row>
    <row r="66" spans="2:12" s="1" customFormat="1" ht="6.95" customHeight="1" x14ac:dyDescent="0.2">
      <c r="B66" s="43"/>
      <c r="C66" s="44"/>
      <c r="D66" s="44"/>
      <c r="E66" s="44"/>
      <c r="F66" s="44"/>
      <c r="G66" s="44"/>
      <c r="H66" s="44"/>
      <c r="I66" s="44"/>
      <c r="J66" s="44"/>
      <c r="K66" s="44"/>
      <c r="L66" s="34"/>
    </row>
    <row r="70" spans="2:12" s="1" customFormat="1" ht="6.95" customHeight="1" x14ac:dyDescent="0.2">
      <c r="B70" s="45"/>
      <c r="C70" s="46"/>
      <c r="D70" s="46"/>
      <c r="E70" s="46"/>
      <c r="F70" s="46"/>
      <c r="G70" s="46"/>
      <c r="H70" s="46"/>
      <c r="I70" s="46"/>
      <c r="J70" s="46"/>
      <c r="K70" s="46"/>
      <c r="L70" s="34"/>
    </row>
    <row r="71" spans="2:12" s="1" customFormat="1" ht="24.95" customHeight="1" x14ac:dyDescent="0.2">
      <c r="B71" s="34"/>
      <c r="C71" s="22" t="s">
        <v>296</v>
      </c>
      <c r="L71" s="34"/>
    </row>
    <row r="72" spans="2:12" s="1" customFormat="1" ht="6.95" customHeight="1" x14ac:dyDescent="0.2">
      <c r="B72" s="34"/>
      <c r="L72" s="34"/>
    </row>
    <row r="73" spans="2:12" s="1" customFormat="1" ht="12" customHeight="1" x14ac:dyDescent="0.2">
      <c r="B73" s="34"/>
      <c r="C73" s="28" t="s">
        <v>16</v>
      </c>
      <c r="L73" s="34"/>
    </row>
    <row r="74" spans="2:12" s="1" customFormat="1" ht="16.5" customHeight="1" x14ac:dyDescent="0.2">
      <c r="B74" s="34"/>
      <c r="E74" s="339" t="str">
        <f>E7</f>
        <v>Stavba č. 3145 TV Vinoř, etapa 0012 – ČOV Vinoř</v>
      </c>
      <c r="F74" s="340"/>
      <c r="G74" s="340"/>
      <c r="H74" s="340"/>
      <c r="L74" s="34"/>
    </row>
    <row r="75" spans="2:12" ht="12" customHeight="1" x14ac:dyDescent="0.2">
      <c r="B75" s="21"/>
      <c r="C75" s="28" t="s">
        <v>265</v>
      </c>
      <c r="L75" s="21"/>
    </row>
    <row r="76" spans="2:12" s="1" customFormat="1" ht="16.5" customHeight="1" x14ac:dyDescent="0.2">
      <c r="B76" s="34"/>
      <c r="E76" s="339" t="s">
        <v>7659</v>
      </c>
      <c r="F76" s="341"/>
      <c r="G76" s="341"/>
      <c r="H76" s="341"/>
      <c r="L76" s="34"/>
    </row>
    <row r="77" spans="2:12" s="1" customFormat="1" ht="12" customHeight="1" x14ac:dyDescent="0.2">
      <c r="B77" s="34"/>
      <c r="C77" s="28" t="s">
        <v>267</v>
      </c>
      <c r="L77" s="34"/>
    </row>
    <row r="78" spans="2:12" s="1" customFormat="1" ht="16.5" customHeight="1" x14ac:dyDescent="0.2">
      <c r="B78" s="34"/>
      <c r="E78" s="322" t="str">
        <f>E11</f>
        <v>D145c - SO08</v>
      </c>
      <c r="F78" s="341"/>
      <c r="G78" s="341"/>
      <c r="H78" s="341"/>
      <c r="L78" s="34"/>
    </row>
    <row r="79" spans="2:12" s="1" customFormat="1" ht="6.95" customHeight="1" x14ac:dyDescent="0.2">
      <c r="B79" s="34"/>
      <c r="L79" s="34"/>
    </row>
    <row r="80" spans="2:12" s="1" customFormat="1" ht="12" customHeight="1" x14ac:dyDescent="0.2">
      <c r="B80" s="34"/>
      <c r="C80" s="28" t="s">
        <v>22</v>
      </c>
      <c r="F80" s="26" t="str">
        <f>F14</f>
        <v>Praha</v>
      </c>
      <c r="I80" s="28" t="s">
        <v>24</v>
      </c>
      <c r="J80" s="51" t="str">
        <f>IF(J14="","",J14)</f>
        <v>5.8.2025 - revize</v>
      </c>
      <c r="L80" s="34"/>
    </row>
    <row r="81" spans="2:65" s="1" customFormat="1" ht="6.95" customHeight="1" x14ac:dyDescent="0.2">
      <c r="B81" s="34"/>
      <c r="L81" s="34"/>
    </row>
    <row r="82" spans="2:65" s="1" customFormat="1" ht="25.7" customHeight="1" x14ac:dyDescent="0.2">
      <c r="B82" s="34"/>
      <c r="C82" s="28" t="s">
        <v>29</v>
      </c>
      <c r="F82" s="26" t="str">
        <f>E17</f>
        <v>PVS, a.s, Evropská 866/67, Praha 6, 160 00</v>
      </c>
      <c r="I82" s="28" t="s">
        <v>37</v>
      </c>
      <c r="J82" s="32" t="str">
        <f>E23</f>
        <v>d plus projektová a inženýrská a.s.</v>
      </c>
      <c r="L82" s="34"/>
    </row>
    <row r="83" spans="2:65" s="1" customFormat="1" ht="15.2" customHeight="1" x14ac:dyDescent="0.2">
      <c r="B83" s="34"/>
      <c r="C83" s="28" t="s">
        <v>35</v>
      </c>
      <c r="F83" s="26" t="str">
        <f>IF(E20="","",E20)</f>
        <v>Vyplň údaj</v>
      </c>
      <c r="I83" s="28" t="s">
        <v>42</v>
      </c>
      <c r="J83" s="32" t="str">
        <f>E26</f>
        <v xml:space="preserve"> </v>
      </c>
      <c r="L83" s="34"/>
    </row>
    <row r="84" spans="2:65" s="1" customFormat="1" ht="10.35" customHeight="1" x14ac:dyDescent="0.2">
      <c r="B84" s="34"/>
      <c r="L84" s="34"/>
    </row>
    <row r="85" spans="2:65" s="10" customFormat="1" ht="29.25" customHeight="1" x14ac:dyDescent="0.2">
      <c r="B85" s="114"/>
      <c r="C85" s="115" t="s">
        <v>297</v>
      </c>
      <c r="D85" s="116" t="s">
        <v>66</v>
      </c>
      <c r="E85" s="116" t="s">
        <v>62</v>
      </c>
      <c r="F85" s="116" t="s">
        <v>63</v>
      </c>
      <c r="G85" s="116" t="s">
        <v>298</v>
      </c>
      <c r="H85" s="116" t="s">
        <v>299</v>
      </c>
      <c r="I85" s="116" t="s">
        <v>300</v>
      </c>
      <c r="J85" s="116" t="s">
        <v>271</v>
      </c>
      <c r="K85" s="117" t="s">
        <v>301</v>
      </c>
      <c r="L85" s="114"/>
      <c r="M85" s="58" t="s">
        <v>43</v>
      </c>
      <c r="N85" s="59" t="s">
        <v>51</v>
      </c>
      <c r="O85" s="59" t="s">
        <v>302</v>
      </c>
      <c r="P85" s="59" t="s">
        <v>303</v>
      </c>
      <c r="Q85" s="59" t="s">
        <v>304</v>
      </c>
      <c r="R85" s="59" t="s">
        <v>305</v>
      </c>
      <c r="S85" s="59" t="s">
        <v>306</v>
      </c>
      <c r="T85" s="60" t="s">
        <v>307</v>
      </c>
    </row>
    <row r="86" spans="2:65" s="1" customFormat="1" ht="22.9" customHeight="1" x14ac:dyDescent="0.25">
      <c r="B86" s="34"/>
      <c r="C86" s="63" t="s">
        <v>308</v>
      </c>
      <c r="J86" s="118">
        <f>BK86</f>
        <v>0</v>
      </c>
      <c r="L86" s="34"/>
      <c r="M86" s="61"/>
      <c r="N86" s="52"/>
      <c r="O86" s="52"/>
      <c r="P86" s="119">
        <f>P87</f>
        <v>0</v>
      </c>
      <c r="Q86" s="52"/>
      <c r="R86" s="119">
        <f>R87</f>
        <v>0</v>
      </c>
      <c r="S86" s="52"/>
      <c r="T86" s="120">
        <f>T87</f>
        <v>0</v>
      </c>
      <c r="AT86" s="18" t="s">
        <v>80</v>
      </c>
      <c r="AU86" s="18" t="s">
        <v>272</v>
      </c>
      <c r="BK86" s="121">
        <f>BK87</f>
        <v>0</v>
      </c>
    </row>
    <row r="87" spans="2:65" s="11" customFormat="1" ht="25.9" customHeight="1" x14ac:dyDescent="0.2">
      <c r="B87" s="122"/>
      <c r="D87" s="123" t="s">
        <v>80</v>
      </c>
      <c r="E87" s="124" t="s">
        <v>4839</v>
      </c>
      <c r="F87" s="124" t="s">
        <v>7756</v>
      </c>
      <c r="I87" s="125"/>
      <c r="J87" s="126">
        <f>BK87</f>
        <v>0</v>
      </c>
      <c r="L87" s="122"/>
      <c r="M87" s="127"/>
      <c r="P87" s="128">
        <f>SUM(P88:P126)</f>
        <v>0</v>
      </c>
      <c r="R87" s="128">
        <f>SUM(R88:R126)</f>
        <v>0</v>
      </c>
      <c r="T87" s="129">
        <f>SUM(T88:T126)</f>
        <v>0</v>
      </c>
      <c r="AR87" s="123" t="s">
        <v>88</v>
      </c>
      <c r="AT87" s="130" t="s">
        <v>80</v>
      </c>
      <c r="AU87" s="130" t="s">
        <v>81</v>
      </c>
      <c r="AY87" s="123" t="s">
        <v>311</v>
      </c>
      <c r="BK87" s="131">
        <f>SUM(BK88:BK126)</f>
        <v>0</v>
      </c>
    </row>
    <row r="88" spans="2:65" s="1" customFormat="1" ht="16.5" customHeight="1" x14ac:dyDescent="0.2">
      <c r="B88" s="34"/>
      <c r="C88" s="134" t="s">
        <v>88</v>
      </c>
      <c r="D88" s="134" t="s">
        <v>313</v>
      </c>
      <c r="E88" s="135" t="s">
        <v>7662</v>
      </c>
      <c r="F88" s="136" t="s">
        <v>7663</v>
      </c>
      <c r="G88" s="137" t="s">
        <v>2109</v>
      </c>
      <c r="H88" s="138">
        <v>18</v>
      </c>
      <c r="I88" s="139"/>
      <c r="J88" s="140">
        <f>ROUND(I88*H88,2)</f>
        <v>0</v>
      </c>
      <c r="K88" s="136" t="s">
        <v>43</v>
      </c>
      <c r="L88" s="34"/>
      <c r="M88" s="141" t="s">
        <v>43</v>
      </c>
      <c r="N88" s="142" t="s">
        <v>52</v>
      </c>
      <c r="P88" s="143">
        <f>O88*H88</f>
        <v>0</v>
      </c>
      <c r="Q88" s="143">
        <v>0</v>
      </c>
      <c r="R88" s="143">
        <f>Q88*H88</f>
        <v>0</v>
      </c>
      <c r="S88" s="143">
        <v>0</v>
      </c>
      <c r="T88" s="144">
        <f>S88*H88</f>
        <v>0</v>
      </c>
      <c r="AR88" s="145" t="s">
        <v>318</v>
      </c>
      <c r="AT88" s="145" t="s">
        <v>313</v>
      </c>
      <c r="AU88" s="145" t="s">
        <v>88</v>
      </c>
      <c r="AY88" s="18" t="s">
        <v>311</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318</v>
      </c>
      <c r="BM88" s="145" t="s">
        <v>90</v>
      </c>
    </row>
    <row r="89" spans="2:65" s="1" customFormat="1" ht="39" x14ac:dyDescent="0.2">
      <c r="B89" s="34"/>
      <c r="D89" s="152" t="s">
        <v>668</v>
      </c>
      <c r="F89" s="182" t="s">
        <v>7664</v>
      </c>
      <c r="I89" s="149"/>
      <c r="L89" s="34"/>
      <c r="M89" s="150"/>
      <c r="T89" s="55"/>
      <c r="AT89" s="18" t="s">
        <v>668</v>
      </c>
      <c r="AU89" s="18" t="s">
        <v>88</v>
      </c>
    </row>
    <row r="90" spans="2:65" s="1" customFormat="1" ht="16.5" customHeight="1" x14ac:dyDescent="0.2">
      <c r="B90" s="34"/>
      <c r="C90" s="134" t="s">
        <v>90</v>
      </c>
      <c r="D90" s="134" t="s">
        <v>313</v>
      </c>
      <c r="E90" s="135" t="s">
        <v>7757</v>
      </c>
      <c r="F90" s="136" t="s">
        <v>7758</v>
      </c>
      <c r="G90" s="137" t="s">
        <v>2109</v>
      </c>
      <c r="H90" s="138">
        <v>1</v>
      </c>
      <c r="I90" s="139"/>
      <c r="J90" s="140">
        <f>ROUND(I90*H90,2)</f>
        <v>0</v>
      </c>
      <c r="K90" s="136" t="s">
        <v>43</v>
      </c>
      <c r="L90" s="34"/>
      <c r="M90" s="141" t="s">
        <v>43</v>
      </c>
      <c r="N90" s="142" t="s">
        <v>52</v>
      </c>
      <c r="P90" s="143">
        <f>O90*H90</f>
        <v>0</v>
      </c>
      <c r="Q90" s="143">
        <v>0</v>
      </c>
      <c r="R90" s="143">
        <f>Q90*H90</f>
        <v>0</v>
      </c>
      <c r="S90" s="143">
        <v>0</v>
      </c>
      <c r="T90" s="144">
        <f>S90*H90</f>
        <v>0</v>
      </c>
      <c r="AR90" s="145" t="s">
        <v>318</v>
      </c>
      <c r="AT90" s="145" t="s">
        <v>313</v>
      </c>
      <c r="AU90" s="145" t="s">
        <v>88</v>
      </c>
      <c r="AY90" s="18" t="s">
        <v>311</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318</v>
      </c>
      <c r="BM90" s="145" t="s">
        <v>318</v>
      </c>
    </row>
    <row r="91" spans="2:65" s="1" customFormat="1" ht="39" x14ac:dyDescent="0.2">
      <c r="B91" s="34"/>
      <c r="D91" s="152" t="s">
        <v>668</v>
      </c>
      <c r="F91" s="182" t="s">
        <v>7759</v>
      </c>
      <c r="I91" s="149"/>
      <c r="L91" s="34"/>
      <c r="M91" s="150"/>
      <c r="T91" s="55"/>
      <c r="AT91" s="18" t="s">
        <v>668</v>
      </c>
      <c r="AU91" s="18" t="s">
        <v>88</v>
      </c>
    </row>
    <row r="92" spans="2:65" s="1" customFormat="1" ht="24.2" customHeight="1" x14ac:dyDescent="0.2">
      <c r="B92" s="34"/>
      <c r="C92" s="134" t="s">
        <v>96</v>
      </c>
      <c r="D92" s="134" t="s">
        <v>313</v>
      </c>
      <c r="E92" s="135" t="s">
        <v>7668</v>
      </c>
      <c r="F92" s="136" t="s">
        <v>7669</v>
      </c>
      <c r="G92" s="137" t="s">
        <v>2109</v>
      </c>
      <c r="H92" s="138">
        <v>18</v>
      </c>
      <c r="I92" s="139"/>
      <c r="J92" s="140">
        <f>ROUND(I92*H92,2)</f>
        <v>0</v>
      </c>
      <c r="K92" s="136" t="s">
        <v>43</v>
      </c>
      <c r="L92" s="34"/>
      <c r="M92" s="141" t="s">
        <v>43</v>
      </c>
      <c r="N92" s="142" t="s">
        <v>52</v>
      </c>
      <c r="P92" s="143">
        <f>O92*H92</f>
        <v>0</v>
      </c>
      <c r="Q92" s="143">
        <v>0</v>
      </c>
      <c r="R92" s="143">
        <f>Q92*H92</f>
        <v>0</v>
      </c>
      <c r="S92" s="143">
        <v>0</v>
      </c>
      <c r="T92" s="144">
        <f>S92*H92</f>
        <v>0</v>
      </c>
      <c r="AR92" s="145" t="s">
        <v>318</v>
      </c>
      <c r="AT92" s="145" t="s">
        <v>313</v>
      </c>
      <c r="AU92" s="145" t="s">
        <v>88</v>
      </c>
      <c r="AY92" s="18" t="s">
        <v>311</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318</v>
      </c>
      <c r="BM92" s="145" t="s">
        <v>350</v>
      </c>
    </row>
    <row r="93" spans="2:65" s="1" customFormat="1" ht="24.2" customHeight="1" x14ac:dyDescent="0.2">
      <c r="B93" s="34"/>
      <c r="C93" s="134" t="s">
        <v>318</v>
      </c>
      <c r="D93" s="134" t="s">
        <v>313</v>
      </c>
      <c r="E93" s="135" t="s">
        <v>7760</v>
      </c>
      <c r="F93" s="136" t="s">
        <v>7761</v>
      </c>
      <c r="G93" s="137" t="s">
        <v>2109</v>
      </c>
      <c r="H93" s="138">
        <v>1</v>
      </c>
      <c r="I93" s="139"/>
      <c r="J93" s="140">
        <f>ROUND(I93*H93,2)</f>
        <v>0</v>
      </c>
      <c r="K93" s="136" t="s">
        <v>43</v>
      </c>
      <c r="L93" s="34"/>
      <c r="M93" s="141" t="s">
        <v>43</v>
      </c>
      <c r="N93" s="142" t="s">
        <v>52</v>
      </c>
      <c r="P93" s="143">
        <f>O93*H93</f>
        <v>0</v>
      </c>
      <c r="Q93" s="143">
        <v>0</v>
      </c>
      <c r="R93" s="143">
        <f>Q93*H93</f>
        <v>0</v>
      </c>
      <c r="S93" s="143">
        <v>0</v>
      </c>
      <c r="T93" s="144">
        <f>S93*H93</f>
        <v>0</v>
      </c>
      <c r="AR93" s="145" t="s">
        <v>318</v>
      </c>
      <c r="AT93" s="145" t="s">
        <v>313</v>
      </c>
      <c r="AU93" s="145" t="s">
        <v>88</v>
      </c>
      <c r="AY93" s="18" t="s">
        <v>311</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318</v>
      </c>
      <c r="BM93" s="145" t="s">
        <v>362</v>
      </c>
    </row>
    <row r="94" spans="2:65" s="1" customFormat="1" ht="48.75" x14ac:dyDescent="0.2">
      <c r="B94" s="34"/>
      <c r="D94" s="152" t="s">
        <v>668</v>
      </c>
      <c r="F94" s="182" t="s">
        <v>7762</v>
      </c>
      <c r="I94" s="149"/>
      <c r="L94" s="34"/>
      <c r="M94" s="150"/>
      <c r="T94" s="55"/>
      <c r="AT94" s="18" t="s">
        <v>668</v>
      </c>
      <c r="AU94" s="18" t="s">
        <v>88</v>
      </c>
    </row>
    <row r="95" spans="2:65" s="1" customFormat="1" ht="16.5" customHeight="1" x14ac:dyDescent="0.2">
      <c r="B95" s="34"/>
      <c r="C95" s="134" t="s">
        <v>344</v>
      </c>
      <c r="D95" s="134" t="s">
        <v>313</v>
      </c>
      <c r="E95" s="135" t="s">
        <v>7763</v>
      </c>
      <c r="F95" s="136" t="s">
        <v>7764</v>
      </c>
      <c r="G95" s="137" t="s">
        <v>2109</v>
      </c>
      <c r="H95" s="138">
        <v>1</v>
      </c>
      <c r="I95" s="139"/>
      <c r="J95" s="140">
        <f>ROUND(I95*H95,2)</f>
        <v>0</v>
      </c>
      <c r="K95" s="136" t="s">
        <v>43</v>
      </c>
      <c r="L95" s="34"/>
      <c r="M95" s="141" t="s">
        <v>43</v>
      </c>
      <c r="N95" s="142" t="s">
        <v>52</v>
      </c>
      <c r="P95" s="143">
        <f>O95*H95</f>
        <v>0</v>
      </c>
      <c r="Q95" s="143">
        <v>0</v>
      </c>
      <c r="R95" s="143">
        <f>Q95*H95</f>
        <v>0</v>
      </c>
      <c r="S95" s="143">
        <v>0</v>
      </c>
      <c r="T95" s="144">
        <f>S95*H95</f>
        <v>0</v>
      </c>
      <c r="AR95" s="145" t="s">
        <v>318</v>
      </c>
      <c r="AT95" s="145" t="s">
        <v>313</v>
      </c>
      <c r="AU95" s="145" t="s">
        <v>88</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318</v>
      </c>
      <c r="BM95" s="145" t="s">
        <v>376</v>
      </c>
    </row>
    <row r="96" spans="2:65" s="1" customFormat="1" ht="58.5" x14ac:dyDescent="0.2">
      <c r="B96" s="34"/>
      <c r="D96" s="152" t="s">
        <v>668</v>
      </c>
      <c r="F96" s="182" t="s">
        <v>7765</v>
      </c>
      <c r="I96" s="149"/>
      <c r="L96" s="34"/>
      <c r="M96" s="150"/>
      <c r="T96" s="55"/>
      <c r="AT96" s="18" t="s">
        <v>668</v>
      </c>
      <c r="AU96" s="18" t="s">
        <v>88</v>
      </c>
    </row>
    <row r="97" spans="2:65" s="1" customFormat="1" ht="16.5" customHeight="1" x14ac:dyDescent="0.2">
      <c r="B97" s="34"/>
      <c r="C97" s="134" t="s">
        <v>350</v>
      </c>
      <c r="D97" s="134" t="s">
        <v>313</v>
      </c>
      <c r="E97" s="135" t="s">
        <v>7766</v>
      </c>
      <c r="F97" s="136" t="s">
        <v>7767</v>
      </c>
      <c r="G97" s="137" t="s">
        <v>379</v>
      </c>
      <c r="H97" s="138">
        <v>47</v>
      </c>
      <c r="I97" s="139"/>
      <c r="J97" s="140">
        <f t="shared" ref="J97:J105" si="0">ROUND(I97*H97,2)</f>
        <v>0</v>
      </c>
      <c r="K97" s="136" t="s">
        <v>43</v>
      </c>
      <c r="L97" s="34"/>
      <c r="M97" s="141" t="s">
        <v>43</v>
      </c>
      <c r="N97" s="142" t="s">
        <v>52</v>
      </c>
      <c r="P97" s="143">
        <f t="shared" ref="P97:P105" si="1">O97*H97</f>
        <v>0</v>
      </c>
      <c r="Q97" s="143">
        <v>0</v>
      </c>
      <c r="R97" s="143">
        <f t="shared" ref="R97:R105" si="2">Q97*H97</f>
        <v>0</v>
      </c>
      <c r="S97" s="143">
        <v>0</v>
      </c>
      <c r="T97" s="144">
        <f t="shared" ref="T97:T105" si="3">S97*H97</f>
        <v>0</v>
      </c>
      <c r="AR97" s="145" t="s">
        <v>318</v>
      </c>
      <c r="AT97" s="145" t="s">
        <v>313</v>
      </c>
      <c r="AU97" s="145" t="s">
        <v>88</v>
      </c>
      <c r="AY97" s="18" t="s">
        <v>311</v>
      </c>
      <c r="BE97" s="146">
        <f t="shared" ref="BE97:BE105" si="4">IF(N97="základní",J97,0)</f>
        <v>0</v>
      </c>
      <c r="BF97" s="146">
        <f t="shared" ref="BF97:BF105" si="5">IF(N97="snížená",J97,0)</f>
        <v>0</v>
      </c>
      <c r="BG97" s="146">
        <f t="shared" ref="BG97:BG105" si="6">IF(N97="zákl. přenesená",J97,0)</f>
        <v>0</v>
      </c>
      <c r="BH97" s="146">
        <f t="shared" ref="BH97:BH105" si="7">IF(N97="sníž. přenesená",J97,0)</f>
        <v>0</v>
      </c>
      <c r="BI97" s="146">
        <f t="shared" ref="BI97:BI105" si="8">IF(N97="nulová",J97,0)</f>
        <v>0</v>
      </c>
      <c r="BJ97" s="18" t="s">
        <v>88</v>
      </c>
      <c r="BK97" s="146">
        <f t="shared" ref="BK97:BK105" si="9">ROUND(I97*H97,2)</f>
        <v>0</v>
      </c>
      <c r="BL97" s="18" t="s">
        <v>318</v>
      </c>
      <c r="BM97" s="145" t="s">
        <v>8</v>
      </c>
    </row>
    <row r="98" spans="2:65" s="1" customFormat="1" ht="16.5" customHeight="1" x14ac:dyDescent="0.2">
      <c r="B98" s="34"/>
      <c r="C98" s="134" t="s">
        <v>356</v>
      </c>
      <c r="D98" s="134" t="s">
        <v>313</v>
      </c>
      <c r="E98" s="135" t="s">
        <v>7678</v>
      </c>
      <c r="F98" s="136" t="s">
        <v>7679</v>
      </c>
      <c r="G98" s="137" t="s">
        <v>379</v>
      </c>
      <c r="H98" s="138">
        <v>5</v>
      </c>
      <c r="I98" s="139"/>
      <c r="J98" s="140">
        <f t="shared" si="0"/>
        <v>0</v>
      </c>
      <c r="K98" s="136" t="s">
        <v>43</v>
      </c>
      <c r="L98" s="34"/>
      <c r="M98" s="141" t="s">
        <v>43</v>
      </c>
      <c r="N98" s="142" t="s">
        <v>52</v>
      </c>
      <c r="P98" s="143">
        <f t="shared" si="1"/>
        <v>0</v>
      </c>
      <c r="Q98" s="143">
        <v>0</v>
      </c>
      <c r="R98" s="143">
        <f t="shared" si="2"/>
        <v>0</v>
      </c>
      <c r="S98" s="143">
        <v>0</v>
      </c>
      <c r="T98" s="144">
        <f t="shared" si="3"/>
        <v>0</v>
      </c>
      <c r="AR98" s="145" t="s">
        <v>318</v>
      </c>
      <c r="AT98" s="145" t="s">
        <v>313</v>
      </c>
      <c r="AU98" s="145" t="s">
        <v>88</v>
      </c>
      <c r="AY98" s="18" t="s">
        <v>311</v>
      </c>
      <c r="BE98" s="146">
        <f t="shared" si="4"/>
        <v>0</v>
      </c>
      <c r="BF98" s="146">
        <f t="shared" si="5"/>
        <v>0</v>
      </c>
      <c r="BG98" s="146">
        <f t="shared" si="6"/>
        <v>0</v>
      </c>
      <c r="BH98" s="146">
        <f t="shared" si="7"/>
        <v>0</v>
      </c>
      <c r="BI98" s="146">
        <f t="shared" si="8"/>
        <v>0</v>
      </c>
      <c r="BJ98" s="18" t="s">
        <v>88</v>
      </c>
      <c r="BK98" s="146">
        <f t="shared" si="9"/>
        <v>0</v>
      </c>
      <c r="BL98" s="18" t="s">
        <v>318</v>
      </c>
      <c r="BM98" s="145" t="s">
        <v>404</v>
      </c>
    </row>
    <row r="99" spans="2:65" s="1" customFormat="1" ht="16.5" customHeight="1" x14ac:dyDescent="0.2">
      <c r="B99" s="34"/>
      <c r="C99" s="134" t="s">
        <v>362</v>
      </c>
      <c r="D99" s="134" t="s">
        <v>313</v>
      </c>
      <c r="E99" s="135" t="s">
        <v>7680</v>
      </c>
      <c r="F99" s="136" t="s">
        <v>7681</v>
      </c>
      <c r="G99" s="137" t="s">
        <v>379</v>
      </c>
      <c r="H99" s="138">
        <v>65</v>
      </c>
      <c r="I99" s="139"/>
      <c r="J99" s="140">
        <f t="shared" si="0"/>
        <v>0</v>
      </c>
      <c r="K99" s="136" t="s">
        <v>43</v>
      </c>
      <c r="L99" s="34"/>
      <c r="M99" s="141" t="s">
        <v>43</v>
      </c>
      <c r="N99" s="142" t="s">
        <v>52</v>
      </c>
      <c r="P99" s="143">
        <f t="shared" si="1"/>
        <v>0</v>
      </c>
      <c r="Q99" s="143">
        <v>0</v>
      </c>
      <c r="R99" s="143">
        <f t="shared" si="2"/>
        <v>0</v>
      </c>
      <c r="S99" s="143">
        <v>0</v>
      </c>
      <c r="T99" s="144">
        <f t="shared" si="3"/>
        <v>0</v>
      </c>
      <c r="AR99" s="145" t="s">
        <v>318</v>
      </c>
      <c r="AT99" s="145" t="s">
        <v>313</v>
      </c>
      <c r="AU99" s="145" t="s">
        <v>88</v>
      </c>
      <c r="AY99" s="18" t="s">
        <v>311</v>
      </c>
      <c r="BE99" s="146">
        <f t="shared" si="4"/>
        <v>0</v>
      </c>
      <c r="BF99" s="146">
        <f t="shared" si="5"/>
        <v>0</v>
      </c>
      <c r="BG99" s="146">
        <f t="shared" si="6"/>
        <v>0</v>
      </c>
      <c r="BH99" s="146">
        <f t="shared" si="7"/>
        <v>0</v>
      </c>
      <c r="BI99" s="146">
        <f t="shared" si="8"/>
        <v>0</v>
      </c>
      <c r="BJ99" s="18" t="s">
        <v>88</v>
      </c>
      <c r="BK99" s="146">
        <f t="shared" si="9"/>
        <v>0</v>
      </c>
      <c r="BL99" s="18" t="s">
        <v>318</v>
      </c>
      <c r="BM99" s="145" t="s">
        <v>417</v>
      </c>
    </row>
    <row r="100" spans="2:65" s="1" customFormat="1" ht="16.5" customHeight="1" x14ac:dyDescent="0.2">
      <c r="B100" s="34"/>
      <c r="C100" s="134" t="s">
        <v>368</v>
      </c>
      <c r="D100" s="134" t="s">
        <v>313</v>
      </c>
      <c r="E100" s="135" t="s">
        <v>7682</v>
      </c>
      <c r="F100" s="136" t="s">
        <v>7683</v>
      </c>
      <c r="G100" s="137" t="s">
        <v>379</v>
      </c>
      <c r="H100" s="138">
        <v>5</v>
      </c>
      <c r="I100" s="139"/>
      <c r="J100" s="140">
        <f t="shared" si="0"/>
        <v>0</v>
      </c>
      <c r="K100" s="136" t="s">
        <v>43</v>
      </c>
      <c r="L100" s="34"/>
      <c r="M100" s="141" t="s">
        <v>43</v>
      </c>
      <c r="N100" s="142" t="s">
        <v>52</v>
      </c>
      <c r="P100" s="143">
        <f t="shared" si="1"/>
        <v>0</v>
      </c>
      <c r="Q100" s="143">
        <v>0</v>
      </c>
      <c r="R100" s="143">
        <f t="shared" si="2"/>
        <v>0</v>
      </c>
      <c r="S100" s="143">
        <v>0</v>
      </c>
      <c r="T100" s="144">
        <f t="shared" si="3"/>
        <v>0</v>
      </c>
      <c r="AR100" s="145" t="s">
        <v>318</v>
      </c>
      <c r="AT100" s="145" t="s">
        <v>313</v>
      </c>
      <c r="AU100" s="145" t="s">
        <v>88</v>
      </c>
      <c r="AY100" s="18" t="s">
        <v>311</v>
      </c>
      <c r="BE100" s="146">
        <f t="shared" si="4"/>
        <v>0</v>
      </c>
      <c r="BF100" s="146">
        <f t="shared" si="5"/>
        <v>0</v>
      </c>
      <c r="BG100" s="146">
        <f t="shared" si="6"/>
        <v>0</v>
      </c>
      <c r="BH100" s="146">
        <f t="shared" si="7"/>
        <v>0</v>
      </c>
      <c r="BI100" s="146">
        <f t="shared" si="8"/>
        <v>0</v>
      </c>
      <c r="BJ100" s="18" t="s">
        <v>88</v>
      </c>
      <c r="BK100" s="146">
        <f t="shared" si="9"/>
        <v>0</v>
      </c>
      <c r="BL100" s="18" t="s">
        <v>318</v>
      </c>
      <c r="BM100" s="145" t="s">
        <v>427</v>
      </c>
    </row>
    <row r="101" spans="2:65" s="1" customFormat="1" ht="16.5" customHeight="1" x14ac:dyDescent="0.2">
      <c r="B101" s="34"/>
      <c r="C101" s="134" t="s">
        <v>376</v>
      </c>
      <c r="D101" s="134" t="s">
        <v>313</v>
      </c>
      <c r="E101" s="135" t="s">
        <v>7684</v>
      </c>
      <c r="F101" s="136" t="s">
        <v>7685</v>
      </c>
      <c r="G101" s="137" t="s">
        <v>379</v>
      </c>
      <c r="H101" s="138">
        <v>20</v>
      </c>
      <c r="I101" s="139"/>
      <c r="J101" s="140">
        <f t="shared" si="0"/>
        <v>0</v>
      </c>
      <c r="K101" s="136" t="s">
        <v>43</v>
      </c>
      <c r="L101" s="34"/>
      <c r="M101" s="141" t="s">
        <v>43</v>
      </c>
      <c r="N101" s="142" t="s">
        <v>52</v>
      </c>
      <c r="P101" s="143">
        <f t="shared" si="1"/>
        <v>0</v>
      </c>
      <c r="Q101" s="143">
        <v>0</v>
      </c>
      <c r="R101" s="143">
        <f t="shared" si="2"/>
        <v>0</v>
      </c>
      <c r="S101" s="143">
        <v>0</v>
      </c>
      <c r="T101" s="144">
        <f t="shared" si="3"/>
        <v>0</v>
      </c>
      <c r="AR101" s="145" t="s">
        <v>318</v>
      </c>
      <c r="AT101" s="145" t="s">
        <v>313</v>
      </c>
      <c r="AU101" s="145" t="s">
        <v>88</v>
      </c>
      <c r="AY101" s="18" t="s">
        <v>311</v>
      </c>
      <c r="BE101" s="146">
        <f t="shared" si="4"/>
        <v>0</v>
      </c>
      <c r="BF101" s="146">
        <f t="shared" si="5"/>
        <v>0</v>
      </c>
      <c r="BG101" s="146">
        <f t="shared" si="6"/>
        <v>0</v>
      </c>
      <c r="BH101" s="146">
        <f t="shared" si="7"/>
        <v>0</v>
      </c>
      <c r="BI101" s="146">
        <f t="shared" si="8"/>
        <v>0</v>
      </c>
      <c r="BJ101" s="18" t="s">
        <v>88</v>
      </c>
      <c r="BK101" s="146">
        <f t="shared" si="9"/>
        <v>0</v>
      </c>
      <c r="BL101" s="18" t="s">
        <v>318</v>
      </c>
      <c r="BM101" s="145" t="s">
        <v>438</v>
      </c>
    </row>
    <row r="102" spans="2:65" s="1" customFormat="1" ht="16.5" customHeight="1" x14ac:dyDescent="0.2">
      <c r="B102" s="34"/>
      <c r="C102" s="134" t="s">
        <v>384</v>
      </c>
      <c r="D102" s="134" t="s">
        <v>313</v>
      </c>
      <c r="E102" s="135" t="s">
        <v>7686</v>
      </c>
      <c r="F102" s="136" t="s">
        <v>7687</v>
      </c>
      <c r="G102" s="137" t="s">
        <v>379</v>
      </c>
      <c r="H102" s="138">
        <v>7</v>
      </c>
      <c r="I102" s="139"/>
      <c r="J102" s="140">
        <f t="shared" si="0"/>
        <v>0</v>
      </c>
      <c r="K102" s="136" t="s">
        <v>43</v>
      </c>
      <c r="L102" s="34"/>
      <c r="M102" s="141" t="s">
        <v>43</v>
      </c>
      <c r="N102" s="142" t="s">
        <v>52</v>
      </c>
      <c r="P102" s="143">
        <f t="shared" si="1"/>
        <v>0</v>
      </c>
      <c r="Q102" s="143">
        <v>0</v>
      </c>
      <c r="R102" s="143">
        <f t="shared" si="2"/>
        <v>0</v>
      </c>
      <c r="S102" s="143">
        <v>0</v>
      </c>
      <c r="T102" s="144">
        <f t="shared" si="3"/>
        <v>0</v>
      </c>
      <c r="AR102" s="145" t="s">
        <v>318</v>
      </c>
      <c r="AT102" s="145" t="s">
        <v>313</v>
      </c>
      <c r="AU102" s="145" t="s">
        <v>88</v>
      </c>
      <c r="AY102" s="18" t="s">
        <v>311</v>
      </c>
      <c r="BE102" s="146">
        <f t="shared" si="4"/>
        <v>0</v>
      </c>
      <c r="BF102" s="146">
        <f t="shared" si="5"/>
        <v>0</v>
      </c>
      <c r="BG102" s="146">
        <f t="shared" si="6"/>
        <v>0</v>
      </c>
      <c r="BH102" s="146">
        <f t="shared" si="7"/>
        <v>0</v>
      </c>
      <c r="BI102" s="146">
        <f t="shared" si="8"/>
        <v>0</v>
      </c>
      <c r="BJ102" s="18" t="s">
        <v>88</v>
      </c>
      <c r="BK102" s="146">
        <f t="shared" si="9"/>
        <v>0</v>
      </c>
      <c r="BL102" s="18" t="s">
        <v>318</v>
      </c>
      <c r="BM102" s="145" t="s">
        <v>455</v>
      </c>
    </row>
    <row r="103" spans="2:65" s="1" customFormat="1" ht="16.5" customHeight="1" x14ac:dyDescent="0.2">
      <c r="B103" s="34"/>
      <c r="C103" s="134" t="s">
        <v>8</v>
      </c>
      <c r="D103" s="134" t="s">
        <v>313</v>
      </c>
      <c r="E103" s="135" t="s">
        <v>7688</v>
      </c>
      <c r="F103" s="136" t="s">
        <v>7689</v>
      </c>
      <c r="G103" s="137" t="s">
        <v>2109</v>
      </c>
      <c r="H103" s="138">
        <v>8</v>
      </c>
      <c r="I103" s="139"/>
      <c r="J103" s="140">
        <f t="shared" si="0"/>
        <v>0</v>
      </c>
      <c r="K103" s="136" t="s">
        <v>43</v>
      </c>
      <c r="L103" s="34"/>
      <c r="M103" s="141" t="s">
        <v>43</v>
      </c>
      <c r="N103" s="142" t="s">
        <v>52</v>
      </c>
      <c r="P103" s="143">
        <f t="shared" si="1"/>
        <v>0</v>
      </c>
      <c r="Q103" s="143">
        <v>0</v>
      </c>
      <c r="R103" s="143">
        <f t="shared" si="2"/>
        <v>0</v>
      </c>
      <c r="S103" s="143">
        <v>0</v>
      </c>
      <c r="T103" s="144">
        <f t="shared" si="3"/>
        <v>0</v>
      </c>
      <c r="AR103" s="145" t="s">
        <v>318</v>
      </c>
      <c r="AT103" s="145" t="s">
        <v>313</v>
      </c>
      <c r="AU103" s="145" t="s">
        <v>88</v>
      </c>
      <c r="AY103" s="18" t="s">
        <v>311</v>
      </c>
      <c r="BE103" s="146">
        <f t="shared" si="4"/>
        <v>0</v>
      </c>
      <c r="BF103" s="146">
        <f t="shared" si="5"/>
        <v>0</v>
      </c>
      <c r="BG103" s="146">
        <f t="shared" si="6"/>
        <v>0</v>
      </c>
      <c r="BH103" s="146">
        <f t="shared" si="7"/>
        <v>0</v>
      </c>
      <c r="BI103" s="146">
        <f t="shared" si="8"/>
        <v>0</v>
      </c>
      <c r="BJ103" s="18" t="s">
        <v>88</v>
      </c>
      <c r="BK103" s="146">
        <f t="shared" si="9"/>
        <v>0</v>
      </c>
      <c r="BL103" s="18" t="s">
        <v>318</v>
      </c>
      <c r="BM103" s="145" t="s">
        <v>476</v>
      </c>
    </row>
    <row r="104" spans="2:65" s="1" customFormat="1" ht="16.5" customHeight="1" x14ac:dyDescent="0.2">
      <c r="B104" s="34"/>
      <c r="C104" s="134" t="s">
        <v>399</v>
      </c>
      <c r="D104" s="134" t="s">
        <v>313</v>
      </c>
      <c r="E104" s="135" t="s">
        <v>7768</v>
      </c>
      <c r="F104" s="136" t="s">
        <v>7691</v>
      </c>
      <c r="G104" s="137" t="s">
        <v>2033</v>
      </c>
      <c r="H104" s="138">
        <v>1</v>
      </c>
      <c r="I104" s="139"/>
      <c r="J104" s="140">
        <f t="shared" si="0"/>
        <v>0</v>
      </c>
      <c r="K104" s="136" t="s">
        <v>43</v>
      </c>
      <c r="L104" s="34"/>
      <c r="M104" s="141" t="s">
        <v>43</v>
      </c>
      <c r="N104" s="142" t="s">
        <v>52</v>
      </c>
      <c r="P104" s="143">
        <f t="shared" si="1"/>
        <v>0</v>
      </c>
      <c r="Q104" s="143">
        <v>0</v>
      </c>
      <c r="R104" s="143">
        <f t="shared" si="2"/>
        <v>0</v>
      </c>
      <c r="S104" s="143">
        <v>0</v>
      </c>
      <c r="T104" s="144">
        <f t="shared" si="3"/>
        <v>0</v>
      </c>
      <c r="AR104" s="145" t="s">
        <v>318</v>
      </c>
      <c r="AT104" s="145" t="s">
        <v>313</v>
      </c>
      <c r="AU104" s="145" t="s">
        <v>88</v>
      </c>
      <c r="AY104" s="18" t="s">
        <v>311</v>
      </c>
      <c r="BE104" s="146">
        <f t="shared" si="4"/>
        <v>0</v>
      </c>
      <c r="BF104" s="146">
        <f t="shared" si="5"/>
        <v>0</v>
      </c>
      <c r="BG104" s="146">
        <f t="shared" si="6"/>
        <v>0</v>
      </c>
      <c r="BH104" s="146">
        <f t="shared" si="7"/>
        <v>0</v>
      </c>
      <c r="BI104" s="146">
        <f t="shared" si="8"/>
        <v>0</v>
      </c>
      <c r="BJ104" s="18" t="s">
        <v>88</v>
      </c>
      <c r="BK104" s="146">
        <f t="shared" si="9"/>
        <v>0</v>
      </c>
      <c r="BL104" s="18" t="s">
        <v>318</v>
      </c>
      <c r="BM104" s="145" t="s">
        <v>490</v>
      </c>
    </row>
    <row r="105" spans="2:65" s="1" customFormat="1" ht="16.5" customHeight="1" x14ac:dyDescent="0.2">
      <c r="B105" s="34"/>
      <c r="C105" s="134" t="s">
        <v>404</v>
      </c>
      <c r="D105" s="134" t="s">
        <v>313</v>
      </c>
      <c r="E105" s="135" t="s">
        <v>7692</v>
      </c>
      <c r="F105" s="136" t="s">
        <v>7693</v>
      </c>
      <c r="G105" s="137" t="s">
        <v>2109</v>
      </c>
      <c r="H105" s="138">
        <v>25</v>
      </c>
      <c r="I105" s="139"/>
      <c r="J105" s="140">
        <f t="shared" si="0"/>
        <v>0</v>
      </c>
      <c r="K105" s="136" t="s">
        <v>43</v>
      </c>
      <c r="L105" s="34"/>
      <c r="M105" s="141" t="s">
        <v>43</v>
      </c>
      <c r="N105" s="142" t="s">
        <v>52</v>
      </c>
      <c r="P105" s="143">
        <f t="shared" si="1"/>
        <v>0</v>
      </c>
      <c r="Q105" s="143">
        <v>0</v>
      </c>
      <c r="R105" s="143">
        <f t="shared" si="2"/>
        <v>0</v>
      </c>
      <c r="S105" s="143">
        <v>0</v>
      </c>
      <c r="T105" s="144">
        <f t="shared" si="3"/>
        <v>0</v>
      </c>
      <c r="AR105" s="145" t="s">
        <v>318</v>
      </c>
      <c r="AT105" s="145" t="s">
        <v>313</v>
      </c>
      <c r="AU105" s="145" t="s">
        <v>88</v>
      </c>
      <c r="AY105" s="18" t="s">
        <v>311</v>
      </c>
      <c r="BE105" s="146">
        <f t="shared" si="4"/>
        <v>0</v>
      </c>
      <c r="BF105" s="146">
        <f t="shared" si="5"/>
        <v>0</v>
      </c>
      <c r="BG105" s="146">
        <f t="shared" si="6"/>
        <v>0</v>
      </c>
      <c r="BH105" s="146">
        <f t="shared" si="7"/>
        <v>0</v>
      </c>
      <c r="BI105" s="146">
        <f t="shared" si="8"/>
        <v>0</v>
      </c>
      <c r="BJ105" s="18" t="s">
        <v>88</v>
      </c>
      <c r="BK105" s="146">
        <f t="shared" si="9"/>
        <v>0</v>
      </c>
      <c r="BL105" s="18" t="s">
        <v>318</v>
      </c>
      <c r="BM105" s="145" t="s">
        <v>502</v>
      </c>
    </row>
    <row r="106" spans="2:65" s="1" customFormat="1" ht="29.25" x14ac:dyDescent="0.2">
      <c r="B106" s="34"/>
      <c r="D106" s="152" t="s">
        <v>668</v>
      </c>
      <c r="F106" s="182" t="s">
        <v>7694</v>
      </c>
      <c r="I106" s="149"/>
      <c r="L106" s="34"/>
      <c r="M106" s="150"/>
      <c r="T106" s="55"/>
      <c r="AT106" s="18" t="s">
        <v>668</v>
      </c>
      <c r="AU106" s="18" t="s">
        <v>88</v>
      </c>
    </row>
    <row r="107" spans="2:65" s="1" customFormat="1" ht="37.9" customHeight="1" x14ac:dyDescent="0.2">
      <c r="B107" s="34"/>
      <c r="C107" s="134" t="s">
        <v>411</v>
      </c>
      <c r="D107" s="134" t="s">
        <v>313</v>
      </c>
      <c r="E107" s="135" t="s">
        <v>7695</v>
      </c>
      <c r="F107" s="136" t="s">
        <v>7696</v>
      </c>
      <c r="G107" s="137" t="s">
        <v>379</v>
      </c>
      <c r="H107" s="138">
        <v>8</v>
      </c>
      <c r="I107" s="139"/>
      <c r="J107" s="140">
        <f t="shared" ref="J107:J126" si="10">ROUND(I107*H107,2)</f>
        <v>0</v>
      </c>
      <c r="K107" s="136" t="s">
        <v>43</v>
      </c>
      <c r="L107" s="34"/>
      <c r="M107" s="141" t="s">
        <v>43</v>
      </c>
      <c r="N107" s="142" t="s">
        <v>52</v>
      </c>
      <c r="P107" s="143">
        <f t="shared" ref="P107:P126" si="11">O107*H107</f>
        <v>0</v>
      </c>
      <c r="Q107" s="143">
        <v>0</v>
      </c>
      <c r="R107" s="143">
        <f t="shared" ref="R107:R126" si="12">Q107*H107</f>
        <v>0</v>
      </c>
      <c r="S107" s="143">
        <v>0</v>
      </c>
      <c r="T107" s="144">
        <f t="shared" ref="T107:T126" si="13">S107*H107</f>
        <v>0</v>
      </c>
      <c r="AR107" s="145" t="s">
        <v>318</v>
      </c>
      <c r="AT107" s="145" t="s">
        <v>313</v>
      </c>
      <c r="AU107" s="145" t="s">
        <v>88</v>
      </c>
      <c r="AY107" s="18" t="s">
        <v>311</v>
      </c>
      <c r="BE107" s="146">
        <f t="shared" ref="BE107:BE126" si="14">IF(N107="základní",J107,0)</f>
        <v>0</v>
      </c>
      <c r="BF107" s="146">
        <f t="shared" ref="BF107:BF126" si="15">IF(N107="snížená",J107,0)</f>
        <v>0</v>
      </c>
      <c r="BG107" s="146">
        <f t="shared" ref="BG107:BG126" si="16">IF(N107="zákl. přenesená",J107,0)</f>
        <v>0</v>
      </c>
      <c r="BH107" s="146">
        <f t="shared" ref="BH107:BH126" si="17">IF(N107="sníž. přenesená",J107,0)</f>
        <v>0</v>
      </c>
      <c r="BI107" s="146">
        <f t="shared" ref="BI107:BI126" si="18">IF(N107="nulová",J107,0)</f>
        <v>0</v>
      </c>
      <c r="BJ107" s="18" t="s">
        <v>88</v>
      </c>
      <c r="BK107" s="146">
        <f t="shared" ref="BK107:BK126" si="19">ROUND(I107*H107,2)</f>
        <v>0</v>
      </c>
      <c r="BL107" s="18" t="s">
        <v>318</v>
      </c>
      <c r="BM107" s="145" t="s">
        <v>518</v>
      </c>
    </row>
    <row r="108" spans="2:65" s="1" customFormat="1" ht="33" customHeight="1" x14ac:dyDescent="0.2">
      <c r="B108" s="34"/>
      <c r="C108" s="134" t="s">
        <v>417</v>
      </c>
      <c r="D108" s="134" t="s">
        <v>313</v>
      </c>
      <c r="E108" s="135" t="s">
        <v>7697</v>
      </c>
      <c r="F108" s="136" t="s">
        <v>7698</v>
      </c>
      <c r="G108" s="137" t="s">
        <v>379</v>
      </c>
      <c r="H108" s="138">
        <v>8</v>
      </c>
      <c r="I108" s="139"/>
      <c r="J108" s="140">
        <f t="shared" si="10"/>
        <v>0</v>
      </c>
      <c r="K108" s="136" t="s">
        <v>43</v>
      </c>
      <c r="L108" s="34"/>
      <c r="M108" s="141" t="s">
        <v>43</v>
      </c>
      <c r="N108" s="142" t="s">
        <v>52</v>
      </c>
      <c r="P108" s="143">
        <f t="shared" si="11"/>
        <v>0</v>
      </c>
      <c r="Q108" s="143">
        <v>0</v>
      </c>
      <c r="R108" s="143">
        <f t="shared" si="12"/>
        <v>0</v>
      </c>
      <c r="S108" s="143">
        <v>0</v>
      </c>
      <c r="T108" s="144">
        <f t="shared" si="13"/>
        <v>0</v>
      </c>
      <c r="AR108" s="145" t="s">
        <v>318</v>
      </c>
      <c r="AT108" s="145" t="s">
        <v>313</v>
      </c>
      <c r="AU108" s="145" t="s">
        <v>88</v>
      </c>
      <c r="AY108" s="18" t="s">
        <v>311</v>
      </c>
      <c r="BE108" s="146">
        <f t="shared" si="14"/>
        <v>0</v>
      </c>
      <c r="BF108" s="146">
        <f t="shared" si="15"/>
        <v>0</v>
      </c>
      <c r="BG108" s="146">
        <f t="shared" si="16"/>
        <v>0</v>
      </c>
      <c r="BH108" s="146">
        <f t="shared" si="17"/>
        <v>0</v>
      </c>
      <c r="BI108" s="146">
        <f t="shared" si="18"/>
        <v>0</v>
      </c>
      <c r="BJ108" s="18" t="s">
        <v>88</v>
      </c>
      <c r="BK108" s="146">
        <f t="shared" si="19"/>
        <v>0</v>
      </c>
      <c r="BL108" s="18" t="s">
        <v>318</v>
      </c>
      <c r="BM108" s="145" t="s">
        <v>528</v>
      </c>
    </row>
    <row r="109" spans="2:65" s="1" customFormat="1" ht="33" customHeight="1" x14ac:dyDescent="0.2">
      <c r="B109" s="34"/>
      <c r="C109" s="134" t="s">
        <v>202</v>
      </c>
      <c r="D109" s="134" t="s">
        <v>313</v>
      </c>
      <c r="E109" s="135" t="s">
        <v>7699</v>
      </c>
      <c r="F109" s="136" t="s">
        <v>7700</v>
      </c>
      <c r="G109" s="137" t="s">
        <v>379</v>
      </c>
      <c r="H109" s="138">
        <v>2</v>
      </c>
      <c r="I109" s="139"/>
      <c r="J109" s="140">
        <f t="shared" si="10"/>
        <v>0</v>
      </c>
      <c r="K109" s="136" t="s">
        <v>43</v>
      </c>
      <c r="L109" s="34"/>
      <c r="M109" s="141" t="s">
        <v>43</v>
      </c>
      <c r="N109" s="142" t="s">
        <v>52</v>
      </c>
      <c r="P109" s="143">
        <f t="shared" si="11"/>
        <v>0</v>
      </c>
      <c r="Q109" s="143">
        <v>0</v>
      </c>
      <c r="R109" s="143">
        <f t="shared" si="12"/>
        <v>0</v>
      </c>
      <c r="S109" s="143">
        <v>0</v>
      </c>
      <c r="T109" s="144">
        <f t="shared" si="13"/>
        <v>0</v>
      </c>
      <c r="AR109" s="145" t="s">
        <v>318</v>
      </c>
      <c r="AT109" s="145" t="s">
        <v>313</v>
      </c>
      <c r="AU109" s="145" t="s">
        <v>88</v>
      </c>
      <c r="AY109" s="18" t="s">
        <v>311</v>
      </c>
      <c r="BE109" s="146">
        <f t="shared" si="14"/>
        <v>0</v>
      </c>
      <c r="BF109" s="146">
        <f t="shared" si="15"/>
        <v>0</v>
      </c>
      <c r="BG109" s="146">
        <f t="shared" si="16"/>
        <v>0</v>
      </c>
      <c r="BH109" s="146">
        <f t="shared" si="17"/>
        <v>0</v>
      </c>
      <c r="BI109" s="146">
        <f t="shared" si="18"/>
        <v>0</v>
      </c>
      <c r="BJ109" s="18" t="s">
        <v>88</v>
      </c>
      <c r="BK109" s="146">
        <f t="shared" si="19"/>
        <v>0</v>
      </c>
      <c r="BL109" s="18" t="s">
        <v>318</v>
      </c>
      <c r="BM109" s="145" t="s">
        <v>539</v>
      </c>
    </row>
    <row r="110" spans="2:65" s="1" customFormat="1" ht="33" customHeight="1" x14ac:dyDescent="0.2">
      <c r="B110" s="34"/>
      <c r="C110" s="134" t="s">
        <v>427</v>
      </c>
      <c r="D110" s="134" t="s">
        <v>313</v>
      </c>
      <c r="E110" s="135" t="s">
        <v>7701</v>
      </c>
      <c r="F110" s="136" t="s">
        <v>7702</v>
      </c>
      <c r="G110" s="137" t="s">
        <v>379</v>
      </c>
      <c r="H110" s="138">
        <v>2</v>
      </c>
      <c r="I110" s="139"/>
      <c r="J110" s="140">
        <f t="shared" si="10"/>
        <v>0</v>
      </c>
      <c r="K110" s="136" t="s">
        <v>43</v>
      </c>
      <c r="L110" s="34"/>
      <c r="M110" s="141" t="s">
        <v>43</v>
      </c>
      <c r="N110" s="142" t="s">
        <v>52</v>
      </c>
      <c r="P110" s="143">
        <f t="shared" si="11"/>
        <v>0</v>
      </c>
      <c r="Q110" s="143">
        <v>0</v>
      </c>
      <c r="R110" s="143">
        <f t="shared" si="12"/>
        <v>0</v>
      </c>
      <c r="S110" s="143">
        <v>0</v>
      </c>
      <c r="T110" s="144">
        <f t="shared" si="13"/>
        <v>0</v>
      </c>
      <c r="AR110" s="145" t="s">
        <v>318</v>
      </c>
      <c r="AT110" s="145" t="s">
        <v>313</v>
      </c>
      <c r="AU110" s="145" t="s">
        <v>88</v>
      </c>
      <c r="AY110" s="18" t="s">
        <v>311</v>
      </c>
      <c r="BE110" s="146">
        <f t="shared" si="14"/>
        <v>0</v>
      </c>
      <c r="BF110" s="146">
        <f t="shared" si="15"/>
        <v>0</v>
      </c>
      <c r="BG110" s="146">
        <f t="shared" si="16"/>
        <v>0</v>
      </c>
      <c r="BH110" s="146">
        <f t="shared" si="17"/>
        <v>0</v>
      </c>
      <c r="BI110" s="146">
        <f t="shared" si="18"/>
        <v>0</v>
      </c>
      <c r="BJ110" s="18" t="s">
        <v>88</v>
      </c>
      <c r="BK110" s="146">
        <f t="shared" si="19"/>
        <v>0</v>
      </c>
      <c r="BL110" s="18" t="s">
        <v>318</v>
      </c>
      <c r="BM110" s="145" t="s">
        <v>551</v>
      </c>
    </row>
    <row r="111" spans="2:65" s="1" customFormat="1" ht="33" customHeight="1" x14ac:dyDescent="0.2">
      <c r="B111" s="34"/>
      <c r="C111" s="134" t="s">
        <v>208</v>
      </c>
      <c r="D111" s="134" t="s">
        <v>313</v>
      </c>
      <c r="E111" s="135" t="s">
        <v>7705</v>
      </c>
      <c r="F111" s="136" t="s">
        <v>7706</v>
      </c>
      <c r="G111" s="137" t="s">
        <v>379</v>
      </c>
      <c r="H111" s="138">
        <v>5</v>
      </c>
      <c r="I111" s="139"/>
      <c r="J111" s="140">
        <f t="shared" si="10"/>
        <v>0</v>
      </c>
      <c r="K111" s="136" t="s">
        <v>43</v>
      </c>
      <c r="L111" s="34"/>
      <c r="M111" s="141" t="s">
        <v>43</v>
      </c>
      <c r="N111" s="142" t="s">
        <v>52</v>
      </c>
      <c r="P111" s="143">
        <f t="shared" si="11"/>
        <v>0</v>
      </c>
      <c r="Q111" s="143">
        <v>0</v>
      </c>
      <c r="R111" s="143">
        <f t="shared" si="12"/>
        <v>0</v>
      </c>
      <c r="S111" s="143">
        <v>0</v>
      </c>
      <c r="T111" s="144">
        <f t="shared" si="13"/>
        <v>0</v>
      </c>
      <c r="AR111" s="145" t="s">
        <v>318</v>
      </c>
      <c r="AT111" s="145" t="s">
        <v>313</v>
      </c>
      <c r="AU111" s="145" t="s">
        <v>88</v>
      </c>
      <c r="AY111" s="18" t="s">
        <v>311</v>
      </c>
      <c r="BE111" s="146">
        <f t="shared" si="14"/>
        <v>0</v>
      </c>
      <c r="BF111" s="146">
        <f t="shared" si="15"/>
        <v>0</v>
      </c>
      <c r="BG111" s="146">
        <f t="shared" si="16"/>
        <v>0</v>
      </c>
      <c r="BH111" s="146">
        <f t="shared" si="17"/>
        <v>0</v>
      </c>
      <c r="BI111" s="146">
        <f t="shared" si="18"/>
        <v>0</v>
      </c>
      <c r="BJ111" s="18" t="s">
        <v>88</v>
      </c>
      <c r="BK111" s="146">
        <f t="shared" si="19"/>
        <v>0</v>
      </c>
      <c r="BL111" s="18" t="s">
        <v>318</v>
      </c>
      <c r="BM111" s="145" t="s">
        <v>562</v>
      </c>
    </row>
    <row r="112" spans="2:65" s="1" customFormat="1" ht="33" customHeight="1" x14ac:dyDescent="0.2">
      <c r="B112" s="34"/>
      <c r="C112" s="134" t="s">
        <v>438</v>
      </c>
      <c r="D112" s="134" t="s">
        <v>313</v>
      </c>
      <c r="E112" s="135" t="s">
        <v>7707</v>
      </c>
      <c r="F112" s="136" t="s">
        <v>7708</v>
      </c>
      <c r="G112" s="137" t="s">
        <v>379</v>
      </c>
      <c r="H112" s="138">
        <v>5</v>
      </c>
      <c r="I112" s="139"/>
      <c r="J112" s="140">
        <f t="shared" si="10"/>
        <v>0</v>
      </c>
      <c r="K112" s="136" t="s">
        <v>43</v>
      </c>
      <c r="L112" s="34"/>
      <c r="M112" s="141" t="s">
        <v>43</v>
      </c>
      <c r="N112" s="142" t="s">
        <v>52</v>
      </c>
      <c r="P112" s="143">
        <f t="shared" si="11"/>
        <v>0</v>
      </c>
      <c r="Q112" s="143">
        <v>0</v>
      </c>
      <c r="R112" s="143">
        <f t="shared" si="12"/>
        <v>0</v>
      </c>
      <c r="S112" s="143">
        <v>0</v>
      </c>
      <c r="T112" s="144">
        <f t="shared" si="13"/>
        <v>0</v>
      </c>
      <c r="AR112" s="145" t="s">
        <v>318</v>
      </c>
      <c r="AT112" s="145" t="s">
        <v>313</v>
      </c>
      <c r="AU112" s="145" t="s">
        <v>88</v>
      </c>
      <c r="AY112" s="18" t="s">
        <v>311</v>
      </c>
      <c r="BE112" s="146">
        <f t="shared" si="14"/>
        <v>0</v>
      </c>
      <c r="BF112" s="146">
        <f t="shared" si="15"/>
        <v>0</v>
      </c>
      <c r="BG112" s="146">
        <f t="shared" si="16"/>
        <v>0</v>
      </c>
      <c r="BH112" s="146">
        <f t="shared" si="17"/>
        <v>0</v>
      </c>
      <c r="BI112" s="146">
        <f t="shared" si="18"/>
        <v>0</v>
      </c>
      <c r="BJ112" s="18" t="s">
        <v>88</v>
      </c>
      <c r="BK112" s="146">
        <f t="shared" si="19"/>
        <v>0</v>
      </c>
      <c r="BL112" s="18" t="s">
        <v>318</v>
      </c>
      <c r="BM112" s="145" t="s">
        <v>575</v>
      </c>
    </row>
    <row r="113" spans="2:65" s="1" customFormat="1" ht="24.2" customHeight="1" x14ac:dyDescent="0.2">
      <c r="B113" s="34"/>
      <c r="C113" s="134" t="s">
        <v>7</v>
      </c>
      <c r="D113" s="134" t="s">
        <v>313</v>
      </c>
      <c r="E113" s="135" t="s">
        <v>7709</v>
      </c>
      <c r="F113" s="136" t="s">
        <v>7710</v>
      </c>
      <c r="G113" s="137" t="s">
        <v>379</v>
      </c>
      <c r="H113" s="138">
        <v>8</v>
      </c>
      <c r="I113" s="139"/>
      <c r="J113" s="140">
        <f t="shared" si="10"/>
        <v>0</v>
      </c>
      <c r="K113" s="136" t="s">
        <v>43</v>
      </c>
      <c r="L113" s="34"/>
      <c r="M113" s="141" t="s">
        <v>43</v>
      </c>
      <c r="N113" s="142" t="s">
        <v>52</v>
      </c>
      <c r="P113" s="143">
        <f t="shared" si="11"/>
        <v>0</v>
      </c>
      <c r="Q113" s="143">
        <v>0</v>
      </c>
      <c r="R113" s="143">
        <f t="shared" si="12"/>
        <v>0</v>
      </c>
      <c r="S113" s="143">
        <v>0</v>
      </c>
      <c r="T113" s="144">
        <f t="shared" si="13"/>
        <v>0</v>
      </c>
      <c r="AR113" s="145" t="s">
        <v>318</v>
      </c>
      <c r="AT113" s="145" t="s">
        <v>313</v>
      </c>
      <c r="AU113" s="145" t="s">
        <v>88</v>
      </c>
      <c r="AY113" s="18" t="s">
        <v>311</v>
      </c>
      <c r="BE113" s="146">
        <f t="shared" si="14"/>
        <v>0</v>
      </c>
      <c r="BF113" s="146">
        <f t="shared" si="15"/>
        <v>0</v>
      </c>
      <c r="BG113" s="146">
        <f t="shared" si="16"/>
        <v>0</v>
      </c>
      <c r="BH113" s="146">
        <f t="shared" si="17"/>
        <v>0</v>
      </c>
      <c r="BI113" s="146">
        <f t="shared" si="18"/>
        <v>0</v>
      </c>
      <c r="BJ113" s="18" t="s">
        <v>88</v>
      </c>
      <c r="BK113" s="146">
        <f t="shared" si="19"/>
        <v>0</v>
      </c>
      <c r="BL113" s="18" t="s">
        <v>318</v>
      </c>
      <c r="BM113" s="145" t="s">
        <v>588</v>
      </c>
    </row>
    <row r="114" spans="2:65" s="1" customFormat="1" ht="21.75" customHeight="1" x14ac:dyDescent="0.2">
      <c r="B114" s="34"/>
      <c r="C114" s="134" t="s">
        <v>455</v>
      </c>
      <c r="D114" s="134" t="s">
        <v>313</v>
      </c>
      <c r="E114" s="135" t="s">
        <v>7711</v>
      </c>
      <c r="F114" s="136" t="s">
        <v>7712</v>
      </c>
      <c r="G114" s="137" t="s">
        <v>2109</v>
      </c>
      <c r="H114" s="138">
        <v>300</v>
      </c>
      <c r="I114" s="139"/>
      <c r="J114" s="140">
        <f t="shared" si="10"/>
        <v>0</v>
      </c>
      <c r="K114" s="136" t="s">
        <v>43</v>
      </c>
      <c r="L114" s="34"/>
      <c r="M114" s="141" t="s">
        <v>43</v>
      </c>
      <c r="N114" s="142" t="s">
        <v>52</v>
      </c>
      <c r="P114" s="143">
        <f t="shared" si="11"/>
        <v>0</v>
      </c>
      <c r="Q114" s="143">
        <v>0</v>
      </c>
      <c r="R114" s="143">
        <f t="shared" si="12"/>
        <v>0</v>
      </c>
      <c r="S114" s="143">
        <v>0</v>
      </c>
      <c r="T114" s="144">
        <f t="shared" si="13"/>
        <v>0</v>
      </c>
      <c r="AR114" s="145" t="s">
        <v>318</v>
      </c>
      <c r="AT114" s="145" t="s">
        <v>313</v>
      </c>
      <c r="AU114" s="145" t="s">
        <v>88</v>
      </c>
      <c r="AY114" s="18" t="s">
        <v>311</v>
      </c>
      <c r="BE114" s="146">
        <f t="shared" si="14"/>
        <v>0</v>
      </c>
      <c r="BF114" s="146">
        <f t="shared" si="15"/>
        <v>0</v>
      </c>
      <c r="BG114" s="146">
        <f t="shared" si="16"/>
        <v>0</v>
      </c>
      <c r="BH114" s="146">
        <f t="shared" si="17"/>
        <v>0</v>
      </c>
      <c r="BI114" s="146">
        <f t="shared" si="18"/>
        <v>0</v>
      </c>
      <c r="BJ114" s="18" t="s">
        <v>88</v>
      </c>
      <c r="BK114" s="146">
        <f t="shared" si="19"/>
        <v>0</v>
      </c>
      <c r="BL114" s="18" t="s">
        <v>318</v>
      </c>
      <c r="BM114" s="145" t="s">
        <v>599</v>
      </c>
    </row>
    <row r="115" spans="2:65" s="1" customFormat="1" ht="24.2" customHeight="1" x14ac:dyDescent="0.2">
      <c r="B115" s="34"/>
      <c r="C115" s="134" t="s">
        <v>462</v>
      </c>
      <c r="D115" s="134" t="s">
        <v>313</v>
      </c>
      <c r="E115" s="135" t="s">
        <v>7715</v>
      </c>
      <c r="F115" s="136" t="s">
        <v>7716</v>
      </c>
      <c r="G115" s="137" t="s">
        <v>379</v>
      </c>
      <c r="H115" s="138">
        <v>8</v>
      </c>
      <c r="I115" s="139"/>
      <c r="J115" s="140">
        <f t="shared" si="10"/>
        <v>0</v>
      </c>
      <c r="K115" s="136" t="s">
        <v>43</v>
      </c>
      <c r="L115" s="34"/>
      <c r="M115" s="141" t="s">
        <v>43</v>
      </c>
      <c r="N115" s="142" t="s">
        <v>52</v>
      </c>
      <c r="P115" s="143">
        <f t="shared" si="11"/>
        <v>0</v>
      </c>
      <c r="Q115" s="143">
        <v>0</v>
      </c>
      <c r="R115" s="143">
        <f t="shared" si="12"/>
        <v>0</v>
      </c>
      <c r="S115" s="143">
        <v>0</v>
      </c>
      <c r="T115" s="144">
        <f t="shared" si="13"/>
        <v>0</v>
      </c>
      <c r="AR115" s="145" t="s">
        <v>318</v>
      </c>
      <c r="AT115" s="145" t="s">
        <v>313</v>
      </c>
      <c r="AU115" s="145" t="s">
        <v>88</v>
      </c>
      <c r="AY115" s="18" t="s">
        <v>311</v>
      </c>
      <c r="BE115" s="146">
        <f t="shared" si="14"/>
        <v>0</v>
      </c>
      <c r="BF115" s="146">
        <f t="shared" si="15"/>
        <v>0</v>
      </c>
      <c r="BG115" s="146">
        <f t="shared" si="16"/>
        <v>0</v>
      </c>
      <c r="BH115" s="146">
        <f t="shared" si="17"/>
        <v>0</v>
      </c>
      <c r="BI115" s="146">
        <f t="shared" si="18"/>
        <v>0</v>
      </c>
      <c r="BJ115" s="18" t="s">
        <v>88</v>
      </c>
      <c r="BK115" s="146">
        <f t="shared" si="19"/>
        <v>0</v>
      </c>
      <c r="BL115" s="18" t="s">
        <v>318</v>
      </c>
      <c r="BM115" s="145" t="s">
        <v>611</v>
      </c>
    </row>
    <row r="116" spans="2:65" s="1" customFormat="1" ht="24.2" customHeight="1" x14ac:dyDescent="0.2">
      <c r="B116" s="34"/>
      <c r="C116" s="134" t="s">
        <v>476</v>
      </c>
      <c r="D116" s="134" t="s">
        <v>313</v>
      </c>
      <c r="E116" s="135" t="s">
        <v>7717</v>
      </c>
      <c r="F116" s="136" t="s">
        <v>7718</v>
      </c>
      <c r="G116" s="137" t="s">
        <v>379</v>
      </c>
      <c r="H116" s="138">
        <v>24</v>
      </c>
      <c r="I116" s="139"/>
      <c r="J116" s="140">
        <f t="shared" si="10"/>
        <v>0</v>
      </c>
      <c r="K116" s="136" t="s">
        <v>43</v>
      </c>
      <c r="L116" s="34"/>
      <c r="M116" s="141" t="s">
        <v>43</v>
      </c>
      <c r="N116" s="142" t="s">
        <v>52</v>
      </c>
      <c r="P116" s="143">
        <f t="shared" si="11"/>
        <v>0</v>
      </c>
      <c r="Q116" s="143">
        <v>0</v>
      </c>
      <c r="R116" s="143">
        <f t="shared" si="12"/>
        <v>0</v>
      </c>
      <c r="S116" s="143">
        <v>0</v>
      </c>
      <c r="T116" s="144">
        <f t="shared" si="13"/>
        <v>0</v>
      </c>
      <c r="AR116" s="145" t="s">
        <v>318</v>
      </c>
      <c r="AT116" s="145" t="s">
        <v>313</v>
      </c>
      <c r="AU116" s="145" t="s">
        <v>88</v>
      </c>
      <c r="AY116" s="18" t="s">
        <v>311</v>
      </c>
      <c r="BE116" s="146">
        <f t="shared" si="14"/>
        <v>0</v>
      </c>
      <c r="BF116" s="146">
        <f t="shared" si="15"/>
        <v>0</v>
      </c>
      <c r="BG116" s="146">
        <f t="shared" si="16"/>
        <v>0</v>
      </c>
      <c r="BH116" s="146">
        <f t="shared" si="17"/>
        <v>0</v>
      </c>
      <c r="BI116" s="146">
        <f t="shared" si="18"/>
        <v>0</v>
      </c>
      <c r="BJ116" s="18" t="s">
        <v>88</v>
      </c>
      <c r="BK116" s="146">
        <f t="shared" si="19"/>
        <v>0</v>
      </c>
      <c r="BL116" s="18" t="s">
        <v>318</v>
      </c>
      <c r="BM116" s="145" t="s">
        <v>622</v>
      </c>
    </row>
    <row r="117" spans="2:65" s="1" customFormat="1" ht="24.2" customHeight="1" x14ac:dyDescent="0.2">
      <c r="B117" s="34"/>
      <c r="C117" s="134" t="s">
        <v>481</v>
      </c>
      <c r="D117" s="134" t="s">
        <v>313</v>
      </c>
      <c r="E117" s="135" t="s">
        <v>7719</v>
      </c>
      <c r="F117" s="136" t="s">
        <v>7720</v>
      </c>
      <c r="G117" s="137" t="s">
        <v>2109</v>
      </c>
      <c r="H117" s="138">
        <v>1</v>
      </c>
      <c r="I117" s="139"/>
      <c r="J117" s="140">
        <f t="shared" si="10"/>
        <v>0</v>
      </c>
      <c r="K117" s="136" t="s">
        <v>43</v>
      </c>
      <c r="L117" s="34"/>
      <c r="M117" s="141" t="s">
        <v>43</v>
      </c>
      <c r="N117" s="142" t="s">
        <v>52</v>
      </c>
      <c r="P117" s="143">
        <f t="shared" si="11"/>
        <v>0</v>
      </c>
      <c r="Q117" s="143">
        <v>0</v>
      </c>
      <c r="R117" s="143">
        <f t="shared" si="12"/>
        <v>0</v>
      </c>
      <c r="S117" s="143">
        <v>0</v>
      </c>
      <c r="T117" s="144">
        <f t="shared" si="13"/>
        <v>0</v>
      </c>
      <c r="AR117" s="145" t="s">
        <v>318</v>
      </c>
      <c r="AT117" s="145" t="s">
        <v>313</v>
      </c>
      <c r="AU117" s="145" t="s">
        <v>88</v>
      </c>
      <c r="AY117" s="18" t="s">
        <v>311</v>
      </c>
      <c r="BE117" s="146">
        <f t="shared" si="14"/>
        <v>0</v>
      </c>
      <c r="BF117" s="146">
        <f t="shared" si="15"/>
        <v>0</v>
      </c>
      <c r="BG117" s="146">
        <f t="shared" si="16"/>
        <v>0</v>
      </c>
      <c r="BH117" s="146">
        <f t="shared" si="17"/>
        <v>0</v>
      </c>
      <c r="BI117" s="146">
        <f t="shared" si="18"/>
        <v>0</v>
      </c>
      <c r="BJ117" s="18" t="s">
        <v>88</v>
      </c>
      <c r="BK117" s="146">
        <f t="shared" si="19"/>
        <v>0</v>
      </c>
      <c r="BL117" s="18" t="s">
        <v>318</v>
      </c>
      <c r="BM117" s="145" t="s">
        <v>633</v>
      </c>
    </row>
    <row r="118" spans="2:65" s="1" customFormat="1" ht="24.2" customHeight="1" x14ac:dyDescent="0.2">
      <c r="B118" s="34"/>
      <c r="C118" s="134" t="s">
        <v>490</v>
      </c>
      <c r="D118" s="134" t="s">
        <v>313</v>
      </c>
      <c r="E118" s="135" t="s">
        <v>7752</v>
      </c>
      <c r="F118" s="136" t="s">
        <v>7722</v>
      </c>
      <c r="G118" s="137" t="s">
        <v>2109</v>
      </c>
      <c r="H118" s="138">
        <v>1</v>
      </c>
      <c r="I118" s="139"/>
      <c r="J118" s="140">
        <f t="shared" si="10"/>
        <v>0</v>
      </c>
      <c r="K118" s="136" t="s">
        <v>43</v>
      </c>
      <c r="L118" s="34"/>
      <c r="M118" s="141" t="s">
        <v>43</v>
      </c>
      <c r="N118" s="142" t="s">
        <v>52</v>
      </c>
      <c r="P118" s="143">
        <f t="shared" si="11"/>
        <v>0</v>
      </c>
      <c r="Q118" s="143">
        <v>0</v>
      </c>
      <c r="R118" s="143">
        <f t="shared" si="12"/>
        <v>0</v>
      </c>
      <c r="S118" s="143">
        <v>0</v>
      </c>
      <c r="T118" s="144">
        <f t="shared" si="13"/>
        <v>0</v>
      </c>
      <c r="AR118" s="145" t="s">
        <v>318</v>
      </c>
      <c r="AT118" s="145" t="s">
        <v>313</v>
      </c>
      <c r="AU118" s="145" t="s">
        <v>88</v>
      </c>
      <c r="AY118" s="18" t="s">
        <v>311</v>
      </c>
      <c r="BE118" s="146">
        <f t="shared" si="14"/>
        <v>0</v>
      </c>
      <c r="BF118" s="146">
        <f t="shared" si="15"/>
        <v>0</v>
      </c>
      <c r="BG118" s="146">
        <f t="shared" si="16"/>
        <v>0</v>
      </c>
      <c r="BH118" s="146">
        <f t="shared" si="17"/>
        <v>0</v>
      </c>
      <c r="BI118" s="146">
        <f t="shared" si="18"/>
        <v>0</v>
      </c>
      <c r="BJ118" s="18" t="s">
        <v>88</v>
      </c>
      <c r="BK118" s="146">
        <f t="shared" si="19"/>
        <v>0</v>
      </c>
      <c r="BL118" s="18" t="s">
        <v>318</v>
      </c>
      <c r="BM118" s="145" t="s">
        <v>645</v>
      </c>
    </row>
    <row r="119" spans="2:65" s="1" customFormat="1" ht="24.2" customHeight="1" x14ac:dyDescent="0.2">
      <c r="B119" s="34"/>
      <c r="C119" s="134" t="s">
        <v>495</v>
      </c>
      <c r="D119" s="134" t="s">
        <v>313</v>
      </c>
      <c r="E119" s="135" t="s">
        <v>7723</v>
      </c>
      <c r="F119" s="136" t="s">
        <v>7724</v>
      </c>
      <c r="G119" s="137" t="s">
        <v>250</v>
      </c>
      <c r="H119" s="138">
        <v>0.5</v>
      </c>
      <c r="I119" s="139"/>
      <c r="J119" s="140">
        <f t="shared" si="10"/>
        <v>0</v>
      </c>
      <c r="K119" s="136" t="s">
        <v>43</v>
      </c>
      <c r="L119" s="34"/>
      <c r="M119" s="141" t="s">
        <v>43</v>
      </c>
      <c r="N119" s="142" t="s">
        <v>52</v>
      </c>
      <c r="P119" s="143">
        <f t="shared" si="11"/>
        <v>0</v>
      </c>
      <c r="Q119" s="143">
        <v>0</v>
      </c>
      <c r="R119" s="143">
        <f t="shared" si="12"/>
        <v>0</v>
      </c>
      <c r="S119" s="143">
        <v>0</v>
      </c>
      <c r="T119" s="144">
        <f t="shared" si="13"/>
        <v>0</v>
      </c>
      <c r="AR119" s="145" t="s">
        <v>318</v>
      </c>
      <c r="AT119" s="145" t="s">
        <v>313</v>
      </c>
      <c r="AU119" s="145" t="s">
        <v>88</v>
      </c>
      <c r="AY119" s="18" t="s">
        <v>311</v>
      </c>
      <c r="BE119" s="146">
        <f t="shared" si="14"/>
        <v>0</v>
      </c>
      <c r="BF119" s="146">
        <f t="shared" si="15"/>
        <v>0</v>
      </c>
      <c r="BG119" s="146">
        <f t="shared" si="16"/>
        <v>0</v>
      </c>
      <c r="BH119" s="146">
        <f t="shared" si="17"/>
        <v>0</v>
      </c>
      <c r="BI119" s="146">
        <f t="shared" si="18"/>
        <v>0</v>
      </c>
      <c r="BJ119" s="18" t="s">
        <v>88</v>
      </c>
      <c r="BK119" s="146">
        <f t="shared" si="19"/>
        <v>0</v>
      </c>
      <c r="BL119" s="18" t="s">
        <v>318</v>
      </c>
      <c r="BM119" s="145" t="s">
        <v>657</v>
      </c>
    </row>
    <row r="120" spans="2:65" s="1" customFormat="1" ht="24.2" customHeight="1" x14ac:dyDescent="0.2">
      <c r="B120" s="34"/>
      <c r="C120" s="134" t="s">
        <v>502</v>
      </c>
      <c r="D120" s="134" t="s">
        <v>313</v>
      </c>
      <c r="E120" s="135" t="s">
        <v>7725</v>
      </c>
      <c r="F120" s="136" t="s">
        <v>7726</v>
      </c>
      <c r="G120" s="137" t="s">
        <v>7727</v>
      </c>
      <c r="H120" s="138">
        <v>10</v>
      </c>
      <c r="I120" s="139"/>
      <c r="J120" s="140">
        <f t="shared" si="10"/>
        <v>0</v>
      </c>
      <c r="K120" s="136" t="s">
        <v>43</v>
      </c>
      <c r="L120" s="34"/>
      <c r="M120" s="141" t="s">
        <v>43</v>
      </c>
      <c r="N120" s="142" t="s">
        <v>52</v>
      </c>
      <c r="P120" s="143">
        <f t="shared" si="11"/>
        <v>0</v>
      </c>
      <c r="Q120" s="143">
        <v>0</v>
      </c>
      <c r="R120" s="143">
        <f t="shared" si="12"/>
        <v>0</v>
      </c>
      <c r="S120" s="143">
        <v>0</v>
      </c>
      <c r="T120" s="144">
        <f t="shared" si="13"/>
        <v>0</v>
      </c>
      <c r="AR120" s="145" t="s">
        <v>318</v>
      </c>
      <c r="AT120" s="145" t="s">
        <v>313</v>
      </c>
      <c r="AU120" s="145" t="s">
        <v>88</v>
      </c>
      <c r="AY120" s="18" t="s">
        <v>311</v>
      </c>
      <c r="BE120" s="146">
        <f t="shared" si="14"/>
        <v>0</v>
      </c>
      <c r="BF120" s="146">
        <f t="shared" si="15"/>
        <v>0</v>
      </c>
      <c r="BG120" s="146">
        <f t="shared" si="16"/>
        <v>0</v>
      </c>
      <c r="BH120" s="146">
        <f t="shared" si="17"/>
        <v>0</v>
      </c>
      <c r="BI120" s="146">
        <f t="shared" si="18"/>
        <v>0</v>
      </c>
      <c r="BJ120" s="18" t="s">
        <v>88</v>
      </c>
      <c r="BK120" s="146">
        <f t="shared" si="19"/>
        <v>0</v>
      </c>
      <c r="BL120" s="18" t="s">
        <v>318</v>
      </c>
      <c r="BM120" s="145" t="s">
        <v>672</v>
      </c>
    </row>
    <row r="121" spans="2:65" s="1" customFormat="1" ht="16.5" customHeight="1" x14ac:dyDescent="0.2">
      <c r="B121" s="34"/>
      <c r="C121" s="134" t="s">
        <v>510</v>
      </c>
      <c r="D121" s="134" t="s">
        <v>313</v>
      </c>
      <c r="E121" s="135" t="s">
        <v>7728</v>
      </c>
      <c r="F121" s="136" t="s">
        <v>7729</v>
      </c>
      <c r="G121" s="137" t="s">
        <v>2109</v>
      </c>
      <c r="H121" s="138">
        <v>1</v>
      </c>
      <c r="I121" s="139"/>
      <c r="J121" s="140">
        <f t="shared" si="10"/>
        <v>0</v>
      </c>
      <c r="K121" s="136" t="s">
        <v>43</v>
      </c>
      <c r="L121" s="34"/>
      <c r="M121" s="141" t="s">
        <v>43</v>
      </c>
      <c r="N121" s="142" t="s">
        <v>52</v>
      </c>
      <c r="P121" s="143">
        <f t="shared" si="11"/>
        <v>0</v>
      </c>
      <c r="Q121" s="143">
        <v>0</v>
      </c>
      <c r="R121" s="143">
        <f t="shared" si="12"/>
        <v>0</v>
      </c>
      <c r="S121" s="143">
        <v>0</v>
      </c>
      <c r="T121" s="144">
        <f t="shared" si="13"/>
        <v>0</v>
      </c>
      <c r="AR121" s="145" t="s">
        <v>318</v>
      </c>
      <c r="AT121" s="145" t="s">
        <v>313</v>
      </c>
      <c r="AU121" s="145" t="s">
        <v>88</v>
      </c>
      <c r="AY121" s="18" t="s">
        <v>311</v>
      </c>
      <c r="BE121" s="146">
        <f t="shared" si="14"/>
        <v>0</v>
      </c>
      <c r="BF121" s="146">
        <f t="shared" si="15"/>
        <v>0</v>
      </c>
      <c r="BG121" s="146">
        <f t="shared" si="16"/>
        <v>0</v>
      </c>
      <c r="BH121" s="146">
        <f t="shared" si="17"/>
        <v>0</v>
      </c>
      <c r="BI121" s="146">
        <f t="shared" si="18"/>
        <v>0</v>
      </c>
      <c r="BJ121" s="18" t="s">
        <v>88</v>
      </c>
      <c r="BK121" s="146">
        <f t="shared" si="19"/>
        <v>0</v>
      </c>
      <c r="BL121" s="18" t="s">
        <v>318</v>
      </c>
      <c r="BM121" s="145" t="s">
        <v>686</v>
      </c>
    </row>
    <row r="122" spans="2:65" s="1" customFormat="1" ht="16.5" customHeight="1" x14ac:dyDescent="0.2">
      <c r="B122" s="34"/>
      <c r="C122" s="134" t="s">
        <v>518</v>
      </c>
      <c r="D122" s="134" t="s">
        <v>313</v>
      </c>
      <c r="E122" s="135" t="s">
        <v>7730</v>
      </c>
      <c r="F122" s="136" t="s">
        <v>7731</v>
      </c>
      <c r="G122" s="137" t="s">
        <v>7727</v>
      </c>
      <c r="H122" s="138">
        <v>5</v>
      </c>
      <c r="I122" s="139"/>
      <c r="J122" s="140">
        <f t="shared" si="10"/>
        <v>0</v>
      </c>
      <c r="K122" s="136" t="s">
        <v>43</v>
      </c>
      <c r="L122" s="34"/>
      <c r="M122" s="141" t="s">
        <v>43</v>
      </c>
      <c r="N122" s="142" t="s">
        <v>52</v>
      </c>
      <c r="P122" s="143">
        <f t="shared" si="11"/>
        <v>0</v>
      </c>
      <c r="Q122" s="143">
        <v>0</v>
      </c>
      <c r="R122" s="143">
        <f t="shared" si="12"/>
        <v>0</v>
      </c>
      <c r="S122" s="143">
        <v>0</v>
      </c>
      <c r="T122" s="144">
        <f t="shared" si="13"/>
        <v>0</v>
      </c>
      <c r="AR122" s="145" t="s">
        <v>318</v>
      </c>
      <c r="AT122" s="145" t="s">
        <v>313</v>
      </c>
      <c r="AU122" s="145" t="s">
        <v>88</v>
      </c>
      <c r="AY122" s="18" t="s">
        <v>311</v>
      </c>
      <c r="BE122" s="146">
        <f t="shared" si="14"/>
        <v>0</v>
      </c>
      <c r="BF122" s="146">
        <f t="shared" si="15"/>
        <v>0</v>
      </c>
      <c r="BG122" s="146">
        <f t="shared" si="16"/>
        <v>0</v>
      </c>
      <c r="BH122" s="146">
        <f t="shared" si="17"/>
        <v>0</v>
      </c>
      <c r="BI122" s="146">
        <f t="shared" si="18"/>
        <v>0</v>
      </c>
      <c r="BJ122" s="18" t="s">
        <v>88</v>
      </c>
      <c r="BK122" s="146">
        <f t="shared" si="19"/>
        <v>0</v>
      </c>
      <c r="BL122" s="18" t="s">
        <v>318</v>
      </c>
      <c r="BM122" s="145" t="s">
        <v>698</v>
      </c>
    </row>
    <row r="123" spans="2:65" s="1" customFormat="1" ht="24.2" customHeight="1" x14ac:dyDescent="0.2">
      <c r="B123" s="34"/>
      <c r="C123" s="134" t="s">
        <v>523</v>
      </c>
      <c r="D123" s="134" t="s">
        <v>313</v>
      </c>
      <c r="E123" s="135" t="s">
        <v>7732</v>
      </c>
      <c r="F123" s="136" t="s">
        <v>7733</v>
      </c>
      <c r="G123" s="137" t="s">
        <v>2109</v>
      </c>
      <c r="H123" s="138">
        <v>1</v>
      </c>
      <c r="I123" s="139"/>
      <c r="J123" s="140">
        <f t="shared" si="10"/>
        <v>0</v>
      </c>
      <c r="K123" s="136" t="s">
        <v>43</v>
      </c>
      <c r="L123" s="34"/>
      <c r="M123" s="141" t="s">
        <v>43</v>
      </c>
      <c r="N123" s="142" t="s">
        <v>52</v>
      </c>
      <c r="P123" s="143">
        <f t="shared" si="11"/>
        <v>0</v>
      </c>
      <c r="Q123" s="143">
        <v>0</v>
      </c>
      <c r="R123" s="143">
        <f t="shared" si="12"/>
        <v>0</v>
      </c>
      <c r="S123" s="143">
        <v>0</v>
      </c>
      <c r="T123" s="144">
        <f t="shared" si="13"/>
        <v>0</v>
      </c>
      <c r="AR123" s="145" t="s">
        <v>318</v>
      </c>
      <c r="AT123" s="145" t="s">
        <v>313</v>
      </c>
      <c r="AU123" s="145" t="s">
        <v>88</v>
      </c>
      <c r="AY123" s="18" t="s">
        <v>311</v>
      </c>
      <c r="BE123" s="146">
        <f t="shared" si="14"/>
        <v>0</v>
      </c>
      <c r="BF123" s="146">
        <f t="shared" si="15"/>
        <v>0</v>
      </c>
      <c r="BG123" s="146">
        <f t="shared" si="16"/>
        <v>0</v>
      </c>
      <c r="BH123" s="146">
        <f t="shared" si="17"/>
        <v>0</v>
      </c>
      <c r="BI123" s="146">
        <f t="shared" si="18"/>
        <v>0</v>
      </c>
      <c r="BJ123" s="18" t="s">
        <v>88</v>
      </c>
      <c r="BK123" s="146">
        <f t="shared" si="19"/>
        <v>0</v>
      </c>
      <c r="BL123" s="18" t="s">
        <v>318</v>
      </c>
      <c r="BM123" s="145" t="s">
        <v>709</v>
      </c>
    </row>
    <row r="124" spans="2:65" s="1" customFormat="1" ht="24.2" customHeight="1" x14ac:dyDescent="0.2">
      <c r="B124" s="34"/>
      <c r="C124" s="134" t="s">
        <v>528</v>
      </c>
      <c r="D124" s="134" t="s">
        <v>313</v>
      </c>
      <c r="E124" s="135" t="s">
        <v>7734</v>
      </c>
      <c r="F124" s="136" t="s">
        <v>7735</v>
      </c>
      <c r="G124" s="137" t="s">
        <v>2109</v>
      </c>
      <c r="H124" s="138">
        <v>1</v>
      </c>
      <c r="I124" s="139"/>
      <c r="J124" s="140">
        <f t="shared" si="10"/>
        <v>0</v>
      </c>
      <c r="K124" s="136" t="s">
        <v>43</v>
      </c>
      <c r="L124" s="34"/>
      <c r="M124" s="141" t="s">
        <v>43</v>
      </c>
      <c r="N124" s="142" t="s">
        <v>52</v>
      </c>
      <c r="P124" s="143">
        <f t="shared" si="11"/>
        <v>0</v>
      </c>
      <c r="Q124" s="143">
        <v>0</v>
      </c>
      <c r="R124" s="143">
        <f t="shared" si="12"/>
        <v>0</v>
      </c>
      <c r="S124" s="143">
        <v>0</v>
      </c>
      <c r="T124" s="144">
        <f t="shared" si="13"/>
        <v>0</v>
      </c>
      <c r="AR124" s="145" t="s">
        <v>318</v>
      </c>
      <c r="AT124" s="145" t="s">
        <v>313</v>
      </c>
      <c r="AU124" s="145" t="s">
        <v>88</v>
      </c>
      <c r="AY124" s="18" t="s">
        <v>311</v>
      </c>
      <c r="BE124" s="146">
        <f t="shared" si="14"/>
        <v>0</v>
      </c>
      <c r="BF124" s="146">
        <f t="shared" si="15"/>
        <v>0</v>
      </c>
      <c r="BG124" s="146">
        <f t="shared" si="16"/>
        <v>0</v>
      </c>
      <c r="BH124" s="146">
        <f t="shared" si="17"/>
        <v>0</v>
      </c>
      <c r="BI124" s="146">
        <f t="shared" si="18"/>
        <v>0</v>
      </c>
      <c r="BJ124" s="18" t="s">
        <v>88</v>
      </c>
      <c r="BK124" s="146">
        <f t="shared" si="19"/>
        <v>0</v>
      </c>
      <c r="BL124" s="18" t="s">
        <v>318</v>
      </c>
      <c r="BM124" s="145" t="s">
        <v>720</v>
      </c>
    </row>
    <row r="125" spans="2:65" s="1" customFormat="1" ht="37.9" customHeight="1" x14ac:dyDescent="0.2">
      <c r="B125" s="34"/>
      <c r="C125" s="134" t="s">
        <v>533</v>
      </c>
      <c r="D125" s="134" t="s">
        <v>313</v>
      </c>
      <c r="E125" s="135" t="s">
        <v>7736</v>
      </c>
      <c r="F125" s="136" t="s">
        <v>7737</v>
      </c>
      <c r="G125" s="137" t="s">
        <v>2109</v>
      </c>
      <c r="H125" s="138">
        <v>1</v>
      </c>
      <c r="I125" s="139"/>
      <c r="J125" s="140">
        <f t="shared" si="10"/>
        <v>0</v>
      </c>
      <c r="K125" s="136" t="s">
        <v>43</v>
      </c>
      <c r="L125" s="34"/>
      <c r="M125" s="141" t="s">
        <v>43</v>
      </c>
      <c r="N125" s="142" t="s">
        <v>52</v>
      </c>
      <c r="P125" s="143">
        <f t="shared" si="11"/>
        <v>0</v>
      </c>
      <c r="Q125" s="143">
        <v>0</v>
      </c>
      <c r="R125" s="143">
        <f t="shared" si="12"/>
        <v>0</v>
      </c>
      <c r="S125" s="143">
        <v>0</v>
      </c>
      <c r="T125" s="144">
        <f t="shared" si="13"/>
        <v>0</v>
      </c>
      <c r="AR125" s="145" t="s">
        <v>318</v>
      </c>
      <c r="AT125" s="145" t="s">
        <v>313</v>
      </c>
      <c r="AU125" s="145" t="s">
        <v>88</v>
      </c>
      <c r="AY125" s="18" t="s">
        <v>311</v>
      </c>
      <c r="BE125" s="146">
        <f t="shared" si="14"/>
        <v>0</v>
      </c>
      <c r="BF125" s="146">
        <f t="shared" si="15"/>
        <v>0</v>
      </c>
      <c r="BG125" s="146">
        <f t="shared" si="16"/>
        <v>0</v>
      </c>
      <c r="BH125" s="146">
        <f t="shared" si="17"/>
        <v>0</v>
      </c>
      <c r="BI125" s="146">
        <f t="shared" si="18"/>
        <v>0</v>
      </c>
      <c r="BJ125" s="18" t="s">
        <v>88</v>
      </c>
      <c r="BK125" s="146">
        <f t="shared" si="19"/>
        <v>0</v>
      </c>
      <c r="BL125" s="18" t="s">
        <v>318</v>
      </c>
      <c r="BM125" s="145" t="s">
        <v>732</v>
      </c>
    </row>
    <row r="126" spans="2:65" s="1" customFormat="1" ht="16.5" customHeight="1" x14ac:dyDescent="0.2">
      <c r="B126" s="34"/>
      <c r="C126" s="134" t="s">
        <v>539</v>
      </c>
      <c r="D126" s="134" t="s">
        <v>313</v>
      </c>
      <c r="E126" s="135" t="s">
        <v>7769</v>
      </c>
      <c r="F126" s="136" t="s">
        <v>7739</v>
      </c>
      <c r="G126" s="137" t="s">
        <v>2109</v>
      </c>
      <c r="H126" s="138">
        <v>1</v>
      </c>
      <c r="I126" s="139"/>
      <c r="J126" s="140">
        <f t="shared" si="10"/>
        <v>0</v>
      </c>
      <c r="K126" s="136" t="s">
        <v>43</v>
      </c>
      <c r="L126" s="34"/>
      <c r="M126" s="200" t="s">
        <v>43</v>
      </c>
      <c r="N126" s="201" t="s">
        <v>52</v>
      </c>
      <c r="O126" s="195"/>
      <c r="P126" s="202">
        <f t="shared" si="11"/>
        <v>0</v>
      </c>
      <c r="Q126" s="202">
        <v>0</v>
      </c>
      <c r="R126" s="202">
        <f t="shared" si="12"/>
        <v>0</v>
      </c>
      <c r="S126" s="202">
        <v>0</v>
      </c>
      <c r="T126" s="203">
        <f t="shared" si="13"/>
        <v>0</v>
      </c>
      <c r="AR126" s="145" t="s">
        <v>318</v>
      </c>
      <c r="AT126" s="145" t="s">
        <v>313</v>
      </c>
      <c r="AU126" s="145" t="s">
        <v>88</v>
      </c>
      <c r="AY126" s="18" t="s">
        <v>311</v>
      </c>
      <c r="BE126" s="146">
        <f t="shared" si="14"/>
        <v>0</v>
      </c>
      <c r="BF126" s="146">
        <f t="shared" si="15"/>
        <v>0</v>
      </c>
      <c r="BG126" s="146">
        <f t="shared" si="16"/>
        <v>0</v>
      </c>
      <c r="BH126" s="146">
        <f t="shared" si="17"/>
        <v>0</v>
      </c>
      <c r="BI126" s="146">
        <f t="shared" si="18"/>
        <v>0</v>
      </c>
      <c r="BJ126" s="18" t="s">
        <v>88</v>
      </c>
      <c r="BK126" s="146">
        <f t="shared" si="19"/>
        <v>0</v>
      </c>
      <c r="BL126" s="18" t="s">
        <v>318</v>
      </c>
      <c r="BM126" s="145" t="s">
        <v>743</v>
      </c>
    </row>
    <row r="127" spans="2:65" s="1" customFormat="1" ht="6.95" customHeight="1" x14ac:dyDescent="0.2">
      <c r="B127" s="43"/>
      <c r="C127" s="44"/>
      <c r="D127" s="44"/>
      <c r="E127" s="44"/>
      <c r="F127" s="44"/>
      <c r="G127" s="44"/>
      <c r="H127" s="44"/>
      <c r="I127" s="44"/>
      <c r="J127" s="44"/>
      <c r="K127" s="44"/>
      <c r="L127" s="34"/>
    </row>
  </sheetData>
  <sheetProtection algorithmName="SHA-512" hashValue="PXhQPcNziAAp2BhU1julfp73SaJrQ7B8X9dVWOywuof3kGAtXoujeheaxb9JCX2nm1G4ka67T5kinrLS2cpBNg==" saltValue="SsCNF1Of9ndYTLio4Tu5Ku5M8v75HG6skJF6DtrnJZJPL2Squq59ou2XDDLsLEqEqcyDSTLnTkzsRX/qDuXztA==" spinCount="100000" sheet="1" objects="1" scenarios="1" formatColumns="0" formatRows="0" autoFilter="0"/>
  <autoFilter ref="C85:K126" xr:uid="{00000000-0009-0000-0000-000024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3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225</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7659</v>
      </c>
      <c r="F9" s="341"/>
      <c r="G9" s="341"/>
      <c r="H9" s="341"/>
      <c r="L9" s="34"/>
    </row>
    <row r="10" spans="2:46" s="1" customFormat="1" ht="12" customHeight="1" x14ac:dyDescent="0.2">
      <c r="B10" s="34"/>
      <c r="D10" s="28" t="s">
        <v>267</v>
      </c>
      <c r="L10" s="34"/>
    </row>
    <row r="11" spans="2:46" s="1" customFormat="1" ht="16.5" customHeight="1" x14ac:dyDescent="0.2">
      <c r="B11" s="34"/>
      <c r="E11" s="322" t="s">
        <v>7770</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ROUND(J86,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ROUND((SUM(BE86:BE132)),  2)</f>
        <v>0</v>
      </c>
      <c r="I35" s="96">
        <v>0.21</v>
      </c>
      <c r="J35" s="84">
        <f>ROUND(((SUM(BE86:BE132))*I35),  2)</f>
        <v>0</v>
      </c>
      <c r="L35" s="34"/>
    </row>
    <row r="36" spans="2:12" s="1" customFormat="1" ht="14.45" customHeight="1" x14ac:dyDescent="0.2">
      <c r="B36" s="34"/>
      <c r="E36" s="28" t="s">
        <v>53</v>
      </c>
      <c r="F36" s="84">
        <f>ROUND((SUM(BF86:BF132)),  2)</f>
        <v>0</v>
      </c>
      <c r="I36" s="96">
        <v>0.12</v>
      </c>
      <c r="J36" s="84">
        <f>ROUND(((SUM(BF86:BF132))*I36),  2)</f>
        <v>0</v>
      </c>
      <c r="L36" s="34"/>
    </row>
    <row r="37" spans="2:12" s="1" customFormat="1" ht="14.45" hidden="1" customHeight="1" x14ac:dyDescent="0.2">
      <c r="B37" s="34"/>
      <c r="E37" s="28" t="s">
        <v>54</v>
      </c>
      <c r="F37" s="84">
        <f>ROUND((SUM(BG86:BG132)),  2)</f>
        <v>0</v>
      </c>
      <c r="I37" s="96">
        <v>0.21</v>
      </c>
      <c r="J37" s="84">
        <f>0</f>
        <v>0</v>
      </c>
      <c r="L37" s="34"/>
    </row>
    <row r="38" spans="2:12" s="1" customFormat="1" ht="14.45" hidden="1" customHeight="1" x14ac:dyDescent="0.2">
      <c r="B38" s="34"/>
      <c r="E38" s="28" t="s">
        <v>55</v>
      </c>
      <c r="F38" s="84">
        <f>ROUND((SUM(BH86:BH132)),  2)</f>
        <v>0</v>
      </c>
      <c r="I38" s="96">
        <v>0.12</v>
      </c>
      <c r="J38" s="84">
        <f>0</f>
        <v>0</v>
      </c>
      <c r="L38" s="34"/>
    </row>
    <row r="39" spans="2:12" s="1" customFormat="1" ht="14.45" hidden="1" customHeight="1" x14ac:dyDescent="0.2">
      <c r="B39" s="34"/>
      <c r="E39" s="28" t="s">
        <v>56</v>
      </c>
      <c r="F39" s="84">
        <f>ROUND((SUM(BI86:BI132)),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7659</v>
      </c>
      <c r="F52" s="341"/>
      <c r="G52" s="341"/>
      <c r="H52" s="341"/>
      <c r="L52" s="34"/>
    </row>
    <row r="53" spans="2:47" s="1" customFormat="1" ht="12" customHeight="1" x14ac:dyDescent="0.2">
      <c r="B53" s="34"/>
      <c r="C53" s="28" t="s">
        <v>267</v>
      </c>
      <c r="L53" s="34"/>
    </row>
    <row r="54" spans="2:47" s="1" customFormat="1" ht="16.5" customHeight="1" x14ac:dyDescent="0.2">
      <c r="B54" s="34"/>
      <c r="E54" s="322" t="str">
        <f>E11</f>
        <v>D145d - Volná plocha</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J86</f>
        <v>0</v>
      </c>
      <c r="L63" s="34"/>
      <c r="AU63" s="18" t="s">
        <v>272</v>
      </c>
    </row>
    <row r="64" spans="2:47" s="8" customFormat="1" ht="24.95" customHeight="1" x14ac:dyDescent="0.2">
      <c r="B64" s="106"/>
      <c r="D64" s="107" t="s">
        <v>7771</v>
      </c>
      <c r="E64" s="108"/>
      <c r="F64" s="108"/>
      <c r="G64" s="108"/>
      <c r="H64" s="108"/>
      <c r="I64" s="108"/>
      <c r="J64" s="109">
        <f>J87</f>
        <v>0</v>
      </c>
      <c r="L64" s="106"/>
    </row>
    <row r="65" spans="2:12" s="1" customFormat="1" ht="21.75" customHeight="1" x14ac:dyDescent="0.2">
      <c r="B65" s="34"/>
      <c r="L65" s="34"/>
    </row>
    <row r="66" spans="2:12" s="1" customFormat="1" ht="6.95" customHeight="1" x14ac:dyDescent="0.2">
      <c r="B66" s="43"/>
      <c r="C66" s="44"/>
      <c r="D66" s="44"/>
      <c r="E66" s="44"/>
      <c r="F66" s="44"/>
      <c r="G66" s="44"/>
      <c r="H66" s="44"/>
      <c r="I66" s="44"/>
      <c r="J66" s="44"/>
      <c r="K66" s="44"/>
      <c r="L66" s="34"/>
    </row>
    <row r="70" spans="2:12" s="1" customFormat="1" ht="6.95" customHeight="1" x14ac:dyDescent="0.2">
      <c r="B70" s="45"/>
      <c r="C70" s="46"/>
      <c r="D70" s="46"/>
      <c r="E70" s="46"/>
      <c r="F70" s="46"/>
      <c r="G70" s="46"/>
      <c r="H70" s="46"/>
      <c r="I70" s="46"/>
      <c r="J70" s="46"/>
      <c r="K70" s="46"/>
      <c r="L70" s="34"/>
    </row>
    <row r="71" spans="2:12" s="1" customFormat="1" ht="24.95" customHeight="1" x14ac:dyDescent="0.2">
      <c r="B71" s="34"/>
      <c r="C71" s="22" t="s">
        <v>296</v>
      </c>
      <c r="L71" s="34"/>
    </row>
    <row r="72" spans="2:12" s="1" customFormat="1" ht="6.95" customHeight="1" x14ac:dyDescent="0.2">
      <c r="B72" s="34"/>
      <c r="L72" s="34"/>
    </row>
    <row r="73" spans="2:12" s="1" customFormat="1" ht="12" customHeight="1" x14ac:dyDescent="0.2">
      <c r="B73" s="34"/>
      <c r="C73" s="28" t="s">
        <v>16</v>
      </c>
      <c r="L73" s="34"/>
    </row>
    <row r="74" spans="2:12" s="1" customFormat="1" ht="16.5" customHeight="1" x14ac:dyDescent="0.2">
      <c r="B74" s="34"/>
      <c r="E74" s="339" t="str">
        <f>E7</f>
        <v>Stavba č. 3145 TV Vinoř, etapa 0012 – ČOV Vinoř</v>
      </c>
      <c r="F74" s="340"/>
      <c r="G74" s="340"/>
      <c r="H74" s="340"/>
      <c r="L74" s="34"/>
    </row>
    <row r="75" spans="2:12" ht="12" customHeight="1" x14ac:dyDescent="0.2">
      <c r="B75" s="21"/>
      <c r="C75" s="28" t="s">
        <v>265</v>
      </c>
      <c r="L75" s="21"/>
    </row>
    <row r="76" spans="2:12" s="1" customFormat="1" ht="16.5" customHeight="1" x14ac:dyDescent="0.2">
      <c r="B76" s="34"/>
      <c r="E76" s="339" t="s">
        <v>7659</v>
      </c>
      <c r="F76" s="341"/>
      <c r="G76" s="341"/>
      <c r="H76" s="341"/>
      <c r="L76" s="34"/>
    </row>
    <row r="77" spans="2:12" s="1" customFormat="1" ht="12" customHeight="1" x14ac:dyDescent="0.2">
      <c r="B77" s="34"/>
      <c r="C77" s="28" t="s">
        <v>267</v>
      </c>
      <c r="L77" s="34"/>
    </row>
    <row r="78" spans="2:12" s="1" customFormat="1" ht="16.5" customHeight="1" x14ac:dyDescent="0.2">
      <c r="B78" s="34"/>
      <c r="E78" s="322" t="str">
        <f>E11</f>
        <v>D145d - Volná plocha</v>
      </c>
      <c r="F78" s="341"/>
      <c r="G78" s="341"/>
      <c r="H78" s="341"/>
      <c r="L78" s="34"/>
    </row>
    <row r="79" spans="2:12" s="1" customFormat="1" ht="6.95" customHeight="1" x14ac:dyDescent="0.2">
      <c r="B79" s="34"/>
      <c r="L79" s="34"/>
    </row>
    <row r="80" spans="2:12" s="1" customFormat="1" ht="12" customHeight="1" x14ac:dyDescent="0.2">
      <c r="B80" s="34"/>
      <c r="C80" s="28" t="s">
        <v>22</v>
      </c>
      <c r="F80" s="26" t="str">
        <f>F14</f>
        <v>Praha</v>
      </c>
      <c r="I80" s="28" t="s">
        <v>24</v>
      </c>
      <c r="J80" s="51" t="str">
        <f>IF(J14="","",J14)</f>
        <v>5.8.2025 - revize</v>
      </c>
      <c r="L80" s="34"/>
    </row>
    <row r="81" spans="2:65" s="1" customFormat="1" ht="6.95" customHeight="1" x14ac:dyDescent="0.2">
      <c r="B81" s="34"/>
      <c r="L81" s="34"/>
    </row>
    <row r="82" spans="2:65" s="1" customFormat="1" ht="25.7" customHeight="1" x14ac:dyDescent="0.2">
      <c r="B82" s="34"/>
      <c r="C82" s="28" t="s">
        <v>29</v>
      </c>
      <c r="F82" s="26" t="str">
        <f>E17</f>
        <v>PVS, a.s, Evropská 866/67, Praha 6, 160 00</v>
      </c>
      <c r="I82" s="28" t="s">
        <v>37</v>
      </c>
      <c r="J82" s="32" t="str">
        <f>E23</f>
        <v>d plus projektová a inženýrská a.s.</v>
      </c>
      <c r="L82" s="34"/>
    </row>
    <row r="83" spans="2:65" s="1" customFormat="1" ht="15.2" customHeight="1" x14ac:dyDescent="0.2">
      <c r="B83" s="34"/>
      <c r="C83" s="28" t="s">
        <v>35</v>
      </c>
      <c r="F83" s="26" t="str">
        <f>IF(E20="","",E20)</f>
        <v>Vyplň údaj</v>
      </c>
      <c r="I83" s="28" t="s">
        <v>42</v>
      </c>
      <c r="J83" s="32" t="str">
        <f>E26</f>
        <v xml:space="preserve"> </v>
      </c>
      <c r="L83" s="34"/>
    </row>
    <row r="84" spans="2:65" s="1" customFormat="1" ht="10.35" customHeight="1" x14ac:dyDescent="0.2">
      <c r="B84" s="34"/>
      <c r="L84" s="34"/>
    </row>
    <row r="85" spans="2:65" s="10" customFormat="1" ht="29.25" customHeight="1" x14ac:dyDescent="0.2">
      <c r="B85" s="114"/>
      <c r="C85" s="115" t="s">
        <v>297</v>
      </c>
      <c r="D85" s="116" t="s">
        <v>66</v>
      </c>
      <c r="E85" s="116" t="s">
        <v>62</v>
      </c>
      <c r="F85" s="116" t="s">
        <v>63</v>
      </c>
      <c r="G85" s="116" t="s">
        <v>298</v>
      </c>
      <c r="H85" s="116" t="s">
        <v>299</v>
      </c>
      <c r="I85" s="116" t="s">
        <v>300</v>
      </c>
      <c r="J85" s="116" t="s">
        <v>271</v>
      </c>
      <c r="K85" s="117" t="s">
        <v>301</v>
      </c>
      <c r="L85" s="114"/>
      <c r="M85" s="58" t="s">
        <v>43</v>
      </c>
      <c r="N85" s="59" t="s">
        <v>51</v>
      </c>
      <c r="O85" s="59" t="s">
        <v>302</v>
      </c>
      <c r="P85" s="59" t="s">
        <v>303</v>
      </c>
      <c r="Q85" s="59" t="s">
        <v>304</v>
      </c>
      <c r="R85" s="59" t="s">
        <v>305</v>
      </c>
      <c r="S85" s="59" t="s">
        <v>306</v>
      </c>
      <c r="T85" s="60" t="s">
        <v>307</v>
      </c>
    </row>
    <row r="86" spans="2:65" s="1" customFormat="1" ht="22.9" customHeight="1" x14ac:dyDescent="0.25">
      <c r="B86" s="34"/>
      <c r="C86" s="63" t="s">
        <v>308</v>
      </c>
      <c r="J86" s="118">
        <f>BK86</f>
        <v>0</v>
      </c>
      <c r="L86" s="34"/>
      <c r="M86" s="61"/>
      <c r="N86" s="52"/>
      <c r="O86" s="52"/>
      <c r="P86" s="119">
        <f>P87</f>
        <v>0</v>
      </c>
      <c r="Q86" s="52"/>
      <c r="R86" s="119">
        <f>R87</f>
        <v>0</v>
      </c>
      <c r="S86" s="52"/>
      <c r="T86" s="120">
        <f>T87</f>
        <v>0</v>
      </c>
      <c r="AT86" s="18" t="s">
        <v>80</v>
      </c>
      <c r="AU86" s="18" t="s">
        <v>272</v>
      </c>
      <c r="BK86" s="121">
        <f>BK87</f>
        <v>0</v>
      </c>
    </row>
    <row r="87" spans="2:65" s="11" customFormat="1" ht="25.9" customHeight="1" x14ac:dyDescent="0.2">
      <c r="B87" s="122"/>
      <c r="D87" s="123" t="s">
        <v>80</v>
      </c>
      <c r="E87" s="124" t="s">
        <v>4839</v>
      </c>
      <c r="F87" s="124" t="s">
        <v>224</v>
      </c>
      <c r="I87" s="125"/>
      <c r="J87" s="126">
        <f>BK87</f>
        <v>0</v>
      </c>
      <c r="L87" s="122"/>
      <c r="M87" s="127"/>
      <c r="P87" s="128">
        <f>SUM(P88:P132)</f>
        <v>0</v>
      </c>
      <c r="R87" s="128">
        <f>SUM(R88:R132)</f>
        <v>0</v>
      </c>
      <c r="T87" s="129">
        <f>SUM(T88:T132)</f>
        <v>0</v>
      </c>
      <c r="AR87" s="123" t="s">
        <v>88</v>
      </c>
      <c r="AT87" s="130" t="s">
        <v>80</v>
      </c>
      <c r="AU87" s="130" t="s">
        <v>81</v>
      </c>
      <c r="AY87" s="123" t="s">
        <v>311</v>
      </c>
      <c r="BK87" s="131">
        <f>SUM(BK88:BK132)</f>
        <v>0</v>
      </c>
    </row>
    <row r="88" spans="2:65" s="1" customFormat="1" ht="16.5" customHeight="1" x14ac:dyDescent="0.2">
      <c r="B88" s="34"/>
      <c r="C88" s="134" t="s">
        <v>88</v>
      </c>
      <c r="D88" s="134" t="s">
        <v>313</v>
      </c>
      <c r="E88" s="135" t="s">
        <v>7662</v>
      </c>
      <c r="F88" s="136" t="s">
        <v>7663</v>
      </c>
      <c r="G88" s="137" t="s">
        <v>2109</v>
      </c>
      <c r="H88" s="138">
        <v>162</v>
      </c>
      <c r="I88" s="139"/>
      <c r="J88" s="140">
        <f>ROUND(I88*H88,2)</f>
        <v>0</v>
      </c>
      <c r="K88" s="136" t="s">
        <v>43</v>
      </c>
      <c r="L88" s="34"/>
      <c r="M88" s="141" t="s">
        <v>43</v>
      </c>
      <c r="N88" s="142" t="s">
        <v>52</v>
      </c>
      <c r="P88" s="143">
        <f>O88*H88</f>
        <v>0</v>
      </c>
      <c r="Q88" s="143">
        <v>0</v>
      </c>
      <c r="R88" s="143">
        <f>Q88*H88</f>
        <v>0</v>
      </c>
      <c r="S88" s="143">
        <v>0</v>
      </c>
      <c r="T88" s="144">
        <f>S88*H88</f>
        <v>0</v>
      </c>
      <c r="AR88" s="145" t="s">
        <v>318</v>
      </c>
      <c r="AT88" s="145" t="s">
        <v>313</v>
      </c>
      <c r="AU88" s="145" t="s">
        <v>88</v>
      </c>
      <c r="AY88" s="18" t="s">
        <v>311</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318</v>
      </c>
      <c r="BM88" s="145" t="s">
        <v>90</v>
      </c>
    </row>
    <row r="89" spans="2:65" s="1" customFormat="1" ht="39" x14ac:dyDescent="0.2">
      <c r="B89" s="34"/>
      <c r="D89" s="152" t="s">
        <v>668</v>
      </c>
      <c r="F89" s="182" t="s">
        <v>7664</v>
      </c>
      <c r="I89" s="149"/>
      <c r="L89" s="34"/>
      <c r="M89" s="150"/>
      <c r="T89" s="55"/>
      <c r="AT89" s="18" t="s">
        <v>668</v>
      </c>
      <c r="AU89" s="18" t="s">
        <v>88</v>
      </c>
    </row>
    <row r="90" spans="2:65" s="1" customFormat="1" ht="16.5" customHeight="1" x14ac:dyDescent="0.2">
      <c r="B90" s="34"/>
      <c r="C90" s="134" t="s">
        <v>90</v>
      </c>
      <c r="D90" s="134" t="s">
        <v>313</v>
      </c>
      <c r="E90" s="135" t="s">
        <v>7772</v>
      </c>
      <c r="F90" s="136" t="s">
        <v>7773</v>
      </c>
      <c r="G90" s="137" t="s">
        <v>2109</v>
      </c>
      <c r="H90" s="138">
        <v>3</v>
      </c>
      <c r="I90" s="139"/>
      <c r="J90" s="140">
        <f>ROUND(I90*H90,2)</f>
        <v>0</v>
      </c>
      <c r="K90" s="136" t="s">
        <v>43</v>
      </c>
      <c r="L90" s="34"/>
      <c r="M90" s="141" t="s">
        <v>43</v>
      </c>
      <c r="N90" s="142" t="s">
        <v>52</v>
      </c>
      <c r="P90" s="143">
        <f>O90*H90</f>
        <v>0</v>
      </c>
      <c r="Q90" s="143">
        <v>0</v>
      </c>
      <c r="R90" s="143">
        <f>Q90*H90</f>
        <v>0</v>
      </c>
      <c r="S90" s="143">
        <v>0</v>
      </c>
      <c r="T90" s="144">
        <f>S90*H90</f>
        <v>0</v>
      </c>
      <c r="AR90" s="145" t="s">
        <v>318</v>
      </c>
      <c r="AT90" s="145" t="s">
        <v>313</v>
      </c>
      <c r="AU90" s="145" t="s">
        <v>88</v>
      </c>
      <c r="AY90" s="18" t="s">
        <v>311</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318</v>
      </c>
      <c r="BM90" s="145" t="s">
        <v>318</v>
      </c>
    </row>
    <row r="91" spans="2:65" s="1" customFormat="1" ht="39" x14ac:dyDescent="0.2">
      <c r="B91" s="34"/>
      <c r="D91" s="152" t="s">
        <v>668</v>
      </c>
      <c r="F91" s="182" t="s">
        <v>7774</v>
      </c>
      <c r="I91" s="149"/>
      <c r="L91" s="34"/>
      <c r="M91" s="150"/>
      <c r="T91" s="55"/>
      <c r="AT91" s="18" t="s">
        <v>668</v>
      </c>
      <c r="AU91" s="18" t="s">
        <v>88</v>
      </c>
    </row>
    <row r="92" spans="2:65" s="1" customFormat="1" ht="24.2" customHeight="1" x14ac:dyDescent="0.2">
      <c r="B92" s="34"/>
      <c r="C92" s="134" t="s">
        <v>96</v>
      </c>
      <c r="D92" s="134" t="s">
        <v>313</v>
      </c>
      <c r="E92" s="135" t="s">
        <v>7775</v>
      </c>
      <c r="F92" s="136" t="s">
        <v>7776</v>
      </c>
      <c r="G92" s="137" t="s">
        <v>2109</v>
      </c>
      <c r="H92" s="138">
        <v>3</v>
      </c>
      <c r="I92" s="139"/>
      <c r="J92" s="140">
        <f>ROUND(I92*H92,2)</f>
        <v>0</v>
      </c>
      <c r="K92" s="136" t="s">
        <v>43</v>
      </c>
      <c r="L92" s="34"/>
      <c r="M92" s="141" t="s">
        <v>43</v>
      </c>
      <c r="N92" s="142" t="s">
        <v>52</v>
      </c>
      <c r="P92" s="143">
        <f>O92*H92</f>
        <v>0</v>
      </c>
      <c r="Q92" s="143">
        <v>0</v>
      </c>
      <c r="R92" s="143">
        <f>Q92*H92</f>
        <v>0</v>
      </c>
      <c r="S92" s="143">
        <v>0</v>
      </c>
      <c r="T92" s="144">
        <f>S92*H92</f>
        <v>0</v>
      </c>
      <c r="AR92" s="145" t="s">
        <v>318</v>
      </c>
      <c r="AT92" s="145" t="s">
        <v>313</v>
      </c>
      <c r="AU92" s="145" t="s">
        <v>88</v>
      </c>
      <c r="AY92" s="18" t="s">
        <v>311</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318</v>
      </c>
      <c r="BM92" s="145" t="s">
        <v>350</v>
      </c>
    </row>
    <row r="93" spans="2:65" s="1" customFormat="1" ht="58.5" x14ac:dyDescent="0.2">
      <c r="B93" s="34"/>
      <c r="D93" s="152" t="s">
        <v>668</v>
      </c>
      <c r="F93" s="182" t="s">
        <v>7777</v>
      </c>
      <c r="I93" s="149"/>
      <c r="L93" s="34"/>
      <c r="M93" s="150"/>
      <c r="T93" s="55"/>
      <c r="AT93" s="18" t="s">
        <v>668</v>
      </c>
      <c r="AU93" s="18" t="s">
        <v>88</v>
      </c>
    </row>
    <row r="94" spans="2:65" s="1" customFormat="1" ht="16.5" customHeight="1" x14ac:dyDescent="0.2">
      <c r="B94" s="34"/>
      <c r="C94" s="134" t="s">
        <v>318</v>
      </c>
      <c r="D94" s="134" t="s">
        <v>313</v>
      </c>
      <c r="E94" s="135" t="s">
        <v>7778</v>
      </c>
      <c r="F94" s="136" t="s">
        <v>7779</v>
      </c>
      <c r="G94" s="137" t="s">
        <v>2109</v>
      </c>
      <c r="H94" s="138">
        <v>3</v>
      </c>
      <c r="I94" s="139"/>
      <c r="J94" s="140">
        <f>ROUND(I94*H94,2)</f>
        <v>0</v>
      </c>
      <c r="K94" s="136" t="s">
        <v>43</v>
      </c>
      <c r="L94" s="34"/>
      <c r="M94" s="141" t="s">
        <v>43</v>
      </c>
      <c r="N94" s="142" t="s">
        <v>52</v>
      </c>
      <c r="P94" s="143">
        <f>O94*H94</f>
        <v>0</v>
      </c>
      <c r="Q94" s="143">
        <v>0</v>
      </c>
      <c r="R94" s="143">
        <f>Q94*H94</f>
        <v>0</v>
      </c>
      <c r="S94" s="143">
        <v>0</v>
      </c>
      <c r="T94" s="144">
        <f>S94*H94</f>
        <v>0</v>
      </c>
      <c r="AR94" s="145" t="s">
        <v>318</v>
      </c>
      <c r="AT94" s="145" t="s">
        <v>313</v>
      </c>
      <c r="AU94" s="145" t="s">
        <v>88</v>
      </c>
      <c r="AY94" s="18" t="s">
        <v>311</v>
      </c>
      <c r="BE94" s="146">
        <f>IF(N94="základní",J94,0)</f>
        <v>0</v>
      </c>
      <c r="BF94" s="146">
        <f>IF(N94="snížená",J94,0)</f>
        <v>0</v>
      </c>
      <c r="BG94" s="146">
        <f>IF(N94="zákl. přenesená",J94,0)</f>
        <v>0</v>
      </c>
      <c r="BH94" s="146">
        <f>IF(N94="sníž. přenesená",J94,0)</f>
        <v>0</v>
      </c>
      <c r="BI94" s="146">
        <f>IF(N94="nulová",J94,0)</f>
        <v>0</v>
      </c>
      <c r="BJ94" s="18" t="s">
        <v>88</v>
      </c>
      <c r="BK94" s="146">
        <f>ROUND(I94*H94,2)</f>
        <v>0</v>
      </c>
      <c r="BL94" s="18" t="s">
        <v>318</v>
      </c>
      <c r="BM94" s="145" t="s">
        <v>362</v>
      </c>
    </row>
    <row r="95" spans="2:65" s="1" customFormat="1" ht="58.5" x14ac:dyDescent="0.2">
      <c r="B95" s="34"/>
      <c r="D95" s="152" t="s">
        <v>668</v>
      </c>
      <c r="F95" s="182" t="s">
        <v>7780</v>
      </c>
      <c r="I95" s="149"/>
      <c r="L95" s="34"/>
      <c r="M95" s="150"/>
      <c r="T95" s="55"/>
      <c r="AT95" s="18" t="s">
        <v>668</v>
      </c>
      <c r="AU95" s="18" t="s">
        <v>88</v>
      </c>
    </row>
    <row r="96" spans="2:65" s="1" customFormat="1" ht="16.5" customHeight="1" x14ac:dyDescent="0.2">
      <c r="B96" s="34"/>
      <c r="C96" s="134" t="s">
        <v>344</v>
      </c>
      <c r="D96" s="134" t="s">
        <v>313</v>
      </c>
      <c r="E96" s="135" t="s">
        <v>7781</v>
      </c>
      <c r="F96" s="136" t="s">
        <v>7782</v>
      </c>
      <c r="G96" s="137" t="s">
        <v>379</v>
      </c>
      <c r="H96" s="138">
        <v>156</v>
      </c>
      <c r="I96" s="139"/>
      <c r="J96" s="140">
        <f t="shared" ref="J96:J103" si="0">ROUND(I96*H96,2)</f>
        <v>0</v>
      </c>
      <c r="K96" s="136" t="s">
        <v>43</v>
      </c>
      <c r="L96" s="34"/>
      <c r="M96" s="141" t="s">
        <v>43</v>
      </c>
      <c r="N96" s="142" t="s">
        <v>52</v>
      </c>
      <c r="P96" s="143">
        <f t="shared" ref="P96:P103" si="1">O96*H96</f>
        <v>0</v>
      </c>
      <c r="Q96" s="143">
        <v>0</v>
      </c>
      <c r="R96" s="143">
        <f t="shared" ref="R96:R103" si="2">Q96*H96</f>
        <v>0</v>
      </c>
      <c r="S96" s="143">
        <v>0</v>
      </c>
      <c r="T96" s="144">
        <f t="shared" ref="T96:T103" si="3">S96*H96</f>
        <v>0</v>
      </c>
      <c r="AR96" s="145" t="s">
        <v>318</v>
      </c>
      <c r="AT96" s="145" t="s">
        <v>313</v>
      </c>
      <c r="AU96" s="145" t="s">
        <v>88</v>
      </c>
      <c r="AY96" s="18" t="s">
        <v>311</v>
      </c>
      <c r="BE96" s="146">
        <f t="shared" ref="BE96:BE103" si="4">IF(N96="základní",J96,0)</f>
        <v>0</v>
      </c>
      <c r="BF96" s="146">
        <f t="shared" ref="BF96:BF103" si="5">IF(N96="snížená",J96,0)</f>
        <v>0</v>
      </c>
      <c r="BG96" s="146">
        <f t="shared" ref="BG96:BG103" si="6">IF(N96="zákl. přenesená",J96,0)</f>
        <v>0</v>
      </c>
      <c r="BH96" s="146">
        <f t="shared" ref="BH96:BH103" si="7">IF(N96="sníž. přenesená",J96,0)</f>
        <v>0</v>
      </c>
      <c r="BI96" s="146">
        <f t="shared" ref="BI96:BI103" si="8">IF(N96="nulová",J96,0)</f>
        <v>0</v>
      </c>
      <c r="BJ96" s="18" t="s">
        <v>88</v>
      </c>
      <c r="BK96" s="146">
        <f t="shared" ref="BK96:BK103" si="9">ROUND(I96*H96,2)</f>
        <v>0</v>
      </c>
      <c r="BL96" s="18" t="s">
        <v>318</v>
      </c>
      <c r="BM96" s="145" t="s">
        <v>376</v>
      </c>
    </row>
    <row r="97" spans="2:65" s="1" customFormat="1" ht="16.5" customHeight="1" x14ac:dyDescent="0.2">
      <c r="B97" s="34"/>
      <c r="C97" s="134" t="s">
        <v>350</v>
      </c>
      <c r="D97" s="134" t="s">
        <v>313</v>
      </c>
      <c r="E97" s="135" t="s">
        <v>7783</v>
      </c>
      <c r="F97" s="136" t="s">
        <v>7784</v>
      </c>
      <c r="G97" s="137" t="s">
        <v>379</v>
      </c>
      <c r="H97" s="138">
        <v>15</v>
      </c>
      <c r="I97" s="139"/>
      <c r="J97" s="140">
        <f t="shared" si="0"/>
        <v>0</v>
      </c>
      <c r="K97" s="136" t="s">
        <v>43</v>
      </c>
      <c r="L97" s="34"/>
      <c r="M97" s="141" t="s">
        <v>43</v>
      </c>
      <c r="N97" s="142" t="s">
        <v>52</v>
      </c>
      <c r="P97" s="143">
        <f t="shared" si="1"/>
        <v>0</v>
      </c>
      <c r="Q97" s="143">
        <v>0</v>
      </c>
      <c r="R97" s="143">
        <f t="shared" si="2"/>
        <v>0</v>
      </c>
      <c r="S97" s="143">
        <v>0</v>
      </c>
      <c r="T97" s="144">
        <f t="shared" si="3"/>
        <v>0</v>
      </c>
      <c r="AR97" s="145" t="s">
        <v>318</v>
      </c>
      <c r="AT97" s="145" t="s">
        <v>313</v>
      </c>
      <c r="AU97" s="145" t="s">
        <v>88</v>
      </c>
      <c r="AY97" s="18" t="s">
        <v>311</v>
      </c>
      <c r="BE97" s="146">
        <f t="shared" si="4"/>
        <v>0</v>
      </c>
      <c r="BF97" s="146">
        <f t="shared" si="5"/>
        <v>0</v>
      </c>
      <c r="BG97" s="146">
        <f t="shared" si="6"/>
        <v>0</v>
      </c>
      <c r="BH97" s="146">
        <f t="shared" si="7"/>
        <v>0</v>
      </c>
      <c r="BI97" s="146">
        <f t="shared" si="8"/>
        <v>0</v>
      </c>
      <c r="BJ97" s="18" t="s">
        <v>88</v>
      </c>
      <c r="BK97" s="146">
        <f t="shared" si="9"/>
        <v>0</v>
      </c>
      <c r="BL97" s="18" t="s">
        <v>318</v>
      </c>
      <c r="BM97" s="145" t="s">
        <v>8</v>
      </c>
    </row>
    <row r="98" spans="2:65" s="1" customFormat="1" ht="16.5" customHeight="1" x14ac:dyDescent="0.2">
      <c r="B98" s="34"/>
      <c r="C98" s="134" t="s">
        <v>356</v>
      </c>
      <c r="D98" s="134" t="s">
        <v>313</v>
      </c>
      <c r="E98" s="135" t="s">
        <v>7680</v>
      </c>
      <c r="F98" s="136" t="s">
        <v>7681</v>
      </c>
      <c r="G98" s="137" t="s">
        <v>379</v>
      </c>
      <c r="H98" s="138">
        <v>300</v>
      </c>
      <c r="I98" s="139"/>
      <c r="J98" s="140">
        <f t="shared" si="0"/>
        <v>0</v>
      </c>
      <c r="K98" s="136" t="s">
        <v>43</v>
      </c>
      <c r="L98" s="34"/>
      <c r="M98" s="141" t="s">
        <v>43</v>
      </c>
      <c r="N98" s="142" t="s">
        <v>52</v>
      </c>
      <c r="P98" s="143">
        <f t="shared" si="1"/>
        <v>0</v>
      </c>
      <c r="Q98" s="143">
        <v>0</v>
      </c>
      <c r="R98" s="143">
        <f t="shared" si="2"/>
        <v>0</v>
      </c>
      <c r="S98" s="143">
        <v>0</v>
      </c>
      <c r="T98" s="144">
        <f t="shared" si="3"/>
        <v>0</v>
      </c>
      <c r="AR98" s="145" t="s">
        <v>318</v>
      </c>
      <c r="AT98" s="145" t="s">
        <v>313</v>
      </c>
      <c r="AU98" s="145" t="s">
        <v>88</v>
      </c>
      <c r="AY98" s="18" t="s">
        <v>311</v>
      </c>
      <c r="BE98" s="146">
        <f t="shared" si="4"/>
        <v>0</v>
      </c>
      <c r="BF98" s="146">
        <f t="shared" si="5"/>
        <v>0</v>
      </c>
      <c r="BG98" s="146">
        <f t="shared" si="6"/>
        <v>0</v>
      </c>
      <c r="BH98" s="146">
        <f t="shared" si="7"/>
        <v>0</v>
      </c>
      <c r="BI98" s="146">
        <f t="shared" si="8"/>
        <v>0</v>
      </c>
      <c r="BJ98" s="18" t="s">
        <v>88</v>
      </c>
      <c r="BK98" s="146">
        <f t="shared" si="9"/>
        <v>0</v>
      </c>
      <c r="BL98" s="18" t="s">
        <v>318</v>
      </c>
      <c r="BM98" s="145" t="s">
        <v>404</v>
      </c>
    </row>
    <row r="99" spans="2:65" s="1" customFormat="1" ht="16.5" customHeight="1" x14ac:dyDescent="0.2">
      <c r="B99" s="34"/>
      <c r="C99" s="134" t="s">
        <v>362</v>
      </c>
      <c r="D99" s="134" t="s">
        <v>313</v>
      </c>
      <c r="E99" s="135" t="s">
        <v>7682</v>
      </c>
      <c r="F99" s="136" t="s">
        <v>7683</v>
      </c>
      <c r="G99" s="137" t="s">
        <v>379</v>
      </c>
      <c r="H99" s="138">
        <v>15</v>
      </c>
      <c r="I99" s="139"/>
      <c r="J99" s="140">
        <f t="shared" si="0"/>
        <v>0</v>
      </c>
      <c r="K99" s="136" t="s">
        <v>43</v>
      </c>
      <c r="L99" s="34"/>
      <c r="M99" s="141" t="s">
        <v>43</v>
      </c>
      <c r="N99" s="142" t="s">
        <v>52</v>
      </c>
      <c r="P99" s="143">
        <f t="shared" si="1"/>
        <v>0</v>
      </c>
      <c r="Q99" s="143">
        <v>0</v>
      </c>
      <c r="R99" s="143">
        <f t="shared" si="2"/>
        <v>0</v>
      </c>
      <c r="S99" s="143">
        <v>0</v>
      </c>
      <c r="T99" s="144">
        <f t="shared" si="3"/>
        <v>0</v>
      </c>
      <c r="AR99" s="145" t="s">
        <v>318</v>
      </c>
      <c r="AT99" s="145" t="s">
        <v>313</v>
      </c>
      <c r="AU99" s="145" t="s">
        <v>88</v>
      </c>
      <c r="AY99" s="18" t="s">
        <v>311</v>
      </c>
      <c r="BE99" s="146">
        <f t="shared" si="4"/>
        <v>0</v>
      </c>
      <c r="BF99" s="146">
        <f t="shared" si="5"/>
        <v>0</v>
      </c>
      <c r="BG99" s="146">
        <f t="shared" si="6"/>
        <v>0</v>
      </c>
      <c r="BH99" s="146">
        <f t="shared" si="7"/>
        <v>0</v>
      </c>
      <c r="BI99" s="146">
        <f t="shared" si="8"/>
        <v>0</v>
      </c>
      <c r="BJ99" s="18" t="s">
        <v>88</v>
      </c>
      <c r="BK99" s="146">
        <f t="shared" si="9"/>
        <v>0</v>
      </c>
      <c r="BL99" s="18" t="s">
        <v>318</v>
      </c>
      <c r="BM99" s="145" t="s">
        <v>417</v>
      </c>
    </row>
    <row r="100" spans="2:65" s="1" customFormat="1" ht="16.5" customHeight="1" x14ac:dyDescent="0.2">
      <c r="B100" s="34"/>
      <c r="C100" s="134" t="s">
        <v>368</v>
      </c>
      <c r="D100" s="134" t="s">
        <v>313</v>
      </c>
      <c r="E100" s="135" t="s">
        <v>7686</v>
      </c>
      <c r="F100" s="136" t="s">
        <v>7687</v>
      </c>
      <c r="G100" s="137" t="s">
        <v>379</v>
      </c>
      <c r="H100" s="138">
        <v>15</v>
      </c>
      <c r="I100" s="139"/>
      <c r="J100" s="140">
        <f t="shared" si="0"/>
        <v>0</v>
      </c>
      <c r="K100" s="136" t="s">
        <v>43</v>
      </c>
      <c r="L100" s="34"/>
      <c r="M100" s="141" t="s">
        <v>43</v>
      </c>
      <c r="N100" s="142" t="s">
        <v>52</v>
      </c>
      <c r="P100" s="143">
        <f t="shared" si="1"/>
        <v>0</v>
      </c>
      <c r="Q100" s="143">
        <v>0</v>
      </c>
      <c r="R100" s="143">
        <f t="shared" si="2"/>
        <v>0</v>
      </c>
      <c r="S100" s="143">
        <v>0</v>
      </c>
      <c r="T100" s="144">
        <f t="shared" si="3"/>
        <v>0</v>
      </c>
      <c r="AR100" s="145" t="s">
        <v>318</v>
      </c>
      <c r="AT100" s="145" t="s">
        <v>313</v>
      </c>
      <c r="AU100" s="145" t="s">
        <v>88</v>
      </c>
      <c r="AY100" s="18" t="s">
        <v>311</v>
      </c>
      <c r="BE100" s="146">
        <f t="shared" si="4"/>
        <v>0</v>
      </c>
      <c r="BF100" s="146">
        <f t="shared" si="5"/>
        <v>0</v>
      </c>
      <c r="BG100" s="146">
        <f t="shared" si="6"/>
        <v>0</v>
      </c>
      <c r="BH100" s="146">
        <f t="shared" si="7"/>
        <v>0</v>
      </c>
      <c r="BI100" s="146">
        <f t="shared" si="8"/>
        <v>0</v>
      </c>
      <c r="BJ100" s="18" t="s">
        <v>88</v>
      </c>
      <c r="BK100" s="146">
        <f t="shared" si="9"/>
        <v>0</v>
      </c>
      <c r="BL100" s="18" t="s">
        <v>318</v>
      </c>
      <c r="BM100" s="145" t="s">
        <v>427</v>
      </c>
    </row>
    <row r="101" spans="2:65" s="1" customFormat="1" ht="16.5" customHeight="1" x14ac:dyDescent="0.2">
      <c r="B101" s="34"/>
      <c r="C101" s="134" t="s">
        <v>376</v>
      </c>
      <c r="D101" s="134" t="s">
        <v>313</v>
      </c>
      <c r="E101" s="135" t="s">
        <v>7688</v>
      </c>
      <c r="F101" s="136" t="s">
        <v>7689</v>
      </c>
      <c r="G101" s="137" t="s">
        <v>2109</v>
      </c>
      <c r="H101" s="138">
        <v>48</v>
      </c>
      <c r="I101" s="139"/>
      <c r="J101" s="140">
        <f t="shared" si="0"/>
        <v>0</v>
      </c>
      <c r="K101" s="136" t="s">
        <v>43</v>
      </c>
      <c r="L101" s="34"/>
      <c r="M101" s="141" t="s">
        <v>43</v>
      </c>
      <c r="N101" s="142" t="s">
        <v>52</v>
      </c>
      <c r="P101" s="143">
        <f t="shared" si="1"/>
        <v>0</v>
      </c>
      <c r="Q101" s="143">
        <v>0</v>
      </c>
      <c r="R101" s="143">
        <f t="shared" si="2"/>
        <v>0</v>
      </c>
      <c r="S101" s="143">
        <v>0</v>
      </c>
      <c r="T101" s="144">
        <f t="shared" si="3"/>
        <v>0</v>
      </c>
      <c r="AR101" s="145" t="s">
        <v>318</v>
      </c>
      <c r="AT101" s="145" t="s">
        <v>313</v>
      </c>
      <c r="AU101" s="145" t="s">
        <v>88</v>
      </c>
      <c r="AY101" s="18" t="s">
        <v>311</v>
      </c>
      <c r="BE101" s="146">
        <f t="shared" si="4"/>
        <v>0</v>
      </c>
      <c r="BF101" s="146">
        <f t="shared" si="5"/>
        <v>0</v>
      </c>
      <c r="BG101" s="146">
        <f t="shared" si="6"/>
        <v>0</v>
      </c>
      <c r="BH101" s="146">
        <f t="shared" si="7"/>
        <v>0</v>
      </c>
      <c r="BI101" s="146">
        <f t="shared" si="8"/>
        <v>0</v>
      </c>
      <c r="BJ101" s="18" t="s">
        <v>88</v>
      </c>
      <c r="BK101" s="146">
        <f t="shared" si="9"/>
        <v>0</v>
      </c>
      <c r="BL101" s="18" t="s">
        <v>318</v>
      </c>
      <c r="BM101" s="145" t="s">
        <v>438</v>
      </c>
    </row>
    <row r="102" spans="2:65" s="1" customFormat="1" ht="16.5" customHeight="1" x14ac:dyDescent="0.2">
      <c r="B102" s="34"/>
      <c r="C102" s="134" t="s">
        <v>384</v>
      </c>
      <c r="D102" s="134" t="s">
        <v>313</v>
      </c>
      <c r="E102" s="135" t="s">
        <v>7785</v>
      </c>
      <c r="F102" s="136" t="s">
        <v>7691</v>
      </c>
      <c r="G102" s="137" t="s">
        <v>2033</v>
      </c>
      <c r="H102" s="138">
        <v>1</v>
      </c>
      <c r="I102" s="139"/>
      <c r="J102" s="140">
        <f t="shared" si="0"/>
        <v>0</v>
      </c>
      <c r="K102" s="136" t="s">
        <v>43</v>
      </c>
      <c r="L102" s="34"/>
      <c r="M102" s="141" t="s">
        <v>43</v>
      </c>
      <c r="N102" s="142" t="s">
        <v>52</v>
      </c>
      <c r="P102" s="143">
        <f t="shared" si="1"/>
        <v>0</v>
      </c>
      <c r="Q102" s="143">
        <v>0</v>
      </c>
      <c r="R102" s="143">
        <f t="shared" si="2"/>
        <v>0</v>
      </c>
      <c r="S102" s="143">
        <v>0</v>
      </c>
      <c r="T102" s="144">
        <f t="shared" si="3"/>
        <v>0</v>
      </c>
      <c r="AR102" s="145" t="s">
        <v>318</v>
      </c>
      <c r="AT102" s="145" t="s">
        <v>313</v>
      </c>
      <c r="AU102" s="145" t="s">
        <v>88</v>
      </c>
      <c r="AY102" s="18" t="s">
        <v>311</v>
      </c>
      <c r="BE102" s="146">
        <f t="shared" si="4"/>
        <v>0</v>
      </c>
      <c r="BF102" s="146">
        <f t="shared" si="5"/>
        <v>0</v>
      </c>
      <c r="BG102" s="146">
        <f t="shared" si="6"/>
        <v>0</v>
      </c>
      <c r="BH102" s="146">
        <f t="shared" si="7"/>
        <v>0</v>
      </c>
      <c r="BI102" s="146">
        <f t="shared" si="8"/>
        <v>0</v>
      </c>
      <c r="BJ102" s="18" t="s">
        <v>88</v>
      </c>
      <c r="BK102" s="146">
        <f t="shared" si="9"/>
        <v>0</v>
      </c>
      <c r="BL102" s="18" t="s">
        <v>318</v>
      </c>
      <c r="BM102" s="145" t="s">
        <v>455</v>
      </c>
    </row>
    <row r="103" spans="2:65" s="1" customFormat="1" ht="16.5" customHeight="1" x14ac:dyDescent="0.2">
      <c r="B103" s="34"/>
      <c r="C103" s="134" t="s">
        <v>8</v>
      </c>
      <c r="D103" s="134" t="s">
        <v>313</v>
      </c>
      <c r="E103" s="135" t="s">
        <v>7692</v>
      </c>
      <c r="F103" s="136" t="s">
        <v>7693</v>
      </c>
      <c r="G103" s="137" t="s">
        <v>2109</v>
      </c>
      <c r="H103" s="138">
        <v>60</v>
      </c>
      <c r="I103" s="139"/>
      <c r="J103" s="140">
        <f t="shared" si="0"/>
        <v>0</v>
      </c>
      <c r="K103" s="136" t="s">
        <v>43</v>
      </c>
      <c r="L103" s="34"/>
      <c r="M103" s="141" t="s">
        <v>43</v>
      </c>
      <c r="N103" s="142" t="s">
        <v>52</v>
      </c>
      <c r="P103" s="143">
        <f t="shared" si="1"/>
        <v>0</v>
      </c>
      <c r="Q103" s="143">
        <v>0</v>
      </c>
      <c r="R103" s="143">
        <f t="shared" si="2"/>
        <v>0</v>
      </c>
      <c r="S103" s="143">
        <v>0</v>
      </c>
      <c r="T103" s="144">
        <f t="shared" si="3"/>
        <v>0</v>
      </c>
      <c r="AR103" s="145" t="s">
        <v>318</v>
      </c>
      <c r="AT103" s="145" t="s">
        <v>313</v>
      </c>
      <c r="AU103" s="145" t="s">
        <v>88</v>
      </c>
      <c r="AY103" s="18" t="s">
        <v>311</v>
      </c>
      <c r="BE103" s="146">
        <f t="shared" si="4"/>
        <v>0</v>
      </c>
      <c r="BF103" s="146">
        <f t="shared" si="5"/>
        <v>0</v>
      </c>
      <c r="BG103" s="146">
        <f t="shared" si="6"/>
        <v>0</v>
      </c>
      <c r="BH103" s="146">
        <f t="shared" si="7"/>
        <v>0</v>
      </c>
      <c r="BI103" s="146">
        <f t="shared" si="8"/>
        <v>0</v>
      </c>
      <c r="BJ103" s="18" t="s">
        <v>88</v>
      </c>
      <c r="BK103" s="146">
        <f t="shared" si="9"/>
        <v>0</v>
      </c>
      <c r="BL103" s="18" t="s">
        <v>318</v>
      </c>
      <c r="BM103" s="145" t="s">
        <v>476</v>
      </c>
    </row>
    <row r="104" spans="2:65" s="1" customFormat="1" ht="29.25" x14ac:dyDescent="0.2">
      <c r="B104" s="34"/>
      <c r="D104" s="152" t="s">
        <v>668</v>
      </c>
      <c r="F104" s="182" t="s">
        <v>7694</v>
      </c>
      <c r="I104" s="149"/>
      <c r="L104" s="34"/>
      <c r="M104" s="150"/>
      <c r="T104" s="55"/>
      <c r="AT104" s="18" t="s">
        <v>668</v>
      </c>
      <c r="AU104" s="18" t="s">
        <v>88</v>
      </c>
    </row>
    <row r="105" spans="2:65" s="1" customFormat="1" ht="33" customHeight="1" x14ac:dyDescent="0.2">
      <c r="B105" s="34"/>
      <c r="C105" s="134" t="s">
        <v>399</v>
      </c>
      <c r="D105" s="134" t="s">
        <v>313</v>
      </c>
      <c r="E105" s="135" t="s">
        <v>7786</v>
      </c>
      <c r="F105" s="136" t="s">
        <v>7787</v>
      </c>
      <c r="G105" s="137" t="s">
        <v>379</v>
      </c>
      <c r="H105" s="138">
        <v>30</v>
      </c>
      <c r="I105" s="139"/>
      <c r="J105" s="140">
        <f t="shared" ref="J105:J132" si="10">ROUND(I105*H105,2)</f>
        <v>0</v>
      </c>
      <c r="K105" s="136" t="s">
        <v>43</v>
      </c>
      <c r="L105" s="34"/>
      <c r="M105" s="141" t="s">
        <v>43</v>
      </c>
      <c r="N105" s="142" t="s">
        <v>52</v>
      </c>
      <c r="P105" s="143">
        <f t="shared" ref="P105:P132" si="11">O105*H105</f>
        <v>0</v>
      </c>
      <c r="Q105" s="143">
        <v>0</v>
      </c>
      <c r="R105" s="143">
        <f t="shared" ref="R105:R132" si="12">Q105*H105</f>
        <v>0</v>
      </c>
      <c r="S105" s="143">
        <v>0</v>
      </c>
      <c r="T105" s="144">
        <f t="shared" ref="T105:T132" si="13">S105*H105</f>
        <v>0</v>
      </c>
      <c r="AR105" s="145" t="s">
        <v>318</v>
      </c>
      <c r="AT105" s="145" t="s">
        <v>313</v>
      </c>
      <c r="AU105" s="145" t="s">
        <v>88</v>
      </c>
      <c r="AY105" s="18" t="s">
        <v>311</v>
      </c>
      <c r="BE105" s="146">
        <f t="shared" ref="BE105:BE132" si="14">IF(N105="základní",J105,0)</f>
        <v>0</v>
      </c>
      <c r="BF105" s="146">
        <f t="shared" ref="BF105:BF132" si="15">IF(N105="snížená",J105,0)</f>
        <v>0</v>
      </c>
      <c r="BG105" s="146">
        <f t="shared" ref="BG105:BG132" si="16">IF(N105="zákl. přenesená",J105,0)</f>
        <v>0</v>
      </c>
      <c r="BH105" s="146">
        <f t="shared" ref="BH105:BH132" si="17">IF(N105="sníž. přenesená",J105,0)</f>
        <v>0</v>
      </c>
      <c r="BI105" s="146">
        <f t="shared" ref="BI105:BI132" si="18">IF(N105="nulová",J105,0)</f>
        <v>0</v>
      </c>
      <c r="BJ105" s="18" t="s">
        <v>88</v>
      </c>
      <c r="BK105" s="146">
        <f t="shared" ref="BK105:BK132" si="19">ROUND(I105*H105,2)</f>
        <v>0</v>
      </c>
      <c r="BL105" s="18" t="s">
        <v>318</v>
      </c>
      <c r="BM105" s="145" t="s">
        <v>490</v>
      </c>
    </row>
    <row r="106" spans="2:65" s="1" customFormat="1" ht="33" customHeight="1" x14ac:dyDescent="0.2">
      <c r="B106" s="34"/>
      <c r="C106" s="134" t="s">
        <v>404</v>
      </c>
      <c r="D106" s="134" t="s">
        <v>313</v>
      </c>
      <c r="E106" s="135" t="s">
        <v>7788</v>
      </c>
      <c r="F106" s="136" t="s">
        <v>7789</v>
      </c>
      <c r="G106" s="137" t="s">
        <v>379</v>
      </c>
      <c r="H106" s="138">
        <v>3</v>
      </c>
      <c r="I106" s="139"/>
      <c r="J106" s="140">
        <f t="shared" si="10"/>
        <v>0</v>
      </c>
      <c r="K106" s="136" t="s">
        <v>43</v>
      </c>
      <c r="L106" s="34"/>
      <c r="M106" s="141" t="s">
        <v>43</v>
      </c>
      <c r="N106" s="142" t="s">
        <v>52</v>
      </c>
      <c r="P106" s="143">
        <f t="shared" si="11"/>
        <v>0</v>
      </c>
      <c r="Q106" s="143">
        <v>0</v>
      </c>
      <c r="R106" s="143">
        <f t="shared" si="12"/>
        <v>0</v>
      </c>
      <c r="S106" s="143">
        <v>0</v>
      </c>
      <c r="T106" s="144">
        <f t="shared" si="13"/>
        <v>0</v>
      </c>
      <c r="AR106" s="145" t="s">
        <v>318</v>
      </c>
      <c r="AT106" s="145" t="s">
        <v>313</v>
      </c>
      <c r="AU106" s="145" t="s">
        <v>88</v>
      </c>
      <c r="AY106" s="18" t="s">
        <v>311</v>
      </c>
      <c r="BE106" s="146">
        <f t="shared" si="14"/>
        <v>0</v>
      </c>
      <c r="BF106" s="146">
        <f t="shared" si="15"/>
        <v>0</v>
      </c>
      <c r="BG106" s="146">
        <f t="shared" si="16"/>
        <v>0</v>
      </c>
      <c r="BH106" s="146">
        <f t="shared" si="17"/>
        <v>0</v>
      </c>
      <c r="BI106" s="146">
        <f t="shared" si="18"/>
        <v>0</v>
      </c>
      <c r="BJ106" s="18" t="s">
        <v>88</v>
      </c>
      <c r="BK106" s="146">
        <f t="shared" si="19"/>
        <v>0</v>
      </c>
      <c r="BL106" s="18" t="s">
        <v>318</v>
      </c>
      <c r="BM106" s="145" t="s">
        <v>502</v>
      </c>
    </row>
    <row r="107" spans="2:65" s="1" customFormat="1" ht="33" customHeight="1" x14ac:dyDescent="0.2">
      <c r="B107" s="34"/>
      <c r="C107" s="134" t="s">
        <v>411</v>
      </c>
      <c r="D107" s="134" t="s">
        <v>313</v>
      </c>
      <c r="E107" s="135" t="s">
        <v>7703</v>
      </c>
      <c r="F107" s="136" t="s">
        <v>7704</v>
      </c>
      <c r="G107" s="137" t="s">
        <v>379</v>
      </c>
      <c r="H107" s="138">
        <v>15</v>
      </c>
      <c r="I107" s="139"/>
      <c r="J107" s="140">
        <f t="shared" si="10"/>
        <v>0</v>
      </c>
      <c r="K107" s="136" t="s">
        <v>43</v>
      </c>
      <c r="L107" s="34"/>
      <c r="M107" s="141" t="s">
        <v>43</v>
      </c>
      <c r="N107" s="142" t="s">
        <v>52</v>
      </c>
      <c r="P107" s="143">
        <f t="shared" si="11"/>
        <v>0</v>
      </c>
      <c r="Q107" s="143">
        <v>0</v>
      </c>
      <c r="R107" s="143">
        <f t="shared" si="12"/>
        <v>0</v>
      </c>
      <c r="S107" s="143">
        <v>0</v>
      </c>
      <c r="T107" s="144">
        <f t="shared" si="13"/>
        <v>0</v>
      </c>
      <c r="AR107" s="145" t="s">
        <v>318</v>
      </c>
      <c r="AT107" s="145" t="s">
        <v>313</v>
      </c>
      <c r="AU107" s="145" t="s">
        <v>88</v>
      </c>
      <c r="AY107" s="18" t="s">
        <v>311</v>
      </c>
      <c r="BE107" s="146">
        <f t="shared" si="14"/>
        <v>0</v>
      </c>
      <c r="BF107" s="146">
        <f t="shared" si="15"/>
        <v>0</v>
      </c>
      <c r="BG107" s="146">
        <f t="shared" si="16"/>
        <v>0</v>
      </c>
      <c r="BH107" s="146">
        <f t="shared" si="17"/>
        <v>0</v>
      </c>
      <c r="BI107" s="146">
        <f t="shared" si="18"/>
        <v>0</v>
      </c>
      <c r="BJ107" s="18" t="s">
        <v>88</v>
      </c>
      <c r="BK107" s="146">
        <f t="shared" si="19"/>
        <v>0</v>
      </c>
      <c r="BL107" s="18" t="s">
        <v>318</v>
      </c>
      <c r="BM107" s="145" t="s">
        <v>518</v>
      </c>
    </row>
    <row r="108" spans="2:65" s="1" customFormat="1" ht="33" customHeight="1" x14ac:dyDescent="0.2">
      <c r="B108" s="34"/>
      <c r="C108" s="134" t="s">
        <v>417</v>
      </c>
      <c r="D108" s="134" t="s">
        <v>313</v>
      </c>
      <c r="E108" s="135" t="s">
        <v>7790</v>
      </c>
      <c r="F108" s="136" t="s">
        <v>7791</v>
      </c>
      <c r="G108" s="137" t="s">
        <v>379</v>
      </c>
      <c r="H108" s="138">
        <v>15</v>
      </c>
      <c r="I108" s="139"/>
      <c r="J108" s="140">
        <f t="shared" si="10"/>
        <v>0</v>
      </c>
      <c r="K108" s="136" t="s">
        <v>43</v>
      </c>
      <c r="L108" s="34"/>
      <c r="M108" s="141" t="s">
        <v>43</v>
      </c>
      <c r="N108" s="142" t="s">
        <v>52</v>
      </c>
      <c r="P108" s="143">
        <f t="shared" si="11"/>
        <v>0</v>
      </c>
      <c r="Q108" s="143">
        <v>0</v>
      </c>
      <c r="R108" s="143">
        <f t="shared" si="12"/>
        <v>0</v>
      </c>
      <c r="S108" s="143">
        <v>0</v>
      </c>
      <c r="T108" s="144">
        <f t="shared" si="13"/>
        <v>0</v>
      </c>
      <c r="AR108" s="145" t="s">
        <v>318</v>
      </c>
      <c r="AT108" s="145" t="s">
        <v>313</v>
      </c>
      <c r="AU108" s="145" t="s">
        <v>88</v>
      </c>
      <c r="AY108" s="18" t="s">
        <v>311</v>
      </c>
      <c r="BE108" s="146">
        <f t="shared" si="14"/>
        <v>0</v>
      </c>
      <c r="BF108" s="146">
        <f t="shared" si="15"/>
        <v>0</v>
      </c>
      <c r="BG108" s="146">
        <f t="shared" si="16"/>
        <v>0</v>
      </c>
      <c r="BH108" s="146">
        <f t="shared" si="17"/>
        <v>0</v>
      </c>
      <c r="BI108" s="146">
        <f t="shared" si="18"/>
        <v>0</v>
      </c>
      <c r="BJ108" s="18" t="s">
        <v>88</v>
      </c>
      <c r="BK108" s="146">
        <f t="shared" si="19"/>
        <v>0</v>
      </c>
      <c r="BL108" s="18" t="s">
        <v>318</v>
      </c>
      <c r="BM108" s="145" t="s">
        <v>528</v>
      </c>
    </row>
    <row r="109" spans="2:65" s="1" customFormat="1" ht="24.2" customHeight="1" x14ac:dyDescent="0.2">
      <c r="B109" s="34"/>
      <c r="C109" s="134" t="s">
        <v>202</v>
      </c>
      <c r="D109" s="134" t="s">
        <v>313</v>
      </c>
      <c r="E109" s="135" t="s">
        <v>7709</v>
      </c>
      <c r="F109" s="136" t="s">
        <v>7710</v>
      </c>
      <c r="G109" s="137" t="s">
        <v>379</v>
      </c>
      <c r="H109" s="138">
        <v>27</v>
      </c>
      <c r="I109" s="139"/>
      <c r="J109" s="140">
        <f t="shared" si="10"/>
        <v>0</v>
      </c>
      <c r="K109" s="136" t="s">
        <v>43</v>
      </c>
      <c r="L109" s="34"/>
      <c r="M109" s="141" t="s">
        <v>43</v>
      </c>
      <c r="N109" s="142" t="s">
        <v>52</v>
      </c>
      <c r="P109" s="143">
        <f t="shared" si="11"/>
        <v>0</v>
      </c>
      <c r="Q109" s="143">
        <v>0</v>
      </c>
      <c r="R109" s="143">
        <f t="shared" si="12"/>
        <v>0</v>
      </c>
      <c r="S109" s="143">
        <v>0</v>
      </c>
      <c r="T109" s="144">
        <f t="shared" si="13"/>
        <v>0</v>
      </c>
      <c r="AR109" s="145" t="s">
        <v>318</v>
      </c>
      <c r="AT109" s="145" t="s">
        <v>313</v>
      </c>
      <c r="AU109" s="145" t="s">
        <v>88</v>
      </c>
      <c r="AY109" s="18" t="s">
        <v>311</v>
      </c>
      <c r="BE109" s="146">
        <f t="shared" si="14"/>
        <v>0</v>
      </c>
      <c r="BF109" s="146">
        <f t="shared" si="15"/>
        <v>0</v>
      </c>
      <c r="BG109" s="146">
        <f t="shared" si="16"/>
        <v>0</v>
      </c>
      <c r="BH109" s="146">
        <f t="shared" si="17"/>
        <v>0</v>
      </c>
      <c r="BI109" s="146">
        <f t="shared" si="18"/>
        <v>0</v>
      </c>
      <c r="BJ109" s="18" t="s">
        <v>88</v>
      </c>
      <c r="BK109" s="146">
        <f t="shared" si="19"/>
        <v>0</v>
      </c>
      <c r="BL109" s="18" t="s">
        <v>318</v>
      </c>
      <c r="BM109" s="145" t="s">
        <v>539</v>
      </c>
    </row>
    <row r="110" spans="2:65" s="1" customFormat="1" ht="21.75" customHeight="1" x14ac:dyDescent="0.2">
      <c r="B110" s="34"/>
      <c r="C110" s="134" t="s">
        <v>427</v>
      </c>
      <c r="D110" s="134" t="s">
        <v>313</v>
      </c>
      <c r="E110" s="135" t="s">
        <v>7711</v>
      </c>
      <c r="F110" s="136" t="s">
        <v>7712</v>
      </c>
      <c r="G110" s="137" t="s">
        <v>2109</v>
      </c>
      <c r="H110" s="138">
        <v>600</v>
      </c>
      <c r="I110" s="139"/>
      <c r="J110" s="140">
        <f t="shared" si="10"/>
        <v>0</v>
      </c>
      <c r="K110" s="136" t="s">
        <v>43</v>
      </c>
      <c r="L110" s="34"/>
      <c r="M110" s="141" t="s">
        <v>43</v>
      </c>
      <c r="N110" s="142" t="s">
        <v>52</v>
      </c>
      <c r="P110" s="143">
        <f t="shared" si="11"/>
        <v>0</v>
      </c>
      <c r="Q110" s="143">
        <v>0</v>
      </c>
      <c r="R110" s="143">
        <f t="shared" si="12"/>
        <v>0</v>
      </c>
      <c r="S110" s="143">
        <v>0</v>
      </c>
      <c r="T110" s="144">
        <f t="shared" si="13"/>
        <v>0</v>
      </c>
      <c r="AR110" s="145" t="s">
        <v>318</v>
      </c>
      <c r="AT110" s="145" t="s">
        <v>313</v>
      </c>
      <c r="AU110" s="145" t="s">
        <v>88</v>
      </c>
      <c r="AY110" s="18" t="s">
        <v>311</v>
      </c>
      <c r="BE110" s="146">
        <f t="shared" si="14"/>
        <v>0</v>
      </c>
      <c r="BF110" s="146">
        <f t="shared" si="15"/>
        <v>0</v>
      </c>
      <c r="BG110" s="146">
        <f t="shared" si="16"/>
        <v>0</v>
      </c>
      <c r="BH110" s="146">
        <f t="shared" si="17"/>
        <v>0</v>
      </c>
      <c r="BI110" s="146">
        <f t="shared" si="18"/>
        <v>0</v>
      </c>
      <c r="BJ110" s="18" t="s">
        <v>88</v>
      </c>
      <c r="BK110" s="146">
        <f t="shared" si="19"/>
        <v>0</v>
      </c>
      <c r="BL110" s="18" t="s">
        <v>318</v>
      </c>
      <c r="BM110" s="145" t="s">
        <v>551</v>
      </c>
    </row>
    <row r="111" spans="2:65" s="1" customFormat="1" ht="16.5" customHeight="1" x14ac:dyDescent="0.2">
      <c r="B111" s="34"/>
      <c r="C111" s="134" t="s">
        <v>208</v>
      </c>
      <c r="D111" s="134" t="s">
        <v>313</v>
      </c>
      <c r="E111" s="135" t="s">
        <v>7792</v>
      </c>
      <c r="F111" s="136" t="s">
        <v>7793</v>
      </c>
      <c r="G111" s="137" t="s">
        <v>379</v>
      </c>
      <c r="H111" s="138">
        <v>140</v>
      </c>
      <c r="I111" s="139"/>
      <c r="J111" s="140">
        <f t="shared" si="10"/>
        <v>0</v>
      </c>
      <c r="K111" s="136" t="s">
        <v>43</v>
      </c>
      <c r="L111" s="34"/>
      <c r="M111" s="141" t="s">
        <v>43</v>
      </c>
      <c r="N111" s="142" t="s">
        <v>52</v>
      </c>
      <c r="P111" s="143">
        <f t="shared" si="11"/>
        <v>0</v>
      </c>
      <c r="Q111" s="143">
        <v>0</v>
      </c>
      <c r="R111" s="143">
        <f t="shared" si="12"/>
        <v>0</v>
      </c>
      <c r="S111" s="143">
        <v>0</v>
      </c>
      <c r="T111" s="144">
        <f t="shared" si="13"/>
        <v>0</v>
      </c>
      <c r="AR111" s="145" t="s">
        <v>318</v>
      </c>
      <c r="AT111" s="145" t="s">
        <v>313</v>
      </c>
      <c r="AU111" s="145" t="s">
        <v>88</v>
      </c>
      <c r="AY111" s="18" t="s">
        <v>311</v>
      </c>
      <c r="BE111" s="146">
        <f t="shared" si="14"/>
        <v>0</v>
      </c>
      <c r="BF111" s="146">
        <f t="shared" si="15"/>
        <v>0</v>
      </c>
      <c r="BG111" s="146">
        <f t="shared" si="16"/>
        <v>0</v>
      </c>
      <c r="BH111" s="146">
        <f t="shared" si="17"/>
        <v>0</v>
      </c>
      <c r="BI111" s="146">
        <f t="shared" si="18"/>
        <v>0</v>
      </c>
      <c r="BJ111" s="18" t="s">
        <v>88</v>
      </c>
      <c r="BK111" s="146">
        <f t="shared" si="19"/>
        <v>0</v>
      </c>
      <c r="BL111" s="18" t="s">
        <v>318</v>
      </c>
      <c r="BM111" s="145" t="s">
        <v>562</v>
      </c>
    </row>
    <row r="112" spans="2:65" s="1" customFormat="1" ht="16.5" customHeight="1" x14ac:dyDescent="0.2">
      <c r="B112" s="34"/>
      <c r="C112" s="134" t="s">
        <v>438</v>
      </c>
      <c r="D112" s="134" t="s">
        <v>313</v>
      </c>
      <c r="E112" s="135" t="s">
        <v>7794</v>
      </c>
      <c r="F112" s="136" t="s">
        <v>7795</v>
      </c>
      <c r="G112" s="137" t="s">
        <v>379</v>
      </c>
      <c r="H112" s="138">
        <v>70</v>
      </c>
      <c r="I112" s="139"/>
      <c r="J112" s="140">
        <f t="shared" si="10"/>
        <v>0</v>
      </c>
      <c r="K112" s="136" t="s">
        <v>43</v>
      </c>
      <c r="L112" s="34"/>
      <c r="M112" s="141" t="s">
        <v>43</v>
      </c>
      <c r="N112" s="142" t="s">
        <v>52</v>
      </c>
      <c r="P112" s="143">
        <f t="shared" si="11"/>
        <v>0</v>
      </c>
      <c r="Q112" s="143">
        <v>0</v>
      </c>
      <c r="R112" s="143">
        <f t="shared" si="12"/>
        <v>0</v>
      </c>
      <c r="S112" s="143">
        <v>0</v>
      </c>
      <c r="T112" s="144">
        <f t="shared" si="13"/>
        <v>0</v>
      </c>
      <c r="AR112" s="145" t="s">
        <v>318</v>
      </c>
      <c r="AT112" s="145" t="s">
        <v>313</v>
      </c>
      <c r="AU112" s="145" t="s">
        <v>88</v>
      </c>
      <c r="AY112" s="18" t="s">
        <v>311</v>
      </c>
      <c r="BE112" s="146">
        <f t="shared" si="14"/>
        <v>0</v>
      </c>
      <c r="BF112" s="146">
        <f t="shared" si="15"/>
        <v>0</v>
      </c>
      <c r="BG112" s="146">
        <f t="shared" si="16"/>
        <v>0</v>
      </c>
      <c r="BH112" s="146">
        <f t="shared" si="17"/>
        <v>0</v>
      </c>
      <c r="BI112" s="146">
        <f t="shared" si="18"/>
        <v>0</v>
      </c>
      <c r="BJ112" s="18" t="s">
        <v>88</v>
      </c>
      <c r="BK112" s="146">
        <f t="shared" si="19"/>
        <v>0</v>
      </c>
      <c r="BL112" s="18" t="s">
        <v>318</v>
      </c>
      <c r="BM112" s="145" t="s">
        <v>575</v>
      </c>
    </row>
    <row r="113" spans="2:65" s="1" customFormat="1" ht="16.5" customHeight="1" x14ac:dyDescent="0.2">
      <c r="B113" s="34"/>
      <c r="C113" s="134" t="s">
        <v>7</v>
      </c>
      <c r="D113" s="134" t="s">
        <v>313</v>
      </c>
      <c r="E113" s="135" t="s">
        <v>7796</v>
      </c>
      <c r="F113" s="136" t="s">
        <v>7797</v>
      </c>
      <c r="G113" s="137" t="s">
        <v>379</v>
      </c>
      <c r="H113" s="138">
        <v>40</v>
      </c>
      <c r="I113" s="139"/>
      <c r="J113" s="140">
        <f t="shared" si="10"/>
        <v>0</v>
      </c>
      <c r="K113" s="136" t="s">
        <v>43</v>
      </c>
      <c r="L113" s="34"/>
      <c r="M113" s="141" t="s">
        <v>43</v>
      </c>
      <c r="N113" s="142" t="s">
        <v>52</v>
      </c>
      <c r="P113" s="143">
        <f t="shared" si="11"/>
        <v>0</v>
      </c>
      <c r="Q113" s="143">
        <v>0</v>
      </c>
      <c r="R113" s="143">
        <f t="shared" si="12"/>
        <v>0</v>
      </c>
      <c r="S113" s="143">
        <v>0</v>
      </c>
      <c r="T113" s="144">
        <f t="shared" si="13"/>
        <v>0</v>
      </c>
      <c r="AR113" s="145" t="s">
        <v>318</v>
      </c>
      <c r="AT113" s="145" t="s">
        <v>313</v>
      </c>
      <c r="AU113" s="145" t="s">
        <v>88</v>
      </c>
      <c r="AY113" s="18" t="s">
        <v>311</v>
      </c>
      <c r="BE113" s="146">
        <f t="shared" si="14"/>
        <v>0</v>
      </c>
      <c r="BF113" s="146">
        <f t="shared" si="15"/>
        <v>0</v>
      </c>
      <c r="BG113" s="146">
        <f t="shared" si="16"/>
        <v>0</v>
      </c>
      <c r="BH113" s="146">
        <f t="shared" si="17"/>
        <v>0</v>
      </c>
      <c r="BI113" s="146">
        <f t="shared" si="18"/>
        <v>0</v>
      </c>
      <c r="BJ113" s="18" t="s">
        <v>88</v>
      </c>
      <c r="BK113" s="146">
        <f t="shared" si="19"/>
        <v>0</v>
      </c>
      <c r="BL113" s="18" t="s">
        <v>318</v>
      </c>
      <c r="BM113" s="145" t="s">
        <v>588</v>
      </c>
    </row>
    <row r="114" spans="2:65" s="1" customFormat="1" ht="16.5" customHeight="1" x14ac:dyDescent="0.2">
      <c r="B114" s="34"/>
      <c r="C114" s="134" t="s">
        <v>455</v>
      </c>
      <c r="D114" s="134" t="s">
        <v>313</v>
      </c>
      <c r="E114" s="135" t="s">
        <v>7798</v>
      </c>
      <c r="F114" s="136" t="s">
        <v>7799</v>
      </c>
      <c r="G114" s="137" t="s">
        <v>2109</v>
      </c>
      <c r="H114" s="138">
        <v>50</v>
      </c>
      <c r="I114" s="139"/>
      <c r="J114" s="140">
        <f t="shared" si="10"/>
        <v>0</v>
      </c>
      <c r="K114" s="136" t="s">
        <v>43</v>
      </c>
      <c r="L114" s="34"/>
      <c r="M114" s="141" t="s">
        <v>43</v>
      </c>
      <c r="N114" s="142" t="s">
        <v>52</v>
      </c>
      <c r="P114" s="143">
        <f t="shared" si="11"/>
        <v>0</v>
      </c>
      <c r="Q114" s="143">
        <v>0</v>
      </c>
      <c r="R114" s="143">
        <f t="shared" si="12"/>
        <v>0</v>
      </c>
      <c r="S114" s="143">
        <v>0</v>
      </c>
      <c r="T114" s="144">
        <f t="shared" si="13"/>
        <v>0</v>
      </c>
      <c r="AR114" s="145" t="s">
        <v>318</v>
      </c>
      <c r="AT114" s="145" t="s">
        <v>313</v>
      </c>
      <c r="AU114" s="145" t="s">
        <v>88</v>
      </c>
      <c r="AY114" s="18" t="s">
        <v>311</v>
      </c>
      <c r="BE114" s="146">
        <f t="shared" si="14"/>
        <v>0</v>
      </c>
      <c r="BF114" s="146">
        <f t="shared" si="15"/>
        <v>0</v>
      </c>
      <c r="BG114" s="146">
        <f t="shared" si="16"/>
        <v>0</v>
      </c>
      <c r="BH114" s="146">
        <f t="shared" si="17"/>
        <v>0</v>
      </c>
      <c r="BI114" s="146">
        <f t="shared" si="18"/>
        <v>0</v>
      </c>
      <c r="BJ114" s="18" t="s">
        <v>88</v>
      </c>
      <c r="BK114" s="146">
        <f t="shared" si="19"/>
        <v>0</v>
      </c>
      <c r="BL114" s="18" t="s">
        <v>318</v>
      </c>
      <c r="BM114" s="145" t="s">
        <v>599</v>
      </c>
    </row>
    <row r="115" spans="2:65" s="1" customFormat="1" ht="16.5" customHeight="1" x14ac:dyDescent="0.2">
      <c r="B115" s="34"/>
      <c r="C115" s="134" t="s">
        <v>462</v>
      </c>
      <c r="D115" s="134" t="s">
        <v>313</v>
      </c>
      <c r="E115" s="135" t="s">
        <v>7800</v>
      </c>
      <c r="F115" s="136" t="s">
        <v>7801</v>
      </c>
      <c r="G115" s="137" t="s">
        <v>2109</v>
      </c>
      <c r="H115" s="138">
        <v>15</v>
      </c>
      <c r="I115" s="139"/>
      <c r="J115" s="140">
        <f t="shared" si="10"/>
        <v>0</v>
      </c>
      <c r="K115" s="136" t="s">
        <v>43</v>
      </c>
      <c r="L115" s="34"/>
      <c r="M115" s="141" t="s">
        <v>43</v>
      </c>
      <c r="N115" s="142" t="s">
        <v>52</v>
      </c>
      <c r="P115" s="143">
        <f t="shared" si="11"/>
        <v>0</v>
      </c>
      <c r="Q115" s="143">
        <v>0</v>
      </c>
      <c r="R115" s="143">
        <f t="shared" si="12"/>
        <v>0</v>
      </c>
      <c r="S115" s="143">
        <v>0</v>
      </c>
      <c r="T115" s="144">
        <f t="shared" si="13"/>
        <v>0</v>
      </c>
      <c r="AR115" s="145" t="s">
        <v>318</v>
      </c>
      <c r="AT115" s="145" t="s">
        <v>313</v>
      </c>
      <c r="AU115" s="145" t="s">
        <v>88</v>
      </c>
      <c r="AY115" s="18" t="s">
        <v>311</v>
      </c>
      <c r="BE115" s="146">
        <f t="shared" si="14"/>
        <v>0</v>
      </c>
      <c r="BF115" s="146">
        <f t="shared" si="15"/>
        <v>0</v>
      </c>
      <c r="BG115" s="146">
        <f t="shared" si="16"/>
        <v>0</v>
      </c>
      <c r="BH115" s="146">
        <f t="shared" si="17"/>
        <v>0</v>
      </c>
      <c r="BI115" s="146">
        <f t="shared" si="18"/>
        <v>0</v>
      </c>
      <c r="BJ115" s="18" t="s">
        <v>88</v>
      </c>
      <c r="BK115" s="146">
        <f t="shared" si="19"/>
        <v>0</v>
      </c>
      <c r="BL115" s="18" t="s">
        <v>318</v>
      </c>
      <c r="BM115" s="145" t="s">
        <v>611</v>
      </c>
    </row>
    <row r="116" spans="2:65" s="1" customFormat="1" ht="16.5" customHeight="1" x14ac:dyDescent="0.2">
      <c r="B116" s="34"/>
      <c r="C116" s="134" t="s">
        <v>476</v>
      </c>
      <c r="D116" s="134" t="s">
        <v>313</v>
      </c>
      <c r="E116" s="135" t="s">
        <v>7802</v>
      </c>
      <c r="F116" s="136" t="s">
        <v>7803</v>
      </c>
      <c r="G116" s="137" t="s">
        <v>2109</v>
      </c>
      <c r="H116" s="138">
        <v>20</v>
      </c>
      <c r="I116" s="139"/>
      <c r="J116" s="140">
        <f t="shared" si="10"/>
        <v>0</v>
      </c>
      <c r="K116" s="136" t="s">
        <v>43</v>
      </c>
      <c r="L116" s="34"/>
      <c r="M116" s="141" t="s">
        <v>43</v>
      </c>
      <c r="N116" s="142" t="s">
        <v>52</v>
      </c>
      <c r="P116" s="143">
        <f t="shared" si="11"/>
        <v>0</v>
      </c>
      <c r="Q116" s="143">
        <v>0</v>
      </c>
      <c r="R116" s="143">
        <f t="shared" si="12"/>
        <v>0</v>
      </c>
      <c r="S116" s="143">
        <v>0</v>
      </c>
      <c r="T116" s="144">
        <f t="shared" si="13"/>
        <v>0</v>
      </c>
      <c r="AR116" s="145" t="s">
        <v>318</v>
      </c>
      <c r="AT116" s="145" t="s">
        <v>313</v>
      </c>
      <c r="AU116" s="145" t="s">
        <v>88</v>
      </c>
      <c r="AY116" s="18" t="s">
        <v>311</v>
      </c>
      <c r="BE116" s="146">
        <f t="shared" si="14"/>
        <v>0</v>
      </c>
      <c r="BF116" s="146">
        <f t="shared" si="15"/>
        <v>0</v>
      </c>
      <c r="BG116" s="146">
        <f t="shared" si="16"/>
        <v>0</v>
      </c>
      <c r="BH116" s="146">
        <f t="shared" si="17"/>
        <v>0</v>
      </c>
      <c r="BI116" s="146">
        <f t="shared" si="18"/>
        <v>0</v>
      </c>
      <c r="BJ116" s="18" t="s">
        <v>88</v>
      </c>
      <c r="BK116" s="146">
        <f t="shared" si="19"/>
        <v>0</v>
      </c>
      <c r="BL116" s="18" t="s">
        <v>318</v>
      </c>
      <c r="BM116" s="145" t="s">
        <v>622</v>
      </c>
    </row>
    <row r="117" spans="2:65" s="1" customFormat="1" ht="16.5" customHeight="1" x14ac:dyDescent="0.2">
      <c r="B117" s="34"/>
      <c r="C117" s="134" t="s">
        <v>481</v>
      </c>
      <c r="D117" s="134" t="s">
        <v>313</v>
      </c>
      <c r="E117" s="135" t="s">
        <v>7804</v>
      </c>
      <c r="F117" s="136" t="s">
        <v>7805</v>
      </c>
      <c r="G117" s="137" t="s">
        <v>2109</v>
      </c>
      <c r="H117" s="138">
        <v>12</v>
      </c>
      <c r="I117" s="139"/>
      <c r="J117" s="140">
        <f t="shared" si="10"/>
        <v>0</v>
      </c>
      <c r="K117" s="136" t="s">
        <v>43</v>
      </c>
      <c r="L117" s="34"/>
      <c r="M117" s="141" t="s">
        <v>43</v>
      </c>
      <c r="N117" s="142" t="s">
        <v>52</v>
      </c>
      <c r="P117" s="143">
        <f t="shared" si="11"/>
        <v>0</v>
      </c>
      <c r="Q117" s="143">
        <v>0</v>
      </c>
      <c r="R117" s="143">
        <f t="shared" si="12"/>
        <v>0</v>
      </c>
      <c r="S117" s="143">
        <v>0</v>
      </c>
      <c r="T117" s="144">
        <f t="shared" si="13"/>
        <v>0</v>
      </c>
      <c r="AR117" s="145" t="s">
        <v>318</v>
      </c>
      <c r="AT117" s="145" t="s">
        <v>313</v>
      </c>
      <c r="AU117" s="145" t="s">
        <v>88</v>
      </c>
      <c r="AY117" s="18" t="s">
        <v>311</v>
      </c>
      <c r="BE117" s="146">
        <f t="shared" si="14"/>
        <v>0</v>
      </c>
      <c r="BF117" s="146">
        <f t="shared" si="15"/>
        <v>0</v>
      </c>
      <c r="BG117" s="146">
        <f t="shared" si="16"/>
        <v>0</v>
      </c>
      <c r="BH117" s="146">
        <f t="shared" si="17"/>
        <v>0</v>
      </c>
      <c r="BI117" s="146">
        <f t="shared" si="18"/>
        <v>0</v>
      </c>
      <c r="BJ117" s="18" t="s">
        <v>88</v>
      </c>
      <c r="BK117" s="146">
        <f t="shared" si="19"/>
        <v>0</v>
      </c>
      <c r="BL117" s="18" t="s">
        <v>318</v>
      </c>
      <c r="BM117" s="145" t="s">
        <v>633</v>
      </c>
    </row>
    <row r="118" spans="2:65" s="1" customFormat="1" ht="16.5" customHeight="1" x14ac:dyDescent="0.2">
      <c r="B118" s="34"/>
      <c r="C118" s="134" t="s">
        <v>490</v>
      </c>
      <c r="D118" s="134" t="s">
        <v>313</v>
      </c>
      <c r="E118" s="135" t="s">
        <v>7806</v>
      </c>
      <c r="F118" s="136" t="s">
        <v>7807</v>
      </c>
      <c r="G118" s="137" t="s">
        <v>2109</v>
      </c>
      <c r="H118" s="138">
        <v>12</v>
      </c>
      <c r="I118" s="139"/>
      <c r="J118" s="140">
        <f t="shared" si="10"/>
        <v>0</v>
      </c>
      <c r="K118" s="136" t="s">
        <v>43</v>
      </c>
      <c r="L118" s="34"/>
      <c r="M118" s="141" t="s">
        <v>43</v>
      </c>
      <c r="N118" s="142" t="s">
        <v>52</v>
      </c>
      <c r="P118" s="143">
        <f t="shared" si="11"/>
        <v>0</v>
      </c>
      <c r="Q118" s="143">
        <v>0</v>
      </c>
      <c r="R118" s="143">
        <f t="shared" si="12"/>
        <v>0</v>
      </c>
      <c r="S118" s="143">
        <v>0</v>
      </c>
      <c r="T118" s="144">
        <f t="shared" si="13"/>
        <v>0</v>
      </c>
      <c r="AR118" s="145" t="s">
        <v>318</v>
      </c>
      <c r="AT118" s="145" t="s">
        <v>313</v>
      </c>
      <c r="AU118" s="145" t="s">
        <v>88</v>
      </c>
      <c r="AY118" s="18" t="s">
        <v>311</v>
      </c>
      <c r="BE118" s="146">
        <f t="shared" si="14"/>
        <v>0</v>
      </c>
      <c r="BF118" s="146">
        <f t="shared" si="15"/>
        <v>0</v>
      </c>
      <c r="BG118" s="146">
        <f t="shared" si="16"/>
        <v>0</v>
      </c>
      <c r="BH118" s="146">
        <f t="shared" si="17"/>
        <v>0</v>
      </c>
      <c r="BI118" s="146">
        <f t="shared" si="18"/>
        <v>0</v>
      </c>
      <c r="BJ118" s="18" t="s">
        <v>88</v>
      </c>
      <c r="BK118" s="146">
        <f t="shared" si="19"/>
        <v>0</v>
      </c>
      <c r="BL118" s="18" t="s">
        <v>318</v>
      </c>
      <c r="BM118" s="145" t="s">
        <v>645</v>
      </c>
    </row>
    <row r="119" spans="2:65" s="1" customFormat="1" ht="33" customHeight="1" x14ac:dyDescent="0.2">
      <c r="B119" s="34"/>
      <c r="C119" s="134" t="s">
        <v>495</v>
      </c>
      <c r="D119" s="134" t="s">
        <v>313</v>
      </c>
      <c r="E119" s="135" t="s">
        <v>7808</v>
      </c>
      <c r="F119" s="136" t="s">
        <v>7809</v>
      </c>
      <c r="G119" s="137" t="s">
        <v>2109</v>
      </c>
      <c r="H119" s="138">
        <v>12</v>
      </c>
      <c r="I119" s="139"/>
      <c r="J119" s="140">
        <f t="shared" si="10"/>
        <v>0</v>
      </c>
      <c r="K119" s="136" t="s">
        <v>43</v>
      </c>
      <c r="L119" s="34"/>
      <c r="M119" s="141" t="s">
        <v>43</v>
      </c>
      <c r="N119" s="142" t="s">
        <v>52</v>
      </c>
      <c r="P119" s="143">
        <f t="shared" si="11"/>
        <v>0</v>
      </c>
      <c r="Q119" s="143">
        <v>0</v>
      </c>
      <c r="R119" s="143">
        <f t="shared" si="12"/>
        <v>0</v>
      </c>
      <c r="S119" s="143">
        <v>0</v>
      </c>
      <c r="T119" s="144">
        <f t="shared" si="13"/>
        <v>0</v>
      </c>
      <c r="AR119" s="145" t="s">
        <v>318</v>
      </c>
      <c r="AT119" s="145" t="s">
        <v>313</v>
      </c>
      <c r="AU119" s="145" t="s">
        <v>88</v>
      </c>
      <c r="AY119" s="18" t="s">
        <v>311</v>
      </c>
      <c r="BE119" s="146">
        <f t="shared" si="14"/>
        <v>0</v>
      </c>
      <c r="BF119" s="146">
        <f t="shared" si="15"/>
        <v>0</v>
      </c>
      <c r="BG119" s="146">
        <f t="shared" si="16"/>
        <v>0</v>
      </c>
      <c r="BH119" s="146">
        <f t="shared" si="17"/>
        <v>0</v>
      </c>
      <c r="BI119" s="146">
        <f t="shared" si="18"/>
        <v>0</v>
      </c>
      <c r="BJ119" s="18" t="s">
        <v>88</v>
      </c>
      <c r="BK119" s="146">
        <f t="shared" si="19"/>
        <v>0</v>
      </c>
      <c r="BL119" s="18" t="s">
        <v>318</v>
      </c>
      <c r="BM119" s="145" t="s">
        <v>657</v>
      </c>
    </row>
    <row r="120" spans="2:65" s="1" customFormat="1" ht="24.2" customHeight="1" x14ac:dyDescent="0.2">
      <c r="B120" s="34"/>
      <c r="C120" s="134" t="s">
        <v>502</v>
      </c>
      <c r="D120" s="134" t="s">
        <v>313</v>
      </c>
      <c r="E120" s="135" t="s">
        <v>7810</v>
      </c>
      <c r="F120" s="136" t="s">
        <v>7811</v>
      </c>
      <c r="G120" s="137" t="s">
        <v>2109</v>
      </c>
      <c r="H120" s="138">
        <v>12</v>
      </c>
      <c r="I120" s="139"/>
      <c r="J120" s="140">
        <f t="shared" si="10"/>
        <v>0</v>
      </c>
      <c r="K120" s="136" t="s">
        <v>43</v>
      </c>
      <c r="L120" s="34"/>
      <c r="M120" s="141" t="s">
        <v>43</v>
      </c>
      <c r="N120" s="142" t="s">
        <v>52</v>
      </c>
      <c r="P120" s="143">
        <f t="shared" si="11"/>
        <v>0</v>
      </c>
      <c r="Q120" s="143">
        <v>0</v>
      </c>
      <c r="R120" s="143">
        <f t="shared" si="12"/>
        <v>0</v>
      </c>
      <c r="S120" s="143">
        <v>0</v>
      </c>
      <c r="T120" s="144">
        <f t="shared" si="13"/>
        <v>0</v>
      </c>
      <c r="AR120" s="145" t="s">
        <v>318</v>
      </c>
      <c r="AT120" s="145" t="s">
        <v>313</v>
      </c>
      <c r="AU120" s="145" t="s">
        <v>88</v>
      </c>
      <c r="AY120" s="18" t="s">
        <v>311</v>
      </c>
      <c r="BE120" s="146">
        <f t="shared" si="14"/>
        <v>0</v>
      </c>
      <c r="BF120" s="146">
        <f t="shared" si="15"/>
        <v>0</v>
      </c>
      <c r="BG120" s="146">
        <f t="shared" si="16"/>
        <v>0</v>
      </c>
      <c r="BH120" s="146">
        <f t="shared" si="17"/>
        <v>0</v>
      </c>
      <c r="BI120" s="146">
        <f t="shared" si="18"/>
        <v>0</v>
      </c>
      <c r="BJ120" s="18" t="s">
        <v>88</v>
      </c>
      <c r="BK120" s="146">
        <f t="shared" si="19"/>
        <v>0</v>
      </c>
      <c r="BL120" s="18" t="s">
        <v>318</v>
      </c>
      <c r="BM120" s="145" t="s">
        <v>672</v>
      </c>
    </row>
    <row r="121" spans="2:65" s="1" customFormat="1" ht="16.5" customHeight="1" x14ac:dyDescent="0.2">
      <c r="B121" s="34"/>
      <c r="C121" s="134" t="s">
        <v>510</v>
      </c>
      <c r="D121" s="134" t="s">
        <v>313</v>
      </c>
      <c r="E121" s="135" t="s">
        <v>7812</v>
      </c>
      <c r="F121" s="136" t="s">
        <v>7631</v>
      </c>
      <c r="G121" s="137" t="s">
        <v>250</v>
      </c>
      <c r="H121" s="138">
        <v>2</v>
      </c>
      <c r="I121" s="139"/>
      <c r="J121" s="140">
        <f t="shared" si="10"/>
        <v>0</v>
      </c>
      <c r="K121" s="136" t="s">
        <v>43</v>
      </c>
      <c r="L121" s="34"/>
      <c r="M121" s="141" t="s">
        <v>43</v>
      </c>
      <c r="N121" s="142" t="s">
        <v>52</v>
      </c>
      <c r="P121" s="143">
        <f t="shared" si="11"/>
        <v>0</v>
      </c>
      <c r="Q121" s="143">
        <v>0</v>
      </c>
      <c r="R121" s="143">
        <f t="shared" si="12"/>
        <v>0</v>
      </c>
      <c r="S121" s="143">
        <v>0</v>
      </c>
      <c r="T121" s="144">
        <f t="shared" si="13"/>
        <v>0</v>
      </c>
      <c r="AR121" s="145" t="s">
        <v>318</v>
      </c>
      <c r="AT121" s="145" t="s">
        <v>313</v>
      </c>
      <c r="AU121" s="145" t="s">
        <v>88</v>
      </c>
      <c r="AY121" s="18" t="s">
        <v>311</v>
      </c>
      <c r="BE121" s="146">
        <f t="shared" si="14"/>
        <v>0</v>
      </c>
      <c r="BF121" s="146">
        <f t="shared" si="15"/>
        <v>0</v>
      </c>
      <c r="BG121" s="146">
        <f t="shared" si="16"/>
        <v>0</v>
      </c>
      <c r="BH121" s="146">
        <f t="shared" si="17"/>
        <v>0</v>
      </c>
      <c r="BI121" s="146">
        <f t="shared" si="18"/>
        <v>0</v>
      </c>
      <c r="BJ121" s="18" t="s">
        <v>88</v>
      </c>
      <c r="BK121" s="146">
        <f t="shared" si="19"/>
        <v>0</v>
      </c>
      <c r="BL121" s="18" t="s">
        <v>318</v>
      </c>
      <c r="BM121" s="145" t="s">
        <v>686</v>
      </c>
    </row>
    <row r="122" spans="2:65" s="1" customFormat="1" ht="24.2" customHeight="1" x14ac:dyDescent="0.2">
      <c r="B122" s="34"/>
      <c r="C122" s="134" t="s">
        <v>518</v>
      </c>
      <c r="D122" s="134" t="s">
        <v>313</v>
      </c>
      <c r="E122" s="135" t="s">
        <v>7715</v>
      </c>
      <c r="F122" s="136" t="s">
        <v>7716</v>
      </c>
      <c r="G122" s="137" t="s">
        <v>379</v>
      </c>
      <c r="H122" s="138">
        <v>9</v>
      </c>
      <c r="I122" s="139"/>
      <c r="J122" s="140">
        <f t="shared" si="10"/>
        <v>0</v>
      </c>
      <c r="K122" s="136" t="s">
        <v>43</v>
      </c>
      <c r="L122" s="34"/>
      <c r="M122" s="141" t="s">
        <v>43</v>
      </c>
      <c r="N122" s="142" t="s">
        <v>52</v>
      </c>
      <c r="P122" s="143">
        <f t="shared" si="11"/>
        <v>0</v>
      </c>
      <c r="Q122" s="143">
        <v>0</v>
      </c>
      <c r="R122" s="143">
        <f t="shared" si="12"/>
        <v>0</v>
      </c>
      <c r="S122" s="143">
        <v>0</v>
      </c>
      <c r="T122" s="144">
        <f t="shared" si="13"/>
        <v>0</v>
      </c>
      <c r="AR122" s="145" t="s">
        <v>318</v>
      </c>
      <c r="AT122" s="145" t="s">
        <v>313</v>
      </c>
      <c r="AU122" s="145" t="s">
        <v>88</v>
      </c>
      <c r="AY122" s="18" t="s">
        <v>311</v>
      </c>
      <c r="BE122" s="146">
        <f t="shared" si="14"/>
        <v>0</v>
      </c>
      <c r="BF122" s="146">
        <f t="shared" si="15"/>
        <v>0</v>
      </c>
      <c r="BG122" s="146">
        <f t="shared" si="16"/>
        <v>0</v>
      </c>
      <c r="BH122" s="146">
        <f t="shared" si="17"/>
        <v>0</v>
      </c>
      <c r="BI122" s="146">
        <f t="shared" si="18"/>
        <v>0</v>
      </c>
      <c r="BJ122" s="18" t="s">
        <v>88</v>
      </c>
      <c r="BK122" s="146">
        <f t="shared" si="19"/>
        <v>0</v>
      </c>
      <c r="BL122" s="18" t="s">
        <v>318</v>
      </c>
      <c r="BM122" s="145" t="s">
        <v>698</v>
      </c>
    </row>
    <row r="123" spans="2:65" s="1" customFormat="1" ht="24.2" customHeight="1" x14ac:dyDescent="0.2">
      <c r="B123" s="34"/>
      <c r="C123" s="134" t="s">
        <v>523</v>
      </c>
      <c r="D123" s="134" t="s">
        <v>313</v>
      </c>
      <c r="E123" s="135" t="s">
        <v>7717</v>
      </c>
      <c r="F123" s="136" t="s">
        <v>7718</v>
      </c>
      <c r="G123" s="137" t="s">
        <v>379</v>
      </c>
      <c r="H123" s="138">
        <v>40</v>
      </c>
      <c r="I123" s="139"/>
      <c r="J123" s="140">
        <f t="shared" si="10"/>
        <v>0</v>
      </c>
      <c r="K123" s="136" t="s">
        <v>43</v>
      </c>
      <c r="L123" s="34"/>
      <c r="M123" s="141" t="s">
        <v>43</v>
      </c>
      <c r="N123" s="142" t="s">
        <v>52</v>
      </c>
      <c r="P123" s="143">
        <f t="shared" si="11"/>
        <v>0</v>
      </c>
      <c r="Q123" s="143">
        <v>0</v>
      </c>
      <c r="R123" s="143">
        <f t="shared" si="12"/>
        <v>0</v>
      </c>
      <c r="S123" s="143">
        <v>0</v>
      </c>
      <c r="T123" s="144">
        <f t="shared" si="13"/>
        <v>0</v>
      </c>
      <c r="AR123" s="145" t="s">
        <v>318</v>
      </c>
      <c r="AT123" s="145" t="s">
        <v>313</v>
      </c>
      <c r="AU123" s="145" t="s">
        <v>88</v>
      </c>
      <c r="AY123" s="18" t="s">
        <v>311</v>
      </c>
      <c r="BE123" s="146">
        <f t="shared" si="14"/>
        <v>0</v>
      </c>
      <c r="BF123" s="146">
        <f t="shared" si="15"/>
        <v>0</v>
      </c>
      <c r="BG123" s="146">
        <f t="shared" si="16"/>
        <v>0</v>
      </c>
      <c r="BH123" s="146">
        <f t="shared" si="17"/>
        <v>0</v>
      </c>
      <c r="BI123" s="146">
        <f t="shared" si="18"/>
        <v>0</v>
      </c>
      <c r="BJ123" s="18" t="s">
        <v>88</v>
      </c>
      <c r="BK123" s="146">
        <f t="shared" si="19"/>
        <v>0</v>
      </c>
      <c r="BL123" s="18" t="s">
        <v>318</v>
      </c>
      <c r="BM123" s="145" t="s">
        <v>709</v>
      </c>
    </row>
    <row r="124" spans="2:65" s="1" customFormat="1" ht="24.2" customHeight="1" x14ac:dyDescent="0.2">
      <c r="B124" s="34"/>
      <c r="C124" s="134" t="s">
        <v>528</v>
      </c>
      <c r="D124" s="134" t="s">
        <v>313</v>
      </c>
      <c r="E124" s="135" t="s">
        <v>7721</v>
      </c>
      <c r="F124" s="136" t="s">
        <v>7722</v>
      </c>
      <c r="G124" s="137" t="s">
        <v>2109</v>
      </c>
      <c r="H124" s="138">
        <v>1</v>
      </c>
      <c r="I124" s="139"/>
      <c r="J124" s="140">
        <f t="shared" si="10"/>
        <v>0</v>
      </c>
      <c r="K124" s="136" t="s">
        <v>43</v>
      </c>
      <c r="L124" s="34"/>
      <c r="M124" s="141" t="s">
        <v>43</v>
      </c>
      <c r="N124" s="142" t="s">
        <v>52</v>
      </c>
      <c r="P124" s="143">
        <f t="shared" si="11"/>
        <v>0</v>
      </c>
      <c r="Q124" s="143">
        <v>0</v>
      </c>
      <c r="R124" s="143">
        <f t="shared" si="12"/>
        <v>0</v>
      </c>
      <c r="S124" s="143">
        <v>0</v>
      </c>
      <c r="T124" s="144">
        <f t="shared" si="13"/>
        <v>0</v>
      </c>
      <c r="AR124" s="145" t="s">
        <v>318</v>
      </c>
      <c r="AT124" s="145" t="s">
        <v>313</v>
      </c>
      <c r="AU124" s="145" t="s">
        <v>88</v>
      </c>
      <c r="AY124" s="18" t="s">
        <v>311</v>
      </c>
      <c r="BE124" s="146">
        <f t="shared" si="14"/>
        <v>0</v>
      </c>
      <c r="BF124" s="146">
        <f t="shared" si="15"/>
        <v>0</v>
      </c>
      <c r="BG124" s="146">
        <f t="shared" si="16"/>
        <v>0</v>
      </c>
      <c r="BH124" s="146">
        <f t="shared" si="17"/>
        <v>0</v>
      </c>
      <c r="BI124" s="146">
        <f t="shared" si="18"/>
        <v>0</v>
      </c>
      <c r="BJ124" s="18" t="s">
        <v>88</v>
      </c>
      <c r="BK124" s="146">
        <f t="shared" si="19"/>
        <v>0</v>
      </c>
      <c r="BL124" s="18" t="s">
        <v>318</v>
      </c>
      <c r="BM124" s="145" t="s">
        <v>720</v>
      </c>
    </row>
    <row r="125" spans="2:65" s="1" customFormat="1" ht="21.75" customHeight="1" x14ac:dyDescent="0.2">
      <c r="B125" s="34"/>
      <c r="C125" s="134" t="s">
        <v>533</v>
      </c>
      <c r="D125" s="134" t="s">
        <v>313</v>
      </c>
      <c r="E125" s="135" t="s">
        <v>7813</v>
      </c>
      <c r="F125" s="136" t="s">
        <v>7814</v>
      </c>
      <c r="G125" s="137" t="s">
        <v>767</v>
      </c>
      <c r="H125" s="138">
        <v>75</v>
      </c>
      <c r="I125" s="139"/>
      <c r="J125" s="140">
        <f t="shared" si="10"/>
        <v>0</v>
      </c>
      <c r="K125" s="136" t="s">
        <v>43</v>
      </c>
      <c r="L125" s="34"/>
      <c r="M125" s="141" t="s">
        <v>43</v>
      </c>
      <c r="N125" s="142" t="s">
        <v>52</v>
      </c>
      <c r="P125" s="143">
        <f t="shared" si="11"/>
        <v>0</v>
      </c>
      <c r="Q125" s="143">
        <v>0</v>
      </c>
      <c r="R125" s="143">
        <f t="shared" si="12"/>
        <v>0</v>
      </c>
      <c r="S125" s="143">
        <v>0</v>
      </c>
      <c r="T125" s="144">
        <f t="shared" si="13"/>
        <v>0</v>
      </c>
      <c r="AR125" s="145" t="s">
        <v>318</v>
      </c>
      <c r="AT125" s="145" t="s">
        <v>313</v>
      </c>
      <c r="AU125" s="145" t="s">
        <v>88</v>
      </c>
      <c r="AY125" s="18" t="s">
        <v>311</v>
      </c>
      <c r="BE125" s="146">
        <f t="shared" si="14"/>
        <v>0</v>
      </c>
      <c r="BF125" s="146">
        <f t="shared" si="15"/>
        <v>0</v>
      </c>
      <c r="BG125" s="146">
        <f t="shared" si="16"/>
        <v>0</v>
      </c>
      <c r="BH125" s="146">
        <f t="shared" si="17"/>
        <v>0</v>
      </c>
      <c r="BI125" s="146">
        <f t="shared" si="18"/>
        <v>0</v>
      </c>
      <c r="BJ125" s="18" t="s">
        <v>88</v>
      </c>
      <c r="BK125" s="146">
        <f t="shared" si="19"/>
        <v>0</v>
      </c>
      <c r="BL125" s="18" t="s">
        <v>318</v>
      </c>
      <c r="BM125" s="145" t="s">
        <v>732</v>
      </c>
    </row>
    <row r="126" spans="2:65" s="1" customFormat="1" ht="24.2" customHeight="1" x14ac:dyDescent="0.2">
      <c r="B126" s="34"/>
      <c r="C126" s="134" t="s">
        <v>539</v>
      </c>
      <c r="D126" s="134" t="s">
        <v>313</v>
      </c>
      <c r="E126" s="135" t="s">
        <v>7725</v>
      </c>
      <c r="F126" s="136" t="s">
        <v>7726</v>
      </c>
      <c r="G126" s="137" t="s">
        <v>7727</v>
      </c>
      <c r="H126" s="138">
        <v>40</v>
      </c>
      <c r="I126" s="139"/>
      <c r="J126" s="140">
        <f t="shared" si="10"/>
        <v>0</v>
      </c>
      <c r="K126" s="136" t="s">
        <v>43</v>
      </c>
      <c r="L126" s="34"/>
      <c r="M126" s="141" t="s">
        <v>43</v>
      </c>
      <c r="N126" s="142" t="s">
        <v>52</v>
      </c>
      <c r="P126" s="143">
        <f t="shared" si="11"/>
        <v>0</v>
      </c>
      <c r="Q126" s="143">
        <v>0</v>
      </c>
      <c r="R126" s="143">
        <f t="shared" si="12"/>
        <v>0</v>
      </c>
      <c r="S126" s="143">
        <v>0</v>
      </c>
      <c r="T126" s="144">
        <f t="shared" si="13"/>
        <v>0</v>
      </c>
      <c r="AR126" s="145" t="s">
        <v>318</v>
      </c>
      <c r="AT126" s="145" t="s">
        <v>313</v>
      </c>
      <c r="AU126" s="145" t="s">
        <v>88</v>
      </c>
      <c r="AY126" s="18" t="s">
        <v>311</v>
      </c>
      <c r="BE126" s="146">
        <f t="shared" si="14"/>
        <v>0</v>
      </c>
      <c r="BF126" s="146">
        <f t="shared" si="15"/>
        <v>0</v>
      </c>
      <c r="BG126" s="146">
        <f t="shared" si="16"/>
        <v>0</v>
      </c>
      <c r="BH126" s="146">
        <f t="shared" si="17"/>
        <v>0</v>
      </c>
      <c r="BI126" s="146">
        <f t="shared" si="18"/>
        <v>0</v>
      </c>
      <c r="BJ126" s="18" t="s">
        <v>88</v>
      </c>
      <c r="BK126" s="146">
        <f t="shared" si="19"/>
        <v>0</v>
      </c>
      <c r="BL126" s="18" t="s">
        <v>318</v>
      </c>
      <c r="BM126" s="145" t="s">
        <v>743</v>
      </c>
    </row>
    <row r="127" spans="2:65" s="1" customFormat="1" ht="16.5" customHeight="1" x14ac:dyDescent="0.2">
      <c r="B127" s="34"/>
      <c r="C127" s="134" t="s">
        <v>545</v>
      </c>
      <c r="D127" s="134" t="s">
        <v>313</v>
      </c>
      <c r="E127" s="135" t="s">
        <v>7815</v>
      </c>
      <c r="F127" s="136" t="s">
        <v>7729</v>
      </c>
      <c r="G127" s="137" t="s">
        <v>2109</v>
      </c>
      <c r="H127" s="138">
        <v>1</v>
      </c>
      <c r="I127" s="139"/>
      <c r="J127" s="140">
        <f t="shared" si="10"/>
        <v>0</v>
      </c>
      <c r="K127" s="136" t="s">
        <v>43</v>
      </c>
      <c r="L127" s="34"/>
      <c r="M127" s="141" t="s">
        <v>43</v>
      </c>
      <c r="N127" s="142" t="s">
        <v>52</v>
      </c>
      <c r="P127" s="143">
        <f t="shared" si="11"/>
        <v>0</v>
      </c>
      <c r="Q127" s="143">
        <v>0</v>
      </c>
      <c r="R127" s="143">
        <f t="shared" si="12"/>
        <v>0</v>
      </c>
      <c r="S127" s="143">
        <v>0</v>
      </c>
      <c r="T127" s="144">
        <f t="shared" si="13"/>
        <v>0</v>
      </c>
      <c r="AR127" s="145" t="s">
        <v>318</v>
      </c>
      <c r="AT127" s="145" t="s">
        <v>313</v>
      </c>
      <c r="AU127" s="145" t="s">
        <v>88</v>
      </c>
      <c r="AY127" s="18" t="s">
        <v>311</v>
      </c>
      <c r="BE127" s="146">
        <f t="shared" si="14"/>
        <v>0</v>
      </c>
      <c r="BF127" s="146">
        <f t="shared" si="15"/>
        <v>0</v>
      </c>
      <c r="BG127" s="146">
        <f t="shared" si="16"/>
        <v>0</v>
      </c>
      <c r="BH127" s="146">
        <f t="shared" si="17"/>
        <v>0</v>
      </c>
      <c r="BI127" s="146">
        <f t="shared" si="18"/>
        <v>0</v>
      </c>
      <c r="BJ127" s="18" t="s">
        <v>88</v>
      </c>
      <c r="BK127" s="146">
        <f t="shared" si="19"/>
        <v>0</v>
      </c>
      <c r="BL127" s="18" t="s">
        <v>318</v>
      </c>
      <c r="BM127" s="145" t="s">
        <v>758</v>
      </c>
    </row>
    <row r="128" spans="2:65" s="1" customFormat="1" ht="16.5" customHeight="1" x14ac:dyDescent="0.2">
      <c r="B128" s="34"/>
      <c r="C128" s="134" t="s">
        <v>551</v>
      </c>
      <c r="D128" s="134" t="s">
        <v>313</v>
      </c>
      <c r="E128" s="135" t="s">
        <v>7730</v>
      </c>
      <c r="F128" s="136" t="s">
        <v>7731</v>
      </c>
      <c r="G128" s="137" t="s">
        <v>7727</v>
      </c>
      <c r="H128" s="138">
        <v>15</v>
      </c>
      <c r="I128" s="139"/>
      <c r="J128" s="140">
        <f t="shared" si="10"/>
        <v>0</v>
      </c>
      <c r="K128" s="136" t="s">
        <v>43</v>
      </c>
      <c r="L128" s="34"/>
      <c r="M128" s="141" t="s">
        <v>43</v>
      </c>
      <c r="N128" s="142" t="s">
        <v>52</v>
      </c>
      <c r="P128" s="143">
        <f t="shared" si="11"/>
        <v>0</v>
      </c>
      <c r="Q128" s="143">
        <v>0</v>
      </c>
      <c r="R128" s="143">
        <f t="shared" si="12"/>
        <v>0</v>
      </c>
      <c r="S128" s="143">
        <v>0</v>
      </c>
      <c r="T128" s="144">
        <f t="shared" si="13"/>
        <v>0</v>
      </c>
      <c r="AR128" s="145" t="s">
        <v>318</v>
      </c>
      <c r="AT128" s="145" t="s">
        <v>313</v>
      </c>
      <c r="AU128" s="145" t="s">
        <v>88</v>
      </c>
      <c r="AY128" s="18" t="s">
        <v>311</v>
      </c>
      <c r="BE128" s="146">
        <f t="shared" si="14"/>
        <v>0</v>
      </c>
      <c r="BF128" s="146">
        <f t="shared" si="15"/>
        <v>0</v>
      </c>
      <c r="BG128" s="146">
        <f t="shared" si="16"/>
        <v>0</v>
      </c>
      <c r="BH128" s="146">
        <f t="shared" si="17"/>
        <v>0</v>
      </c>
      <c r="BI128" s="146">
        <f t="shared" si="18"/>
        <v>0</v>
      </c>
      <c r="BJ128" s="18" t="s">
        <v>88</v>
      </c>
      <c r="BK128" s="146">
        <f t="shared" si="19"/>
        <v>0</v>
      </c>
      <c r="BL128" s="18" t="s">
        <v>318</v>
      </c>
      <c r="BM128" s="145" t="s">
        <v>776</v>
      </c>
    </row>
    <row r="129" spans="2:65" s="1" customFormat="1" ht="24.2" customHeight="1" x14ac:dyDescent="0.2">
      <c r="B129" s="34"/>
      <c r="C129" s="134" t="s">
        <v>557</v>
      </c>
      <c r="D129" s="134" t="s">
        <v>313</v>
      </c>
      <c r="E129" s="135" t="s">
        <v>7816</v>
      </c>
      <c r="F129" s="136" t="s">
        <v>7733</v>
      </c>
      <c r="G129" s="137" t="s">
        <v>2109</v>
      </c>
      <c r="H129" s="138">
        <v>1</v>
      </c>
      <c r="I129" s="139"/>
      <c r="J129" s="140">
        <f t="shared" si="10"/>
        <v>0</v>
      </c>
      <c r="K129" s="136" t="s">
        <v>43</v>
      </c>
      <c r="L129" s="34"/>
      <c r="M129" s="141" t="s">
        <v>43</v>
      </c>
      <c r="N129" s="142" t="s">
        <v>52</v>
      </c>
      <c r="P129" s="143">
        <f t="shared" si="11"/>
        <v>0</v>
      </c>
      <c r="Q129" s="143">
        <v>0</v>
      </c>
      <c r="R129" s="143">
        <f t="shared" si="12"/>
        <v>0</v>
      </c>
      <c r="S129" s="143">
        <v>0</v>
      </c>
      <c r="T129" s="144">
        <f t="shared" si="13"/>
        <v>0</v>
      </c>
      <c r="AR129" s="145" t="s">
        <v>318</v>
      </c>
      <c r="AT129" s="145" t="s">
        <v>313</v>
      </c>
      <c r="AU129" s="145" t="s">
        <v>88</v>
      </c>
      <c r="AY129" s="18" t="s">
        <v>311</v>
      </c>
      <c r="BE129" s="146">
        <f t="shared" si="14"/>
        <v>0</v>
      </c>
      <c r="BF129" s="146">
        <f t="shared" si="15"/>
        <v>0</v>
      </c>
      <c r="BG129" s="146">
        <f t="shared" si="16"/>
        <v>0</v>
      </c>
      <c r="BH129" s="146">
        <f t="shared" si="17"/>
        <v>0</v>
      </c>
      <c r="BI129" s="146">
        <f t="shared" si="18"/>
        <v>0</v>
      </c>
      <c r="BJ129" s="18" t="s">
        <v>88</v>
      </c>
      <c r="BK129" s="146">
        <f t="shared" si="19"/>
        <v>0</v>
      </c>
      <c r="BL129" s="18" t="s">
        <v>318</v>
      </c>
      <c r="BM129" s="145" t="s">
        <v>791</v>
      </c>
    </row>
    <row r="130" spans="2:65" s="1" customFormat="1" ht="24.2" customHeight="1" x14ac:dyDescent="0.2">
      <c r="B130" s="34"/>
      <c r="C130" s="134" t="s">
        <v>562</v>
      </c>
      <c r="D130" s="134" t="s">
        <v>313</v>
      </c>
      <c r="E130" s="135" t="s">
        <v>7817</v>
      </c>
      <c r="F130" s="136" t="s">
        <v>7735</v>
      </c>
      <c r="G130" s="137" t="s">
        <v>2109</v>
      </c>
      <c r="H130" s="138">
        <v>1</v>
      </c>
      <c r="I130" s="139"/>
      <c r="J130" s="140">
        <f t="shared" si="10"/>
        <v>0</v>
      </c>
      <c r="K130" s="136" t="s">
        <v>43</v>
      </c>
      <c r="L130" s="34"/>
      <c r="M130" s="141" t="s">
        <v>43</v>
      </c>
      <c r="N130" s="142" t="s">
        <v>52</v>
      </c>
      <c r="P130" s="143">
        <f t="shared" si="11"/>
        <v>0</v>
      </c>
      <c r="Q130" s="143">
        <v>0</v>
      </c>
      <c r="R130" s="143">
        <f t="shared" si="12"/>
        <v>0</v>
      </c>
      <c r="S130" s="143">
        <v>0</v>
      </c>
      <c r="T130" s="144">
        <f t="shared" si="13"/>
        <v>0</v>
      </c>
      <c r="AR130" s="145" t="s">
        <v>318</v>
      </c>
      <c r="AT130" s="145" t="s">
        <v>313</v>
      </c>
      <c r="AU130" s="145" t="s">
        <v>88</v>
      </c>
      <c r="AY130" s="18" t="s">
        <v>311</v>
      </c>
      <c r="BE130" s="146">
        <f t="shared" si="14"/>
        <v>0</v>
      </c>
      <c r="BF130" s="146">
        <f t="shared" si="15"/>
        <v>0</v>
      </c>
      <c r="BG130" s="146">
        <f t="shared" si="16"/>
        <v>0</v>
      </c>
      <c r="BH130" s="146">
        <f t="shared" si="17"/>
        <v>0</v>
      </c>
      <c r="BI130" s="146">
        <f t="shared" si="18"/>
        <v>0</v>
      </c>
      <c r="BJ130" s="18" t="s">
        <v>88</v>
      </c>
      <c r="BK130" s="146">
        <f t="shared" si="19"/>
        <v>0</v>
      </c>
      <c r="BL130" s="18" t="s">
        <v>318</v>
      </c>
      <c r="BM130" s="145" t="s">
        <v>800</v>
      </c>
    </row>
    <row r="131" spans="2:65" s="1" customFormat="1" ht="37.9" customHeight="1" x14ac:dyDescent="0.2">
      <c r="B131" s="34"/>
      <c r="C131" s="134" t="s">
        <v>569</v>
      </c>
      <c r="D131" s="134" t="s">
        <v>313</v>
      </c>
      <c r="E131" s="135" t="s">
        <v>7818</v>
      </c>
      <c r="F131" s="136" t="s">
        <v>7737</v>
      </c>
      <c r="G131" s="137" t="s">
        <v>2109</v>
      </c>
      <c r="H131" s="138">
        <v>1</v>
      </c>
      <c r="I131" s="139"/>
      <c r="J131" s="140">
        <f t="shared" si="10"/>
        <v>0</v>
      </c>
      <c r="K131" s="136" t="s">
        <v>43</v>
      </c>
      <c r="L131" s="34"/>
      <c r="M131" s="141" t="s">
        <v>43</v>
      </c>
      <c r="N131" s="142" t="s">
        <v>52</v>
      </c>
      <c r="P131" s="143">
        <f t="shared" si="11"/>
        <v>0</v>
      </c>
      <c r="Q131" s="143">
        <v>0</v>
      </c>
      <c r="R131" s="143">
        <f t="shared" si="12"/>
        <v>0</v>
      </c>
      <c r="S131" s="143">
        <v>0</v>
      </c>
      <c r="T131" s="144">
        <f t="shared" si="13"/>
        <v>0</v>
      </c>
      <c r="AR131" s="145" t="s">
        <v>318</v>
      </c>
      <c r="AT131" s="145" t="s">
        <v>313</v>
      </c>
      <c r="AU131" s="145" t="s">
        <v>88</v>
      </c>
      <c r="AY131" s="18" t="s">
        <v>311</v>
      </c>
      <c r="BE131" s="146">
        <f t="shared" si="14"/>
        <v>0</v>
      </c>
      <c r="BF131" s="146">
        <f t="shared" si="15"/>
        <v>0</v>
      </c>
      <c r="BG131" s="146">
        <f t="shared" si="16"/>
        <v>0</v>
      </c>
      <c r="BH131" s="146">
        <f t="shared" si="17"/>
        <v>0</v>
      </c>
      <c r="BI131" s="146">
        <f t="shared" si="18"/>
        <v>0</v>
      </c>
      <c r="BJ131" s="18" t="s">
        <v>88</v>
      </c>
      <c r="BK131" s="146">
        <f t="shared" si="19"/>
        <v>0</v>
      </c>
      <c r="BL131" s="18" t="s">
        <v>318</v>
      </c>
      <c r="BM131" s="145" t="s">
        <v>809</v>
      </c>
    </row>
    <row r="132" spans="2:65" s="1" customFormat="1" ht="16.5" customHeight="1" x14ac:dyDescent="0.2">
      <c r="B132" s="34"/>
      <c r="C132" s="134" t="s">
        <v>575</v>
      </c>
      <c r="D132" s="134" t="s">
        <v>313</v>
      </c>
      <c r="E132" s="135" t="s">
        <v>7819</v>
      </c>
      <c r="F132" s="136" t="s">
        <v>7739</v>
      </c>
      <c r="G132" s="137" t="s">
        <v>2109</v>
      </c>
      <c r="H132" s="138">
        <v>1</v>
      </c>
      <c r="I132" s="139"/>
      <c r="J132" s="140">
        <f t="shared" si="10"/>
        <v>0</v>
      </c>
      <c r="K132" s="136" t="s">
        <v>43</v>
      </c>
      <c r="L132" s="34"/>
      <c r="M132" s="200" t="s">
        <v>43</v>
      </c>
      <c r="N132" s="201" t="s">
        <v>52</v>
      </c>
      <c r="O132" s="195"/>
      <c r="P132" s="202">
        <f t="shared" si="11"/>
        <v>0</v>
      </c>
      <c r="Q132" s="202">
        <v>0</v>
      </c>
      <c r="R132" s="202">
        <f t="shared" si="12"/>
        <v>0</v>
      </c>
      <c r="S132" s="202">
        <v>0</v>
      </c>
      <c r="T132" s="203">
        <f t="shared" si="13"/>
        <v>0</v>
      </c>
      <c r="AR132" s="145" t="s">
        <v>318</v>
      </c>
      <c r="AT132" s="145" t="s">
        <v>313</v>
      </c>
      <c r="AU132" s="145" t="s">
        <v>88</v>
      </c>
      <c r="AY132" s="18" t="s">
        <v>311</v>
      </c>
      <c r="BE132" s="146">
        <f t="shared" si="14"/>
        <v>0</v>
      </c>
      <c r="BF132" s="146">
        <f t="shared" si="15"/>
        <v>0</v>
      </c>
      <c r="BG132" s="146">
        <f t="shared" si="16"/>
        <v>0</v>
      </c>
      <c r="BH132" s="146">
        <f t="shared" si="17"/>
        <v>0</v>
      </c>
      <c r="BI132" s="146">
        <f t="shared" si="18"/>
        <v>0</v>
      </c>
      <c r="BJ132" s="18" t="s">
        <v>88</v>
      </c>
      <c r="BK132" s="146">
        <f t="shared" si="19"/>
        <v>0</v>
      </c>
      <c r="BL132" s="18" t="s">
        <v>318</v>
      </c>
      <c r="BM132" s="145" t="s">
        <v>820</v>
      </c>
    </row>
    <row r="133" spans="2:65" s="1" customFormat="1" ht="6.95" customHeight="1" x14ac:dyDescent="0.2">
      <c r="B133" s="43"/>
      <c r="C133" s="44"/>
      <c r="D133" s="44"/>
      <c r="E133" s="44"/>
      <c r="F133" s="44"/>
      <c r="G133" s="44"/>
      <c r="H133" s="44"/>
      <c r="I133" s="44"/>
      <c r="J133" s="44"/>
      <c r="K133" s="44"/>
      <c r="L133" s="34"/>
    </row>
  </sheetData>
  <sheetProtection algorithmName="SHA-512" hashValue="Fo2wCJZGE8rbsRtqbgFriOl4HOOtlOO2gfboh9GMd6IGilI8kw6NuRXzJ/1BGVCg3hUokj8UTgrpPPVcL1ba6w==" saltValue="fLqRBbAjhM5W7nWA6VIhdXFUY60Fj/6K5/+cUdFkE6oV7wdPv3I5v06Wr3SBhWPvgvIa2v0FIC0oOJb91s902Q==" spinCount="100000" sheet="1" objects="1" scenarios="1" formatColumns="0" formatRows="0" autoFilter="0"/>
  <autoFilter ref="C85:K132" xr:uid="{00000000-0009-0000-0000-000025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0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228</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ht="12" customHeight="1" x14ac:dyDescent="0.2">
      <c r="B8" s="21"/>
      <c r="D8" s="28" t="s">
        <v>265</v>
      </c>
      <c r="L8" s="21"/>
    </row>
    <row r="9" spans="2:46" s="1" customFormat="1" ht="16.5" customHeight="1" x14ac:dyDescent="0.2">
      <c r="B9" s="34"/>
      <c r="E9" s="339" t="s">
        <v>7659</v>
      </c>
      <c r="F9" s="341"/>
      <c r="G9" s="341"/>
      <c r="H9" s="341"/>
      <c r="L9" s="34"/>
    </row>
    <row r="10" spans="2:46" s="1" customFormat="1" ht="12" customHeight="1" x14ac:dyDescent="0.2">
      <c r="B10" s="34"/>
      <c r="D10" s="28" t="s">
        <v>267</v>
      </c>
      <c r="L10" s="34"/>
    </row>
    <row r="11" spans="2:46" s="1" customFormat="1" ht="16.5" customHeight="1" x14ac:dyDescent="0.2">
      <c r="B11" s="34"/>
      <c r="E11" s="322" t="s">
        <v>7820</v>
      </c>
      <c r="F11" s="341"/>
      <c r="G11" s="341"/>
      <c r="H11" s="341"/>
      <c r="L11" s="34"/>
    </row>
    <row r="12" spans="2:46" s="1" customFormat="1" ht="11.25" x14ac:dyDescent="0.2">
      <c r="B12" s="34"/>
      <c r="L12" s="34"/>
    </row>
    <row r="13" spans="2:46" s="1" customFormat="1" ht="12" customHeight="1" x14ac:dyDescent="0.2">
      <c r="B13" s="34"/>
      <c r="D13" s="28" t="s">
        <v>18</v>
      </c>
      <c r="F13" s="26" t="s">
        <v>43</v>
      </c>
      <c r="I13" s="28" t="s">
        <v>20</v>
      </c>
      <c r="J13" s="26" t="s">
        <v>43</v>
      </c>
      <c r="L13" s="34"/>
    </row>
    <row r="14" spans="2:46" s="1" customFormat="1" ht="12" customHeight="1" x14ac:dyDescent="0.2">
      <c r="B14" s="34"/>
      <c r="D14" s="28" t="s">
        <v>22</v>
      </c>
      <c r="F14" s="26" t="s">
        <v>23</v>
      </c>
      <c r="I14" s="28" t="s">
        <v>24</v>
      </c>
      <c r="J14" s="51" t="str">
        <f>'Rekapitulace stavby'!AN8</f>
        <v>5.8.2025 - revize</v>
      </c>
      <c r="L14" s="34"/>
    </row>
    <row r="15" spans="2:46" s="1" customFormat="1" ht="10.9" customHeight="1" x14ac:dyDescent="0.2">
      <c r="B15" s="34"/>
      <c r="L15" s="34"/>
    </row>
    <row r="16" spans="2:46" s="1" customFormat="1" ht="12" customHeight="1" x14ac:dyDescent="0.2">
      <c r="B16" s="34"/>
      <c r="D16" s="28" t="s">
        <v>29</v>
      </c>
      <c r="I16" s="28" t="s">
        <v>30</v>
      </c>
      <c r="J16" s="26" t="s">
        <v>31</v>
      </c>
      <c r="L16" s="34"/>
    </row>
    <row r="17" spans="2:12" s="1" customFormat="1" ht="18" customHeight="1" x14ac:dyDescent="0.2">
      <c r="B17" s="34"/>
      <c r="E17" s="26" t="s">
        <v>32</v>
      </c>
      <c r="I17" s="28" t="s">
        <v>33</v>
      </c>
      <c r="J17" s="26" t="s">
        <v>34</v>
      </c>
      <c r="L17" s="34"/>
    </row>
    <row r="18" spans="2:12" s="1" customFormat="1" ht="6.95" customHeight="1" x14ac:dyDescent="0.2">
      <c r="B18" s="34"/>
      <c r="L18" s="34"/>
    </row>
    <row r="19" spans="2:12" s="1" customFormat="1" ht="12" customHeight="1" x14ac:dyDescent="0.2">
      <c r="B19" s="34"/>
      <c r="D19" s="28" t="s">
        <v>35</v>
      </c>
      <c r="I19" s="28" t="s">
        <v>30</v>
      </c>
      <c r="J19" s="29" t="str">
        <f>'Rekapitulace stavby'!AN13</f>
        <v>Vyplň údaj</v>
      </c>
      <c r="L19" s="34"/>
    </row>
    <row r="20" spans="2:12" s="1" customFormat="1" ht="18" customHeight="1" x14ac:dyDescent="0.2">
      <c r="B20" s="34"/>
      <c r="E20" s="342" t="str">
        <f>'Rekapitulace stavby'!E14</f>
        <v>Vyplň údaj</v>
      </c>
      <c r="F20" s="300"/>
      <c r="G20" s="300"/>
      <c r="H20" s="300"/>
      <c r="I20" s="28" t="s">
        <v>33</v>
      </c>
      <c r="J20" s="29" t="str">
        <f>'Rekapitulace stavby'!AN14</f>
        <v>Vyplň údaj</v>
      </c>
      <c r="L20" s="34"/>
    </row>
    <row r="21" spans="2:12" s="1" customFormat="1" ht="6.95" customHeight="1" x14ac:dyDescent="0.2">
      <c r="B21" s="34"/>
      <c r="L21" s="34"/>
    </row>
    <row r="22" spans="2:12" s="1" customFormat="1" ht="12" customHeight="1" x14ac:dyDescent="0.2">
      <c r="B22" s="34"/>
      <c r="D22" s="28" t="s">
        <v>37</v>
      </c>
      <c r="I22" s="28" t="s">
        <v>30</v>
      </c>
      <c r="J22" s="26" t="s">
        <v>38</v>
      </c>
      <c r="L22" s="34"/>
    </row>
    <row r="23" spans="2:12" s="1" customFormat="1" ht="18" customHeight="1" x14ac:dyDescent="0.2">
      <c r="B23" s="34"/>
      <c r="E23" s="26" t="s">
        <v>39</v>
      </c>
      <c r="I23" s="28" t="s">
        <v>33</v>
      </c>
      <c r="J23" s="26" t="s">
        <v>40</v>
      </c>
      <c r="L23" s="34"/>
    </row>
    <row r="24" spans="2:12" s="1" customFormat="1" ht="6.95" customHeight="1" x14ac:dyDescent="0.2">
      <c r="B24" s="34"/>
      <c r="L24" s="34"/>
    </row>
    <row r="25" spans="2:12" s="1" customFormat="1" ht="12" customHeight="1" x14ac:dyDescent="0.2">
      <c r="B25" s="34"/>
      <c r="D25" s="28" t="s">
        <v>42</v>
      </c>
      <c r="I25" s="28" t="s">
        <v>30</v>
      </c>
      <c r="J25" s="26" t="str">
        <f>IF('Rekapitulace stavby'!AN19="","",'Rekapitulace stavby'!AN19)</f>
        <v/>
      </c>
      <c r="L25" s="34"/>
    </row>
    <row r="26" spans="2:12" s="1" customFormat="1" ht="18" customHeight="1" x14ac:dyDescent="0.2">
      <c r="B26" s="34"/>
      <c r="E26" s="26" t="str">
        <f>IF('Rekapitulace stavby'!E20="","",'Rekapitulace stavby'!E20)</f>
        <v xml:space="preserve"> </v>
      </c>
      <c r="I26" s="28" t="s">
        <v>33</v>
      </c>
      <c r="J26" s="26" t="str">
        <f>IF('Rekapitulace stavby'!AN20="","",'Rekapitulace stavby'!AN20)</f>
        <v/>
      </c>
      <c r="L26" s="34"/>
    </row>
    <row r="27" spans="2:12" s="1" customFormat="1" ht="6.95" customHeight="1" x14ac:dyDescent="0.2">
      <c r="B27" s="34"/>
      <c r="L27" s="34"/>
    </row>
    <row r="28" spans="2:12" s="1" customFormat="1" ht="12" customHeight="1" x14ac:dyDescent="0.2">
      <c r="B28" s="34"/>
      <c r="D28" s="28" t="s">
        <v>45</v>
      </c>
      <c r="L28" s="34"/>
    </row>
    <row r="29" spans="2:12" s="7" customFormat="1" ht="16.5" customHeight="1" x14ac:dyDescent="0.2">
      <c r="B29" s="94"/>
      <c r="E29" s="305" t="s">
        <v>43</v>
      </c>
      <c r="F29" s="305"/>
      <c r="G29" s="305"/>
      <c r="H29" s="305"/>
      <c r="L29" s="94"/>
    </row>
    <row r="30" spans="2:12" s="1" customFormat="1" ht="6.95" customHeight="1" x14ac:dyDescent="0.2">
      <c r="B30" s="34"/>
      <c r="L30" s="34"/>
    </row>
    <row r="31" spans="2:12" s="1" customFormat="1" ht="6.95" customHeight="1" x14ac:dyDescent="0.2">
      <c r="B31" s="34"/>
      <c r="D31" s="52"/>
      <c r="E31" s="52"/>
      <c r="F31" s="52"/>
      <c r="G31" s="52"/>
      <c r="H31" s="52"/>
      <c r="I31" s="52"/>
      <c r="J31" s="52"/>
      <c r="K31" s="52"/>
      <c r="L31" s="34"/>
    </row>
    <row r="32" spans="2:12" s="1" customFormat="1" ht="25.35" customHeight="1" x14ac:dyDescent="0.2">
      <c r="B32" s="34"/>
      <c r="D32" s="95" t="s">
        <v>47</v>
      </c>
      <c r="J32" s="65">
        <f>ROUND(J86, 2)</f>
        <v>0</v>
      </c>
      <c r="L32" s="34"/>
    </row>
    <row r="33" spans="2:12" s="1" customFormat="1" ht="6.95" customHeight="1" x14ac:dyDescent="0.2">
      <c r="B33" s="34"/>
      <c r="D33" s="52"/>
      <c r="E33" s="52"/>
      <c r="F33" s="52"/>
      <c r="G33" s="52"/>
      <c r="H33" s="52"/>
      <c r="I33" s="52"/>
      <c r="J33" s="52"/>
      <c r="K33" s="52"/>
      <c r="L33" s="34"/>
    </row>
    <row r="34" spans="2:12" s="1" customFormat="1" ht="14.45" customHeight="1" x14ac:dyDescent="0.2">
      <c r="B34" s="34"/>
      <c r="F34" s="37" t="s">
        <v>49</v>
      </c>
      <c r="I34" s="37" t="s">
        <v>48</v>
      </c>
      <c r="J34" s="37" t="s">
        <v>50</v>
      </c>
      <c r="L34" s="34"/>
    </row>
    <row r="35" spans="2:12" s="1" customFormat="1" ht="14.45" customHeight="1" x14ac:dyDescent="0.2">
      <c r="B35" s="34"/>
      <c r="D35" s="54" t="s">
        <v>51</v>
      </c>
      <c r="E35" s="28" t="s">
        <v>52</v>
      </c>
      <c r="F35" s="84">
        <f>ROUND((SUM(BE86:BE101)),  2)</f>
        <v>0</v>
      </c>
      <c r="I35" s="96">
        <v>0.21</v>
      </c>
      <c r="J35" s="84">
        <f>ROUND(((SUM(BE86:BE101))*I35),  2)</f>
        <v>0</v>
      </c>
      <c r="L35" s="34"/>
    </row>
    <row r="36" spans="2:12" s="1" customFormat="1" ht="14.45" customHeight="1" x14ac:dyDescent="0.2">
      <c r="B36" s="34"/>
      <c r="E36" s="28" t="s">
        <v>53</v>
      </c>
      <c r="F36" s="84">
        <f>ROUND((SUM(BF86:BF101)),  2)</f>
        <v>0</v>
      </c>
      <c r="I36" s="96">
        <v>0.12</v>
      </c>
      <c r="J36" s="84">
        <f>ROUND(((SUM(BF86:BF101))*I36),  2)</f>
        <v>0</v>
      </c>
      <c r="L36" s="34"/>
    </row>
    <row r="37" spans="2:12" s="1" customFormat="1" ht="14.45" hidden="1" customHeight="1" x14ac:dyDescent="0.2">
      <c r="B37" s="34"/>
      <c r="E37" s="28" t="s">
        <v>54</v>
      </c>
      <c r="F37" s="84">
        <f>ROUND((SUM(BG86:BG101)),  2)</f>
        <v>0</v>
      </c>
      <c r="I37" s="96">
        <v>0.21</v>
      </c>
      <c r="J37" s="84">
        <f>0</f>
        <v>0</v>
      </c>
      <c r="L37" s="34"/>
    </row>
    <row r="38" spans="2:12" s="1" customFormat="1" ht="14.45" hidden="1" customHeight="1" x14ac:dyDescent="0.2">
      <c r="B38" s="34"/>
      <c r="E38" s="28" t="s">
        <v>55</v>
      </c>
      <c r="F38" s="84">
        <f>ROUND((SUM(BH86:BH101)),  2)</f>
        <v>0</v>
      </c>
      <c r="I38" s="96">
        <v>0.12</v>
      </c>
      <c r="J38" s="84">
        <f>0</f>
        <v>0</v>
      </c>
      <c r="L38" s="34"/>
    </row>
    <row r="39" spans="2:12" s="1" customFormat="1" ht="14.45" hidden="1" customHeight="1" x14ac:dyDescent="0.2">
      <c r="B39" s="34"/>
      <c r="E39" s="28" t="s">
        <v>56</v>
      </c>
      <c r="F39" s="84">
        <f>ROUND((SUM(BI86:BI101)),  2)</f>
        <v>0</v>
      </c>
      <c r="I39" s="96">
        <v>0</v>
      </c>
      <c r="J39" s="84">
        <f>0</f>
        <v>0</v>
      </c>
      <c r="L39" s="34"/>
    </row>
    <row r="40" spans="2:12" s="1" customFormat="1" ht="6.95" customHeight="1" x14ac:dyDescent="0.2">
      <c r="B40" s="34"/>
      <c r="L40" s="34"/>
    </row>
    <row r="41" spans="2:12" s="1" customFormat="1" ht="25.35" customHeight="1" x14ac:dyDescent="0.2">
      <c r="B41" s="34"/>
      <c r="C41" s="97"/>
      <c r="D41" s="98" t="s">
        <v>57</v>
      </c>
      <c r="E41" s="56"/>
      <c r="F41" s="56"/>
      <c r="G41" s="99" t="s">
        <v>58</v>
      </c>
      <c r="H41" s="100" t="s">
        <v>59</v>
      </c>
      <c r="I41" s="56"/>
      <c r="J41" s="101">
        <f>SUM(J32:J39)</f>
        <v>0</v>
      </c>
      <c r="K41" s="102"/>
      <c r="L41" s="34"/>
    </row>
    <row r="42" spans="2:12" s="1" customFormat="1" ht="14.45" customHeight="1" x14ac:dyDescent="0.2">
      <c r="B42" s="43"/>
      <c r="C42" s="44"/>
      <c r="D42" s="44"/>
      <c r="E42" s="44"/>
      <c r="F42" s="44"/>
      <c r="G42" s="44"/>
      <c r="H42" s="44"/>
      <c r="I42" s="44"/>
      <c r="J42" s="44"/>
      <c r="K42" s="44"/>
      <c r="L42" s="34"/>
    </row>
    <row r="46" spans="2:12" s="1" customFormat="1" ht="6.95" customHeight="1" x14ac:dyDescent="0.2">
      <c r="B46" s="45"/>
      <c r="C46" s="46"/>
      <c r="D46" s="46"/>
      <c r="E46" s="46"/>
      <c r="F46" s="46"/>
      <c r="G46" s="46"/>
      <c r="H46" s="46"/>
      <c r="I46" s="46"/>
      <c r="J46" s="46"/>
      <c r="K46" s="46"/>
      <c r="L46" s="34"/>
    </row>
    <row r="47" spans="2:12" s="1" customFormat="1" ht="24.95" customHeight="1" x14ac:dyDescent="0.2">
      <c r="B47" s="34"/>
      <c r="C47" s="22" t="s">
        <v>269</v>
      </c>
      <c r="L47" s="34"/>
    </row>
    <row r="48" spans="2:12" s="1" customFormat="1" ht="6.95" customHeight="1" x14ac:dyDescent="0.2">
      <c r="B48" s="34"/>
      <c r="L48" s="34"/>
    </row>
    <row r="49" spans="2:47" s="1" customFormat="1" ht="12" customHeight="1" x14ac:dyDescent="0.2">
      <c r="B49" s="34"/>
      <c r="C49" s="28" t="s">
        <v>16</v>
      </c>
      <c r="L49" s="34"/>
    </row>
    <row r="50" spans="2:47" s="1" customFormat="1" ht="16.5" customHeight="1" x14ac:dyDescent="0.2">
      <c r="B50" s="34"/>
      <c r="E50" s="339" t="str">
        <f>E7</f>
        <v>Stavba č. 3145 TV Vinoř, etapa 0012 – ČOV Vinoř</v>
      </c>
      <c r="F50" s="340"/>
      <c r="G50" s="340"/>
      <c r="H50" s="340"/>
      <c r="L50" s="34"/>
    </row>
    <row r="51" spans="2:47" ht="12" customHeight="1" x14ac:dyDescent="0.2">
      <c r="B51" s="21"/>
      <c r="C51" s="28" t="s">
        <v>265</v>
      </c>
      <c r="L51" s="21"/>
    </row>
    <row r="52" spans="2:47" s="1" customFormat="1" ht="16.5" customHeight="1" x14ac:dyDescent="0.2">
      <c r="B52" s="34"/>
      <c r="E52" s="339" t="s">
        <v>7659</v>
      </c>
      <c r="F52" s="341"/>
      <c r="G52" s="341"/>
      <c r="H52" s="341"/>
      <c r="L52" s="34"/>
    </row>
    <row r="53" spans="2:47" s="1" customFormat="1" ht="12" customHeight="1" x14ac:dyDescent="0.2">
      <c r="B53" s="34"/>
      <c r="C53" s="28" t="s">
        <v>267</v>
      </c>
      <c r="L53" s="34"/>
    </row>
    <row r="54" spans="2:47" s="1" customFormat="1" ht="16.5" customHeight="1" x14ac:dyDescent="0.2">
      <c r="B54" s="34"/>
      <c r="E54" s="322" t="str">
        <f>E11</f>
        <v>D145e - Společné</v>
      </c>
      <c r="F54" s="341"/>
      <c r="G54" s="341"/>
      <c r="H54" s="341"/>
      <c r="L54" s="34"/>
    </row>
    <row r="55" spans="2:47" s="1" customFormat="1" ht="6.95" customHeight="1" x14ac:dyDescent="0.2">
      <c r="B55" s="34"/>
      <c r="L55" s="34"/>
    </row>
    <row r="56" spans="2:47" s="1" customFormat="1" ht="12" customHeight="1" x14ac:dyDescent="0.2">
      <c r="B56" s="34"/>
      <c r="C56" s="28" t="s">
        <v>22</v>
      </c>
      <c r="F56" s="26" t="str">
        <f>F14</f>
        <v>Praha</v>
      </c>
      <c r="I56" s="28" t="s">
        <v>24</v>
      </c>
      <c r="J56" s="51" t="str">
        <f>IF(J14="","",J14)</f>
        <v>5.8.2025 - revize</v>
      </c>
      <c r="L56" s="34"/>
    </row>
    <row r="57" spans="2:47" s="1" customFormat="1" ht="6.95" customHeight="1" x14ac:dyDescent="0.2">
      <c r="B57" s="34"/>
      <c r="L57" s="34"/>
    </row>
    <row r="58" spans="2:47" s="1" customFormat="1" ht="25.7" customHeight="1" x14ac:dyDescent="0.2">
      <c r="B58" s="34"/>
      <c r="C58" s="28" t="s">
        <v>29</v>
      </c>
      <c r="F58" s="26" t="str">
        <f>E17</f>
        <v>PVS, a.s, Evropská 866/67, Praha 6, 160 00</v>
      </c>
      <c r="I58" s="28" t="s">
        <v>37</v>
      </c>
      <c r="J58" s="32" t="str">
        <f>E23</f>
        <v>d plus projektová a inženýrská a.s.</v>
      </c>
      <c r="L58" s="34"/>
    </row>
    <row r="59" spans="2:47" s="1" customFormat="1" ht="15.2" customHeight="1" x14ac:dyDescent="0.2">
      <c r="B59" s="34"/>
      <c r="C59" s="28" t="s">
        <v>35</v>
      </c>
      <c r="F59" s="26" t="str">
        <f>IF(E20="","",E20)</f>
        <v>Vyplň údaj</v>
      </c>
      <c r="I59" s="28" t="s">
        <v>42</v>
      </c>
      <c r="J59" s="32" t="str">
        <f>E26</f>
        <v xml:space="preserve"> </v>
      </c>
      <c r="L59" s="34"/>
    </row>
    <row r="60" spans="2:47" s="1" customFormat="1" ht="10.35" customHeight="1" x14ac:dyDescent="0.2">
      <c r="B60" s="34"/>
      <c r="L60" s="34"/>
    </row>
    <row r="61" spans="2:47" s="1" customFormat="1" ht="29.25" customHeight="1" x14ac:dyDescent="0.2">
      <c r="B61" s="34"/>
      <c r="C61" s="103" t="s">
        <v>270</v>
      </c>
      <c r="D61" s="97"/>
      <c r="E61" s="97"/>
      <c r="F61" s="97"/>
      <c r="G61" s="97"/>
      <c r="H61" s="97"/>
      <c r="I61" s="97"/>
      <c r="J61" s="104" t="s">
        <v>271</v>
      </c>
      <c r="K61" s="97"/>
      <c r="L61" s="34"/>
    </row>
    <row r="62" spans="2:47" s="1" customFormat="1" ht="10.35" customHeight="1" x14ac:dyDescent="0.2">
      <c r="B62" s="34"/>
      <c r="L62" s="34"/>
    </row>
    <row r="63" spans="2:47" s="1" customFormat="1" ht="22.9" customHeight="1" x14ac:dyDescent="0.2">
      <c r="B63" s="34"/>
      <c r="C63" s="105" t="s">
        <v>79</v>
      </c>
      <c r="J63" s="65">
        <f>J86</f>
        <v>0</v>
      </c>
      <c r="L63" s="34"/>
      <c r="AU63" s="18" t="s">
        <v>272</v>
      </c>
    </row>
    <row r="64" spans="2:47" s="8" customFormat="1" ht="24.95" customHeight="1" x14ac:dyDescent="0.2">
      <c r="B64" s="106"/>
      <c r="D64" s="107" t="s">
        <v>7821</v>
      </c>
      <c r="E64" s="108"/>
      <c r="F64" s="108"/>
      <c r="G64" s="108"/>
      <c r="H64" s="108"/>
      <c r="I64" s="108"/>
      <c r="J64" s="109">
        <f>J87</f>
        <v>0</v>
      </c>
      <c r="L64" s="106"/>
    </row>
    <row r="65" spans="2:12" s="1" customFormat="1" ht="21.75" customHeight="1" x14ac:dyDescent="0.2">
      <c r="B65" s="34"/>
      <c r="L65" s="34"/>
    </row>
    <row r="66" spans="2:12" s="1" customFormat="1" ht="6.95" customHeight="1" x14ac:dyDescent="0.2">
      <c r="B66" s="43"/>
      <c r="C66" s="44"/>
      <c r="D66" s="44"/>
      <c r="E66" s="44"/>
      <c r="F66" s="44"/>
      <c r="G66" s="44"/>
      <c r="H66" s="44"/>
      <c r="I66" s="44"/>
      <c r="J66" s="44"/>
      <c r="K66" s="44"/>
      <c r="L66" s="34"/>
    </row>
    <row r="70" spans="2:12" s="1" customFormat="1" ht="6.95" customHeight="1" x14ac:dyDescent="0.2">
      <c r="B70" s="45"/>
      <c r="C70" s="46"/>
      <c r="D70" s="46"/>
      <c r="E70" s="46"/>
      <c r="F70" s="46"/>
      <c r="G70" s="46"/>
      <c r="H70" s="46"/>
      <c r="I70" s="46"/>
      <c r="J70" s="46"/>
      <c r="K70" s="46"/>
      <c r="L70" s="34"/>
    </row>
    <row r="71" spans="2:12" s="1" customFormat="1" ht="24.95" customHeight="1" x14ac:dyDescent="0.2">
      <c r="B71" s="34"/>
      <c r="C71" s="22" t="s">
        <v>296</v>
      </c>
      <c r="L71" s="34"/>
    </row>
    <row r="72" spans="2:12" s="1" customFormat="1" ht="6.95" customHeight="1" x14ac:dyDescent="0.2">
      <c r="B72" s="34"/>
      <c r="L72" s="34"/>
    </row>
    <row r="73" spans="2:12" s="1" customFormat="1" ht="12" customHeight="1" x14ac:dyDescent="0.2">
      <c r="B73" s="34"/>
      <c r="C73" s="28" t="s">
        <v>16</v>
      </c>
      <c r="L73" s="34"/>
    </row>
    <row r="74" spans="2:12" s="1" customFormat="1" ht="16.5" customHeight="1" x14ac:dyDescent="0.2">
      <c r="B74" s="34"/>
      <c r="E74" s="339" t="str">
        <f>E7</f>
        <v>Stavba č. 3145 TV Vinoř, etapa 0012 – ČOV Vinoř</v>
      </c>
      <c r="F74" s="340"/>
      <c r="G74" s="340"/>
      <c r="H74" s="340"/>
      <c r="L74" s="34"/>
    </row>
    <row r="75" spans="2:12" ht="12" customHeight="1" x14ac:dyDescent="0.2">
      <c r="B75" s="21"/>
      <c r="C75" s="28" t="s">
        <v>265</v>
      </c>
      <c r="L75" s="21"/>
    </row>
    <row r="76" spans="2:12" s="1" customFormat="1" ht="16.5" customHeight="1" x14ac:dyDescent="0.2">
      <c r="B76" s="34"/>
      <c r="E76" s="339" t="s">
        <v>7659</v>
      </c>
      <c r="F76" s="341"/>
      <c r="G76" s="341"/>
      <c r="H76" s="341"/>
      <c r="L76" s="34"/>
    </row>
    <row r="77" spans="2:12" s="1" customFormat="1" ht="12" customHeight="1" x14ac:dyDescent="0.2">
      <c r="B77" s="34"/>
      <c r="C77" s="28" t="s">
        <v>267</v>
      </c>
      <c r="L77" s="34"/>
    </row>
    <row r="78" spans="2:12" s="1" customFormat="1" ht="16.5" customHeight="1" x14ac:dyDescent="0.2">
      <c r="B78" s="34"/>
      <c r="E78" s="322" t="str">
        <f>E11</f>
        <v>D145e - Společné</v>
      </c>
      <c r="F78" s="341"/>
      <c r="G78" s="341"/>
      <c r="H78" s="341"/>
      <c r="L78" s="34"/>
    </row>
    <row r="79" spans="2:12" s="1" customFormat="1" ht="6.95" customHeight="1" x14ac:dyDescent="0.2">
      <c r="B79" s="34"/>
      <c r="L79" s="34"/>
    </row>
    <row r="80" spans="2:12" s="1" customFormat="1" ht="12" customHeight="1" x14ac:dyDescent="0.2">
      <c r="B80" s="34"/>
      <c r="C80" s="28" t="s">
        <v>22</v>
      </c>
      <c r="F80" s="26" t="str">
        <f>F14</f>
        <v>Praha</v>
      </c>
      <c r="I80" s="28" t="s">
        <v>24</v>
      </c>
      <c r="J80" s="51" t="str">
        <f>IF(J14="","",J14)</f>
        <v>5.8.2025 - revize</v>
      </c>
      <c r="L80" s="34"/>
    </row>
    <row r="81" spans="2:65" s="1" customFormat="1" ht="6.95" customHeight="1" x14ac:dyDescent="0.2">
      <c r="B81" s="34"/>
      <c r="L81" s="34"/>
    </row>
    <row r="82" spans="2:65" s="1" customFormat="1" ht="25.7" customHeight="1" x14ac:dyDescent="0.2">
      <c r="B82" s="34"/>
      <c r="C82" s="28" t="s">
        <v>29</v>
      </c>
      <c r="F82" s="26" t="str">
        <f>E17</f>
        <v>PVS, a.s, Evropská 866/67, Praha 6, 160 00</v>
      </c>
      <c r="I82" s="28" t="s">
        <v>37</v>
      </c>
      <c r="J82" s="32" t="str">
        <f>E23</f>
        <v>d plus projektová a inženýrská a.s.</v>
      </c>
      <c r="L82" s="34"/>
    </row>
    <row r="83" spans="2:65" s="1" customFormat="1" ht="15.2" customHeight="1" x14ac:dyDescent="0.2">
      <c r="B83" s="34"/>
      <c r="C83" s="28" t="s">
        <v>35</v>
      </c>
      <c r="F83" s="26" t="str">
        <f>IF(E20="","",E20)</f>
        <v>Vyplň údaj</v>
      </c>
      <c r="I83" s="28" t="s">
        <v>42</v>
      </c>
      <c r="J83" s="32" t="str">
        <f>E26</f>
        <v xml:space="preserve"> </v>
      </c>
      <c r="L83" s="34"/>
    </row>
    <row r="84" spans="2:65" s="1" customFormat="1" ht="10.35" customHeight="1" x14ac:dyDescent="0.2">
      <c r="B84" s="34"/>
      <c r="L84" s="34"/>
    </row>
    <row r="85" spans="2:65" s="10" customFormat="1" ht="29.25" customHeight="1" x14ac:dyDescent="0.2">
      <c r="B85" s="114"/>
      <c r="C85" s="115" t="s">
        <v>297</v>
      </c>
      <c r="D85" s="116" t="s">
        <v>66</v>
      </c>
      <c r="E85" s="116" t="s">
        <v>62</v>
      </c>
      <c r="F85" s="116" t="s">
        <v>63</v>
      </c>
      <c r="G85" s="116" t="s">
        <v>298</v>
      </c>
      <c r="H85" s="116" t="s">
        <v>299</v>
      </c>
      <c r="I85" s="116" t="s">
        <v>300</v>
      </c>
      <c r="J85" s="116" t="s">
        <v>271</v>
      </c>
      <c r="K85" s="117" t="s">
        <v>301</v>
      </c>
      <c r="L85" s="114"/>
      <c r="M85" s="58" t="s">
        <v>43</v>
      </c>
      <c r="N85" s="59" t="s">
        <v>51</v>
      </c>
      <c r="O85" s="59" t="s">
        <v>302</v>
      </c>
      <c r="P85" s="59" t="s">
        <v>303</v>
      </c>
      <c r="Q85" s="59" t="s">
        <v>304</v>
      </c>
      <c r="R85" s="59" t="s">
        <v>305</v>
      </c>
      <c r="S85" s="59" t="s">
        <v>306</v>
      </c>
      <c r="T85" s="60" t="s">
        <v>307</v>
      </c>
    </row>
    <row r="86" spans="2:65" s="1" customFormat="1" ht="22.9" customHeight="1" x14ac:dyDescent="0.25">
      <c r="B86" s="34"/>
      <c r="C86" s="63" t="s">
        <v>308</v>
      </c>
      <c r="J86" s="118">
        <f>BK86</f>
        <v>0</v>
      </c>
      <c r="L86" s="34"/>
      <c r="M86" s="61"/>
      <c r="N86" s="52"/>
      <c r="O86" s="52"/>
      <c r="P86" s="119">
        <f>P87</f>
        <v>0</v>
      </c>
      <c r="Q86" s="52"/>
      <c r="R86" s="119">
        <f>R87</f>
        <v>0</v>
      </c>
      <c r="S86" s="52"/>
      <c r="T86" s="120">
        <f>T87</f>
        <v>0</v>
      </c>
      <c r="AT86" s="18" t="s">
        <v>80</v>
      </c>
      <c r="AU86" s="18" t="s">
        <v>272</v>
      </c>
      <c r="BK86" s="121">
        <f>BK87</f>
        <v>0</v>
      </c>
    </row>
    <row r="87" spans="2:65" s="11" customFormat="1" ht="25.9" customHeight="1" x14ac:dyDescent="0.2">
      <c r="B87" s="122"/>
      <c r="D87" s="123" t="s">
        <v>80</v>
      </c>
      <c r="E87" s="124" t="s">
        <v>4839</v>
      </c>
      <c r="F87" s="124" t="s">
        <v>7822</v>
      </c>
      <c r="I87" s="125"/>
      <c r="J87" s="126">
        <f>BK87</f>
        <v>0</v>
      </c>
      <c r="L87" s="122"/>
      <c r="M87" s="127"/>
      <c r="P87" s="128">
        <f>SUM(P88:P101)</f>
        <v>0</v>
      </c>
      <c r="R87" s="128">
        <f>SUM(R88:R101)</f>
        <v>0</v>
      </c>
      <c r="T87" s="129">
        <f>SUM(T88:T101)</f>
        <v>0</v>
      </c>
      <c r="AR87" s="123" t="s">
        <v>88</v>
      </c>
      <c r="AT87" s="130" t="s">
        <v>80</v>
      </c>
      <c r="AU87" s="130" t="s">
        <v>81</v>
      </c>
      <c r="AY87" s="123" t="s">
        <v>311</v>
      </c>
      <c r="BK87" s="131">
        <f>SUM(BK88:BK101)</f>
        <v>0</v>
      </c>
    </row>
    <row r="88" spans="2:65" s="1" customFormat="1" ht="16.5" customHeight="1" x14ac:dyDescent="0.2">
      <c r="B88" s="34"/>
      <c r="C88" s="134" t="s">
        <v>88</v>
      </c>
      <c r="D88" s="134" t="s">
        <v>313</v>
      </c>
      <c r="E88" s="135" t="s">
        <v>7823</v>
      </c>
      <c r="F88" s="136" t="s">
        <v>7824</v>
      </c>
      <c r="G88" s="137" t="s">
        <v>2109</v>
      </c>
      <c r="H88" s="138">
        <v>1</v>
      </c>
      <c r="I88" s="139"/>
      <c r="J88" s="140">
        <f>ROUND(I88*H88,2)</f>
        <v>0</v>
      </c>
      <c r="K88" s="136" t="s">
        <v>43</v>
      </c>
      <c r="L88" s="34"/>
      <c r="M88" s="141" t="s">
        <v>43</v>
      </c>
      <c r="N88" s="142" t="s">
        <v>52</v>
      </c>
      <c r="P88" s="143">
        <f>O88*H88</f>
        <v>0</v>
      </c>
      <c r="Q88" s="143">
        <v>0</v>
      </c>
      <c r="R88" s="143">
        <f>Q88*H88</f>
        <v>0</v>
      </c>
      <c r="S88" s="143">
        <v>0</v>
      </c>
      <c r="T88" s="144">
        <f>S88*H88</f>
        <v>0</v>
      </c>
      <c r="AR88" s="145" t="s">
        <v>318</v>
      </c>
      <c r="AT88" s="145" t="s">
        <v>313</v>
      </c>
      <c r="AU88" s="145" t="s">
        <v>88</v>
      </c>
      <c r="AY88" s="18" t="s">
        <v>311</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318</v>
      </c>
      <c r="BM88" s="145" t="s">
        <v>90</v>
      </c>
    </row>
    <row r="89" spans="2:65" s="1" customFormat="1" ht="58.5" x14ac:dyDescent="0.2">
      <c r="B89" s="34"/>
      <c r="D89" s="152" t="s">
        <v>668</v>
      </c>
      <c r="F89" s="182" t="s">
        <v>7825</v>
      </c>
      <c r="I89" s="149"/>
      <c r="L89" s="34"/>
      <c r="M89" s="150"/>
      <c r="T89" s="55"/>
      <c r="AT89" s="18" t="s">
        <v>668</v>
      </c>
      <c r="AU89" s="18" t="s">
        <v>88</v>
      </c>
    </row>
    <row r="90" spans="2:65" s="1" customFormat="1" ht="16.5" customHeight="1" x14ac:dyDescent="0.2">
      <c r="B90" s="34"/>
      <c r="C90" s="134" t="s">
        <v>90</v>
      </c>
      <c r="D90" s="134" t="s">
        <v>313</v>
      </c>
      <c r="E90" s="135" t="s">
        <v>7686</v>
      </c>
      <c r="F90" s="136" t="s">
        <v>7687</v>
      </c>
      <c r="G90" s="137" t="s">
        <v>379</v>
      </c>
      <c r="H90" s="138">
        <v>5</v>
      </c>
      <c r="I90" s="139"/>
      <c r="J90" s="140">
        <f>ROUND(I90*H90,2)</f>
        <v>0</v>
      </c>
      <c r="K90" s="136" t="s">
        <v>43</v>
      </c>
      <c r="L90" s="34"/>
      <c r="M90" s="141" t="s">
        <v>43</v>
      </c>
      <c r="N90" s="142" t="s">
        <v>52</v>
      </c>
      <c r="P90" s="143">
        <f>O90*H90</f>
        <v>0</v>
      </c>
      <c r="Q90" s="143">
        <v>0</v>
      </c>
      <c r="R90" s="143">
        <f>Q90*H90</f>
        <v>0</v>
      </c>
      <c r="S90" s="143">
        <v>0</v>
      </c>
      <c r="T90" s="144">
        <f>S90*H90</f>
        <v>0</v>
      </c>
      <c r="AR90" s="145" t="s">
        <v>318</v>
      </c>
      <c r="AT90" s="145" t="s">
        <v>313</v>
      </c>
      <c r="AU90" s="145" t="s">
        <v>88</v>
      </c>
      <c r="AY90" s="18" t="s">
        <v>311</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318</v>
      </c>
      <c r="BM90" s="145" t="s">
        <v>318</v>
      </c>
    </row>
    <row r="91" spans="2:65" s="1" customFormat="1" ht="16.5" customHeight="1" x14ac:dyDescent="0.2">
      <c r="B91" s="34"/>
      <c r="C91" s="134" t="s">
        <v>96</v>
      </c>
      <c r="D91" s="134" t="s">
        <v>313</v>
      </c>
      <c r="E91" s="135" t="s">
        <v>7826</v>
      </c>
      <c r="F91" s="136" t="s">
        <v>7691</v>
      </c>
      <c r="G91" s="137" t="s">
        <v>2033</v>
      </c>
      <c r="H91" s="138">
        <v>1</v>
      </c>
      <c r="I91" s="139"/>
      <c r="J91" s="140">
        <f>ROUND(I91*H91,2)</f>
        <v>0</v>
      </c>
      <c r="K91" s="136" t="s">
        <v>43</v>
      </c>
      <c r="L91" s="34"/>
      <c r="M91" s="141" t="s">
        <v>43</v>
      </c>
      <c r="N91" s="142" t="s">
        <v>52</v>
      </c>
      <c r="P91" s="143">
        <f>O91*H91</f>
        <v>0</v>
      </c>
      <c r="Q91" s="143">
        <v>0</v>
      </c>
      <c r="R91" s="143">
        <f>Q91*H91</f>
        <v>0</v>
      </c>
      <c r="S91" s="143">
        <v>0</v>
      </c>
      <c r="T91" s="144">
        <f>S91*H91</f>
        <v>0</v>
      </c>
      <c r="AR91" s="145" t="s">
        <v>318</v>
      </c>
      <c r="AT91" s="145" t="s">
        <v>313</v>
      </c>
      <c r="AU91" s="145" t="s">
        <v>88</v>
      </c>
      <c r="AY91" s="18" t="s">
        <v>311</v>
      </c>
      <c r="BE91" s="146">
        <f>IF(N91="základní",J91,0)</f>
        <v>0</v>
      </c>
      <c r="BF91" s="146">
        <f>IF(N91="snížená",J91,0)</f>
        <v>0</v>
      </c>
      <c r="BG91" s="146">
        <f>IF(N91="zákl. přenesená",J91,0)</f>
        <v>0</v>
      </c>
      <c r="BH91" s="146">
        <f>IF(N91="sníž. přenesená",J91,0)</f>
        <v>0</v>
      </c>
      <c r="BI91" s="146">
        <f>IF(N91="nulová",J91,0)</f>
        <v>0</v>
      </c>
      <c r="BJ91" s="18" t="s">
        <v>88</v>
      </c>
      <c r="BK91" s="146">
        <f>ROUND(I91*H91,2)</f>
        <v>0</v>
      </c>
      <c r="BL91" s="18" t="s">
        <v>318</v>
      </c>
      <c r="BM91" s="145" t="s">
        <v>350</v>
      </c>
    </row>
    <row r="92" spans="2:65" s="1" customFormat="1" ht="16.5" customHeight="1" x14ac:dyDescent="0.2">
      <c r="B92" s="34"/>
      <c r="C92" s="134" t="s">
        <v>318</v>
      </c>
      <c r="D92" s="134" t="s">
        <v>313</v>
      </c>
      <c r="E92" s="135" t="s">
        <v>7692</v>
      </c>
      <c r="F92" s="136" t="s">
        <v>7693</v>
      </c>
      <c r="G92" s="137" t="s">
        <v>2109</v>
      </c>
      <c r="H92" s="138">
        <v>20</v>
      </c>
      <c r="I92" s="139"/>
      <c r="J92" s="140">
        <f>ROUND(I92*H92,2)</f>
        <v>0</v>
      </c>
      <c r="K92" s="136" t="s">
        <v>43</v>
      </c>
      <c r="L92" s="34"/>
      <c r="M92" s="141" t="s">
        <v>43</v>
      </c>
      <c r="N92" s="142" t="s">
        <v>52</v>
      </c>
      <c r="P92" s="143">
        <f>O92*H92</f>
        <v>0</v>
      </c>
      <c r="Q92" s="143">
        <v>0</v>
      </c>
      <c r="R92" s="143">
        <f>Q92*H92</f>
        <v>0</v>
      </c>
      <c r="S92" s="143">
        <v>0</v>
      </c>
      <c r="T92" s="144">
        <f>S92*H92</f>
        <v>0</v>
      </c>
      <c r="AR92" s="145" t="s">
        <v>318</v>
      </c>
      <c r="AT92" s="145" t="s">
        <v>313</v>
      </c>
      <c r="AU92" s="145" t="s">
        <v>88</v>
      </c>
      <c r="AY92" s="18" t="s">
        <v>311</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318</v>
      </c>
      <c r="BM92" s="145" t="s">
        <v>362</v>
      </c>
    </row>
    <row r="93" spans="2:65" s="1" customFormat="1" ht="29.25" x14ac:dyDescent="0.2">
      <c r="B93" s="34"/>
      <c r="D93" s="152" t="s">
        <v>668</v>
      </c>
      <c r="F93" s="182" t="s">
        <v>7694</v>
      </c>
      <c r="I93" s="149"/>
      <c r="L93" s="34"/>
      <c r="M93" s="150"/>
      <c r="T93" s="55"/>
      <c r="AT93" s="18" t="s">
        <v>668</v>
      </c>
      <c r="AU93" s="18" t="s">
        <v>88</v>
      </c>
    </row>
    <row r="94" spans="2:65" s="1" customFormat="1" ht="24.2" customHeight="1" x14ac:dyDescent="0.2">
      <c r="B94" s="34"/>
      <c r="C94" s="134" t="s">
        <v>344</v>
      </c>
      <c r="D94" s="134" t="s">
        <v>313</v>
      </c>
      <c r="E94" s="135" t="s">
        <v>7827</v>
      </c>
      <c r="F94" s="136" t="s">
        <v>7722</v>
      </c>
      <c r="G94" s="137" t="s">
        <v>2109</v>
      </c>
      <c r="H94" s="138">
        <v>1</v>
      </c>
      <c r="I94" s="139"/>
      <c r="J94" s="140">
        <f t="shared" ref="J94:J101" si="0">ROUND(I94*H94,2)</f>
        <v>0</v>
      </c>
      <c r="K94" s="136" t="s">
        <v>43</v>
      </c>
      <c r="L94" s="34"/>
      <c r="M94" s="141" t="s">
        <v>43</v>
      </c>
      <c r="N94" s="142" t="s">
        <v>52</v>
      </c>
      <c r="P94" s="143">
        <f t="shared" ref="P94:P101" si="1">O94*H94</f>
        <v>0</v>
      </c>
      <c r="Q94" s="143">
        <v>0</v>
      </c>
      <c r="R94" s="143">
        <f t="shared" ref="R94:R101" si="2">Q94*H94</f>
        <v>0</v>
      </c>
      <c r="S94" s="143">
        <v>0</v>
      </c>
      <c r="T94" s="144">
        <f t="shared" ref="T94:T101" si="3">S94*H94</f>
        <v>0</v>
      </c>
      <c r="AR94" s="145" t="s">
        <v>318</v>
      </c>
      <c r="AT94" s="145" t="s">
        <v>313</v>
      </c>
      <c r="AU94" s="145" t="s">
        <v>88</v>
      </c>
      <c r="AY94" s="18" t="s">
        <v>311</v>
      </c>
      <c r="BE94" s="146">
        <f t="shared" ref="BE94:BE101" si="4">IF(N94="základní",J94,0)</f>
        <v>0</v>
      </c>
      <c r="BF94" s="146">
        <f t="shared" ref="BF94:BF101" si="5">IF(N94="snížená",J94,0)</f>
        <v>0</v>
      </c>
      <c r="BG94" s="146">
        <f t="shared" ref="BG94:BG101" si="6">IF(N94="zákl. přenesená",J94,0)</f>
        <v>0</v>
      </c>
      <c r="BH94" s="146">
        <f t="shared" ref="BH94:BH101" si="7">IF(N94="sníž. přenesená",J94,0)</f>
        <v>0</v>
      </c>
      <c r="BI94" s="146">
        <f t="shared" ref="BI94:BI101" si="8">IF(N94="nulová",J94,0)</f>
        <v>0</v>
      </c>
      <c r="BJ94" s="18" t="s">
        <v>88</v>
      </c>
      <c r="BK94" s="146">
        <f t="shared" ref="BK94:BK101" si="9">ROUND(I94*H94,2)</f>
        <v>0</v>
      </c>
      <c r="BL94" s="18" t="s">
        <v>318</v>
      </c>
      <c r="BM94" s="145" t="s">
        <v>376</v>
      </c>
    </row>
    <row r="95" spans="2:65" s="1" customFormat="1" ht="21.75" customHeight="1" x14ac:dyDescent="0.2">
      <c r="B95" s="34"/>
      <c r="C95" s="134" t="s">
        <v>350</v>
      </c>
      <c r="D95" s="134" t="s">
        <v>313</v>
      </c>
      <c r="E95" s="135" t="s">
        <v>7813</v>
      </c>
      <c r="F95" s="136" t="s">
        <v>7814</v>
      </c>
      <c r="G95" s="137" t="s">
        <v>767</v>
      </c>
      <c r="H95" s="138">
        <v>50</v>
      </c>
      <c r="I95" s="139"/>
      <c r="J95" s="140">
        <f t="shared" si="0"/>
        <v>0</v>
      </c>
      <c r="K95" s="136" t="s">
        <v>43</v>
      </c>
      <c r="L95" s="34"/>
      <c r="M95" s="141" t="s">
        <v>43</v>
      </c>
      <c r="N95" s="142" t="s">
        <v>52</v>
      </c>
      <c r="P95" s="143">
        <f t="shared" si="1"/>
        <v>0</v>
      </c>
      <c r="Q95" s="143">
        <v>0</v>
      </c>
      <c r="R95" s="143">
        <f t="shared" si="2"/>
        <v>0</v>
      </c>
      <c r="S95" s="143">
        <v>0</v>
      </c>
      <c r="T95" s="144">
        <f t="shared" si="3"/>
        <v>0</v>
      </c>
      <c r="AR95" s="145" t="s">
        <v>318</v>
      </c>
      <c r="AT95" s="145" t="s">
        <v>313</v>
      </c>
      <c r="AU95" s="145" t="s">
        <v>88</v>
      </c>
      <c r="AY95" s="18" t="s">
        <v>311</v>
      </c>
      <c r="BE95" s="146">
        <f t="shared" si="4"/>
        <v>0</v>
      </c>
      <c r="BF95" s="146">
        <f t="shared" si="5"/>
        <v>0</v>
      </c>
      <c r="BG95" s="146">
        <f t="shared" si="6"/>
        <v>0</v>
      </c>
      <c r="BH95" s="146">
        <f t="shared" si="7"/>
        <v>0</v>
      </c>
      <c r="BI95" s="146">
        <f t="shared" si="8"/>
        <v>0</v>
      </c>
      <c r="BJ95" s="18" t="s">
        <v>88</v>
      </c>
      <c r="BK95" s="146">
        <f t="shared" si="9"/>
        <v>0</v>
      </c>
      <c r="BL95" s="18" t="s">
        <v>318</v>
      </c>
      <c r="BM95" s="145" t="s">
        <v>8</v>
      </c>
    </row>
    <row r="96" spans="2:65" s="1" customFormat="1" ht="24.2" customHeight="1" x14ac:dyDescent="0.2">
      <c r="B96" s="34"/>
      <c r="C96" s="134" t="s">
        <v>356</v>
      </c>
      <c r="D96" s="134" t="s">
        <v>313</v>
      </c>
      <c r="E96" s="135" t="s">
        <v>7725</v>
      </c>
      <c r="F96" s="136" t="s">
        <v>7726</v>
      </c>
      <c r="G96" s="137" t="s">
        <v>7727</v>
      </c>
      <c r="H96" s="138">
        <v>5</v>
      </c>
      <c r="I96" s="139"/>
      <c r="J96" s="140">
        <f t="shared" si="0"/>
        <v>0</v>
      </c>
      <c r="K96" s="136" t="s">
        <v>43</v>
      </c>
      <c r="L96" s="34"/>
      <c r="M96" s="141" t="s">
        <v>43</v>
      </c>
      <c r="N96" s="142" t="s">
        <v>52</v>
      </c>
      <c r="P96" s="143">
        <f t="shared" si="1"/>
        <v>0</v>
      </c>
      <c r="Q96" s="143">
        <v>0</v>
      </c>
      <c r="R96" s="143">
        <f t="shared" si="2"/>
        <v>0</v>
      </c>
      <c r="S96" s="143">
        <v>0</v>
      </c>
      <c r="T96" s="144">
        <f t="shared" si="3"/>
        <v>0</v>
      </c>
      <c r="AR96" s="145" t="s">
        <v>318</v>
      </c>
      <c r="AT96" s="145" t="s">
        <v>313</v>
      </c>
      <c r="AU96" s="145" t="s">
        <v>88</v>
      </c>
      <c r="AY96" s="18" t="s">
        <v>311</v>
      </c>
      <c r="BE96" s="146">
        <f t="shared" si="4"/>
        <v>0</v>
      </c>
      <c r="BF96" s="146">
        <f t="shared" si="5"/>
        <v>0</v>
      </c>
      <c r="BG96" s="146">
        <f t="shared" si="6"/>
        <v>0</v>
      </c>
      <c r="BH96" s="146">
        <f t="shared" si="7"/>
        <v>0</v>
      </c>
      <c r="BI96" s="146">
        <f t="shared" si="8"/>
        <v>0</v>
      </c>
      <c r="BJ96" s="18" t="s">
        <v>88</v>
      </c>
      <c r="BK96" s="146">
        <f t="shared" si="9"/>
        <v>0</v>
      </c>
      <c r="BL96" s="18" t="s">
        <v>318</v>
      </c>
      <c r="BM96" s="145" t="s">
        <v>404</v>
      </c>
    </row>
    <row r="97" spans="2:65" s="1" customFormat="1" ht="16.5" customHeight="1" x14ac:dyDescent="0.2">
      <c r="B97" s="34"/>
      <c r="C97" s="134" t="s">
        <v>362</v>
      </c>
      <c r="D97" s="134" t="s">
        <v>313</v>
      </c>
      <c r="E97" s="135" t="s">
        <v>7828</v>
      </c>
      <c r="F97" s="136" t="s">
        <v>7729</v>
      </c>
      <c r="G97" s="137" t="s">
        <v>2109</v>
      </c>
      <c r="H97" s="138">
        <v>1</v>
      </c>
      <c r="I97" s="139"/>
      <c r="J97" s="140">
        <f t="shared" si="0"/>
        <v>0</v>
      </c>
      <c r="K97" s="136" t="s">
        <v>43</v>
      </c>
      <c r="L97" s="34"/>
      <c r="M97" s="141" t="s">
        <v>43</v>
      </c>
      <c r="N97" s="142" t="s">
        <v>52</v>
      </c>
      <c r="P97" s="143">
        <f t="shared" si="1"/>
        <v>0</v>
      </c>
      <c r="Q97" s="143">
        <v>0</v>
      </c>
      <c r="R97" s="143">
        <f t="shared" si="2"/>
        <v>0</v>
      </c>
      <c r="S97" s="143">
        <v>0</v>
      </c>
      <c r="T97" s="144">
        <f t="shared" si="3"/>
        <v>0</v>
      </c>
      <c r="AR97" s="145" t="s">
        <v>318</v>
      </c>
      <c r="AT97" s="145" t="s">
        <v>313</v>
      </c>
      <c r="AU97" s="145" t="s">
        <v>88</v>
      </c>
      <c r="AY97" s="18" t="s">
        <v>311</v>
      </c>
      <c r="BE97" s="146">
        <f t="shared" si="4"/>
        <v>0</v>
      </c>
      <c r="BF97" s="146">
        <f t="shared" si="5"/>
        <v>0</v>
      </c>
      <c r="BG97" s="146">
        <f t="shared" si="6"/>
        <v>0</v>
      </c>
      <c r="BH97" s="146">
        <f t="shared" si="7"/>
        <v>0</v>
      </c>
      <c r="BI97" s="146">
        <f t="shared" si="8"/>
        <v>0</v>
      </c>
      <c r="BJ97" s="18" t="s">
        <v>88</v>
      </c>
      <c r="BK97" s="146">
        <f t="shared" si="9"/>
        <v>0</v>
      </c>
      <c r="BL97" s="18" t="s">
        <v>318</v>
      </c>
      <c r="BM97" s="145" t="s">
        <v>417</v>
      </c>
    </row>
    <row r="98" spans="2:65" s="1" customFormat="1" ht="16.5" customHeight="1" x14ac:dyDescent="0.2">
      <c r="B98" s="34"/>
      <c r="C98" s="134" t="s">
        <v>368</v>
      </c>
      <c r="D98" s="134" t="s">
        <v>313</v>
      </c>
      <c r="E98" s="135" t="s">
        <v>7730</v>
      </c>
      <c r="F98" s="136" t="s">
        <v>7731</v>
      </c>
      <c r="G98" s="137" t="s">
        <v>7727</v>
      </c>
      <c r="H98" s="138">
        <v>2</v>
      </c>
      <c r="I98" s="139"/>
      <c r="J98" s="140">
        <f t="shared" si="0"/>
        <v>0</v>
      </c>
      <c r="K98" s="136" t="s">
        <v>43</v>
      </c>
      <c r="L98" s="34"/>
      <c r="M98" s="141" t="s">
        <v>43</v>
      </c>
      <c r="N98" s="142" t="s">
        <v>52</v>
      </c>
      <c r="P98" s="143">
        <f t="shared" si="1"/>
        <v>0</v>
      </c>
      <c r="Q98" s="143">
        <v>0</v>
      </c>
      <c r="R98" s="143">
        <f t="shared" si="2"/>
        <v>0</v>
      </c>
      <c r="S98" s="143">
        <v>0</v>
      </c>
      <c r="T98" s="144">
        <f t="shared" si="3"/>
        <v>0</v>
      </c>
      <c r="AR98" s="145" t="s">
        <v>318</v>
      </c>
      <c r="AT98" s="145" t="s">
        <v>313</v>
      </c>
      <c r="AU98" s="145" t="s">
        <v>88</v>
      </c>
      <c r="AY98" s="18" t="s">
        <v>311</v>
      </c>
      <c r="BE98" s="146">
        <f t="shared" si="4"/>
        <v>0</v>
      </c>
      <c r="BF98" s="146">
        <f t="shared" si="5"/>
        <v>0</v>
      </c>
      <c r="BG98" s="146">
        <f t="shared" si="6"/>
        <v>0</v>
      </c>
      <c r="BH98" s="146">
        <f t="shared" si="7"/>
        <v>0</v>
      </c>
      <c r="BI98" s="146">
        <f t="shared" si="8"/>
        <v>0</v>
      </c>
      <c r="BJ98" s="18" t="s">
        <v>88</v>
      </c>
      <c r="BK98" s="146">
        <f t="shared" si="9"/>
        <v>0</v>
      </c>
      <c r="BL98" s="18" t="s">
        <v>318</v>
      </c>
      <c r="BM98" s="145" t="s">
        <v>427</v>
      </c>
    </row>
    <row r="99" spans="2:65" s="1" customFormat="1" ht="24.2" customHeight="1" x14ac:dyDescent="0.2">
      <c r="B99" s="34"/>
      <c r="C99" s="134" t="s">
        <v>376</v>
      </c>
      <c r="D99" s="134" t="s">
        <v>313</v>
      </c>
      <c r="E99" s="135" t="s">
        <v>7829</v>
      </c>
      <c r="F99" s="136" t="s">
        <v>7735</v>
      </c>
      <c r="G99" s="137" t="s">
        <v>2109</v>
      </c>
      <c r="H99" s="138">
        <v>1</v>
      </c>
      <c r="I99" s="139"/>
      <c r="J99" s="140">
        <f t="shared" si="0"/>
        <v>0</v>
      </c>
      <c r="K99" s="136" t="s">
        <v>43</v>
      </c>
      <c r="L99" s="34"/>
      <c r="M99" s="141" t="s">
        <v>43</v>
      </c>
      <c r="N99" s="142" t="s">
        <v>52</v>
      </c>
      <c r="P99" s="143">
        <f t="shared" si="1"/>
        <v>0</v>
      </c>
      <c r="Q99" s="143">
        <v>0</v>
      </c>
      <c r="R99" s="143">
        <f t="shared" si="2"/>
        <v>0</v>
      </c>
      <c r="S99" s="143">
        <v>0</v>
      </c>
      <c r="T99" s="144">
        <f t="shared" si="3"/>
        <v>0</v>
      </c>
      <c r="AR99" s="145" t="s">
        <v>318</v>
      </c>
      <c r="AT99" s="145" t="s">
        <v>313</v>
      </c>
      <c r="AU99" s="145" t="s">
        <v>88</v>
      </c>
      <c r="AY99" s="18" t="s">
        <v>311</v>
      </c>
      <c r="BE99" s="146">
        <f t="shared" si="4"/>
        <v>0</v>
      </c>
      <c r="BF99" s="146">
        <f t="shared" si="5"/>
        <v>0</v>
      </c>
      <c r="BG99" s="146">
        <f t="shared" si="6"/>
        <v>0</v>
      </c>
      <c r="BH99" s="146">
        <f t="shared" si="7"/>
        <v>0</v>
      </c>
      <c r="BI99" s="146">
        <f t="shared" si="8"/>
        <v>0</v>
      </c>
      <c r="BJ99" s="18" t="s">
        <v>88</v>
      </c>
      <c r="BK99" s="146">
        <f t="shared" si="9"/>
        <v>0</v>
      </c>
      <c r="BL99" s="18" t="s">
        <v>318</v>
      </c>
      <c r="BM99" s="145" t="s">
        <v>438</v>
      </c>
    </row>
    <row r="100" spans="2:65" s="1" customFormat="1" ht="37.9" customHeight="1" x14ac:dyDescent="0.2">
      <c r="B100" s="34"/>
      <c r="C100" s="134" t="s">
        <v>384</v>
      </c>
      <c r="D100" s="134" t="s">
        <v>313</v>
      </c>
      <c r="E100" s="135" t="s">
        <v>7830</v>
      </c>
      <c r="F100" s="136" t="s">
        <v>7737</v>
      </c>
      <c r="G100" s="137" t="s">
        <v>2109</v>
      </c>
      <c r="H100" s="138">
        <v>1</v>
      </c>
      <c r="I100" s="139"/>
      <c r="J100" s="140">
        <f t="shared" si="0"/>
        <v>0</v>
      </c>
      <c r="K100" s="136" t="s">
        <v>43</v>
      </c>
      <c r="L100" s="34"/>
      <c r="M100" s="141" t="s">
        <v>43</v>
      </c>
      <c r="N100" s="142" t="s">
        <v>52</v>
      </c>
      <c r="P100" s="143">
        <f t="shared" si="1"/>
        <v>0</v>
      </c>
      <c r="Q100" s="143">
        <v>0</v>
      </c>
      <c r="R100" s="143">
        <f t="shared" si="2"/>
        <v>0</v>
      </c>
      <c r="S100" s="143">
        <v>0</v>
      </c>
      <c r="T100" s="144">
        <f t="shared" si="3"/>
        <v>0</v>
      </c>
      <c r="AR100" s="145" t="s">
        <v>318</v>
      </c>
      <c r="AT100" s="145" t="s">
        <v>313</v>
      </c>
      <c r="AU100" s="145" t="s">
        <v>88</v>
      </c>
      <c r="AY100" s="18" t="s">
        <v>311</v>
      </c>
      <c r="BE100" s="146">
        <f t="shared" si="4"/>
        <v>0</v>
      </c>
      <c r="BF100" s="146">
        <f t="shared" si="5"/>
        <v>0</v>
      </c>
      <c r="BG100" s="146">
        <f t="shared" si="6"/>
        <v>0</v>
      </c>
      <c r="BH100" s="146">
        <f t="shared" si="7"/>
        <v>0</v>
      </c>
      <c r="BI100" s="146">
        <f t="shared" si="8"/>
        <v>0</v>
      </c>
      <c r="BJ100" s="18" t="s">
        <v>88</v>
      </c>
      <c r="BK100" s="146">
        <f t="shared" si="9"/>
        <v>0</v>
      </c>
      <c r="BL100" s="18" t="s">
        <v>318</v>
      </c>
      <c r="BM100" s="145" t="s">
        <v>455</v>
      </c>
    </row>
    <row r="101" spans="2:65" s="1" customFormat="1" ht="16.5" customHeight="1" x14ac:dyDescent="0.2">
      <c r="B101" s="34"/>
      <c r="C101" s="134" t="s">
        <v>8</v>
      </c>
      <c r="D101" s="134" t="s">
        <v>313</v>
      </c>
      <c r="E101" s="135" t="s">
        <v>7831</v>
      </c>
      <c r="F101" s="136" t="s">
        <v>7739</v>
      </c>
      <c r="G101" s="137" t="s">
        <v>2109</v>
      </c>
      <c r="H101" s="138">
        <v>1</v>
      </c>
      <c r="I101" s="139"/>
      <c r="J101" s="140">
        <f t="shared" si="0"/>
        <v>0</v>
      </c>
      <c r="K101" s="136" t="s">
        <v>43</v>
      </c>
      <c r="L101" s="34"/>
      <c r="M101" s="200" t="s">
        <v>43</v>
      </c>
      <c r="N101" s="201" t="s">
        <v>52</v>
      </c>
      <c r="O101" s="195"/>
      <c r="P101" s="202">
        <f t="shared" si="1"/>
        <v>0</v>
      </c>
      <c r="Q101" s="202">
        <v>0</v>
      </c>
      <c r="R101" s="202">
        <f t="shared" si="2"/>
        <v>0</v>
      </c>
      <c r="S101" s="202">
        <v>0</v>
      </c>
      <c r="T101" s="203">
        <f t="shared" si="3"/>
        <v>0</v>
      </c>
      <c r="AR101" s="145" t="s">
        <v>318</v>
      </c>
      <c r="AT101" s="145" t="s">
        <v>313</v>
      </c>
      <c r="AU101" s="145" t="s">
        <v>88</v>
      </c>
      <c r="AY101" s="18" t="s">
        <v>311</v>
      </c>
      <c r="BE101" s="146">
        <f t="shared" si="4"/>
        <v>0</v>
      </c>
      <c r="BF101" s="146">
        <f t="shared" si="5"/>
        <v>0</v>
      </c>
      <c r="BG101" s="146">
        <f t="shared" si="6"/>
        <v>0</v>
      </c>
      <c r="BH101" s="146">
        <f t="shared" si="7"/>
        <v>0</v>
      </c>
      <c r="BI101" s="146">
        <f t="shared" si="8"/>
        <v>0</v>
      </c>
      <c r="BJ101" s="18" t="s">
        <v>88</v>
      </c>
      <c r="BK101" s="146">
        <f t="shared" si="9"/>
        <v>0</v>
      </c>
      <c r="BL101" s="18" t="s">
        <v>318</v>
      </c>
      <c r="BM101" s="145" t="s">
        <v>476</v>
      </c>
    </row>
    <row r="102" spans="2:65" s="1" customFormat="1" ht="6.95" customHeight="1" x14ac:dyDescent="0.2">
      <c r="B102" s="43"/>
      <c r="C102" s="44"/>
      <c r="D102" s="44"/>
      <c r="E102" s="44"/>
      <c r="F102" s="44"/>
      <c r="G102" s="44"/>
      <c r="H102" s="44"/>
      <c r="I102" s="44"/>
      <c r="J102" s="44"/>
      <c r="K102" s="44"/>
      <c r="L102" s="34"/>
    </row>
  </sheetData>
  <sheetProtection algorithmName="SHA-512" hashValue="BEZ0tQPpyNdGqvjEiLZgBKtBqQxhYUeKqTunv9jJND69sD9J4VLbK0D34Nj88hTRmhVRIBhbUkL2Tyo0Yh43wQ==" saltValue="D3IceueIWeycV+fVUGPPw2hElub7MZnnRXLIkZwqOVuIf0DgRAuqSbmdfPk+mAk/IhsV6oZ6J5OcwNI5hUZmrw==" spinCount="100000" sheet="1" objects="1" scenarios="1" formatColumns="0" formatRows="0" autoFilter="0"/>
  <autoFilter ref="C85:K101" xr:uid="{00000000-0009-0000-0000-000026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20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231</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s="1" customFormat="1" ht="12" customHeight="1" x14ac:dyDescent="0.2">
      <c r="B8" s="34"/>
      <c r="D8" s="28" t="s">
        <v>265</v>
      </c>
      <c r="L8" s="34"/>
    </row>
    <row r="9" spans="2:46" s="1" customFormat="1" ht="16.5" customHeight="1" x14ac:dyDescent="0.2">
      <c r="B9" s="34"/>
      <c r="E9" s="322" t="s">
        <v>7832</v>
      </c>
      <c r="F9" s="341"/>
      <c r="G9" s="341"/>
      <c r="H9" s="341"/>
      <c r="L9" s="34"/>
    </row>
    <row r="10" spans="2:46" s="1" customFormat="1" ht="11.25" x14ac:dyDescent="0.2">
      <c r="B10" s="34"/>
      <c r="L10" s="34"/>
    </row>
    <row r="11" spans="2:46" s="1" customFormat="1" ht="12" customHeight="1" x14ac:dyDescent="0.2">
      <c r="B11" s="34"/>
      <c r="D11" s="28" t="s">
        <v>18</v>
      </c>
      <c r="F11" s="26" t="s">
        <v>43</v>
      </c>
      <c r="I11" s="28" t="s">
        <v>20</v>
      </c>
      <c r="J11" s="26" t="s">
        <v>43</v>
      </c>
      <c r="L11" s="34"/>
    </row>
    <row r="12" spans="2:46" s="1" customFormat="1" ht="12" customHeight="1" x14ac:dyDescent="0.2">
      <c r="B12" s="34"/>
      <c r="D12" s="28" t="s">
        <v>22</v>
      </c>
      <c r="F12" s="26" t="s">
        <v>23</v>
      </c>
      <c r="I12" s="28" t="s">
        <v>24</v>
      </c>
      <c r="J12" s="51" t="str">
        <f>'Rekapitulace stavby'!AN8</f>
        <v>5.8.2025 - revize</v>
      </c>
      <c r="L12" s="34"/>
    </row>
    <row r="13" spans="2:46" s="1" customFormat="1" ht="10.9" customHeight="1" x14ac:dyDescent="0.2">
      <c r="B13" s="34"/>
      <c r="L13" s="34"/>
    </row>
    <row r="14" spans="2:46" s="1" customFormat="1" ht="12" customHeight="1" x14ac:dyDescent="0.2">
      <c r="B14" s="34"/>
      <c r="D14" s="28" t="s">
        <v>29</v>
      </c>
      <c r="I14" s="28" t="s">
        <v>30</v>
      </c>
      <c r="J14" s="26" t="s">
        <v>31</v>
      </c>
      <c r="L14" s="34"/>
    </row>
    <row r="15" spans="2:46" s="1" customFormat="1" ht="18" customHeight="1" x14ac:dyDescent="0.2">
      <c r="B15" s="34"/>
      <c r="E15" s="26" t="s">
        <v>32</v>
      </c>
      <c r="I15" s="28" t="s">
        <v>33</v>
      </c>
      <c r="J15" s="26" t="s">
        <v>34</v>
      </c>
      <c r="L15" s="34"/>
    </row>
    <row r="16" spans="2:4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7833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ROUND(J156,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ROUND((SUM(BE156:BE1200)),  2)</f>
        <v>0</v>
      </c>
      <c r="I33" s="96">
        <v>0.21</v>
      </c>
      <c r="J33" s="84">
        <f>ROUND(((SUM(BE156:BE1200))*I33),  2)</f>
        <v>0</v>
      </c>
      <c r="L33" s="34"/>
    </row>
    <row r="34" spans="2:12" s="1" customFormat="1" ht="14.45" customHeight="1" x14ac:dyDescent="0.2">
      <c r="B34" s="34"/>
      <c r="E34" s="28" t="s">
        <v>53</v>
      </c>
      <c r="F34" s="84">
        <f>ROUND((SUM(BF156:BF1200)),  2)</f>
        <v>0</v>
      </c>
      <c r="I34" s="96">
        <v>0.12</v>
      </c>
      <c r="J34" s="84">
        <f>ROUND(((SUM(BF156:BF1200))*I34),  2)</f>
        <v>0</v>
      </c>
      <c r="L34" s="34"/>
    </row>
    <row r="35" spans="2:12" s="1" customFormat="1" ht="14.45" hidden="1" customHeight="1" x14ac:dyDescent="0.2">
      <c r="B35" s="34"/>
      <c r="E35" s="28" t="s">
        <v>54</v>
      </c>
      <c r="F35" s="84">
        <f>ROUND((SUM(BG156:BG1200)),  2)</f>
        <v>0</v>
      </c>
      <c r="I35" s="96">
        <v>0.21</v>
      </c>
      <c r="J35" s="84">
        <f>0</f>
        <v>0</v>
      </c>
      <c r="L35" s="34"/>
    </row>
    <row r="36" spans="2:12" s="1" customFormat="1" ht="14.45" hidden="1" customHeight="1" x14ac:dyDescent="0.2">
      <c r="B36" s="34"/>
      <c r="E36" s="28" t="s">
        <v>55</v>
      </c>
      <c r="F36" s="84">
        <f>ROUND((SUM(BH156:BH1200)),  2)</f>
        <v>0</v>
      </c>
      <c r="I36" s="96">
        <v>0.12</v>
      </c>
      <c r="J36" s="84">
        <f>0</f>
        <v>0</v>
      </c>
      <c r="L36" s="34"/>
    </row>
    <row r="37" spans="2:12" s="1" customFormat="1" ht="14.45" hidden="1" customHeight="1" x14ac:dyDescent="0.2">
      <c r="B37" s="34"/>
      <c r="E37" s="28" t="s">
        <v>56</v>
      </c>
      <c r="F37" s="84">
        <f>ROUND((SUM(BI156:BI1200)),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PS01 - Strojní část</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J156</f>
        <v>0</v>
      </c>
      <c r="L59" s="34"/>
      <c r="AU59" s="18" t="s">
        <v>272</v>
      </c>
    </row>
    <row r="60" spans="2:47" s="8" customFormat="1" ht="24.95" customHeight="1" x14ac:dyDescent="0.2">
      <c r="B60" s="106"/>
      <c r="D60" s="107" t="s">
        <v>7834</v>
      </c>
      <c r="E60" s="108"/>
      <c r="F60" s="108"/>
      <c r="G60" s="108"/>
      <c r="H60" s="108"/>
      <c r="I60" s="108"/>
      <c r="J60" s="109">
        <f>J157</f>
        <v>0</v>
      </c>
      <c r="L60" s="106"/>
    </row>
    <row r="61" spans="2:47" s="9" customFormat="1" ht="19.899999999999999" customHeight="1" x14ac:dyDescent="0.2">
      <c r="B61" s="110"/>
      <c r="D61" s="111" t="s">
        <v>7835</v>
      </c>
      <c r="E61" s="112"/>
      <c r="F61" s="112"/>
      <c r="G61" s="112"/>
      <c r="H61" s="112"/>
      <c r="I61" s="112"/>
      <c r="J61" s="113">
        <f>J158</f>
        <v>0</v>
      </c>
      <c r="L61" s="110"/>
    </row>
    <row r="62" spans="2:47" s="9" customFormat="1" ht="19.899999999999999" customHeight="1" x14ac:dyDescent="0.2">
      <c r="B62" s="110"/>
      <c r="D62" s="111" t="s">
        <v>7836</v>
      </c>
      <c r="E62" s="112"/>
      <c r="F62" s="112"/>
      <c r="G62" s="112"/>
      <c r="H62" s="112"/>
      <c r="I62" s="112"/>
      <c r="J62" s="113">
        <f>J164</f>
        <v>0</v>
      </c>
      <c r="L62" s="110"/>
    </row>
    <row r="63" spans="2:47" s="9" customFormat="1" ht="19.899999999999999" customHeight="1" x14ac:dyDescent="0.2">
      <c r="B63" s="110"/>
      <c r="D63" s="111" t="s">
        <v>7837</v>
      </c>
      <c r="E63" s="112"/>
      <c r="F63" s="112"/>
      <c r="G63" s="112"/>
      <c r="H63" s="112"/>
      <c r="I63" s="112"/>
      <c r="J63" s="113">
        <f>J174</f>
        <v>0</v>
      </c>
      <c r="L63" s="110"/>
    </row>
    <row r="64" spans="2:47" s="9" customFormat="1" ht="19.899999999999999" customHeight="1" x14ac:dyDescent="0.2">
      <c r="B64" s="110"/>
      <c r="D64" s="111" t="s">
        <v>7838</v>
      </c>
      <c r="E64" s="112"/>
      <c r="F64" s="112"/>
      <c r="G64" s="112"/>
      <c r="H64" s="112"/>
      <c r="I64" s="112"/>
      <c r="J64" s="113">
        <f>J176</f>
        <v>0</v>
      </c>
      <c r="L64" s="110"/>
    </row>
    <row r="65" spans="2:12" s="8" customFormat="1" ht="24.95" customHeight="1" x14ac:dyDescent="0.2">
      <c r="B65" s="106"/>
      <c r="D65" s="107" t="s">
        <v>7839</v>
      </c>
      <c r="E65" s="108"/>
      <c r="F65" s="108"/>
      <c r="G65" s="108"/>
      <c r="H65" s="108"/>
      <c r="I65" s="108"/>
      <c r="J65" s="109">
        <f>J180</f>
        <v>0</v>
      </c>
      <c r="L65" s="106"/>
    </row>
    <row r="66" spans="2:12" s="9" customFormat="1" ht="19.899999999999999" customHeight="1" x14ac:dyDescent="0.2">
      <c r="B66" s="110"/>
      <c r="D66" s="111" t="s">
        <v>7835</v>
      </c>
      <c r="E66" s="112"/>
      <c r="F66" s="112"/>
      <c r="G66" s="112"/>
      <c r="H66" s="112"/>
      <c r="I66" s="112"/>
      <c r="J66" s="113">
        <f>J181</f>
        <v>0</v>
      </c>
      <c r="L66" s="110"/>
    </row>
    <row r="67" spans="2:12" s="9" customFormat="1" ht="19.899999999999999" customHeight="1" x14ac:dyDescent="0.2">
      <c r="B67" s="110"/>
      <c r="D67" s="111" t="s">
        <v>7840</v>
      </c>
      <c r="E67" s="112"/>
      <c r="F67" s="112"/>
      <c r="G67" s="112"/>
      <c r="H67" s="112"/>
      <c r="I67" s="112"/>
      <c r="J67" s="113">
        <f>J202</f>
        <v>0</v>
      </c>
      <c r="L67" s="110"/>
    </row>
    <row r="68" spans="2:12" s="9" customFormat="1" ht="19.899999999999999" customHeight="1" x14ac:dyDescent="0.2">
      <c r="B68" s="110"/>
      <c r="D68" s="111" t="s">
        <v>7841</v>
      </c>
      <c r="E68" s="112"/>
      <c r="F68" s="112"/>
      <c r="G68" s="112"/>
      <c r="H68" s="112"/>
      <c r="I68" s="112"/>
      <c r="J68" s="113">
        <f>J211</f>
        <v>0</v>
      </c>
      <c r="L68" s="110"/>
    </row>
    <row r="69" spans="2:12" s="9" customFormat="1" ht="14.85" customHeight="1" x14ac:dyDescent="0.2">
      <c r="B69" s="110"/>
      <c r="D69" s="111" t="s">
        <v>7842</v>
      </c>
      <c r="E69" s="112"/>
      <c r="F69" s="112"/>
      <c r="G69" s="112"/>
      <c r="H69" s="112"/>
      <c r="I69" s="112"/>
      <c r="J69" s="113">
        <f>J212</f>
        <v>0</v>
      </c>
      <c r="L69" s="110"/>
    </row>
    <row r="70" spans="2:12" s="9" customFormat="1" ht="19.899999999999999" customHeight="1" x14ac:dyDescent="0.2">
      <c r="B70" s="110"/>
      <c r="D70" s="111" t="s">
        <v>7843</v>
      </c>
      <c r="E70" s="112"/>
      <c r="F70" s="112"/>
      <c r="G70" s="112"/>
      <c r="H70" s="112"/>
      <c r="I70" s="112"/>
      <c r="J70" s="113">
        <f>J262</f>
        <v>0</v>
      </c>
      <c r="L70" s="110"/>
    </row>
    <row r="71" spans="2:12" s="9" customFormat="1" ht="19.899999999999999" customHeight="1" x14ac:dyDescent="0.2">
      <c r="B71" s="110"/>
      <c r="D71" s="111" t="s">
        <v>7838</v>
      </c>
      <c r="E71" s="112"/>
      <c r="F71" s="112"/>
      <c r="G71" s="112"/>
      <c r="H71" s="112"/>
      <c r="I71" s="112"/>
      <c r="J71" s="113">
        <f>J264</f>
        <v>0</v>
      </c>
      <c r="L71" s="110"/>
    </row>
    <row r="72" spans="2:12" s="8" customFormat="1" ht="24.95" customHeight="1" x14ac:dyDescent="0.2">
      <c r="B72" s="106"/>
      <c r="D72" s="107" t="s">
        <v>7844</v>
      </c>
      <c r="E72" s="108"/>
      <c r="F72" s="108"/>
      <c r="G72" s="108"/>
      <c r="H72" s="108"/>
      <c r="I72" s="108"/>
      <c r="J72" s="109">
        <f>J268</f>
        <v>0</v>
      </c>
      <c r="L72" s="106"/>
    </row>
    <row r="73" spans="2:12" s="9" customFormat="1" ht="19.899999999999999" customHeight="1" x14ac:dyDescent="0.2">
      <c r="B73" s="110"/>
      <c r="D73" s="111" t="s">
        <v>7835</v>
      </c>
      <c r="E73" s="112"/>
      <c r="F73" s="112"/>
      <c r="G73" s="112"/>
      <c r="H73" s="112"/>
      <c r="I73" s="112"/>
      <c r="J73" s="113">
        <f>J269</f>
        <v>0</v>
      </c>
      <c r="L73" s="110"/>
    </row>
    <row r="74" spans="2:12" s="9" customFormat="1" ht="19.899999999999999" customHeight="1" x14ac:dyDescent="0.2">
      <c r="B74" s="110"/>
      <c r="D74" s="111" t="s">
        <v>7840</v>
      </c>
      <c r="E74" s="112"/>
      <c r="F74" s="112"/>
      <c r="G74" s="112"/>
      <c r="H74" s="112"/>
      <c r="I74" s="112"/>
      <c r="J74" s="113">
        <f>J282</f>
        <v>0</v>
      </c>
      <c r="L74" s="110"/>
    </row>
    <row r="75" spans="2:12" s="9" customFormat="1" ht="19.899999999999999" customHeight="1" x14ac:dyDescent="0.2">
      <c r="B75" s="110"/>
      <c r="D75" s="111" t="s">
        <v>7845</v>
      </c>
      <c r="E75" s="112"/>
      <c r="F75" s="112"/>
      <c r="G75" s="112"/>
      <c r="H75" s="112"/>
      <c r="I75" s="112"/>
      <c r="J75" s="113">
        <f>J292</f>
        <v>0</v>
      </c>
      <c r="L75" s="110"/>
    </row>
    <row r="76" spans="2:12" s="9" customFormat="1" ht="14.85" customHeight="1" x14ac:dyDescent="0.2">
      <c r="B76" s="110"/>
      <c r="D76" s="111" t="s">
        <v>7846</v>
      </c>
      <c r="E76" s="112"/>
      <c r="F76" s="112"/>
      <c r="G76" s="112"/>
      <c r="H76" s="112"/>
      <c r="I76" s="112"/>
      <c r="J76" s="113">
        <f>J293</f>
        <v>0</v>
      </c>
      <c r="L76" s="110"/>
    </row>
    <row r="77" spans="2:12" s="9" customFormat="1" ht="19.899999999999999" customHeight="1" x14ac:dyDescent="0.2">
      <c r="B77" s="110"/>
      <c r="D77" s="111" t="s">
        <v>7843</v>
      </c>
      <c r="E77" s="112"/>
      <c r="F77" s="112"/>
      <c r="G77" s="112"/>
      <c r="H77" s="112"/>
      <c r="I77" s="112"/>
      <c r="J77" s="113">
        <f>J336</f>
        <v>0</v>
      </c>
      <c r="L77" s="110"/>
    </row>
    <row r="78" spans="2:12" s="9" customFormat="1" ht="19.899999999999999" customHeight="1" x14ac:dyDescent="0.2">
      <c r="B78" s="110"/>
      <c r="D78" s="111" t="s">
        <v>7838</v>
      </c>
      <c r="E78" s="112"/>
      <c r="F78" s="112"/>
      <c r="G78" s="112"/>
      <c r="H78" s="112"/>
      <c r="I78" s="112"/>
      <c r="J78" s="113">
        <f>J338</f>
        <v>0</v>
      </c>
      <c r="L78" s="110"/>
    </row>
    <row r="79" spans="2:12" s="8" customFormat="1" ht="24.95" customHeight="1" x14ac:dyDescent="0.2">
      <c r="B79" s="106"/>
      <c r="D79" s="107" t="s">
        <v>7847</v>
      </c>
      <c r="E79" s="108"/>
      <c r="F79" s="108"/>
      <c r="G79" s="108"/>
      <c r="H79" s="108"/>
      <c r="I79" s="108"/>
      <c r="J79" s="109">
        <f>J341</f>
        <v>0</v>
      </c>
      <c r="L79" s="106"/>
    </row>
    <row r="80" spans="2:12" s="9" customFormat="1" ht="19.899999999999999" customHeight="1" x14ac:dyDescent="0.2">
      <c r="B80" s="110"/>
      <c r="D80" s="111" t="s">
        <v>7835</v>
      </c>
      <c r="E80" s="112"/>
      <c r="F80" s="112"/>
      <c r="G80" s="112"/>
      <c r="H80" s="112"/>
      <c r="I80" s="112"/>
      <c r="J80" s="113">
        <f>J342</f>
        <v>0</v>
      </c>
      <c r="L80" s="110"/>
    </row>
    <row r="81" spans="2:12" s="9" customFormat="1" ht="19.899999999999999" customHeight="1" x14ac:dyDescent="0.2">
      <c r="B81" s="110"/>
      <c r="D81" s="111" t="s">
        <v>7840</v>
      </c>
      <c r="E81" s="112"/>
      <c r="F81" s="112"/>
      <c r="G81" s="112"/>
      <c r="H81" s="112"/>
      <c r="I81" s="112"/>
      <c r="J81" s="113">
        <f>J349</f>
        <v>0</v>
      </c>
      <c r="L81" s="110"/>
    </row>
    <row r="82" spans="2:12" s="9" customFormat="1" ht="19.899999999999999" customHeight="1" x14ac:dyDescent="0.2">
      <c r="B82" s="110"/>
      <c r="D82" s="111" t="s">
        <v>7845</v>
      </c>
      <c r="E82" s="112"/>
      <c r="F82" s="112"/>
      <c r="G82" s="112"/>
      <c r="H82" s="112"/>
      <c r="I82" s="112"/>
      <c r="J82" s="113">
        <f>J361</f>
        <v>0</v>
      </c>
      <c r="L82" s="110"/>
    </row>
    <row r="83" spans="2:12" s="9" customFormat="1" ht="14.85" customHeight="1" x14ac:dyDescent="0.2">
      <c r="B83" s="110"/>
      <c r="D83" s="111" t="s">
        <v>7848</v>
      </c>
      <c r="E83" s="112"/>
      <c r="F83" s="112"/>
      <c r="G83" s="112"/>
      <c r="H83" s="112"/>
      <c r="I83" s="112"/>
      <c r="J83" s="113">
        <f>J362</f>
        <v>0</v>
      </c>
      <c r="L83" s="110"/>
    </row>
    <row r="84" spans="2:12" s="9" customFormat="1" ht="14.85" customHeight="1" x14ac:dyDescent="0.2">
      <c r="B84" s="110"/>
      <c r="D84" s="111" t="s">
        <v>7849</v>
      </c>
      <c r="E84" s="112"/>
      <c r="F84" s="112"/>
      <c r="G84" s="112"/>
      <c r="H84" s="112"/>
      <c r="I84" s="112"/>
      <c r="J84" s="113">
        <f>J401</f>
        <v>0</v>
      </c>
      <c r="L84" s="110"/>
    </row>
    <row r="85" spans="2:12" s="9" customFormat="1" ht="14.85" customHeight="1" x14ac:dyDescent="0.2">
      <c r="B85" s="110"/>
      <c r="D85" s="111" t="s">
        <v>7850</v>
      </c>
      <c r="E85" s="112"/>
      <c r="F85" s="112"/>
      <c r="G85" s="112"/>
      <c r="H85" s="112"/>
      <c r="I85" s="112"/>
      <c r="J85" s="113">
        <f>J421</f>
        <v>0</v>
      </c>
      <c r="L85" s="110"/>
    </row>
    <row r="86" spans="2:12" s="9" customFormat="1" ht="19.899999999999999" customHeight="1" x14ac:dyDescent="0.2">
      <c r="B86" s="110"/>
      <c r="D86" s="111" t="s">
        <v>7843</v>
      </c>
      <c r="E86" s="112"/>
      <c r="F86" s="112"/>
      <c r="G86" s="112"/>
      <c r="H86" s="112"/>
      <c r="I86" s="112"/>
      <c r="J86" s="113">
        <f>J434</f>
        <v>0</v>
      </c>
      <c r="L86" s="110"/>
    </row>
    <row r="87" spans="2:12" s="9" customFormat="1" ht="19.899999999999999" customHeight="1" x14ac:dyDescent="0.2">
      <c r="B87" s="110"/>
      <c r="D87" s="111" t="s">
        <v>7838</v>
      </c>
      <c r="E87" s="112"/>
      <c r="F87" s="112"/>
      <c r="G87" s="112"/>
      <c r="H87" s="112"/>
      <c r="I87" s="112"/>
      <c r="J87" s="113">
        <f>J436</f>
        <v>0</v>
      </c>
      <c r="L87" s="110"/>
    </row>
    <row r="88" spans="2:12" s="8" customFormat="1" ht="24.95" customHeight="1" x14ac:dyDescent="0.2">
      <c r="B88" s="106"/>
      <c r="D88" s="107" t="s">
        <v>7851</v>
      </c>
      <c r="E88" s="108"/>
      <c r="F88" s="108"/>
      <c r="G88" s="108"/>
      <c r="H88" s="108"/>
      <c r="I88" s="108"/>
      <c r="J88" s="109">
        <f>J439</f>
        <v>0</v>
      </c>
      <c r="L88" s="106"/>
    </row>
    <row r="89" spans="2:12" s="9" customFormat="1" ht="19.899999999999999" customHeight="1" x14ac:dyDescent="0.2">
      <c r="B89" s="110"/>
      <c r="D89" s="111" t="s">
        <v>7835</v>
      </c>
      <c r="E89" s="112"/>
      <c r="F89" s="112"/>
      <c r="G89" s="112"/>
      <c r="H89" s="112"/>
      <c r="I89" s="112"/>
      <c r="J89" s="113">
        <f>J440</f>
        <v>0</v>
      </c>
      <c r="L89" s="110"/>
    </row>
    <row r="90" spans="2:12" s="9" customFormat="1" ht="19.899999999999999" customHeight="1" x14ac:dyDescent="0.2">
      <c r="B90" s="110"/>
      <c r="D90" s="111" t="s">
        <v>7840</v>
      </c>
      <c r="E90" s="112"/>
      <c r="F90" s="112"/>
      <c r="G90" s="112"/>
      <c r="H90" s="112"/>
      <c r="I90" s="112"/>
      <c r="J90" s="113">
        <f>J447</f>
        <v>0</v>
      </c>
      <c r="L90" s="110"/>
    </row>
    <row r="91" spans="2:12" s="9" customFormat="1" ht="19.899999999999999" customHeight="1" x14ac:dyDescent="0.2">
      <c r="B91" s="110"/>
      <c r="D91" s="111" t="s">
        <v>7845</v>
      </c>
      <c r="E91" s="112"/>
      <c r="F91" s="112"/>
      <c r="G91" s="112"/>
      <c r="H91" s="112"/>
      <c r="I91" s="112"/>
      <c r="J91" s="113">
        <f>J454</f>
        <v>0</v>
      </c>
      <c r="L91" s="110"/>
    </row>
    <row r="92" spans="2:12" s="9" customFormat="1" ht="14.85" customHeight="1" x14ac:dyDescent="0.2">
      <c r="B92" s="110"/>
      <c r="D92" s="111" t="s">
        <v>7852</v>
      </c>
      <c r="E92" s="112"/>
      <c r="F92" s="112"/>
      <c r="G92" s="112"/>
      <c r="H92" s="112"/>
      <c r="I92" s="112"/>
      <c r="J92" s="113">
        <f>J455</f>
        <v>0</v>
      </c>
      <c r="L92" s="110"/>
    </row>
    <row r="93" spans="2:12" s="9" customFormat="1" ht="14.85" customHeight="1" x14ac:dyDescent="0.2">
      <c r="B93" s="110"/>
      <c r="D93" s="111" t="s">
        <v>7853</v>
      </c>
      <c r="E93" s="112"/>
      <c r="F93" s="112"/>
      <c r="G93" s="112"/>
      <c r="H93" s="112"/>
      <c r="I93" s="112"/>
      <c r="J93" s="113">
        <f>J493</f>
        <v>0</v>
      </c>
      <c r="L93" s="110"/>
    </row>
    <row r="94" spans="2:12" s="9" customFormat="1" ht="19.899999999999999" customHeight="1" x14ac:dyDescent="0.2">
      <c r="B94" s="110"/>
      <c r="D94" s="111" t="s">
        <v>7843</v>
      </c>
      <c r="E94" s="112"/>
      <c r="F94" s="112"/>
      <c r="G94" s="112"/>
      <c r="H94" s="112"/>
      <c r="I94" s="112"/>
      <c r="J94" s="113">
        <f>J508</f>
        <v>0</v>
      </c>
      <c r="L94" s="110"/>
    </row>
    <row r="95" spans="2:12" s="9" customFormat="1" ht="19.899999999999999" customHeight="1" x14ac:dyDescent="0.2">
      <c r="B95" s="110"/>
      <c r="D95" s="111" t="s">
        <v>7838</v>
      </c>
      <c r="E95" s="112"/>
      <c r="F95" s="112"/>
      <c r="G95" s="112"/>
      <c r="H95" s="112"/>
      <c r="I95" s="112"/>
      <c r="J95" s="113">
        <f>J510</f>
        <v>0</v>
      </c>
      <c r="L95" s="110"/>
    </row>
    <row r="96" spans="2:12" s="8" customFormat="1" ht="24.95" customHeight="1" x14ac:dyDescent="0.2">
      <c r="B96" s="106"/>
      <c r="D96" s="107" t="s">
        <v>7854</v>
      </c>
      <c r="E96" s="108"/>
      <c r="F96" s="108"/>
      <c r="G96" s="108"/>
      <c r="H96" s="108"/>
      <c r="I96" s="108"/>
      <c r="J96" s="109">
        <f>J513</f>
        <v>0</v>
      </c>
      <c r="L96" s="106"/>
    </row>
    <row r="97" spans="2:12" s="9" customFormat="1" ht="19.899999999999999" customHeight="1" x14ac:dyDescent="0.2">
      <c r="B97" s="110"/>
      <c r="D97" s="111" t="s">
        <v>7835</v>
      </c>
      <c r="E97" s="112"/>
      <c r="F97" s="112"/>
      <c r="G97" s="112"/>
      <c r="H97" s="112"/>
      <c r="I97" s="112"/>
      <c r="J97" s="113">
        <f>J514</f>
        <v>0</v>
      </c>
      <c r="L97" s="110"/>
    </row>
    <row r="98" spans="2:12" s="9" customFormat="1" ht="19.899999999999999" customHeight="1" x14ac:dyDescent="0.2">
      <c r="B98" s="110"/>
      <c r="D98" s="111" t="s">
        <v>7840</v>
      </c>
      <c r="E98" s="112"/>
      <c r="F98" s="112"/>
      <c r="G98" s="112"/>
      <c r="H98" s="112"/>
      <c r="I98" s="112"/>
      <c r="J98" s="113">
        <f>J554</f>
        <v>0</v>
      </c>
      <c r="L98" s="110"/>
    </row>
    <row r="99" spans="2:12" s="9" customFormat="1" ht="19.899999999999999" customHeight="1" x14ac:dyDescent="0.2">
      <c r="B99" s="110"/>
      <c r="D99" s="111" t="s">
        <v>7845</v>
      </c>
      <c r="E99" s="112"/>
      <c r="F99" s="112"/>
      <c r="G99" s="112"/>
      <c r="H99" s="112"/>
      <c r="I99" s="112"/>
      <c r="J99" s="113">
        <f>J570</f>
        <v>0</v>
      </c>
      <c r="L99" s="110"/>
    </row>
    <row r="100" spans="2:12" s="9" customFormat="1" ht="14.85" customHeight="1" x14ac:dyDescent="0.2">
      <c r="B100" s="110"/>
      <c r="D100" s="111" t="s">
        <v>7855</v>
      </c>
      <c r="E100" s="112"/>
      <c r="F100" s="112"/>
      <c r="G100" s="112"/>
      <c r="H100" s="112"/>
      <c r="I100" s="112"/>
      <c r="J100" s="113">
        <f>J571</f>
        <v>0</v>
      </c>
      <c r="L100" s="110"/>
    </row>
    <row r="101" spans="2:12" s="9" customFormat="1" ht="14.85" customHeight="1" x14ac:dyDescent="0.2">
      <c r="B101" s="110"/>
      <c r="D101" s="111" t="s">
        <v>7846</v>
      </c>
      <c r="E101" s="112"/>
      <c r="F101" s="112"/>
      <c r="G101" s="112"/>
      <c r="H101" s="112"/>
      <c r="I101" s="112"/>
      <c r="J101" s="113">
        <f>J581</f>
        <v>0</v>
      </c>
      <c r="L101" s="110"/>
    </row>
    <row r="102" spans="2:12" s="9" customFormat="1" ht="14.85" customHeight="1" x14ac:dyDescent="0.2">
      <c r="B102" s="110"/>
      <c r="D102" s="111" t="s">
        <v>7856</v>
      </c>
      <c r="E102" s="112"/>
      <c r="F102" s="112"/>
      <c r="G102" s="112"/>
      <c r="H102" s="112"/>
      <c r="I102" s="112"/>
      <c r="J102" s="113">
        <f>J638</f>
        <v>0</v>
      </c>
      <c r="L102" s="110"/>
    </row>
    <row r="103" spans="2:12" s="9" customFormat="1" ht="14.85" customHeight="1" x14ac:dyDescent="0.2">
      <c r="B103" s="110"/>
      <c r="D103" s="111" t="s">
        <v>7857</v>
      </c>
      <c r="E103" s="112"/>
      <c r="F103" s="112"/>
      <c r="G103" s="112"/>
      <c r="H103" s="112"/>
      <c r="I103" s="112"/>
      <c r="J103" s="113">
        <f>J664</f>
        <v>0</v>
      </c>
      <c r="L103" s="110"/>
    </row>
    <row r="104" spans="2:12" s="9" customFormat="1" ht="14.85" customHeight="1" x14ac:dyDescent="0.2">
      <c r="B104" s="110"/>
      <c r="D104" s="111" t="s">
        <v>7858</v>
      </c>
      <c r="E104" s="112"/>
      <c r="F104" s="112"/>
      <c r="G104" s="112"/>
      <c r="H104" s="112"/>
      <c r="I104" s="112"/>
      <c r="J104" s="113">
        <f>J687</f>
        <v>0</v>
      </c>
      <c r="L104" s="110"/>
    </row>
    <row r="105" spans="2:12" s="9" customFormat="1" ht="14.85" customHeight="1" x14ac:dyDescent="0.2">
      <c r="B105" s="110"/>
      <c r="D105" s="111" t="s">
        <v>7859</v>
      </c>
      <c r="E105" s="112"/>
      <c r="F105" s="112"/>
      <c r="G105" s="112"/>
      <c r="H105" s="112"/>
      <c r="I105" s="112"/>
      <c r="J105" s="113">
        <f>J697</f>
        <v>0</v>
      </c>
      <c r="L105" s="110"/>
    </row>
    <row r="106" spans="2:12" s="9" customFormat="1" ht="14.85" customHeight="1" x14ac:dyDescent="0.2">
      <c r="B106" s="110"/>
      <c r="D106" s="111" t="s">
        <v>7849</v>
      </c>
      <c r="E106" s="112"/>
      <c r="F106" s="112"/>
      <c r="G106" s="112"/>
      <c r="H106" s="112"/>
      <c r="I106" s="112"/>
      <c r="J106" s="113">
        <f>J706</f>
        <v>0</v>
      </c>
      <c r="L106" s="110"/>
    </row>
    <row r="107" spans="2:12" s="9" customFormat="1" ht="14.85" customHeight="1" x14ac:dyDescent="0.2">
      <c r="B107" s="110"/>
      <c r="D107" s="111" t="s">
        <v>7852</v>
      </c>
      <c r="E107" s="112"/>
      <c r="F107" s="112"/>
      <c r="G107" s="112"/>
      <c r="H107" s="112"/>
      <c r="I107" s="112"/>
      <c r="J107" s="113">
        <f>J714</f>
        <v>0</v>
      </c>
      <c r="L107" s="110"/>
    </row>
    <row r="108" spans="2:12" s="9" customFormat="1" ht="19.899999999999999" customHeight="1" x14ac:dyDescent="0.2">
      <c r="B108" s="110"/>
      <c r="D108" s="111" t="s">
        <v>7843</v>
      </c>
      <c r="E108" s="112"/>
      <c r="F108" s="112"/>
      <c r="G108" s="112"/>
      <c r="H108" s="112"/>
      <c r="I108" s="112"/>
      <c r="J108" s="113">
        <f>J731</f>
        <v>0</v>
      </c>
      <c r="L108" s="110"/>
    </row>
    <row r="109" spans="2:12" s="9" customFormat="1" ht="19.899999999999999" customHeight="1" x14ac:dyDescent="0.2">
      <c r="B109" s="110"/>
      <c r="D109" s="111" t="s">
        <v>7838</v>
      </c>
      <c r="E109" s="112"/>
      <c r="F109" s="112"/>
      <c r="G109" s="112"/>
      <c r="H109" s="112"/>
      <c r="I109" s="112"/>
      <c r="J109" s="113">
        <f>J733</f>
        <v>0</v>
      </c>
      <c r="L109" s="110"/>
    </row>
    <row r="110" spans="2:12" s="8" customFormat="1" ht="24.95" customHeight="1" x14ac:dyDescent="0.2">
      <c r="B110" s="106"/>
      <c r="D110" s="107" t="s">
        <v>7860</v>
      </c>
      <c r="E110" s="108"/>
      <c r="F110" s="108"/>
      <c r="G110" s="108"/>
      <c r="H110" s="108"/>
      <c r="I110" s="108"/>
      <c r="J110" s="109">
        <f>J737</f>
        <v>0</v>
      </c>
      <c r="L110" s="106"/>
    </row>
    <row r="111" spans="2:12" s="9" customFormat="1" ht="19.899999999999999" customHeight="1" x14ac:dyDescent="0.2">
      <c r="B111" s="110"/>
      <c r="D111" s="111" t="s">
        <v>7835</v>
      </c>
      <c r="E111" s="112"/>
      <c r="F111" s="112"/>
      <c r="G111" s="112"/>
      <c r="H111" s="112"/>
      <c r="I111" s="112"/>
      <c r="J111" s="113">
        <f>J738</f>
        <v>0</v>
      </c>
      <c r="L111" s="110"/>
    </row>
    <row r="112" spans="2:12" s="9" customFormat="1" ht="19.899999999999999" customHeight="1" x14ac:dyDescent="0.2">
      <c r="B112" s="110"/>
      <c r="D112" s="111" t="s">
        <v>7861</v>
      </c>
      <c r="E112" s="112"/>
      <c r="F112" s="112"/>
      <c r="G112" s="112"/>
      <c r="H112" s="112"/>
      <c r="I112" s="112"/>
      <c r="J112" s="113">
        <f>J741</f>
        <v>0</v>
      </c>
      <c r="L112" s="110"/>
    </row>
    <row r="113" spans="2:12" s="9" customFormat="1" ht="19.899999999999999" customHeight="1" x14ac:dyDescent="0.2">
      <c r="B113" s="110"/>
      <c r="D113" s="111" t="s">
        <v>7862</v>
      </c>
      <c r="E113" s="112"/>
      <c r="F113" s="112"/>
      <c r="G113" s="112"/>
      <c r="H113" s="112"/>
      <c r="I113" s="112"/>
      <c r="J113" s="113">
        <f>J743</f>
        <v>0</v>
      </c>
      <c r="L113" s="110"/>
    </row>
    <row r="114" spans="2:12" s="9" customFormat="1" ht="19.899999999999999" customHeight="1" x14ac:dyDescent="0.2">
      <c r="B114" s="110"/>
      <c r="D114" s="111" t="s">
        <v>7843</v>
      </c>
      <c r="E114" s="112"/>
      <c r="F114" s="112"/>
      <c r="G114" s="112"/>
      <c r="H114" s="112"/>
      <c r="I114" s="112"/>
      <c r="J114" s="113">
        <f>J745</f>
        <v>0</v>
      </c>
      <c r="L114" s="110"/>
    </row>
    <row r="115" spans="2:12" s="9" customFormat="1" ht="19.899999999999999" customHeight="1" x14ac:dyDescent="0.2">
      <c r="B115" s="110"/>
      <c r="D115" s="111" t="s">
        <v>7838</v>
      </c>
      <c r="E115" s="112"/>
      <c r="F115" s="112"/>
      <c r="G115" s="112"/>
      <c r="H115" s="112"/>
      <c r="I115" s="112"/>
      <c r="J115" s="113">
        <f>J747</f>
        <v>0</v>
      </c>
      <c r="L115" s="110"/>
    </row>
    <row r="116" spans="2:12" s="8" customFormat="1" ht="24.95" customHeight="1" x14ac:dyDescent="0.2">
      <c r="B116" s="106"/>
      <c r="D116" s="107" t="s">
        <v>7863</v>
      </c>
      <c r="E116" s="108"/>
      <c r="F116" s="108"/>
      <c r="G116" s="108"/>
      <c r="H116" s="108"/>
      <c r="I116" s="108"/>
      <c r="J116" s="109">
        <f>J750</f>
        <v>0</v>
      </c>
      <c r="L116" s="106"/>
    </row>
    <row r="117" spans="2:12" s="9" customFormat="1" ht="19.899999999999999" customHeight="1" x14ac:dyDescent="0.2">
      <c r="B117" s="110"/>
      <c r="D117" s="111" t="s">
        <v>7835</v>
      </c>
      <c r="E117" s="112"/>
      <c r="F117" s="112"/>
      <c r="G117" s="112"/>
      <c r="H117" s="112"/>
      <c r="I117" s="112"/>
      <c r="J117" s="113">
        <f>J751</f>
        <v>0</v>
      </c>
      <c r="L117" s="110"/>
    </row>
    <row r="118" spans="2:12" s="9" customFormat="1" ht="19.899999999999999" customHeight="1" x14ac:dyDescent="0.2">
      <c r="B118" s="110"/>
      <c r="D118" s="111" t="s">
        <v>7840</v>
      </c>
      <c r="E118" s="112"/>
      <c r="F118" s="112"/>
      <c r="G118" s="112"/>
      <c r="H118" s="112"/>
      <c r="I118" s="112"/>
      <c r="J118" s="113">
        <f>J798</f>
        <v>0</v>
      </c>
      <c r="L118" s="110"/>
    </row>
    <row r="119" spans="2:12" s="9" customFormat="1" ht="19.899999999999999" customHeight="1" x14ac:dyDescent="0.2">
      <c r="B119" s="110"/>
      <c r="D119" s="111" t="s">
        <v>7845</v>
      </c>
      <c r="E119" s="112"/>
      <c r="F119" s="112"/>
      <c r="G119" s="112"/>
      <c r="H119" s="112"/>
      <c r="I119" s="112"/>
      <c r="J119" s="113">
        <f>J856</f>
        <v>0</v>
      </c>
      <c r="L119" s="110"/>
    </row>
    <row r="120" spans="2:12" s="9" customFormat="1" ht="14.85" customHeight="1" x14ac:dyDescent="0.2">
      <c r="B120" s="110"/>
      <c r="D120" s="111" t="s">
        <v>7864</v>
      </c>
      <c r="E120" s="112"/>
      <c r="F120" s="112"/>
      <c r="G120" s="112"/>
      <c r="H120" s="112"/>
      <c r="I120" s="112"/>
      <c r="J120" s="113">
        <f>J857</f>
        <v>0</v>
      </c>
      <c r="L120" s="110"/>
    </row>
    <row r="121" spans="2:12" s="9" customFormat="1" ht="14.85" customHeight="1" x14ac:dyDescent="0.2">
      <c r="B121" s="110"/>
      <c r="D121" s="111" t="s">
        <v>7849</v>
      </c>
      <c r="E121" s="112"/>
      <c r="F121" s="112"/>
      <c r="G121" s="112"/>
      <c r="H121" s="112"/>
      <c r="I121" s="112"/>
      <c r="J121" s="113">
        <f>J915</f>
        <v>0</v>
      </c>
      <c r="L121" s="110"/>
    </row>
    <row r="122" spans="2:12" s="9" customFormat="1" ht="14.85" customHeight="1" x14ac:dyDescent="0.2">
      <c r="B122" s="110"/>
      <c r="D122" s="111" t="s">
        <v>7850</v>
      </c>
      <c r="E122" s="112"/>
      <c r="F122" s="112"/>
      <c r="G122" s="112"/>
      <c r="H122" s="112"/>
      <c r="I122" s="112"/>
      <c r="J122" s="113">
        <f>J946</f>
        <v>0</v>
      </c>
      <c r="L122" s="110"/>
    </row>
    <row r="123" spans="2:12" s="9" customFormat="1" ht="14.85" customHeight="1" x14ac:dyDescent="0.2">
      <c r="B123" s="110"/>
      <c r="D123" s="111" t="s">
        <v>7865</v>
      </c>
      <c r="E123" s="112"/>
      <c r="F123" s="112"/>
      <c r="G123" s="112"/>
      <c r="H123" s="112"/>
      <c r="I123" s="112"/>
      <c r="J123" s="113">
        <f>J1010</f>
        <v>0</v>
      </c>
      <c r="L123" s="110"/>
    </row>
    <row r="124" spans="2:12" s="9" customFormat="1" ht="14.85" customHeight="1" x14ac:dyDescent="0.2">
      <c r="B124" s="110"/>
      <c r="D124" s="111" t="s">
        <v>7866</v>
      </c>
      <c r="E124" s="112"/>
      <c r="F124" s="112"/>
      <c r="G124" s="112"/>
      <c r="H124" s="112"/>
      <c r="I124" s="112"/>
      <c r="J124" s="113">
        <f>J1043</f>
        <v>0</v>
      </c>
      <c r="L124" s="110"/>
    </row>
    <row r="125" spans="2:12" s="9" customFormat="1" ht="14.85" customHeight="1" x14ac:dyDescent="0.2">
      <c r="B125" s="110"/>
      <c r="D125" s="111" t="s">
        <v>7867</v>
      </c>
      <c r="E125" s="112"/>
      <c r="F125" s="112"/>
      <c r="G125" s="112"/>
      <c r="H125" s="112"/>
      <c r="I125" s="112"/>
      <c r="J125" s="113">
        <f>J1083</f>
        <v>0</v>
      </c>
      <c r="L125" s="110"/>
    </row>
    <row r="126" spans="2:12" s="9" customFormat="1" ht="14.85" customHeight="1" x14ac:dyDescent="0.2">
      <c r="B126" s="110"/>
      <c r="D126" s="111" t="s">
        <v>7852</v>
      </c>
      <c r="E126" s="112"/>
      <c r="F126" s="112"/>
      <c r="G126" s="112"/>
      <c r="H126" s="112"/>
      <c r="I126" s="112"/>
      <c r="J126" s="113">
        <f>J1092</f>
        <v>0</v>
      </c>
      <c r="L126" s="110"/>
    </row>
    <row r="127" spans="2:12" s="9" customFormat="1" ht="14.85" customHeight="1" x14ac:dyDescent="0.2">
      <c r="B127" s="110"/>
      <c r="D127" s="111" t="s">
        <v>7868</v>
      </c>
      <c r="E127" s="112"/>
      <c r="F127" s="112"/>
      <c r="G127" s="112"/>
      <c r="H127" s="112"/>
      <c r="I127" s="112"/>
      <c r="J127" s="113">
        <f>J1124</f>
        <v>0</v>
      </c>
      <c r="L127" s="110"/>
    </row>
    <row r="128" spans="2:12" s="9" customFormat="1" ht="14.85" customHeight="1" x14ac:dyDescent="0.2">
      <c r="B128" s="110"/>
      <c r="D128" s="111" t="s">
        <v>7853</v>
      </c>
      <c r="E128" s="112"/>
      <c r="F128" s="112"/>
      <c r="G128" s="112"/>
      <c r="H128" s="112"/>
      <c r="I128" s="112"/>
      <c r="J128" s="113">
        <f>J1132</f>
        <v>0</v>
      </c>
      <c r="L128" s="110"/>
    </row>
    <row r="129" spans="2:12" s="9" customFormat="1" ht="19.899999999999999" customHeight="1" x14ac:dyDescent="0.2">
      <c r="B129" s="110"/>
      <c r="D129" s="111" t="s">
        <v>7869</v>
      </c>
      <c r="E129" s="112"/>
      <c r="F129" s="112"/>
      <c r="G129" s="112"/>
      <c r="H129" s="112"/>
      <c r="I129" s="112"/>
      <c r="J129" s="113">
        <f>J1167</f>
        <v>0</v>
      </c>
      <c r="L129" s="110"/>
    </row>
    <row r="130" spans="2:12" s="9" customFormat="1" ht="19.899999999999999" customHeight="1" x14ac:dyDescent="0.2">
      <c r="B130" s="110"/>
      <c r="D130" s="111" t="s">
        <v>7838</v>
      </c>
      <c r="E130" s="112"/>
      <c r="F130" s="112"/>
      <c r="G130" s="112"/>
      <c r="H130" s="112"/>
      <c r="I130" s="112"/>
      <c r="J130" s="113">
        <f>J1169</f>
        <v>0</v>
      </c>
      <c r="L130" s="110"/>
    </row>
    <row r="131" spans="2:12" s="8" customFormat="1" ht="24.95" customHeight="1" x14ac:dyDescent="0.2">
      <c r="B131" s="106"/>
      <c r="D131" s="107" t="s">
        <v>7870</v>
      </c>
      <c r="E131" s="108"/>
      <c r="F131" s="108"/>
      <c r="G131" s="108"/>
      <c r="H131" s="108"/>
      <c r="I131" s="108"/>
      <c r="J131" s="109">
        <f>J1174</f>
        <v>0</v>
      </c>
      <c r="L131" s="106"/>
    </row>
    <row r="132" spans="2:12" s="8" customFormat="1" ht="24.95" customHeight="1" x14ac:dyDescent="0.2">
      <c r="B132" s="106"/>
      <c r="D132" s="107" t="s">
        <v>7871</v>
      </c>
      <c r="E132" s="108"/>
      <c r="F132" s="108"/>
      <c r="G132" s="108"/>
      <c r="H132" s="108"/>
      <c r="I132" s="108"/>
      <c r="J132" s="109">
        <f>J1179</f>
        <v>0</v>
      </c>
      <c r="L132" s="106"/>
    </row>
    <row r="133" spans="2:12" s="9" customFormat="1" ht="19.899999999999999" customHeight="1" x14ac:dyDescent="0.2">
      <c r="B133" s="110"/>
      <c r="D133" s="111" t="s">
        <v>7835</v>
      </c>
      <c r="E133" s="112"/>
      <c r="F133" s="112"/>
      <c r="G133" s="112"/>
      <c r="H133" s="112"/>
      <c r="I133" s="112"/>
      <c r="J133" s="113">
        <f>J1180</f>
        <v>0</v>
      </c>
      <c r="L133" s="110"/>
    </row>
    <row r="134" spans="2:12" s="9" customFormat="1" ht="19.899999999999999" customHeight="1" x14ac:dyDescent="0.2">
      <c r="B134" s="110"/>
      <c r="D134" s="111" t="s">
        <v>7845</v>
      </c>
      <c r="E134" s="112"/>
      <c r="F134" s="112"/>
      <c r="G134" s="112"/>
      <c r="H134" s="112"/>
      <c r="I134" s="112"/>
      <c r="J134" s="113">
        <f>J1188</f>
        <v>0</v>
      </c>
      <c r="L134" s="110"/>
    </row>
    <row r="135" spans="2:12" s="9" customFormat="1" ht="19.899999999999999" customHeight="1" x14ac:dyDescent="0.2">
      <c r="B135" s="110"/>
      <c r="D135" s="111" t="s">
        <v>7838</v>
      </c>
      <c r="E135" s="112"/>
      <c r="F135" s="112"/>
      <c r="G135" s="112"/>
      <c r="H135" s="112"/>
      <c r="I135" s="112"/>
      <c r="J135" s="113">
        <f>J1190</f>
        <v>0</v>
      </c>
      <c r="L135" s="110"/>
    </row>
    <row r="136" spans="2:12" s="8" customFormat="1" ht="24.95" customHeight="1" x14ac:dyDescent="0.2">
      <c r="B136" s="106"/>
      <c r="D136" s="107" t="s">
        <v>7872</v>
      </c>
      <c r="E136" s="108"/>
      <c r="F136" s="108"/>
      <c r="G136" s="108"/>
      <c r="H136" s="108"/>
      <c r="I136" s="108"/>
      <c r="J136" s="109">
        <f>J1193</f>
        <v>0</v>
      </c>
      <c r="L136" s="106"/>
    </row>
    <row r="137" spans="2:12" s="1" customFormat="1" ht="21.75" customHeight="1" x14ac:dyDescent="0.2">
      <c r="B137" s="34"/>
      <c r="L137" s="34"/>
    </row>
    <row r="138" spans="2:12" s="1" customFormat="1" ht="6.95" customHeight="1" x14ac:dyDescent="0.2">
      <c r="B138" s="43"/>
      <c r="C138" s="44"/>
      <c r="D138" s="44"/>
      <c r="E138" s="44"/>
      <c r="F138" s="44"/>
      <c r="G138" s="44"/>
      <c r="H138" s="44"/>
      <c r="I138" s="44"/>
      <c r="J138" s="44"/>
      <c r="K138" s="44"/>
      <c r="L138" s="34"/>
    </row>
    <row r="142" spans="2:12" s="1" customFormat="1" ht="6.95" customHeight="1" x14ac:dyDescent="0.2">
      <c r="B142" s="45"/>
      <c r="C142" s="46"/>
      <c r="D142" s="46"/>
      <c r="E142" s="46"/>
      <c r="F142" s="46"/>
      <c r="G142" s="46"/>
      <c r="H142" s="46"/>
      <c r="I142" s="46"/>
      <c r="J142" s="46"/>
      <c r="K142" s="46"/>
      <c r="L142" s="34"/>
    </row>
    <row r="143" spans="2:12" s="1" customFormat="1" ht="24.95" customHeight="1" x14ac:dyDescent="0.2">
      <c r="B143" s="34"/>
      <c r="C143" s="22" t="s">
        <v>296</v>
      </c>
      <c r="L143" s="34"/>
    </row>
    <row r="144" spans="2:12" s="1" customFormat="1" ht="6.95" customHeight="1" x14ac:dyDescent="0.2">
      <c r="B144" s="34"/>
      <c r="L144" s="34"/>
    </row>
    <row r="145" spans="2:65" s="1" customFormat="1" ht="12" customHeight="1" x14ac:dyDescent="0.2">
      <c r="B145" s="34"/>
      <c r="C145" s="28" t="s">
        <v>16</v>
      </c>
      <c r="L145" s="34"/>
    </row>
    <row r="146" spans="2:65" s="1" customFormat="1" ht="16.5" customHeight="1" x14ac:dyDescent="0.2">
      <c r="B146" s="34"/>
      <c r="E146" s="339" t="str">
        <f>E7</f>
        <v>Stavba č. 3145 TV Vinoř, etapa 0012 – ČOV Vinoř</v>
      </c>
      <c r="F146" s="340"/>
      <c r="G146" s="340"/>
      <c r="H146" s="340"/>
      <c r="L146" s="34"/>
    </row>
    <row r="147" spans="2:65" s="1" customFormat="1" ht="12" customHeight="1" x14ac:dyDescent="0.2">
      <c r="B147" s="34"/>
      <c r="C147" s="28" t="s">
        <v>265</v>
      </c>
      <c r="L147" s="34"/>
    </row>
    <row r="148" spans="2:65" s="1" customFormat="1" ht="16.5" customHeight="1" x14ac:dyDescent="0.2">
      <c r="B148" s="34"/>
      <c r="E148" s="322" t="str">
        <f>E9</f>
        <v>PS01 - Strojní část</v>
      </c>
      <c r="F148" s="341"/>
      <c r="G148" s="341"/>
      <c r="H148" s="341"/>
      <c r="L148" s="34"/>
    </row>
    <row r="149" spans="2:65" s="1" customFormat="1" ht="6.95" customHeight="1" x14ac:dyDescent="0.2">
      <c r="B149" s="34"/>
      <c r="L149" s="34"/>
    </row>
    <row r="150" spans="2:65" s="1" customFormat="1" ht="12" customHeight="1" x14ac:dyDescent="0.2">
      <c r="B150" s="34"/>
      <c r="C150" s="28" t="s">
        <v>22</v>
      </c>
      <c r="F150" s="26" t="str">
        <f>F12</f>
        <v>Praha</v>
      </c>
      <c r="I150" s="28" t="s">
        <v>24</v>
      </c>
      <c r="J150" s="51" t="str">
        <f>IF(J12="","",J12)</f>
        <v>5.8.2025 - revize</v>
      </c>
      <c r="L150" s="34"/>
    </row>
    <row r="151" spans="2:65" s="1" customFormat="1" ht="6.95" customHeight="1" x14ac:dyDescent="0.2">
      <c r="B151" s="34"/>
      <c r="L151" s="34"/>
    </row>
    <row r="152" spans="2:65" s="1" customFormat="1" ht="25.7" customHeight="1" x14ac:dyDescent="0.2">
      <c r="B152" s="34"/>
      <c r="C152" s="28" t="s">
        <v>29</v>
      </c>
      <c r="F152" s="26" t="str">
        <f>E15</f>
        <v>PVS, a.s, Evropská 866/67, Praha 6, 160 00</v>
      </c>
      <c r="I152" s="28" t="s">
        <v>37</v>
      </c>
      <c r="J152" s="32" t="str">
        <f>E21</f>
        <v>d plus projektová a inženýrská a.s.</v>
      </c>
      <c r="L152" s="34"/>
    </row>
    <row r="153" spans="2:65" s="1" customFormat="1" ht="15.2" customHeight="1" x14ac:dyDescent="0.2">
      <c r="B153" s="34"/>
      <c r="C153" s="28" t="s">
        <v>35</v>
      </c>
      <c r="F153" s="26" t="str">
        <f>IF(E18="","",E18)</f>
        <v>Vyplň údaj</v>
      </c>
      <c r="I153" s="28" t="s">
        <v>42</v>
      </c>
      <c r="J153" s="32" t="str">
        <f>E24</f>
        <v xml:space="preserve"> </v>
      </c>
      <c r="L153" s="34"/>
    </row>
    <row r="154" spans="2:65" s="1" customFormat="1" ht="10.35" customHeight="1" x14ac:dyDescent="0.2">
      <c r="B154" s="34"/>
      <c r="L154" s="34"/>
    </row>
    <row r="155" spans="2:65" s="10" customFormat="1" ht="29.25" customHeight="1" x14ac:dyDescent="0.2">
      <c r="B155" s="114"/>
      <c r="C155" s="115" t="s">
        <v>297</v>
      </c>
      <c r="D155" s="116" t="s">
        <v>66</v>
      </c>
      <c r="E155" s="116" t="s">
        <v>62</v>
      </c>
      <c r="F155" s="116" t="s">
        <v>63</v>
      </c>
      <c r="G155" s="116" t="s">
        <v>298</v>
      </c>
      <c r="H155" s="116" t="s">
        <v>299</v>
      </c>
      <c r="I155" s="116" t="s">
        <v>300</v>
      </c>
      <c r="J155" s="116" t="s">
        <v>271</v>
      </c>
      <c r="K155" s="117" t="s">
        <v>301</v>
      </c>
      <c r="L155" s="114"/>
      <c r="M155" s="58" t="s">
        <v>43</v>
      </c>
      <c r="N155" s="59" t="s">
        <v>51</v>
      </c>
      <c r="O155" s="59" t="s">
        <v>302</v>
      </c>
      <c r="P155" s="59" t="s">
        <v>303</v>
      </c>
      <c r="Q155" s="59" t="s">
        <v>304</v>
      </c>
      <c r="R155" s="59" t="s">
        <v>305</v>
      </c>
      <c r="S155" s="59" t="s">
        <v>306</v>
      </c>
      <c r="T155" s="60" t="s">
        <v>307</v>
      </c>
    </row>
    <row r="156" spans="2:65" s="1" customFormat="1" ht="22.9" customHeight="1" x14ac:dyDescent="0.25">
      <c r="B156" s="34"/>
      <c r="C156" s="63" t="s">
        <v>308</v>
      </c>
      <c r="J156" s="118">
        <f>BK156</f>
        <v>0</v>
      </c>
      <c r="L156" s="34"/>
      <c r="M156" s="61"/>
      <c r="N156" s="52"/>
      <c r="O156" s="52"/>
      <c r="P156" s="119">
        <f>P157+P180+P268+P341+P439+P513+P737+P750+P1174+P1179+P1193</f>
        <v>0</v>
      </c>
      <c r="Q156" s="52"/>
      <c r="R156" s="119">
        <f>R157+R180+R268+R341+R439+R513+R737+R750+R1174+R1179+R1193</f>
        <v>0</v>
      </c>
      <c r="S156" s="52"/>
      <c r="T156" s="120">
        <f>T157+T180+T268+T341+T439+T513+T737+T750+T1174+T1179+T1193</f>
        <v>0</v>
      </c>
      <c r="AT156" s="18" t="s">
        <v>80</v>
      </c>
      <c r="AU156" s="18" t="s">
        <v>272</v>
      </c>
      <c r="BK156" s="121">
        <f>BK157+BK180+BK268+BK341+BK439+BK513+BK737+BK750+BK1174+BK1179+BK1193</f>
        <v>0</v>
      </c>
    </row>
    <row r="157" spans="2:65" s="11" customFormat="1" ht="25.9" customHeight="1" x14ac:dyDescent="0.2">
      <c r="B157" s="122"/>
      <c r="D157" s="123" t="s">
        <v>80</v>
      </c>
      <c r="E157" s="124" t="s">
        <v>4839</v>
      </c>
      <c r="F157" s="124" t="s">
        <v>7873</v>
      </c>
      <c r="I157" s="125"/>
      <c r="J157" s="126">
        <f>BK157</f>
        <v>0</v>
      </c>
      <c r="L157" s="122"/>
      <c r="M157" s="127"/>
      <c r="P157" s="128">
        <f>P158+P164+P174+P176</f>
        <v>0</v>
      </c>
      <c r="R157" s="128">
        <f>R158+R164+R174+R176</f>
        <v>0</v>
      </c>
      <c r="T157" s="129">
        <f>T158+T164+T174+T176</f>
        <v>0</v>
      </c>
      <c r="AR157" s="123" t="s">
        <v>88</v>
      </c>
      <c r="AT157" s="130" t="s">
        <v>80</v>
      </c>
      <c r="AU157" s="130" t="s">
        <v>81</v>
      </c>
      <c r="AY157" s="123" t="s">
        <v>311</v>
      </c>
      <c r="BK157" s="131">
        <f>BK158+BK164+BK174+BK176</f>
        <v>0</v>
      </c>
    </row>
    <row r="158" spans="2:65" s="11" customFormat="1" ht="22.9" customHeight="1" x14ac:dyDescent="0.2">
      <c r="B158" s="122"/>
      <c r="D158" s="123" t="s">
        <v>80</v>
      </c>
      <c r="E158" s="132" t="s">
        <v>7350</v>
      </c>
      <c r="F158" s="132" t="s">
        <v>7874</v>
      </c>
      <c r="I158" s="125"/>
      <c r="J158" s="133">
        <f>BK158</f>
        <v>0</v>
      </c>
      <c r="L158" s="122"/>
      <c r="M158" s="127"/>
      <c r="P158" s="128">
        <f>SUM(P159:P163)</f>
        <v>0</v>
      </c>
      <c r="R158" s="128">
        <f>SUM(R159:R163)</f>
        <v>0</v>
      </c>
      <c r="T158" s="129">
        <f>SUM(T159:T163)</f>
        <v>0</v>
      </c>
      <c r="AR158" s="123" t="s">
        <v>88</v>
      </c>
      <c r="AT158" s="130" t="s">
        <v>80</v>
      </c>
      <c r="AU158" s="130" t="s">
        <v>88</v>
      </c>
      <c r="AY158" s="123" t="s">
        <v>311</v>
      </c>
      <c r="BK158" s="131">
        <f>SUM(BK159:BK163)</f>
        <v>0</v>
      </c>
    </row>
    <row r="159" spans="2:65" s="1" customFormat="1" ht="16.5" customHeight="1" x14ac:dyDescent="0.2">
      <c r="B159" s="34"/>
      <c r="C159" s="134" t="s">
        <v>88</v>
      </c>
      <c r="D159" s="134" t="s">
        <v>313</v>
      </c>
      <c r="E159" s="135" t="s">
        <v>7875</v>
      </c>
      <c r="F159" s="136" t="s">
        <v>7876</v>
      </c>
      <c r="G159" s="137" t="s">
        <v>2033</v>
      </c>
      <c r="H159" s="138">
        <v>1</v>
      </c>
      <c r="I159" s="139"/>
      <c r="J159" s="140">
        <f>ROUND(I159*H159,2)</f>
        <v>0</v>
      </c>
      <c r="K159" s="136" t="s">
        <v>43</v>
      </c>
      <c r="L159" s="34"/>
      <c r="M159" s="141" t="s">
        <v>43</v>
      </c>
      <c r="N159" s="142" t="s">
        <v>52</v>
      </c>
      <c r="P159" s="143">
        <f>O159*H159</f>
        <v>0</v>
      </c>
      <c r="Q159" s="143">
        <v>0</v>
      </c>
      <c r="R159" s="143">
        <f>Q159*H159</f>
        <v>0</v>
      </c>
      <c r="S159" s="143">
        <v>0</v>
      </c>
      <c r="T159" s="144">
        <f>S159*H159</f>
        <v>0</v>
      </c>
      <c r="AR159" s="145" t="s">
        <v>318</v>
      </c>
      <c r="AT159" s="145" t="s">
        <v>313</v>
      </c>
      <c r="AU159" s="145" t="s">
        <v>90</v>
      </c>
      <c r="AY159" s="18" t="s">
        <v>311</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318</v>
      </c>
      <c r="BM159" s="145" t="s">
        <v>90</v>
      </c>
    </row>
    <row r="160" spans="2:65" s="1" customFormat="1" ht="19.5" x14ac:dyDescent="0.2">
      <c r="B160" s="34"/>
      <c r="D160" s="152" t="s">
        <v>668</v>
      </c>
      <c r="F160" s="182" t="s">
        <v>7877</v>
      </c>
      <c r="I160" s="149"/>
      <c r="L160" s="34"/>
      <c r="M160" s="150"/>
      <c r="T160" s="55"/>
      <c r="AT160" s="18" t="s">
        <v>668</v>
      </c>
      <c r="AU160" s="18" t="s">
        <v>90</v>
      </c>
    </row>
    <row r="161" spans="2:65" s="1" customFormat="1" ht="16.5" customHeight="1" x14ac:dyDescent="0.2">
      <c r="B161" s="34"/>
      <c r="C161" s="172" t="s">
        <v>90</v>
      </c>
      <c r="D161" s="172" t="s">
        <v>634</v>
      </c>
      <c r="E161" s="173" t="s">
        <v>7878</v>
      </c>
      <c r="F161" s="174" t="s">
        <v>7879</v>
      </c>
      <c r="G161" s="175" t="s">
        <v>2033</v>
      </c>
      <c r="H161" s="176">
        <v>1</v>
      </c>
      <c r="I161" s="177"/>
      <c r="J161" s="178">
        <f>ROUND(I161*H161,2)</f>
        <v>0</v>
      </c>
      <c r="K161" s="174" t="s">
        <v>43</v>
      </c>
      <c r="L161" s="179"/>
      <c r="M161" s="180" t="s">
        <v>43</v>
      </c>
      <c r="N161" s="181" t="s">
        <v>52</v>
      </c>
      <c r="P161" s="143">
        <f>O161*H161</f>
        <v>0</v>
      </c>
      <c r="Q161" s="143">
        <v>0</v>
      </c>
      <c r="R161" s="143">
        <f>Q161*H161</f>
        <v>0</v>
      </c>
      <c r="S161" s="143">
        <v>0</v>
      </c>
      <c r="T161" s="144">
        <f>S161*H161</f>
        <v>0</v>
      </c>
      <c r="AR161" s="145" t="s">
        <v>362</v>
      </c>
      <c r="AT161" s="145" t="s">
        <v>634</v>
      </c>
      <c r="AU161" s="145" t="s">
        <v>90</v>
      </c>
      <c r="AY161" s="18" t="s">
        <v>311</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318</v>
      </c>
      <c r="BM161" s="145" t="s">
        <v>318</v>
      </c>
    </row>
    <row r="162" spans="2:65" s="1" customFormat="1" ht="19.5" x14ac:dyDescent="0.2">
      <c r="B162" s="34"/>
      <c r="D162" s="152" t="s">
        <v>668</v>
      </c>
      <c r="F162" s="182" t="s">
        <v>7880</v>
      </c>
      <c r="I162" s="149"/>
      <c r="L162" s="34"/>
      <c r="M162" s="150"/>
      <c r="T162" s="55"/>
      <c r="AT162" s="18" t="s">
        <v>668</v>
      </c>
      <c r="AU162" s="18" t="s">
        <v>90</v>
      </c>
    </row>
    <row r="163" spans="2:65" s="1" customFormat="1" ht="16.5" customHeight="1" x14ac:dyDescent="0.2">
      <c r="B163" s="34"/>
      <c r="C163" s="134" t="s">
        <v>96</v>
      </c>
      <c r="D163" s="134" t="s">
        <v>313</v>
      </c>
      <c r="E163" s="135" t="s">
        <v>7881</v>
      </c>
      <c r="F163" s="136" t="s">
        <v>7882</v>
      </c>
      <c r="G163" s="137" t="s">
        <v>2033</v>
      </c>
      <c r="H163" s="138">
        <v>1</v>
      </c>
      <c r="I163" s="139"/>
      <c r="J163" s="140">
        <f>ROUND(I163*H163,2)</f>
        <v>0</v>
      </c>
      <c r="K163" s="136" t="s">
        <v>43</v>
      </c>
      <c r="L163" s="34"/>
      <c r="M163" s="141" t="s">
        <v>43</v>
      </c>
      <c r="N163" s="142" t="s">
        <v>52</v>
      </c>
      <c r="P163" s="143">
        <f>O163*H163</f>
        <v>0</v>
      </c>
      <c r="Q163" s="143">
        <v>0</v>
      </c>
      <c r="R163" s="143">
        <f>Q163*H163</f>
        <v>0</v>
      </c>
      <c r="S163" s="143">
        <v>0</v>
      </c>
      <c r="T163" s="144">
        <f>S163*H163</f>
        <v>0</v>
      </c>
      <c r="AR163" s="145" t="s">
        <v>318</v>
      </c>
      <c r="AT163" s="145" t="s">
        <v>313</v>
      </c>
      <c r="AU163" s="145" t="s">
        <v>90</v>
      </c>
      <c r="AY163" s="18" t="s">
        <v>311</v>
      </c>
      <c r="BE163" s="146">
        <f>IF(N163="základní",J163,0)</f>
        <v>0</v>
      </c>
      <c r="BF163" s="146">
        <f>IF(N163="snížená",J163,0)</f>
        <v>0</v>
      </c>
      <c r="BG163" s="146">
        <f>IF(N163="zákl. přenesená",J163,0)</f>
        <v>0</v>
      </c>
      <c r="BH163" s="146">
        <f>IF(N163="sníž. přenesená",J163,0)</f>
        <v>0</v>
      </c>
      <c r="BI163" s="146">
        <f>IF(N163="nulová",J163,0)</f>
        <v>0</v>
      </c>
      <c r="BJ163" s="18" t="s">
        <v>88</v>
      </c>
      <c r="BK163" s="146">
        <f>ROUND(I163*H163,2)</f>
        <v>0</v>
      </c>
      <c r="BL163" s="18" t="s">
        <v>318</v>
      </c>
      <c r="BM163" s="145" t="s">
        <v>350</v>
      </c>
    </row>
    <row r="164" spans="2:65" s="11" customFormat="1" ht="22.9" customHeight="1" x14ac:dyDescent="0.2">
      <c r="B164" s="122"/>
      <c r="D164" s="123" t="s">
        <v>80</v>
      </c>
      <c r="E164" s="132" t="s">
        <v>7364</v>
      </c>
      <c r="F164" s="132" t="s">
        <v>7883</v>
      </c>
      <c r="I164" s="125"/>
      <c r="J164" s="133">
        <f>BK164</f>
        <v>0</v>
      </c>
      <c r="L164" s="122"/>
      <c r="M164" s="127"/>
      <c r="P164" s="128">
        <f>SUM(P165:P173)</f>
        <v>0</v>
      </c>
      <c r="R164" s="128">
        <f>SUM(R165:R173)</f>
        <v>0</v>
      </c>
      <c r="T164" s="129">
        <f>SUM(T165:T173)</f>
        <v>0</v>
      </c>
      <c r="AR164" s="123" t="s">
        <v>88</v>
      </c>
      <c r="AT164" s="130" t="s">
        <v>80</v>
      </c>
      <c r="AU164" s="130" t="s">
        <v>88</v>
      </c>
      <c r="AY164" s="123" t="s">
        <v>311</v>
      </c>
      <c r="BK164" s="131">
        <f>SUM(BK165:BK173)</f>
        <v>0</v>
      </c>
    </row>
    <row r="165" spans="2:65" s="1" customFormat="1" ht="16.5" customHeight="1" x14ac:dyDescent="0.2">
      <c r="B165" s="34"/>
      <c r="C165" s="134" t="s">
        <v>318</v>
      </c>
      <c r="D165" s="134" t="s">
        <v>313</v>
      </c>
      <c r="E165" s="135" t="s">
        <v>7884</v>
      </c>
      <c r="F165" s="136" t="s">
        <v>7885</v>
      </c>
      <c r="G165" s="137" t="s">
        <v>2199</v>
      </c>
      <c r="H165" s="138">
        <v>10</v>
      </c>
      <c r="I165" s="139"/>
      <c r="J165" s="140">
        <f t="shared" ref="J165:J171" si="0">ROUND(I165*H165,2)</f>
        <v>0</v>
      </c>
      <c r="K165" s="136" t="s">
        <v>43</v>
      </c>
      <c r="L165" s="34"/>
      <c r="M165" s="141" t="s">
        <v>43</v>
      </c>
      <c r="N165" s="142" t="s">
        <v>52</v>
      </c>
      <c r="P165" s="143">
        <f t="shared" ref="P165:P171" si="1">O165*H165</f>
        <v>0</v>
      </c>
      <c r="Q165" s="143">
        <v>0</v>
      </c>
      <c r="R165" s="143">
        <f t="shared" ref="R165:R171" si="2">Q165*H165</f>
        <v>0</v>
      </c>
      <c r="S165" s="143">
        <v>0</v>
      </c>
      <c r="T165" s="144">
        <f t="shared" ref="T165:T171" si="3">S165*H165</f>
        <v>0</v>
      </c>
      <c r="AR165" s="145" t="s">
        <v>318</v>
      </c>
      <c r="AT165" s="145" t="s">
        <v>313</v>
      </c>
      <c r="AU165" s="145" t="s">
        <v>90</v>
      </c>
      <c r="AY165" s="18" t="s">
        <v>311</v>
      </c>
      <c r="BE165" s="146">
        <f t="shared" ref="BE165:BE171" si="4">IF(N165="základní",J165,0)</f>
        <v>0</v>
      </c>
      <c r="BF165" s="146">
        <f t="shared" ref="BF165:BF171" si="5">IF(N165="snížená",J165,0)</f>
        <v>0</v>
      </c>
      <c r="BG165" s="146">
        <f t="shared" ref="BG165:BG171" si="6">IF(N165="zákl. přenesená",J165,0)</f>
        <v>0</v>
      </c>
      <c r="BH165" s="146">
        <f t="shared" ref="BH165:BH171" si="7">IF(N165="sníž. přenesená",J165,0)</f>
        <v>0</v>
      </c>
      <c r="BI165" s="146">
        <f t="shared" ref="BI165:BI171" si="8">IF(N165="nulová",J165,0)</f>
        <v>0</v>
      </c>
      <c r="BJ165" s="18" t="s">
        <v>88</v>
      </c>
      <c r="BK165" s="146">
        <f t="shared" ref="BK165:BK171" si="9">ROUND(I165*H165,2)</f>
        <v>0</v>
      </c>
      <c r="BL165" s="18" t="s">
        <v>318</v>
      </c>
      <c r="BM165" s="145" t="s">
        <v>362</v>
      </c>
    </row>
    <row r="166" spans="2:65" s="1" customFormat="1" ht="16.5" customHeight="1" x14ac:dyDescent="0.2">
      <c r="B166" s="34"/>
      <c r="C166" s="134" t="s">
        <v>344</v>
      </c>
      <c r="D166" s="134" t="s">
        <v>313</v>
      </c>
      <c r="E166" s="135" t="s">
        <v>7886</v>
      </c>
      <c r="F166" s="136" t="s">
        <v>7887</v>
      </c>
      <c r="G166" s="137" t="s">
        <v>2109</v>
      </c>
      <c r="H166" s="138">
        <v>1</v>
      </c>
      <c r="I166" s="139"/>
      <c r="J166" s="140">
        <f t="shared" si="0"/>
        <v>0</v>
      </c>
      <c r="K166" s="136" t="s">
        <v>43</v>
      </c>
      <c r="L166" s="34"/>
      <c r="M166" s="141" t="s">
        <v>43</v>
      </c>
      <c r="N166" s="142" t="s">
        <v>52</v>
      </c>
      <c r="P166" s="143">
        <f t="shared" si="1"/>
        <v>0</v>
      </c>
      <c r="Q166" s="143">
        <v>0</v>
      </c>
      <c r="R166" s="143">
        <f t="shared" si="2"/>
        <v>0</v>
      </c>
      <c r="S166" s="143">
        <v>0</v>
      </c>
      <c r="T166" s="144">
        <f t="shared" si="3"/>
        <v>0</v>
      </c>
      <c r="AR166" s="145" t="s">
        <v>318</v>
      </c>
      <c r="AT166" s="145" t="s">
        <v>313</v>
      </c>
      <c r="AU166" s="145" t="s">
        <v>90</v>
      </c>
      <c r="AY166" s="18" t="s">
        <v>311</v>
      </c>
      <c r="BE166" s="146">
        <f t="shared" si="4"/>
        <v>0</v>
      </c>
      <c r="BF166" s="146">
        <f t="shared" si="5"/>
        <v>0</v>
      </c>
      <c r="BG166" s="146">
        <f t="shared" si="6"/>
        <v>0</v>
      </c>
      <c r="BH166" s="146">
        <f t="shared" si="7"/>
        <v>0</v>
      </c>
      <c r="BI166" s="146">
        <f t="shared" si="8"/>
        <v>0</v>
      </c>
      <c r="BJ166" s="18" t="s">
        <v>88</v>
      </c>
      <c r="BK166" s="146">
        <f t="shared" si="9"/>
        <v>0</v>
      </c>
      <c r="BL166" s="18" t="s">
        <v>318</v>
      </c>
      <c r="BM166" s="145" t="s">
        <v>376</v>
      </c>
    </row>
    <row r="167" spans="2:65" s="1" customFormat="1" ht="21.75" customHeight="1" x14ac:dyDescent="0.2">
      <c r="B167" s="34"/>
      <c r="C167" s="134" t="s">
        <v>350</v>
      </c>
      <c r="D167" s="134" t="s">
        <v>313</v>
      </c>
      <c r="E167" s="135" t="s">
        <v>7888</v>
      </c>
      <c r="F167" s="136" t="s">
        <v>7889</v>
      </c>
      <c r="G167" s="137" t="s">
        <v>2109</v>
      </c>
      <c r="H167" s="138">
        <v>1</v>
      </c>
      <c r="I167" s="139"/>
      <c r="J167" s="140">
        <f t="shared" si="0"/>
        <v>0</v>
      </c>
      <c r="K167" s="136" t="s">
        <v>43</v>
      </c>
      <c r="L167" s="34"/>
      <c r="M167" s="141" t="s">
        <v>43</v>
      </c>
      <c r="N167" s="142" t="s">
        <v>52</v>
      </c>
      <c r="P167" s="143">
        <f t="shared" si="1"/>
        <v>0</v>
      </c>
      <c r="Q167" s="143">
        <v>0</v>
      </c>
      <c r="R167" s="143">
        <f t="shared" si="2"/>
        <v>0</v>
      </c>
      <c r="S167" s="143">
        <v>0</v>
      </c>
      <c r="T167" s="144">
        <f t="shared" si="3"/>
        <v>0</v>
      </c>
      <c r="AR167" s="145" t="s">
        <v>318</v>
      </c>
      <c r="AT167" s="145" t="s">
        <v>313</v>
      </c>
      <c r="AU167" s="145" t="s">
        <v>90</v>
      </c>
      <c r="AY167" s="18" t="s">
        <v>311</v>
      </c>
      <c r="BE167" s="146">
        <f t="shared" si="4"/>
        <v>0</v>
      </c>
      <c r="BF167" s="146">
        <f t="shared" si="5"/>
        <v>0</v>
      </c>
      <c r="BG167" s="146">
        <f t="shared" si="6"/>
        <v>0</v>
      </c>
      <c r="BH167" s="146">
        <f t="shared" si="7"/>
        <v>0</v>
      </c>
      <c r="BI167" s="146">
        <f t="shared" si="8"/>
        <v>0</v>
      </c>
      <c r="BJ167" s="18" t="s">
        <v>88</v>
      </c>
      <c r="BK167" s="146">
        <f t="shared" si="9"/>
        <v>0</v>
      </c>
      <c r="BL167" s="18" t="s">
        <v>318</v>
      </c>
      <c r="BM167" s="145" t="s">
        <v>8</v>
      </c>
    </row>
    <row r="168" spans="2:65" s="1" customFormat="1" ht="24.2" customHeight="1" x14ac:dyDescent="0.2">
      <c r="B168" s="34"/>
      <c r="C168" s="134" t="s">
        <v>356</v>
      </c>
      <c r="D168" s="134" t="s">
        <v>313</v>
      </c>
      <c r="E168" s="135" t="s">
        <v>7890</v>
      </c>
      <c r="F168" s="136" t="s">
        <v>7891</v>
      </c>
      <c r="G168" s="137" t="s">
        <v>2033</v>
      </c>
      <c r="H168" s="138">
        <v>1</v>
      </c>
      <c r="I168" s="139"/>
      <c r="J168" s="140">
        <f t="shared" si="0"/>
        <v>0</v>
      </c>
      <c r="K168" s="136" t="s">
        <v>43</v>
      </c>
      <c r="L168" s="34"/>
      <c r="M168" s="141" t="s">
        <v>43</v>
      </c>
      <c r="N168" s="142" t="s">
        <v>52</v>
      </c>
      <c r="P168" s="143">
        <f t="shared" si="1"/>
        <v>0</v>
      </c>
      <c r="Q168" s="143">
        <v>0</v>
      </c>
      <c r="R168" s="143">
        <f t="shared" si="2"/>
        <v>0</v>
      </c>
      <c r="S168" s="143">
        <v>0</v>
      </c>
      <c r="T168" s="144">
        <f t="shared" si="3"/>
        <v>0</v>
      </c>
      <c r="AR168" s="145" t="s">
        <v>318</v>
      </c>
      <c r="AT168" s="145" t="s">
        <v>313</v>
      </c>
      <c r="AU168" s="145" t="s">
        <v>90</v>
      </c>
      <c r="AY168" s="18" t="s">
        <v>311</v>
      </c>
      <c r="BE168" s="146">
        <f t="shared" si="4"/>
        <v>0</v>
      </c>
      <c r="BF168" s="146">
        <f t="shared" si="5"/>
        <v>0</v>
      </c>
      <c r="BG168" s="146">
        <f t="shared" si="6"/>
        <v>0</v>
      </c>
      <c r="BH168" s="146">
        <f t="shared" si="7"/>
        <v>0</v>
      </c>
      <c r="BI168" s="146">
        <f t="shared" si="8"/>
        <v>0</v>
      </c>
      <c r="BJ168" s="18" t="s">
        <v>88</v>
      </c>
      <c r="BK168" s="146">
        <f t="shared" si="9"/>
        <v>0</v>
      </c>
      <c r="BL168" s="18" t="s">
        <v>318</v>
      </c>
      <c r="BM168" s="145" t="s">
        <v>404</v>
      </c>
    </row>
    <row r="169" spans="2:65" s="1" customFormat="1" ht="24.2" customHeight="1" x14ac:dyDescent="0.2">
      <c r="B169" s="34"/>
      <c r="C169" s="134" t="s">
        <v>362</v>
      </c>
      <c r="D169" s="134" t="s">
        <v>313</v>
      </c>
      <c r="E169" s="135" t="s">
        <v>7892</v>
      </c>
      <c r="F169" s="136" t="s">
        <v>7893</v>
      </c>
      <c r="G169" s="137" t="s">
        <v>2033</v>
      </c>
      <c r="H169" s="138">
        <v>1</v>
      </c>
      <c r="I169" s="139"/>
      <c r="J169" s="140">
        <f t="shared" si="0"/>
        <v>0</v>
      </c>
      <c r="K169" s="136" t="s">
        <v>43</v>
      </c>
      <c r="L169" s="34"/>
      <c r="M169" s="141" t="s">
        <v>43</v>
      </c>
      <c r="N169" s="142" t="s">
        <v>52</v>
      </c>
      <c r="P169" s="143">
        <f t="shared" si="1"/>
        <v>0</v>
      </c>
      <c r="Q169" s="143">
        <v>0</v>
      </c>
      <c r="R169" s="143">
        <f t="shared" si="2"/>
        <v>0</v>
      </c>
      <c r="S169" s="143">
        <v>0</v>
      </c>
      <c r="T169" s="144">
        <f t="shared" si="3"/>
        <v>0</v>
      </c>
      <c r="AR169" s="145" t="s">
        <v>318</v>
      </c>
      <c r="AT169" s="145" t="s">
        <v>313</v>
      </c>
      <c r="AU169" s="145" t="s">
        <v>90</v>
      </c>
      <c r="AY169" s="18" t="s">
        <v>311</v>
      </c>
      <c r="BE169" s="146">
        <f t="shared" si="4"/>
        <v>0</v>
      </c>
      <c r="BF169" s="146">
        <f t="shared" si="5"/>
        <v>0</v>
      </c>
      <c r="BG169" s="146">
        <f t="shared" si="6"/>
        <v>0</v>
      </c>
      <c r="BH169" s="146">
        <f t="shared" si="7"/>
        <v>0</v>
      </c>
      <c r="BI169" s="146">
        <f t="shared" si="8"/>
        <v>0</v>
      </c>
      <c r="BJ169" s="18" t="s">
        <v>88</v>
      </c>
      <c r="BK169" s="146">
        <f t="shared" si="9"/>
        <v>0</v>
      </c>
      <c r="BL169" s="18" t="s">
        <v>318</v>
      </c>
      <c r="BM169" s="145" t="s">
        <v>417</v>
      </c>
    </row>
    <row r="170" spans="2:65" s="1" customFormat="1" ht="16.5" customHeight="1" x14ac:dyDescent="0.2">
      <c r="B170" s="34"/>
      <c r="C170" s="134" t="s">
        <v>368</v>
      </c>
      <c r="D170" s="134" t="s">
        <v>313</v>
      </c>
      <c r="E170" s="135" t="s">
        <v>7894</v>
      </c>
      <c r="F170" s="136" t="s">
        <v>7895</v>
      </c>
      <c r="G170" s="137" t="s">
        <v>2033</v>
      </c>
      <c r="H170" s="138">
        <v>1</v>
      </c>
      <c r="I170" s="139"/>
      <c r="J170" s="140">
        <f t="shared" si="0"/>
        <v>0</v>
      </c>
      <c r="K170" s="136" t="s">
        <v>43</v>
      </c>
      <c r="L170" s="34"/>
      <c r="M170" s="141" t="s">
        <v>43</v>
      </c>
      <c r="N170" s="142" t="s">
        <v>52</v>
      </c>
      <c r="P170" s="143">
        <f t="shared" si="1"/>
        <v>0</v>
      </c>
      <c r="Q170" s="143">
        <v>0</v>
      </c>
      <c r="R170" s="143">
        <f t="shared" si="2"/>
        <v>0</v>
      </c>
      <c r="S170" s="143">
        <v>0</v>
      </c>
      <c r="T170" s="144">
        <f t="shared" si="3"/>
        <v>0</v>
      </c>
      <c r="AR170" s="145" t="s">
        <v>318</v>
      </c>
      <c r="AT170" s="145" t="s">
        <v>313</v>
      </c>
      <c r="AU170" s="145" t="s">
        <v>90</v>
      </c>
      <c r="AY170" s="18" t="s">
        <v>311</v>
      </c>
      <c r="BE170" s="146">
        <f t="shared" si="4"/>
        <v>0</v>
      </c>
      <c r="BF170" s="146">
        <f t="shared" si="5"/>
        <v>0</v>
      </c>
      <c r="BG170" s="146">
        <f t="shared" si="6"/>
        <v>0</v>
      </c>
      <c r="BH170" s="146">
        <f t="shared" si="7"/>
        <v>0</v>
      </c>
      <c r="BI170" s="146">
        <f t="shared" si="8"/>
        <v>0</v>
      </c>
      <c r="BJ170" s="18" t="s">
        <v>88</v>
      </c>
      <c r="BK170" s="146">
        <f t="shared" si="9"/>
        <v>0</v>
      </c>
      <c r="BL170" s="18" t="s">
        <v>318</v>
      </c>
      <c r="BM170" s="145" t="s">
        <v>427</v>
      </c>
    </row>
    <row r="171" spans="2:65" s="1" customFormat="1" ht="24.2" customHeight="1" x14ac:dyDescent="0.2">
      <c r="B171" s="34"/>
      <c r="C171" s="134" t="s">
        <v>376</v>
      </c>
      <c r="D171" s="134" t="s">
        <v>313</v>
      </c>
      <c r="E171" s="135" t="s">
        <v>7896</v>
      </c>
      <c r="F171" s="136" t="s">
        <v>7897</v>
      </c>
      <c r="G171" s="137" t="s">
        <v>2033</v>
      </c>
      <c r="H171" s="138">
        <v>3</v>
      </c>
      <c r="I171" s="139"/>
      <c r="J171" s="140">
        <f t="shared" si="0"/>
        <v>0</v>
      </c>
      <c r="K171" s="136" t="s">
        <v>43</v>
      </c>
      <c r="L171" s="34"/>
      <c r="M171" s="141" t="s">
        <v>43</v>
      </c>
      <c r="N171" s="142" t="s">
        <v>52</v>
      </c>
      <c r="P171" s="143">
        <f t="shared" si="1"/>
        <v>0</v>
      </c>
      <c r="Q171" s="143">
        <v>0</v>
      </c>
      <c r="R171" s="143">
        <f t="shared" si="2"/>
        <v>0</v>
      </c>
      <c r="S171" s="143">
        <v>0</v>
      </c>
      <c r="T171" s="144">
        <f t="shared" si="3"/>
        <v>0</v>
      </c>
      <c r="AR171" s="145" t="s">
        <v>318</v>
      </c>
      <c r="AT171" s="145" t="s">
        <v>313</v>
      </c>
      <c r="AU171" s="145" t="s">
        <v>90</v>
      </c>
      <c r="AY171" s="18" t="s">
        <v>311</v>
      </c>
      <c r="BE171" s="146">
        <f t="shared" si="4"/>
        <v>0</v>
      </c>
      <c r="BF171" s="146">
        <f t="shared" si="5"/>
        <v>0</v>
      </c>
      <c r="BG171" s="146">
        <f t="shared" si="6"/>
        <v>0</v>
      </c>
      <c r="BH171" s="146">
        <f t="shared" si="7"/>
        <v>0</v>
      </c>
      <c r="BI171" s="146">
        <f t="shared" si="8"/>
        <v>0</v>
      </c>
      <c r="BJ171" s="18" t="s">
        <v>88</v>
      </c>
      <c r="BK171" s="146">
        <f t="shared" si="9"/>
        <v>0</v>
      </c>
      <c r="BL171" s="18" t="s">
        <v>318</v>
      </c>
      <c r="BM171" s="145" t="s">
        <v>438</v>
      </c>
    </row>
    <row r="172" spans="2:65" s="1" customFormat="1" ht="19.5" x14ac:dyDescent="0.2">
      <c r="B172" s="34"/>
      <c r="D172" s="152" t="s">
        <v>668</v>
      </c>
      <c r="F172" s="182" t="s">
        <v>7898</v>
      </c>
      <c r="I172" s="149"/>
      <c r="L172" s="34"/>
      <c r="M172" s="150"/>
      <c r="T172" s="55"/>
      <c r="AT172" s="18" t="s">
        <v>668</v>
      </c>
      <c r="AU172" s="18" t="s">
        <v>90</v>
      </c>
    </row>
    <row r="173" spans="2:65" s="1" customFormat="1" ht="24.2" customHeight="1" x14ac:dyDescent="0.2">
      <c r="B173" s="34"/>
      <c r="C173" s="134" t="s">
        <v>384</v>
      </c>
      <c r="D173" s="134" t="s">
        <v>313</v>
      </c>
      <c r="E173" s="135" t="s">
        <v>7899</v>
      </c>
      <c r="F173" s="136" t="s">
        <v>7900</v>
      </c>
      <c r="G173" s="137" t="s">
        <v>2033</v>
      </c>
      <c r="H173" s="138">
        <v>1</v>
      </c>
      <c r="I173" s="139"/>
      <c r="J173" s="140">
        <f>ROUND(I173*H173,2)</f>
        <v>0</v>
      </c>
      <c r="K173" s="136" t="s">
        <v>43</v>
      </c>
      <c r="L173" s="34"/>
      <c r="M173" s="141" t="s">
        <v>43</v>
      </c>
      <c r="N173" s="142" t="s">
        <v>52</v>
      </c>
      <c r="P173" s="143">
        <f>O173*H173</f>
        <v>0</v>
      </c>
      <c r="Q173" s="143">
        <v>0</v>
      </c>
      <c r="R173" s="143">
        <f>Q173*H173</f>
        <v>0</v>
      </c>
      <c r="S173" s="143">
        <v>0</v>
      </c>
      <c r="T173" s="144">
        <f>S173*H173</f>
        <v>0</v>
      </c>
      <c r="AR173" s="145" t="s">
        <v>318</v>
      </c>
      <c r="AT173" s="145" t="s">
        <v>313</v>
      </c>
      <c r="AU173" s="145" t="s">
        <v>90</v>
      </c>
      <c r="AY173" s="18" t="s">
        <v>311</v>
      </c>
      <c r="BE173" s="146">
        <f>IF(N173="základní",J173,0)</f>
        <v>0</v>
      </c>
      <c r="BF173" s="146">
        <f>IF(N173="snížená",J173,0)</f>
        <v>0</v>
      </c>
      <c r="BG173" s="146">
        <f>IF(N173="zákl. přenesená",J173,0)</f>
        <v>0</v>
      </c>
      <c r="BH173" s="146">
        <f>IF(N173="sníž. přenesená",J173,0)</f>
        <v>0</v>
      </c>
      <c r="BI173" s="146">
        <f>IF(N173="nulová",J173,0)</f>
        <v>0</v>
      </c>
      <c r="BJ173" s="18" t="s">
        <v>88</v>
      </c>
      <c r="BK173" s="146">
        <f>ROUND(I173*H173,2)</f>
        <v>0</v>
      </c>
      <c r="BL173" s="18" t="s">
        <v>318</v>
      </c>
      <c r="BM173" s="145" t="s">
        <v>455</v>
      </c>
    </row>
    <row r="174" spans="2:65" s="11" customFormat="1" ht="22.9" customHeight="1" x14ac:dyDescent="0.2">
      <c r="B174" s="122"/>
      <c r="D174" s="123" t="s">
        <v>80</v>
      </c>
      <c r="E174" s="132" t="s">
        <v>7382</v>
      </c>
      <c r="F174" s="132" t="s">
        <v>7901</v>
      </c>
      <c r="I174" s="125"/>
      <c r="J174" s="133">
        <f>BK174</f>
        <v>0</v>
      </c>
      <c r="L174" s="122"/>
      <c r="M174" s="127"/>
      <c r="P174" s="128">
        <f>P175</f>
        <v>0</v>
      </c>
      <c r="R174" s="128">
        <f>R175</f>
        <v>0</v>
      </c>
      <c r="T174" s="129">
        <f>T175</f>
        <v>0</v>
      </c>
      <c r="AR174" s="123" t="s">
        <v>88</v>
      </c>
      <c r="AT174" s="130" t="s">
        <v>80</v>
      </c>
      <c r="AU174" s="130" t="s">
        <v>88</v>
      </c>
      <c r="AY174" s="123" t="s">
        <v>311</v>
      </c>
      <c r="BK174" s="131">
        <f>BK175</f>
        <v>0</v>
      </c>
    </row>
    <row r="175" spans="2:65" s="1" customFormat="1" ht="16.5" customHeight="1" x14ac:dyDescent="0.2">
      <c r="B175" s="34"/>
      <c r="C175" s="134" t="s">
        <v>8</v>
      </c>
      <c r="D175" s="134" t="s">
        <v>313</v>
      </c>
      <c r="E175" s="135" t="s">
        <v>7902</v>
      </c>
      <c r="F175" s="136" t="s">
        <v>7903</v>
      </c>
      <c r="G175" s="137" t="s">
        <v>2109</v>
      </c>
      <c r="H175" s="138">
        <v>5</v>
      </c>
      <c r="I175" s="139"/>
      <c r="J175" s="140">
        <f>ROUND(I175*H175,2)</f>
        <v>0</v>
      </c>
      <c r="K175" s="136" t="s">
        <v>43</v>
      </c>
      <c r="L175" s="34"/>
      <c r="M175" s="141" t="s">
        <v>43</v>
      </c>
      <c r="N175" s="142" t="s">
        <v>52</v>
      </c>
      <c r="P175" s="143">
        <f>O175*H175</f>
        <v>0</v>
      </c>
      <c r="Q175" s="143">
        <v>0</v>
      </c>
      <c r="R175" s="143">
        <f>Q175*H175</f>
        <v>0</v>
      </c>
      <c r="S175" s="143">
        <v>0</v>
      </c>
      <c r="T175" s="144">
        <f>S175*H175</f>
        <v>0</v>
      </c>
      <c r="AR175" s="145" t="s">
        <v>318</v>
      </c>
      <c r="AT175" s="145" t="s">
        <v>313</v>
      </c>
      <c r="AU175" s="145" t="s">
        <v>90</v>
      </c>
      <c r="AY175" s="18" t="s">
        <v>311</v>
      </c>
      <c r="BE175" s="146">
        <f>IF(N175="základní",J175,0)</f>
        <v>0</v>
      </c>
      <c r="BF175" s="146">
        <f>IF(N175="snížená",J175,0)</f>
        <v>0</v>
      </c>
      <c r="BG175" s="146">
        <f>IF(N175="zákl. přenesená",J175,0)</f>
        <v>0</v>
      </c>
      <c r="BH175" s="146">
        <f>IF(N175="sníž. přenesená",J175,0)</f>
        <v>0</v>
      </c>
      <c r="BI175" s="146">
        <f>IF(N175="nulová",J175,0)</f>
        <v>0</v>
      </c>
      <c r="BJ175" s="18" t="s">
        <v>88</v>
      </c>
      <c r="BK175" s="146">
        <f>ROUND(I175*H175,2)</f>
        <v>0</v>
      </c>
      <c r="BL175" s="18" t="s">
        <v>318</v>
      </c>
      <c r="BM175" s="145" t="s">
        <v>476</v>
      </c>
    </row>
    <row r="176" spans="2:65" s="11" customFormat="1" ht="22.9" customHeight="1" x14ac:dyDescent="0.2">
      <c r="B176" s="122"/>
      <c r="D176" s="123" t="s">
        <v>80</v>
      </c>
      <c r="E176" s="132" t="s">
        <v>7398</v>
      </c>
      <c r="F176" s="132" t="s">
        <v>2095</v>
      </c>
      <c r="I176" s="125"/>
      <c r="J176" s="133">
        <f>BK176</f>
        <v>0</v>
      </c>
      <c r="L176" s="122"/>
      <c r="M176" s="127"/>
      <c r="P176" s="128">
        <f>SUM(P177:P179)</f>
        <v>0</v>
      </c>
      <c r="R176" s="128">
        <f>SUM(R177:R179)</f>
        <v>0</v>
      </c>
      <c r="T176" s="129">
        <f>SUM(T177:T179)</f>
        <v>0</v>
      </c>
      <c r="AR176" s="123" t="s">
        <v>88</v>
      </c>
      <c r="AT176" s="130" t="s">
        <v>80</v>
      </c>
      <c r="AU176" s="130" t="s">
        <v>88</v>
      </c>
      <c r="AY176" s="123" t="s">
        <v>311</v>
      </c>
      <c r="BK176" s="131">
        <f>SUM(BK177:BK179)</f>
        <v>0</v>
      </c>
    </row>
    <row r="177" spans="2:65" s="1" customFormat="1" ht="24.2" customHeight="1" x14ac:dyDescent="0.2">
      <c r="B177" s="34"/>
      <c r="C177" s="134" t="s">
        <v>399</v>
      </c>
      <c r="D177" s="134" t="s">
        <v>313</v>
      </c>
      <c r="E177" s="135" t="s">
        <v>7904</v>
      </c>
      <c r="F177" s="136" t="s">
        <v>7905</v>
      </c>
      <c r="G177" s="137" t="s">
        <v>2033</v>
      </c>
      <c r="H177" s="138">
        <v>1</v>
      </c>
      <c r="I177" s="139"/>
      <c r="J177" s="140">
        <f>ROUND(I177*H177,2)</f>
        <v>0</v>
      </c>
      <c r="K177" s="136" t="s">
        <v>43</v>
      </c>
      <c r="L177" s="34"/>
      <c r="M177" s="141" t="s">
        <v>43</v>
      </c>
      <c r="N177" s="142" t="s">
        <v>52</v>
      </c>
      <c r="P177" s="143">
        <f>O177*H177</f>
        <v>0</v>
      </c>
      <c r="Q177" s="143">
        <v>0</v>
      </c>
      <c r="R177" s="143">
        <f>Q177*H177</f>
        <v>0</v>
      </c>
      <c r="S177" s="143">
        <v>0</v>
      </c>
      <c r="T177" s="144">
        <f>S177*H177</f>
        <v>0</v>
      </c>
      <c r="AR177" s="145" t="s">
        <v>318</v>
      </c>
      <c r="AT177" s="145" t="s">
        <v>313</v>
      </c>
      <c r="AU177" s="145" t="s">
        <v>90</v>
      </c>
      <c r="AY177" s="18" t="s">
        <v>311</v>
      </c>
      <c r="BE177" s="146">
        <f>IF(N177="základní",J177,0)</f>
        <v>0</v>
      </c>
      <c r="BF177" s="146">
        <f>IF(N177="snížená",J177,0)</f>
        <v>0</v>
      </c>
      <c r="BG177" s="146">
        <f>IF(N177="zákl. přenesená",J177,0)</f>
        <v>0</v>
      </c>
      <c r="BH177" s="146">
        <f>IF(N177="sníž. přenesená",J177,0)</f>
        <v>0</v>
      </c>
      <c r="BI177" s="146">
        <f>IF(N177="nulová",J177,0)</f>
        <v>0</v>
      </c>
      <c r="BJ177" s="18" t="s">
        <v>88</v>
      </c>
      <c r="BK177" s="146">
        <f>ROUND(I177*H177,2)</f>
        <v>0</v>
      </c>
      <c r="BL177" s="18" t="s">
        <v>318</v>
      </c>
      <c r="BM177" s="145" t="s">
        <v>490</v>
      </c>
    </row>
    <row r="178" spans="2:65" s="1" customFormat="1" ht="24.2" customHeight="1" x14ac:dyDescent="0.2">
      <c r="B178" s="34"/>
      <c r="C178" s="134" t="s">
        <v>404</v>
      </c>
      <c r="D178" s="134" t="s">
        <v>313</v>
      </c>
      <c r="E178" s="135" t="s">
        <v>7906</v>
      </c>
      <c r="F178" s="136" t="s">
        <v>7907</v>
      </c>
      <c r="G178" s="137" t="s">
        <v>2033</v>
      </c>
      <c r="H178" s="138">
        <v>1</v>
      </c>
      <c r="I178" s="139"/>
      <c r="J178" s="140">
        <f>ROUND(I178*H178,2)</f>
        <v>0</v>
      </c>
      <c r="K178" s="136" t="s">
        <v>43</v>
      </c>
      <c r="L178" s="34"/>
      <c r="M178" s="141" t="s">
        <v>43</v>
      </c>
      <c r="N178" s="142" t="s">
        <v>52</v>
      </c>
      <c r="P178" s="143">
        <f>O178*H178</f>
        <v>0</v>
      </c>
      <c r="Q178" s="143">
        <v>0</v>
      </c>
      <c r="R178" s="143">
        <f>Q178*H178</f>
        <v>0</v>
      </c>
      <c r="S178" s="143">
        <v>0</v>
      </c>
      <c r="T178" s="144">
        <f>S178*H178</f>
        <v>0</v>
      </c>
      <c r="AR178" s="145" t="s">
        <v>318</v>
      </c>
      <c r="AT178" s="145" t="s">
        <v>313</v>
      </c>
      <c r="AU178" s="145" t="s">
        <v>90</v>
      </c>
      <c r="AY178" s="18" t="s">
        <v>311</v>
      </c>
      <c r="BE178" s="146">
        <f>IF(N178="základní",J178,0)</f>
        <v>0</v>
      </c>
      <c r="BF178" s="146">
        <f>IF(N178="snížená",J178,0)</f>
        <v>0</v>
      </c>
      <c r="BG178" s="146">
        <f>IF(N178="zákl. přenesená",J178,0)</f>
        <v>0</v>
      </c>
      <c r="BH178" s="146">
        <f>IF(N178="sníž. přenesená",J178,0)</f>
        <v>0</v>
      </c>
      <c r="BI178" s="146">
        <f>IF(N178="nulová",J178,0)</f>
        <v>0</v>
      </c>
      <c r="BJ178" s="18" t="s">
        <v>88</v>
      </c>
      <c r="BK178" s="146">
        <f>ROUND(I178*H178,2)</f>
        <v>0</v>
      </c>
      <c r="BL178" s="18" t="s">
        <v>318</v>
      </c>
      <c r="BM178" s="145" t="s">
        <v>502</v>
      </c>
    </row>
    <row r="179" spans="2:65" s="1" customFormat="1" ht="16.5" customHeight="1" x14ac:dyDescent="0.2">
      <c r="B179" s="34"/>
      <c r="C179" s="134" t="s">
        <v>411</v>
      </c>
      <c r="D179" s="134" t="s">
        <v>313</v>
      </c>
      <c r="E179" s="135" t="s">
        <v>7908</v>
      </c>
      <c r="F179" s="136" t="s">
        <v>7909</v>
      </c>
      <c r="G179" s="137" t="s">
        <v>250</v>
      </c>
      <c r="H179" s="138">
        <v>2</v>
      </c>
      <c r="I179" s="139"/>
      <c r="J179" s="140">
        <f>ROUND(I179*H179,2)</f>
        <v>0</v>
      </c>
      <c r="K179" s="136" t="s">
        <v>43</v>
      </c>
      <c r="L179" s="34"/>
      <c r="M179" s="141" t="s">
        <v>43</v>
      </c>
      <c r="N179" s="142" t="s">
        <v>52</v>
      </c>
      <c r="P179" s="143">
        <f>O179*H179</f>
        <v>0</v>
      </c>
      <c r="Q179" s="143">
        <v>0</v>
      </c>
      <c r="R179" s="143">
        <f>Q179*H179</f>
        <v>0</v>
      </c>
      <c r="S179" s="143">
        <v>0</v>
      </c>
      <c r="T179" s="144">
        <f>S179*H179</f>
        <v>0</v>
      </c>
      <c r="AR179" s="145" t="s">
        <v>318</v>
      </c>
      <c r="AT179" s="145" t="s">
        <v>313</v>
      </c>
      <c r="AU179" s="145" t="s">
        <v>90</v>
      </c>
      <c r="AY179" s="18" t="s">
        <v>311</v>
      </c>
      <c r="BE179" s="146">
        <f>IF(N179="základní",J179,0)</f>
        <v>0</v>
      </c>
      <c r="BF179" s="146">
        <f>IF(N179="snížená",J179,0)</f>
        <v>0</v>
      </c>
      <c r="BG179" s="146">
        <f>IF(N179="zákl. přenesená",J179,0)</f>
        <v>0</v>
      </c>
      <c r="BH179" s="146">
        <f>IF(N179="sníž. přenesená",J179,0)</f>
        <v>0</v>
      </c>
      <c r="BI179" s="146">
        <f>IF(N179="nulová",J179,0)</f>
        <v>0</v>
      </c>
      <c r="BJ179" s="18" t="s">
        <v>88</v>
      </c>
      <c r="BK179" s="146">
        <f>ROUND(I179*H179,2)</f>
        <v>0</v>
      </c>
      <c r="BL179" s="18" t="s">
        <v>318</v>
      </c>
      <c r="BM179" s="145" t="s">
        <v>518</v>
      </c>
    </row>
    <row r="180" spans="2:65" s="11" customFormat="1" ht="25.9" customHeight="1" x14ac:dyDescent="0.2">
      <c r="B180" s="122"/>
      <c r="D180" s="123" t="s">
        <v>80</v>
      </c>
      <c r="E180" s="124" t="s">
        <v>7404</v>
      </c>
      <c r="F180" s="124" t="s">
        <v>7910</v>
      </c>
      <c r="I180" s="125"/>
      <c r="J180" s="126">
        <f>BK180</f>
        <v>0</v>
      </c>
      <c r="L180" s="122"/>
      <c r="M180" s="127"/>
      <c r="P180" s="128">
        <f>P181+P202+P211+P262+P264</f>
        <v>0</v>
      </c>
      <c r="R180" s="128">
        <f>R181+R202+R211+R262+R264</f>
        <v>0</v>
      </c>
      <c r="T180" s="129">
        <f>T181+T202+T211+T262+T264</f>
        <v>0</v>
      </c>
      <c r="AR180" s="123" t="s">
        <v>88</v>
      </c>
      <c r="AT180" s="130" t="s">
        <v>80</v>
      </c>
      <c r="AU180" s="130" t="s">
        <v>81</v>
      </c>
      <c r="AY180" s="123" t="s">
        <v>311</v>
      </c>
      <c r="BK180" s="131">
        <f>BK181+BK202+BK211+BK262+BK264</f>
        <v>0</v>
      </c>
    </row>
    <row r="181" spans="2:65" s="11" customFormat="1" ht="22.9" customHeight="1" x14ac:dyDescent="0.2">
      <c r="B181" s="122"/>
      <c r="D181" s="123" t="s">
        <v>80</v>
      </c>
      <c r="E181" s="132" t="s">
        <v>7350</v>
      </c>
      <c r="F181" s="132" t="s">
        <v>7874</v>
      </c>
      <c r="I181" s="125"/>
      <c r="J181" s="133">
        <f>BK181</f>
        <v>0</v>
      </c>
      <c r="L181" s="122"/>
      <c r="M181" s="127"/>
      <c r="P181" s="128">
        <f>SUM(P182:P201)</f>
        <v>0</v>
      </c>
      <c r="R181" s="128">
        <f>SUM(R182:R201)</f>
        <v>0</v>
      </c>
      <c r="T181" s="129">
        <f>SUM(T182:T201)</f>
        <v>0</v>
      </c>
      <c r="AR181" s="123" t="s">
        <v>88</v>
      </c>
      <c r="AT181" s="130" t="s">
        <v>80</v>
      </c>
      <c r="AU181" s="130" t="s">
        <v>88</v>
      </c>
      <c r="AY181" s="123" t="s">
        <v>311</v>
      </c>
      <c r="BK181" s="131">
        <f>SUM(BK182:BK201)</f>
        <v>0</v>
      </c>
    </row>
    <row r="182" spans="2:65" s="1" customFormat="1" ht="16.5" customHeight="1" x14ac:dyDescent="0.2">
      <c r="B182" s="34"/>
      <c r="C182" s="134" t="s">
        <v>417</v>
      </c>
      <c r="D182" s="134" t="s">
        <v>313</v>
      </c>
      <c r="E182" s="135" t="s">
        <v>7911</v>
      </c>
      <c r="F182" s="136" t="s">
        <v>7912</v>
      </c>
      <c r="G182" s="137" t="s">
        <v>2033</v>
      </c>
      <c r="H182" s="138">
        <v>1</v>
      </c>
      <c r="I182" s="139"/>
      <c r="J182" s="140">
        <f>ROUND(I182*H182,2)</f>
        <v>0</v>
      </c>
      <c r="K182" s="136" t="s">
        <v>43</v>
      </c>
      <c r="L182" s="34"/>
      <c r="M182" s="141" t="s">
        <v>43</v>
      </c>
      <c r="N182" s="142" t="s">
        <v>52</v>
      </c>
      <c r="P182" s="143">
        <f>O182*H182</f>
        <v>0</v>
      </c>
      <c r="Q182" s="143">
        <v>0</v>
      </c>
      <c r="R182" s="143">
        <f>Q182*H182</f>
        <v>0</v>
      </c>
      <c r="S182" s="143">
        <v>0</v>
      </c>
      <c r="T182" s="144">
        <f>S182*H182</f>
        <v>0</v>
      </c>
      <c r="AR182" s="145" t="s">
        <v>318</v>
      </c>
      <c r="AT182" s="145" t="s">
        <v>313</v>
      </c>
      <c r="AU182" s="145" t="s">
        <v>90</v>
      </c>
      <c r="AY182" s="18" t="s">
        <v>311</v>
      </c>
      <c r="BE182" s="146">
        <f>IF(N182="základní",J182,0)</f>
        <v>0</v>
      </c>
      <c r="BF182" s="146">
        <f>IF(N182="snížená",J182,0)</f>
        <v>0</v>
      </c>
      <c r="BG182" s="146">
        <f>IF(N182="zákl. přenesená",J182,0)</f>
        <v>0</v>
      </c>
      <c r="BH182" s="146">
        <f>IF(N182="sníž. přenesená",J182,0)</f>
        <v>0</v>
      </c>
      <c r="BI182" s="146">
        <f>IF(N182="nulová",J182,0)</f>
        <v>0</v>
      </c>
      <c r="BJ182" s="18" t="s">
        <v>88</v>
      </c>
      <c r="BK182" s="146">
        <f>ROUND(I182*H182,2)</f>
        <v>0</v>
      </c>
      <c r="BL182" s="18" t="s">
        <v>318</v>
      </c>
      <c r="BM182" s="145" t="s">
        <v>528</v>
      </c>
    </row>
    <row r="183" spans="2:65" s="1" customFormat="1" ht="19.5" x14ac:dyDescent="0.2">
      <c r="B183" s="34"/>
      <c r="D183" s="152" t="s">
        <v>668</v>
      </c>
      <c r="F183" s="182" t="s">
        <v>7913</v>
      </c>
      <c r="I183" s="149"/>
      <c r="L183" s="34"/>
      <c r="M183" s="150"/>
      <c r="T183" s="55"/>
      <c r="AT183" s="18" t="s">
        <v>668</v>
      </c>
      <c r="AU183" s="18" t="s">
        <v>90</v>
      </c>
    </row>
    <row r="184" spans="2:65" s="1" customFormat="1" ht="24.2" customHeight="1" x14ac:dyDescent="0.2">
      <c r="B184" s="34"/>
      <c r="C184" s="134" t="s">
        <v>202</v>
      </c>
      <c r="D184" s="134" t="s">
        <v>313</v>
      </c>
      <c r="E184" s="135" t="s">
        <v>7914</v>
      </c>
      <c r="F184" s="136" t="s">
        <v>7915</v>
      </c>
      <c r="G184" s="137" t="s">
        <v>2033</v>
      </c>
      <c r="H184" s="138">
        <v>1</v>
      </c>
      <c r="I184" s="139"/>
      <c r="J184" s="140">
        <f>ROUND(I184*H184,2)</f>
        <v>0</v>
      </c>
      <c r="K184" s="136" t="s">
        <v>43</v>
      </c>
      <c r="L184" s="34"/>
      <c r="M184" s="141" t="s">
        <v>43</v>
      </c>
      <c r="N184" s="142" t="s">
        <v>52</v>
      </c>
      <c r="P184" s="143">
        <f>O184*H184</f>
        <v>0</v>
      </c>
      <c r="Q184" s="143">
        <v>0</v>
      </c>
      <c r="R184" s="143">
        <f>Q184*H184</f>
        <v>0</v>
      </c>
      <c r="S184" s="143">
        <v>0</v>
      </c>
      <c r="T184" s="144">
        <f>S184*H184</f>
        <v>0</v>
      </c>
      <c r="AR184" s="145" t="s">
        <v>318</v>
      </c>
      <c r="AT184" s="145" t="s">
        <v>313</v>
      </c>
      <c r="AU184" s="145" t="s">
        <v>90</v>
      </c>
      <c r="AY184" s="18" t="s">
        <v>311</v>
      </c>
      <c r="BE184" s="146">
        <f>IF(N184="základní",J184,0)</f>
        <v>0</v>
      </c>
      <c r="BF184" s="146">
        <f>IF(N184="snížená",J184,0)</f>
        <v>0</v>
      </c>
      <c r="BG184" s="146">
        <f>IF(N184="zákl. přenesená",J184,0)</f>
        <v>0</v>
      </c>
      <c r="BH184" s="146">
        <f>IF(N184="sníž. přenesená",J184,0)</f>
        <v>0</v>
      </c>
      <c r="BI184" s="146">
        <f>IF(N184="nulová",J184,0)</f>
        <v>0</v>
      </c>
      <c r="BJ184" s="18" t="s">
        <v>88</v>
      </c>
      <c r="BK184" s="146">
        <f>ROUND(I184*H184,2)</f>
        <v>0</v>
      </c>
      <c r="BL184" s="18" t="s">
        <v>318</v>
      </c>
      <c r="BM184" s="145" t="s">
        <v>539</v>
      </c>
    </row>
    <row r="185" spans="2:65" s="1" customFormat="1" ht="19.5" x14ac:dyDescent="0.2">
      <c r="B185" s="34"/>
      <c r="D185" s="152" t="s">
        <v>668</v>
      </c>
      <c r="F185" s="182" t="s">
        <v>7916</v>
      </c>
      <c r="I185" s="149"/>
      <c r="L185" s="34"/>
      <c r="M185" s="150"/>
      <c r="T185" s="55"/>
      <c r="AT185" s="18" t="s">
        <v>668</v>
      </c>
      <c r="AU185" s="18" t="s">
        <v>90</v>
      </c>
    </row>
    <row r="186" spans="2:65" s="1" customFormat="1" ht="16.5" customHeight="1" x14ac:dyDescent="0.2">
      <c r="B186" s="34"/>
      <c r="C186" s="134" t="s">
        <v>427</v>
      </c>
      <c r="D186" s="134" t="s">
        <v>313</v>
      </c>
      <c r="E186" s="135" t="s">
        <v>7917</v>
      </c>
      <c r="F186" s="136" t="s">
        <v>7918</v>
      </c>
      <c r="G186" s="137" t="s">
        <v>2033</v>
      </c>
      <c r="H186" s="138">
        <v>3</v>
      </c>
      <c r="I186" s="139"/>
      <c r="J186" s="140">
        <f>ROUND(I186*H186,2)</f>
        <v>0</v>
      </c>
      <c r="K186" s="136" t="s">
        <v>43</v>
      </c>
      <c r="L186" s="34"/>
      <c r="M186" s="141" t="s">
        <v>43</v>
      </c>
      <c r="N186" s="142" t="s">
        <v>52</v>
      </c>
      <c r="P186" s="143">
        <f>O186*H186</f>
        <v>0</v>
      </c>
      <c r="Q186" s="143">
        <v>0</v>
      </c>
      <c r="R186" s="143">
        <f>Q186*H186</f>
        <v>0</v>
      </c>
      <c r="S186" s="143">
        <v>0</v>
      </c>
      <c r="T186" s="144">
        <f>S186*H186</f>
        <v>0</v>
      </c>
      <c r="AR186" s="145" t="s">
        <v>318</v>
      </c>
      <c r="AT186" s="145" t="s">
        <v>313</v>
      </c>
      <c r="AU186" s="145" t="s">
        <v>90</v>
      </c>
      <c r="AY186" s="18" t="s">
        <v>311</v>
      </c>
      <c r="BE186" s="146">
        <f>IF(N186="základní",J186,0)</f>
        <v>0</v>
      </c>
      <c r="BF186" s="146">
        <f>IF(N186="snížená",J186,0)</f>
        <v>0</v>
      </c>
      <c r="BG186" s="146">
        <f>IF(N186="zákl. přenesená",J186,0)</f>
        <v>0</v>
      </c>
      <c r="BH186" s="146">
        <f>IF(N186="sníž. přenesená",J186,0)</f>
        <v>0</v>
      </c>
      <c r="BI186" s="146">
        <f>IF(N186="nulová",J186,0)</f>
        <v>0</v>
      </c>
      <c r="BJ186" s="18" t="s">
        <v>88</v>
      </c>
      <c r="BK186" s="146">
        <f>ROUND(I186*H186,2)</f>
        <v>0</v>
      </c>
      <c r="BL186" s="18" t="s">
        <v>318</v>
      </c>
      <c r="BM186" s="145" t="s">
        <v>551</v>
      </c>
    </row>
    <row r="187" spans="2:65" s="1" customFormat="1" ht="19.5" x14ac:dyDescent="0.2">
      <c r="B187" s="34"/>
      <c r="D187" s="152" t="s">
        <v>668</v>
      </c>
      <c r="F187" s="182" t="s">
        <v>7919</v>
      </c>
      <c r="I187" s="149"/>
      <c r="L187" s="34"/>
      <c r="M187" s="150"/>
      <c r="T187" s="55"/>
      <c r="AT187" s="18" t="s">
        <v>668</v>
      </c>
      <c r="AU187" s="18" t="s">
        <v>90</v>
      </c>
    </row>
    <row r="188" spans="2:65" s="1" customFormat="1" ht="16.5" customHeight="1" x14ac:dyDescent="0.2">
      <c r="B188" s="34"/>
      <c r="C188" s="134" t="s">
        <v>208</v>
      </c>
      <c r="D188" s="134" t="s">
        <v>313</v>
      </c>
      <c r="E188" s="135" t="s">
        <v>7920</v>
      </c>
      <c r="F188" s="136" t="s">
        <v>7918</v>
      </c>
      <c r="G188" s="137" t="s">
        <v>2033</v>
      </c>
      <c r="H188" s="138">
        <v>1</v>
      </c>
      <c r="I188" s="139"/>
      <c r="J188" s="140">
        <f>ROUND(I188*H188,2)</f>
        <v>0</v>
      </c>
      <c r="K188" s="136" t="s">
        <v>43</v>
      </c>
      <c r="L188" s="34"/>
      <c r="M188" s="141" t="s">
        <v>43</v>
      </c>
      <c r="N188" s="142" t="s">
        <v>52</v>
      </c>
      <c r="P188" s="143">
        <f>O188*H188</f>
        <v>0</v>
      </c>
      <c r="Q188" s="143">
        <v>0</v>
      </c>
      <c r="R188" s="143">
        <f>Q188*H188</f>
        <v>0</v>
      </c>
      <c r="S188" s="143">
        <v>0</v>
      </c>
      <c r="T188" s="144">
        <f>S188*H188</f>
        <v>0</v>
      </c>
      <c r="AR188" s="145" t="s">
        <v>318</v>
      </c>
      <c r="AT188" s="145" t="s">
        <v>313</v>
      </c>
      <c r="AU188" s="145" t="s">
        <v>90</v>
      </c>
      <c r="AY188" s="18" t="s">
        <v>311</v>
      </c>
      <c r="BE188" s="146">
        <f>IF(N188="základní",J188,0)</f>
        <v>0</v>
      </c>
      <c r="BF188" s="146">
        <f>IF(N188="snížená",J188,0)</f>
        <v>0</v>
      </c>
      <c r="BG188" s="146">
        <f>IF(N188="zákl. přenesená",J188,0)</f>
        <v>0</v>
      </c>
      <c r="BH188" s="146">
        <f>IF(N188="sníž. přenesená",J188,0)</f>
        <v>0</v>
      </c>
      <c r="BI188" s="146">
        <f>IF(N188="nulová",J188,0)</f>
        <v>0</v>
      </c>
      <c r="BJ188" s="18" t="s">
        <v>88</v>
      </c>
      <c r="BK188" s="146">
        <f>ROUND(I188*H188,2)</f>
        <v>0</v>
      </c>
      <c r="BL188" s="18" t="s">
        <v>318</v>
      </c>
      <c r="BM188" s="145" t="s">
        <v>562</v>
      </c>
    </row>
    <row r="189" spans="2:65" s="1" customFormat="1" ht="19.5" x14ac:dyDescent="0.2">
      <c r="B189" s="34"/>
      <c r="D189" s="152" t="s">
        <v>668</v>
      </c>
      <c r="F189" s="182" t="s">
        <v>7921</v>
      </c>
      <c r="I189" s="149"/>
      <c r="L189" s="34"/>
      <c r="M189" s="150"/>
      <c r="T189" s="55"/>
      <c r="AT189" s="18" t="s">
        <v>668</v>
      </c>
      <c r="AU189" s="18" t="s">
        <v>90</v>
      </c>
    </row>
    <row r="190" spans="2:65" s="1" customFormat="1" ht="16.5" customHeight="1" x14ac:dyDescent="0.2">
      <c r="B190" s="34"/>
      <c r="C190" s="134" t="s">
        <v>438</v>
      </c>
      <c r="D190" s="134" t="s">
        <v>313</v>
      </c>
      <c r="E190" s="135" t="s">
        <v>7922</v>
      </c>
      <c r="F190" s="136" t="s">
        <v>7923</v>
      </c>
      <c r="G190" s="137" t="s">
        <v>2033</v>
      </c>
      <c r="H190" s="138">
        <v>1</v>
      </c>
      <c r="I190" s="139"/>
      <c r="J190" s="140">
        <f>ROUND(I190*H190,2)</f>
        <v>0</v>
      </c>
      <c r="K190" s="136" t="s">
        <v>43</v>
      </c>
      <c r="L190" s="34"/>
      <c r="M190" s="141" t="s">
        <v>43</v>
      </c>
      <c r="N190" s="142" t="s">
        <v>52</v>
      </c>
      <c r="P190" s="143">
        <f>O190*H190</f>
        <v>0</v>
      </c>
      <c r="Q190" s="143">
        <v>0</v>
      </c>
      <c r="R190" s="143">
        <f>Q190*H190</f>
        <v>0</v>
      </c>
      <c r="S190" s="143">
        <v>0</v>
      </c>
      <c r="T190" s="144">
        <f>S190*H190</f>
        <v>0</v>
      </c>
      <c r="AR190" s="145" t="s">
        <v>318</v>
      </c>
      <c r="AT190" s="145" t="s">
        <v>313</v>
      </c>
      <c r="AU190" s="145" t="s">
        <v>90</v>
      </c>
      <c r="AY190" s="18" t="s">
        <v>311</v>
      </c>
      <c r="BE190" s="146">
        <f>IF(N190="základní",J190,0)</f>
        <v>0</v>
      </c>
      <c r="BF190" s="146">
        <f>IF(N190="snížená",J190,0)</f>
        <v>0</v>
      </c>
      <c r="BG190" s="146">
        <f>IF(N190="zákl. přenesená",J190,0)</f>
        <v>0</v>
      </c>
      <c r="BH190" s="146">
        <f>IF(N190="sníž. přenesená",J190,0)</f>
        <v>0</v>
      </c>
      <c r="BI190" s="146">
        <f>IF(N190="nulová",J190,0)</f>
        <v>0</v>
      </c>
      <c r="BJ190" s="18" t="s">
        <v>88</v>
      </c>
      <c r="BK190" s="146">
        <f>ROUND(I190*H190,2)</f>
        <v>0</v>
      </c>
      <c r="BL190" s="18" t="s">
        <v>318</v>
      </c>
      <c r="BM190" s="145" t="s">
        <v>575</v>
      </c>
    </row>
    <row r="191" spans="2:65" s="1" customFormat="1" ht="19.5" x14ac:dyDescent="0.2">
      <c r="B191" s="34"/>
      <c r="D191" s="152" t="s">
        <v>668</v>
      </c>
      <c r="F191" s="182" t="s">
        <v>7924</v>
      </c>
      <c r="I191" s="149"/>
      <c r="L191" s="34"/>
      <c r="M191" s="150"/>
      <c r="T191" s="55"/>
      <c r="AT191" s="18" t="s">
        <v>668</v>
      </c>
      <c r="AU191" s="18" t="s">
        <v>90</v>
      </c>
    </row>
    <row r="192" spans="2:65" s="1" customFormat="1" ht="16.5" customHeight="1" x14ac:dyDescent="0.2">
      <c r="B192" s="34"/>
      <c r="C192" s="134" t="s">
        <v>7</v>
      </c>
      <c r="D192" s="134" t="s">
        <v>313</v>
      </c>
      <c r="E192" s="135" t="s">
        <v>7925</v>
      </c>
      <c r="F192" s="136" t="s">
        <v>7926</v>
      </c>
      <c r="G192" s="137" t="s">
        <v>2033</v>
      </c>
      <c r="H192" s="138">
        <v>1</v>
      </c>
      <c r="I192" s="139"/>
      <c r="J192" s="140">
        <f>ROUND(I192*H192,2)</f>
        <v>0</v>
      </c>
      <c r="K192" s="136" t="s">
        <v>43</v>
      </c>
      <c r="L192" s="34"/>
      <c r="M192" s="141" t="s">
        <v>43</v>
      </c>
      <c r="N192" s="142" t="s">
        <v>52</v>
      </c>
      <c r="P192" s="143">
        <f>O192*H192</f>
        <v>0</v>
      </c>
      <c r="Q192" s="143">
        <v>0</v>
      </c>
      <c r="R192" s="143">
        <f>Q192*H192</f>
        <v>0</v>
      </c>
      <c r="S192" s="143">
        <v>0</v>
      </c>
      <c r="T192" s="144">
        <f>S192*H192</f>
        <v>0</v>
      </c>
      <c r="AR192" s="145" t="s">
        <v>318</v>
      </c>
      <c r="AT192" s="145" t="s">
        <v>313</v>
      </c>
      <c r="AU192" s="145" t="s">
        <v>90</v>
      </c>
      <c r="AY192" s="18" t="s">
        <v>311</v>
      </c>
      <c r="BE192" s="146">
        <f>IF(N192="základní",J192,0)</f>
        <v>0</v>
      </c>
      <c r="BF192" s="146">
        <f>IF(N192="snížená",J192,0)</f>
        <v>0</v>
      </c>
      <c r="BG192" s="146">
        <f>IF(N192="zákl. přenesená",J192,0)</f>
        <v>0</v>
      </c>
      <c r="BH192" s="146">
        <f>IF(N192="sníž. přenesená",J192,0)</f>
        <v>0</v>
      </c>
      <c r="BI192" s="146">
        <f>IF(N192="nulová",J192,0)</f>
        <v>0</v>
      </c>
      <c r="BJ192" s="18" t="s">
        <v>88</v>
      </c>
      <c r="BK192" s="146">
        <f>ROUND(I192*H192,2)</f>
        <v>0</v>
      </c>
      <c r="BL192" s="18" t="s">
        <v>318</v>
      </c>
      <c r="BM192" s="145" t="s">
        <v>588</v>
      </c>
    </row>
    <row r="193" spans="2:65" s="1" customFormat="1" ht="19.5" x14ac:dyDescent="0.2">
      <c r="B193" s="34"/>
      <c r="D193" s="152" t="s">
        <v>668</v>
      </c>
      <c r="F193" s="182" t="s">
        <v>7927</v>
      </c>
      <c r="I193" s="149"/>
      <c r="L193" s="34"/>
      <c r="M193" s="150"/>
      <c r="T193" s="55"/>
      <c r="AT193" s="18" t="s">
        <v>668</v>
      </c>
      <c r="AU193" s="18" t="s">
        <v>90</v>
      </c>
    </row>
    <row r="194" spans="2:65" s="1" customFormat="1" ht="16.5" customHeight="1" x14ac:dyDescent="0.2">
      <c r="B194" s="34"/>
      <c r="C194" s="172" t="s">
        <v>455</v>
      </c>
      <c r="D194" s="172" t="s">
        <v>634</v>
      </c>
      <c r="E194" s="173" t="s">
        <v>7928</v>
      </c>
      <c r="F194" s="174" t="s">
        <v>7929</v>
      </c>
      <c r="G194" s="175" t="s">
        <v>2033</v>
      </c>
      <c r="H194" s="176">
        <v>1</v>
      </c>
      <c r="I194" s="177"/>
      <c r="J194" s="178">
        <f>ROUND(I194*H194,2)</f>
        <v>0</v>
      </c>
      <c r="K194" s="174" t="s">
        <v>43</v>
      </c>
      <c r="L194" s="179"/>
      <c r="M194" s="180" t="s">
        <v>43</v>
      </c>
      <c r="N194" s="181" t="s">
        <v>52</v>
      </c>
      <c r="P194" s="143">
        <f>O194*H194</f>
        <v>0</v>
      </c>
      <c r="Q194" s="143">
        <v>0</v>
      </c>
      <c r="R194" s="143">
        <f>Q194*H194</f>
        <v>0</v>
      </c>
      <c r="S194" s="143">
        <v>0</v>
      </c>
      <c r="T194" s="144">
        <f>S194*H194</f>
        <v>0</v>
      </c>
      <c r="AR194" s="145" t="s">
        <v>362</v>
      </c>
      <c r="AT194" s="145" t="s">
        <v>634</v>
      </c>
      <c r="AU194" s="145" t="s">
        <v>90</v>
      </c>
      <c r="AY194" s="18" t="s">
        <v>311</v>
      </c>
      <c r="BE194" s="146">
        <f>IF(N194="základní",J194,0)</f>
        <v>0</v>
      </c>
      <c r="BF194" s="146">
        <f>IF(N194="snížená",J194,0)</f>
        <v>0</v>
      </c>
      <c r="BG194" s="146">
        <f>IF(N194="zákl. přenesená",J194,0)</f>
        <v>0</v>
      </c>
      <c r="BH194" s="146">
        <f>IF(N194="sníž. přenesená",J194,0)</f>
        <v>0</v>
      </c>
      <c r="BI194" s="146">
        <f>IF(N194="nulová",J194,0)</f>
        <v>0</v>
      </c>
      <c r="BJ194" s="18" t="s">
        <v>88</v>
      </c>
      <c r="BK194" s="146">
        <f>ROUND(I194*H194,2)</f>
        <v>0</v>
      </c>
      <c r="BL194" s="18" t="s">
        <v>318</v>
      </c>
      <c r="BM194" s="145" t="s">
        <v>599</v>
      </c>
    </row>
    <row r="195" spans="2:65" s="1" customFormat="1" ht="19.5" x14ac:dyDescent="0.2">
      <c r="B195" s="34"/>
      <c r="D195" s="152" t="s">
        <v>668</v>
      </c>
      <c r="F195" s="182" t="s">
        <v>7930</v>
      </c>
      <c r="I195" s="149"/>
      <c r="L195" s="34"/>
      <c r="M195" s="150"/>
      <c r="T195" s="55"/>
      <c r="AT195" s="18" t="s">
        <v>668</v>
      </c>
      <c r="AU195" s="18" t="s">
        <v>90</v>
      </c>
    </row>
    <row r="196" spans="2:65" s="1" customFormat="1" ht="16.5" customHeight="1" x14ac:dyDescent="0.2">
      <c r="B196" s="34"/>
      <c r="C196" s="134" t="s">
        <v>462</v>
      </c>
      <c r="D196" s="134" t="s">
        <v>313</v>
      </c>
      <c r="E196" s="135" t="s">
        <v>7931</v>
      </c>
      <c r="F196" s="136" t="s">
        <v>7932</v>
      </c>
      <c r="G196" s="137" t="s">
        <v>2033</v>
      </c>
      <c r="H196" s="138">
        <v>1</v>
      </c>
      <c r="I196" s="139"/>
      <c r="J196" s="140">
        <f>ROUND(I196*H196,2)</f>
        <v>0</v>
      </c>
      <c r="K196" s="136" t="s">
        <v>43</v>
      </c>
      <c r="L196" s="34"/>
      <c r="M196" s="141" t="s">
        <v>43</v>
      </c>
      <c r="N196" s="142" t="s">
        <v>52</v>
      </c>
      <c r="P196" s="143">
        <f>O196*H196</f>
        <v>0</v>
      </c>
      <c r="Q196" s="143">
        <v>0</v>
      </c>
      <c r="R196" s="143">
        <f>Q196*H196</f>
        <v>0</v>
      </c>
      <c r="S196" s="143">
        <v>0</v>
      </c>
      <c r="T196" s="144">
        <f>S196*H196</f>
        <v>0</v>
      </c>
      <c r="AR196" s="145" t="s">
        <v>318</v>
      </c>
      <c r="AT196" s="145" t="s">
        <v>313</v>
      </c>
      <c r="AU196" s="145" t="s">
        <v>90</v>
      </c>
      <c r="AY196" s="18" t="s">
        <v>311</v>
      </c>
      <c r="BE196" s="146">
        <f>IF(N196="základní",J196,0)</f>
        <v>0</v>
      </c>
      <c r="BF196" s="146">
        <f>IF(N196="snížená",J196,0)</f>
        <v>0</v>
      </c>
      <c r="BG196" s="146">
        <f>IF(N196="zákl. přenesená",J196,0)</f>
        <v>0</v>
      </c>
      <c r="BH196" s="146">
        <f>IF(N196="sníž. přenesená",J196,0)</f>
        <v>0</v>
      </c>
      <c r="BI196" s="146">
        <f>IF(N196="nulová",J196,0)</f>
        <v>0</v>
      </c>
      <c r="BJ196" s="18" t="s">
        <v>88</v>
      </c>
      <c r="BK196" s="146">
        <f>ROUND(I196*H196,2)</f>
        <v>0</v>
      </c>
      <c r="BL196" s="18" t="s">
        <v>318</v>
      </c>
      <c r="BM196" s="145" t="s">
        <v>611</v>
      </c>
    </row>
    <row r="197" spans="2:65" s="1" customFormat="1" ht="19.5" x14ac:dyDescent="0.2">
      <c r="B197" s="34"/>
      <c r="D197" s="152" t="s">
        <v>668</v>
      </c>
      <c r="F197" s="182" t="s">
        <v>7933</v>
      </c>
      <c r="I197" s="149"/>
      <c r="L197" s="34"/>
      <c r="M197" s="150"/>
      <c r="T197" s="55"/>
      <c r="AT197" s="18" t="s">
        <v>668</v>
      </c>
      <c r="AU197" s="18" t="s">
        <v>90</v>
      </c>
    </row>
    <row r="198" spans="2:65" s="1" customFormat="1" ht="16.5" customHeight="1" x14ac:dyDescent="0.2">
      <c r="B198" s="34"/>
      <c r="C198" s="134" t="s">
        <v>476</v>
      </c>
      <c r="D198" s="134" t="s">
        <v>313</v>
      </c>
      <c r="E198" s="135" t="s">
        <v>7934</v>
      </c>
      <c r="F198" s="136" t="s">
        <v>7935</v>
      </c>
      <c r="G198" s="137" t="s">
        <v>2033</v>
      </c>
      <c r="H198" s="138">
        <v>1</v>
      </c>
      <c r="I198" s="139"/>
      <c r="J198" s="140">
        <f>ROUND(I198*H198,2)</f>
        <v>0</v>
      </c>
      <c r="K198" s="136" t="s">
        <v>43</v>
      </c>
      <c r="L198" s="34"/>
      <c r="M198" s="141" t="s">
        <v>43</v>
      </c>
      <c r="N198" s="142" t="s">
        <v>52</v>
      </c>
      <c r="P198" s="143">
        <f>O198*H198</f>
        <v>0</v>
      </c>
      <c r="Q198" s="143">
        <v>0</v>
      </c>
      <c r="R198" s="143">
        <f>Q198*H198</f>
        <v>0</v>
      </c>
      <c r="S198" s="143">
        <v>0</v>
      </c>
      <c r="T198" s="144">
        <f>S198*H198</f>
        <v>0</v>
      </c>
      <c r="AR198" s="145" t="s">
        <v>318</v>
      </c>
      <c r="AT198" s="145" t="s">
        <v>313</v>
      </c>
      <c r="AU198" s="145" t="s">
        <v>90</v>
      </c>
      <c r="AY198" s="18" t="s">
        <v>311</v>
      </c>
      <c r="BE198" s="146">
        <f>IF(N198="základní",J198,0)</f>
        <v>0</v>
      </c>
      <c r="BF198" s="146">
        <f>IF(N198="snížená",J198,0)</f>
        <v>0</v>
      </c>
      <c r="BG198" s="146">
        <f>IF(N198="zákl. přenesená",J198,0)</f>
        <v>0</v>
      </c>
      <c r="BH198" s="146">
        <f>IF(N198="sníž. přenesená",J198,0)</f>
        <v>0</v>
      </c>
      <c r="BI198" s="146">
        <f>IF(N198="nulová",J198,0)</f>
        <v>0</v>
      </c>
      <c r="BJ198" s="18" t="s">
        <v>88</v>
      </c>
      <c r="BK198" s="146">
        <f>ROUND(I198*H198,2)</f>
        <v>0</v>
      </c>
      <c r="BL198" s="18" t="s">
        <v>318</v>
      </c>
      <c r="BM198" s="145" t="s">
        <v>622</v>
      </c>
    </row>
    <row r="199" spans="2:65" s="1" customFormat="1" ht="19.5" x14ac:dyDescent="0.2">
      <c r="B199" s="34"/>
      <c r="D199" s="152" t="s">
        <v>668</v>
      </c>
      <c r="F199" s="182" t="s">
        <v>7936</v>
      </c>
      <c r="I199" s="149"/>
      <c r="L199" s="34"/>
      <c r="M199" s="150"/>
      <c r="T199" s="55"/>
      <c r="AT199" s="18" t="s">
        <v>668</v>
      </c>
      <c r="AU199" s="18" t="s">
        <v>90</v>
      </c>
    </row>
    <row r="200" spans="2:65" s="1" customFormat="1" ht="21.75" customHeight="1" x14ac:dyDescent="0.2">
      <c r="B200" s="34"/>
      <c r="C200" s="134" t="s">
        <v>481</v>
      </c>
      <c r="D200" s="134" t="s">
        <v>313</v>
      </c>
      <c r="E200" s="135" t="s">
        <v>7937</v>
      </c>
      <c r="F200" s="136" t="s">
        <v>7938</v>
      </c>
      <c r="G200" s="137" t="s">
        <v>2033</v>
      </c>
      <c r="H200" s="138">
        <v>2</v>
      </c>
      <c r="I200" s="139"/>
      <c r="J200" s="140">
        <f>ROUND(I200*H200,2)</f>
        <v>0</v>
      </c>
      <c r="K200" s="136" t="s">
        <v>43</v>
      </c>
      <c r="L200" s="34"/>
      <c r="M200" s="141" t="s">
        <v>43</v>
      </c>
      <c r="N200" s="142" t="s">
        <v>52</v>
      </c>
      <c r="P200" s="143">
        <f>O200*H200</f>
        <v>0</v>
      </c>
      <c r="Q200" s="143">
        <v>0</v>
      </c>
      <c r="R200" s="143">
        <f>Q200*H200</f>
        <v>0</v>
      </c>
      <c r="S200" s="143">
        <v>0</v>
      </c>
      <c r="T200" s="144">
        <f>S200*H200</f>
        <v>0</v>
      </c>
      <c r="AR200" s="145" t="s">
        <v>318</v>
      </c>
      <c r="AT200" s="145" t="s">
        <v>313</v>
      </c>
      <c r="AU200" s="145" t="s">
        <v>90</v>
      </c>
      <c r="AY200" s="18" t="s">
        <v>311</v>
      </c>
      <c r="BE200" s="146">
        <f>IF(N200="základní",J200,0)</f>
        <v>0</v>
      </c>
      <c r="BF200" s="146">
        <f>IF(N200="snížená",J200,0)</f>
        <v>0</v>
      </c>
      <c r="BG200" s="146">
        <f>IF(N200="zákl. přenesená",J200,0)</f>
        <v>0</v>
      </c>
      <c r="BH200" s="146">
        <f>IF(N200="sníž. přenesená",J200,0)</f>
        <v>0</v>
      </c>
      <c r="BI200" s="146">
        <f>IF(N200="nulová",J200,0)</f>
        <v>0</v>
      </c>
      <c r="BJ200" s="18" t="s">
        <v>88</v>
      </c>
      <c r="BK200" s="146">
        <f>ROUND(I200*H200,2)</f>
        <v>0</v>
      </c>
      <c r="BL200" s="18" t="s">
        <v>318</v>
      </c>
      <c r="BM200" s="145" t="s">
        <v>633</v>
      </c>
    </row>
    <row r="201" spans="2:65" s="1" customFormat="1" ht="19.5" x14ac:dyDescent="0.2">
      <c r="B201" s="34"/>
      <c r="D201" s="152" t="s">
        <v>668</v>
      </c>
      <c r="F201" s="182" t="s">
        <v>7939</v>
      </c>
      <c r="I201" s="149"/>
      <c r="L201" s="34"/>
      <c r="M201" s="150"/>
      <c r="T201" s="55"/>
      <c r="AT201" s="18" t="s">
        <v>668</v>
      </c>
      <c r="AU201" s="18" t="s">
        <v>90</v>
      </c>
    </row>
    <row r="202" spans="2:65" s="11" customFormat="1" ht="22.9" customHeight="1" x14ac:dyDescent="0.2">
      <c r="B202" s="122"/>
      <c r="D202" s="123" t="s">
        <v>80</v>
      </c>
      <c r="E202" s="132" t="s">
        <v>7412</v>
      </c>
      <c r="F202" s="132" t="s">
        <v>7940</v>
      </c>
      <c r="I202" s="125"/>
      <c r="J202" s="133">
        <f>BK202</f>
        <v>0</v>
      </c>
      <c r="L202" s="122"/>
      <c r="M202" s="127"/>
      <c r="P202" s="128">
        <f>SUM(P203:P210)</f>
        <v>0</v>
      </c>
      <c r="R202" s="128">
        <f>SUM(R203:R210)</f>
        <v>0</v>
      </c>
      <c r="T202" s="129">
        <f>SUM(T203:T210)</f>
        <v>0</v>
      </c>
      <c r="AR202" s="123" t="s">
        <v>88</v>
      </c>
      <c r="AT202" s="130" t="s">
        <v>80</v>
      </c>
      <c r="AU202" s="130" t="s">
        <v>88</v>
      </c>
      <c r="AY202" s="123" t="s">
        <v>311</v>
      </c>
      <c r="BK202" s="131">
        <f>SUM(BK203:BK210)</f>
        <v>0</v>
      </c>
    </row>
    <row r="203" spans="2:65" s="1" customFormat="1" ht="16.5" customHeight="1" x14ac:dyDescent="0.2">
      <c r="B203" s="34"/>
      <c r="C203" s="134" t="s">
        <v>490</v>
      </c>
      <c r="D203" s="134" t="s">
        <v>313</v>
      </c>
      <c r="E203" s="135" t="s">
        <v>7941</v>
      </c>
      <c r="F203" s="136" t="s">
        <v>7942</v>
      </c>
      <c r="G203" s="137" t="s">
        <v>2033</v>
      </c>
      <c r="H203" s="138">
        <v>3</v>
      </c>
      <c r="I203" s="139"/>
      <c r="J203" s="140">
        <f>ROUND(I203*H203,2)</f>
        <v>0</v>
      </c>
      <c r="K203" s="136" t="s">
        <v>43</v>
      </c>
      <c r="L203" s="34"/>
      <c r="M203" s="141" t="s">
        <v>43</v>
      </c>
      <c r="N203" s="142" t="s">
        <v>52</v>
      </c>
      <c r="P203" s="143">
        <f>O203*H203</f>
        <v>0</v>
      </c>
      <c r="Q203" s="143">
        <v>0</v>
      </c>
      <c r="R203" s="143">
        <f>Q203*H203</f>
        <v>0</v>
      </c>
      <c r="S203" s="143">
        <v>0</v>
      </c>
      <c r="T203" s="144">
        <f>S203*H203</f>
        <v>0</v>
      </c>
      <c r="AR203" s="145" t="s">
        <v>318</v>
      </c>
      <c r="AT203" s="145" t="s">
        <v>313</v>
      </c>
      <c r="AU203" s="145" t="s">
        <v>90</v>
      </c>
      <c r="AY203" s="18" t="s">
        <v>311</v>
      </c>
      <c r="BE203" s="146">
        <f>IF(N203="základní",J203,0)</f>
        <v>0</v>
      </c>
      <c r="BF203" s="146">
        <f>IF(N203="snížená",J203,0)</f>
        <v>0</v>
      </c>
      <c r="BG203" s="146">
        <f>IF(N203="zákl. přenesená",J203,0)</f>
        <v>0</v>
      </c>
      <c r="BH203" s="146">
        <f>IF(N203="sníž. přenesená",J203,0)</f>
        <v>0</v>
      </c>
      <c r="BI203" s="146">
        <f>IF(N203="nulová",J203,0)</f>
        <v>0</v>
      </c>
      <c r="BJ203" s="18" t="s">
        <v>88</v>
      </c>
      <c r="BK203" s="146">
        <f>ROUND(I203*H203,2)</f>
        <v>0</v>
      </c>
      <c r="BL203" s="18" t="s">
        <v>318</v>
      </c>
      <c r="BM203" s="145" t="s">
        <v>645</v>
      </c>
    </row>
    <row r="204" spans="2:65" s="1" customFormat="1" ht="19.5" x14ac:dyDescent="0.2">
      <c r="B204" s="34"/>
      <c r="D204" s="152" t="s">
        <v>668</v>
      </c>
      <c r="F204" s="182" t="s">
        <v>7943</v>
      </c>
      <c r="I204" s="149"/>
      <c r="L204" s="34"/>
      <c r="M204" s="150"/>
      <c r="T204" s="55"/>
      <c r="AT204" s="18" t="s">
        <v>668</v>
      </c>
      <c r="AU204" s="18" t="s">
        <v>90</v>
      </c>
    </row>
    <row r="205" spans="2:65" s="1" customFormat="1" ht="16.5" customHeight="1" x14ac:dyDescent="0.2">
      <c r="B205" s="34"/>
      <c r="C205" s="134" t="s">
        <v>495</v>
      </c>
      <c r="D205" s="134" t="s">
        <v>313</v>
      </c>
      <c r="E205" s="135" t="s">
        <v>7944</v>
      </c>
      <c r="F205" s="136" t="s">
        <v>7945</v>
      </c>
      <c r="G205" s="137" t="s">
        <v>2109</v>
      </c>
      <c r="H205" s="138">
        <v>3</v>
      </c>
      <c r="I205" s="139"/>
      <c r="J205" s="140">
        <f>ROUND(I205*H205,2)</f>
        <v>0</v>
      </c>
      <c r="K205" s="136" t="s">
        <v>43</v>
      </c>
      <c r="L205" s="34"/>
      <c r="M205" s="141" t="s">
        <v>43</v>
      </c>
      <c r="N205" s="142" t="s">
        <v>52</v>
      </c>
      <c r="P205" s="143">
        <f>O205*H205</f>
        <v>0</v>
      </c>
      <c r="Q205" s="143">
        <v>0</v>
      </c>
      <c r="R205" s="143">
        <f>Q205*H205</f>
        <v>0</v>
      </c>
      <c r="S205" s="143">
        <v>0</v>
      </c>
      <c r="T205" s="144">
        <f>S205*H205</f>
        <v>0</v>
      </c>
      <c r="AR205" s="145" t="s">
        <v>318</v>
      </c>
      <c r="AT205" s="145" t="s">
        <v>313</v>
      </c>
      <c r="AU205" s="145" t="s">
        <v>90</v>
      </c>
      <c r="AY205" s="18" t="s">
        <v>311</v>
      </c>
      <c r="BE205" s="146">
        <f>IF(N205="základní",J205,0)</f>
        <v>0</v>
      </c>
      <c r="BF205" s="146">
        <f>IF(N205="snížená",J205,0)</f>
        <v>0</v>
      </c>
      <c r="BG205" s="146">
        <f>IF(N205="zákl. přenesená",J205,0)</f>
        <v>0</v>
      </c>
      <c r="BH205" s="146">
        <f>IF(N205="sníž. přenesená",J205,0)</f>
        <v>0</v>
      </c>
      <c r="BI205" s="146">
        <f>IF(N205="nulová",J205,0)</f>
        <v>0</v>
      </c>
      <c r="BJ205" s="18" t="s">
        <v>88</v>
      </c>
      <c r="BK205" s="146">
        <f>ROUND(I205*H205,2)</f>
        <v>0</v>
      </c>
      <c r="BL205" s="18" t="s">
        <v>318</v>
      </c>
      <c r="BM205" s="145" t="s">
        <v>657</v>
      </c>
    </row>
    <row r="206" spans="2:65" s="1" customFormat="1" ht="16.5" customHeight="1" x14ac:dyDescent="0.2">
      <c r="B206" s="34"/>
      <c r="C206" s="134" t="s">
        <v>502</v>
      </c>
      <c r="D206" s="134" t="s">
        <v>313</v>
      </c>
      <c r="E206" s="135" t="s">
        <v>7946</v>
      </c>
      <c r="F206" s="136" t="s">
        <v>7947</v>
      </c>
      <c r="G206" s="137" t="s">
        <v>2109</v>
      </c>
      <c r="H206" s="138">
        <v>2</v>
      </c>
      <c r="I206" s="139"/>
      <c r="J206" s="140">
        <f>ROUND(I206*H206,2)</f>
        <v>0</v>
      </c>
      <c r="K206" s="136" t="s">
        <v>43</v>
      </c>
      <c r="L206" s="34"/>
      <c r="M206" s="141" t="s">
        <v>43</v>
      </c>
      <c r="N206" s="142" t="s">
        <v>52</v>
      </c>
      <c r="P206" s="143">
        <f>O206*H206</f>
        <v>0</v>
      </c>
      <c r="Q206" s="143">
        <v>0</v>
      </c>
      <c r="R206" s="143">
        <f>Q206*H206</f>
        <v>0</v>
      </c>
      <c r="S206" s="143">
        <v>0</v>
      </c>
      <c r="T206" s="144">
        <f>S206*H206</f>
        <v>0</v>
      </c>
      <c r="AR206" s="145" t="s">
        <v>318</v>
      </c>
      <c r="AT206" s="145" t="s">
        <v>313</v>
      </c>
      <c r="AU206" s="145" t="s">
        <v>90</v>
      </c>
      <c r="AY206" s="18" t="s">
        <v>311</v>
      </c>
      <c r="BE206" s="146">
        <f>IF(N206="základní",J206,0)</f>
        <v>0</v>
      </c>
      <c r="BF206" s="146">
        <f>IF(N206="snížená",J206,0)</f>
        <v>0</v>
      </c>
      <c r="BG206" s="146">
        <f>IF(N206="zákl. přenesená",J206,0)</f>
        <v>0</v>
      </c>
      <c r="BH206" s="146">
        <f>IF(N206="sníž. přenesená",J206,0)</f>
        <v>0</v>
      </c>
      <c r="BI206" s="146">
        <f>IF(N206="nulová",J206,0)</f>
        <v>0</v>
      </c>
      <c r="BJ206" s="18" t="s">
        <v>88</v>
      </c>
      <c r="BK206" s="146">
        <f>ROUND(I206*H206,2)</f>
        <v>0</v>
      </c>
      <c r="BL206" s="18" t="s">
        <v>318</v>
      </c>
      <c r="BM206" s="145" t="s">
        <v>672</v>
      </c>
    </row>
    <row r="207" spans="2:65" s="1" customFormat="1" ht="16.5" customHeight="1" x14ac:dyDescent="0.2">
      <c r="B207" s="34"/>
      <c r="C207" s="134" t="s">
        <v>510</v>
      </c>
      <c r="D207" s="134" t="s">
        <v>313</v>
      </c>
      <c r="E207" s="135" t="s">
        <v>7948</v>
      </c>
      <c r="F207" s="136" t="s">
        <v>7949</v>
      </c>
      <c r="G207" s="137" t="s">
        <v>2109</v>
      </c>
      <c r="H207" s="138">
        <v>6</v>
      </c>
      <c r="I207" s="139"/>
      <c r="J207" s="140">
        <f>ROUND(I207*H207,2)</f>
        <v>0</v>
      </c>
      <c r="K207" s="136" t="s">
        <v>43</v>
      </c>
      <c r="L207" s="34"/>
      <c r="M207" s="141" t="s">
        <v>43</v>
      </c>
      <c r="N207" s="142" t="s">
        <v>52</v>
      </c>
      <c r="P207" s="143">
        <f>O207*H207</f>
        <v>0</v>
      </c>
      <c r="Q207" s="143">
        <v>0</v>
      </c>
      <c r="R207" s="143">
        <f>Q207*H207</f>
        <v>0</v>
      </c>
      <c r="S207" s="143">
        <v>0</v>
      </c>
      <c r="T207" s="144">
        <f>S207*H207</f>
        <v>0</v>
      </c>
      <c r="AR207" s="145" t="s">
        <v>318</v>
      </c>
      <c r="AT207" s="145" t="s">
        <v>313</v>
      </c>
      <c r="AU207" s="145" t="s">
        <v>90</v>
      </c>
      <c r="AY207" s="18" t="s">
        <v>311</v>
      </c>
      <c r="BE207" s="146">
        <f>IF(N207="základní",J207,0)</f>
        <v>0</v>
      </c>
      <c r="BF207" s="146">
        <f>IF(N207="snížená",J207,0)</f>
        <v>0</v>
      </c>
      <c r="BG207" s="146">
        <f>IF(N207="zákl. přenesená",J207,0)</f>
        <v>0</v>
      </c>
      <c r="BH207" s="146">
        <f>IF(N207="sníž. přenesená",J207,0)</f>
        <v>0</v>
      </c>
      <c r="BI207" s="146">
        <f>IF(N207="nulová",J207,0)</f>
        <v>0</v>
      </c>
      <c r="BJ207" s="18" t="s">
        <v>88</v>
      </c>
      <c r="BK207" s="146">
        <f>ROUND(I207*H207,2)</f>
        <v>0</v>
      </c>
      <c r="BL207" s="18" t="s">
        <v>318</v>
      </c>
      <c r="BM207" s="145" t="s">
        <v>686</v>
      </c>
    </row>
    <row r="208" spans="2:65" s="1" customFormat="1" ht="16.5" customHeight="1" x14ac:dyDescent="0.2">
      <c r="B208" s="34"/>
      <c r="C208" s="134" t="s">
        <v>518</v>
      </c>
      <c r="D208" s="134" t="s">
        <v>313</v>
      </c>
      <c r="E208" s="135" t="s">
        <v>7950</v>
      </c>
      <c r="F208" s="136" t="s">
        <v>7951</v>
      </c>
      <c r="G208" s="137" t="s">
        <v>2109</v>
      </c>
      <c r="H208" s="138">
        <v>4</v>
      </c>
      <c r="I208" s="139"/>
      <c r="J208" s="140">
        <f>ROUND(I208*H208,2)</f>
        <v>0</v>
      </c>
      <c r="K208" s="136" t="s">
        <v>43</v>
      </c>
      <c r="L208" s="34"/>
      <c r="M208" s="141" t="s">
        <v>43</v>
      </c>
      <c r="N208" s="142" t="s">
        <v>52</v>
      </c>
      <c r="P208" s="143">
        <f>O208*H208</f>
        <v>0</v>
      </c>
      <c r="Q208" s="143">
        <v>0</v>
      </c>
      <c r="R208" s="143">
        <f>Q208*H208</f>
        <v>0</v>
      </c>
      <c r="S208" s="143">
        <v>0</v>
      </c>
      <c r="T208" s="144">
        <f>S208*H208</f>
        <v>0</v>
      </c>
      <c r="AR208" s="145" t="s">
        <v>318</v>
      </c>
      <c r="AT208" s="145" t="s">
        <v>313</v>
      </c>
      <c r="AU208" s="145" t="s">
        <v>90</v>
      </c>
      <c r="AY208" s="18" t="s">
        <v>311</v>
      </c>
      <c r="BE208" s="146">
        <f>IF(N208="základní",J208,0)</f>
        <v>0</v>
      </c>
      <c r="BF208" s="146">
        <f>IF(N208="snížená",J208,0)</f>
        <v>0</v>
      </c>
      <c r="BG208" s="146">
        <f>IF(N208="zákl. přenesená",J208,0)</f>
        <v>0</v>
      </c>
      <c r="BH208" s="146">
        <f>IF(N208="sníž. přenesená",J208,0)</f>
        <v>0</v>
      </c>
      <c r="BI208" s="146">
        <f>IF(N208="nulová",J208,0)</f>
        <v>0</v>
      </c>
      <c r="BJ208" s="18" t="s">
        <v>88</v>
      </c>
      <c r="BK208" s="146">
        <f>ROUND(I208*H208,2)</f>
        <v>0</v>
      </c>
      <c r="BL208" s="18" t="s">
        <v>318</v>
      </c>
      <c r="BM208" s="145" t="s">
        <v>698</v>
      </c>
    </row>
    <row r="209" spans="2:65" s="1" customFormat="1" ht="21.75" customHeight="1" x14ac:dyDescent="0.2">
      <c r="B209" s="34"/>
      <c r="C209" s="134" t="s">
        <v>523</v>
      </c>
      <c r="D209" s="134" t="s">
        <v>313</v>
      </c>
      <c r="E209" s="135" t="s">
        <v>7952</v>
      </c>
      <c r="F209" s="136" t="s">
        <v>7953</v>
      </c>
      <c r="G209" s="137" t="s">
        <v>2033</v>
      </c>
      <c r="H209" s="138">
        <v>1</v>
      </c>
      <c r="I209" s="139"/>
      <c r="J209" s="140">
        <f>ROUND(I209*H209,2)</f>
        <v>0</v>
      </c>
      <c r="K209" s="136" t="s">
        <v>43</v>
      </c>
      <c r="L209" s="34"/>
      <c r="M209" s="141" t="s">
        <v>43</v>
      </c>
      <c r="N209" s="142" t="s">
        <v>52</v>
      </c>
      <c r="P209" s="143">
        <f>O209*H209</f>
        <v>0</v>
      </c>
      <c r="Q209" s="143">
        <v>0</v>
      </c>
      <c r="R209" s="143">
        <f>Q209*H209</f>
        <v>0</v>
      </c>
      <c r="S209" s="143">
        <v>0</v>
      </c>
      <c r="T209" s="144">
        <f>S209*H209</f>
        <v>0</v>
      </c>
      <c r="AR209" s="145" t="s">
        <v>318</v>
      </c>
      <c r="AT209" s="145" t="s">
        <v>313</v>
      </c>
      <c r="AU209" s="145" t="s">
        <v>90</v>
      </c>
      <c r="AY209" s="18" t="s">
        <v>311</v>
      </c>
      <c r="BE209" s="146">
        <f>IF(N209="základní",J209,0)</f>
        <v>0</v>
      </c>
      <c r="BF209" s="146">
        <f>IF(N209="snížená",J209,0)</f>
        <v>0</v>
      </c>
      <c r="BG209" s="146">
        <f>IF(N209="zákl. přenesená",J209,0)</f>
        <v>0</v>
      </c>
      <c r="BH209" s="146">
        <f>IF(N209="sníž. přenesená",J209,0)</f>
        <v>0</v>
      </c>
      <c r="BI209" s="146">
        <f>IF(N209="nulová",J209,0)</f>
        <v>0</v>
      </c>
      <c r="BJ209" s="18" t="s">
        <v>88</v>
      </c>
      <c r="BK209" s="146">
        <f>ROUND(I209*H209,2)</f>
        <v>0</v>
      </c>
      <c r="BL209" s="18" t="s">
        <v>318</v>
      </c>
      <c r="BM209" s="145" t="s">
        <v>709</v>
      </c>
    </row>
    <row r="210" spans="2:65" s="1" customFormat="1" ht="19.5" x14ac:dyDescent="0.2">
      <c r="B210" s="34"/>
      <c r="D210" s="152" t="s">
        <v>668</v>
      </c>
      <c r="F210" s="182" t="s">
        <v>7954</v>
      </c>
      <c r="I210" s="149"/>
      <c r="L210" s="34"/>
      <c r="M210" s="150"/>
      <c r="T210" s="55"/>
      <c r="AT210" s="18" t="s">
        <v>668</v>
      </c>
      <c r="AU210" s="18" t="s">
        <v>90</v>
      </c>
    </row>
    <row r="211" spans="2:65" s="11" customFormat="1" ht="22.9" customHeight="1" x14ac:dyDescent="0.2">
      <c r="B211" s="122"/>
      <c r="D211" s="123" t="s">
        <v>80</v>
      </c>
      <c r="E211" s="132" t="s">
        <v>7955</v>
      </c>
      <c r="F211" s="132" t="s">
        <v>7956</v>
      </c>
      <c r="I211" s="125"/>
      <c r="J211" s="133">
        <f>BK211</f>
        <v>0</v>
      </c>
      <c r="L211" s="122"/>
      <c r="M211" s="127"/>
      <c r="P211" s="128">
        <f>P212</f>
        <v>0</v>
      </c>
      <c r="R211" s="128">
        <f>R212</f>
        <v>0</v>
      </c>
      <c r="T211" s="129">
        <f>T212</f>
        <v>0</v>
      </c>
      <c r="AR211" s="123" t="s">
        <v>88</v>
      </c>
      <c r="AT211" s="130" t="s">
        <v>80</v>
      </c>
      <c r="AU211" s="130" t="s">
        <v>88</v>
      </c>
      <c r="AY211" s="123" t="s">
        <v>311</v>
      </c>
      <c r="BK211" s="131">
        <f>BK212</f>
        <v>0</v>
      </c>
    </row>
    <row r="212" spans="2:65" s="11" customFormat="1" ht="20.85" customHeight="1" x14ac:dyDescent="0.2">
      <c r="B212" s="122"/>
      <c r="D212" s="123" t="s">
        <v>80</v>
      </c>
      <c r="E212" s="132" t="s">
        <v>7957</v>
      </c>
      <c r="F212" s="132" t="s">
        <v>7958</v>
      </c>
      <c r="I212" s="125"/>
      <c r="J212" s="133">
        <f>BK212</f>
        <v>0</v>
      </c>
      <c r="L212" s="122"/>
      <c r="M212" s="127"/>
      <c r="P212" s="128">
        <f>SUM(P213:P261)</f>
        <v>0</v>
      </c>
      <c r="R212" s="128">
        <f>SUM(R213:R261)</f>
        <v>0</v>
      </c>
      <c r="T212" s="129">
        <f>SUM(T213:T261)</f>
        <v>0</v>
      </c>
      <c r="AR212" s="123" t="s">
        <v>88</v>
      </c>
      <c r="AT212" s="130" t="s">
        <v>80</v>
      </c>
      <c r="AU212" s="130" t="s">
        <v>90</v>
      </c>
      <c r="AY212" s="123" t="s">
        <v>311</v>
      </c>
      <c r="BK212" s="131">
        <f>SUM(BK213:BK261)</f>
        <v>0</v>
      </c>
    </row>
    <row r="213" spans="2:65" s="1" customFormat="1" ht="16.5" customHeight="1" x14ac:dyDescent="0.2">
      <c r="B213" s="34"/>
      <c r="C213" s="134" t="s">
        <v>528</v>
      </c>
      <c r="D213" s="134" t="s">
        <v>313</v>
      </c>
      <c r="E213" s="135" t="s">
        <v>7959</v>
      </c>
      <c r="F213" s="136" t="s">
        <v>7960</v>
      </c>
      <c r="G213" s="137" t="s">
        <v>2199</v>
      </c>
      <c r="H213" s="138">
        <v>2</v>
      </c>
      <c r="I213" s="139"/>
      <c r="J213" s="140">
        <f t="shared" ref="J213:J243" si="10">ROUND(I213*H213,2)</f>
        <v>0</v>
      </c>
      <c r="K213" s="136" t="s">
        <v>43</v>
      </c>
      <c r="L213" s="34"/>
      <c r="M213" s="141" t="s">
        <v>43</v>
      </c>
      <c r="N213" s="142" t="s">
        <v>52</v>
      </c>
      <c r="P213" s="143">
        <f t="shared" ref="P213:P243" si="11">O213*H213</f>
        <v>0</v>
      </c>
      <c r="Q213" s="143">
        <v>0</v>
      </c>
      <c r="R213" s="143">
        <f t="shared" ref="R213:R243" si="12">Q213*H213</f>
        <v>0</v>
      </c>
      <c r="S213" s="143">
        <v>0</v>
      </c>
      <c r="T213" s="144">
        <f t="shared" ref="T213:T243" si="13">S213*H213</f>
        <v>0</v>
      </c>
      <c r="AR213" s="145" t="s">
        <v>318</v>
      </c>
      <c r="AT213" s="145" t="s">
        <v>313</v>
      </c>
      <c r="AU213" s="145" t="s">
        <v>96</v>
      </c>
      <c r="AY213" s="18" t="s">
        <v>311</v>
      </c>
      <c r="BE213" s="146">
        <f t="shared" ref="BE213:BE243" si="14">IF(N213="základní",J213,0)</f>
        <v>0</v>
      </c>
      <c r="BF213" s="146">
        <f t="shared" ref="BF213:BF243" si="15">IF(N213="snížená",J213,0)</f>
        <v>0</v>
      </c>
      <c r="BG213" s="146">
        <f t="shared" ref="BG213:BG243" si="16">IF(N213="zákl. přenesená",J213,0)</f>
        <v>0</v>
      </c>
      <c r="BH213" s="146">
        <f t="shared" ref="BH213:BH243" si="17">IF(N213="sníž. přenesená",J213,0)</f>
        <v>0</v>
      </c>
      <c r="BI213" s="146">
        <f t="shared" ref="BI213:BI243" si="18">IF(N213="nulová",J213,0)</f>
        <v>0</v>
      </c>
      <c r="BJ213" s="18" t="s">
        <v>88</v>
      </c>
      <c r="BK213" s="146">
        <f t="shared" ref="BK213:BK243" si="19">ROUND(I213*H213,2)</f>
        <v>0</v>
      </c>
      <c r="BL213" s="18" t="s">
        <v>318</v>
      </c>
      <c r="BM213" s="145" t="s">
        <v>720</v>
      </c>
    </row>
    <row r="214" spans="2:65" s="1" customFormat="1" ht="16.5" customHeight="1" x14ac:dyDescent="0.2">
      <c r="B214" s="34"/>
      <c r="C214" s="134" t="s">
        <v>533</v>
      </c>
      <c r="D214" s="134" t="s">
        <v>313</v>
      </c>
      <c r="E214" s="135" t="s">
        <v>7961</v>
      </c>
      <c r="F214" s="136" t="s">
        <v>7962</v>
      </c>
      <c r="G214" s="137" t="s">
        <v>2199</v>
      </c>
      <c r="H214" s="138">
        <v>12</v>
      </c>
      <c r="I214" s="139"/>
      <c r="J214" s="140">
        <f t="shared" si="10"/>
        <v>0</v>
      </c>
      <c r="K214" s="136" t="s">
        <v>43</v>
      </c>
      <c r="L214" s="34"/>
      <c r="M214" s="141" t="s">
        <v>43</v>
      </c>
      <c r="N214" s="142" t="s">
        <v>52</v>
      </c>
      <c r="P214" s="143">
        <f t="shared" si="11"/>
        <v>0</v>
      </c>
      <c r="Q214" s="143">
        <v>0</v>
      </c>
      <c r="R214" s="143">
        <f t="shared" si="12"/>
        <v>0</v>
      </c>
      <c r="S214" s="143">
        <v>0</v>
      </c>
      <c r="T214" s="144">
        <f t="shared" si="13"/>
        <v>0</v>
      </c>
      <c r="AR214" s="145" t="s">
        <v>318</v>
      </c>
      <c r="AT214" s="145" t="s">
        <v>313</v>
      </c>
      <c r="AU214" s="145" t="s">
        <v>96</v>
      </c>
      <c r="AY214" s="18" t="s">
        <v>311</v>
      </c>
      <c r="BE214" s="146">
        <f t="shared" si="14"/>
        <v>0</v>
      </c>
      <c r="BF214" s="146">
        <f t="shared" si="15"/>
        <v>0</v>
      </c>
      <c r="BG214" s="146">
        <f t="shared" si="16"/>
        <v>0</v>
      </c>
      <c r="BH214" s="146">
        <f t="shared" si="17"/>
        <v>0</v>
      </c>
      <c r="BI214" s="146">
        <f t="shared" si="18"/>
        <v>0</v>
      </c>
      <c r="BJ214" s="18" t="s">
        <v>88</v>
      </c>
      <c r="BK214" s="146">
        <f t="shared" si="19"/>
        <v>0</v>
      </c>
      <c r="BL214" s="18" t="s">
        <v>318</v>
      </c>
      <c r="BM214" s="145" t="s">
        <v>732</v>
      </c>
    </row>
    <row r="215" spans="2:65" s="1" customFormat="1" ht="16.5" customHeight="1" x14ac:dyDescent="0.2">
      <c r="B215" s="34"/>
      <c r="C215" s="134" t="s">
        <v>539</v>
      </c>
      <c r="D215" s="134" t="s">
        <v>313</v>
      </c>
      <c r="E215" s="135" t="s">
        <v>7963</v>
      </c>
      <c r="F215" s="136" t="s">
        <v>7964</v>
      </c>
      <c r="G215" s="137" t="s">
        <v>2199</v>
      </c>
      <c r="H215" s="138">
        <v>25</v>
      </c>
      <c r="I215" s="139"/>
      <c r="J215" s="140">
        <f t="shared" si="10"/>
        <v>0</v>
      </c>
      <c r="K215" s="136" t="s">
        <v>43</v>
      </c>
      <c r="L215" s="34"/>
      <c r="M215" s="141" t="s">
        <v>43</v>
      </c>
      <c r="N215" s="142" t="s">
        <v>52</v>
      </c>
      <c r="P215" s="143">
        <f t="shared" si="11"/>
        <v>0</v>
      </c>
      <c r="Q215" s="143">
        <v>0</v>
      </c>
      <c r="R215" s="143">
        <f t="shared" si="12"/>
        <v>0</v>
      </c>
      <c r="S215" s="143">
        <v>0</v>
      </c>
      <c r="T215" s="144">
        <f t="shared" si="13"/>
        <v>0</v>
      </c>
      <c r="AR215" s="145" t="s">
        <v>318</v>
      </c>
      <c r="AT215" s="145" t="s">
        <v>313</v>
      </c>
      <c r="AU215" s="145" t="s">
        <v>96</v>
      </c>
      <c r="AY215" s="18" t="s">
        <v>311</v>
      </c>
      <c r="BE215" s="146">
        <f t="shared" si="14"/>
        <v>0</v>
      </c>
      <c r="BF215" s="146">
        <f t="shared" si="15"/>
        <v>0</v>
      </c>
      <c r="BG215" s="146">
        <f t="shared" si="16"/>
        <v>0</v>
      </c>
      <c r="BH215" s="146">
        <f t="shared" si="17"/>
        <v>0</v>
      </c>
      <c r="BI215" s="146">
        <f t="shared" si="18"/>
        <v>0</v>
      </c>
      <c r="BJ215" s="18" t="s">
        <v>88</v>
      </c>
      <c r="BK215" s="146">
        <f t="shared" si="19"/>
        <v>0</v>
      </c>
      <c r="BL215" s="18" t="s">
        <v>318</v>
      </c>
      <c r="BM215" s="145" t="s">
        <v>743</v>
      </c>
    </row>
    <row r="216" spans="2:65" s="1" customFormat="1" ht="16.5" customHeight="1" x14ac:dyDescent="0.2">
      <c r="B216" s="34"/>
      <c r="C216" s="134" t="s">
        <v>545</v>
      </c>
      <c r="D216" s="134" t="s">
        <v>313</v>
      </c>
      <c r="E216" s="135" t="s">
        <v>7965</v>
      </c>
      <c r="F216" s="136" t="s">
        <v>7966</v>
      </c>
      <c r="G216" s="137" t="s">
        <v>2199</v>
      </c>
      <c r="H216" s="138">
        <v>60</v>
      </c>
      <c r="I216" s="139"/>
      <c r="J216" s="140">
        <f t="shared" si="10"/>
        <v>0</v>
      </c>
      <c r="K216" s="136" t="s">
        <v>43</v>
      </c>
      <c r="L216" s="34"/>
      <c r="M216" s="141" t="s">
        <v>43</v>
      </c>
      <c r="N216" s="142" t="s">
        <v>52</v>
      </c>
      <c r="P216" s="143">
        <f t="shared" si="11"/>
        <v>0</v>
      </c>
      <c r="Q216" s="143">
        <v>0</v>
      </c>
      <c r="R216" s="143">
        <f t="shared" si="12"/>
        <v>0</v>
      </c>
      <c r="S216" s="143">
        <v>0</v>
      </c>
      <c r="T216" s="144">
        <f t="shared" si="13"/>
        <v>0</v>
      </c>
      <c r="AR216" s="145" t="s">
        <v>318</v>
      </c>
      <c r="AT216" s="145" t="s">
        <v>313</v>
      </c>
      <c r="AU216" s="145" t="s">
        <v>96</v>
      </c>
      <c r="AY216" s="18" t="s">
        <v>311</v>
      </c>
      <c r="BE216" s="146">
        <f t="shared" si="14"/>
        <v>0</v>
      </c>
      <c r="BF216" s="146">
        <f t="shared" si="15"/>
        <v>0</v>
      </c>
      <c r="BG216" s="146">
        <f t="shared" si="16"/>
        <v>0</v>
      </c>
      <c r="BH216" s="146">
        <f t="shared" si="17"/>
        <v>0</v>
      </c>
      <c r="BI216" s="146">
        <f t="shared" si="18"/>
        <v>0</v>
      </c>
      <c r="BJ216" s="18" t="s">
        <v>88</v>
      </c>
      <c r="BK216" s="146">
        <f t="shared" si="19"/>
        <v>0</v>
      </c>
      <c r="BL216" s="18" t="s">
        <v>318</v>
      </c>
      <c r="BM216" s="145" t="s">
        <v>758</v>
      </c>
    </row>
    <row r="217" spans="2:65" s="1" customFormat="1" ht="21.75" customHeight="1" x14ac:dyDescent="0.2">
      <c r="B217" s="34"/>
      <c r="C217" s="134" t="s">
        <v>551</v>
      </c>
      <c r="D217" s="134" t="s">
        <v>313</v>
      </c>
      <c r="E217" s="135" t="s">
        <v>7967</v>
      </c>
      <c r="F217" s="136" t="s">
        <v>7968</v>
      </c>
      <c r="G217" s="137" t="s">
        <v>2109</v>
      </c>
      <c r="H217" s="138">
        <v>1</v>
      </c>
      <c r="I217" s="139"/>
      <c r="J217" s="140">
        <f t="shared" si="10"/>
        <v>0</v>
      </c>
      <c r="K217" s="136" t="s">
        <v>43</v>
      </c>
      <c r="L217" s="34"/>
      <c r="M217" s="141" t="s">
        <v>43</v>
      </c>
      <c r="N217" s="142" t="s">
        <v>52</v>
      </c>
      <c r="P217" s="143">
        <f t="shared" si="11"/>
        <v>0</v>
      </c>
      <c r="Q217" s="143">
        <v>0</v>
      </c>
      <c r="R217" s="143">
        <f t="shared" si="12"/>
        <v>0</v>
      </c>
      <c r="S217" s="143">
        <v>0</v>
      </c>
      <c r="T217" s="144">
        <f t="shared" si="13"/>
        <v>0</v>
      </c>
      <c r="AR217" s="145" t="s">
        <v>318</v>
      </c>
      <c r="AT217" s="145" t="s">
        <v>313</v>
      </c>
      <c r="AU217" s="145" t="s">
        <v>96</v>
      </c>
      <c r="AY217" s="18" t="s">
        <v>311</v>
      </c>
      <c r="BE217" s="146">
        <f t="shared" si="14"/>
        <v>0</v>
      </c>
      <c r="BF217" s="146">
        <f t="shared" si="15"/>
        <v>0</v>
      </c>
      <c r="BG217" s="146">
        <f t="shared" si="16"/>
        <v>0</v>
      </c>
      <c r="BH217" s="146">
        <f t="shared" si="17"/>
        <v>0</v>
      </c>
      <c r="BI217" s="146">
        <f t="shared" si="18"/>
        <v>0</v>
      </c>
      <c r="BJ217" s="18" t="s">
        <v>88</v>
      </c>
      <c r="BK217" s="146">
        <f t="shared" si="19"/>
        <v>0</v>
      </c>
      <c r="BL217" s="18" t="s">
        <v>318</v>
      </c>
      <c r="BM217" s="145" t="s">
        <v>776</v>
      </c>
    </row>
    <row r="218" spans="2:65" s="1" customFormat="1" ht="21.75" customHeight="1" x14ac:dyDescent="0.2">
      <c r="B218" s="34"/>
      <c r="C218" s="134" t="s">
        <v>557</v>
      </c>
      <c r="D218" s="134" t="s">
        <v>313</v>
      </c>
      <c r="E218" s="135" t="s">
        <v>7969</v>
      </c>
      <c r="F218" s="136" t="s">
        <v>7970</v>
      </c>
      <c r="G218" s="137" t="s">
        <v>2109</v>
      </c>
      <c r="H218" s="138">
        <v>5</v>
      </c>
      <c r="I218" s="139"/>
      <c r="J218" s="140">
        <f t="shared" si="10"/>
        <v>0</v>
      </c>
      <c r="K218" s="136" t="s">
        <v>43</v>
      </c>
      <c r="L218" s="34"/>
      <c r="M218" s="141" t="s">
        <v>43</v>
      </c>
      <c r="N218" s="142" t="s">
        <v>52</v>
      </c>
      <c r="P218" s="143">
        <f t="shared" si="11"/>
        <v>0</v>
      </c>
      <c r="Q218" s="143">
        <v>0</v>
      </c>
      <c r="R218" s="143">
        <f t="shared" si="12"/>
        <v>0</v>
      </c>
      <c r="S218" s="143">
        <v>0</v>
      </c>
      <c r="T218" s="144">
        <f t="shared" si="13"/>
        <v>0</v>
      </c>
      <c r="AR218" s="145" t="s">
        <v>318</v>
      </c>
      <c r="AT218" s="145" t="s">
        <v>313</v>
      </c>
      <c r="AU218" s="145" t="s">
        <v>96</v>
      </c>
      <c r="AY218" s="18" t="s">
        <v>311</v>
      </c>
      <c r="BE218" s="146">
        <f t="shared" si="14"/>
        <v>0</v>
      </c>
      <c r="BF218" s="146">
        <f t="shared" si="15"/>
        <v>0</v>
      </c>
      <c r="BG218" s="146">
        <f t="shared" si="16"/>
        <v>0</v>
      </c>
      <c r="BH218" s="146">
        <f t="shared" si="17"/>
        <v>0</v>
      </c>
      <c r="BI218" s="146">
        <f t="shared" si="18"/>
        <v>0</v>
      </c>
      <c r="BJ218" s="18" t="s">
        <v>88</v>
      </c>
      <c r="BK218" s="146">
        <f t="shared" si="19"/>
        <v>0</v>
      </c>
      <c r="BL218" s="18" t="s">
        <v>318</v>
      </c>
      <c r="BM218" s="145" t="s">
        <v>791</v>
      </c>
    </row>
    <row r="219" spans="2:65" s="1" customFormat="1" ht="21.75" customHeight="1" x14ac:dyDescent="0.2">
      <c r="B219" s="34"/>
      <c r="C219" s="134" t="s">
        <v>562</v>
      </c>
      <c r="D219" s="134" t="s">
        <v>313</v>
      </c>
      <c r="E219" s="135" t="s">
        <v>7971</v>
      </c>
      <c r="F219" s="136" t="s">
        <v>7972</v>
      </c>
      <c r="G219" s="137" t="s">
        <v>2109</v>
      </c>
      <c r="H219" s="138">
        <v>9</v>
      </c>
      <c r="I219" s="139"/>
      <c r="J219" s="140">
        <f t="shared" si="10"/>
        <v>0</v>
      </c>
      <c r="K219" s="136" t="s">
        <v>43</v>
      </c>
      <c r="L219" s="34"/>
      <c r="M219" s="141" t="s">
        <v>43</v>
      </c>
      <c r="N219" s="142" t="s">
        <v>52</v>
      </c>
      <c r="P219" s="143">
        <f t="shared" si="11"/>
        <v>0</v>
      </c>
      <c r="Q219" s="143">
        <v>0</v>
      </c>
      <c r="R219" s="143">
        <f t="shared" si="12"/>
        <v>0</v>
      </c>
      <c r="S219" s="143">
        <v>0</v>
      </c>
      <c r="T219" s="144">
        <f t="shared" si="13"/>
        <v>0</v>
      </c>
      <c r="AR219" s="145" t="s">
        <v>318</v>
      </c>
      <c r="AT219" s="145" t="s">
        <v>313</v>
      </c>
      <c r="AU219" s="145" t="s">
        <v>96</v>
      </c>
      <c r="AY219" s="18" t="s">
        <v>311</v>
      </c>
      <c r="BE219" s="146">
        <f t="shared" si="14"/>
        <v>0</v>
      </c>
      <c r="BF219" s="146">
        <f t="shared" si="15"/>
        <v>0</v>
      </c>
      <c r="BG219" s="146">
        <f t="shared" si="16"/>
        <v>0</v>
      </c>
      <c r="BH219" s="146">
        <f t="shared" si="17"/>
        <v>0</v>
      </c>
      <c r="BI219" s="146">
        <f t="shared" si="18"/>
        <v>0</v>
      </c>
      <c r="BJ219" s="18" t="s">
        <v>88</v>
      </c>
      <c r="BK219" s="146">
        <f t="shared" si="19"/>
        <v>0</v>
      </c>
      <c r="BL219" s="18" t="s">
        <v>318</v>
      </c>
      <c r="BM219" s="145" t="s">
        <v>800</v>
      </c>
    </row>
    <row r="220" spans="2:65" s="1" customFormat="1" ht="21.75" customHeight="1" x14ac:dyDescent="0.2">
      <c r="B220" s="34"/>
      <c r="C220" s="134" t="s">
        <v>569</v>
      </c>
      <c r="D220" s="134" t="s">
        <v>313</v>
      </c>
      <c r="E220" s="135" t="s">
        <v>7973</v>
      </c>
      <c r="F220" s="136" t="s">
        <v>7974</v>
      </c>
      <c r="G220" s="137" t="s">
        <v>2109</v>
      </c>
      <c r="H220" s="138">
        <v>2</v>
      </c>
      <c r="I220" s="139"/>
      <c r="J220" s="140">
        <f t="shared" si="10"/>
        <v>0</v>
      </c>
      <c r="K220" s="136" t="s">
        <v>43</v>
      </c>
      <c r="L220" s="34"/>
      <c r="M220" s="141" t="s">
        <v>43</v>
      </c>
      <c r="N220" s="142" t="s">
        <v>52</v>
      </c>
      <c r="P220" s="143">
        <f t="shared" si="11"/>
        <v>0</v>
      </c>
      <c r="Q220" s="143">
        <v>0</v>
      </c>
      <c r="R220" s="143">
        <f t="shared" si="12"/>
        <v>0</v>
      </c>
      <c r="S220" s="143">
        <v>0</v>
      </c>
      <c r="T220" s="144">
        <f t="shared" si="13"/>
        <v>0</v>
      </c>
      <c r="AR220" s="145" t="s">
        <v>318</v>
      </c>
      <c r="AT220" s="145" t="s">
        <v>313</v>
      </c>
      <c r="AU220" s="145" t="s">
        <v>96</v>
      </c>
      <c r="AY220" s="18" t="s">
        <v>311</v>
      </c>
      <c r="BE220" s="146">
        <f t="shared" si="14"/>
        <v>0</v>
      </c>
      <c r="BF220" s="146">
        <f t="shared" si="15"/>
        <v>0</v>
      </c>
      <c r="BG220" s="146">
        <f t="shared" si="16"/>
        <v>0</v>
      </c>
      <c r="BH220" s="146">
        <f t="shared" si="17"/>
        <v>0</v>
      </c>
      <c r="BI220" s="146">
        <f t="shared" si="18"/>
        <v>0</v>
      </c>
      <c r="BJ220" s="18" t="s">
        <v>88</v>
      </c>
      <c r="BK220" s="146">
        <f t="shared" si="19"/>
        <v>0</v>
      </c>
      <c r="BL220" s="18" t="s">
        <v>318</v>
      </c>
      <c r="BM220" s="145" t="s">
        <v>809</v>
      </c>
    </row>
    <row r="221" spans="2:65" s="1" customFormat="1" ht="16.5" customHeight="1" x14ac:dyDescent="0.2">
      <c r="B221" s="34"/>
      <c r="C221" s="134" t="s">
        <v>575</v>
      </c>
      <c r="D221" s="134" t="s">
        <v>313</v>
      </c>
      <c r="E221" s="135" t="s">
        <v>7975</v>
      </c>
      <c r="F221" s="136" t="s">
        <v>7976</v>
      </c>
      <c r="G221" s="137" t="s">
        <v>2109</v>
      </c>
      <c r="H221" s="138">
        <v>1</v>
      </c>
      <c r="I221" s="139"/>
      <c r="J221" s="140">
        <f t="shared" si="10"/>
        <v>0</v>
      </c>
      <c r="K221" s="136" t="s">
        <v>43</v>
      </c>
      <c r="L221" s="34"/>
      <c r="M221" s="141" t="s">
        <v>43</v>
      </c>
      <c r="N221" s="142" t="s">
        <v>52</v>
      </c>
      <c r="P221" s="143">
        <f t="shared" si="11"/>
        <v>0</v>
      </c>
      <c r="Q221" s="143">
        <v>0</v>
      </c>
      <c r="R221" s="143">
        <f t="shared" si="12"/>
        <v>0</v>
      </c>
      <c r="S221" s="143">
        <v>0</v>
      </c>
      <c r="T221" s="144">
        <f t="shared" si="13"/>
        <v>0</v>
      </c>
      <c r="AR221" s="145" t="s">
        <v>318</v>
      </c>
      <c r="AT221" s="145" t="s">
        <v>313</v>
      </c>
      <c r="AU221" s="145" t="s">
        <v>96</v>
      </c>
      <c r="AY221" s="18" t="s">
        <v>311</v>
      </c>
      <c r="BE221" s="146">
        <f t="shared" si="14"/>
        <v>0</v>
      </c>
      <c r="BF221" s="146">
        <f t="shared" si="15"/>
        <v>0</v>
      </c>
      <c r="BG221" s="146">
        <f t="shared" si="16"/>
        <v>0</v>
      </c>
      <c r="BH221" s="146">
        <f t="shared" si="17"/>
        <v>0</v>
      </c>
      <c r="BI221" s="146">
        <f t="shared" si="18"/>
        <v>0</v>
      </c>
      <c r="BJ221" s="18" t="s">
        <v>88</v>
      </c>
      <c r="BK221" s="146">
        <f t="shared" si="19"/>
        <v>0</v>
      </c>
      <c r="BL221" s="18" t="s">
        <v>318</v>
      </c>
      <c r="BM221" s="145" t="s">
        <v>820</v>
      </c>
    </row>
    <row r="222" spans="2:65" s="1" customFormat="1" ht="21.75" customHeight="1" x14ac:dyDescent="0.2">
      <c r="B222" s="34"/>
      <c r="C222" s="134" t="s">
        <v>580</v>
      </c>
      <c r="D222" s="134" t="s">
        <v>313</v>
      </c>
      <c r="E222" s="135" t="s">
        <v>7977</v>
      </c>
      <c r="F222" s="136" t="s">
        <v>7978</v>
      </c>
      <c r="G222" s="137" t="s">
        <v>2109</v>
      </c>
      <c r="H222" s="138">
        <v>1</v>
      </c>
      <c r="I222" s="139"/>
      <c r="J222" s="140">
        <f t="shared" si="10"/>
        <v>0</v>
      </c>
      <c r="K222" s="136" t="s">
        <v>43</v>
      </c>
      <c r="L222" s="34"/>
      <c r="M222" s="141" t="s">
        <v>43</v>
      </c>
      <c r="N222" s="142" t="s">
        <v>52</v>
      </c>
      <c r="P222" s="143">
        <f t="shared" si="11"/>
        <v>0</v>
      </c>
      <c r="Q222" s="143">
        <v>0</v>
      </c>
      <c r="R222" s="143">
        <f t="shared" si="12"/>
        <v>0</v>
      </c>
      <c r="S222" s="143">
        <v>0</v>
      </c>
      <c r="T222" s="144">
        <f t="shared" si="13"/>
        <v>0</v>
      </c>
      <c r="AR222" s="145" t="s">
        <v>318</v>
      </c>
      <c r="AT222" s="145" t="s">
        <v>313</v>
      </c>
      <c r="AU222" s="145" t="s">
        <v>96</v>
      </c>
      <c r="AY222" s="18" t="s">
        <v>311</v>
      </c>
      <c r="BE222" s="146">
        <f t="shared" si="14"/>
        <v>0</v>
      </c>
      <c r="BF222" s="146">
        <f t="shared" si="15"/>
        <v>0</v>
      </c>
      <c r="BG222" s="146">
        <f t="shared" si="16"/>
        <v>0</v>
      </c>
      <c r="BH222" s="146">
        <f t="shared" si="17"/>
        <v>0</v>
      </c>
      <c r="BI222" s="146">
        <f t="shared" si="18"/>
        <v>0</v>
      </c>
      <c r="BJ222" s="18" t="s">
        <v>88</v>
      </c>
      <c r="BK222" s="146">
        <f t="shared" si="19"/>
        <v>0</v>
      </c>
      <c r="BL222" s="18" t="s">
        <v>318</v>
      </c>
      <c r="BM222" s="145" t="s">
        <v>830</v>
      </c>
    </row>
    <row r="223" spans="2:65" s="1" customFormat="1" ht="16.5" customHeight="1" x14ac:dyDescent="0.2">
      <c r="B223" s="34"/>
      <c r="C223" s="134" t="s">
        <v>588</v>
      </c>
      <c r="D223" s="134" t="s">
        <v>313</v>
      </c>
      <c r="E223" s="135" t="s">
        <v>7979</v>
      </c>
      <c r="F223" s="136" t="s">
        <v>7980</v>
      </c>
      <c r="G223" s="137" t="s">
        <v>2109</v>
      </c>
      <c r="H223" s="138">
        <v>1</v>
      </c>
      <c r="I223" s="139"/>
      <c r="J223" s="140">
        <f t="shared" si="10"/>
        <v>0</v>
      </c>
      <c r="K223" s="136" t="s">
        <v>43</v>
      </c>
      <c r="L223" s="34"/>
      <c r="M223" s="141" t="s">
        <v>43</v>
      </c>
      <c r="N223" s="142" t="s">
        <v>52</v>
      </c>
      <c r="P223" s="143">
        <f t="shared" si="11"/>
        <v>0</v>
      </c>
      <c r="Q223" s="143">
        <v>0</v>
      </c>
      <c r="R223" s="143">
        <f t="shared" si="12"/>
        <v>0</v>
      </c>
      <c r="S223" s="143">
        <v>0</v>
      </c>
      <c r="T223" s="144">
        <f t="shared" si="13"/>
        <v>0</v>
      </c>
      <c r="AR223" s="145" t="s">
        <v>318</v>
      </c>
      <c r="AT223" s="145" t="s">
        <v>313</v>
      </c>
      <c r="AU223" s="145" t="s">
        <v>96</v>
      </c>
      <c r="AY223" s="18" t="s">
        <v>311</v>
      </c>
      <c r="BE223" s="146">
        <f t="shared" si="14"/>
        <v>0</v>
      </c>
      <c r="BF223" s="146">
        <f t="shared" si="15"/>
        <v>0</v>
      </c>
      <c r="BG223" s="146">
        <f t="shared" si="16"/>
        <v>0</v>
      </c>
      <c r="BH223" s="146">
        <f t="shared" si="17"/>
        <v>0</v>
      </c>
      <c r="BI223" s="146">
        <f t="shared" si="18"/>
        <v>0</v>
      </c>
      <c r="BJ223" s="18" t="s">
        <v>88</v>
      </c>
      <c r="BK223" s="146">
        <f t="shared" si="19"/>
        <v>0</v>
      </c>
      <c r="BL223" s="18" t="s">
        <v>318</v>
      </c>
      <c r="BM223" s="145" t="s">
        <v>842</v>
      </c>
    </row>
    <row r="224" spans="2:65" s="1" customFormat="1" ht="21.75" customHeight="1" x14ac:dyDescent="0.2">
      <c r="B224" s="34"/>
      <c r="C224" s="134" t="s">
        <v>594</v>
      </c>
      <c r="D224" s="134" t="s">
        <v>313</v>
      </c>
      <c r="E224" s="135" t="s">
        <v>7981</v>
      </c>
      <c r="F224" s="136" t="s">
        <v>7982</v>
      </c>
      <c r="G224" s="137" t="s">
        <v>2109</v>
      </c>
      <c r="H224" s="138">
        <v>3</v>
      </c>
      <c r="I224" s="139"/>
      <c r="J224" s="140">
        <f t="shared" si="10"/>
        <v>0</v>
      </c>
      <c r="K224" s="136" t="s">
        <v>43</v>
      </c>
      <c r="L224" s="34"/>
      <c r="M224" s="141" t="s">
        <v>43</v>
      </c>
      <c r="N224" s="142" t="s">
        <v>52</v>
      </c>
      <c r="P224" s="143">
        <f t="shared" si="11"/>
        <v>0</v>
      </c>
      <c r="Q224" s="143">
        <v>0</v>
      </c>
      <c r="R224" s="143">
        <f t="shared" si="12"/>
        <v>0</v>
      </c>
      <c r="S224" s="143">
        <v>0</v>
      </c>
      <c r="T224" s="144">
        <f t="shared" si="13"/>
        <v>0</v>
      </c>
      <c r="AR224" s="145" t="s">
        <v>318</v>
      </c>
      <c r="AT224" s="145" t="s">
        <v>313</v>
      </c>
      <c r="AU224" s="145" t="s">
        <v>96</v>
      </c>
      <c r="AY224" s="18" t="s">
        <v>311</v>
      </c>
      <c r="BE224" s="146">
        <f t="shared" si="14"/>
        <v>0</v>
      </c>
      <c r="BF224" s="146">
        <f t="shared" si="15"/>
        <v>0</v>
      </c>
      <c r="BG224" s="146">
        <f t="shared" si="16"/>
        <v>0</v>
      </c>
      <c r="BH224" s="146">
        <f t="shared" si="17"/>
        <v>0</v>
      </c>
      <c r="BI224" s="146">
        <f t="shared" si="18"/>
        <v>0</v>
      </c>
      <c r="BJ224" s="18" t="s">
        <v>88</v>
      </c>
      <c r="BK224" s="146">
        <f t="shared" si="19"/>
        <v>0</v>
      </c>
      <c r="BL224" s="18" t="s">
        <v>318</v>
      </c>
      <c r="BM224" s="145" t="s">
        <v>857</v>
      </c>
    </row>
    <row r="225" spans="2:65" s="1" customFormat="1" ht="16.5" customHeight="1" x14ac:dyDescent="0.2">
      <c r="B225" s="34"/>
      <c r="C225" s="134" t="s">
        <v>599</v>
      </c>
      <c r="D225" s="134" t="s">
        <v>313</v>
      </c>
      <c r="E225" s="135" t="s">
        <v>7983</v>
      </c>
      <c r="F225" s="136" t="s">
        <v>7984</v>
      </c>
      <c r="G225" s="137" t="s">
        <v>2109</v>
      </c>
      <c r="H225" s="138">
        <v>1</v>
      </c>
      <c r="I225" s="139"/>
      <c r="J225" s="140">
        <f t="shared" si="10"/>
        <v>0</v>
      </c>
      <c r="K225" s="136" t="s">
        <v>43</v>
      </c>
      <c r="L225" s="34"/>
      <c r="M225" s="141" t="s">
        <v>43</v>
      </c>
      <c r="N225" s="142" t="s">
        <v>52</v>
      </c>
      <c r="P225" s="143">
        <f t="shared" si="11"/>
        <v>0</v>
      </c>
      <c r="Q225" s="143">
        <v>0</v>
      </c>
      <c r="R225" s="143">
        <f t="shared" si="12"/>
        <v>0</v>
      </c>
      <c r="S225" s="143">
        <v>0</v>
      </c>
      <c r="T225" s="144">
        <f t="shared" si="13"/>
        <v>0</v>
      </c>
      <c r="AR225" s="145" t="s">
        <v>318</v>
      </c>
      <c r="AT225" s="145" t="s">
        <v>313</v>
      </c>
      <c r="AU225" s="145" t="s">
        <v>96</v>
      </c>
      <c r="AY225" s="18" t="s">
        <v>311</v>
      </c>
      <c r="BE225" s="146">
        <f t="shared" si="14"/>
        <v>0</v>
      </c>
      <c r="BF225" s="146">
        <f t="shared" si="15"/>
        <v>0</v>
      </c>
      <c r="BG225" s="146">
        <f t="shared" si="16"/>
        <v>0</v>
      </c>
      <c r="BH225" s="146">
        <f t="shared" si="17"/>
        <v>0</v>
      </c>
      <c r="BI225" s="146">
        <f t="shared" si="18"/>
        <v>0</v>
      </c>
      <c r="BJ225" s="18" t="s">
        <v>88</v>
      </c>
      <c r="BK225" s="146">
        <f t="shared" si="19"/>
        <v>0</v>
      </c>
      <c r="BL225" s="18" t="s">
        <v>318</v>
      </c>
      <c r="BM225" s="145" t="s">
        <v>870</v>
      </c>
    </row>
    <row r="226" spans="2:65" s="1" customFormat="1" ht="16.5" customHeight="1" x14ac:dyDescent="0.2">
      <c r="B226" s="34"/>
      <c r="C226" s="134" t="s">
        <v>605</v>
      </c>
      <c r="D226" s="134" t="s">
        <v>313</v>
      </c>
      <c r="E226" s="135" t="s">
        <v>7985</v>
      </c>
      <c r="F226" s="136" t="s">
        <v>7986</v>
      </c>
      <c r="G226" s="137" t="s">
        <v>2109</v>
      </c>
      <c r="H226" s="138">
        <v>2</v>
      </c>
      <c r="I226" s="139"/>
      <c r="J226" s="140">
        <f t="shared" si="10"/>
        <v>0</v>
      </c>
      <c r="K226" s="136" t="s">
        <v>43</v>
      </c>
      <c r="L226" s="34"/>
      <c r="M226" s="141" t="s">
        <v>43</v>
      </c>
      <c r="N226" s="142" t="s">
        <v>52</v>
      </c>
      <c r="P226" s="143">
        <f t="shared" si="11"/>
        <v>0</v>
      </c>
      <c r="Q226" s="143">
        <v>0</v>
      </c>
      <c r="R226" s="143">
        <f t="shared" si="12"/>
        <v>0</v>
      </c>
      <c r="S226" s="143">
        <v>0</v>
      </c>
      <c r="T226" s="144">
        <f t="shared" si="13"/>
        <v>0</v>
      </c>
      <c r="AR226" s="145" t="s">
        <v>318</v>
      </c>
      <c r="AT226" s="145" t="s">
        <v>313</v>
      </c>
      <c r="AU226" s="145" t="s">
        <v>96</v>
      </c>
      <c r="AY226" s="18" t="s">
        <v>311</v>
      </c>
      <c r="BE226" s="146">
        <f t="shared" si="14"/>
        <v>0</v>
      </c>
      <c r="BF226" s="146">
        <f t="shared" si="15"/>
        <v>0</v>
      </c>
      <c r="BG226" s="146">
        <f t="shared" si="16"/>
        <v>0</v>
      </c>
      <c r="BH226" s="146">
        <f t="shared" si="17"/>
        <v>0</v>
      </c>
      <c r="BI226" s="146">
        <f t="shared" si="18"/>
        <v>0</v>
      </c>
      <c r="BJ226" s="18" t="s">
        <v>88</v>
      </c>
      <c r="BK226" s="146">
        <f t="shared" si="19"/>
        <v>0</v>
      </c>
      <c r="BL226" s="18" t="s">
        <v>318</v>
      </c>
      <c r="BM226" s="145" t="s">
        <v>880</v>
      </c>
    </row>
    <row r="227" spans="2:65" s="1" customFormat="1" ht="16.5" customHeight="1" x14ac:dyDescent="0.2">
      <c r="B227" s="34"/>
      <c r="C227" s="134" t="s">
        <v>611</v>
      </c>
      <c r="D227" s="134" t="s">
        <v>313</v>
      </c>
      <c r="E227" s="135" t="s">
        <v>7987</v>
      </c>
      <c r="F227" s="136" t="s">
        <v>7988</v>
      </c>
      <c r="G227" s="137" t="s">
        <v>2109</v>
      </c>
      <c r="H227" s="138">
        <v>4</v>
      </c>
      <c r="I227" s="139"/>
      <c r="J227" s="140">
        <f t="shared" si="10"/>
        <v>0</v>
      </c>
      <c r="K227" s="136" t="s">
        <v>43</v>
      </c>
      <c r="L227" s="34"/>
      <c r="M227" s="141" t="s">
        <v>43</v>
      </c>
      <c r="N227" s="142" t="s">
        <v>52</v>
      </c>
      <c r="P227" s="143">
        <f t="shared" si="11"/>
        <v>0</v>
      </c>
      <c r="Q227" s="143">
        <v>0</v>
      </c>
      <c r="R227" s="143">
        <f t="shared" si="12"/>
        <v>0</v>
      </c>
      <c r="S227" s="143">
        <v>0</v>
      </c>
      <c r="T227" s="144">
        <f t="shared" si="13"/>
        <v>0</v>
      </c>
      <c r="AR227" s="145" t="s">
        <v>318</v>
      </c>
      <c r="AT227" s="145" t="s">
        <v>313</v>
      </c>
      <c r="AU227" s="145" t="s">
        <v>96</v>
      </c>
      <c r="AY227" s="18" t="s">
        <v>311</v>
      </c>
      <c r="BE227" s="146">
        <f t="shared" si="14"/>
        <v>0</v>
      </c>
      <c r="BF227" s="146">
        <f t="shared" si="15"/>
        <v>0</v>
      </c>
      <c r="BG227" s="146">
        <f t="shared" si="16"/>
        <v>0</v>
      </c>
      <c r="BH227" s="146">
        <f t="shared" si="17"/>
        <v>0</v>
      </c>
      <c r="BI227" s="146">
        <f t="shared" si="18"/>
        <v>0</v>
      </c>
      <c r="BJ227" s="18" t="s">
        <v>88</v>
      </c>
      <c r="BK227" s="146">
        <f t="shared" si="19"/>
        <v>0</v>
      </c>
      <c r="BL227" s="18" t="s">
        <v>318</v>
      </c>
      <c r="BM227" s="145" t="s">
        <v>893</v>
      </c>
    </row>
    <row r="228" spans="2:65" s="1" customFormat="1" ht="21.75" customHeight="1" x14ac:dyDescent="0.2">
      <c r="B228" s="34"/>
      <c r="C228" s="134" t="s">
        <v>617</v>
      </c>
      <c r="D228" s="134" t="s">
        <v>313</v>
      </c>
      <c r="E228" s="135" t="s">
        <v>7989</v>
      </c>
      <c r="F228" s="136" t="s">
        <v>7990</v>
      </c>
      <c r="G228" s="137" t="s">
        <v>2109</v>
      </c>
      <c r="H228" s="138">
        <v>13</v>
      </c>
      <c r="I228" s="139"/>
      <c r="J228" s="140">
        <f t="shared" si="10"/>
        <v>0</v>
      </c>
      <c r="K228" s="136" t="s">
        <v>43</v>
      </c>
      <c r="L228" s="34"/>
      <c r="M228" s="141" t="s">
        <v>43</v>
      </c>
      <c r="N228" s="142" t="s">
        <v>52</v>
      </c>
      <c r="P228" s="143">
        <f t="shared" si="11"/>
        <v>0</v>
      </c>
      <c r="Q228" s="143">
        <v>0</v>
      </c>
      <c r="R228" s="143">
        <f t="shared" si="12"/>
        <v>0</v>
      </c>
      <c r="S228" s="143">
        <v>0</v>
      </c>
      <c r="T228" s="144">
        <f t="shared" si="13"/>
        <v>0</v>
      </c>
      <c r="AR228" s="145" t="s">
        <v>318</v>
      </c>
      <c r="AT228" s="145" t="s">
        <v>313</v>
      </c>
      <c r="AU228" s="145" t="s">
        <v>96</v>
      </c>
      <c r="AY228" s="18" t="s">
        <v>311</v>
      </c>
      <c r="BE228" s="146">
        <f t="shared" si="14"/>
        <v>0</v>
      </c>
      <c r="BF228" s="146">
        <f t="shared" si="15"/>
        <v>0</v>
      </c>
      <c r="BG228" s="146">
        <f t="shared" si="16"/>
        <v>0</v>
      </c>
      <c r="BH228" s="146">
        <f t="shared" si="17"/>
        <v>0</v>
      </c>
      <c r="BI228" s="146">
        <f t="shared" si="18"/>
        <v>0</v>
      </c>
      <c r="BJ228" s="18" t="s">
        <v>88</v>
      </c>
      <c r="BK228" s="146">
        <f t="shared" si="19"/>
        <v>0</v>
      </c>
      <c r="BL228" s="18" t="s">
        <v>318</v>
      </c>
      <c r="BM228" s="145" t="s">
        <v>909</v>
      </c>
    </row>
    <row r="229" spans="2:65" s="1" customFormat="1" ht="21.75" customHeight="1" x14ac:dyDescent="0.2">
      <c r="B229" s="34"/>
      <c r="C229" s="134" t="s">
        <v>622</v>
      </c>
      <c r="D229" s="134" t="s">
        <v>313</v>
      </c>
      <c r="E229" s="135" t="s">
        <v>7991</v>
      </c>
      <c r="F229" s="136" t="s">
        <v>7992</v>
      </c>
      <c r="G229" s="137" t="s">
        <v>2109</v>
      </c>
      <c r="H229" s="138">
        <v>6</v>
      </c>
      <c r="I229" s="139"/>
      <c r="J229" s="140">
        <f t="shared" si="10"/>
        <v>0</v>
      </c>
      <c r="K229" s="136" t="s">
        <v>43</v>
      </c>
      <c r="L229" s="34"/>
      <c r="M229" s="141" t="s">
        <v>43</v>
      </c>
      <c r="N229" s="142" t="s">
        <v>52</v>
      </c>
      <c r="P229" s="143">
        <f t="shared" si="11"/>
        <v>0</v>
      </c>
      <c r="Q229" s="143">
        <v>0</v>
      </c>
      <c r="R229" s="143">
        <f t="shared" si="12"/>
        <v>0</v>
      </c>
      <c r="S229" s="143">
        <v>0</v>
      </c>
      <c r="T229" s="144">
        <f t="shared" si="13"/>
        <v>0</v>
      </c>
      <c r="AR229" s="145" t="s">
        <v>318</v>
      </c>
      <c r="AT229" s="145" t="s">
        <v>313</v>
      </c>
      <c r="AU229" s="145" t="s">
        <v>96</v>
      </c>
      <c r="AY229" s="18" t="s">
        <v>311</v>
      </c>
      <c r="BE229" s="146">
        <f t="shared" si="14"/>
        <v>0</v>
      </c>
      <c r="BF229" s="146">
        <f t="shared" si="15"/>
        <v>0</v>
      </c>
      <c r="BG229" s="146">
        <f t="shared" si="16"/>
        <v>0</v>
      </c>
      <c r="BH229" s="146">
        <f t="shared" si="17"/>
        <v>0</v>
      </c>
      <c r="BI229" s="146">
        <f t="shared" si="18"/>
        <v>0</v>
      </c>
      <c r="BJ229" s="18" t="s">
        <v>88</v>
      </c>
      <c r="BK229" s="146">
        <f t="shared" si="19"/>
        <v>0</v>
      </c>
      <c r="BL229" s="18" t="s">
        <v>318</v>
      </c>
      <c r="BM229" s="145" t="s">
        <v>920</v>
      </c>
    </row>
    <row r="230" spans="2:65" s="1" customFormat="1" ht="21.75" customHeight="1" x14ac:dyDescent="0.2">
      <c r="B230" s="34"/>
      <c r="C230" s="134" t="s">
        <v>627</v>
      </c>
      <c r="D230" s="134" t="s">
        <v>313</v>
      </c>
      <c r="E230" s="135" t="s">
        <v>7993</v>
      </c>
      <c r="F230" s="136" t="s">
        <v>7994</v>
      </c>
      <c r="G230" s="137" t="s">
        <v>2109</v>
      </c>
      <c r="H230" s="138">
        <v>25</v>
      </c>
      <c r="I230" s="139"/>
      <c r="J230" s="140">
        <f t="shared" si="10"/>
        <v>0</v>
      </c>
      <c r="K230" s="136" t="s">
        <v>43</v>
      </c>
      <c r="L230" s="34"/>
      <c r="M230" s="141" t="s">
        <v>43</v>
      </c>
      <c r="N230" s="142" t="s">
        <v>52</v>
      </c>
      <c r="P230" s="143">
        <f t="shared" si="11"/>
        <v>0</v>
      </c>
      <c r="Q230" s="143">
        <v>0</v>
      </c>
      <c r="R230" s="143">
        <f t="shared" si="12"/>
        <v>0</v>
      </c>
      <c r="S230" s="143">
        <v>0</v>
      </c>
      <c r="T230" s="144">
        <f t="shared" si="13"/>
        <v>0</v>
      </c>
      <c r="AR230" s="145" t="s">
        <v>318</v>
      </c>
      <c r="AT230" s="145" t="s">
        <v>313</v>
      </c>
      <c r="AU230" s="145" t="s">
        <v>96</v>
      </c>
      <c r="AY230" s="18" t="s">
        <v>311</v>
      </c>
      <c r="BE230" s="146">
        <f t="shared" si="14"/>
        <v>0</v>
      </c>
      <c r="BF230" s="146">
        <f t="shared" si="15"/>
        <v>0</v>
      </c>
      <c r="BG230" s="146">
        <f t="shared" si="16"/>
        <v>0</v>
      </c>
      <c r="BH230" s="146">
        <f t="shared" si="17"/>
        <v>0</v>
      </c>
      <c r="BI230" s="146">
        <f t="shared" si="18"/>
        <v>0</v>
      </c>
      <c r="BJ230" s="18" t="s">
        <v>88</v>
      </c>
      <c r="BK230" s="146">
        <f t="shared" si="19"/>
        <v>0</v>
      </c>
      <c r="BL230" s="18" t="s">
        <v>318</v>
      </c>
      <c r="BM230" s="145" t="s">
        <v>929</v>
      </c>
    </row>
    <row r="231" spans="2:65" s="1" customFormat="1" ht="21.75" customHeight="1" x14ac:dyDescent="0.2">
      <c r="B231" s="34"/>
      <c r="C231" s="134" t="s">
        <v>633</v>
      </c>
      <c r="D231" s="134" t="s">
        <v>313</v>
      </c>
      <c r="E231" s="135" t="s">
        <v>7995</v>
      </c>
      <c r="F231" s="136" t="s">
        <v>7996</v>
      </c>
      <c r="G231" s="137" t="s">
        <v>2109</v>
      </c>
      <c r="H231" s="138">
        <v>6</v>
      </c>
      <c r="I231" s="139"/>
      <c r="J231" s="140">
        <f t="shared" si="10"/>
        <v>0</v>
      </c>
      <c r="K231" s="136" t="s">
        <v>43</v>
      </c>
      <c r="L231" s="34"/>
      <c r="M231" s="141" t="s">
        <v>43</v>
      </c>
      <c r="N231" s="142" t="s">
        <v>52</v>
      </c>
      <c r="P231" s="143">
        <f t="shared" si="11"/>
        <v>0</v>
      </c>
      <c r="Q231" s="143">
        <v>0</v>
      </c>
      <c r="R231" s="143">
        <f t="shared" si="12"/>
        <v>0</v>
      </c>
      <c r="S231" s="143">
        <v>0</v>
      </c>
      <c r="T231" s="144">
        <f t="shared" si="13"/>
        <v>0</v>
      </c>
      <c r="AR231" s="145" t="s">
        <v>318</v>
      </c>
      <c r="AT231" s="145" t="s">
        <v>313</v>
      </c>
      <c r="AU231" s="145" t="s">
        <v>96</v>
      </c>
      <c r="AY231" s="18" t="s">
        <v>311</v>
      </c>
      <c r="BE231" s="146">
        <f t="shared" si="14"/>
        <v>0</v>
      </c>
      <c r="BF231" s="146">
        <f t="shared" si="15"/>
        <v>0</v>
      </c>
      <c r="BG231" s="146">
        <f t="shared" si="16"/>
        <v>0</v>
      </c>
      <c r="BH231" s="146">
        <f t="shared" si="17"/>
        <v>0</v>
      </c>
      <c r="BI231" s="146">
        <f t="shared" si="18"/>
        <v>0</v>
      </c>
      <c r="BJ231" s="18" t="s">
        <v>88</v>
      </c>
      <c r="BK231" s="146">
        <f t="shared" si="19"/>
        <v>0</v>
      </c>
      <c r="BL231" s="18" t="s">
        <v>318</v>
      </c>
      <c r="BM231" s="145" t="s">
        <v>939</v>
      </c>
    </row>
    <row r="232" spans="2:65" s="1" customFormat="1" ht="33" customHeight="1" x14ac:dyDescent="0.2">
      <c r="B232" s="34"/>
      <c r="C232" s="134" t="s">
        <v>639</v>
      </c>
      <c r="D232" s="134" t="s">
        <v>313</v>
      </c>
      <c r="E232" s="135" t="s">
        <v>7997</v>
      </c>
      <c r="F232" s="136" t="s">
        <v>7998</v>
      </c>
      <c r="G232" s="137" t="s">
        <v>2033</v>
      </c>
      <c r="H232" s="138">
        <v>1</v>
      </c>
      <c r="I232" s="139"/>
      <c r="J232" s="140">
        <f t="shared" si="10"/>
        <v>0</v>
      </c>
      <c r="K232" s="136" t="s">
        <v>43</v>
      </c>
      <c r="L232" s="34"/>
      <c r="M232" s="141" t="s">
        <v>43</v>
      </c>
      <c r="N232" s="142" t="s">
        <v>52</v>
      </c>
      <c r="P232" s="143">
        <f t="shared" si="11"/>
        <v>0</v>
      </c>
      <c r="Q232" s="143">
        <v>0</v>
      </c>
      <c r="R232" s="143">
        <f t="shared" si="12"/>
        <v>0</v>
      </c>
      <c r="S232" s="143">
        <v>0</v>
      </c>
      <c r="T232" s="144">
        <f t="shared" si="13"/>
        <v>0</v>
      </c>
      <c r="AR232" s="145" t="s">
        <v>318</v>
      </c>
      <c r="AT232" s="145" t="s">
        <v>313</v>
      </c>
      <c r="AU232" s="145" t="s">
        <v>96</v>
      </c>
      <c r="AY232" s="18" t="s">
        <v>311</v>
      </c>
      <c r="BE232" s="146">
        <f t="shared" si="14"/>
        <v>0</v>
      </c>
      <c r="BF232" s="146">
        <f t="shared" si="15"/>
        <v>0</v>
      </c>
      <c r="BG232" s="146">
        <f t="shared" si="16"/>
        <v>0</v>
      </c>
      <c r="BH232" s="146">
        <f t="shared" si="17"/>
        <v>0</v>
      </c>
      <c r="BI232" s="146">
        <f t="shared" si="18"/>
        <v>0</v>
      </c>
      <c r="BJ232" s="18" t="s">
        <v>88</v>
      </c>
      <c r="BK232" s="146">
        <f t="shared" si="19"/>
        <v>0</v>
      </c>
      <c r="BL232" s="18" t="s">
        <v>318</v>
      </c>
      <c r="BM232" s="145" t="s">
        <v>947</v>
      </c>
    </row>
    <row r="233" spans="2:65" s="1" customFormat="1" ht="33" customHeight="1" x14ac:dyDescent="0.2">
      <c r="B233" s="34"/>
      <c r="C233" s="134" t="s">
        <v>645</v>
      </c>
      <c r="D233" s="134" t="s">
        <v>313</v>
      </c>
      <c r="E233" s="135" t="s">
        <v>7999</v>
      </c>
      <c r="F233" s="136" t="s">
        <v>8000</v>
      </c>
      <c r="G233" s="137" t="s">
        <v>2033</v>
      </c>
      <c r="H233" s="138">
        <v>6</v>
      </c>
      <c r="I233" s="139"/>
      <c r="J233" s="140">
        <f t="shared" si="10"/>
        <v>0</v>
      </c>
      <c r="K233" s="136" t="s">
        <v>43</v>
      </c>
      <c r="L233" s="34"/>
      <c r="M233" s="141" t="s">
        <v>43</v>
      </c>
      <c r="N233" s="142" t="s">
        <v>52</v>
      </c>
      <c r="P233" s="143">
        <f t="shared" si="11"/>
        <v>0</v>
      </c>
      <c r="Q233" s="143">
        <v>0</v>
      </c>
      <c r="R233" s="143">
        <f t="shared" si="12"/>
        <v>0</v>
      </c>
      <c r="S233" s="143">
        <v>0</v>
      </c>
      <c r="T233" s="144">
        <f t="shared" si="13"/>
        <v>0</v>
      </c>
      <c r="AR233" s="145" t="s">
        <v>318</v>
      </c>
      <c r="AT233" s="145" t="s">
        <v>313</v>
      </c>
      <c r="AU233" s="145" t="s">
        <v>96</v>
      </c>
      <c r="AY233" s="18" t="s">
        <v>311</v>
      </c>
      <c r="BE233" s="146">
        <f t="shared" si="14"/>
        <v>0</v>
      </c>
      <c r="BF233" s="146">
        <f t="shared" si="15"/>
        <v>0</v>
      </c>
      <c r="BG233" s="146">
        <f t="shared" si="16"/>
        <v>0</v>
      </c>
      <c r="BH233" s="146">
        <f t="shared" si="17"/>
        <v>0</v>
      </c>
      <c r="BI233" s="146">
        <f t="shared" si="18"/>
        <v>0</v>
      </c>
      <c r="BJ233" s="18" t="s">
        <v>88</v>
      </c>
      <c r="BK233" s="146">
        <f t="shared" si="19"/>
        <v>0</v>
      </c>
      <c r="BL233" s="18" t="s">
        <v>318</v>
      </c>
      <c r="BM233" s="145" t="s">
        <v>959</v>
      </c>
    </row>
    <row r="234" spans="2:65" s="1" customFormat="1" ht="24.2" customHeight="1" x14ac:dyDescent="0.2">
      <c r="B234" s="34"/>
      <c r="C234" s="134" t="s">
        <v>651</v>
      </c>
      <c r="D234" s="134" t="s">
        <v>313</v>
      </c>
      <c r="E234" s="135" t="s">
        <v>8001</v>
      </c>
      <c r="F234" s="136" t="s">
        <v>8002</v>
      </c>
      <c r="G234" s="137" t="s">
        <v>2033</v>
      </c>
      <c r="H234" s="138">
        <v>2</v>
      </c>
      <c r="I234" s="139"/>
      <c r="J234" s="140">
        <f t="shared" si="10"/>
        <v>0</v>
      </c>
      <c r="K234" s="136" t="s">
        <v>43</v>
      </c>
      <c r="L234" s="34"/>
      <c r="M234" s="141" t="s">
        <v>43</v>
      </c>
      <c r="N234" s="142" t="s">
        <v>52</v>
      </c>
      <c r="P234" s="143">
        <f t="shared" si="11"/>
        <v>0</v>
      </c>
      <c r="Q234" s="143">
        <v>0</v>
      </c>
      <c r="R234" s="143">
        <f t="shared" si="12"/>
        <v>0</v>
      </c>
      <c r="S234" s="143">
        <v>0</v>
      </c>
      <c r="T234" s="144">
        <f t="shared" si="13"/>
        <v>0</v>
      </c>
      <c r="AR234" s="145" t="s">
        <v>318</v>
      </c>
      <c r="AT234" s="145" t="s">
        <v>313</v>
      </c>
      <c r="AU234" s="145" t="s">
        <v>96</v>
      </c>
      <c r="AY234" s="18" t="s">
        <v>311</v>
      </c>
      <c r="BE234" s="146">
        <f t="shared" si="14"/>
        <v>0</v>
      </c>
      <c r="BF234" s="146">
        <f t="shared" si="15"/>
        <v>0</v>
      </c>
      <c r="BG234" s="146">
        <f t="shared" si="16"/>
        <v>0</v>
      </c>
      <c r="BH234" s="146">
        <f t="shared" si="17"/>
        <v>0</v>
      </c>
      <c r="BI234" s="146">
        <f t="shared" si="18"/>
        <v>0</v>
      </c>
      <c r="BJ234" s="18" t="s">
        <v>88</v>
      </c>
      <c r="BK234" s="146">
        <f t="shared" si="19"/>
        <v>0</v>
      </c>
      <c r="BL234" s="18" t="s">
        <v>318</v>
      </c>
      <c r="BM234" s="145" t="s">
        <v>973</v>
      </c>
    </row>
    <row r="235" spans="2:65" s="1" customFormat="1" ht="33" customHeight="1" x14ac:dyDescent="0.2">
      <c r="B235" s="34"/>
      <c r="C235" s="134" t="s">
        <v>657</v>
      </c>
      <c r="D235" s="134" t="s">
        <v>313</v>
      </c>
      <c r="E235" s="135" t="s">
        <v>8003</v>
      </c>
      <c r="F235" s="136" t="s">
        <v>8004</v>
      </c>
      <c r="G235" s="137" t="s">
        <v>2033</v>
      </c>
      <c r="H235" s="138">
        <v>2</v>
      </c>
      <c r="I235" s="139"/>
      <c r="J235" s="140">
        <f t="shared" si="10"/>
        <v>0</v>
      </c>
      <c r="K235" s="136" t="s">
        <v>43</v>
      </c>
      <c r="L235" s="34"/>
      <c r="M235" s="141" t="s">
        <v>43</v>
      </c>
      <c r="N235" s="142" t="s">
        <v>52</v>
      </c>
      <c r="P235" s="143">
        <f t="shared" si="11"/>
        <v>0</v>
      </c>
      <c r="Q235" s="143">
        <v>0</v>
      </c>
      <c r="R235" s="143">
        <f t="shared" si="12"/>
        <v>0</v>
      </c>
      <c r="S235" s="143">
        <v>0</v>
      </c>
      <c r="T235" s="144">
        <f t="shared" si="13"/>
        <v>0</v>
      </c>
      <c r="AR235" s="145" t="s">
        <v>318</v>
      </c>
      <c r="AT235" s="145" t="s">
        <v>313</v>
      </c>
      <c r="AU235" s="145" t="s">
        <v>96</v>
      </c>
      <c r="AY235" s="18" t="s">
        <v>311</v>
      </c>
      <c r="BE235" s="146">
        <f t="shared" si="14"/>
        <v>0</v>
      </c>
      <c r="BF235" s="146">
        <f t="shared" si="15"/>
        <v>0</v>
      </c>
      <c r="BG235" s="146">
        <f t="shared" si="16"/>
        <v>0</v>
      </c>
      <c r="BH235" s="146">
        <f t="shared" si="17"/>
        <v>0</v>
      </c>
      <c r="BI235" s="146">
        <f t="shared" si="18"/>
        <v>0</v>
      </c>
      <c r="BJ235" s="18" t="s">
        <v>88</v>
      </c>
      <c r="BK235" s="146">
        <f t="shared" si="19"/>
        <v>0</v>
      </c>
      <c r="BL235" s="18" t="s">
        <v>318</v>
      </c>
      <c r="BM235" s="145" t="s">
        <v>982</v>
      </c>
    </row>
    <row r="236" spans="2:65" s="1" customFormat="1" ht="33" customHeight="1" x14ac:dyDescent="0.2">
      <c r="B236" s="34"/>
      <c r="C236" s="134" t="s">
        <v>663</v>
      </c>
      <c r="D236" s="134" t="s">
        <v>313</v>
      </c>
      <c r="E236" s="135" t="s">
        <v>8005</v>
      </c>
      <c r="F236" s="136" t="s">
        <v>8006</v>
      </c>
      <c r="G236" s="137" t="s">
        <v>2033</v>
      </c>
      <c r="H236" s="138">
        <v>8</v>
      </c>
      <c r="I236" s="139"/>
      <c r="J236" s="140">
        <f t="shared" si="10"/>
        <v>0</v>
      </c>
      <c r="K236" s="136" t="s">
        <v>43</v>
      </c>
      <c r="L236" s="34"/>
      <c r="M236" s="141" t="s">
        <v>43</v>
      </c>
      <c r="N236" s="142" t="s">
        <v>52</v>
      </c>
      <c r="P236" s="143">
        <f t="shared" si="11"/>
        <v>0</v>
      </c>
      <c r="Q236" s="143">
        <v>0</v>
      </c>
      <c r="R236" s="143">
        <f t="shared" si="12"/>
        <v>0</v>
      </c>
      <c r="S236" s="143">
        <v>0</v>
      </c>
      <c r="T236" s="144">
        <f t="shared" si="13"/>
        <v>0</v>
      </c>
      <c r="AR236" s="145" t="s">
        <v>318</v>
      </c>
      <c r="AT236" s="145" t="s">
        <v>313</v>
      </c>
      <c r="AU236" s="145" t="s">
        <v>96</v>
      </c>
      <c r="AY236" s="18" t="s">
        <v>311</v>
      </c>
      <c r="BE236" s="146">
        <f t="shared" si="14"/>
        <v>0</v>
      </c>
      <c r="BF236" s="146">
        <f t="shared" si="15"/>
        <v>0</v>
      </c>
      <c r="BG236" s="146">
        <f t="shared" si="16"/>
        <v>0</v>
      </c>
      <c r="BH236" s="146">
        <f t="shared" si="17"/>
        <v>0</v>
      </c>
      <c r="BI236" s="146">
        <f t="shared" si="18"/>
        <v>0</v>
      </c>
      <c r="BJ236" s="18" t="s">
        <v>88</v>
      </c>
      <c r="BK236" s="146">
        <f t="shared" si="19"/>
        <v>0</v>
      </c>
      <c r="BL236" s="18" t="s">
        <v>318</v>
      </c>
      <c r="BM236" s="145" t="s">
        <v>991</v>
      </c>
    </row>
    <row r="237" spans="2:65" s="1" customFormat="1" ht="24.2" customHeight="1" x14ac:dyDescent="0.2">
      <c r="B237" s="34"/>
      <c r="C237" s="134" t="s">
        <v>672</v>
      </c>
      <c r="D237" s="134" t="s">
        <v>313</v>
      </c>
      <c r="E237" s="135" t="s">
        <v>8007</v>
      </c>
      <c r="F237" s="136" t="s">
        <v>8008</v>
      </c>
      <c r="G237" s="137" t="s">
        <v>2033</v>
      </c>
      <c r="H237" s="138">
        <v>6</v>
      </c>
      <c r="I237" s="139"/>
      <c r="J237" s="140">
        <f t="shared" si="10"/>
        <v>0</v>
      </c>
      <c r="K237" s="136" t="s">
        <v>43</v>
      </c>
      <c r="L237" s="34"/>
      <c r="M237" s="141" t="s">
        <v>43</v>
      </c>
      <c r="N237" s="142" t="s">
        <v>52</v>
      </c>
      <c r="P237" s="143">
        <f t="shared" si="11"/>
        <v>0</v>
      </c>
      <c r="Q237" s="143">
        <v>0</v>
      </c>
      <c r="R237" s="143">
        <f t="shared" si="12"/>
        <v>0</v>
      </c>
      <c r="S237" s="143">
        <v>0</v>
      </c>
      <c r="T237" s="144">
        <f t="shared" si="13"/>
        <v>0</v>
      </c>
      <c r="AR237" s="145" t="s">
        <v>318</v>
      </c>
      <c r="AT237" s="145" t="s">
        <v>313</v>
      </c>
      <c r="AU237" s="145" t="s">
        <v>96</v>
      </c>
      <c r="AY237" s="18" t="s">
        <v>311</v>
      </c>
      <c r="BE237" s="146">
        <f t="shared" si="14"/>
        <v>0</v>
      </c>
      <c r="BF237" s="146">
        <f t="shared" si="15"/>
        <v>0</v>
      </c>
      <c r="BG237" s="146">
        <f t="shared" si="16"/>
        <v>0</v>
      </c>
      <c r="BH237" s="146">
        <f t="shared" si="17"/>
        <v>0</v>
      </c>
      <c r="BI237" s="146">
        <f t="shared" si="18"/>
        <v>0</v>
      </c>
      <c r="BJ237" s="18" t="s">
        <v>88</v>
      </c>
      <c r="BK237" s="146">
        <f t="shared" si="19"/>
        <v>0</v>
      </c>
      <c r="BL237" s="18" t="s">
        <v>318</v>
      </c>
      <c r="BM237" s="145" t="s">
        <v>1001</v>
      </c>
    </row>
    <row r="238" spans="2:65" s="1" customFormat="1" ht="33" customHeight="1" x14ac:dyDescent="0.2">
      <c r="B238" s="34"/>
      <c r="C238" s="134" t="s">
        <v>680</v>
      </c>
      <c r="D238" s="134" t="s">
        <v>313</v>
      </c>
      <c r="E238" s="135" t="s">
        <v>8009</v>
      </c>
      <c r="F238" s="136" t="s">
        <v>8010</v>
      </c>
      <c r="G238" s="137" t="s">
        <v>2033</v>
      </c>
      <c r="H238" s="138">
        <v>6</v>
      </c>
      <c r="I238" s="139"/>
      <c r="J238" s="140">
        <f t="shared" si="10"/>
        <v>0</v>
      </c>
      <c r="K238" s="136" t="s">
        <v>43</v>
      </c>
      <c r="L238" s="34"/>
      <c r="M238" s="141" t="s">
        <v>43</v>
      </c>
      <c r="N238" s="142" t="s">
        <v>52</v>
      </c>
      <c r="P238" s="143">
        <f t="shared" si="11"/>
        <v>0</v>
      </c>
      <c r="Q238" s="143">
        <v>0</v>
      </c>
      <c r="R238" s="143">
        <f t="shared" si="12"/>
        <v>0</v>
      </c>
      <c r="S238" s="143">
        <v>0</v>
      </c>
      <c r="T238" s="144">
        <f t="shared" si="13"/>
        <v>0</v>
      </c>
      <c r="AR238" s="145" t="s">
        <v>318</v>
      </c>
      <c r="AT238" s="145" t="s">
        <v>313</v>
      </c>
      <c r="AU238" s="145" t="s">
        <v>96</v>
      </c>
      <c r="AY238" s="18" t="s">
        <v>311</v>
      </c>
      <c r="BE238" s="146">
        <f t="shared" si="14"/>
        <v>0</v>
      </c>
      <c r="BF238" s="146">
        <f t="shared" si="15"/>
        <v>0</v>
      </c>
      <c r="BG238" s="146">
        <f t="shared" si="16"/>
        <v>0</v>
      </c>
      <c r="BH238" s="146">
        <f t="shared" si="17"/>
        <v>0</v>
      </c>
      <c r="BI238" s="146">
        <f t="shared" si="18"/>
        <v>0</v>
      </c>
      <c r="BJ238" s="18" t="s">
        <v>88</v>
      </c>
      <c r="BK238" s="146">
        <f t="shared" si="19"/>
        <v>0</v>
      </c>
      <c r="BL238" s="18" t="s">
        <v>318</v>
      </c>
      <c r="BM238" s="145" t="s">
        <v>1011</v>
      </c>
    </row>
    <row r="239" spans="2:65" s="1" customFormat="1" ht="24.2" customHeight="1" x14ac:dyDescent="0.2">
      <c r="B239" s="34"/>
      <c r="C239" s="134" t="s">
        <v>686</v>
      </c>
      <c r="D239" s="134" t="s">
        <v>313</v>
      </c>
      <c r="E239" s="135" t="s">
        <v>8011</v>
      </c>
      <c r="F239" s="136" t="s">
        <v>8012</v>
      </c>
      <c r="G239" s="137" t="s">
        <v>2033</v>
      </c>
      <c r="H239" s="138">
        <v>2</v>
      </c>
      <c r="I239" s="139"/>
      <c r="J239" s="140">
        <f t="shared" si="10"/>
        <v>0</v>
      </c>
      <c r="K239" s="136" t="s">
        <v>43</v>
      </c>
      <c r="L239" s="34"/>
      <c r="M239" s="141" t="s">
        <v>43</v>
      </c>
      <c r="N239" s="142" t="s">
        <v>52</v>
      </c>
      <c r="P239" s="143">
        <f t="shared" si="11"/>
        <v>0</v>
      </c>
      <c r="Q239" s="143">
        <v>0</v>
      </c>
      <c r="R239" s="143">
        <f t="shared" si="12"/>
        <v>0</v>
      </c>
      <c r="S239" s="143">
        <v>0</v>
      </c>
      <c r="T239" s="144">
        <f t="shared" si="13"/>
        <v>0</v>
      </c>
      <c r="AR239" s="145" t="s">
        <v>318</v>
      </c>
      <c r="AT239" s="145" t="s">
        <v>313</v>
      </c>
      <c r="AU239" s="145" t="s">
        <v>96</v>
      </c>
      <c r="AY239" s="18" t="s">
        <v>311</v>
      </c>
      <c r="BE239" s="146">
        <f t="shared" si="14"/>
        <v>0</v>
      </c>
      <c r="BF239" s="146">
        <f t="shared" si="15"/>
        <v>0</v>
      </c>
      <c r="BG239" s="146">
        <f t="shared" si="16"/>
        <v>0</v>
      </c>
      <c r="BH239" s="146">
        <f t="shared" si="17"/>
        <v>0</v>
      </c>
      <c r="BI239" s="146">
        <f t="shared" si="18"/>
        <v>0</v>
      </c>
      <c r="BJ239" s="18" t="s">
        <v>88</v>
      </c>
      <c r="BK239" s="146">
        <f t="shared" si="19"/>
        <v>0</v>
      </c>
      <c r="BL239" s="18" t="s">
        <v>318</v>
      </c>
      <c r="BM239" s="145" t="s">
        <v>1021</v>
      </c>
    </row>
    <row r="240" spans="2:65" s="1" customFormat="1" ht="33" customHeight="1" x14ac:dyDescent="0.2">
      <c r="B240" s="34"/>
      <c r="C240" s="134" t="s">
        <v>693</v>
      </c>
      <c r="D240" s="134" t="s">
        <v>313</v>
      </c>
      <c r="E240" s="135" t="s">
        <v>8013</v>
      </c>
      <c r="F240" s="136" t="s">
        <v>8014</v>
      </c>
      <c r="G240" s="137" t="s">
        <v>2033</v>
      </c>
      <c r="H240" s="138">
        <v>4</v>
      </c>
      <c r="I240" s="139"/>
      <c r="J240" s="140">
        <f t="shared" si="10"/>
        <v>0</v>
      </c>
      <c r="K240" s="136" t="s">
        <v>43</v>
      </c>
      <c r="L240" s="34"/>
      <c r="M240" s="141" t="s">
        <v>43</v>
      </c>
      <c r="N240" s="142" t="s">
        <v>52</v>
      </c>
      <c r="P240" s="143">
        <f t="shared" si="11"/>
        <v>0</v>
      </c>
      <c r="Q240" s="143">
        <v>0</v>
      </c>
      <c r="R240" s="143">
        <f t="shared" si="12"/>
        <v>0</v>
      </c>
      <c r="S240" s="143">
        <v>0</v>
      </c>
      <c r="T240" s="144">
        <f t="shared" si="13"/>
        <v>0</v>
      </c>
      <c r="AR240" s="145" t="s">
        <v>318</v>
      </c>
      <c r="AT240" s="145" t="s">
        <v>313</v>
      </c>
      <c r="AU240" s="145" t="s">
        <v>96</v>
      </c>
      <c r="AY240" s="18" t="s">
        <v>311</v>
      </c>
      <c r="BE240" s="146">
        <f t="shared" si="14"/>
        <v>0</v>
      </c>
      <c r="BF240" s="146">
        <f t="shared" si="15"/>
        <v>0</v>
      </c>
      <c r="BG240" s="146">
        <f t="shared" si="16"/>
        <v>0</v>
      </c>
      <c r="BH240" s="146">
        <f t="shared" si="17"/>
        <v>0</v>
      </c>
      <c r="BI240" s="146">
        <f t="shared" si="18"/>
        <v>0</v>
      </c>
      <c r="BJ240" s="18" t="s">
        <v>88</v>
      </c>
      <c r="BK240" s="146">
        <f t="shared" si="19"/>
        <v>0</v>
      </c>
      <c r="BL240" s="18" t="s">
        <v>318</v>
      </c>
      <c r="BM240" s="145" t="s">
        <v>1030</v>
      </c>
    </row>
    <row r="241" spans="2:65" s="1" customFormat="1" ht="16.5" customHeight="1" x14ac:dyDescent="0.2">
      <c r="B241" s="34"/>
      <c r="C241" s="134" t="s">
        <v>698</v>
      </c>
      <c r="D241" s="134" t="s">
        <v>313</v>
      </c>
      <c r="E241" s="135" t="s">
        <v>8015</v>
      </c>
      <c r="F241" s="136" t="s">
        <v>8016</v>
      </c>
      <c r="G241" s="137" t="s">
        <v>2033</v>
      </c>
      <c r="H241" s="138">
        <v>3</v>
      </c>
      <c r="I241" s="139"/>
      <c r="J241" s="140">
        <f t="shared" si="10"/>
        <v>0</v>
      </c>
      <c r="K241" s="136" t="s">
        <v>43</v>
      </c>
      <c r="L241" s="34"/>
      <c r="M241" s="141" t="s">
        <v>43</v>
      </c>
      <c r="N241" s="142" t="s">
        <v>52</v>
      </c>
      <c r="P241" s="143">
        <f t="shared" si="11"/>
        <v>0</v>
      </c>
      <c r="Q241" s="143">
        <v>0</v>
      </c>
      <c r="R241" s="143">
        <f t="shared" si="12"/>
        <v>0</v>
      </c>
      <c r="S241" s="143">
        <v>0</v>
      </c>
      <c r="T241" s="144">
        <f t="shared" si="13"/>
        <v>0</v>
      </c>
      <c r="AR241" s="145" t="s">
        <v>318</v>
      </c>
      <c r="AT241" s="145" t="s">
        <v>313</v>
      </c>
      <c r="AU241" s="145" t="s">
        <v>96</v>
      </c>
      <c r="AY241" s="18" t="s">
        <v>311</v>
      </c>
      <c r="BE241" s="146">
        <f t="shared" si="14"/>
        <v>0</v>
      </c>
      <c r="BF241" s="146">
        <f t="shared" si="15"/>
        <v>0</v>
      </c>
      <c r="BG241" s="146">
        <f t="shared" si="16"/>
        <v>0</v>
      </c>
      <c r="BH241" s="146">
        <f t="shared" si="17"/>
        <v>0</v>
      </c>
      <c r="BI241" s="146">
        <f t="shared" si="18"/>
        <v>0</v>
      </c>
      <c r="BJ241" s="18" t="s">
        <v>88</v>
      </c>
      <c r="BK241" s="146">
        <f t="shared" si="19"/>
        <v>0</v>
      </c>
      <c r="BL241" s="18" t="s">
        <v>318</v>
      </c>
      <c r="BM241" s="145" t="s">
        <v>1038</v>
      </c>
    </row>
    <row r="242" spans="2:65" s="1" customFormat="1" ht="16.5" customHeight="1" x14ac:dyDescent="0.2">
      <c r="B242" s="34"/>
      <c r="C242" s="134" t="s">
        <v>703</v>
      </c>
      <c r="D242" s="134" t="s">
        <v>313</v>
      </c>
      <c r="E242" s="135" t="s">
        <v>8017</v>
      </c>
      <c r="F242" s="136" t="s">
        <v>8018</v>
      </c>
      <c r="G242" s="137" t="s">
        <v>2033</v>
      </c>
      <c r="H242" s="138">
        <v>6</v>
      </c>
      <c r="I242" s="139"/>
      <c r="J242" s="140">
        <f t="shared" si="10"/>
        <v>0</v>
      </c>
      <c r="K242" s="136" t="s">
        <v>43</v>
      </c>
      <c r="L242" s="34"/>
      <c r="M242" s="141" t="s">
        <v>43</v>
      </c>
      <c r="N242" s="142" t="s">
        <v>52</v>
      </c>
      <c r="P242" s="143">
        <f t="shared" si="11"/>
        <v>0</v>
      </c>
      <c r="Q242" s="143">
        <v>0</v>
      </c>
      <c r="R242" s="143">
        <f t="shared" si="12"/>
        <v>0</v>
      </c>
      <c r="S242" s="143">
        <v>0</v>
      </c>
      <c r="T242" s="144">
        <f t="shared" si="13"/>
        <v>0</v>
      </c>
      <c r="AR242" s="145" t="s">
        <v>318</v>
      </c>
      <c r="AT242" s="145" t="s">
        <v>313</v>
      </c>
      <c r="AU242" s="145" t="s">
        <v>96</v>
      </c>
      <c r="AY242" s="18" t="s">
        <v>311</v>
      </c>
      <c r="BE242" s="146">
        <f t="shared" si="14"/>
        <v>0</v>
      </c>
      <c r="BF242" s="146">
        <f t="shared" si="15"/>
        <v>0</v>
      </c>
      <c r="BG242" s="146">
        <f t="shared" si="16"/>
        <v>0</v>
      </c>
      <c r="BH242" s="146">
        <f t="shared" si="17"/>
        <v>0</v>
      </c>
      <c r="BI242" s="146">
        <f t="shared" si="18"/>
        <v>0</v>
      </c>
      <c r="BJ242" s="18" t="s">
        <v>88</v>
      </c>
      <c r="BK242" s="146">
        <f t="shared" si="19"/>
        <v>0</v>
      </c>
      <c r="BL242" s="18" t="s">
        <v>318</v>
      </c>
      <c r="BM242" s="145" t="s">
        <v>1050</v>
      </c>
    </row>
    <row r="243" spans="2:65" s="1" customFormat="1" ht="24.2" customHeight="1" x14ac:dyDescent="0.2">
      <c r="B243" s="34"/>
      <c r="C243" s="134" t="s">
        <v>709</v>
      </c>
      <c r="D243" s="134" t="s">
        <v>313</v>
      </c>
      <c r="E243" s="135" t="s">
        <v>8019</v>
      </c>
      <c r="F243" s="136" t="s">
        <v>8020</v>
      </c>
      <c r="G243" s="137" t="s">
        <v>2033</v>
      </c>
      <c r="H243" s="138">
        <v>1</v>
      </c>
      <c r="I243" s="139"/>
      <c r="J243" s="140">
        <f t="shared" si="10"/>
        <v>0</v>
      </c>
      <c r="K243" s="136" t="s">
        <v>43</v>
      </c>
      <c r="L243" s="34"/>
      <c r="M243" s="141" t="s">
        <v>43</v>
      </c>
      <c r="N243" s="142" t="s">
        <v>52</v>
      </c>
      <c r="P243" s="143">
        <f t="shared" si="11"/>
        <v>0</v>
      </c>
      <c r="Q243" s="143">
        <v>0</v>
      </c>
      <c r="R243" s="143">
        <f t="shared" si="12"/>
        <v>0</v>
      </c>
      <c r="S243" s="143">
        <v>0</v>
      </c>
      <c r="T243" s="144">
        <f t="shared" si="13"/>
        <v>0</v>
      </c>
      <c r="AR243" s="145" t="s">
        <v>318</v>
      </c>
      <c r="AT243" s="145" t="s">
        <v>313</v>
      </c>
      <c r="AU243" s="145" t="s">
        <v>96</v>
      </c>
      <c r="AY243" s="18" t="s">
        <v>311</v>
      </c>
      <c r="BE243" s="146">
        <f t="shared" si="14"/>
        <v>0</v>
      </c>
      <c r="BF243" s="146">
        <f t="shared" si="15"/>
        <v>0</v>
      </c>
      <c r="BG243" s="146">
        <f t="shared" si="16"/>
        <v>0</v>
      </c>
      <c r="BH243" s="146">
        <f t="shared" si="17"/>
        <v>0</v>
      </c>
      <c r="BI243" s="146">
        <f t="shared" si="18"/>
        <v>0</v>
      </c>
      <c r="BJ243" s="18" t="s">
        <v>88</v>
      </c>
      <c r="BK243" s="146">
        <f t="shared" si="19"/>
        <v>0</v>
      </c>
      <c r="BL243" s="18" t="s">
        <v>318</v>
      </c>
      <c r="BM243" s="145" t="s">
        <v>1059</v>
      </c>
    </row>
    <row r="244" spans="2:65" s="1" customFormat="1" ht="19.5" x14ac:dyDescent="0.2">
      <c r="B244" s="34"/>
      <c r="D244" s="152" t="s">
        <v>668</v>
      </c>
      <c r="F244" s="182" t="s">
        <v>8021</v>
      </c>
      <c r="I244" s="149"/>
      <c r="L244" s="34"/>
      <c r="M244" s="150"/>
      <c r="T244" s="55"/>
      <c r="AT244" s="18" t="s">
        <v>668</v>
      </c>
      <c r="AU244" s="18" t="s">
        <v>96</v>
      </c>
    </row>
    <row r="245" spans="2:65" s="1" customFormat="1" ht="24.2" customHeight="1" x14ac:dyDescent="0.2">
      <c r="B245" s="34"/>
      <c r="C245" s="134" t="s">
        <v>716</v>
      </c>
      <c r="D245" s="134" t="s">
        <v>313</v>
      </c>
      <c r="E245" s="135" t="s">
        <v>8022</v>
      </c>
      <c r="F245" s="136" t="s">
        <v>8023</v>
      </c>
      <c r="G245" s="137" t="s">
        <v>2033</v>
      </c>
      <c r="H245" s="138">
        <v>6</v>
      </c>
      <c r="I245" s="139"/>
      <c r="J245" s="140">
        <f>ROUND(I245*H245,2)</f>
        <v>0</v>
      </c>
      <c r="K245" s="136" t="s">
        <v>43</v>
      </c>
      <c r="L245" s="34"/>
      <c r="M245" s="141" t="s">
        <v>43</v>
      </c>
      <c r="N245" s="142" t="s">
        <v>52</v>
      </c>
      <c r="P245" s="143">
        <f>O245*H245</f>
        <v>0</v>
      </c>
      <c r="Q245" s="143">
        <v>0</v>
      </c>
      <c r="R245" s="143">
        <f>Q245*H245</f>
        <v>0</v>
      </c>
      <c r="S245" s="143">
        <v>0</v>
      </c>
      <c r="T245" s="144">
        <f>S245*H245</f>
        <v>0</v>
      </c>
      <c r="AR245" s="145" t="s">
        <v>318</v>
      </c>
      <c r="AT245" s="145" t="s">
        <v>313</v>
      </c>
      <c r="AU245" s="145" t="s">
        <v>96</v>
      </c>
      <c r="AY245" s="18" t="s">
        <v>311</v>
      </c>
      <c r="BE245" s="146">
        <f>IF(N245="základní",J245,0)</f>
        <v>0</v>
      </c>
      <c r="BF245" s="146">
        <f>IF(N245="snížená",J245,0)</f>
        <v>0</v>
      </c>
      <c r="BG245" s="146">
        <f>IF(N245="zákl. přenesená",J245,0)</f>
        <v>0</v>
      </c>
      <c r="BH245" s="146">
        <f>IF(N245="sníž. přenesená",J245,0)</f>
        <v>0</v>
      </c>
      <c r="BI245" s="146">
        <f>IF(N245="nulová",J245,0)</f>
        <v>0</v>
      </c>
      <c r="BJ245" s="18" t="s">
        <v>88</v>
      </c>
      <c r="BK245" s="146">
        <f>ROUND(I245*H245,2)</f>
        <v>0</v>
      </c>
      <c r="BL245" s="18" t="s">
        <v>318</v>
      </c>
      <c r="BM245" s="145" t="s">
        <v>1067</v>
      </c>
    </row>
    <row r="246" spans="2:65" s="1" customFormat="1" ht="19.5" x14ac:dyDescent="0.2">
      <c r="B246" s="34"/>
      <c r="D246" s="152" t="s">
        <v>668</v>
      </c>
      <c r="F246" s="182" t="s">
        <v>8024</v>
      </c>
      <c r="I246" s="149"/>
      <c r="L246" s="34"/>
      <c r="M246" s="150"/>
      <c r="T246" s="55"/>
      <c r="AT246" s="18" t="s">
        <v>668</v>
      </c>
      <c r="AU246" s="18" t="s">
        <v>96</v>
      </c>
    </row>
    <row r="247" spans="2:65" s="1" customFormat="1" ht="24.2" customHeight="1" x14ac:dyDescent="0.2">
      <c r="B247" s="34"/>
      <c r="C247" s="134" t="s">
        <v>720</v>
      </c>
      <c r="D247" s="134" t="s">
        <v>313</v>
      </c>
      <c r="E247" s="135" t="s">
        <v>8025</v>
      </c>
      <c r="F247" s="136" t="s">
        <v>8026</v>
      </c>
      <c r="G247" s="137" t="s">
        <v>2033</v>
      </c>
      <c r="H247" s="138">
        <v>2</v>
      </c>
      <c r="I247" s="139"/>
      <c r="J247" s="140">
        <f>ROUND(I247*H247,2)</f>
        <v>0</v>
      </c>
      <c r="K247" s="136" t="s">
        <v>43</v>
      </c>
      <c r="L247" s="34"/>
      <c r="M247" s="141" t="s">
        <v>43</v>
      </c>
      <c r="N247" s="142" t="s">
        <v>52</v>
      </c>
      <c r="P247" s="143">
        <f>O247*H247</f>
        <v>0</v>
      </c>
      <c r="Q247" s="143">
        <v>0</v>
      </c>
      <c r="R247" s="143">
        <f>Q247*H247</f>
        <v>0</v>
      </c>
      <c r="S247" s="143">
        <v>0</v>
      </c>
      <c r="T247" s="144">
        <f>S247*H247</f>
        <v>0</v>
      </c>
      <c r="AR247" s="145" t="s">
        <v>318</v>
      </c>
      <c r="AT247" s="145" t="s">
        <v>313</v>
      </c>
      <c r="AU247" s="145" t="s">
        <v>96</v>
      </c>
      <c r="AY247" s="18" t="s">
        <v>311</v>
      </c>
      <c r="BE247" s="146">
        <f>IF(N247="základní",J247,0)</f>
        <v>0</v>
      </c>
      <c r="BF247" s="146">
        <f>IF(N247="snížená",J247,0)</f>
        <v>0</v>
      </c>
      <c r="BG247" s="146">
        <f>IF(N247="zákl. přenesená",J247,0)</f>
        <v>0</v>
      </c>
      <c r="BH247" s="146">
        <f>IF(N247="sníž. přenesená",J247,0)</f>
        <v>0</v>
      </c>
      <c r="BI247" s="146">
        <f>IF(N247="nulová",J247,0)</f>
        <v>0</v>
      </c>
      <c r="BJ247" s="18" t="s">
        <v>88</v>
      </c>
      <c r="BK247" s="146">
        <f>ROUND(I247*H247,2)</f>
        <v>0</v>
      </c>
      <c r="BL247" s="18" t="s">
        <v>318</v>
      </c>
      <c r="BM247" s="145" t="s">
        <v>1073</v>
      </c>
    </row>
    <row r="248" spans="2:65" s="1" customFormat="1" ht="19.5" x14ac:dyDescent="0.2">
      <c r="B248" s="34"/>
      <c r="D248" s="152" t="s">
        <v>668</v>
      </c>
      <c r="F248" s="182" t="s">
        <v>8027</v>
      </c>
      <c r="I248" s="149"/>
      <c r="L248" s="34"/>
      <c r="M248" s="150"/>
      <c r="T248" s="55"/>
      <c r="AT248" s="18" t="s">
        <v>668</v>
      </c>
      <c r="AU248" s="18" t="s">
        <v>96</v>
      </c>
    </row>
    <row r="249" spans="2:65" s="1" customFormat="1" ht="24.2" customHeight="1" x14ac:dyDescent="0.2">
      <c r="B249" s="34"/>
      <c r="C249" s="134" t="s">
        <v>726</v>
      </c>
      <c r="D249" s="134" t="s">
        <v>313</v>
      </c>
      <c r="E249" s="135" t="s">
        <v>8028</v>
      </c>
      <c r="F249" s="136" t="s">
        <v>8029</v>
      </c>
      <c r="G249" s="137" t="s">
        <v>2033</v>
      </c>
      <c r="H249" s="138">
        <v>2</v>
      </c>
      <c r="I249" s="139"/>
      <c r="J249" s="140">
        <f>ROUND(I249*H249,2)</f>
        <v>0</v>
      </c>
      <c r="K249" s="136" t="s">
        <v>43</v>
      </c>
      <c r="L249" s="34"/>
      <c r="M249" s="141" t="s">
        <v>43</v>
      </c>
      <c r="N249" s="142" t="s">
        <v>52</v>
      </c>
      <c r="P249" s="143">
        <f>O249*H249</f>
        <v>0</v>
      </c>
      <c r="Q249" s="143">
        <v>0</v>
      </c>
      <c r="R249" s="143">
        <f>Q249*H249</f>
        <v>0</v>
      </c>
      <c r="S249" s="143">
        <v>0</v>
      </c>
      <c r="T249" s="144">
        <f>S249*H249</f>
        <v>0</v>
      </c>
      <c r="AR249" s="145" t="s">
        <v>318</v>
      </c>
      <c r="AT249" s="145" t="s">
        <v>313</v>
      </c>
      <c r="AU249" s="145" t="s">
        <v>96</v>
      </c>
      <c r="AY249" s="18" t="s">
        <v>311</v>
      </c>
      <c r="BE249" s="146">
        <f>IF(N249="základní",J249,0)</f>
        <v>0</v>
      </c>
      <c r="BF249" s="146">
        <f>IF(N249="snížená",J249,0)</f>
        <v>0</v>
      </c>
      <c r="BG249" s="146">
        <f>IF(N249="zákl. přenesená",J249,0)</f>
        <v>0</v>
      </c>
      <c r="BH249" s="146">
        <f>IF(N249="sníž. přenesená",J249,0)</f>
        <v>0</v>
      </c>
      <c r="BI249" s="146">
        <f>IF(N249="nulová",J249,0)</f>
        <v>0</v>
      </c>
      <c r="BJ249" s="18" t="s">
        <v>88</v>
      </c>
      <c r="BK249" s="146">
        <f>ROUND(I249*H249,2)</f>
        <v>0</v>
      </c>
      <c r="BL249" s="18" t="s">
        <v>318</v>
      </c>
      <c r="BM249" s="145" t="s">
        <v>1082</v>
      </c>
    </row>
    <row r="250" spans="2:65" s="1" customFormat="1" ht="19.5" x14ac:dyDescent="0.2">
      <c r="B250" s="34"/>
      <c r="D250" s="152" t="s">
        <v>668</v>
      </c>
      <c r="F250" s="182" t="s">
        <v>8030</v>
      </c>
      <c r="I250" s="149"/>
      <c r="L250" s="34"/>
      <c r="M250" s="150"/>
      <c r="T250" s="55"/>
      <c r="AT250" s="18" t="s">
        <v>668</v>
      </c>
      <c r="AU250" s="18" t="s">
        <v>96</v>
      </c>
    </row>
    <row r="251" spans="2:65" s="1" customFormat="1" ht="24.2" customHeight="1" x14ac:dyDescent="0.2">
      <c r="B251" s="34"/>
      <c r="C251" s="134" t="s">
        <v>732</v>
      </c>
      <c r="D251" s="134" t="s">
        <v>313</v>
      </c>
      <c r="E251" s="135" t="s">
        <v>8031</v>
      </c>
      <c r="F251" s="136" t="s">
        <v>8032</v>
      </c>
      <c r="G251" s="137" t="s">
        <v>2033</v>
      </c>
      <c r="H251" s="138">
        <v>2</v>
      </c>
      <c r="I251" s="139"/>
      <c r="J251" s="140">
        <f>ROUND(I251*H251,2)</f>
        <v>0</v>
      </c>
      <c r="K251" s="136" t="s">
        <v>43</v>
      </c>
      <c r="L251" s="34"/>
      <c r="M251" s="141" t="s">
        <v>43</v>
      </c>
      <c r="N251" s="142" t="s">
        <v>52</v>
      </c>
      <c r="P251" s="143">
        <f>O251*H251</f>
        <v>0</v>
      </c>
      <c r="Q251" s="143">
        <v>0</v>
      </c>
      <c r="R251" s="143">
        <f>Q251*H251</f>
        <v>0</v>
      </c>
      <c r="S251" s="143">
        <v>0</v>
      </c>
      <c r="T251" s="144">
        <f>S251*H251</f>
        <v>0</v>
      </c>
      <c r="AR251" s="145" t="s">
        <v>318</v>
      </c>
      <c r="AT251" s="145" t="s">
        <v>313</v>
      </c>
      <c r="AU251" s="145" t="s">
        <v>96</v>
      </c>
      <c r="AY251" s="18" t="s">
        <v>311</v>
      </c>
      <c r="BE251" s="146">
        <f>IF(N251="základní",J251,0)</f>
        <v>0</v>
      </c>
      <c r="BF251" s="146">
        <f>IF(N251="snížená",J251,0)</f>
        <v>0</v>
      </c>
      <c r="BG251" s="146">
        <f>IF(N251="zákl. přenesená",J251,0)</f>
        <v>0</v>
      </c>
      <c r="BH251" s="146">
        <f>IF(N251="sníž. přenesená",J251,0)</f>
        <v>0</v>
      </c>
      <c r="BI251" s="146">
        <f>IF(N251="nulová",J251,0)</f>
        <v>0</v>
      </c>
      <c r="BJ251" s="18" t="s">
        <v>88</v>
      </c>
      <c r="BK251" s="146">
        <f>ROUND(I251*H251,2)</f>
        <v>0</v>
      </c>
      <c r="BL251" s="18" t="s">
        <v>318</v>
      </c>
      <c r="BM251" s="145" t="s">
        <v>1098</v>
      </c>
    </row>
    <row r="252" spans="2:65" s="1" customFormat="1" ht="19.5" x14ac:dyDescent="0.2">
      <c r="B252" s="34"/>
      <c r="D252" s="152" t="s">
        <v>668</v>
      </c>
      <c r="F252" s="182" t="s">
        <v>8033</v>
      </c>
      <c r="I252" s="149"/>
      <c r="L252" s="34"/>
      <c r="M252" s="150"/>
      <c r="T252" s="55"/>
      <c r="AT252" s="18" t="s">
        <v>668</v>
      </c>
      <c r="AU252" s="18" t="s">
        <v>96</v>
      </c>
    </row>
    <row r="253" spans="2:65" s="1" customFormat="1" ht="24.2" customHeight="1" x14ac:dyDescent="0.2">
      <c r="B253" s="34"/>
      <c r="C253" s="134" t="s">
        <v>737</v>
      </c>
      <c r="D253" s="134" t="s">
        <v>313</v>
      </c>
      <c r="E253" s="135" t="s">
        <v>8034</v>
      </c>
      <c r="F253" s="136" t="s">
        <v>8035</v>
      </c>
      <c r="G253" s="137" t="s">
        <v>2033</v>
      </c>
      <c r="H253" s="138">
        <v>4</v>
      </c>
      <c r="I253" s="139"/>
      <c r="J253" s="140">
        <f>ROUND(I253*H253,2)</f>
        <v>0</v>
      </c>
      <c r="K253" s="136" t="s">
        <v>43</v>
      </c>
      <c r="L253" s="34"/>
      <c r="M253" s="141" t="s">
        <v>43</v>
      </c>
      <c r="N253" s="142" t="s">
        <v>52</v>
      </c>
      <c r="P253" s="143">
        <f>O253*H253</f>
        <v>0</v>
      </c>
      <c r="Q253" s="143">
        <v>0</v>
      </c>
      <c r="R253" s="143">
        <f>Q253*H253</f>
        <v>0</v>
      </c>
      <c r="S253" s="143">
        <v>0</v>
      </c>
      <c r="T253" s="144">
        <f>S253*H253</f>
        <v>0</v>
      </c>
      <c r="AR253" s="145" t="s">
        <v>318</v>
      </c>
      <c r="AT253" s="145" t="s">
        <v>313</v>
      </c>
      <c r="AU253" s="145" t="s">
        <v>96</v>
      </c>
      <c r="AY253" s="18" t="s">
        <v>311</v>
      </c>
      <c r="BE253" s="146">
        <f>IF(N253="základní",J253,0)</f>
        <v>0</v>
      </c>
      <c r="BF253" s="146">
        <f>IF(N253="snížená",J253,0)</f>
        <v>0</v>
      </c>
      <c r="BG253" s="146">
        <f>IF(N253="zákl. přenesená",J253,0)</f>
        <v>0</v>
      </c>
      <c r="BH253" s="146">
        <f>IF(N253="sníž. přenesená",J253,0)</f>
        <v>0</v>
      </c>
      <c r="BI253" s="146">
        <f>IF(N253="nulová",J253,0)</f>
        <v>0</v>
      </c>
      <c r="BJ253" s="18" t="s">
        <v>88</v>
      </c>
      <c r="BK253" s="146">
        <f>ROUND(I253*H253,2)</f>
        <v>0</v>
      </c>
      <c r="BL253" s="18" t="s">
        <v>318</v>
      </c>
      <c r="BM253" s="145" t="s">
        <v>1108</v>
      </c>
    </row>
    <row r="254" spans="2:65" s="1" customFormat="1" ht="19.5" x14ac:dyDescent="0.2">
      <c r="B254" s="34"/>
      <c r="D254" s="152" t="s">
        <v>668</v>
      </c>
      <c r="F254" s="182" t="s">
        <v>8036</v>
      </c>
      <c r="I254" s="149"/>
      <c r="L254" s="34"/>
      <c r="M254" s="150"/>
      <c r="T254" s="55"/>
      <c r="AT254" s="18" t="s">
        <v>668</v>
      </c>
      <c r="AU254" s="18" t="s">
        <v>96</v>
      </c>
    </row>
    <row r="255" spans="2:65" s="1" customFormat="1" ht="24.2" customHeight="1" x14ac:dyDescent="0.2">
      <c r="B255" s="34"/>
      <c r="C255" s="134" t="s">
        <v>743</v>
      </c>
      <c r="D255" s="134" t="s">
        <v>313</v>
      </c>
      <c r="E255" s="135" t="s">
        <v>8037</v>
      </c>
      <c r="F255" s="136" t="s">
        <v>8038</v>
      </c>
      <c r="G255" s="137" t="s">
        <v>2033</v>
      </c>
      <c r="H255" s="138">
        <v>5</v>
      </c>
      <c r="I255" s="139"/>
      <c r="J255" s="140">
        <f>ROUND(I255*H255,2)</f>
        <v>0</v>
      </c>
      <c r="K255" s="136" t="s">
        <v>43</v>
      </c>
      <c r="L255" s="34"/>
      <c r="M255" s="141" t="s">
        <v>43</v>
      </c>
      <c r="N255" s="142" t="s">
        <v>52</v>
      </c>
      <c r="P255" s="143">
        <f>O255*H255</f>
        <v>0</v>
      </c>
      <c r="Q255" s="143">
        <v>0</v>
      </c>
      <c r="R255" s="143">
        <f>Q255*H255</f>
        <v>0</v>
      </c>
      <c r="S255" s="143">
        <v>0</v>
      </c>
      <c r="T255" s="144">
        <f>S255*H255</f>
        <v>0</v>
      </c>
      <c r="AR255" s="145" t="s">
        <v>318</v>
      </c>
      <c r="AT255" s="145" t="s">
        <v>313</v>
      </c>
      <c r="AU255" s="145" t="s">
        <v>96</v>
      </c>
      <c r="AY255" s="18" t="s">
        <v>311</v>
      </c>
      <c r="BE255" s="146">
        <f>IF(N255="základní",J255,0)</f>
        <v>0</v>
      </c>
      <c r="BF255" s="146">
        <f>IF(N255="snížená",J255,0)</f>
        <v>0</v>
      </c>
      <c r="BG255" s="146">
        <f>IF(N255="zákl. přenesená",J255,0)</f>
        <v>0</v>
      </c>
      <c r="BH255" s="146">
        <f>IF(N255="sníž. přenesená",J255,0)</f>
        <v>0</v>
      </c>
      <c r="BI255" s="146">
        <f>IF(N255="nulová",J255,0)</f>
        <v>0</v>
      </c>
      <c r="BJ255" s="18" t="s">
        <v>88</v>
      </c>
      <c r="BK255" s="146">
        <f>ROUND(I255*H255,2)</f>
        <v>0</v>
      </c>
      <c r="BL255" s="18" t="s">
        <v>318</v>
      </c>
      <c r="BM255" s="145" t="s">
        <v>1118</v>
      </c>
    </row>
    <row r="256" spans="2:65" s="1" customFormat="1" ht="19.5" x14ac:dyDescent="0.2">
      <c r="B256" s="34"/>
      <c r="D256" s="152" t="s">
        <v>668</v>
      </c>
      <c r="F256" s="182" t="s">
        <v>8039</v>
      </c>
      <c r="I256" s="149"/>
      <c r="L256" s="34"/>
      <c r="M256" s="150"/>
      <c r="T256" s="55"/>
      <c r="AT256" s="18" t="s">
        <v>668</v>
      </c>
      <c r="AU256" s="18" t="s">
        <v>96</v>
      </c>
    </row>
    <row r="257" spans="2:65" s="1" customFormat="1" ht="24.2" customHeight="1" x14ac:dyDescent="0.2">
      <c r="B257" s="34"/>
      <c r="C257" s="134" t="s">
        <v>751</v>
      </c>
      <c r="D257" s="134" t="s">
        <v>313</v>
      </c>
      <c r="E257" s="135" t="s">
        <v>8040</v>
      </c>
      <c r="F257" s="136" t="s">
        <v>8041</v>
      </c>
      <c r="G257" s="137" t="s">
        <v>2033</v>
      </c>
      <c r="H257" s="138">
        <v>2</v>
      </c>
      <c r="I257" s="139"/>
      <c r="J257" s="140">
        <f>ROUND(I257*H257,2)</f>
        <v>0</v>
      </c>
      <c r="K257" s="136" t="s">
        <v>43</v>
      </c>
      <c r="L257" s="34"/>
      <c r="M257" s="141" t="s">
        <v>43</v>
      </c>
      <c r="N257" s="142" t="s">
        <v>52</v>
      </c>
      <c r="P257" s="143">
        <f>O257*H257</f>
        <v>0</v>
      </c>
      <c r="Q257" s="143">
        <v>0</v>
      </c>
      <c r="R257" s="143">
        <f>Q257*H257</f>
        <v>0</v>
      </c>
      <c r="S257" s="143">
        <v>0</v>
      </c>
      <c r="T257" s="144">
        <f>S257*H257</f>
        <v>0</v>
      </c>
      <c r="AR257" s="145" t="s">
        <v>318</v>
      </c>
      <c r="AT257" s="145" t="s">
        <v>313</v>
      </c>
      <c r="AU257" s="145" t="s">
        <v>96</v>
      </c>
      <c r="AY257" s="18" t="s">
        <v>311</v>
      </c>
      <c r="BE257" s="146">
        <f>IF(N257="základní",J257,0)</f>
        <v>0</v>
      </c>
      <c r="BF257" s="146">
        <f>IF(N257="snížená",J257,0)</f>
        <v>0</v>
      </c>
      <c r="BG257" s="146">
        <f>IF(N257="zákl. přenesená",J257,0)</f>
        <v>0</v>
      </c>
      <c r="BH257" s="146">
        <f>IF(N257="sníž. přenesená",J257,0)</f>
        <v>0</v>
      </c>
      <c r="BI257" s="146">
        <f>IF(N257="nulová",J257,0)</f>
        <v>0</v>
      </c>
      <c r="BJ257" s="18" t="s">
        <v>88</v>
      </c>
      <c r="BK257" s="146">
        <f>ROUND(I257*H257,2)</f>
        <v>0</v>
      </c>
      <c r="BL257" s="18" t="s">
        <v>318</v>
      </c>
      <c r="BM257" s="145" t="s">
        <v>1131</v>
      </c>
    </row>
    <row r="258" spans="2:65" s="1" customFormat="1" ht="19.5" x14ac:dyDescent="0.2">
      <c r="B258" s="34"/>
      <c r="D258" s="152" t="s">
        <v>668</v>
      </c>
      <c r="F258" s="182" t="s">
        <v>8042</v>
      </c>
      <c r="I258" s="149"/>
      <c r="L258" s="34"/>
      <c r="M258" s="150"/>
      <c r="T258" s="55"/>
      <c r="AT258" s="18" t="s">
        <v>668</v>
      </c>
      <c r="AU258" s="18" t="s">
        <v>96</v>
      </c>
    </row>
    <row r="259" spans="2:65" s="1" customFormat="1" ht="24.2" customHeight="1" x14ac:dyDescent="0.2">
      <c r="B259" s="34"/>
      <c r="C259" s="134" t="s">
        <v>758</v>
      </c>
      <c r="D259" s="134" t="s">
        <v>313</v>
      </c>
      <c r="E259" s="135" t="s">
        <v>8043</v>
      </c>
      <c r="F259" s="136" t="s">
        <v>8035</v>
      </c>
      <c r="G259" s="137" t="s">
        <v>2033</v>
      </c>
      <c r="H259" s="138">
        <v>2</v>
      </c>
      <c r="I259" s="139"/>
      <c r="J259" s="140">
        <f>ROUND(I259*H259,2)</f>
        <v>0</v>
      </c>
      <c r="K259" s="136" t="s">
        <v>43</v>
      </c>
      <c r="L259" s="34"/>
      <c r="M259" s="141" t="s">
        <v>43</v>
      </c>
      <c r="N259" s="142" t="s">
        <v>52</v>
      </c>
      <c r="P259" s="143">
        <f>O259*H259</f>
        <v>0</v>
      </c>
      <c r="Q259" s="143">
        <v>0</v>
      </c>
      <c r="R259" s="143">
        <f>Q259*H259</f>
        <v>0</v>
      </c>
      <c r="S259" s="143">
        <v>0</v>
      </c>
      <c r="T259" s="144">
        <f>S259*H259</f>
        <v>0</v>
      </c>
      <c r="AR259" s="145" t="s">
        <v>318</v>
      </c>
      <c r="AT259" s="145" t="s">
        <v>313</v>
      </c>
      <c r="AU259" s="145" t="s">
        <v>96</v>
      </c>
      <c r="AY259" s="18" t="s">
        <v>311</v>
      </c>
      <c r="BE259" s="146">
        <f>IF(N259="základní",J259,0)</f>
        <v>0</v>
      </c>
      <c r="BF259" s="146">
        <f>IF(N259="snížená",J259,0)</f>
        <v>0</v>
      </c>
      <c r="BG259" s="146">
        <f>IF(N259="zákl. přenesená",J259,0)</f>
        <v>0</v>
      </c>
      <c r="BH259" s="146">
        <f>IF(N259="sníž. přenesená",J259,0)</f>
        <v>0</v>
      </c>
      <c r="BI259" s="146">
        <f>IF(N259="nulová",J259,0)</f>
        <v>0</v>
      </c>
      <c r="BJ259" s="18" t="s">
        <v>88</v>
      </c>
      <c r="BK259" s="146">
        <f>ROUND(I259*H259,2)</f>
        <v>0</v>
      </c>
      <c r="BL259" s="18" t="s">
        <v>318</v>
      </c>
      <c r="BM259" s="145" t="s">
        <v>1143</v>
      </c>
    </row>
    <row r="260" spans="2:65" s="1" customFormat="1" ht="19.5" x14ac:dyDescent="0.2">
      <c r="B260" s="34"/>
      <c r="D260" s="152" t="s">
        <v>668</v>
      </c>
      <c r="F260" s="182" t="s">
        <v>8044</v>
      </c>
      <c r="I260" s="149"/>
      <c r="L260" s="34"/>
      <c r="M260" s="150"/>
      <c r="T260" s="55"/>
      <c r="AT260" s="18" t="s">
        <v>668</v>
      </c>
      <c r="AU260" s="18" t="s">
        <v>96</v>
      </c>
    </row>
    <row r="261" spans="2:65" s="1" customFormat="1" ht="24.2" customHeight="1" x14ac:dyDescent="0.2">
      <c r="B261" s="34"/>
      <c r="C261" s="134" t="s">
        <v>764</v>
      </c>
      <c r="D261" s="134" t="s">
        <v>313</v>
      </c>
      <c r="E261" s="135" t="s">
        <v>8045</v>
      </c>
      <c r="F261" s="136" t="s">
        <v>8046</v>
      </c>
      <c r="G261" s="137" t="s">
        <v>2033</v>
      </c>
      <c r="H261" s="138">
        <v>3</v>
      </c>
      <c r="I261" s="139"/>
      <c r="J261" s="140">
        <f>ROUND(I261*H261,2)</f>
        <v>0</v>
      </c>
      <c r="K261" s="136" t="s">
        <v>43</v>
      </c>
      <c r="L261" s="34"/>
      <c r="M261" s="141" t="s">
        <v>43</v>
      </c>
      <c r="N261" s="142" t="s">
        <v>52</v>
      </c>
      <c r="P261" s="143">
        <f>O261*H261</f>
        <v>0</v>
      </c>
      <c r="Q261" s="143">
        <v>0</v>
      </c>
      <c r="R261" s="143">
        <f>Q261*H261</f>
        <v>0</v>
      </c>
      <c r="S261" s="143">
        <v>0</v>
      </c>
      <c r="T261" s="144">
        <f>S261*H261</f>
        <v>0</v>
      </c>
      <c r="AR261" s="145" t="s">
        <v>318</v>
      </c>
      <c r="AT261" s="145" t="s">
        <v>313</v>
      </c>
      <c r="AU261" s="145" t="s">
        <v>96</v>
      </c>
      <c r="AY261" s="18" t="s">
        <v>311</v>
      </c>
      <c r="BE261" s="146">
        <f>IF(N261="základní",J261,0)</f>
        <v>0</v>
      </c>
      <c r="BF261" s="146">
        <f>IF(N261="snížená",J261,0)</f>
        <v>0</v>
      </c>
      <c r="BG261" s="146">
        <f>IF(N261="zákl. přenesená",J261,0)</f>
        <v>0</v>
      </c>
      <c r="BH261" s="146">
        <f>IF(N261="sníž. přenesená",J261,0)</f>
        <v>0</v>
      </c>
      <c r="BI261" s="146">
        <f>IF(N261="nulová",J261,0)</f>
        <v>0</v>
      </c>
      <c r="BJ261" s="18" t="s">
        <v>88</v>
      </c>
      <c r="BK261" s="146">
        <f>ROUND(I261*H261,2)</f>
        <v>0</v>
      </c>
      <c r="BL261" s="18" t="s">
        <v>318</v>
      </c>
      <c r="BM261" s="145" t="s">
        <v>1155</v>
      </c>
    </row>
    <row r="262" spans="2:65" s="11" customFormat="1" ht="22.9" customHeight="1" x14ac:dyDescent="0.2">
      <c r="B262" s="122"/>
      <c r="D262" s="123" t="s">
        <v>80</v>
      </c>
      <c r="E262" s="132" t="s">
        <v>8047</v>
      </c>
      <c r="F262" s="132" t="s">
        <v>8048</v>
      </c>
      <c r="I262" s="125"/>
      <c r="J262" s="133">
        <f>BK262</f>
        <v>0</v>
      </c>
      <c r="L262" s="122"/>
      <c r="M262" s="127"/>
      <c r="P262" s="128">
        <f>P263</f>
        <v>0</v>
      </c>
      <c r="R262" s="128">
        <f>R263</f>
        <v>0</v>
      </c>
      <c r="T262" s="129">
        <f>T263</f>
        <v>0</v>
      </c>
      <c r="AR262" s="123" t="s">
        <v>88</v>
      </c>
      <c r="AT262" s="130" t="s">
        <v>80</v>
      </c>
      <c r="AU262" s="130" t="s">
        <v>88</v>
      </c>
      <c r="AY262" s="123" t="s">
        <v>311</v>
      </c>
      <c r="BK262" s="131">
        <f>BK263</f>
        <v>0</v>
      </c>
    </row>
    <row r="263" spans="2:65" s="1" customFormat="1" ht="16.5" customHeight="1" x14ac:dyDescent="0.2">
      <c r="B263" s="34"/>
      <c r="C263" s="134" t="s">
        <v>776</v>
      </c>
      <c r="D263" s="134" t="s">
        <v>313</v>
      </c>
      <c r="E263" s="135" t="s">
        <v>8049</v>
      </c>
      <c r="F263" s="136" t="s">
        <v>7903</v>
      </c>
      <c r="G263" s="137" t="s">
        <v>2109</v>
      </c>
      <c r="H263" s="138">
        <v>20</v>
      </c>
      <c r="I263" s="139"/>
      <c r="J263" s="140">
        <f>ROUND(I263*H263,2)</f>
        <v>0</v>
      </c>
      <c r="K263" s="136" t="s">
        <v>43</v>
      </c>
      <c r="L263" s="34"/>
      <c r="M263" s="141" t="s">
        <v>43</v>
      </c>
      <c r="N263" s="142" t="s">
        <v>52</v>
      </c>
      <c r="P263" s="143">
        <f>O263*H263</f>
        <v>0</v>
      </c>
      <c r="Q263" s="143">
        <v>0</v>
      </c>
      <c r="R263" s="143">
        <f>Q263*H263</f>
        <v>0</v>
      </c>
      <c r="S263" s="143">
        <v>0</v>
      </c>
      <c r="T263" s="144">
        <f>S263*H263</f>
        <v>0</v>
      </c>
      <c r="AR263" s="145" t="s">
        <v>318</v>
      </c>
      <c r="AT263" s="145" t="s">
        <v>313</v>
      </c>
      <c r="AU263" s="145" t="s">
        <v>90</v>
      </c>
      <c r="AY263" s="18" t="s">
        <v>311</v>
      </c>
      <c r="BE263" s="146">
        <f>IF(N263="základní",J263,0)</f>
        <v>0</v>
      </c>
      <c r="BF263" s="146">
        <f>IF(N263="snížená",J263,0)</f>
        <v>0</v>
      </c>
      <c r="BG263" s="146">
        <f>IF(N263="zákl. přenesená",J263,0)</f>
        <v>0</v>
      </c>
      <c r="BH263" s="146">
        <f>IF(N263="sníž. přenesená",J263,0)</f>
        <v>0</v>
      </c>
      <c r="BI263" s="146">
        <f>IF(N263="nulová",J263,0)</f>
        <v>0</v>
      </c>
      <c r="BJ263" s="18" t="s">
        <v>88</v>
      </c>
      <c r="BK263" s="146">
        <f>ROUND(I263*H263,2)</f>
        <v>0</v>
      </c>
      <c r="BL263" s="18" t="s">
        <v>318</v>
      </c>
      <c r="BM263" s="145" t="s">
        <v>1168</v>
      </c>
    </row>
    <row r="264" spans="2:65" s="11" customFormat="1" ht="22.9" customHeight="1" x14ac:dyDescent="0.2">
      <c r="B264" s="122"/>
      <c r="D264" s="123" t="s">
        <v>80</v>
      </c>
      <c r="E264" s="132" t="s">
        <v>7398</v>
      </c>
      <c r="F264" s="132" t="s">
        <v>2095</v>
      </c>
      <c r="I264" s="125"/>
      <c r="J264" s="133">
        <f>BK264</f>
        <v>0</v>
      </c>
      <c r="L264" s="122"/>
      <c r="M264" s="127"/>
      <c r="P264" s="128">
        <f>SUM(P265:P267)</f>
        <v>0</v>
      </c>
      <c r="R264" s="128">
        <f>SUM(R265:R267)</f>
        <v>0</v>
      </c>
      <c r="T264" s="129">
        <f>SUM(T265:T267)</f>
        <v>0</v>
      </c>
      <c r="AR264" s="123" t="s">
        <v>88</v>
      </c>
      <c r="AT264" s="130" t="s">
        <v>80</v>
      </c>
      <c r="AU264" s="130" t="s">
        <v>88</v>
      </c>
      <c r="AY264" s="123" t="s">
        <v>311</v>
      </c>
      <c r="BK264" s="131">
        <f>SUM(BK265:BK267)</f>
        <v>0</v>
      </c>
    </row>
    <row r="265" spans="2:65" s="1" customFormat="1" ht="24.2" customHeight="1" x14ac:dyDescent="0.2">
      <c r="B265" s="34"/>
      <c r="C265" s="134" t="s">
        <v>785</v>
      </c>
      <c r="D265" s="134" t="s">
        <v>313</v>
      </c>
      <c r="E265" s="135" t="s">
        <v>8050</v>
      </c>
      <c r="F265" s="136" t="s">
        <v>7905</v>
      </c>
      <c r="G265" s="137" t="s">
        <v>2033</v>
      </c>
      <c r="H265" s="138">
        <v>1</v>
      </c>
      <c r="I265" s="139"/>
      <c r="J265" s="140">
        <f>ROUND(I265*H265,2)</f>
        <v>0</v>
      </c>
      <c r="K265" s="136" t="s">
        <v>43</v>
      </c>
      <c r="L265" s="34"/>
      <c r="M265" s="141" t="s">
        <v>43</v>
      </c>
      <c r="N265" s="142" t="s">
        <v>52</v>
      </c>
      <c r="P265" s="143">
        <f>O265*H265</f>
        <v>0</v>
      </c>
      <c r="Q265" s="143">
        <v>0</v>
      </c>
      <c r="R265" s="143">
        <f>Q265*H265</f>
        <v>0</v>
      </c>
      <c r="S265" s="143">
        <v>0</v>
      </c>
      <c r="T265" s="144">
        <f>S265*H265</f>
        <v>0</v>
      </c>
      <c r="AR265" s="145" t="s">
        <v>318</v>
      </c>
      <c r="AT265" s="145" t="s">
        <v>313</v>
      </c>
      <c r="AU265" s="145" t="s">
        <v>90</v>
      </c>
      <c r="AY265" s="18" t="s">
        <v>311</v>
      </c>
      <c r="BE265" s="146">
        <f>IF(N265="základní",J265,0)</f>
        <v>0</v>
      </c>
      <c r="BF265" s="146">
        <f>IF(N265="snížená",J265,0)</f>
        <v>0</v>
      </c>
      <c r="BG265" s="146">
        <f>IF(N265="zákl. přenesená",J265,0)</f>
        <v>0</v>
      </c>
      <c r="BH265" s="146">
        <f>IF(N265="sníž. přenesená",J265,0)</f>
        <v>0</v>
      </c>
      <c r="BI265" s="146">
        <f>IF(N265="nulová",J265,0)</f>
        <v>0</v>
      </c>
      <c r="BJ265" s="18" t="s">
        <v>88</v>
      </c>
      <c r="BK265" s="146">
        <f>ROUND(I265*H265,2)</f>
        <v>0</v>
      </c>
      <c r="BL265" s="18" t="s">
        <v>318</v>
      </c>
      <c r="BM265" s="145" t="s">
        <v>1179</v>
      </c>
    </row>
    <row r="266" spans="2:65" s="1" customFormat="1" ht="24.2" customHeight="1" x14ac:dyDescent="0.2">
      <c r="B266" s="34"/>
      <c r="C266" s="134" t="s">
        <v>791</v>
      </c>
      <c r="D266" s="134" t="s">
        <v>313</v>
      </c>
      <c r="E266" s="135" t="s">
        <v>8051</v>
      </c>
      <c r="F266" s="136" t="s">
        <v>7907</v>
      </c>
      <c r="G266" s="137" t="s">
        <v>2033</v>
      </c>
      <c r="H266" s="138">
        <v>1</v>
      </c>
      <c r="I266" s="139"/>
      <c r="J266" s="140">
        <f>ROUND(I266*H266,2)</f>
        <v>0</v>
      </c>
      <c r="K266" s="136" t="s">
        <v>43</v>
      </c>
      <c r="L266" s="34"/>
      <c r="M266" s="141" t="s">
        <v>43</v>
      </c>
      <c r="N266" s="142" t="s">
        <v>52</v>
      </c>
      <c r="P266" s="143">
        <f>O266*H266</f>
        <v>0</v>
      </c>
      <c r="Q266" s="143">
        <v>0</v>
      </c>
      <c r="R266" s="143">
        <f>Q266*H266</f>
        <v>0</v>
      </c>
      <c r="S266" s="143">
        <v>0</v>
      </c>
      <c r="T266" s="144">
        <f>S266*H266</f>
        <v>0</v>
      </c>
      <c r="AR266" s="145" t="s">
        <v>318</v>
      </c>
      <c r="AT266" s="145" t="s">
        <v>313</v>
      </c>
      <c r="AU266" s="145" t="s">
        <v>90</v>
      </c>
      <c r="AY266" s="18" t="s">
        <v>311</v>
      </c>
      <c r="BE266" s="146">
        <f>IF(N266="základní",J266,0)</f>
        <v>0</v>
      </c>
      <c r="BF266" s="146">
        <f>IF(N266="snížená",J266,0)</f>
        <v>0</v>
      </c>
      <c r="BG266" s="146">
        <f>IF(N266="zákl. přenesená",J266,0)</f>
        <v>0</v>
      </c>
      <c r="BH266" s="146">
        <f>IF(N266="sníž. přenesená",J266,0)</f>
        <v>0</v>
      </c>
      <c r="BI266" s="146">
        <f>IF(N266="nulová",J266,0)</f>
        <v>0</v>
      </c>
      <c r="BJ266" s="18" t="s">
        <v>88</v>
      </c>
      <c r="BK266" s="146">
        <f>ROUND(I266*H266,2)</f>
        <v>0</v>
      </c>
      <c r="BL266" s="18" t="s">
        <v>318</v>
      </c>
      <c r="BM266" s="145" t="s">
        <v>1194</v>
      </c>
    </row>
    <row r="267" spans="2:65" s="1" customFormat="1" ht="16.5" customHeight="1" x14ac:dyDescent="0.2">
      <c r="B267" s="34"/>
      <c r="C267" s="134" t="s">
        <v>795</v>
      </c>
      <c r="D267" s="134" t="s">
        <v>313</v>
      </c>
      <c r="E267" s="135" t="s">
        <v>8052</v>
      </c>
      <c r="F267" s="136" t="s">
        <v>8053</v>
      </c>
      <c r="G267" s="137" t="s">
        <v>250</v>
      </c>
      <c r="H267" s="138">
        <v>4</v>
      </c>
      <c r="I267" s="139"/>
      <c r="J267" s="140">
        <f>ROUND(I267*H267,2)</f>
        <v>0</v>
      </c>
      <c r="K267" s="136" t="s">
        <v>43</v>
      </c>
      <c r="L267" s="34"/>
      <c r="M267" s="141" t="s">
        <v>43</v>
      </c>
      <c r="N267" s="142" t="s">
        <v>52</v>
      </c>
      <c r="P267" s="143">
        <f>O267*H267</f>
        <v>0</v>
      </c>
      <c r="Q267" s="143">
        <v>0</v>
      </c>
      <c r="R267" s="143">
        <f>Q267*H267</f>
        <v>0</v>
      </c>
      <c r="S267" s="143">
        <v>0</v>
      </c>
      <c r="T267" s="144">
        <f>S267*H267</f>
        <v>0</v>
      </c>
      <c r="AR267" s="145" t="s">
        <v>318</v>
      </c>
      <c r="AT267" s="145" t="s">
        <v>313</v>
      </c>
      <c r="AU267" s="145" t="s">
        <v>90</v>
      </c>
      <c r="AY267" s="18" t="s">
        <v>311</v>
      </c>
      <c r="BE267" s="146">
        <f>IF(N267="základní",J267,0)</f>
        <v>0</v>
      </c>
      <c r="BF267" s="146">
        <f>IF(N267="snížená",J267,0)</f>
        <v>0</v>
      </c>
      <c r="BG267" s="146">
        <f>IF(N267="zákl. přenesená",J267,0)</f>
        <v>0</v>
      </c>
      <c r="BH267" s="146">
        <f>IF(N267="sníž. přenesená",J267,0)</f>
        <v>0</v>
      </c>
      <c r="BI267" s="146">
        <f>IF(N267="nulová",J267,0)</f>
        <v>0</v>
      </c>
      <c r="BJ267" s="18" t="s">
        <v>88</v>
      </c>
      <c r="BK267" s="146">
        <f>ROUND(I267*H267,2)</f>
        <v>0</v>
      </c>
      <c r="BL267" s="18" t="s">
        <v>318</v>
      </c>
      <c r="BM267" s="145" t="s">
        <v>1208</v>
      </c>
    </row>
    <row r="268" spans="2:65" s="11" customFormat="1" ht="25.9" customHeight="1" x14ac:dyDescent="0.2">
      <c r="B268" s="122"/>
      <c r="D268" s="123" t="s">
        <v>80</v>
      </c>
      <c r="E268" s="124" t="s">
        <v>8054</v>
      </c>
      <c r="F268" s="124" t="s">
        <v>8055</v>
      </c>
      <c r="I268" s="125"/>
      <c r="J268" s="126">
        <f>BK268</f>
        <v>0</v>
      </c>
      <c r="L268" s="122"/>
      <c r="M268" s="127"/>
      <c r="P268" s="128">
        <f>P269+P282+P292+P336+P338</f>
        <v>0</v>
      </c>
      <c r="R268" s="128">
        <f>R269+R282+R292+R336+R338</f>
        <v>0</v>
      </c>
      <c r="T268" s="129">
        <f>T269+T282+T292+T336+T338</f>
        <v>0</v>
      </c>
      <c r="AR268" s="123" t="s">
        <v>88</v>
      </c>
      <c r="AT268" s="130" t="s">
        <v>80</v>
      </c>
      <c r="AU268" s="130" t="s">
        <v>81</v>
      </c>
      <c r="AY268" s="123" t="s">
        <v>311</v>
      </c>
      <c r="BK268" s="131">
        <f>BK269+BK282+BK292+BK336+BK338</f>
        <v>0</v>
      </c>
    </row>
    <row r="269" spans="2:65" s="11" customFormat="1" ht="22.9" customHeight="1" x14ac:dyDescent="0.2">
      <c r="B269" s="122"/>
      <c r="D269" s="123" t="s">
        <v>80</v>
      </c>
      <c r="E269" s="132" t="s">
        <v>7350</v>
      </c>
      <c r="F269" s="132" t="s">
        <v>7874</v>
      </c>
      <c r="I269" s="125"/>
      <c r="J269" s="133">
        <f>BK269</f>
        <v>0</v>
      </c>
      <c r="L269" s="122"/>
      <c r="M269" s="127"/>
      <c r="P269" s="128">
        <f>SUM(P270:P281)</f>
        <v>0</v>
      </c>
      <c r="R269" s="128">
        <f>SUM(R270:R281)</f>
        <v>0</v>
      </c>
      <c r="T269" s="129">
        <f>SUM(T270:T281)</f>
        <v>0</v>
      </c>
      <c r="AR269" s="123" t="s">
        <v>88</v>
      </c>
      <c r="AT269" s="130" t="s">
        <v>80</v>
      </c>
      <c r="AU269" s="130" t="s">
        <v>88</v>
      </c>
      <c r="AY269" s="123" t="s">
        <v>311</v>
      </c>
      <c r="BK269" s="131">
        <f>SUM(BK270:BK281)</f>
        <v>0</v>
      </c>
    </row>
    <row r="270" spans="2:65" s="1" customFormat="1" ht="16.5" customHeight="1" x14ac:dyDescent="0.2">
      <c r="B270" s="34"/>
      <c r="C270" s="134" t="s">
        <v>800</v>
      </c>
      <c r="D270" s="134" t="s">
        <v>313</v>
      </c>
      <c r="E270" s="135" t="s">
        <v>8056</v>
      </c>
      <c r="F270" s="136" t="s">
        <v>8057</v>
      </c>
      <c r="G270" s="137" t="s">
        <v>2033</v>
      </c>
      <c r="H270" s="138">
        <v>3</v>
      </c>
      <c r="I270" s="139"/>
      <c r="J270" s="140">
        <f>ROUND(I270*H270,2)</f>
        <v>0</v>
      </c>
      <c r="K270" s="136" t="s">
        <v>43</v>
      </c>
      <c r="L270" s="34"/>
      <c r="M270" s="141" t="s">
        <v>43</v>
      </c>
      <c r="N270" s="142" t="s">
        <v>52</v>
      </c>
      <c r="P270" s="143">
        <f>O270*H270</f>
        <v>0</v>
      </c>
      <c r="Q270" s="143">
        <v>0</v>
      </c>
      <c r="R270" s="143">
        <f>Q270*H270</f>
        <v>0</v>
      </c>
      <c r="S270" s="143">
        <v>0</v>
      </c>
      <c r="T270" s="144">
        <f>S270*H270</f>
        <v>0</v>
      </c>
      <c r="AR270" s="145" t="s">
        <v>318</v>
      </c>
      <c r="AT270" s="145" t="s">
        <v>313</v>
      </c>
      <c r="AU270" s="145" t="s">
        <v>90</v>
      </c>
      <c r="AY270" s="18" t="s">
        <v>311</v>
      </c>
      <c r="BE270" s="146">
        <f>IF(N270="základní",J270,0)</f>
        <v>0</v>
      </c>
      <c r="BF270" s="146">
        <f>IF(N270="snížená",J270,0)</f>
        <v>0</v>
      </c>
      <c r="BG270" s="146">
        <f>IF(N270="zákl. přenesená",J270,0)</f>
        <v>0</v>
      </c>
      <c r="BH270" s="146">
        <f>IF(N270="sníž. přenesená",J270,0)</f>
        <v>0</v>
      </c>
      <c r="BI270" s="146">
        <f>IF(N270="nulová",J270,0)</f>
        <v>0</v>
      </c>
      <c r="BJ270" s="18" t="s">
        <v>88</v>
      </c>
      <c r="BK270" s="146">
        <f>ROUND(I270*H270,2)</f>
        <v>0</v>
      </c>
      <c r="BL270" s="18" t="s">
        <v>318</v>
      </c>
      <c r="BM270" s="145" t="s">
        <v>1223</v>
      </c>
    </row>
    <row r="271" spans="2:65" s="1" customFormat="1" ht="19.5" x14ac:dyDescent="0.2">
      <c r="B271" s="34"/>
      <c r="D271" s="152" t="s">
        <v>668</v>
      </c>
      <c r="F271" s="182" t="s">
        <v>8058</v>
      </c>
      <c r="I271" s="149"/>
      <c r="L271" s="34"/>
      <c r="M271" s="150"/>
      <c r="T271" s="55"/>
      <c r="AT271" s="18" t="s">
        <v>668</v>
      </c>
      <c r="AU271" s="18" t="s">
        <v>90</v>
      </c>
    </row>
    <row r="272" spans="2:65" s="1" customFormat="1" ht="16.5" customHeight="1" x14ac:dyDescent="0.2">
      <c r="B272" s="34"/>
      <c r="C272" s="134" t="s">
        <v>804</v>
      </c>
      <c r="D272" s="134" t="s">
        <v>313</v>
      </c>
      <c r="E272" s="135" t="s">
        <v>8059</v>
      </c>
      <c r="F272" s="136" t="s">
        <v>8060</v>
      </c>
      <c r="G272" s="137" t="s">
        <v>2033</v>
      </c>
      <c r="H272" s="138">
        <v>3</v>
      </c>
      <c r="I272" s="139"/>
      <c r="J272" s="140">
        <f>ROUND(I272*H272,2)</f>
        <v>0</v>
      </c>
      <c r="K272" s="136" t="s">
        <v>43</v>
      </c>
      <c r="L272" s="34"/>
      <c r="M272" s="141" t="s">
        <v>43</v>
      </c>
      <c r="N272" s="142" t="s">
        <v>52</v>
      </c>
      <c r="P272" s="143">
        <f>O272*H272</f>
        <v>0</v>
      </c>
      <c r="Q272" s="143">
        <v>0</v>
      </c>
      <c r="R272" s="143">
        <f>Q272*H272</f>
        <v>0</v>
      </c>
      <c r="S272" s="143">
        <v>0</v>
      </c>
      <c r="T272" s="144">
        <f>S272*H272</f>
        <v>0</v>
      </c>
      <c r="AR272" s="145" t="s">
        <v>318</v>
      </c>
      <c r="AT272" s="145" t="s">
        <v>313</v>
      </c>
      <c r="AU272" s="145" t="s">
        <v>90</v>
      </c>
      <c r="AY272" s="18" t="s">
        <v>311</v>
      </c>
      <c r="BE272" s="146">
        <f>IF(N272="základní",J272,0)</f>
        <v>0</v>
      </c>
      <c r="BF272" s="146">
        <f>IF(N272="snížená",J272,0)</f>
        <v>0</v>
      </c>
      <c r="BG272" s="146">
        <f>IF(N272="zákl. přenesená",J272,0)</f>
        <v>0</v>
      </c>
      <c r="BH272" s="146">
        <f>IF(N272="sníž. přenesená",J272,0)</f>
        <v>0</v>
      </c>
      <c r="BI272" s="146">
        <f>IF(N272="nulová",J272,0)</f>
        <v>0</v>
      </c>
      <c r="BJ272" s="18" t="s">
        <v>88</v>
      </c>
      <c r="BK272" s="146">
        <f>ROUND(I272*H272,2)</f>
        <v>0</v>
      </c>
      <c r="BL272" s="18" t="s">
        <v>318</v>
      </c>
      <c r="BM272" s="145" t="s">
        <v>1236</v>
      </c>
    </row>
    <row r="273" spans="2:65" s="1" customFormat="1" ht="19.5" x14ac:dyDescent="0.2">
      <c r="B273" s="34"/>
      <c r="D273" s="152" t="s">
        <v>668</v>
      </c>
      <c r="F273" s="182" t="s">
        <v>8061</v>
      </c>
      <c r="I273" s="149"/>
      <c r="L273" s="34"/>
      <c r="M273" s="150"/>
      <c r="T273" s="55"/>
      <c r="AT273" s="18" t="s">
        <v>668</v>
      </c>
      <c r="AU273" s="18" t="s">
        <v>90</v>
      </c>
    </row>
    <row r="274" spans="2:65" s="1" customFormat="1" ht="21.75" customHeight="1" x14ac:dyDescent="0.2">
      <c r="B274" s="34"/>
      <c r="C274" s="134" t="s">
        <v>809</v>
      </c>
      <c r="D274" s="134" t="s">
        <v>313</v>
      </c>
      <c r="E274" s="135" t="s">
        <v>8062</v>
      </c>
      <c r="F274" s="136" t="s">
        <v>8063</v>
      </c>
      <c r="G274" s="137" t="s">
        <v>2033</v>
      </c>
      <c r="H274" s="138">
        <v>2</v>
      </c>
      <c r="I274" s="139"/>
      <c r="J274" s="140">
        <f>ROUND(I274*H274,2)</f>
        <v>0</v>
      </c>
      <c r="K274" s="136" t="s">
        <v>43</v>
      </c>
      <c r="L274" s="34"/>
      <c r="M274" s="141" t="s">
        <v>43</v>
      </c>
      <c r="N274" s="142" t="s">
        <v>52</v>
      </c>
      <c r="P274" s="143">
        <f>O274*H274</f>
        <v>0</v>
      </c>
      <c r="Q274" s="143">
        <v>0</v>
      </c>
      <c r="R274" s="143">
        <f>Q274*H274</f>
        <v>0</v>
      </c>
      <c r="S274" s="143">
        <v>0</v>
      </c>
      <c r="T274" s="144">
        <f>S274*H274</f>
        <v>0</v>
      </c>
      <c r="AR274" s="145" t="s">
        <v>318</v>
      </c>
      <c r="AT274" s="145" t="s">
        <v>313</v>
      </c>
      <c r="AU274" s="145" t="s">
        <v>90</v>
      </c>
      <c r="AY274" s="18" t="s">
        <v>311</v>
      </c>
      <c r="BE274" s="146">
        <f>IF(N274="základní",J274,0)</f>
        <v>0</v>
      </c>
      <c r="BF274" s="146">
        <f>IF(N274="snížená",J274,0)</f>
        <v>0</v>
      </c>
      <c r="BG274" s="146">
        <f>IF(N274="zákl. přenesená",J274,0)</f>
        <v>0</v>
      </c>
      <c r="BH274" s="146">
        <f>IF(N274="sníž. přenesená",J274,0)</f>
        <v>0</v>
      </c>
      <c r="BI274" s="146">
        <f>IF(N274="nulová",J274,0)</f>
        <v>0</v>
      </c>
      <c r="BJ274" s="18" t="s">
        <v>88</v>
      </c>
      <c r="BK274" s="146">
        <f>ROUND(I274*H274,2)</f>
        <v>0</v>
      </c>
      <c r="BL274" s="18" t="s">
        <v>318</v>
      </c>
      <c r="BM274" s="145" t="s">
        <v>1250</v>
      </c>
    </row>
    <row r="275" spans="2:65" s="1" customFormat="1" ht="19.5" x14ac:dyDescent="0.2">
      <c r="B275" s="34"/>
      <c r="D275" s="152" t="s">
        <v>668</v>
      </c>
      <c r="F275" s="182" t="s">
        <v>8064</v>
      </c>
      <c r="I275" s="149"/>
      <c r="L275" s="34"/>
      <c r="M275" s="150"/>
      <c r="T275" s="55"/>
      <c r="AT275" s="18" t="s">
        <v>668</v>
      </c>
      <c r="AU275" s="18" t="s">
        <v>90</v>
      </c>
    </row>
    <row r="276" spans="2:65" s="1" customFormat="1" ht="16.5" customHeight="1" x14ac:dyDescent="0.2">
      <c r="B276" s="34"/>
      <c r="C276" s="134" t="s">
        <v>814</v>
      </c>
      <c r="D276" s="134" t="s">
        <v>313</v>
      </c>
      <c r="E276" s="135" t="s">
        <v>8065</v>
      </c>
      <c r="F276" s="136" t="s">
        <v>8066</v>
      </c>
      <c r="G276" s="137" t="s">
        <v>2033</v>
      </c>
      <c r="H276" s="138">
        <v>1</v>
      </c>
      <c r="I276" s="139"/>
      <c r="J276" s="140">
        <f>ROUND(I276*H276,2)</f>
        <v>0</v>
      </c>
      <c r="K276" s="136" t="s">
        <v>43</v>
      </c>
      <c r="L276" s="34"/>
      <c r="M276" s="141" t="s">
        <v>43</v>
      </c>
      <c r="N276" s="142" t="s">
        <v>52</v>
      </c>
      <c r="P276" s="143">
        <f>O276*H276</f>
        <v>0</v>
      </c>
      <c r="Q276" s="143">
        <v>0</v>
      </c>
      <c r="R276" s="143">
        <f>Q276*H276</f>
        <v>0</v>
      </c>
      <c r="S276" s="143">
        <v>0</v>
      </c>
      <c r="T276" s="144">
        <f>S276*H276</f>
        <v>0</v>
      </c>
      <c r="AR276" s="145" t="s">
        <v>318</v>
      </c>
      <c r="AT276" s="145" t="s">
        <v>313</v>
      </c>
      <c r="AU276" s="145" t="s">
        <v>90</v>
      </c>
      <c r="AY276" s="18" t="s">
        <v>311</v>
      </c>
      <c r="BE276" s="146">
        <f>IF(N276="základní",J276,0)</f>
        <v>0</v>
      </c>
      <c r="BF276" s="146">
        <f>IF(N276="snížená",J276,0)</f>
        <v>0</v>
      </c>
      <c r="BG276" s="146">
        <f>IF(N276="zákl. přenesená",J276,0)</f>
        <v>0</v>
      </c>
      <c r="BH276" s="146">
        <f>IF(N276="sníž. přenesená",J276,0)</f>
        <v>0</v>
      </c>
      <c r="BI276" s="146">
        <f>IF(N276="nulová",J276,0)</f>
        <v>0</v>
      </c>
      <c r="BJ276" s="18" t="s">
        <v>88</v>
      </c>
      <c r="BK276" s="146">
        <f>ROUND(I276*H276,2)</f>
        <v>0</v>
      </c>
      <c r="BL276" s="18" t="s">
        <v>318</v>
      </c>
      <c r="BM276" s="145" t="s">
        <v>1262</v>
      </c>
    </row>
    <row r="277" spans="2:65" s="1" customFormat="1" ht="19.5" x14ac:dyDescent="0.2">
      <c r="B277" s="34"/>
      <c r="D277" s="152" t="s">
        <v>668</v>
      </c>
      <c r="F277" s="182" t="s">
        <v>8067</v>
      </c>
      <c r="I277" s="149"/>
      <c r="L277" s="34"/>
      <c r="M277" s="150"/>
      <c r="T277" s="55"/>
      <c r="AT277" s="18" t="s">
        <v>668</v>
      </c>
      <c r="AU277" s="18" t="s">
        <v>90</v>
      </c>
    </row>
    <row r="278" spans="2:65" s="1" customFormat="1" ht="37.9" customHeight="1" x14ac:dyDescent="0.2">
      <c r="B278" s="34"/>
      <c r="C278" s="134" t="s">
        <v>820</v>
      </c>
      <c r="D278" s="134" t="s">
        <v>313</v>
      </c>
      <c r="E278" s="135" t="s">
        <v>8068</v>
      </c>
      <c r="F278" s="136" t="s">
        <v>8069</v>
      </c>
      <c r="G278" s="137" t="s">
        <v>2033</v>
      </c>
      <c r="H278" s="138">
        <v>1</v>
      </c>
      <c r="I278" s="139"/>
      <c r="J278" s="140">
        <f>ROUND(I278*H278,2)</f>
        <v>0</v>
      </c>
      <c r="K278" s="136" t="s">
        <v>43</v>
      </c>
      <c r="L278" s="34"/>
      <c r="M278" s="141" t="s">
        <v>43</v>
      </c>
      <c r="N278" s="142" t="s">
        <v>52</v>
      </c>
      <c r="P278" s="143">
        <f>O278*H278</f>
        <v>0</v>
      </c>
      <c r="Q278" s="143">
        <v>0</v>
      </c>
      <c r="R278" s="143">
        <f>Q278*H278</f>
        <v>0</v>
      </c>
      <c r="S278" s="143">
        <v>0</v>
      </c>
      <c r="T278" s="144">
        <f>S278*H278</f>
        <v>0</v>
      </c>
      <c r="AR278" s="145" t="s">
        <v>318</v>
      </c>
      <c r="AT278" s="145" t="s">
        <v>313</v>
      </c>
      <c r="AU278" s="145" t="s">
        <v>90</v>
      </c>
      <c r="AY278" s="18" t="s">
        <v>311</v>
      </c>
      <c r="BE278" s="146">
        <f>IF(N278="základní",J278,0)</f>
        <v>0</v>
      </c>
      <c r="BF278" s="146">
        <f>IF(N278="snížená",J278,0)</f>
        <v>0</v>
      </c>
      <c r="BG278" s="146">
        <f>IF(N278="zákl. přenesená",J278,0)</f>
        <v>0</v>
      </c>
      <c r="BH278" s="146">
        <f>IF(N278="sníž. přenesená",J278,0)</f>
        <v>0</v>
      </c>
      <c r="BI278" s="146">
        <f>IF(N278="nulová",J278,0)</f>
        <v>0</v>
      </c>
      <c r="BJ278" s="18" t="s">
        <v>88</v>
      </c>
      <c r="BK278" s="146">
        <f>ROUND(I278*H278,2)</f>
        <v>0</v>
      </c>
      <c r="BL278" s="18" t="s">
        <v>318</v>
      </c>
      <c r="BM278" s="145" t="s">
        <v>1272</v>
      </c>
    </row>
    <row r="279" spans="2:65" s="1" customFormat="1" ht="16.5" customHeight="1" x14ac:dyDescent="0.2">
      <c r="B279" s="34"/>
      <c r="C279" s="134" t="s">
        <v>824</v>
      </c>
      <c r="D279" s="134" t="s">
        <v>313</v>
      </c>
      <c r="E279" s="135" t="s">
        <v>8070</v>
      </c>
      <c r="F279" s="136" t="s">
        <v>8071</v>
      </c>
      <c r="G279" s="137" t="s">
        <v>2033</v>
      </c>
      <c r="H279" s="138">
        <v>1</v>
      </c>
      <c r="I279" s="139"/>
      <c r="J279" s="140">
        <f>ROUND(I279*H279,2)</f>
        <v>0</v>
      </c>
      <c r="K279" s="136" t="s">
        <v>43</v>
      </c>
      <c r="L279" s="34"/>
      <c r="M279" s="141" t="s">
        <v>43</v>
      </c>
      <c r="N279" s="142" t="s">
        <v>52</v>
      </c>
      <c r="P279" s="143">
        <f>O279*H279</f>
        <v>0</v>
      </c>
      <c r="Q279" s="143">
        <v>0</v>
      </c>
      <c r="R279" s="143">
        <f>Q279*H279</f>
        <v>0</v>
      </c>
      <c r="S279" s="143">
        <v>0</v>
      </c>
      <c r="T279" s="144">
        <f>S279*H279</f>
        <v>0</v>
      </c>
      <c r="AR279" s="145" t="s">
        <v>318</v>
      </c>
      <c r="AT279" s="145" t="s">
        <v>313</v>
      </c>
      <c r="AU279" s="145" t="s">
        <v>90</v>
      </c>
      <c r="AY279" s="18" t="s">
        <v>311</v>
      </c>
      <c r="BE279" s="146">
        <f>IF(N279="základní",J279,0)</f>
        <v>0</v>
      </c>
      <c r="BF279" s="146">
        <f>IF(N279="snížená",J279,0)</f>
        <v>0</v>
      </c>
      <c r="BG279" s="146">
        <f>IF(N279="zákl. přenesená",J279,0)</f>
        <v>0</v>
      </c>
      <c r="BH279" s="146">
        <f>IF(N279="sníž. přenesená",J279,0)</f>
        <v>0</v>
      </c>
      <c r="BI279" s="146">
        <f>IF(N279="nulová",J279,0)</f>
        <v>0</v>
      </c>
      <c r="BJ279" s="18" t="s">
        <v>88</v>
      </c>
      <c r="BK279" s="146">
        <f>ROUND(I279*H279,2)</f>
        <v>0</v>
      </c>
      <c r="BL279" s="18" t="s">
        <v>318</v>
      </c>
      <c r="BM279" s="145" t="s">
        <v>1281</v>
      </c>
    </row>
    <row r="280" spans="2:65" s="1" customFormat="1" ht="19.5" x14ac:dyDescent="0.2">
      <c r="B280" s="34"/>
      <c r="D280" s="152" t="s">
        <v>668</v>
      </c>
      <c r="F280" s="182" t="s">
        <v>8072</v>
      </c>
      <c r="I280" s="149"/>
      <c r="L280" s="34"/>
      <c r="M280" s="150"/>
      <c r="T280" s="55"/>
      <c r="AT280" s="18" t="s">
        <v>668</v>
      </c>
      <c r="AU280" s="18" t="s">
        <v>90</v>
      </c>
    </row>
    <row r="281" spans="2:65" s="1" customFormat="1" ht="37.9" customHeight="1" x14ac:dyDescent="0.2">
      <c r="B281" s="34"/>
      <c r="C281" s="134" t="s">
        <v>830</v>
      </c>
      <c r="D281" s="134" t="s">
        <v>313</v>
      </c>
      <c r="E281" s="135" t="s">
        <v>8073</v>
      </c>
      <c r="F281" s="136" t="s">
        <v>8074</v>
      </c>
      <c r="G281" s="137" t="s">
        <v>2033</v>
      </c>
      <c r="H281" s="138">
        <v>1</v>
      </c>
      <c r="I281" s="139"/>
      <c r="J281" s="140">
        <f>ROUND(I281*H281,2)</f>
        <v>0</v>
      </c>
      <c r="K281" s="136" t="s">
        <v>43</v>
      </c>
      <c r="L281" s="34"/>
      <c r="M281" s="141" t="s">
        <v>43</v>
      </c>
      <c r="N281" s="142" t="s">
        <v>52</v>
      </c>
      <c r="P281" s="143">
        <f>O281*H281</f>
        <v>0</v>
      </c>
      <c r="Q281" s="143">
        <v>0</v>
      </c>
      <c r="R281" s="143">
        <f>Q281*H281</f>
        <v>0</v>
      </c>
      <c r="S281" s="143">
        <v>0</v>
      </c>
      <c r="T281" s="144">
        <f>S281*H281</f>
        <v>0</v>
      </c>
      <c r="AR281" s="145" t="s">
        <v>318</v>
      </c>
      <c r="AT281" s="145" t="s">
        <v>313</v>
      </c>
      <c r="AU281" s="145" t="s">
        <v>90</v>
      </c>
      <c r="AY281" s="18" t="s">
        <v>311</v>
      </c>
      <c r="BE281" s="146">
        <f>IF(N281="základní",J281,0)</f>
        <v>0</v>
      </c>
      <c r="BF281" s="146">
        <f>IF(N281="snížená",J281,0)</f>
        <v>0</v>
      </c>
      <c r="BG281" s="146">
        <f>IF(N281="zákl. přenesená",J281,0)</f>
        <v>0</v>
      </c>
      <c r="BH281" s="146">
        <f>IF(N281="sníž. přenesená",J281,0)</f>
        <v>0</v>
      </c>
      <c r="BI281" s="146">
        <f>IF(N281="nulová",J281,0)</f>
        <v>0</v>
      </c>
      <c r="BJ281" s="18" t="s">
        <v>88</v>
      </c>
      <c r="BK281" s="146">
        <f>ROUND(I281*H281,2)</f>
        <v>0</v>
      </c>
      <c r="BL281" s="18" t="s">
        <v>318</v>
      </c>
      <c r="BM281" s="145" t="s">
        <v>1291</v>
      </c>
    </row>
    <row r="282" spans="2:65" s="11" customFormat="1" ht="22.9" customHeight="1" x14ac:dyDescent="0.2">
      <c r="B282" s="122"/>
      <c r="D282" s="123" t="s">
        <v>80</v>
      </c>
      <c r="E282" s="132" t="s">
        <v>7412</v>
      </c>
      <c r="F282" s="132" t="s">
        <v>7940</v>
      </c>
      <c r="I282" s="125"/>
      <c r="J282" s="133">
        <f>BK282</f>
        <v>0</v>
      </c>
      <c r="L282" s="122"/>
      <c r="M282" s="127"/>
      <c r="P282" s="128">
        <f>SUM(P283:P291)</f>
        <v>0</v>
      </c>
      <c r="R282" s="128">
        <f>SUM(R283:R291)</f>
        <v>0</v>
      </c>
      <c r="T282" s="129">
        <f>SUM(T283:T291)</f>
        <v>0</v>
      </c>
      <c r="AR282" s="123" t="s">
        <v>88</v>
      </c>
      <c r="AT282" s="130" t="s">
        <v>80</v>
      </c>
      <c r="AU282" s="130" t="s">
        <v>88</v>
      </c>
      <c r="AY282" s="123" t="s">
        <v>311</v>
      </c>
      <c r="BK282" s="131">
        <f>SUM(BK283:BK291)</f>
        <v>0</v>
      </c>
    </row>
    <row r="283" spans="2:65" s="1" customFormat="1" ht="24.2" customHeight="1" x14ac:dyDescent="0.2">
      <c r="B283" s="34"/>
      <c r="C283" s="134" t="s">
        <v>836</v>
      </c>
      <c r="D283" s="134" t="s">
        <v>313</v>
      </c>
      <c r="E283" s="135" t="s">
        <v>8075</v>
      </c>
      <c r="F283" s="136" t="s">
        <v>8076</v>
      </c>
      <c r="G283" s="137" t="s">
        <v>2109</v>
      </c>
      <c r="H283" s="138">
        <v>2</v>
      </c>
      <c r="I283" s="139"/>
      <c r="J283" s="140">
        <f>ROUND(I283*H283,2)</f>
        <v>0</v>
      </c>
      <c r="K283" s="136" t="s">
        <v>43</v>
      </c>
      <c r="L283" s="34"/>
      <c r="M283" s="141" t="s">
        <v>43</v>
      </c>
      <c r="N283" s="142" t="s">
        <v>52</v>
      </c>
      <c r="P283" s="143">
        <f>O283*H283</f>
        <v>0</v>
      </c>
      <c r="Q283" s="143">
        <v>0</v>
      </c>
      <c r="R283" s="143">
        <f>Q283*H283</f>
        <v>0</v>
      </c>
      <c r="S283" s="143">
        <v>0</v>
      </c>
      <c r="T283" s="144">
        <f>S283*H283</f>
        <v>0</v>
      </c>
      <c r="AR283" s="145" t="s">
        <v>318</v>
      </c>
      <c r="AT283" s="145" t="s">
        <v>313</v>
      </c>
      <c r="AU283" s="145" t="s">
        <v>90</v>
      </c>
      <c r="AY283" s="18" t="s">
        <v>311</v>
      </c>
      <c r="BE283" s="146">
        <f>IF(N283="základní",J283,0)</f>
        <v>0</v>
      </c>
      <c r="BF283" s="146">
        <f>IF(N283="snížená",J283,0)</f>
        <v>0</v>
      </c>
      <c r="BG283" s="146">
        <f>IF(N283="zákl. přenesená",J283,0)</f>
        <v>0</v>
      </c>
      <c r="BH283" s="146">
        <f>IF(N283="sníž. přenesená",J283,0)</f>
        <v>0</v>
      </c>
      <c r="BI283" s="146">
        <f>IF(N283="nulová",J283,0)</f>
        <v>0</v>
      </c>
      <c r="BJ283" s="18" t="s">
        <v>88</v>
      </c>
      <c r="BK283" s="146">
        <f>ROUND(I283*H283,2)</f>
        <v>0</v>
      </c>
      <c r="BL283" s="18" t="s">
        <v>318</v>
      </c>
      <c r="BM283" s="145" t="s">
        <v>1303</v>
      </c>
    </row>
    <row r="284" spans="2:65" s="1" customFormat="1" ht="19.5" x14ac:dyDescent="0.2">
      <c r="B284" s="34"/>
      <c r="D284" s="152" t="s">
        <v>668</v>
      </c>
      <c r="F284" s="182" t="s">
        <v>8077</v>
      </c>
      <c r="I284" s="149"/>
      <c r="L284" s="34"/>
      <c r="M284" s="150"/>
      <c r="T284" s="55"/>
      <c r="AT284" s="18" t="s">
        <v>668</v>
      </c>
      <c r="AU284" s="18" t="s">
        <v>90</v>
      </c>
    </row>
    <row r="285" spans="2:65" s="1" customFormat="1" ht="24.2" customHeight="1" x14ac:dyDescent="0.2">
      <c r="B285" s="34"/>
      <c r="C285" s="134" t="s">
        <v>842</v>
      </c>
      <c r="D285" s="134" t="s">
        <v>313</v>
      </c>
      <c r="E285" s="135" t="s">
        <v>8078</v>
      </c>
      <c r="F285" s="136" t="s">
        <v>8079</v>
      </c>
      <c r="G285" s="137" t="s">
        <v>2109</v>
      </c>
      <c r="H285" s="138">
        <v>2</v>
      </c>
      <c r="I285" s="139"/>
      <c r="J285" s="140">
        <f>ROUND(I285*H285,2)</f>
        <v>0</v>
      </c>
      <c r="K285" s="136" t="s">
        <v>43</v>
      </c>
      <c r="L285" s="34"/>
      <c r="M285" s="141" t="s">
        <v>43</v>
      </c>
      <c r="N285" s="142" t="s">
        <v>52</v>
      </c>
      <c r="P285" s="143">
        <f>O285*H285</f>
        <v>0</v>
      </c>
      <c r="Q285" s="143">
        <v>0</v>
      </c>
      <c r="R285" s="143">
        <f>Q285*H285</f>
        <v>0</v>
      </c>
      <c r="S285" s="143">
        <v>0</v>
      </c>
      <c r="T285" s="144">
        <f>S285*H285</f>
        <v>0</v>
      </c>
      <c r="AR285" s="145" t="s">
        <v>318</v>
      </c>
      <c r="AT285" s="145" t="s">
        <v>313</v>
      </c>
      <c r="AU285" s="145" t="s">
        <v>90</v>
      </c>
      <c r="AY285" s="18" t="s">
        <v>311</v>
      </c>
      <c r="BE285" s="146">
        <f>IF(N285="základní",J285,0)</f>
        <v>0</v>
      </c>
      <c r="BF285" s="146">
        <f>IF(N285="snížená",J285,0)</f>
        <v>0</v>
      </c>
      <c r="BG285" s="146">
        <f>IF(N285="zákl. přenesená",J285,0)</f>
        <v>0</v>
      </c>
      <c r="BH285" s="146">
        <f>IF(N285="sníž. přenesená",J285,0)</f>
        <v>0</v>
      </c>
      <c r="BI285" s="146">
        <f>IF(N285="nulová",J285,0)</f>
        <v>0</v>
      </c>
      <c r="BJ285" s="18" t="s">
        <v>88</v>
      </c>
      <c r="BK285" s="146">
        <f>ROUND(I285*H285,2)</f>
        <v>0</v>
      </c>
      <c r="BL285" s="18" t="s">
        <v>318</v>
      </c>
      <c r="BM285" s="145" t="s">
        <v>1312</v>
      </c>
    </row>
    <row r="286" spans="2:65" s="1" customFormat="1" ht="19.5" x14ac:dyDescent="0.2">
      <c r="B286" s="34"/>
      <c r="D286" s="152" t="s">
        <v>668</v>
      </c>
      <c r="F286" s="182" t="s">
        <v>8080</v>
      </c>
      <c r="I286" s="149"/>
      <c r="L286" s="34"/>
      <c r="M286" s="150"/>
      <c r="T286" s="55"/>
      <c r="AT286" s="18" t="s">
        <v>668</v>
      </c>
      <c r="AU286" s="18" t="s">
        <v>90</v>
      </c>
    </row>
    <row r="287" spans="2:65" s="1" customFormat="1" ht="24.2" customHeight="1" x14ac:dyDescent="0.2">
      <c r="B287" s="34"/>
      <c r="C287" s="134" t="s">
        <v>847</v>
      </c>
      <c r="D287" s="134" t="s">
        <v>313</v>
      </c>
      <c r="E287" s="135" t="s">
        <v>8081</v>
      </c>
      <c r="F287" s="136" t="s">
        <v>8082</v>
      </c>
      <c r="G287" s="137" t="s">
        <v>2109</v>
      </c>
      <c r="H287" s="138">
        <v>5</v>
      </c>
      <c r="I287" s="139"/>
      <c r="J287" s="140">
        <f>ROUND(I287*H287,2)</f>
        <v>0</v>
      </c>
      <c r="K287" s="136" t="s">
        <v>43</v>
      </c>
      <c r="L287" s="34"/>
      <c r="M287" s="141" t="s">
        <v>43</v>
      </c>
      <c r="N287" s="142" t="s">
        <v>52</v>
      </c>
      <c r="P287" s="143">
        <f>O287*H287</f>
        <v>0</v>
      </c>
      <c r="Q287" s="143">
        <v>0</v>
      </c>
      <c r="R287" s="143">
        <f>Q287*H287</f>
        <v>0</v>
      </c>
      <c r="S287" s="143">
        <v>0</v>
      </c>
      <c r="T287" s="144">
        <f>S287*H287</f>
        <v>0</v>
      </c>
      <c r="AR287" s="145" t="s">
        <v>318</v>
      </c>
      <c r="AT287" s="145" t="s">
        <v>313</v>
      </c>
      <c r="AU287" s="145" t="s">
        <v>90</v>
      </c>
      <c r="AY287" s="18" t="s">
        <v>311</v>
      </c>
      <c r="BE287" s="146">
        <f>IF(N287="základní",J287,0)</f>
        <v>0</v>
      </c>
      <c r="BF287" s="146">
        <f>IF(N287="snížená",J287,0)</f>
        <v>0</v>
      </c>
      <c r="BG287" s="146">
        <f>IF(N287="zákl. přenesená",J287,0)</f>
        <v>0</v>
      </c>
      <c r="BH287" s="146">
        <f>IF(N287="sníž. přenesená",J287,0)</f>
        <v>0</v>
      </c>
      <c r="BI287" s="146">
        <f>IF(N287="nulová",J287,0)</f>
        <v>0</v>
      </c>
      <c r="BJ287" s="18" t="s">
        <v>88</v>
      </c>
      <c r="BK287" s="146">
        <f>ROUND(I287*H287,2)</f>
        <v>0</v>
      </c>
      <c r="BL287" s="18" t="s">
        <v>318</v>
      </c>
      <c r="BM287" s="145" t="s">
        <v>1322</v>
      </c>
    </row>
    <row r="288" spans="2:65" s="1" customFormat="1" ht="24.2" customHeight="1" x14ac:dyDescent="0.2">
      <c r="B288" s="34"/>
      <c r="C288" s="134" t="s">
        <v>857</v>
      </c>
      <c r="D288" s="134" t="s">
        <v>313</v>
      </c>
      <c r="E288" s="135" t="s">
        <v>8083</v>
      </c>
      <c r="F288" s="136" t="s">
        <v>8084</v>
      </c>
      <c r="G288" s="137" t="s">
        <v>2109</v>
      </c>
      <c r="H288" s="138">
        <v>5</v>
      </c>
      <c r="I288" s="139"/>
      <c r="J288" s="140">
        <f>ROUND(I288*H288,2)</f>
        <v>0</v>
      </c>
      <c r="K288" s="136" t="s">
        <v>43</v>
      </c>
      <c r="L288" s="34"/>
      <c r="M288" s="141" t="s">
        <v>43</v>
      </c>
      <c r="N288" s="142" t="s">
        <v>52</v>
      </c>
      <c r="P288" s="143">
        <f>O288*H288</f>
        <v>0</v>
      </c>
      <c r="Q288" s="143">
        <v>0</v>
      </c>
      <c r="R288" s="143">
        <f>Q288*H288</f>
        <v>0</v>
      </c>
      <c r="S288" s="143">
        <v>0</v>
      </c>
      <c r="T288" s="144">
        <f>S288*H288</f>
        <v>0</v>
      </c>
      <c r="AR288" s="145" t="s">
        <v>318</v>
      </c>
      <c r="AT288" s="145" t="s">
        <v>313</v>
      </c>
      <c r="AU288" s="145" t="s">
        <v>90</v>
      </c>
      <c r="AY288" s="18" t="s">
        <v>311</v>
      </c>
      <c r="BE288" s="146">
        <f>IF(N288="základní",J288,0)</f>
        <v>0</v>
      </c>
      <c r="BF288" s="146">
        <f>IF(N288="snížená",J288,0)</f>
        <v>0</v>
      </c>
      <c r="BG288" s="146">
        <f>IF(N288="zákl. přenesená",J288,0)</f>
        <v>0</v>
      </c>
      <c r="BH288" s="146">
        <f>IF(N288="sníž. přenesená",J288,0)</f>
        <v>0</v>
      </c>
      <c r="BI288" s="146">
        <f>IF(N288="nulová",J288,0)</f>
        <v>0</v>
      </c>
      <c r="BJ288" s="18" t="s">
        <v>88</v>
      </c>
      <c r="BK288" s="146">
        <f>ROUND(I288*H288,2)</f>
        <v>0</v>
      </c>
      <c r="BL288" s="18" t="s">
        <v>318</v>
      </c>
      <c r="BM288" s="145" t="s">
        <v>1334</v>
      </c>
    </row>
    <row r="289" spans="2:65" s="1" customFormat="1" ht="16.5" customHeight="1" x14ac:dyDescent="0.2">
      <c r="B289" s="34"/>
      <c r="C289" s="134" t="s">
        <v>863</v>
      </c>
      <c r="D289" s="134" t="s">
        <v>313</v>
      </c>
      <c r="E289" s="135" t="s">
        <v>8085</v>
      </c>
      <c r="F289" s="136" t="s">
        <v>8086</v>
      </c>
      <c r="G289" s="137" t="s">
        <v>2109</v>
      </c>
      <c r="H289" s="138">
        <v>1</v>
      </c>
      <c r="I289" s="139"/>
      <c r="J289" s="140">
        <f>ROUND(I289*H289,2)</f>
        <v>0</v>
      </c>
      <c r="K289" s="136" t="s">
        <v>43</v>
      </c>
      <c r="L289" s="34"/>
      <c r="M289" s="141" t="s">
        <v>43</v>
      </c>
      <c r="N289" s="142" t="s">
        <v>52</v>
      </c>
      <c r="P289" s="143">
        <f>O289*H289</f>
        <v>0</v>
      </c>
      <c r="Q289" s="143">
        <v>0</v>
      </c>
      <c r="R289" s="143">
        <f>Q289*H289</f>
        <v>0</v>
      </c>
      <c r="S289" s="143">
        <v>0</v>
      </c>
      <c r="T289" s="144">
        <f>S289*H289</f>
        <v>0</v>
      </c>
      <c r="AR289" s="145" t="s">
        <v>318</v>
      </c>
      <c r="AT289" s="145" t="s">
        <v>313</v>
      </c>
      <c r="AU289" s="145" t="s">
        <v>90</v>
      </c>
      <c r="AY289" s="18" t="s">
        <v>311</v>
      </c>
      <c r="BE289" s="146">
        <f>IF(N289="základní",J289,0)</f>
        <v>0</v>
      </c>
      <c r="BF289" s="146">
        <f>IF(N289="snížená",J289,0)</f>
        <v>0</v>
      </c>
      <c r="BG289" s="146">
        <f>IF(N289="zákl. přenesená",J289,0)</f>
        <v>0</v>
      </c>
      <c r="BH289" s="146">
        <f>IF(N289="sníž. přenesená",J289,0)</f>
        <v>0</v>
      </c>
      <c r="BI289" s="146">
        <f>IF(N289="nulová",J289,0)</f>
        <v>0</v>
      </c>
      <c r="BJ289" s="18" t="s">
        <v>88</v>
      </c>
      <c r="BK289" s="146">
        <f>ROUND(I289*H289,2)</f>
        <v>0</v>
      </c>
      <c r="BL289" s="18" t="s">
        <v>318</v>
      </c>
      <c r="BM289" s="145" t="s">
        <v>1346</v>
      </c>
    </row>
    <row r="290" spans="2:65" s="1" customFormat="1" ht="16.5" customHeight="1" x14ac:dyDescent="0.2">
      <c r="B290" s="34"/>
      <c r="C290" s="134" t="s">
        <v>870</v>
      </c>
      <c r="D290" s="134" t="s">
        <v>313</v>
      </c>
      <c r="E290" s="135" t="s">
        <v>8087</v>
      </c>
      <c r="F290" s="136" t="s">
        <v>8088</v>
      </c>
      <c r="G290" s="137" t="s">
        <v>2109</v>
      </c>
      <c r="H290" s="138">
        <v>1</v>
      </c>
      <c r="I290" s="139"/>
      <c r="J290" s="140">
        <f>ROUND(I290*H290,2)</f>
        <v>0</v>
      </c>
      <c r="K290" s="136" t="s">
        <v>43</v>
      </c>
      <c r="L290" s="34"/>
      <c r="M290" s="141" t="s">
        <v>43</v>
      </c>
      <c r="N290" s="142" t="s">
        <v>52</v>
      </c>
      <c r="P290" s="143">
        <f>O290*H290</f>
        <v>0</v>
      </c>
      <c r="Q290" s="143">
        <v>0</v>
      </c>
      <c r="R290" s="143">
        <f>Q290*H290</f>
        <v>0</v>
      </c>
      <c r="S290" s="143">
        <v>0</v>
      </c>
      <c r="T290" s="144">
        <f>S290*H290</f>
        <v>0</v>
      </c>
      <c r="AR290" s="145" t="s">
        <v>318</v>
      </c>
      <c r="AT290" s="145" t="s">
        <v>313</v>
      </c>
      <c r="AU290" s="145" t="s">
        <v>90</v>
      </c>
      <c r="AY290" s="18" t="s">
        <v>311</v>
      </c>
      <c r="BE290" s="146">
        <f>IF(N290="základní",J290,0)</f>
        <v>0</v>
      </c>
      <c r="BF290" s="146">
        <f>IF(N290="snížená",J290,0)</f>
        <v>0</v>
      </c>
      <c r="BG290" s="146">
        <f>IF(N290="zákl. přenesená",J290,0)</f>
        <v>0</v>
      </c>
      <c r="BH290" s="146">
        <f>IF(N290="sníž. přenesená",J290,0)</f>
        <v>0</v>
      </c>
      <c r="BI290" s="146">
        <f>IF(N290="nulová",J290,0)</f>
        <v>0</v>
      </c>
      <c r="BJ290" s="18" t="s">
        <v>88</v>
      </c>
      <c r="BK290" s="146">
        <f>ROUND(I290*H290,2)</f>
        <v>0</v>
      </c>
      <c r="BL290" s="18" t="s">
        <v>318</v>
      </c>
      <c r="BM290" s="145" t="s">
        <v>1359</v>
      </c>
    </row>
    <row r="291" spans="2:65" s="1" customFormat="1" ht="19.5" x14ac:dyDescent="0.2">
      <c r="B291" s="34"/>
      <c r="D291" s="152" t="s">
        <v>668</v>
      </c>
      <c r="F291" s="182" t="s">
        <v>8089</v>
      </c>
      <c r="I291" s="149"/>
      <c r="L291" s="34"/>
      <c r="M291" s="150"/>
      <c r="T291" s="55"/>
      <c r="AT291" s="18" t="s">
        <v>668</v>
      </c>
      <c r="AU291" s="18" t="s">
        <v>90</v>
      </c>
    </row>
    <row r="292" spans="2:65" s="11" customFormat="1" ht="22.9" customHeight="1" x14ac:dyDescent="0.2">
      <c r="B292" s="122"/>
      <c r="D292" s="123" t="s">
        <v>80</v>
      </c>
      <c r="E292" s="132" t="s">
        <v>8090</v>
      </c>
      <c r="F292" s="132" t="s">
        <v>8091</v>
      </c>
      <c r="I292" s="125"/>
      <c r="J292" s="133">
        <f>BK292</f>
        <v>0</v>
      </c>
      <c r="L292" s="122"/>
      <c r="M292" s="127"/>
      <c r="P292" s="128">
        <f>P293</f>
        <v>0</v>
      </c>
      <c r="R292" s="128">
        <f>R293</f>
        <v>0</v>
      </c>
      <c r="T292" s="129">
        <f>T293</f>
        <v>0</v>
      </c>
      <c r="AR292" s="123" t="s">
        <v>88</v>
      </c>
      <c r="AT292" s="130" t="s">
        <v>80</v>
      </c>
      <c r="AU292" s="130" t="s">
        <v>88</v>
      </c>
      <c r="AY292" s="123" t="s">
        <v>311</v>
      </c>
      <c r="BK292" s="131">
        <f>BK293</f>
        <v>0</v>
      </c>
    </row>
    <row r="293" spans="2:65" s="11" customFormat="1" ht="20.85" customHeight="1" x14ac:dyDescent="0.2">
      <c r="B293" s="122"/>
      <c r="D293" s="123" t="s">
        <v>80</v>
      </c>
      <c r="E293" s="132" t="s">
        <v>8092</v>
      </c>
      <c r="F293" s="132" t="s">
        <v>8093</v>
      </c>
      <c r="I293" s="125"/>
      <c r="J293" s="133">
        <f>BK293</f>
        <v>0</v>
      </c>
      <c r="L293" s="122"/>
      <c r="M293" s="127"/>
      <c r="P293" s="128">
        <f>SUM(P294:P335)</f>
        <v>0</v>
      </c>
      <c r="R293" s="128">
        <f>SUM(R294:R335)</f>
        <v>0</v>
      </c>
      <c r="T293" s="129">
        <f>SUM(T294:T335)</f>
        <v>0</v>
      </c>
      <c r="AR293" s="123" t="s">
        <v>88</v>
      </c>
      <c r="AT293" s="130" t="s">
        <v>80</v>
      </c>
      <c r="AU293" s="130" t="s">
        <v>90</v>
      </c>
      <c r="AY293" s="123" t="s">
        <v>311</v>
      </c>
      <c r="BK293" s="131">
        <f>SUM(BK294:BK335)</f>
        <v>0</v>
      </c>
    </row>
    <row r="294" spans="2:65" s="1" customFormat="1" ht="16.5" customHeight="1" x14ac:dyDescent="0.2">
      <c r="B294" s="34"/>
      <c r="C294" s="134" t="s">
        <v>875</v>
      </c>
      <c r="D294" s="134" t="s">
        <v>313</v>
      </c>
      <c r="E294" s="135" t="s">
        <v>8094</v>
      </c>
      <c r="F294" s="136" t="s">
        <v>8095</v>
      </c>
      <c r="G294" s="137" t="s">
        <v>2199</v>
      </c>
      <c r="H294" s="138">
        <v>60</v>
      </c>
      <c r="I294" s="139"/>
      <c r="J294" s="140">
        <f t="shared" ref="J294:J307" si="20">ROUND(I294*H294,2)</f>
        <v>0</v>
      </c>
      <c r="K294" s="136" t="s">
        <v>43</v>
      </c>
      <c r="L294" s="34"/>
      <c r="M294" s="141" t="s">
        <v>43</v>
      </c>
      <c r="N294" s="142" t="s">
        <v>52</v>
      </c>
      <c r="P294" s="143">
        <f t="shared" ref="P294:P307" si="21">O294*H294</f>
        <v>0</v>
      </c>
      <c r="Q294" s="143">
        <v>0</v>
      </c>
      <c r="R294" s="143">
        <f t="shared" ref="R294:R307" si="22">Q294*H294</f>
        <v>0</v>
      </c>
      <c r="S294" s="143">
        <v>0</v>
      </c>
      <c r="T294" s="144">
        <f t="shared" ref="T294:T307" si="23">S294*H294</f>
        <v>0</v>
      </c>
      <c r="AR294" s="145" t="s">
        <v>318</v>
      </c>
      <c r="AT294" s="145" t="s">
        <v>313</v>
      </c>
      <c r="AU294" s="145" t="s">
        <v>96</v>
      </c>
      <c r="AY294" s="18" t="s">
        <v>311</v>
      </c>
      <c r="BE294" s="146">
        <f t="shared" ref="BE294:BE307" si="24">IF(N294="základní",J294,0)</f>
        <v>0</v>
      </c>
      <c r="BF294" s="146">
        <f t="shared" ref="BF294:BF307" si="25">IF(N294="snížená",J294,0)</f>
        <v>0</v>
      </c>
      <c r="BG294" s="146">
        <f t="shared" ref="BG294:BG307" si="26">IF(N294="zákl. přenesená",J294,0)</f>
        <v>0</v>
      </c>
      <c r="BH294" s="146">
        <f t="shared" ref="BH294:BH307" si="27">IF(N294="sníž. přenesená",J294,0)</f>
        <v>0</v>
      </c>
      <c r="BI294" s="146">
        <f t="shared" ref="BI294:BI307" si="28">IF(N294="nulová",J294,0)</f>
        <v>0</v>
      </c>
      <c r="BJ294" s="18" t="s">
        <v>88</v>
      </c>
      <c r="BK294" s="146">
        <f t="shared" ref="BK294:BK307" si="29">ROUND(I294*H294,2)</f>
        <v>0</v>
      </c>
      <c r="BL294" s="18" t="s">
        <v>318</v>
      </c>
      <c r="BM294" s="145" t="s">
        <v>1371</v>
      </c>
    </row>
    <row r="295" spans="2:65" s="1" customFormat="1" ht="16.5" customHeight="1" x14ac:dyDescent="0.2">
      <c r="B295" s="34"/>
      <c r="C295" s="134" t="s">
        <v>880</v>
      </c>
      <c r="D295" s="134" t="s">
        <v>313</v>
      </c>
      <c r="E295" s="135" t="s">
        <v>8096</v>
      </c>
      <c r="F295" s="136" t="s">
        <v>8097</v>
      </c>
      <c r="G295" s="137" t="s">
        <v>2199</v>
      </c>
      <c r="H295" s="138">
        <v>30</v>
      </c>
      <c r="I295" s="139"/>
      <c r="J295" s="140">
        <f t="shared" si="20"/>
        <v>0</v>
      </c>
      <c r="K295" s="136" t="s">
        <v>43</v>
      </c>
      <c r="L295" s="34"/>
      <c r="M295" s="141" t="s">
        <v>43</v>
      </c>
      <c r="N295" s="142" t="s">
        <v>52</v>
      </c>
      <c r="P295" s="143">
        <f t="shared" si="21"/>
        <v>0</v>
      </c>
      <c r="Q295" s="143">
        <v>0</v>
      </c>
      <c r="R295" s="143">
        <f t="shared" si="22"/>
        <v>0</v>
      </c>
      <c r="S295" s="143">
        <v>0</v>
      </c>
      <c r="T295" s="144">
        <f t="shared" si="23"/>
        <v>0</v>
      </c>
      <c r="AR295" s="145" t="s">
        <v>318</v>
      </c>
      <c r="AT295" s="145" t="s">
        <v>313</v>
      </c>
      <c r="AU295" s="145" t="s">
        <v>96</v>
      </c>
      <c r="AY295" s="18" t="s">
        <v>311</v>
      </c>
      <c r="BE295" s="146">
        <f t="shared" si="24"/>
        <v>0</v>
      </c>
      <c r="BF295" s="146">
        <f t="shared" si="25"/>
        <v>0</v>
      </c>
      <c r="BG295" s="146">
        <f t="shared" si="26"/>
        <v>0</v>
      </c>
      <c r="BH295" s="146">
        <f t="shared" si="27"/>
        <v>0</v>
      </c>
      <c r="BI295" s="146">
        <f t="shared" si="28"/>
        <v>0</v>
      </c>
      <c r="BJ295" s="18" t="s">
        <v>88</v>
      </c>
      <c r="BK295" s="146">
        <f t="shared" si="29"/>
        <v>0</v>
      </c>
      <c r="BL295" s="18" t="s">
        <v>318</v>
      </c>
      <c r="BM295" s="145" t="s">
        <v>1381</v>
      </c>
    </row>
    <row r="296" spans="2:65" s="1" customFormat="1" ht="16.5" customHeight="1" x14ac:dyDescent="0.2">
      <c r="B296" s="34"/>
      <c r="C296" s="134" t="s">
        <v>888</v>
      </c>
      <c r="D296" s="134" t="s">
        <v>313</v>
      </c>
      <c r="E296" s="135" t="s">
        <v>8098</v>
      </c>
      <c r="F296" s="136" t="s">
        <v>8099</v>
      </c>
      <c r="G296" s="137" t="s">
        <v>2199</v>
      </c>
      <c r="H296" s="138">
        <v>50</v>
      </c>
      <c r="I296" s="139"/>
      <c r="J296" s="140">
        <f t="shared" si="20"/>
        <v>0</v>
      </c>
      <c r="K296" s="136" t="s">
        <v>43</v>
      </c>
      <c r="L296" s="34"/>
      <c r="M296" s="141" t="s">
        <v>43</v>
      </c>
      <c r="N296" s="142" t="s">
        <v>52</v>
      </c>
      <c r="P296" s="143">
        <f t="shared" si="21"/>
        <v>0</v>
      </c>
      <c r="Q296" s="143">
        <v>0</v>
      </c>
      <c r="R296" s="143">
        <f t="shared" si="22"/>
        <v>0</v>
      </c>
      <c r="S296" s="143">
        <v>0</v>
      </c>
      <c r="T296" s="144">
        <f t="shared" si="23"/>
        <v>0</v>
      </c>
      <c r="AR296" s="145" t="s">
        <v>318</v>
      </c>
      <c r="AT296" s="145" t="s">
        <v>313</v>
      </c>
      <c r="AU296" s="145" t="s">
        <v>96</v>
      </c>
      <c r="AY296" s="18" t="s">
        <v>311</v>
      </c>
      <c r="BE296" s="146">
        <f t="shared" si="24"/>
        <v>0</v>
      </c>
      <c r="BF296" s="146">
        <f t="shared" si="25"/>
        <v>0</v>
      </c>
      <c r="BG296" s="146">
        <f t="shared" si="26"/>
        <v>0</v>
      </c>
      <c r="BH296" s="146">
        <f t="shared" si="27"/>
        <v>0</v>
      </c>
      <c r="BI296" s="146">
        <f t="shared" si="28"/>
        <v>0</v>
      </c>
      <c r="BJ296" s="18" t="s">
        <v>88</v>
      </c>
      <c r="BK296" s="146">
        <f t="shared" si="29"/>
        <v>0</v>
      </c>
      <c r="BL296" s="18" t="s">
        <v>318</v>
      </c>
      <c r="BM296" s="145" t="s">
        <v>1389</v>
      </c>
    </row>
    <row r="297" spans="2:65" s="1" customFormat="1" ht="21.75" customHeight="1" x14ac:dyDescent="0.2">
      <c r="B297" s="34"/>
      <c r="C297" s="134" t="s">
        <v>893</v>
      </c>
      <c r="D297" s="134" t="s">
        <v>313</v>
      </c>
      <c r="E297" s="135" t="s">
        <v>8100</v>
      </c>
      <c r="F297" s="136" t="s">
        <v>8101</v>
      </c>
      <c r="G297" s="137" t="s">
        <v>2109</v>
      </c>
      <c r="H297" s="138">
        <v>15</v>
      </c>
      <c r="I297" s="139"/>
      <c r="J297" s="140">
        <f t="shared" si="20"/>
        <v>0</v>
      </c>
      <c r="K297" s="136" t="s">
        <v>43</v>
      </c>
      <c r="L297" s="34"/>
      <c r="M297" s="141" t="s">
        <v>43</v>
      </c>
      <c r="N297" s="142" t="s">
        <v>52</v>
      </c>
      <c r="P297" s="143">
        <f t="shared" si="21"/>
        <v>0</v>
      </c>
      <c r="Q297" s="143">
        <v>0</v>
      </c>
      <c r="R297" s="143">
        <f t="shared" si="22"/>
        <v>0</v>
      </c>
      <c r="S297" s="143">
        <v>0</v>
      </c>
      <c r="T297" s="144">
        <f t="shared" si="23"/>
        <v>0</v>
      </c>
      <c r="AR297" s="145" t="s">
        <v>318</v>
      </c>
      <c r="AT297" s="145" t="s">
        <v>313</v>
      </c>
      <c r="AU297" s="145" t="s">
        <v>96</v>
      </c>
      <c r="AY297" s="18" t="s">
        <v>311</v>
      </c>
      <c r="BE297" s="146">
        <f t="shared" si="24"/>
        <v>0</v>
      </c>
      <c r="BF297" s="146">
        <f t="shared" si="25"/>
        <v>0</v>
      </c>
      <c r="BG297" s="146">
        <f t="shared" si="26"/>
        <v>0</v>
      </c>
      <c r="BH297" s="146">
        <f t="shared" si="27"/>
        <v>0</v>
      </c>
      <c r="BI297" s="146">
        <f t="shared" si="28"/>
        <v>0</v>
      </c>
      <c r="BJ297" s="18" t="s">
        <v>88</v>
      </c>
      <c r="BK297" s="146">
        <f t="shared" si="29"/>
        <v>0</v>
      </c>
      <c r="BL297" s="18" t="s">
        <v>318</v>
      </c>
      <c r="BM297" s="145" t="s">
        <v>1398</v>
      </c>
    </row>
    <row r="298" spans="2:65" s="1" customFormat="1" ht="21.75" customHeight="1" x14ac:dyDescent="0.2">
      <c r="B298" s="34"/>
      <c r="C298" s="134" t="s">
        <v>900</v>
      </c>
      <c r="D298" s="134" t="s">
        <v>313</v>
      </c>
      <c r="E298" s="135" t="s">
        <v>8102</v>
      </c>
      <c r="F298" s="136" t="s">
        <v>8103</v>
      </c>
      <c r="G298" s="137" t="s">
        <v>2109</v>
      </c>
      <c r="H298" s="138">
        <v>9</v>
      </c>
      <c r="I298" s="139"/>
      <c r="J298" s="140">
        <f t="shared" si="20"/>
        <v>0</v>
      </c>
      <c r="K298" s="136" t="s">
        <v>43</v>
      </c>
      <c r="L298" s="34"/>
      <c r="M298" s="141" t="s">
        <v>43</v>
      </c>
      <c r="N298" s="142" t="s">
        <v>52</v>
      </c>
      <c r="P298" s="143">
        <f t="shared" si="21"/>
        <v>0</v>
      </c>
      <c r="Q298" s="143">
        <v>0</v>
      </c>
      <c r="R298" s="143">
        <f t="shared" si="22"/>
        <v>0</v>
      </c>
      <c r="S298" s="143">
        <v>0</v>
      </c>
      <c r="T298" s="144">
        <f t="shared" si="23"/>
        <v>0</v>
      </c>
      <c r="AR298" s="145" t="s">
        <v>318</v>
      </c>
      <c r="AT298" s="145" t="s">
        <v>313</v>
      </c>
      <c r="AU298" s="145" t="s">
        <v>96</v>
      </c>
      <c r="AY298" s="18" t="s">
        <v>311</v>
      </c>
      <c r="BE298" s="146">
        <f t="shared" si="24"/>
        <v>0</v>
      </c>
      <c r="BF298" s="146">
        <f t="shared" si="25"/>
        <v>0</v>
      </c>
      <c r="BG298" s="146">
        <f t="shared" si="26"/>
        <v>0</v>
      </c>
      <c r="BH298" s="146">
        <f t="shared" si="27"/>
        <v>0</v>
      </c>
      <c r="BI298" s="146">
        <f t="shared" si="28"/>
        <v>0</v>
      </c>
      <c r="BJ298" s="18" t="s">
        <v>88</v>
      </c>
      <c r="BK298" s="146">
        <f t="shared" si="29"/>
        <v>0</v>
      </c>
      <c r="BL298" s="18" t="s">
        <v>318</v>
      </c>
      <c r="BM298" s="145" t="s">
        <v>1409</v>
      </c>
    </row>
    <row r="299" spans="2:65" s="1" customFormat="1" ht="16.5" customHeight="1" x14ac:dyDescent="0.2">
      <c r="B299" s="34"/>
      <c r="C299" s="134" t="s">
        <v>909</v>
      </c>
      <c r="D299" s="134" t="s">
        <v>313</v>
      </c>
      <c r="E299" s="135" t="s">
        <v>8104</v>
      </c>
      <c r="F299" s="136" t="s">
        <v>8105</v>
      </c>
      <c r="G299" s="137" t="s">
        <v>2109</v>
      </c>
      <c r="H299" s="138">
        <v>16</v>
      </c>
      <c r="I299" s="139"/>
      <c r="J299" s="140">
        <f t="shared" si="20"/>
        <v>0</v>
      </c>
      <c r="K299" s="136" t="s">
        <v>43</v>
      </c>
      <c r="L299" s="34"/>
      <c r="M299" s="141" t="s">
        <v>43</v>
      </c>
      <c r="N299" s="142" t="s">
        <v>52</v>
      </c>
      <c r="P299" s="143">
        <f t="shared" si="21"/>
        <v>0</v>
      </c>
      <c r="Q299" s="143">
        <v>0</v>
      </c>
      <c r="R299" s="143">
        <f t="shared" si="22"/>
        <v>0</v>
      </c>
      <c r="S299" s="143">
        <v>0</v>
      </c>
      <c r="T299" s="144">
        <f t="shared" si="23"/>
        <v>0</v>
      </c>
      <c r="AR299" s="145" t="s">
        <v>318</v>
      </c>
      <c r="AT299" s="145" t="s">
        <v>313</v>
      </c>
      <c r="AU299" s="145" t="s">
        <v>96</v>
      </c>
      <c r="AY299" s="18" t="s">
        <v>311</v>
      </c>
      <c r="BE299" s="146">
        <f t="shared" si="24"/>
        <v>0</v>
      </c>
      <c r="BF299" s="146">
        <f t="shared" si="25"/>
        <v>0</v>
      </c>
      <c r="BG299" s="146">
        <f t="shared" si="26"/>
        <v>0</v>
      </c>
      <c r="BH299" s="146">
        <f t="shared" si="27"/>
        <v>0</v>
      </c>
      <c r="BI299" s="146">
        <f t="shared" si="28"/>
        <v>0</v>
      </c>
      <c r="BJ299" s="18" t="s">
        <v>88</v>
      </c>
      <c r="BK299" s="146">
        <f t="shared" si="29"/>
        <v>0</v>
      </c>
      <c r="BL299" s="18" t="s">
        <v>318</v>
      </c>
      <c r="BM299" s="145" t="s">
        <v>1427</v>
      </c>
    </row>
    <row r="300" spans="2:65" s="1" customFormat="1" ht="16.5" customHeight="1" x14ac:dyDescent="0.2">
      <c r="B300" s="34"/>
      <c r="C300" s="134" t="s">
        <v>915</v>
      </c>
      <c r="D300" s="134" t="s">
        <v>313</v>
      </c>
      <c r="E300" s="135" t="s">
        <v>8106</v>
      </c>
      <c r="F300" s="136" t="s">
        <v>8107</v>
      </c>
      <c r="G300" s="137" t="s">
        <v>2109</v>
      </c>
      <c r="H300" s="138">
        <v>3</v>
      </c>
      <c r="I300" s="139"/>
      <c r="J300" s="140">
        <f t="shared" si="20"/>
        <v>0</v>
      </c>
      <c r="K300" s="136" t="s">
        <v>43</v>
      </c>
      <c r="L300" s="34"/>
      <c r="M300" s="141" t="s">
        <v>43</v>
      </c>
      <c r="N300" s="142" t="s">
        <v>52</v>
      </c>
      <c r="P300" s="143">
        <f t="shared" si="21"/>
        <v>0</v>
      </c>
      <c r="Q300" s="143">
        <v>0</v>
      </c>
      <c r="R300" s="143">
        <f t="shared" si="22"/>
        <v>0</v>
      </c>
      <c r="S300" s="143">
        <v>0</v>
      </c>
      <c r="T300" s="144">
        <f t="shared" si="23"/>
        <v>0</v>
      </c>
      <c r="AR300" s="145" t="s">
        <v>318</v>
      </c>
      <c r="AT300" s="145" t="s">
        <v>313</v>
      </c>
      <c r="AU300" s="145" t="s">
        <v>96</v>
      </c>
      <c r="AY300" s="18" t="s">
        <v>311</v>
      </c>
      <c r="BE300" s="146">
        <f t="shared" si="24"/>
        <v>0</v>
      </c>
      <c r="BF300" s="146">
        <f t="shared" si="25"/>
        <v>0</v>
      </c>
      <c r="BG300" s="146">
        <f t="shared" si="26"/>
        <v>0</v>
      </c>
      <c r="BH300" s="146">
        <f t="shared" si="27"/>
        <v>0</v>
      </c>
      <c r="BI300" s="146">
        <f t="shared" si="28"/>
        <v>0</v>
      </c>
      <c r="BJ300" s="18" t="s">
        <v>88</v>
      </c>
      <c r="BK300" s="146">
        <f t="shared" si="29"/>
        <v>0</v>
      </c>
      <c r="BL300" s="18" t="s">
        <v>318</v>
      </c>
      <c r="BM300" s="145" t="s">
        <v>1439</v>
      </c>
    </row>
    <row r="301" spans="2:65" s="1" customFormat="1" ht="16.5" customHeight="1" x14ac:dyDescent="0.2">
      <c r="B301" s="34"/>
      <c r="C301" s="134" t="s">
        <v>920</v>
      </c>
      <c r="D301" s="134" t="s">
        <v>313</v>
      </c>
      <c r="E301" s="135" t="s">
        <v>8108</v>
      </c>
      <c r="F301" s="136" t="s">
        <v>8109</v>
      </c>
      <c r="G301" s="137" t="s">
        <v>2109</v>
      </c>
      <c r="H301" s="138">
        <v>3</v>
      </c>
      <c r="I301" s="139"/>
      <c r="J301" s="140">
        <f t="shared" si="20"/>
        <v>0</v>
      </c>
      <c r="K301" s="136" t="s">
        <v>43</v>
      </c>
      <c r="L301" s="34"/>
      <c r="M301" s="141" t="s">
        <v>43</v>
      </c>
      <c r="N301" s="142" t="s">
        <v>52</v>
      </c>
      <c r="P301" s="143">
        <f t="shared" si="21"/>
        <v>0</v>
      </c>
      <c r="Q301" s="143">
        <v>0</v>
      </c>
      <c r="R301" s="143">
        <f t="shared" si="22"/>
        <v>0</v>
      </c>
      <c r="S301" s="143">
        <v>0</v>
      </c>
      <c r="T301" s="144">
        <f t="shared" si="23"/>
        <v>0</v>
      </c>
      <c r="AR301" s="145" t="s">
        <v>318</v>
      </c>
      <c r="AT301" s="145" t="s">
        <v>313</v>
      </c>
      <c r="AU301" s="145" t="s">
        <v>96</v>
      </c>
      <c r="AY301" s="18" t="s">
        <v>311</v>
      </c>
      <c r="BE301" s="146">
        <f t="shared" si="24"/>
        <v>0</v>
      </c>
      <c r="BF301" s="146">
        <f t="shared" si="25"/>
        <v>0</v>
      </c>
      <c r="BG301" s="146">
        <f t="shared" si="26"/>
        <v>0</v>
      </c>
      <c r="BH301" s="146">
        <f t="shared" si="27"/>
        <v>0</v>
      </c>
      <c r="BI301" s="146">
        <f t="shared" si="28"/>
        <v>0</v>
      </c>
      <c r="BJ301" s="18" t="s">
        <v>88</v>
      </c>
      <c r="BK301" s="146">
        <f t="shared" si="29"/>
        <v>0</v>
      </c>
      <c r="BL301" s="18" t="s">
        <v>318</v>
      </c>
      <c r="BM301" s="145" t="s">
        <v>1451</v>
      </c>
    </row>
    <row r="302" spans="2:65" s="1" customFormat="1" ht="16.5" customHeight="1" x14ac:dyDescent="0.2">
      <c r="B302" s="34"/>
      <c r="C302" s="134" t="s">
        <v>926</v>
      </c>
      <c r="D302" s="134" t="s">
        <v>313</v>
      </c>
      <c r="E302" s="135" t="s">
        <v>8110</v>
      </c>
      <c r="F302" s="136" t="s">
        <v>8111</v>
      </c>
      <c r="G302" s="137" t="s">
        <v>2109</v>
      </c>
      <c r="H302" s="138">
        <v>3</v>
      </c>
      <c r="I302" s="139"/>
      <c r="J302" s="140">
        <f t="shared" si="20"/>
        <v>0</v>
      </c>
      <c r="K302" s="136" t="s">
        <v>43</v>
      </c>
      <c r="L302" s="34"/>
      <c r="M302" s="141" t="s">
        <v>43</v>
      </c>
      <c r="N302" s="142" t="s">
        <v>52</v>
      </c>
      <c r="P302" s="143">
        <f t="shared" si="21"/>
        <v>0</v>
      </c>
      <c r="Q302" s="143">
        <v>0</v>
      </c>
      <c r="R302" s="143">
        <f t="shared" si="22"/>
        <v>0</v>
      </c>
      <c r="S302" s="143">
        <v>0</v>
      </c>
      <c r="T302" s="144">
        <f t="shared" si="23"/>
        <v>0</v>
      </c>
      <c r="AR302" s="145" t="s">
        <v>318</v>
      </c>
      <c r="AT302" s="145" t="s">
        <v>313</v>
      </c>
      <c r="AU302" s="145" t="s">
        <v>96</v>
      </c>
      <c r="AY302" s="18" t="s">
        <v>311</v>
      </c>
      <c r="BE302" s="146">
        <f t="shared" si="24"/>
        <v>0</v>
      </c>
      <c r="BF302" s="146">
        <f t="shared" si="25"/>
        <v>0</v>
      </c>
      <c r="BG302" s="146">
        <f t="shared" si="26"/>
        <v>0</v>
      </c>
      <c r="BH302" s="146">
        <f t="shared" si="27"/>
        <v>0</v>
      </c>
      <c r="BI302" s="146">
        <f t="shared" si="28"/>
        <v>0</v>
      </c>
      <c r="BJ302" s="18" t="s">
        <v>88</v>
      </c>
      <c r="BK302" s="146">
        <f t="shared" si="29"/>
        <v>0</v>
      </c>
      <c r="BL302" s="18" t="s">
        <v>318</v>
      </c>
      <c r="BM302" s="145" t="s">
        <v>1461</v>
      </c>
    </row>
    <row r="303" spans="2:65" s="1" customFormat="1" ht="16.5" customHeight="1" x14ac:dyDescent="0.2">
      <c r="B303" s="34"/>
      <c r="C303" s="134" t="s">
        <v>929</v>
      </c>
      <c r="D303" s="134" t="s">
        <v>313</v>
      </c>
      <c r="E303" s="135" t="s">
        <v>8112</v>
      </c>
      <c r="F303" s="136" t="s">
        <v>8113</v>
      </c>
      <c r="G303" s="137" t="s">
        <v>2109</v>
      </c>
      <c r="H303" s="138">
        <v>3</v>
      </c>
      <c r="I303" s="139"/>
      <c r="J303" s="140">
        <f t="shared" si="20"/>
        <v>0</v>
      </c>
      <c r="K303" s="136" t="s">
        <v>43</v>
      </c>
      <c r="L303" s="34"/>
      <c r="M303" s="141" t="s">
        <v>43</v>
      </c>
      <c r="N303" s="142" t="s">
        <v>52</v>
      </c>
      <c r="P303" s="143">
        <f t="shared" si="21"/>
        <v>0</v>
      </c>
      <c r="Q303" s="143">
        <v>0</v>
      </c>
      <c r="R303" s="143">
        <f t="shared" si="22"/>
        <v>0</v>
      </c>
      <c r="S303" s="143">
        <v>0</v>
      </c>
      <c r="T303" s="144">
        <f t="shared" si="23"/>
        <v>0</v>
      </c>
      <c r="AR303" s="145" t="s">
        <v>318</v>
      </c>
      <c r="AT303" s="145" t="s">
        <v>313</v>
      </c>
      <c r="AU303" s="145" t="s">
        <v>96</v>
      </c>
      <c r="AY303" s="18" t="s">
        <v>311</v>
      </c>
      <c r="BE303" s="146">
        <f t="shared" si="24"/>
        <v>0</v>
      </c>
      <c r="BF303" s="146">
        <f t="shared" si="25"/>
        <v>0</v>
      </c>
      <c r="BG303" s="146">
        <f t="shared" si="26"/>
        <v>0</v>
      </c>
      <c r="BH303" s="146">
        <f t="shared" si="27"/>
        <v>0</v>
      </c>
      <c r="BI303" s="146">
        <f t="shared" si="28"/>
        <v>0</v>
      </c>
      <c r="BJ303" s="18" t="s">
        <v>88</v>
      </c>
      <c r="BK303" s="146">
        <f t="shared" si="29"/>
        <v>0</v>
      </c>
      <c r="BL303" s="18" t="s">
        <v>318</v>
      </c>
      <c r="BM303" s="145" t="s">
        <v>1473</v>
      </c>
    </row>
    <row r="304" spans="2:65" s="1" customFormat="1" ht="16.5" customHeight="1" x14ac:dyDescent="0.2">
      <c r="B304" s="34"/>
      <c r="C304" s="134" t="s">
        <v>934</v>
      </c>
      <c r="D304" s="134" t="s">
        <v>313</v>
      </c>
      <c r="E304" s="135" t="s">
        <v>8114</v>
      </c>
      <c r="F304" s="136" t="s">
        <v>8115</v>
      </c>
      <c r="G304" s="137" t="s">
        <v>2033</v>
      </c>
      <c r="H304" s="138">
        <v>2</v>
      </c>
      <c r="I304" s="139"/>
      <c r="J304" s="140">
        <f t="shared" si="20"/>
        <v>0</v>
      </c>
      <c r="K304" s="136" t="s">
        <v>43</v>
      </c>
      <c r="L304" s="34"/>
      <c r="M304" s="141" t="s">
        <v>43</v>
      </c>
      <c r="N304" s="142" t="s">
        <v>52</v>
      </c>
      <c r="P304" s="143">
        <f t="shared" si="21"/>
        <v>0</v>
      </c>
      <c r="Q304" s="143">
        <v>0</v>
      </c>
      <c r="R304" s="143">
        <f t="shared" si="22"/>
        <v>0</v>
      </c>
      <c r="S304" s="143">
        <v>0</v>
      </c>
      <c r="T304" s="144">
        <f t="shared" si="23"/>
        <v>0</v>
      </c>
      <c r="AR304" s="145" t="s">
        <v>318</v>
      </c>
      <c r="AT304" s="145" t="s">
        <v>313</v>
      </c>
      <c r="AU304" s="145" t="s">
        <v>96</v>
      </c>
      <c r="AY304" s="18" t="s">
        <v>311</v>
      </c>
      <c r="BE304" s="146">
        <f t="shared" si="24"/>
        <v>0</v>
      </c>
      <c r="BF304" s="146">
        <f t="shared" si="25"/>
        <v>0</v>
      </c>
      <c r="BG304" s="146">
        <f t="shared" si="26"/>
        <v>0</v>
      </c>
      <c r="BH304" s="146">
        <f t="shared" si="27"/>
        <v>0</v>
      </c>
      <c r="BI304" s="146">
        <f t="shared" si="28"/>
        <v>0</v>
      </c>
      <c r="BJ304" s="18" t="s">
        <v>88</v>
      </c>
      <c r="BK304" s="146">
        <f t="shared" si="29"/>
        <v>0</v>
      </c>
      <c r="BL304" s="18" t="s">
        <v>318</v>
      </c>
      <c r="BM304" s="145" t="s">
        <v>1485</v>
      </c>
    </row>
    <row r="305" spans="2:65" s="1" customFormat="1" ht="16.5" customHeight="1" x14ac:dyDescent="0.2">
      <c r="B305" s="34"/>
      <c r="C305" s="134" t="s">
        <v>939</v>
      </c>
      <c r="D305" s="134" t="s">
        <v>313</v>
      </c>
      <c r="E305" s="135" t="s">
        <v>8116</v>
      </c>
      <c r="F305" s="136" t="s">
        <v>8117</v>
      </c>
      <c r="G305" s="137" t="s">
        <v>2033</v>
      </c>
      <c r="H305" s="138">
        <v>2</v>
      </c>
      <c r="I305" s="139"/>
      <c r="J305" s="140">
        <f t="shared" si="20"/>
        <v>0</v>
      </c>
      <c r="K305" s="136" t="s">
        <v>43</v>
      </c>
      <c r="L305" s="34"/>
      <c r="M305" s="141" t="s">
        <v>43</v>
      </c>
      <c r="N305" s="142" t="s">
        <v>52</v>
      </c>
      <c r="P305" s="143">
        <f t="shared" si="21"/>
        <v>0</v>
      </c>
      <c r="Q305" s="143">
        <v>0</v>
      </c>
      <c r="R305" s="143">
        <f t="shared" si="22"/>
        <v>0</v>
      </c>
      <c r="S305" s="143">
        <v>0</v>
      </c>
      <c r="T305" s="144">
        <f t="shared" si="23"/>
        <v>0</v>
      </c>
      <c r="AR305" s="145" t="s">
        <v>318</v>
      </c>
      <c r="AT305" s="145" t="s">
        <v>313</v>
      </c>
      <c r="AU305" s="145" t="s">
        <v>96</v>
      </c>
      <c r="AY305" s="18" t="s">
        <v>311</v>
      </c>
      <c r="BE305" s="146">
        <f t="shared" si="24"/>
        <v>0</v>
      </c>
      <c r="BF305" s="146">
        <f t="shared" si="25"/>
        <v>0</v>
      </c>
      <c r="BG305" s="146">
        <f t="shared" si="26"/>
        <v>0</v>
      </c>
      <c r="BH305" s="146">
        <f t="shared" si="27"/>
        <v>0</v>
      </c>
      <c r="BI305" s="146">
        <f t="shared" si="28"/>
        <v>0</v>
      </c>
      <c r="BJ305" s="18" t="s">
        <v>88</v>
      </c>
      <c r="BK305" s="146">
        <f t="shared" si="29"/>
        <v>0</v>
      </c>
      <c r="BL305" s="18" t="s">
        <v>318</v>
      </c>
      <c r="BM305" s="145" t="s">
        <v>1497</v>
      </c>
    </row>
    <row r="306" spans="2:65" s="1" customFormat="1" ht="16.5" customHeight="1" x14ac:dyDescent="0.2">
      <c r="B306" s="34"/>
      <c r="C306" s="134" t="s">
        <v>944</v>
      </c>
      <c r="D306" s="134" t="s">
        <v>313</v>
      </c>
      <c r="E306" s="135" t="s">
        <v>8118</v>
      </c>
      <c r="F306" s="136" t="s">
        <v>8119</v>
      </c>
      <c r="G306" s="137" t="s">
        <v>2033</v>
      </c>
      <c r="H306" s="138">
        <v>1</v>
      </c>
      <c r="I306" s="139"/>
      <c r="J306" s="140">
        <f t="shared" si="20"/>
        <v>0</v>
      </c>
      <c r="K306" s="136" t="s">
        <v>43</v>
      </c>
      <c r="L306" s="34"/>
      <c r="M306" s="141" t="s">
        <v>43</v>
      </c>
      <c r="N306" s="142" t="s">
        <v>52</v>
      </c>
      <c r="P306" s="143">
        <f t="shared" si="21"/>
        <v>0</v>
      </c>
      <c r="Q306" s="143">
        <v>0</v>
      </c>
      <c r="R306" s="143">
        <f t="shared" si="22"/>
        <v>0</v>
      </c>
      <c r="S306" s="143">
        <v>0</v>
      </c>
      <c r="T306" s="144">
        <f t="shared" si="23"/>
        <v>0</v>
      </c>
      <c r="AR306" s="145" t="s">
        <v>318</v>
      </c>
      <c r="AT306" s="145" t="s">
        <v>313</v>
      </c>
      <c r="AU306" s="145" t="s">
        <v>96</v>
      </c>
      <c r="AY306" s="18" t="s">
        <v>311</v>
      </c>
      <c r="BE306" s="146">
        <f t="shared" si="24"/>
        <v>0</v>
      </c>
      <c r="BF306" s="146">
        <f t="shared" si="25"/>
        <v>0</v>
      </c>
      <c r="BG306" s="146">
        <f t="shared" si="26"/>
        <v>0</v>
      </c>
      <c r="BH306" s="146">
        <f t="shared" si="27"/>
        <v>0</v>
      </c>
      <c r="BI306" s="146">
        <f t="shared" si="28"/>
        <v>0</v>
      </c>
      <c r="BJ306" s="18" t="s">
        <v>88</v>
      </c>
      <c r="BK306" s="146">
        <f t="shared" si="29"/>
        <v>0</v>
      </c>
      <c r="BL306" s="18" t="s">
        <v>318</v>
      </c>
      <c r="BM306" s="145" t="s">
        <v>1509</v>
      </c>
    </row>
    <row r="307" spans="2:65" s="1" customFormat="1" ht="16.5" customHeight="1" x14ac:dyDescent="0.2">
      <c r="B307" s="34"/>
      <c r="C307" s="134" t="s">
        <v>947</v>
      </c>
      <c r="D307" s="134" t="s">
        <v>313</v>
      </c>
      <c r="E307" s="135" t="s">
        <v>8120</v>
      </c>
      <c r="F307" s="136" t="s">
        <v>8121</v>
      </c>
      <c r="G307" s="137" t="s">
        <v>2033</v>
      </c>
      <c r="H307" s="138">
        <v>1</v>
      </c>
      <c r="I307" s="139"/>
      <c r="J307" s="140">
        <f t="shared" si="20"/>
        <v>0</v>
      </c>
      <c r="K307" s="136" t="s">
        <v>43</v>
      </c>
      <c r="L307" s="34"/>
      <c r="M307" s="141" t="s">
        <v>43</v>
      </c>
      <c r="N307" s="142" t="s">
        <v>52</v>
      </c>
      <c r="P307" s="143">
        <f t="shared" si="21"/>
        <v>0</v>
      </c>
      <c r="Q307" s="143">
        <v>0</v>
      </c>
      <c r="R307" s="143">
        <f t="shared" si="22"/>
        <v>0</v>
      </c>
      <c r="S307" s="143">
        <v>0</v>
      </c>
      <c r="T307" s="144">
        <f t="shared" si="23"/>
        <v>0</v>
      </c>
      <c r="AR307" s="145" t="s">
        <v>318</v>
      </c>
      <c r="AT307" s="145" t="s">
        <v>313</v>
      </c>
      <c r="AU307" s="145" t="s">
        <v>96</v>
      </c>
      <c r="AY307" s="18" t="s">
        <v>311</v>
      </c>
      <c r="BE307" s="146">
        <f t="shared" si="24"/>
        <v>0</v>
      </c>
      <c r="BF307" s="146">
        <f t="shared" si="25"/>
        <v>0</v>
      </c>
      <c r="BG307" s="146">
        <f t="shared" si="26"/>
        <v>0</v>
      </c>
      <c r="BH307" s="146">
        <f t="shared" si="27"/>
        <v>0</v>
      </c>
      <c r="BI307" s="146">
        <f t="shared" si="28"/>
        <v>0</v>
      </c>
      <c r="BJ307" s="18" t="s">
        <v>88</v>
      </c>
      <c r="BK307" s="146">
        <f t="shared" si="29"/>
        <v>0</v>
      </c>
      <c r="BL307" s="18" t="s">
        <v>318</v>
      </c>
      <c r="BM307" s="145" t="s">
        <v>1523</v>
      </c>
    </row>
    <row r="308" spans="2:65" s="1" customFormat="1" ht="19.5" x14ac:dyDescent="0.2">
      <c r="B308" s="34"/>
      <c r="D308" s="152" t="s">
        <v>668</v>
      </c>
      <c r="F308" s="182" t="s">
        <v>8122</v>
      </c>
      <c r="I308" s="149"/>
      <c r="L308" s="34"/>
      <c r="M308" s="150"/>
      <c r="T308" s="55"/>
      <c r="AT308" s="18" t="s">
        <v>668</v>
      </c>
      <c r="AU308" s="18" t="s">
        <v>96</v>
      </c>
    </row>
    <row r="309" spans="2:65" s="1" customFormat="1" ht="16.5" customHeight="1" x14ac:dyDescent="0.2">
      <c r="B309" s="34"/>
      <c r="C309" s="134" t="s">
        <v>953</v>
      </c>
      <c r="D309" s="134" t="s">
        <v>313</v>
      </c>
      <c r="E309" s="135" t="s">
        <v>8123</v>
      </c>
      <c r="F309" s="136" t="s">
        <v>8121</v>
      </c>
      <c r="G309" s="137" t="s">
        <v>2033</v>
      </c>
      <c r="H309" s="138">
        <v>1</v>
      </c>
      <c r="I309" s="139"/>
      <c r="J309" s="140">
        <f>ROUND(I309*H309,2)</f>
        <v>0</v>
      </c>
      <c r="K309" s="136" t="s">
        <v>43</v>
      </c>
      <c r="L309" s="34"/>
      <c r="M309" s="141" t="s">
        <v>43</v>
      </c>
      <c r="N309" s="142" t="s">
        <v>52</v>
      </c>
      <c r="P309" s="143">
        <f>O309*H309</f>
        <v>0</v>
      </c>
      <c r="Q309" s="143">
        <v>0</v>
      </c>
      <c r="R309" s="143">
        <f>Q309*H309</f>
        <v>0</v>
      </c>
      <c r="S309" s="143">
        <v>0</v>
      </c>
      <c r="T309" s="144">
        <f>S309*H309</f>
        <v>0</v>
      </c>
      <c r="AR309" s="145" t="s">
        <v>318</v>
      </c>
      <c r="AT309" s="145" t="s">
        <v>313</v>
      </c>
      <c r="AU309" s="145" t="s">
        <v>96</v>
      </c>
      <c r="AY309" s="18" t="s">
        <v>311</v>
      </c>
      <c r="BE309" s="146">
        <f>IF(N309="základní",J309,0)</f>
        <v>0</v>
      </c>
      <c r="BF309" s="146">
        <f>IF(N309="snížená",J309,0)</f>
        <v>0</v>
      </c>
      <c r="BG309" s="146">
        <f>IF(N309="zákl. přenesená",J309,0)</f>
        <v>0</v>
      </c>
      <c r="BH309" s="146">
        <f>IF(N309="sníž. přenesená",J309,0)</f>
        <v>0</v>
      </c>
      <c r="BI309" s="146">
        <f>IF(N309="nulová",J309,0)</f>
        <v>0</v>
      </c>
      <c r="BJ309" s="18" t="s">
        <v>88</v>
      </c>
      <c r="BK309" s="146">
        <f>ROUND(I309*H309,2)</f>
        <v>0</v>
      </c>
      <c r="BL309" s="18" t="s">
        <v>318</v>
      </c>
      <c r="BM309" s="145" t="s">
        <v>1533</v>
      </c>
    </row>
    <row r="310" spans="2:65" s="1" customFormat="1" ht="19.5" x14ac:dyDescent="0.2">
      <c r="B310" s="34"/>
      <c r="D310" s="152" t="s">
        <v>668</v>
      </c>
      <c r="F310" s="182" t="s">
        <v>8124</v>
      </c>
      <c r="I310" s="149"/>
      <c r="L310" s="34"/>
      <c r="M310" s="150"/>
      <c r="T310" s="55"/>
      <c r="AT310" s="18" t="s">
        <v>668</v>
      </c>
      <c r="AU310" s="18" t="s">
        <v>96</v>
      </c>
    </row>
    <row r="311" spans="2:65" s="1" customFormat="1" ht="21.75" customHeight="1" x14ac:dyDescent="0.2">
      <c r="B311" s="34"/>
      <c r="C311" s="134" t="s">
        <v>959</v>
      </c>
      <c r="D311" s="134" t="s">
        <v>313</v>
      </c>
      <c r="E311" s="135" t="s">
        <v>8125</v>
      </c>
      <c r="F311" s="136" t="s">
        <v>8126</v>
      </c>
      <c r="G311" s="137" t="s">
        <v>2109</v>
      </c>
      <c r="H311" s="138">
        <v>14</v>
      </c>
      <c r="I311" s="139"/>
      <c r="J311" s="140">
        <f t="shared" ref="J311:J319" si="30">ROUND(I311*H311,2)</f>
        <v>0</v>
      </c>
      <c r="K311" s="136" t="s">
        <v>43</v>
      </c>
      <c r="L311" s="34"/>
      <c r="M311" s="141" t="s">
        <v>43</v>
      </c>
      <c r="N311" s="142" t="s">
        <v>52</v>
      </c>
      <c r="P311" s="143">
        <f t="shared" ref="P311:P319" si="31">O311*H311</f>
        <v>0</v>
      </c>
      <c r="Q311" s="143">
        <v>0</v>
      </c>
      <c r="R311" s="143">
        <f t="shared" ref="R311:R319" si="32">Q311*H311</f>
        <v>0</v>
      </c>
      <c r="S311" s="143">
        <v>0</v>
      </c>
      <c r="T311" s="144">
        <f t="shared" ref="T311:T319" si="33">S311*H311</f>
        <v>0</v>
      </c>
      <c r="AR311" s="145" t="s">
        <v>318</v>
      </c>
      <c r="AT311" s="145" t="s">
        <v>313</v>
      </c>
      <c r="AU311" s="145" t="s">
        <v>96</v>
      </c>
      <c r="AY311" s="18" t="s">
        <v>311</v>
      </c>
      <c r="BE311" s="146">
        <f t="shared" ref="BE311:BE319" si="34">IF(N311="základní",J311,0)</f>
        <v>0</v>
      </c>
      <c r="BF311" s="146">
        <f t="shared" ref="BF311:BF319" si="35">IF(N311="snížená",J311,0)</f>
        <v>0</v>
      </c>
      <c r="BG311" s="146">
        <f t="shared" ref="BG311:BG319" si="36">IF(N311="zákl. přenesená",J311,0)</f>
        <v>0</v>
      </c>
      <c r="BH311" s="146">
        <f t="shared" ref="BH311:BH319" si="37">IF(N311="sníž. přenesená",J311,0)</f>
        <v>0</v>
      </c>
      <c r="BI311" s="146">
        <f t="shared" ref="BI311:BI319" si="38">IF(N311="nulová",J311,0)</f>
        <v>0</v>
      </c>
      <c r="BJ311" s="18" t="s">
        <v>88</v>
      </c>
      <c r="BK311" s="146">
        <f t="shared" ref="BK311:BK319" si="39">ROUND(I311*H311,2)</f>
        <v>0</v>
      </c>
      <c r="BL311" s="18" t="s">
        <v>318</v>
      </c>
      <c r="BM311" s="145" t="s">
        <v>1545</v>
      </c>
    </row>
    <row r="312" spans="2:65" s="1" customFormat="1" ht="21.75" customHeight="1" x14ac:dyDescent="0.2">
      <c r="B312" s="34"/>
      <c r="C312" s="134" t="s">
        <v>967</v>
      </c>
      <c r="D312" s="134" t="s">
        <v>313</v>
      </c>
      <c r="E312" s="135" t="s">
        <v>8127</v>
      </c>
      <c r="F312" s="136" t="s">
        <v>8128</v>
      </c>
      <c r="G312" s="137" t="s">
        <v>2109</v>
      </c>
      <c r="H312" s="138">
        <v>14</v>
      </c>
      <c r="I312" s="139"/>
      <c r="J312" s="140">
        <f t="shared" si="30"/>
        <v>0</v>
      </c>
      <c r="K312" s="136" t="s">
        <v>43</v>
      </c>
      <c r="L312" s="34"/>
      <c r="M312" s="141" t="s">
        <v>43</v>
      </c>
      <c r="N312" s="142" t="s">
        <v>52</v>
      </c>
      <c r="P312" s="143">
        <f t="shared" si="31"/>
        <v>0</v>
      </c>
      <c r="Q312" s="143">
        <v>0</v>
      </c>
      <c r="R312" s="143">
        <f t="shared" si="32"/>
        <v>0</v>
      </c>
      <c r="S312" s="143">
        <v>0</v>
      </c>
      <c r="T312" s="144">
        <f t="shared" si="33"/>
        <v>0</v>
      </c>
      <c r="AR312" s="145" t="s">
        <v>318</v>
      </c>
      <c r="AT312" s="145" t="s">
        <v>313</v>
      </c>
      <c r="AU312" s="145" t="s">
        <v>96</v>
      </c>
      <c r="AY312" s="18" t="s">
        <v>311</v>
      </c>
      <c r="BE312" s="146">
        <f t="shared" si="34"/>
        <v>0</v>
      </c>
      <c r="BF312" s="146">
        <f t="shared" si="35"/>
        <v>0</v>
      </c>
      <c r="BG312" s="146">
        <f t="shared" si="36"/>
        <v>0</v>
      </c>
      <c r="BH312" s="146">
        <f t="shared" si="37"/>
        <v>0</v>
      </c>
      <c r="BI312" s="146">
        <f t="shared" si="38"/>
        <v>0</v>
      </c>
      <c r="BJ312" s="18" t="s">
        <v>88</v>
      </c>
      <c r="BK312" s="146">
        <f t="shared" si="39"/>
        <v>0</v>
      </c>
      <c r="BL312" s="18" t="s">
        <v>318</v>
      </c>
      <c r="BM312" s="145" t="s">
        <v>1555</v>
      </c>
    </row>
    <row r="313" spans="2:65" s="1" customFormat="1" ht="21.75" customHeight="1" x14ac:dyDescent="0.2">
      <c r="B313" s="34"/>
      <c r="C313" s="134" t="s">
        <v>973</v>
      </c>
      <c r="D313" s="134" t="s">
        <v>313</v>
      </c>
      <c r="E313" s="135" t="s">
        <v>8129</v>
      </c>
      <c r="F313" s="136" t="s">
        <v>8130</v>
      </c>
      <c r="G313" s="137" t="s">
        <v>2109</v>
      </c>
      <c r="H313" s="138">
        <v>4</v>
      </c>
      <c r="I313" s="139"/>
      <c r="J313" s="140">
        <f t="shared" si="30"/>
        <v>0</v>
      </c>
      <c r="K313" s="136" t="s">
        <v>43</v>
      </c>
      <c r="L313" s="34"/>
      <c r="M313" s="141" t="s">
        <v>43</v>
      </c>
      <c r="N313" s="142" t="s">
        <v>52</v>
      </c>
      <c r="P313" s="143">
        <f t="shared" si="31"/>
        <v>0</v>
      </c>
      <c r="Q313" s="143">
        <v>0</v>
      </c>
      <c r="R313" s="143">
        <f t="shared" si="32"/>
        <v>0</v>
      </c>
      <c r="S313" s="143">
        <v>0</v>
      </c>
      <c r="T313" s="144">
        <f t="shared" si="33"/>
        <v>0</v>
      </c>
      <c r="AR313" s="145" t="s">
        <v>318</v>
      </c>
      <c r="AT313" s="145" t="s">
        <v>313</v>
      </c>
      <c r="AU313" s="145" t="s">
        <v>96</v>
      </c>
      <c r="AY313" s="18" t="s">
        <v>311</v>
      </c>
      <c r="BE313" s="146">
        <f t="shared" si="34"/>
        <v>0</v>
      </c>
      <c r="BF313" s="146">
        <f t="shared" si="35"/>
        <v>0</v>
      </c>
      <c r="BG313" s="146">
        <f t="shared" si="36"/>
        <v>0</v>
      </c>
      <c r="BH313" s="146">
        <f t="shared" si="37"/>
        <v>0</v>
      </c>
      <c r="BI313" s="146">
        <f t="shared" si="38"/>
        <v>0</v>
      </c>
      <c r="BJ313" s="18" t="s">
        <v>88</v>
      </c>
      <c r="BK313" s="146">
        <f t="shared" si="39"/>
        <v>0</v>
      </c>
      <c r="BL313" s="18" t="s">
        <v>318</v>
      </c>
      <c r="BM313" s="145" t="s">
        <v>1569</v>
      </c>
    </row>
    <row r="314" spans="2:65" s="1" customFormat="1" ht="33" customHeight="1" x14ac:dyDescent="0.2">
      <c r="B314" s="34"/>
      <c r="C314" s="134" t="s">
        <v>976</v>
      </c>
      <c r="D314" s="134" t="s">
        <v>313</v>
      </c>
      <c r="E314" s="135" t="s">
        <v>8131</v>
      </c>
      <c r="F314" s="136" t="s">
        <v>8132</v>
      </c>
      <c r="G314" s="137" t="s">
        <v>2033</v>
      </c>
      <c r="H314" s="138">
        <v>7</v>
      </c>
      <c r="I314" s="139"/>
      <c r="J314" s="140">
        <f t="shared" si="30"/>
        <v>0</v>
      </c>
      <c r="K314" s="136" t="s">
        <v>43</v>
      </c>
      <c r="L314" s="34"/>
      <c r="M314" s="141" t="s">
        <v>43</v>
      </c>
      <c r="N314" s="142" t="s">
        <v>52</v>
      </c>
      <c r="P314" s="143">
        <f t="shared" si="31"/>
        <v>0</v>
      </c>
      <c r="Q314" s="143">
        <v>0</v>
      </c>
      <c r="R314" s="143">
        <f t="shared" si="32"/>
        <v>0</v>
      </c>
      <c r="S314" s="143">
        <v>0</v>
      </c>
      <c r="T314" s="144">
        <f t="shared" si="33"/>
        <v>0</v>
      </c>
      <c r="AR314" s="145" t="s">
        <v>318</v>
      </c>
      <c r="AT314" s="145" t="s">
        <v>313</v>
      </c>
      <c r="AU314" s="145" t="s">
        <v>96</v>
      </c>
      <c r="AY314" s="18" t="s">
        <v>311</v>
      </c>
      <c r="BE314" s="146">
        <f t="shared" si="34"/>
        <v>0</v>
      </c>
      <c r="BF314" s="146">
        <f t="shared" si="35"/>
        <v>0</v>
      </c>
      <c r="BG314" s="146">
        <f t="shared" si="36"/>
        <v>0</v>
      </c>
      <c r="BH314" s="146">
        <f t="shared" si="37"/>
        <v>0</v>
      </c>
      <c r="BI314" s="146">
        <f t="shared" si="38"/>
        <v>0</v>
      </c>
      <c r="BJ314" s="18" t="s">
        <v>88</v>
      </c>
      <c r="BK314" s="146">
        <f t="shared" si="39"/>
        <v>0</v>
      </c>
      <c r="BL314" s="18" t="s">
        <v>318</v>
      </c>
      <c r="BM314" s="145" t="s">
        <v>1583</v>
      </c>
    </row>
    <row r="315" spans="2:65" s="1" customFormat="1" ht="33" customHeight="1" x14ac:dyDescent="0.2">
      <c r="B315" s="34"/>
      <c r="C315" s="134" t="s">
        <v>982</v>
      </c>
      <c r="D315" s="134" t="s">
        <v>313</v>
      </c>
      <c r="E315" s="135" t="s">
        <v>8133</v>
      </c>
      <c r="F315" s="136" t="s">
        <v>8134</v>
      </c>
      <c r="G315" s="137" t="s">
        <v>2033</v>
      </c>
      <c r="H315" s="138">
        <v>7</v>
      </c>
      <c r="I315" s="139"/>
      <c r="J315" s="140">
        <f t="shared" si="30"/>
        <v>0</v>
      </c>
      <c r="K315" s="136" t="s">
        <v>43</v>
      </c>
      <c r="L315" s="34"/>
      <c r="M315" s="141" t="s">
        <v>43</v>
      </c>
      <c r="N315" s="142" t="s">
        <v>52</v>
      </c>
      <c r="P315" s="143">
        <f t="shared" si="31"/>
        <v>0</v>
      </c>
      <c r="Q315" s="143">
        <v>0</v>
      </c>
      <c r="R315" s="143">
        <f t="shared" si="32"/>
        <v>0</v>
      </c>
      <c r="S315" s="143">
        <v>0</v>
      </c>
      <c r="T315" s="144">
        <f t="shared" si="33"/>
        <v>0</v>
      </c>
      <c r="AR315" s="145" t="s">
        <v>318</v>
      </c>
      <c r="AT315" s="145" t="s">
        <v>313</v>
      </c>
      <c r="AU315" s="145" t="s">
        <v>96</v>
      </c>
      <c r="AY315" s="18" t="s">
        <v>311</v>
      </c>
      <c r="BE315" s="146">
        <f t="shared" si="34"/>
        <v>0</v>
      </c>
      <c r="BF315" s="146">
        <f t="shared" si="35"/>
        <v>0</v>
      </c>
      <c r="BG315" s="146">
        <f t="shared" si="36"/>
        <v>0</v>
      </c>
      <c r="BH315" s="146">
        <f t="shared" si="37"/>
        <v>0</v>
      </c>
      <c r="BI315" s="146">
        <f t="shared" si="38"/>
        <v>0</v>
      </c>
      <c r="BJ315" s="18" t="s">
        <v>88</v>
      </c>
      <c r="BK315" s="146">
        <f t="shared" si="39"/>
        <v>0</v>
      </c>
      <c r="BL315" s="18" t="s">
        <v>318</v>
      </c>
      <c r="BM315" s="145" t="s">
        <v>1594</v>
      </c>
    </row>
    <row r="316" spans="2:65" s="1" customFormat="1" ht="33" customHeight="1" x14ac:dyDescent="0.2">
      <c r="B316" s="34"/>
      <c r="C316" s="134" t="s">
        <v>985</v>
      </c>
      <c r="D316" s="134" t="s">
        <v>313</v>
      </c>
      <c r="E316" s="135" t="s">
        <v>8135</v>
      </c>
      <c r="F316" s="136" t="s">
        <v>8136</v>
      </c>
      <c r="G316" s="137" t="s">
        <v>2033</v>
      </c>
      <c r="H316" s="138">
        <v>2</v>
      </c>
      <c r="I316" s="139"/>
      <c r="J316" s="140">
        <f t="shared" si="30"/>
        <v>0</v>
      </c>
      <c r="K316" s="136" t="s">
        <v>43</v>
      </c>
      <c r="L316" s="34"/>
      <c r="M316" s="141" t="s">
        <v>43</v>
      </c>
      <c r="N316" s="142" t="s">
        <v>52</v>
      </c>
      <c r="P316" s="143">
        <f t="shared" si="31"/>
        <v>0</v>
      </c>
      <c r="Q316" s="143">
        <v>0</v>
      </c>
      <c r="R316" s="143">
        <f t="shared" si="32"/>
        <v>0</v>
      </c>
      <c r="S316" s="143">
        <v>0</v>
      </c>
      <c r="T316" s="144">
        <f t="shared" si="33"/>
        <v>0</v>
      </c>
      <c r="AR316" s="145" t="s">
        <v>318</v>
      </c>
      <c r="AT316" s="145" t="s">
        <v>313</v>
      </c>
      <c r="AU316" s="145" t="s">
        <v>96</v>
      </c>
      <c r="AY316" s="18" t="s">
        <v>311</v>
      </c>
      <c r="BE316" s="146">
        <f t="shared" si="34"/>
        <v>0</v>
      </c>
      <c r="BF316" s="146">
        <f t="shared" si="35"/>
        <v>0</v>
      </c>
      <c r="BG316" s="146">
        <f t="shared" si="36"/>
        <v>0</v>
      </c>
      <c r="BH316" s="146">
        <f t="shared" si="37"/>
        <v>0</v>
      </c>
      <c r="BI316" s="146">
        <f t="shared" si="38"/>
        <v>0</v>
      </c>
      <c r="BJ316" s="18" t="s">
        <v>88</v>
      </c>
      <c r="BK316" s="146">
        <f t="shared" si="39"/>
        <v>0</v>
      </c>
      <c r="BL316" s="18" t="s">
        <v>318</v>
      </c>
      <c r="BM316" s="145" t="s">
        <v>1606</v>
      </c>
    </row>
    <row r="317" spans="2:65" s="1" customFormat="1" ht="16.5" customHeight="1" x14ac:dyDescent="0.2">
      <c r="B317" s="34"/>
      <c r="C317" s="134" t="s">
        <v>991</v>
      </c>
      <c r="D317" s="134" t="s">
        <v>313</v>
      </c>
      <c r="E317" s="135" t="s">
        <v>8137</v>
      </c>
      <c r="F317" s="136" t="s">
        <v>8138</v>
      </c>
      <c r="G317" s="137" t="s">
        <v>2033</v>
      </c>
      <c r="H317" s="138">
        <v>2</v>
      </c>
      <c r="I317" s="139"/>
      <c r="J317" s="140">
        <f t="shared" si="30"/>
        <v>0</v>
      </c>
      <c r="K317" s="136" t="s">
        <v>43</v>
      </c>
      <c r="L317" s="34"/>
      <c r="M317" s="141" t="s">
        <v>43</v>
      </c>
      <c r="N317" s="142" t="s">
        <v>52</v>
      </c>
      <c r="P317" s="143">
        <f t="shared" si="31"/>
        <v>0</v>
      </c>
      <c r="Q317" s="143">
        <v>0</v>
      </c>
      <c r="R317" s="143">
        <f t="shared" si="32"/>
        <v>0</v>
      </c>
      <c r="S317" s="143">
        <v>0</v>
      </c>
      <c r="T317" s="144">
        <f t="shared" si="33"/>
        <v>0</v>
      </c>
      <c r="AR317" s="145" t="s">
        <v>318</v>
      </c>
      <c r="AT317" s="145" t="s">
        <v>313</v>
      </c>
      <c r="AU317" s="145" t="s">
        <v>96</v>
      </c>
      <c r="AY317" s="18" t="s">
        <v>311</v>
      </c>
      <c r="BE317" s="146">
        <f t="shared" si="34"/>
        <v>0</v>
      </c>
      <c r="BF317" s="146">
        <f t="shared" si="35"/>
        <v>0</v>
      </c>
      <c r="BG317" s="146">
        <f t="shared" si="36"/>
        <v>0</v>
      </c>
      <c r="BH317" s="146">
        <f t="shared" si="37"/>
        <v>0</v>
      </c>
      <c r="BI317" s="146">
        <f t="shared" si="38"/>
        <v>0</v>
      </c>
      <c r="BJ317" s="18" t="s">
        <v>88</v>
      </c>
      <c r="BK317" s="146">
        <f t="shared" si="39"/>
        <v>0</v>
      </c>
      <c r="BL317" s="18" t="s">
        <v>318</v>
      </c>
      <c r="BM317" s="145" t="s">
        <v>3437</v>
      </c>
    </row>
    <row r="318" spans="2:65" s="1" customFormat="1" ht="16.5" customHeight="1" x14ac:dyDescent="0.2">
      <c r="B318" s="34"/>
      <c r="C318" s="134" t="s">
        <v>995</v>
      </c>
      <c r="D318" s="134" t="s">
        <v>313</v>
      </c>
      <c r="E318" s="135" t="s">
        <v>8139</v>
      </c>
      <c r="F318" s="136" t="s">
        <v>8140</v>
      </c>
      <c r="G318" s="137" t="s">
        <v>2033</v>
      </c>
      <c r="H318" s="138">
        <v>2</v>
      </c>
      <c r="I318" s="139"/>
      <c r="J318" s="140">
        <f t="shared" si="30"/>
        <v>0</v>
      </c>
      <c r="K318" s="136" t="s">
        <v>43</v>
      </c>
      <c r="L318" s="34"/>
      <c r="M318" s="141" t="s">
        <v>43</v>
      </c>
      <c r="N318" s="142" t="s">
        <v>52</v>
      </c>
      <c r="P318" s="143">
        <f t="shared" si="31"/>
        <v>0</v>
      </c>
      <c r="Q318" s="143">
        <v>0</v>
      </c>
      <c r="R318" s="143">
        <f t="shared" si="32"/>
        <v>0</v>
      </c>
      <c r="S318" s="143">
        <v>0</v>
      </c>
      <c r="T318" s="144">
        <f t="shared" si="33"/>
        <v>0</v>
      </c>
      <c r="AR318" s="145" t="s">
        <v>318</v>
      </c>
      <c r="AT318" s="145" t="s">
        <v>313</v>
      </c>
      <c r="AU318" s="145" t="s">
        <v>96</v>
      </c>
      <c r="AY318" s="18" t="s">
        <v>311</v>
      </c>
      <c r="BE318" s="146">
        <f t="shared" si="34"/>
        <v>0</v>
      </c>
      <c r="BF318" s="146">
        <f t="shared" si="35"/>
        <v>0</v>
      </c>
      <c r="BG318" s="146">
        <f t="shared" si="36"/>
        <v>0</v>
      </c>
      <c r="BH318" s="146">
        <f t="shared" si="37"/>
        <v>0</v>
      </c>
      <c r="BI318" s="146">
        <f t="shared" si="38"/>
        <v>0</v>
      </c>
      <c r="BJ318" s="18" t="s">
        <v>88</v>
      </c>
      <c r="BK318" s="146">
        <f t="shared" si="39"/>
        <v>0</v>
      </c>
      <c r="BL318" s="18" t="s">
        <v>318</v>
      </c>
      <c r="BM318" s="145" t="s">
        <v>3446</v>
      </c>
    </row>
    <row r="319" spans="2:65" s="1" customFormat="1" ht="24.2" customHeight="1" x14ac:dyDescent="0.2">
      <c r="B319" s="34"/>
      <c r="C319" s="134" t="s">
        <v>1001</v>
      </c>
      <c r="D319" s="134" t="s">
        <v>313</v>
      </c>
      <c r="E319" s="135" t="s">
        <v>8141</v>
      </c>
      <c r="F319" s="136" t="s">
        <v>8142</v>
      </c>
      <c r="G319" s="137" t="s">
        <v>2033</v>
      </c>
      <c r="H319" s="138">
        <v>2</v>
      </c>
      <c r="I319" s="139"/>
      <c r="J319" s="140">
        <f t="shared" si="30"/>
        <v>0</v>
      </c>
      <c r="K319" s="136" t="s">
        <v>43</v>
      </c>
      <c r="L319" s="34"/>
      <c r="M319" s="141" t="s">
        <v>43</v>
      </c>
      <c r="N319" s="142" t="s">
        <v>52</v>
      </c>
      <c r="P319" s="143">
        <f t="shared" si="31"/>
        <v>0</v>
      </c>
      <c r="Q319" s="143">
        <v>0</v>
      </c>
      <c r="R319" s="143">
        <f t="shared" si="32"/>
        <v>0</v>
      </c>
      <c r="S319" s="143">
        <v>0</v>
      </c>
      <c r="T319" s="144">
        <f t="shared" si="33"/>
        <v>0</v>
      </c>
      <c r="AR319" s="145" t="s">
        <v>318</v>
      </c>
      <c r="AT319" s="145" t="s">
        <v>313</v>
      </c>
      <c r="AU319" s="145" t="s">
        <v>96</v>
      </c>
      <c r="AY319" s="18" t="s">
        <v>311</v>
      </c>
      <c r="BE319" s="146">
        <f t="shared" si="34"/>
        <v>0</v>
      </c>
      <c r="BF319" s="146">
        <f t="shared" si="35"/>
        <v>0</v>
      </c>
      <c r="BG319" s="146">
        <f t="shared" si="36"/>
        <v>0</v>
      </c>
      <c r="BH319" s="146">
        <f t="shared" si="37"/>
        <v>0</v>
      </c>
      <c r="BI319" s="146">
        <f t="shared" si="38"/>
        <v>0</v>
      </c>
      <c r="BJ319" s="18" t="s">
        <v>88</v>
      </c>
      <c r="BK319" s="146">
        <f t="shared" si="39"/>
        <v>0</v>
      </c>
      <c r="BL319" s="18" t="s">
        <v>318</v>
      </c>
      <c r="BM319" s="145" t="s">
        <v>3453</v>
      </c>
    </row>
    <row r="320" spans="2:65" s="1" customFormat="1" ht="19.5" x14ac:dyDescent="0.2">
      <c r="B320" s="34"/>
      <c r="D320" s="152" t="s">
        <v>668</v>
      </c>
      <c r="F320" s="182" t="s">
        <v>8143</v>
      </c>
      <c r="I320" s="149"/>
      <c r="L320" s="34"/>
      <c r="M320" s="150"/>
      <c r="T320" s="55"/>
      <c r="AT320" s="18" t="s">
        <v>668</v>
      </c>
      <c r="AU320" s="18" t="s">
        <v>96</v>
      </c>
    </row>
    <row r="321" spans="2:65" s="1" customFormat="1" ht="24.2" customHeight="1" x14ac:dyDescent="0.2">
      <c r="B321" s="34"/>
      <c r="C321" s="134" t="s">
        <v>1005</v>
      </c>
      <c r="D321" s="134" t="s">
        <v>313</v>
      </c>
      <c r="E321" s="135" t="s">
        <v>8144</v>
      </c>
      <c r="F321" s="136" t="s">
        <v>8145</v>
      </c>
      <c r="G321" s="137" t="s">
        <v>2033</v>
      </c>
      <c r="H321" s="138">
        <v>1</v>
      </c>
      <c r="I321" s="139"/>
      <c r="J321" s="140">
        <f>ROUND(I321*H321,2)</f>
        <v>0</v>
      </c>
      <c r="K321" s="136" t="s">
        <v>43</v>
      </c>
      <c r="L321" s="34"/>
      <c r="M321" s="141" t="s">
        <v>43</v>
      </c>
      <c r="N321" s="142" t="s">
        <v>52</v>
      </c>
      <c r="P321" s="143">
        <f>O321*H321</f>
        <v>0</v>
      </c>
      <c r="Q321" s="143">
        <v>0</v>
      </c>
      <c r="R321" s="143">
        <f>Q321*H321</f>
        <v>0</v>
      </c>
      <c r="S321" s="143">
        <v>0</v>
      </c>
      <c r="T321" s="144">
        <f>S321*H321</f>
        <v>0</v>
      </c>
      <c r="AR321" s="145" t="s">
        <v>318</v>
      </c>
      <c r="AT321" s="145" t="s">
        <v>313</v>
      </c>
      <c r="AU321" s="145" t="s">
        <v>96</v>
      </c>
      <c r="AY321" s="18" t="s">
        <v>311</v>
      </c>
      <c r="BE321" s="146">
        <f>IF(N321="základní",J321,0)</f>
        <v>0</v>
      </c>
      <c r="BF321" s="146">
        <f>IF(N321="snížená",J321,0)</f>
        <v>0</v>
      </c>
      <c r="BG321" s="146">
        <f>IF(N321="zákl. přenesená",J321,0)</f>
        <v>0</v>
      </c>
      <c r="BH321" s="146">
        <f>IF(N321="sníž. přenesená",J321,0)</f>
        <v>0</v>
      </c>
      <c r="BI321" s="146">
        <f>IF(N321="nulová",J321,0)</f>
        <v>0</v>
      </c>
      <c r="BJ321" s="18" t="s">
        <v>88</v>
      </c>
      <c r="BK321" s="146">
        <f>ROUND(I321*H321,2)</f>
        <v>0</v>
      </c>
      <c r="BL321" s="18" t="s">
        <v>318</v>
      </c>
      <c r="BM321" s="145" t="s">
        <v>3460</v>
      </c>
    </row>
    <row r="322" spans="2:65" s="1" customFormat="1" ht="19.5" x14ac:dyDescent="0.2">
      <c r="B322" s="34"/>
      <c r="D322" s="152" t="s">
        <v>668</v>
      </c>
      <c r="F322" s="182" t="s">
        <v>8146</v>
      </c>
      <c r="I322" s="149"/>
      <c r="L322" s="34"/>
      <c r="M322" s="150"/>
      <c r="T322" s="55"/>
      <c r="AT322" s="18" t="s">
        <v>668</v>
      </c>
      <c r="AU322" s="18" t="s">
        <v>96</v>
      </c>
    </row>
    <row r="323" spans="2:65" s="1" customFormat="1" ht="24.2" customHeight="1" x14ac:dyDescent="0.2">
      <c r="B323" s="34"/>
      <c r="C323" s="134" t="s">
        <v>1011</v>
      </c>
      <c r="D323" s="134" t="s">
        <v>313</v>
      </c>
      <c r="E323" s="135" t="s">
        <v>8147</v>
      </c>
      <c r="F323" s="136" t="s">
        <v>8142</v>
      </c>
      <c r="G323" s="137" t="s">
        <v>2033</v>
      </c>
      <c r="H323" s="138">
        <v>2</v>
      </c>
      <c r="I323" s="139"/>
      <c r="J323" s="140">
        <f>ROUND(I323*H323,2)</f>
        <v>0</v>
      </c>
      <c r="K323" s="136" t="s">
        <v>43</v>
      </c>
      <c r="L323" s="34"/>
      <c r="M323" s="141" t="s">
        <v>43</v>
      </c>
      <c r="N323" s="142" t="s">
        <v>52</v>
      </c>
      <c r="P323" s="143">
        <f>O323*H323</f>
        <v>0</v>
      </c>
      <c r="Q323" s="143">
        <v>0</v>
      </c>
      <c r="R323" s="143">
        <f>Q323*H323</f>
        <v>0</v>
      </c>
      <c r="S323" s="143">
        <v>0</v>
      </c>
      <c r="T323" s="144">
        <f>S323*H323</f>
        <v>0</v>
      </c>
      <c r="AR323" s="145" t="s">
        <v>318</v>
      </c>
      <c r="AT323" s="145" t="s">
        <v>313</v>
      </c>
      <c r="AU323" s="145" t="s">
        <v>96</v>
      </c>
      <c r="AY323" s="18" t="s">
        <v>311</v>
      </c>
      <c r="BE323" s="146">
        <f>IF(N323="základní",J323,0)</f>
        <v>0</v>
      </c>
      <c r="BF323" s="146">
        <f>IF(N323="snížená",J323,0)</f>
        <v>0</v>
      </c>
      <c r="BG323" s="146">
        <f>IF(N323="zákl. přenesená",J323,0)</f>
        <v>0</v>
      </c>
      <c r="BH323" s="146">
        <f>IF(N323="sníž. přenesená",J323,0)</f>
        <v>0</v>
      </c>
      <c r="BI323" s="146">
        <f>IF(N323="nulová",J323,0)</f>
        <v>0</v>
      </c>
      <c r="BJ323" s="18" t="s">
        <v>88</v>
      </c>
      <c r="BK323" s="146">
        <f>ROUND(I323*H323,2)</f>
        <v>0</v>
      </c>
      <c r="BL323" s="18" t="s">
        <v>318</v>
      </c>
      <c r="BM323" s="145" t="s">
        <v>3468</v>
      </c>
    </row>
    <row r="324" spans="2:65" s="1" customFormat="1" ht="19.5" x14ac:dyDescent="0.2">
      <c r="B324" s="34"/>
      <c r="D324" s="152" t="s">
        <v>668</v>
      </c>
      <c r="F324" s="182" t="s">
        <v>8148</v>
      </c>
      <c r="I324" s="149"/>
      <c r="L324" s="34"/>
      <c r="M324" s="150"/>
      <c r="T324" s="55"/>
      <c r="AT324" s="18" t="s">
        <v>668</v>
      </c>
      <c r="AU324" s="18" t="s">
        <v>96</v>
      </c>
    </row>
    <row r="325" spans="2:65" s="1" customFormat="1" ht="24.2" customHeight="1" x14ac:dyDescent="0.2">
      <c r="B325" s="34"/>
      <c r="C325" s="134" t="s">
        <v>1015</v>
      </c>
      <c r="D325" s="134" t="s">
        <v>313</v>
      </c>
      <c r="E325" s="135" t="s">
        <v>8149</v>
      </c>
      <c r="F325" s="136" t="s">
        <v>8142</v>
      </c>
      <c r="G325" s="137" t="s">
        <v>2033</v>
      </c>
      <c r="H325" s="138">
        <v>12</v>
      </c>
      <c r="I325" s="139"/>
      <c r="J325" s="140">
        <f>ROUND(I325*H325,2)</f>
        <v>0</v>
      </c>
      <c r="K325" s="136" t="s">
        <v>43</v>
      </c>
      <c r="L325" s="34"/>
      <c r="M325" s="141" t="s">
        <v>43</v>
      </c>
      <c r="N325" s="142" t="s">
        <v>52</v>
      </c>
      <c r="P325" s="143">
        <f>O325*H325</f>
        <v>0</v>
      </c>
      <c r="Q325" s="143">
        <v>0</v>
      </c>
      <c r="R325" s="143">
        <f>Q325*H325</f>
        <v>0</v>
      </c>
      <c r="S325" s="143">
        <v>0</v>
      </c>
      <c r="T325" s="144">
        <f>S325*H325</f>
        <v>0</v>
      </c>
      <c r="AR325" s="145" t="s">
        <v>318</v>
      </c>
      <c r="AT325" s="145" t="s">
        <v>313</v>
      </c>
      <c r="AU325" s="145" t="s">
        <v>96</v>
      </c>
      <c r="AY325" s="18" t="s">
        <v>311</v>
      </c>
      <c r="BE325" s="146">
        <f>IF(N325="základní",J325,0)</f>
        <v>0</v>
      </c>
      <c r="BF325" s="146">
        <f>IF(N325="snížená",J325,0)</f>
        <v>0</v>
      </c>
      <c r="BG325" s="146">
        <f>IF(N325="zákl. přenesená",J325,0)</f>
        <v>0</v>
      </c>
      <c r="BH325" s="146">
        <f>IF(N325="sníž. přenesená",J325,0)</f>
        <v>0</v>
      </c>
      <c r="BI325" s="146">
        <f>IF(N325="nulová",J325,0)</f>
        <v>0</v>
      </c>
      <c r="BJ325" s="18" t="s">
        <v>88</v>
      </c>
      <c r="BK325" s="146">
        <f>ROUND(I325*H325,2)</f>
        <v>0</v>
      </c>
      <c r="BL325" s="18" t="s">
        <v>318</v>
      </c>
      <c r="BM325" s="145" t="s">
        <v>3475</v>
      </c>
    </row>
    <row r="326" spans="2:65" s="1" customFormat="1" ht="19.5" x14ac:dyDescent="0.2">
      <c r="B326" s="34"/>
      <c r="D326" s="152" t="s">
        <v>668</v>
      </c>
      <c r="F326" s="182" t="s">
        <v>8150</v>
      </c>
      <c r="I326" s="149"/>
      <c r="L326" s="34"/>
      <c r="M326" s="150"/>
      <c r="T326" s="55"/>
      <c r="AT326" s="18" t="s">
        <v>668</v>
      </c>
      <c r="AU326" s="18" t="s">
        <v>96</v>
      </c>
    </row>
    <row r="327" spans="2:65" s="1" customFormat="1" ht="24.2" customHeight="1" x14ac:dyDescent="0.2">
      <c r="B327" s="34"/>
      <c r="C327" s="134" t="s">
        <v>1021</v>
      </c>
      <c r="D327" s="134" t="s">
        <v>313</v>
      </c>
      <c r="E327" s="135" t="s">
        <v>8151</v>
      </c>
      <c r="F327" s="136" t="s">
        <v>8152</v>
      </c>
      <c r="G327" s="137" t="s">
        <v>2033</v>
      </c>
      <c r="H327" s="138">
        <v>18</v>
      </c>
      <c r="I327" s="139"/>
      <c r="J327" s="140">
        <f>ROUND(I327*H327,2)</f>
        <v>0</v>
      </c>
      <c r="K327" s="136" t="s">
        <v>43</v>
      </c>
      <c r="L327" s="34"/>
      <c r="M327" s="141" t="s">
        <v>43</v>
      </c>
      <c r="N327" s="142" t="s">
        <v>52</v>
      </c>
      <c r="P327" s="143">
        <f>O327*H327</f>
        <v>0</v>
      </c>
      <c r="Q327" s="143">
        <v>0</v>
      </c>
      <c r="R327" s="143">
        <f>Q327*H327</f>
        <v>0</v>
      </c>
      <c r="S327" s="143">
        <v>0</v>
      </c>
      <c r="T327" s="144">
        <f>S327*H327</f>
        <v>0</v>
      </c>
      <c r="AR327" s="145" t="s">
        <v>318</v>
      </c>
      <c r="AT327" s="145" t="s">
        <v>313</v>
      </c>
      <c r="AU327" s="145" t="s">
        <v>96</v>
      </c>
      <c r="AY327" s="18" t="s">
        <v>311</v>
      </c>
      <c r="BE327" s="146">
        <f>IF(N327="základní",J327,0)</f>
        <v>0</v>
      </c>
      <c r="BF327" s="146">
        <f>IF(N327="snížená",J327,0)</f>
        <v>0</v>
      </c>
      <c r="BG327" s="146">
        <f>IF(N327="zákl. přenesená",J327,0)</f>
        <v>0</v>
      </c>
      <c r="BH327" s="146">
        <f>IF(N327="sníž. přenesená",J327,0)</f>
        <v>0</v>
      </c>
      <c r="BI327" s="146">
        <f>IF(N327="nulová",J327,0)</f>
        <v>0</v>
      </c>
      <c r="BJ327" s="18" t="s">
        <v>88</v>
      </c>
      <c r="BK327" s="146">
        <f>ROUND(I327*H327,2)</f>
        <v>0</v>
      </c>
      <c r="BL327" s="18" t="s">
        <v>318</v>
      </c>
      <c r="BM327" s="145" t="s">
        <v>3485</v>
      </c>
    </row>
    <row r="328" spans="2:65" s="1" customFormat="1" ht="19.5" x14ac:dyDescent="0.2">
      <c r="B328" s="34"/>
      <c r="D328" s="152" t="s">
        <v>668</v>
      </c>
      <c r="F328" s="182" t="s">
        <v>8153</v>
      </c>
      <c r="I328" s="149"/>
      <c r="L328" s="34"/>
      <c r="M328" s="150"/>
      <c r="T328" s="55"/>
      <c r="AT328" s="18" t="s">
        <v>668</v>
      </c>
      <c r="AU328" s="18" t="s">
        <v>96</v>
      </c>
    </row>
    <row r="329" spans="2:65" s="1" customFormat="1" ht="24.2" customHeight="1" x14ac:dyDescent="0.2">
      <c r="B329" s="34"/>
      <c r="C329" s="134" t="s">
        <v>1024</v>
      </c>
      <c r="D329" s="134" t="s">
        <v>313</v>
      </c>
      <c r="E329" s="135" t="s">
        <v>8154</v>
      </c>
      <c r="F329" s="136" t="s">
        <v>8155</v>
      </c>
      <c r="G329" s="137" t="s">
        <v>2033</v>
      </c>
      <c r="H329" s="138">
        <v>2</v>
      </c>
      <c r="I329" s="139"/>
      <c r="J329" s="140">
        <f>ROUND(I329*H329,2)</f>
        <v>0</v>
      </c>
      <c r="K329" s="136" t="s">
        <v>43</v>
      </c>
      <c r="L329" s="34"/>
      <c r="M329" s="141" t="s">
        <v>43</v>
      </c>
      <c r="N329" s="142" t="s">
        <v>52</v>
      </c>
      <c r="P329" s="143">
        <f>O329*H329</f>
        <v>0</v>
      </c>
      <c r="Q329" s="143">
        <v>0</v>
      </c>
      <c r="R329" s="143">
        <f>Q329*H329</f>
        <v>0</v>
      </c>
      <c r="S329" s="143">
        <v>0</v>
      </c>
      <c r="T329" s="144">
        <f>S329*H329</f>
        <v>0</v>
      </c>
      <c r="AR329" s="145" t="s">
        <v>318</v>
      </c>
      <c r="AT329" s="145" t="s">
        <v>313</v>
      </c>
      <c r="AU329" s="145" t="s">
        <v>96</v>
      </c>
      <c r="AY329" s="18" t="s">
        <v>311</v>
      </c>
      <c r="BE329" s="146">
        <f>IF(N329="základní",J329,0)</f>
        <v>0</v>
      </c>
      <c r="BF329" s="146">
        <f>IF(N329="snížená",J329,0)</f>
        <v>0</v>
      </c>
      <c r="BG329" s="146">
        <f>IF(N329="zákl. přenesená",J329,0)</f>
        <v>0</v>
      </c>
      <c r="BH329" s="146">
        <f>IF(N329="sníž. přenesená",J329,0)</f>
        <v>0</v>
      </c>
      <c r="BI329" s="146">
        <f>IF(N329="nulová",J329,0)</f>
        <v>0</v>
      </c>
      <c r="BJ329" s="18" t="s">
        <v>88</v>
      </c>
      <c r="BK329" s="146">
        <f>ROUND(I329*H329,2)</f>
        <v>0</v>
      </c>
      <c r="BL329" s="18" t="s">
        <v>318</v>
      </c>
      <c r="BM329" s="145" t="s">
        <v>3493</v>
      </c>
    </row>
    <row r="330" spans="2:65" s="1" customFormat="1" ht="19.5" x14ac:dyDescent="0.2">
      <c r="B330" s="34"/>
      <c r="D330" s="152" t="s">
        <v>668</v>
      </c>
      <c r="F330" s="182" t="s">
        <v>8156</v>
      </c>
      <c r="I330" s="149"/>
      <c r="L330" s="34"/>
      <c r="M330" s="150"/>
      <c r="T330" s="55"/>
      <c r="AT330" s="18" t="s">
        <v>668</v>
      </c>
      <c r="AU330" s="18" t="s">
        <v>96</v>
      </c>
    </row>
    <row r="331" spans="2:65" s="1" customFormat="1" ht="24.2" customHeight="1" x14ac:dyDescent="0.2">
      <c r="B331" s="34"/>
      <c r="C331" s="134" t="s">
        <v>1030</v>
      </c>
      <c r="D331" s="134" t="s">
        <v>313</v>
      </c>
      <c r="E331" s="135" t="s">
        <v>8157</v>
      </c>
      <c r="F331" s="136" t="s">
        <v>8158</v>
      </c>
      <c r="G331" s="137" t="s">
        <v>2033</v>
      </c>
      <c r="H331" s="138">
        <v>8</v>
      </c>
      <c r="I331" s="139"/>
      <c r="J331" s="140">
        <f>ROUND(I331*H331,2)</f>
        <v>0</v>
      </c>
      <c r="K331" s="136" t="s">
        <v>43</v>
      </c>
      <c r="L331" s="34"/>
      <c r="M331" s="141" t="s">
        <v>43</v>
      </c>
      <c r="N331" s="142" t="s">
        <v>52</v>
      </c>
      <c r="P331" s="143">
        <f>O331*H331</f>
        <v>0</v>
      </c>
      <c r="Q331" s="143">
        <v>0</v>
      </c>
      <c r="R331" s="143">
        <f>Q331*H331</f>
        <v>0</v>
      </c>
      <c r="S331" s="143">
        <v>0</v>
      </c>
      <c r="T331" s="144">
        <f>S331*H331</f>
        <v>0</v>
      </c>
      <c r="AR331" s="145" t="s">
        <v>318</v>
      </c>
      <c r="AT331" s="145" t="s">
        <v>313</v>
      </c>
      <c r="AU331" s="145" t="s">
        <v>96</v>
      </c>
      <c r="AY331" s="18" t="s">
        <v>311</v>
      </c>
      <c r="BE331" s="146">
        <f>IF(N331="základní",J331,0)</f>
        <v>0</v>
      </c>
      <c r="BF331" s="146">
        <f>IF(N331="snížená",J331,0)</f>
        <v>0</v>
      </c>
      <c r="BG331" s="146">
        <f>IF(N331="zákl. přenesená",J331,0)</f>
        <v>0</v>
      </c>
      <c r="BH331" s="146">
        <f>IF(N331="sníž. přenesená",J331,0)</f>
        <v>0</v>
      </c>
      <c r="BI331" s="146">
        <f>IF(N331="nulová",J331,0)</f>
        <v>0</v>
      </c>
      <c r="BJ331" s="18" t="s">
        <v>88</v>
      </c>
      <c r="BK331" s="146">
        <f>ROUND(I331*H331,2)</f>
        <v>0</v>
      </c>
      <c r="BL331" s="18" t="s">
        <v>318</v>
      </c>
      <c r="BM331" s="145" t="s">
        <v>3499</v>
      </c>
    </row>
    <row r="332" spans="2:65" s="1" customFormat="1" ht="19.5" x14ac:dyDescent="0.2">
      <c r="B332" s="34"/>
      <c r="D332" s="152" t="s">
        <v>668</v>
      </c>
      <c r="F332" s="182" t="s">
        <v>8159</v>
      </c>
      <c r="I332" s="149"/>
      <c r="L332" s="34"/>
      <c r="M332" s="150"/>
      <c r="T332" s="55"/>
      <c r="AT332" s="18" t="s">
        <v>668</v>
      </c>
      <c r="AU332" s="18" t="s">
        <v>96</v>
      </c>
    </row>
    <row r="333" spans="2:65" s="1" customFormat="1" ht="24.2" customHeight="1" x14ac:dyDescent="0.2">
      <c r="B333" s="34"/>
      <c r="C333" s="134" t="s">
        <v>1033</v>
      </c>
      <c r="D333" s="134" t="s">
        <v>313</v>
      </c>
      <c r="E333" s="135" t="s">
        <v>8160</v>
      </c>
      <c r="F333" s="136" t="s">
        <v>8161</v>
      </c>
      <c r="G333" s="137" t="s">
        <v>2033</v>
      </c>
      <c r="H333" s="138">
        <v>2</v>
      </c>
      <c r="I333" s="139"/>
      <c r="J333" s="140">
        <f>ROUND(I333*H333,2)</f>
        <v>0</v>
      </c>
      <c r="K333" s="136" t="s">
        <v>43</v>
      </c>
      <c r="L333" s="34"/>
      <c r="M333" s="141" t="s">
        <v>43</v>
      </c>
      <c r="N333" s="142" t="s">
        <v>52</v>
      </c>
      <c r="P333" s="143">
        <f>O333*H333</f>
        <v>0</v>
      </c>
      <c r="Q333" s="143">
        <v>0</v>
      </c>
      <c r="R333" s="143">
        <f>Q333*H333</f>
        <v>0</v>
      </c>
      <c r="S333" s="143">
        <v>0</v>
      </c>
      <c r="T333" s="144">
        <f>S333*H333</f>
        <v>0</v>
      </c>
      <c r="AR333" s="145" t="s">
        <v>318</v>
      </c>
      <c r="AT333" s="145" t="s">
        <v>313</v>
      </c>
      <c r="AU333" s="145" t="s">
        <v>96</v>
      </c>
      <c r="AY333" s="18" t="s">
        <v>311</v>
      </c>
      <c r="BE333" s="146">
        <f>IF(N333="základní",J333,0)</f>
        <v>0</v>
      </c>
      <c r="BF333" s="146">
        <f>IF(N333="snížená",J333,0)</f>
        <v>0</v>
      </c>
      <c r="BG333" s="146">
        <f>IF(N333="zákl. přenesená",J333,0)</f>
        <v>0</v>
      </c>
      <c r="BH333" s="146">
        <f>IF(N333="sníž. přenesená",J333,0)</f>
        <v>0</v>
      </c>
      <c r="BI333" s="146">
        <f>IF(N333="nulová",J333,0)</f>
        <v>0</v>
      </c>
      <c r="BJ333" s="18" t="s">
        <v>88</v>
      </c>
      <c r="BK333" s="146">
        <f>ROUND(I333*H333,2)</f>
        <v>0</v>
      </c>
      <c r="BL333" s="18" t="s">
        <v>318</v>
      </c>
      <c r="BM333" s="145" t="s">
        <v>3509</v>
      </c>
    </row>
    <row r="334" spans="2:65" s="1" customFormat="1" ht="24.2" customHeight="1" x14ac:dyDescent="0.2">
      <c r="B334" s="34"/>
      <c r="C334" s="134" t="s">
        <v>1038</v>
      </c>
      <c r="D334" s="134" t="s">
        <v>313</v>
      </c>
      <c r="E334" s="135" t="s">
        <v>8162</v>
      </c>
      <c r="F334" s="136" t="s">
        <v>8163</v>
      </c>
      <c r="G334" s="137" t="s">
        <v>2033</v>
      </c>
      <c r="H334" s="138">
        <v>2</v>
      </c>
      <c r="I334" s="139"/>
      <c r="J334" s="140">
        <f>ROUND(I334*H334,2)</f>
        <v>0</v>
      </c>
      <c r="K334" s="136" t="s">
        <v>43</v>
      </c>
      <c r="L334" s="34"/>
      <c r="M334" s="141" t="s">
        <v>43</v>
      </c>
      <c r="N334" s="142" t="s">
        <v>52</v>
      </c>
      <c r="P334" s="143">
        <f>O334*H334</f>
        <v>0</v>
      </c>
      <c r="Q334" s="143">
        <v>0</v>
      </c>
      <c r="R334" s="143">
        <f>Q334*H334</f>
        <v>0</v>
      </c>
      <c r="S334" s="143">
        <v>0</v>
      </c>
      <c r="T334" s="144">
        <f>S334*H334</f>
        <v>0</v>
      </c>
      <c r="AR334" s="145" t="s">
        <v>318</v>
      </c>
      <c r="AT334" s="145" t="s">
        <v>313</v>
      </c>
      <c r="AU334" s="145" t="s">
        <v>96</v>
      </c>
      <c r="AY334" s="18" t="s">
        <v>311</v>
      </c>
      <c r="BE334" s="146">
        <f>IF(N334="základní",J334,0)</f>
        <v>0</v>
      </c>
      <c r="BF334" s="146">
        <f>IF(N334="snížená",J334,0)</f>
        <v>0</v>
      </c>
      <c r="BG334" s="146">
        <f>IF(N334="zákl. přenesená",J334,0)</f>
        <v>0</v>
      </c>
      <c r="BH334" s="146">
        <f>IF(N334="sníž. přenesená",J334,0)</f>
        <v>0</v>
      </c>
      <c r="BI334" s="146">
        <f>IF(N334="nulová",J334,0)</f>
        <v>0</v>
      </c>
      <c r="BJ334" s="18" t="s">
        <v>88</v>
      </c>
      <c r="BK334" s="146">
        <f>ROUND(I334*H334,2)</f>
        <v>0</v>
      </c>
      <c r="BL334" s="18" t="s">
        <v>318</v>
      </c>
      <c r="BM334" s="145" t="s">
        <v>3519</v>
      </c>
    </row>
    <row r="335" spans="2:65" s="1" customFormat="1" ht="24.2" customHeight="1" x14ac:dyDescent="0.2">
      <c r="B335" s="34"/>
      <c r="C335" s="134" t="s">
        <v>1043</v>
      </c>
      <c r="D335" s="134" t="s">
        <v>313</v>
      </c>
      <c r="E335" s="135" t="s">
        <v>8164</v>
      </c>
      <c r="F335" s="136" t="s">
        <v>8165</v>
      </c>
      <c r="G335" s="137" t="s">
        <v>2033</v>
      </c>
      <c r="H335" s="138">
        <v>2</v>
      </c>
      <c r="I335" s="139"/>
      <c r="J335" s="140">
        <f>ROUND(I335*H335,2)</f>
        <v>0</v>
      </c>
      <c r="K335" s="136" t="s">
        <v>43</v>
      </c>
      <c r="L335" s="34"/>
      <c r="M335" s="141" t="s">
        <v>43</v>
      </c>
      <c r="N335" s="142" t="s">
        <v>52</v>
      </c>
      <c r="P335" s="143">
        <f>O335*H335</f>
        <v>0</v>
      </c>
      <c r="Q335" s="143">
        <v>0</v>
      </c>
      <c r="R335" s="143">
        <f>Q335*H335</f>
        <v>0</v>
      </c>
      <c r="S335" s="143">
        <v>0</v>
      </c>
      <c r="T335" s="144">
        <f>S335*H335</f>
        <v>0</v>
      </c>
      <c r="AR335" s="145" t="s">
        <v>318</v>
      </c>
      <c r="AT335" s="145" t="s">
        <v>313</v>
      </c>
      <c r="AU335" s="145" t="s">
        <v>96</v>
      </c>
      <c r="AY335" s="18" t="s">
        <v>311</v>
      </c>
      <c r="BE335" s="146">
        <f>IF(N335="základní",J335,0)</f>
        <v>0</v>
      </c>
      <c r="BF335" s="146">
        <f>IF(N335="snížená",J335,0)</f>
        <v>0</v>
      </c>
      <c r="BG335" s="146">
        <f>IF(N335="zákl. přenesená",J335,0)</f>
        <v>0</v>
      </c>
      <c r="BH335" s="146">
        <f>IF(N335="sníž. přenesená",J335,0)</f>
        <v>0</v>
      </c>
      <c r="BI335" s="146">
        <f>IF(N335="nulová",J335,0)</f>
        <v>0</v>
      </c>
      <c r="BJ335" s="18" t="s">
        <v>88</v>
      </c>
      <c r="BK335" s="146">
        <f>ROUND(I335*H335,2)</f>
        <v>0</v>
      </c>
      <c r="BL335" s="18" t="s">
        <v>318</v>
      </c>
      <c r="BM335" s="145" t="s">
        <v>3529</v>
      </c>
    </row>
    <row r="336" spans="2:65" s="11" customFormat="1" ht="22.9" customHeight="1" x14ac:dyDescent="0.2">
      <c r="B336" s="122"/>
      <c r="D336" s="123" t="s">
        <v>80</v>
      </c>
      <c r="E336" s="132" t="s">
        <v>8047</v>
      </c>
      <c r="F336" s="132" t="s">
        <v>8048</v>
      </c>
      <c r="I336" s="125"/>
      <c r="J336" s="133">
        <f>BK336</f>
        <v>0</v>
      </c>
      <c r="L336" s="122"/>
      <c r="M336" s="127"/>
      <c r="P336" s="128">
        <f>P337</f>
        <v>0</v>
      </c>
      <c r="R336" s="128">
        <f>R337</f>
        <v>0</v>
      </c>
      <c r="T336" s="129">
        <f>T337</f>
        <v>0</v>
      </c>
      <c r="AR336" s="123" t="s">
        <v>88</v>
      </c>
      <c r="AT336" s="130" t="s">
        <v>80</v>
      </c>
      <c r="AU336" s="130" t="s">
        <v>88</v>
      </c>
      <c r="AY336" s="123" t="s">
        <v>311</v>
      </c>
      <c r="BK336" s="131">
        <f>BK337</f>
        <v>0</v>
      </c>
    </row>
    <row r="337" spans="2:65" s="1" customFormat="1" ht="16.5" customHeight="1" x14ac:dyDescent="0.2">
      <c r="B337" s="34"/>
      <c r="C337" s="134" t="s">
        <v>1050</v>
      </c>
      <c r="D337" s="134" t="s">
        <v>313</v>
      </c>
      <c r="E337" s="135" t="s">
        <v>8166</v>
      </c>
      <c r="F337" s="136" t="s">
        <v>7903</v>
      </c>
      <c r="G337" s="137" t="s">
        <v>2109</v>
      </c>
      <c r="H337" s="138">
        <v>10</v>
      </c>
      <c r="I337" s="139"/>
      <c r="J337" s="140">
        <f>ROUND(I337*H337,2)</f>
        <v>0</v>
      </c>
      <c r="K337" s="136" t="s">
        <v>43</v>
      </c>
      <c r="L337" s="34"/>
      <c r="M337" s="141" t="s">
        <v>43</v>
      </c>
      <c r="N337" s="142" t="s">
        <v>52</v>
      </c>
      <c r="P337" s="143">
        <f>O337*H337</f>
        <v>0</v>
      </c>
      <c r="Q337" s="143">
        <v>0</v>
      </c>
      <c r="R337" s="143">
        <f>Q337*H337</f>
        <v>0</v>
      </c>
      <c r="S337" s="143">
        <v>0</v>
      </c>
      <c r="T337" s="144">
        <f>S337*H337</f>
        <v>0</v>
      </c>
      <c r="AR337" s="145" t="s">
        <v>318</v>
      </c>
      <c r="AT337" s="145" t="s">
        <v>313</v>
      </c>
      <c r="AU337" s="145" t="s">
        <v>90</v>
      </c>
      <c r="AY337" s="18" t="s">
        <v>311</v>
      </c>
      <c r="BE337" s="146">
        <f>IF(N337="základní",J337,0)</f>
        <v>0</v>
      </c>
      <c r="BF337" s="146">
        <f>IF(N337="snížená",J337,0)</f>
        <v>0</v>
      </c>
      <c r="BG337" s="146">
        <f>IF(N337="zákl. přenesená",J337,0)</f>
        <v>0</v>
      </c>
      <c r="BH337" s="146">
        <f>IF(N337="sníž. přenesená",J337,0)</f>
        <v>0</v>
      </c>
      <c r="BI337" s="146">
        <f>IF(N337="nulová",J337,0)</f>
        <v>0</v>
      </c>
      <c r="BJ337" s="18" t="s">
        <v>88</v>
      </c>
      <c r="BK337" s="146">
        <f>ROUND(I337*H337,2)</f>
        <v>0</v>
      </c>
      <c r="BL337" s="18" t="s">
        <v>318</v>
      </c>
      <c r="BM337" s="145" t="s">
        <v>3541</v>
      </c>
    </row>
    <row r="338" spans="2:65" s="11" customFormat="1" ht="22.9" customHeight="1" x14ac:dyDescent="0.2">
      <c r="B338" s="122"/>
      <c r="D338" s="123" t="s">
        <v>80</v>
      </c>
      <c r="E338" s="132" t="s">
        <v>7398</v>
      </c>
      <c r="F338" s="132" t="s">
        <v>2095</v>
      </c>
      <c r="I338" s="125"/>
      <c r="J338" s="133">
        <f>BK338</f>
        <v>0</v>
      </c>
      <c r="L338" s="122"/>
      <c r="M338" s="127"/>
      <c r="P338" s="128">
        <f>SUM(P339:P340)</f>
        <v>0</v>
      </c>
      <c r="R338" s="128">
        <f>SUM(R339:R340)</f>
        <v>0</v>
      </c>
      <c r="T338" s="129">
        <f>SUM(T339:T340)</f>
        <v>0</v>
      </c>
      <c r="AR338" s="123" t="s">
        <v>88</v>
      </c>
      <c r="AT338" s="130" t="s">
        <v>80</v>
      </c>
      <c r="AU338" s="130" t="s">
        <v>88</v>
      </c>
      <c r="AY338" s="123" t="s">
        <v>311</v>
      </c>
      <c r="BK338" s="131">
        <f>SUM(BK339:BK340)</f>
        <v>0</v>
      </c>
    </row>
    <row r="339" spans="2:65" s="1" customFormat="1" ht="24.2" customHeight="1" x14ac:dyDescent="0.2">
      <c r="B339" s="34"/>
      <c r="C339" s="134" t="s">
        <v>1053</v>
      </c>
      <c r="D339" s="134" t="s">
        <v>313</v>
      </c>
      <c r="E339" s="135" t="s">
        <v>8167</v>
      </c>
      <c r="F339" s="136" t="s">
        <v>7905</v>
      </c>
      <c r="G339" s="137" t="s">
        <v>2033</v>
      </c>
      <c r="H339" s="138">
        <v>1</v>
      </c>
      <c r="I339" s="139"/>
      <c r="J339" s="140">
        <f>ROUND(I339*H339,2)</f>
        <v>0</v>
      </c>
      <c r="K339" s="136" t="s">
        <v>43</v>
      </c>
      <c r="L339" s="34"/>
      <c r="M339" s="141" t="s">
        <v>43</v>
      </c>
      <c r="N339" s="142" t="s">
        <v>52</v>
      </c>
      <c r="P339" s="143">
        <f>O339*H339</f>
        <v>0</v>
      </c>
      <c r="Q339" s="143">
        <v>0</v>
      </c>
      <c r="R339" s="143">
        <f>Q339*H339</f>
        <v>0</v>
      </c>
      <c r="S339" s="143">
        <v>0</v>
      </c>
      <c r="T339" s="144">
        <f>S339*H339</f>
        <v>0</v>
      </c>
      <c r="AR339" s="145" t="s">
        <v>318</v>
      </c>
      <c r="AT339" s="145" t="s">
        <v>313</v>
      </c>
      <c r="AU339" s="145" t="s">
        <v>90</v>
      </c>
      <c r="AY339" s="18" t="s">
        <v>311</v>
      </c>
      <c r="BE339" s="146">
        <f>IF(N339="základní",J339,0)</f>
        <v>0</v>
      </c>
      <c r="BF339" s="146">
        <f>IF(N339="snížená",J339,0)</f>
        <v>0</v>
      </c>
      <c r="BG339" s="146">
        <f>IF(N339="zákl. přenesená",J339,0)</f>
        <v>0</v>
      </c>
      <c r="BH339" s="146">
        <f>IF(N339="sníž. přenesená",J339,0)</f>
        <v>0</v>
      </c>
      <c r="BI339" s="146">
        <f>IF(N339="nulová",J339,0)</f>
        <v>0</v>
      </c>
      <c r="BJ339" s="18" t="s">
        <v>88</v>
      </c>
      <c r="BK339" s="146">
        <f>ROUND(I339*H339,2)</f>
        <v>0</v>
      </c>
      <c r="BL339" s="18" t="s">
        <v>318</v>
      </c>
      <c r="BM339" s="145" t="s">
        <v>3546</v>
      </c>
    </row>
    <row r="340" spans="2:65" s="1" customFormat="1" ht="24.2" customHeight="1" x14ac:dyDescent="0.2">
      <c r="B340" s="34"/>
      <c r="C340" s="134" t="s">
        <v>1059</v>
      </c>
      <c r="D340" s="134" t="s">
        <v>313</v>
      </c>
      <c r="E340" s="135" t="s">
        <v>8168</v>
      </c>
      <c r="F340" s="136" t="s">
        <v>7907</v>
      </c>
      <c r="G340" s="137" t="s">
        <v>2033</v>
      </c>
      <c r="H340" s="138">
        <v>1</v>
      </c>
      <c r="I340" s="139"/>
      <c r="J340" s="140">
        <f>ROUND(I340*H340,2)</f>
        <v>0</v>
      </c>
      <c r="K340" s="136" t="s">
        <v>43</v>
      </c>
      <c r="L340" s="34"/>
      <c r="M340" s="141" t="s">
        <v>43</v>
      </c>
      <c r="N340" s="142" t="s">
        <v>52</v>
      </c>
      <c r="P340" s="143">
        <f>O340*H340</f>
        <v>0</v>
      </c>
      <c r="Q340" s="143">
        <v>0</v>
      </c>
      <c r="R340" s="143">
        <f>Q340*H340</f>
        <v>0</v>
      </c>
      <c r="S340" s="143">
        <v>0</v>
      </c>
      <c r="T340" s="144">
        <f>S340*H340</f>
        <v>0</v>
      </c>
      <c r="AR340" s="145" t="s">
        <v>318</v>
      </c>
      <c r="AT340" s="145" t="s">
        <v>313</v>
      </c>
      <c r="AU340" s="145" t="s">
        <v>90</v>
      </c>
      <c r="AY340" s="18" t="s">
        <v>311</v>
      </c>
      <c r="BE340" s="146">
        <f>IF(N340="základní",J340,0)</f>
        <v>0</v>
      </c>
      <c r="BF340" s="146">
        <f>IF(N340="snížená",J340,0)</f>
        <v>0</v>
      </c>
      <c r="BG340" s="146">
        <f>IF(N340="zákl. přenesená",J340,0)</f>
        <v>0</v>
      </c>
      <c r="BH340" s="146">
        <f>IF(N340="sníž. přenesená",J340,0)</f>
        <v>0</v>
      </c>
      <c r="BI340" s="146">
        <f>IF(N340="nulová",J340,0)</f>
        <v>0</v>
      </c>
      <c r="BJ340" s="18" t="s">
        <v>88</v>
      </c>
      <c r="BK340" s="146">
        <f>ROUND(I340*H340,2)</f>
        <v>0</v>
      </c>
      <c r="BL340" s="18" t="s">
        <v>318</v>
      </c>
      <c r="BM340" s="145" t="s">
        <v>3556</v>
      </c>
    </row>
    <row r="341" spans="2:65" s="11" customFormat="1" ht="25.9" customHeight="1" x14ac:dyDescent="0.2">
      <c r="B341" s="122"/>
      <c r="D341" s="123" t="s">
        <v>80</v>
      </c>
      <c r="E341" s="124" t="s">
        <v>8169</v>
      </c>
      <c r="F341" s="124" t="s">
        <v>8170</v>
      </c>
      <c r="I341" s="125"/>
      <c r="J341" s="126">
        <f>BK341</f>
        <v>0</v>
      </c>
      <c r="L341" s="122"/>
      <c r="M341" s="127"/>
      <c r="P341" s="128">
        <f>P342+P349+P361+P434+P436</f>
        <v>0</v>
      </c>
      <c r="R341" s="128">
        <f>R342+R349+R361+R434+R436</f>
        <v>0</v>
      </c>
      <c r="T341" s="129">
        <f>T342+T349+T361+T434+T436</f>
        <v>0</v>
      </c>
      <c r="AR341" s="123" t="s">
        <v>88</v>
      </c>
      <c r="AT341" s="130" t="s">
        <v>80</v>
      </c>
      <c r="AU341" s="130" t="s">
        <v>81</v>
      </c>
      <c r="AY341" s="123" t="s">
        <v>311</v>
      </c>
      <c r="BK341" s="131">
        <f>BK342+BK349+BK361+BK434+BK436</f>
        <v>0</v>
      </c>
    </row>
    <row r="342" spans="2:65" s="11" customFormat="1" ht="22.9" customHeight="1" x14ac:dyDescent="0.2">
      <c r="B342" s="122"/>
      <c r="D342" s="123" t="s">
        <v>80</v>
      </c>
      <c r="E342" s="132" t="s">
        <v>7350</v>
      </c>
      <c r="F342" s="132" t="s">
        <v>7874</v>
      </c>
      <c r="I342" s="125"/>
      <c r="J342" s="133">
        <f>BK342</f>
        <v>0</v>
      </c>
      <c r="L342" s="122"/>
      <c r="M342" s="127"/>
      <c r="P342" s="128">
        <f>SUM(P343:P348)</f>
        <v>0</v>
      </c>
      <c r="R342" s="128">
        <f>SUM(R343:R348)</f>
        <v>0</v>
      </c>
      <c r="T342" s="129">
        <f>SUM(T343:T348)</f>
        <v>0</v>
      </c>
      <c r="AR342" s="123" t="s">
        <v>88</v>
      </c>
      <c r="AT342" s="130" t="s">
        <v>80</v>
      </c>
      <c r="AU342" s="130" t="s">
        <v>88</v>
      </c>
      <c r="AY342" s="123" t="s">
        <v>311</v>
      </c>
      <c r="BK342" s="131">
        <f>SUM(BK343:BK348)</f>
        <v>0</v>
      </c>
    </row>
    <row r="343" spans="2:65" s="1" customFormat="1" ht="16.5" customHeight="1" x14ac:dyDescent="0.2">
      <c r="B343" s="34"/>
      <c r="C343" s="134" t="s">
        <v>1062</v>
      </c>
      <c r="D343" s="134" t="s">
        <v>313</v>
      </c>
      <c r="E343" s="135" t="s">
        <v>8171</v>
      </c>
      <c r="F343" s="136" t="s">
        <v>8172</v>
      </c>
      <c r="G343" s="137" t="s">
        <v>2033</v>
      </c>
      <c r="H343" s="138">
        <v>4</v>
      </c>
      <c r="I343" s="139"/>
      <c r="J343" s="140">
        <f>ROUND(I343*H343,2)</f>
        <v>0</v>
      </c>
      <c r="K343" s="136" t="s">
        <v>43</v>
      </c>
      <c r="L343" s="34"/>
      <c r="M343" s="141" t="s">
        <v>43</v>
      </c>
      <c r="N343" s="142" t="s">
        <v>52</v>
      </c>
      <c r="P343" s="143">
        <f>O343*H343</f>
        <v>0</v>
      </c>
      <c r="Q343" s="143">
        <v>0</v>
      </c>
      <c r="R343" s="143">
        <f>Q343*H343</f>
        <v>0</v>
      </c>
      <c r="S343" s="143">
        <v>0</v>
      </c>
      <c r="T343" s="144">
        <f>S343*H343</f>
        <v>0</v>
      </c>
      <c r="AR343" s="145" t="s">
        <v>318</v>
      </c>
      <c r="AT343" s="145" t="s">
        <v>313</v>
      </c>
      <c r="AU343" s="145" t="s">
        <v>90</v>
      </c>
      <c r="AY343" s="18" t="s">
        <v>311</v>
      </c>
      <c r="BE343" s="146">
        <f>IF(N343="základní",J343,0)</f>
        <v>0</v>
      </c>
      <c r="BF343" s="146">
        <f>IF(N343="snížená",J343,0)</f>
        <v>0</v>
      </c>
      <c r="BG343" s="146">
        <f>IF(N343="zákl. přenesená",J343,0)</f>
        <v>0</v>
      </c>
      <c r="BH343" s="146">
        <f>IF(N343="sníž. přenesená",J343,0)</f>
        <v>0</v>
      </c>
      <c r="BI343" s="146">
        <f>IF(N343="nulová",J343,0)</f>
        <v>0</v>
      </c>
      <c r="BJ343" s="18" t="s">
        <v>88</v>
      </c>
      <c r="BK343" s="146">
        <f>ROUND(I343*H343,2)</f>
        <v>0</v>
      </c>
      <c r="BL343" s="18" t="s">
        <v>318</v>
      </c>
      <c r="BM343" s="145" t="s">
        <v>3561</v>
      </c>
    </row>
    <row r="344" spans="2:65" s="1" customFormat="1" ht="19.5" x14ac:dyDescent="0.2">
      <c r="B344" s="34"/>
      <c r="D344" s="152" t="s">
        <v>668</v>
      </c>
      <c r="F344" s="182" t="s">
        <v>8173</v>
      </c>
      <c r="I344" s="149"/>
      <c r="L344" s="34"/>
      <c r="M344" s="150"/>
      <c r="T344" s="55"/>
      <c r="AT344" s="18" t="s">
        <v>668</v>
      </c>
      <c r="AU344" s="18" t="s">
        <v>90</v>
      </c>
    </row>
    <row r="345" spans="2:65" s="1" customFormat="1" ht="16.5" customHeight="1" x14ac:dyDescent="0.2">
      <c r="B345" s="34"/>
      <c r="C345" s="134" t="s">
        <v>1067</v>
      </c>
      <c r="D345" s="134" t="s">
        <v>313</v>
      </c>
      <c r="E345" s="135" t="s">
        <v>8174</v>
      </c>
      <c r="F345" s="136" t="s">
        <v>8175</v>
      </c>
      <c r="G345" s="137" t="s">
        <v>2033</v>
      </c>
      <c r="H345" s="138">
        <v>2</v>
      </c>
      <c r="I345" s="139"/>
      <c r="J345" s="140">
        <f>ROUND(I345*H345,2)</f>
        <v>0</v>
      </c>
      <c r="K345" s="136" t="s">
        <v>43</v>
      </c>
      <c r="L345" s="34"/>
      <c r="M345" s="141" t="s">
        <v>43</v>
      </c>
      <c r="N345" s="142" t="s">
        <v>52</v>
      </c>
      <c r="P345" s="143">
        <f>O345*H345</f>
        <v>0</v>
      </c>
      <c r="Q345" s="143">
        <v>0</v>
      </c>
      <c r="R345" s="143">
        <f>Q345*H345</f>
        <v>0</v>
      </c>
      <c r="S345" s="143">
        <v>0</v>
      </c>
      <c r="T345" s="144">
        <f>S345*H345</f>
        <v>0</v>
      </c>
      <c r="AR345" s="145" t="s">
        <v>318</v>
      </c>
      <c r="AT345" s="145" t="s">
        <v>313</v>
      </c>
      <c r="AU345" s="145" t="s">
        <v>90</v>
      </c>
      <c r="AY345" s="18" t="s">
        <v>311</v>
      </c>
      <c r="BE345" s="146">
        <f>IF(N345="základní",J345,0)</f>
        <v>0</v>
      </c>
      <c r="BF345" s="146">
        <f>IF(N345="snížená",J345,0)</f>
        <v>0</v>
      </c>
      <c r="BG345" s="146">
        <f>IF(N345="zákl. přenesená",J345,0)</f>
        <v>0</v>
      </c>
      <c r="BH345" s="146">
        <f>IF(N345="sníž. přenesená",J345,0)</f>
        <v>0</v>
      </c>
      <c r="BI345" s="146">
        <f>IF(N345="nulová",J345,0)</f>
        <v>0</v>
      </c>
      <c r="BJ345" s="18" t="s">
        <v>88</v>
      </c>
      <c r="BK345" s="146">
        <f>ROUND(I345*H345,2)</f>
        <v>0</v>
      </c>
      <c r="BL345" s="18" t="s">
        <v>318</v>
      </c>
      <c r="BM345" s="145" t="s">
        <v>3571</v>
      </c>
    </row>
    <row r="346" spans="2:65" s="1" customFormat="1" ht="19.5" x14ac:dyDescent="0.2">
      <c r="B346" s="34"/>
      <c r="D346" s="152" t="s">
        <v>668</v>
      </c>
      <c r="F346" s="182" t="s">
        <v>8176</v>
      </c>
      <c r="I346" s="149"/>
      <c r="L346" s="34"/>
      <c r="M346" s="150"/>
      <c r="T346" s="55"/>
      <c r="AT346" s="18" t="s">
        <v>668</v>
      </c>
      <c r="AU346" s="18" t="s">
        <v>90</v>
      </c>
    </row>
    <row r="347" spans="2:65" s="1" customFormat="1" ht="16.5" customHeight="1" x14ac:dyDescent="0.2">
      <c r="B347" s="34"/>
      <c r="C347" s="134" t="s">
        <v>1071</v>
      </c>
      <c r="D347" s="134" t="s">
        <v>313</v>
      </c>
      <c r="E347" s="135" t="s">
        <v>8177</v>
      </c>
      <c r="F347" s="136" t="s">
        <v>7932</v>
      </c>
      <c r="G347" s="137" t="s">
        <v>2033</v>
      </c>
      <c r="H347" s="138">
        <v>1</v>
      </c>
      <c r="I347" s="139"/>
      <c r="J347" s="140">
        <f>ROUND(I347*H347,2)</f>
        <v>0</v>
      </c>
      <c r="K347" s="136" t="s">
        <v>43</v>
      </c>
      <c r="L347" s="34"/>
      <c r="M347" s="141" t="s">
        <v>43</v>
      </c>
      <c r="N347" s="142" t="s">
        <v>52</v>
      </c>
      <c r="P347" s="143">
        <f>O347*H347</f>
        <v>0</v>
      </c>
      <c r="Q347" s="143">
        <v>0</v>
      </c>
      <c r="R347" s="143">
        <f>Q347*H347</f>
        <v>0</v>
      </c>
      <c r="S347" s="143">
        <v>0</v>
      </c>
      <c r="T347" s="144">
        <f>S347*H347</f>
        <v>0</v>
      </c>
      <c r="AR347" s="145" t="s">
        <v>318</v>
      </c>
      <c r="AT347" s="145" t="s">
        <v>313</v>
      </c>
      <c r="AU347" s="145" t="s">
        <v>90</v>
      </c>
      <c r="AY347" s="18" t="s">
        <v>311</v>
      </c>
      <c r="BE347" s="146">
        <f>IF(N347="základní",J347,0)</f>
        <v>0</v>
      </c>
      <c r="BF347" s="146">
        <f>IF(N347="snížená",J347,0)</f>
        <v>0</v>
      </c>
      <c r="BG347" s="146">
        <f>IF(N347="zákl. přenesená",J347,0)</f>
        <v>0</v>
      </c>
      <c r="BH347" s="146">
        <f>IF(N347="sníž. přenesená",J347,0)</f>
        <v>0</v>
      </c>
      <c r="BI347" s="146">
        <f>IF(N347="nulová",J347,0)</f>
        <v>0</v>
      </c>
      <c r="BJ347" s="18" t="s">
        <v>88</v>
      </c>
      <c r="BK347" s="146">
        <f>ROUND(I347*H347,2)</f>
        <v>0</v>
      </c>
      <c r="BL347" s="18" t="s">
        <v>318</v>
      </c>
      <c r="BM347" s="145" t="s">
        <v>3581</v>
      </c>
    </row>
    <row r="348" spans="2:65" s="1" customFormat="1" ht="19.5" x14ac:dyDescent="0.2">
      <c r="B348" s="34"/>
      <c r="D348" s="152" t="s">
        <v>668</v>
      </c>
      <c r="F348" s="182" t="s">
        <v>8178</v>
      </c>
      <c r="I348" s="149"/>
      <c r="L348" s="34"/>
      <c r="M348" s="150"/>
      <c r="T348" s="55"/>
      <c r="AT348" s="18" t="s">
        <v>668</v>
      </c>
      <c r="AU348" s="18" t="s">
        <v>90</v>
      </c>
    </row>
    <row r="349" spans="2:65" s="11" customFormat="1" ht="22.9" customHeight="1" x14ac:dyDescent="0.2">
      <c r="B349" s="122"/>
      <c r="D349" s="123" t="s">
        <v>80</v>
      </c>
      <c r="E349" s="132" t="s">
        <v>7412</v>
      </c>
      <c r="F349" s="132" t="s">
        <v>7940</v>
      </c>
      <c r="I349" s="125"/>
      <c r="J349" s="133">
        <f>BK349</f>
        <v>0</v>
      </c>
      <c r="L349" s="122"/>
      <c r="M349" s="127"/>
      <c r="P349" s="128">
        <f>SUM(P350:P360)</f>
        <v>0</v>
      </c>
      <c r="R349" s="128">
        <f>SUM(R350:R360)</f>
        <v>0</v>
      </c>
      <c r="T349" s="129">
        <f>SUM(T350:T360)</f>
        <v>0</v>
      </c>
      <c r="AR349" s="123" t="s">
        <v>88</v>
      </c>
      <c r="AT349" s="130" t="s">
        <v>80</v>
      </c>
      <c r="AU349" s="130" t="s">
        <v>88</v>
      </c>
      <c r="AY349" s="123" t="s">
        <v>311</v>
      </c>
      <c r="BK349" s="131">
        <f>SUM(BK350:BK360)</f>
        <v>0</v>
      </c>
    </row>
    <row r="350" spans="2:65" s="1" customFormat="1" ht="16.5" customHeight="1" x14ac:dyDescent="0.2">
      <c r="B350" s="34"/>
      <c r="C350" s="134" t="s">
        <v>1073</v>
      </c>
      <c r="D350" s="134" t="s">
        <v>313</v>
      </c>
      <c r="E350" s="135" t="s">
        <v>8179</v>
      </c>
      <c r="F350" s="136" t="s">
        <v>8180</v>
      </c>
      <c r="G350" s="137" t="s">
        <v>2033</v>
      </c>
      <c r="H350" s="138">
        <v>3</v>
      </c>
      <c r="I350" s="139"/>
      <c r="J350" s="140">
        <f>ROUND(I350*H350,2)</f>
        <v>0</v>
      </c>
      <c r="K350" s="136" t="s">
        <v>43</v>
      </c>
      <c r="L350" s="34"/>
      <c r="M350" s="141" t="s">
        <v>43</v>
      </c>
      <c r="N350" s="142" t="s">
        <v>52</v>
      </c>
      <c r="P350" s="143">
        <f>O350*H350</f>
        <v>0</v>
      </c>
      <c r="Q350" s="143">
        <v>0</v>
      </c>
      <c r="R350" s="143">
        <f>Q350*H350</f>
        <v>0</v>
      </c>
      <c r="S350" s="143">
        <v>0</v>
      </c>
      <c r="T350" s="144">
        <f>S350*H350</f>
        <v>0</v>
      </c>
      <c r="AR350" s="145" t="s">
        <v>318</v>
      </c>
      <c r="AT350" s="145" t="s">
        <v>313</v>
      </c>
      <c r="AU350" s="145" t="s">
        <v>90</v>
      </c>
      <c r="AY350" s="18" t="s">
        <v>311</v>
      </c>
      <c r="BE350" s="146">
        <f>IF(N350="základní",J350,0)</f>
        <v>0</v>
      </c>
      <c r="BF350" s="146">
        <f>IF(N350="snížená",J350,0)</f>
        <v>0</v>
      </c>
      <c r="BG350" s="146">
        <f>IF(N350="zákl. přenesená",J350,0)</f>
        <v>0</v>
      </c>
      <c r="BH350" s="146">
        <f>IF(N350="sníž. přenesená",J350,0)</f>
        <v>0</v>
      </c>
      <c r="BI350" s="146">
        <f>IF(N350="nulová",J350,0)</f>
        <v>0</v>
      </c>
      <c r="BJ350" s="18" t="s">
        <v>88</v>
      </c>
      <c r="BK350" s="146">
        <f>ROUND(I350*H350,2)</f>
        <v>0</v>
      </c>
      <c r="BL350" s="18" t="s">
        <v>318</v>
      </c>
      <c r="BM350" s="145" t="s">
        <v>3590</v>
      </c>
    </row>
    <row r="351" spans="2:65" s="1" customFormat="1" ht="19.5" x14ac:dyDescent="0.2">
      <c r="B351" s="34"/>
      <c r="D351" s="152" t="s">
        <v>668</v>
      </c>
      <c r="F351" s="182" t="s">
        <v>8181</v>
      </c>
      <c r="I351" s="149"/>
      <c r="L351" s="34"/>
      <c r="M351" s="150"/>
      <c r="T351" s="55"/>
      <c r="AT351" s="18" t="s">
        <v>668</v>
      </c>
      <c r="AU351" s="18" t="s">
        <v>90</v>
      </c>
    </row>
    <row r="352" spans="2:65" s="1" customFormat="1" ht="16.5" customHeight="1" x14ac:dyDescent="0.2">
      <c r="B352" s="34"/>
      <c r="C352" s="134" t="s">
        <v>1079</v>
      </c>
      <c r="D352" s="134" t="s">
        <v>313</v>
      </c>
      <c r="E352" s="135" t="s">
        <v>8182</v>
      </c>
      <c r="F352" s="136" t="s">
        <v>8183</v>
      </c>
      <c r="G352" s="137" t="s">
        <v>2109</v>
      </c>
      <c r="H352" s="138">
        <v>8</v>
      </c>
      <c r="I352" s="139"/>
      <c r="J352" s="140">
        <f t="shared" ref="J352:J357" si="40">ROUND(I352*H352,2)</f>
        <v>0</v>
      </c>
      <c r="K352" s="136" t="s">
        <v>43</v>
      </c>
      <c r="L352" s="34"/>
      <c r="M352" s="141" t="s">
        <v>43</v>
      </c>
      <c r="N352" s="142" t="s">
        <v>52</v>
      </c>
      <c r="P352" s="143">
        <f t="shared" ref="P352:P357" si="41">O352*H352</f>
        <v>0</v>
      </c>
      <c r="Q352" s="143">
        <v>0</v>
      </c>
      <c r="R352" s="143">
        <f t="shared" ref="R352:R357" si="42">Q352*H352</f>
        <v>0</v>
      </c>
      <c r="S352" s="143">
        <v>0</v>
      </c>
      <c r="T352" s="144">
        <f t="shared" ref="T352:T357" si="43">S352*H352</f>
        <v>0</v>
      </c>
      <c r="AR352" s="145" t="s">
        <v>318</v>
      </c>
      <c r="AT352" s="145" t="s">
        <v>313</v>
      </c>
      <c r="AU352" s="145" t="s">
        <v>90</v>
      </c>
      <c r="AY352" s="18" t="s">
        <v>311</v>
      </c>
      <c r="BE352" s="146">
        <f t="shared" ref="BE352:BE357" si="44">IF(N352="základní",J352,0)</f>
        <v>0</v>
      </c>
      <c r="BF352" s="146">
        <f t="shared" ref="BF352:BF357" si="45">IF(N352="snížená",J352,0)</f>
        <v>0</v>
      </c>
      <c r="BG352" s="146">
        <f t="shared" ref="BG352:BG357" si="46">IF(N352="zákl. přenesená",J352,0)</f>
        <v>0</v>
      </c>
      <c r="BH352" s="146">
        <f t="shared" ref="BH352:BH357" si="47">IF(N352="sníž. přenesená",J352,0)</f>
        <v>0</v>
      </c>
      <c r="BI352" s="146">
        <f t="shared" ref="BI352:BI357" si="48">IF(N352="nulová",J352,0)</f>
        <v>0</v>
      </c>
      <c r="BJ352" s="18" t="s">
        <v>88</v>
      </c>
      <c r="BK352" s="146">
        <f t="shared" ref="BK352:BK357" si="49">ROUND(I352*H352,2)</f>
        <v>0</v>
      </c>
      <c r="BL352" s="18" t="s">
        <v>318</v>
      </c>
      <c r="BM352" s="145" t="s">
        <v>3600</v>
      </c>
    </row>
    <row r="353" spans="2:65" s="1" customFormat="1" ht="16.5" customHeight="1" x14ac:dyDescent="0.2">
      <c r="B353" s="34"/>
      <c r="C353" s="134" t="s">
        <v>1082</v>
      </c>
      <c r="D353" s="134" t="s">
        <v>313</v>
      </c>
      <c r="E353" s="135" t="s">
        <v>8184</v>
      </c>
      <c r="F353" s="136" t="s">
        <v>8185</v>
      </c>
      <c r="G353" s="137" t="s">
        <v>2109</v>
      </c>
      <c r="H353" s="138">
        <v>8</v>
      </c>
      <c r="I353" s="139"/>
      <c r="J353" s="140">
        <f t="shared" si="40"/>
        <v>0</v>
      </c>
      <c r="K353" s="136" t="s">
        <v>43</v>
      </c>
      <c r="L353" s="34"/>
      <c r="M353" s="141" t="s">
        <v>43</v>
      </c>
      <c r="N353" s="142" t="s">
        <v>52</v>
      </c>
      <c r="P353" s="143">
        <f t="shared" si="41"/>
        <v>0</v>
      </c>
      <c r="Q353" s="143">
        <v>0</v>
      </c>
      <c r="R353" s="143">
        <f t="shared" si="42"/>
        <v>0</v>
      </c>
      <c r="S353" s="143">
        <v>0</v>
      </c>
      <c r="T353" s="144">
        <f t="shared" si="43"/>
        <v>0</v>
      </c>
      <c r="AR353" s="145" t="s">
        <v>318</v>
      </c>
      <c r="AT353" s="145" t="s">
        <v>313</v>
      </c>
      <c r="AU353" s="145" t="s">
        <v>90</v>
      </c>
      <c r="AY353" s="18" t="s">
        <v>311</v>
      </c>
      <c r="BE353" s="146">
        <f t="shared" si="44"/>
        <v>0</v>
      </c>
      <c r="BF353" s="146">
        <f t="shared" si="45"/>
        <v>0</v>
      </c>
      <c r="BG353" s="146">
        <f t="shared" si="46"/>
        <v>0</v>
      </c>
      <c r="BH353" s="146">
        <f t="shared" si="47"/>
        <v>0</v>
      </c>
      <c r="BI353" s="146">
        <f t="shared" si="48"/>
        <v>0</v>
      </c>
      <c r="BJ353" s="18" t="s">
        <v>88</v>
      </c>
      <c r="BK353" s="146">
        <f t="shared" si="49"/>
        <v>0</v>
      </c>
      <c r="BL353" s="18" t="s">
        <v>318</v>
      </c>
      <c r="BM353" s="145" t="s">
        <v>3610</v>
      </c>
    </row>
    <row r="354" spans="2:65" s="1" customFormat="1" ht="16.5" customHeight="1" x14ac:dyDescent="0.2">
      <c r="B354" s="34"/>
      <c r="C354" s="134" t="s">
        <v>1089</v>
      </c>
      <c r="D354" s="134" t="s">
        <v>313</v>
      </c>
      <c r="E354" s="135" t="s">
        <v>8186</v>
      </c>
      <c r="F354" s="136" t="s">
        <v>8185</v>
      </c>
      <c r="G354" s="137" t="s">
        <v>2109</v>
      </c>
      <c r="H354" s="138">
        <v>1</v>
      </c>
      <c r="I354" s="139"/>
      <c r="J354" s="140">
        <f t="shared" si="40"/>
        <v>0</v>
      </c>
      <c r="K354" s="136" t="s">
        <v>43</v>
      </c>
      <c r="L354" s="34"/>
      <c r="M354" s="141" t="s">
        <v>43</v>
      </c>
      <c r="N354" s="142" t="s">
        <v>52</v>
      </c>
      <c r="P354" s="143">
        <f t="shared" si="41"/>
        <v>0</v>
      </c>
      <c r="Q354" s="143">
        <v>0</v>
      </c>
      <c r="R354" s="143">
        <f t="shared" si="42"/>
        <v>0</v>
      </c>
      <c r="S354" s="143">
        <v>0</v>
      </c>
      <c r="T354" s="144">
        <f t="shared" si="43"/>
        <v>0</v>
      </c>
      <c r="AR354" s="145" t="s">
        <v>318</v>
      </c>
      <c r="AT354" s="145" t="s">
        <v>313</v>
      </c>
      <c r="AU354" s="145" t="s">
        <v>90</v>
      </c>
      <c r="AY354" s="18" t="s">
        <v>311</v>
      </c>
      <c r="BE354" s="146">
        <f t="shared" si="44"/>
        <v>0</v>
      </c>
      <c r="BF354" s="146">
        <f t="shared" si="45"/>
        <v>0</v>
      </c>
      <c r="BG354" s="146">
        <f t="shared" si="46"/>
        <v>0</v>
      </c>
      <c r="BH354" s="146">
        <f t="shared" si="47"/>
        <v>0</v>
      </c>
      <c r="BI354" s="146">
        <f t="shared" si="48"/>
        <v>0</v>
      </c>
      <c r="BJ354" s="18" t="s">
        <v>88</v>
      </c>
      <c r="BK354" s="146">
        <f t="shared" si="49"/>
        <v>0</v>
      </c>
      <c r="BL354" s="18" t="s">
        <v>318</v>
      </c>
      <c r="BM354" s="145" t="s">
        <v>3617</v>
      </c>
    </row>
    <row r="355" spans="2:65" s="1" customFormat="1" ht="16.5" customHeight="1" x14ac:dyDescent="0.2">
      <c r="B355" s="34"/>
      <c r="C355" s="134" t="s">
        <v>1098</v>
      </c>
      <c r="D355" s="134" t="s">
        <v>313</v>
      </c>
      <c r="E355" s="135" t="s">
        <v>8187</v>
      </c>
      <c r="F355" s="136" t="s">
        <v>8188</v>
      </c>
      <c r="G355" s="137" t="s">
        <v>2109</v>
      </c>
      <c r="H355" s="138">
        <v>2</v>
      </c>
      <c r="I355" s="139"/>
      <c r="J355" s="140">
        <f t="shared" si="40"/>
        <v>0</v>
      </c>
      <c r="K355" s="136" t="s">
        <v>43</v>
      </c>
      <c r="L355" s="34"/>
      <c r="M355" s="141" t="s">
        <v>43</v>
      </c>
      <c r="N355" s="142" t="s">
        <v>52</v>
      </c>
      <c r="P355" s="143">
        <f t="shared" si="41"/>
        <v>0</v>
      </c>
      <c r="Q355" s="143">
        <v>0</v>
      </c>
      <c r="R355" s="143">
        <f t="shared" si="42"/>
        <v>0</v>
      </c>
      <c r="S355" s="143">
        <v>0</v>
      </c>
      <c r="T355" s="144">
        <f t="shared" si="43"/>
        <v>0</v>
      </c>
      <c r="AR355" s="145" t="s">
        <v>318</v>
      </c>
      <c r="AT355" s="145" t="s">
        <v>313</v>
      </c>
      <c r="AU355" s="145" t="s">
        <v>90</v>
      </c>
      <c r="AY355" s="18" t="s">
        <v>311</v>
      </c>
      <c r="BE355" s="146">
        <f t="shared" si="44"/>
        <v>0</v>
      </c>
      <c r="BF355" s="146">
        <f t="shared" si="45"/>
        <v>0</v>
      </c>
      <c r="BG355" s="146">
        <f t="shared" si="46"/>
        <v>0</v>
      </c>
      <c r="BH355" s="146">
        <f t="shared" si="47"/>
        <v>0</v>
      </c>
      <c r="BI355" s="146">
        <f t="shared" si="48"/>
        <v>0</v>
      </c>
      <c r="BJ355" s="18" t="s">
        <v>88</v>
      </c>
      <c r="BK355" s="146">
        <f t="shared" si="49"/>
        <v>0</v>
      </c>
      <c r="BL355" s="18" t="s">
        <v>318</v>
      </c>
      <c r="BM355" s="145" t="s">
        <v>3624</v>
      </c>
    </row>
    <row r="356" spans="2:65" s="1" customFormat="1" ht="16.5" customHeight="1" x14ac:dyDescent="0.2">
      <c r="B356" s="34"/>
      <c r="C356" s="134" t="s">
        <v>1103</v>
      </c>
      <c r="D356" s="134" t="s">
        <v>313</v>
      </c>
      <c r="E356" s="135" t="s">
        <v>8189</v>
      </c>
      <c r="F356" s="136" t="s">
        <v>8190</v>
      </c>
      <c r="G356" s="137" t="s">
        <v>2109</v>
      </c>
      <c r="H356" s="138">
        <v>4</v>
      </c>
      <c r="I356" s="139"/>
      <c r="J356" s="140">
        <f t="shared" si="40"/>
        <v>0</v>
      </c>
      <c r="K356" s="136" t="s">
        <v>43</v>
      </c>
      <c r="L356" s="34"/>
      <c r="M356" s="141" t="s">
        <v>43</v>
      </c>
      <c r="N356" s="142" t="s">
        <v>52</v>
      </c>
      <c r="P356" s="143">
        <f t="shared" si="41"/>
        <v>0</v>
      </c>
      <c r="Q356" s="143">
        <v>0</v>
      </c>
      <c r="R356" s="143">
        <f t="shared" si="42"/>
        <v>0</v>
      </c>
      <c r="S356" s="143">
        <v>0</v>
      </c>
      <c r="T356" s="144">
        <f t="shared" si="43"/>
        <v>0</v>
      </c>
      <c r="AR356" s="145" t="s">
        <v>318</v>
      </c>
      <c r="AT356" s="145" t="s">
        <v>313</v>
      </c>
      <c r="AU356" s="145" t="s">
        <v>90</v>
      </c>
      <c r="AY356" s="18" t="s">
        <v>311</v>
      </c>
      <c r="BE356" s="146">
        <f t="shared" si="44"/>
        <v>0</v>
      </c>
      <c r="BF356" s="146">
        <f t="shared" si="45"/>
        <v>0</v>
      </c>
      <c r="BG356" s="146">
        <f t="shared" si="46"/>
        <v>0</v>
      </c>
      <c r="BH356" s="146">
        <f t="shared" si="47"/>
        <v>0</v>
      </c>
      <c r="BI356" s="146">
        <f t="shared" si="48"/>
        <v>0</v>
      </c>
      <c r="BJ356" s="18" t="s">
        <v>88</v>
      </c>
      <c r="BK356" s="146">
        <f t="shared" si="49"/>
        <v>0</v>
      </c>
      <c r="BL356" s="18" t="s">
        <v>318</v>
      </c>
      <c r="BM356" s="145" t="s">
        <v>3634</v>
      </c>
    </row>
    <row r="357" spans="2:65" s="1" customFormat="1" ht="21.75" customHeight="1" x14ac:dyDescent="0.2">
      <c r="B357" s="34"/>
      <c r="C357" s="134" t="s">
        <v>1108</v>
      </c>
      <c r="D357" s="134" t="s">
        <v>313</v>
      </c>
      <c r="E357" s="135" t="s">
        <v>8191</v>
      </c>
      <c r="F357" s="136" t="s">
        <v>8192</v>
      </c>
      <c r="G357" s="137" t="s">
        <v>2033</v>
      </c>
      <c r="H357" s="138">
        <v>2</v>
      </c>
      <c r="I357" s="139"/>
      <c r="J357" s="140">
        <f t="shared" si="40"/>
        <v>0</v>
      </c>
      <c r="K357" s="136" t="s">
        <v>43</v>
      </c>
      <c r="L357" s="34"/>
      <c r="M357" s="141" t="s">
        <v>43</v>
      </c>
      <c r="N357" s="142" t="s">
        <v>52</v>
      </c>
      <c r="P357" s="143">
        <f t="shared" si="41"/>
        <v>0</v>
      </c>
      <c r="Q357" s="143">
        <v>0</v>
      </c>
      <c r="R357" s="143">
        <f t="shared" si="42"/>
        <v>0</v>
      </c>
      <c r="S357" s="143">
        <v>0</v>
      </c>
      <c r="T357" s="144">
        <f t="shared" si="43"/>
        <v>0</v>
      </c>
      <c r="AR357" s="145" t="s">
        <v>318</v>
      </c>
      <c r="AT357" s="145" t="s">
        <v>313</v>
      </c>
      <c r="AU357" s="145" t="s">
        <v>90</v>
      </c>
      <c r="AY357" s="18" t="s">
        <v>311</v>
      </c>
      <c r="BE357" s="146">
        <f t="shared" si="44"/>
        <v>0</v>
      </c>
      <c r="BF357" s="146">
        <f t="shared" si="45"/>
        <v>0</v>
      </c>
      <c r="BG357" s="146">
        <f t="shared" si="46"/>
        <v>0</v>
      </c>
      <c r="BH357" s="146">
        <f t="shared" si="47"/>
        <v>0</v>
      </c>
      <c r="BI357" s="146">
        <f t="shared" si="48"/>
        <v>0</v>
      </c>
      <c r="BJ357" s="18" t="s">
        <v>88</v>
      </c>
      <c r="BK357" s="146">
        <f t="shared" si="49"/>
        <v>0</v>
      </c>
      <c r="BL357" s="18" t="s">
        <v>318</v>
      </c>
      <c r="BM357" s="145" t="s">
        <v>3664</v>
      </c>
    </row>
    <row r="358" spans="2:65" s="1" customFormat="1" ht="19.5" x14ac:dyDescent="0.2">
      <c r="B358" s="34"/>
      <c r="D358" s="152" t="s">
        <v>668</v>
      </c>
      <c r="F358" s="182" t="s">
        <v>8193</v>
      </c>
      <c r="I358" s="149"/>
      <c r="L358" s="34"/>
      <c r="M358" s="150"/>
      <c r="T358" s="55"/>
      <c r="AT358" s="18" t="s">
        <v>668</v>
      </c>
      <c r="AU358" s="18" t="s">
        <v>90</v>
      </c>
    </row>
    <row r="359" spans="2:65" s="1" customFormat="1" ht="21.75" customHeight="1" x14ac:dyDescent="0.2">
      <c r="B359" s="34"/>
      <c r="C359" s="134" t="s">
        <v>1113</v>
      </c>
      <c r="D359" s="134" t="s">
        <v>313</v>
      </c>
      <c r="E359" s="135" t="s">
        <v>8194</v>
      </c>
      <c r="F359" s="136" t="s">
        <v>8195</v>
      </c>
      <c r="G359" s="137" t="s">
        <v>2033</v>
      </c>
      <c r="H359" s="138">
        <v>1</v>
      </c>
      <c r="I359" s="139"/>
      <c r="J359" s="140">
        <f>ROUND(I359*H359,2)</f>
        <v>0</v>
      </c>
      <c r="K359" s="136" t="s">
        <v>43</v>
      </c>
      <c r="L359" s="34"/>
      <c r="M359" s="141" t="s">
        <v>43</v>
      </c>
      <c r="N359" s="142" t="s">
        <v>52</v>
      </c>
      <c r="P359" s="143">
        <f>O359*H359</f>
        <v>0</v>
      </c>
      <c r="Q359" s="143">
        <v>0</v>
      </c>
      <c r="R359" s="143">
        <f>Q359*H359</f>
        <v>0</v>
      </c>
      <c r="S359" s="143">
        <v>0</v>
      </c>
      <c r="T359" s="144">
        <f>S359*H359</f>
        <v>0</v>
      </c>
      <c r="AR359" s="145" t="s">
        <v>318</v>
      </c>
      <c r="AT359" s="145" t="s">
        <v>313</v>
      </c>
      <c r="AU359" s="145" t="s">
        <v>90</v>
      </c>
      <c r="AY359" s="18" t="s">
        <v>311</v>
      </c>
      <c r="BE359" s="146">
        <f>IF(N359="základní",J359,0)</f>
        <v>0</v>
      </c>
      <c r="BF359" s="146">
        <f>IF(N359="snížená",J359,0)</f>
        <v>0</v>
      </c>
      <c r="BG359" s="146">
        <f>IF(N359="zákl. přenesená",J359,0)</f>
        <v>0</v>
      </c>
      <c r="BH359" s="146">
        <f>IF(N359="sníž. přenesená",J359,0)</f>
        <v>0</v>
      </c>
      <c r="BI359" s="146">
        <f>IF(N359="nulová",J359,0)</f>
        <v>0</v>
      </c>
      <c r="BJ359" s="18" t="s">
        <v>88</v>
      </c>
      <c r="BK359" s="146">
        <f>ROUND(I359*H359,2)</f>
        <v>0</v>
      </c>
      <c r="BL359" s="18" t="s">
        <v>318</v>
      </c>
      <c r="BM359" s="145" t="s">
        <v>3673</v>
      </c>
    </row>
    <row r="360" spans="2:65" s="1" customFormat="1" ht="19.5" x14ac:dyDescent="0.2">
      <c r="B360" s="34"/>
      <c r="D360" s="152" t="s">
        <v>668</v>
      </c>
      <c r="F360" s="182" t="s">
        <v>8196</v>
      </c>
      <c r="I360" s="149"/>
      <c r="L360" s="34"/>
      <c r="M360" s="150"/>
      <c r="T360" s="55"/>
      <c r="AT360" s="18" t="s">
        <v>668</v>
      </c>
      <c r="AU360" s="18" t="s">
        <v>90</v>
      </c>
    </row>
    <row r="361" spans="2:65" s="11" customFormat="1" ht="22.9" customHeight="1" x14ac:dyDescent="0.2">
      <c r="B361" s="122"/>
      <c r="D361" s="123" t="s">
        <v>80</v>
      </c>
      <c r="E361" s="132" t="s">
        <v>8090</v>
      </c>
      <c r="F361" s="132" t="s">
        <v>8091</v>
      </c>
      <c r="I361" s="125"/>
      <c r="J361" s="133">
        <f>BK361</f>
        <v>0</v>
      </c>
      <c r="L361" s="122"/>
      <c r="M361" s="127"/>
      <c r="P361" s="128">
        <f>P362+P401+P421</f>
        <v>0</v>
      </c>
      <c r="R361" s="128">
        <f>R362+R401+R421</f>
        <v>0</v>
      </c>
      <c r="T361" s="129">
        <f>T362+T401+T421</f>
        <v>0</v>
      </c>
      <c r="AR361" s="123" t="s">
        <v>88</v>
      </c>
      <c r="AT361" s="130" t="s">
        <v>80</v>
      </c>
      <c r="AU361" s="130" t="s">
        <v>88</v>
      </c>
      <c r="AY361" s="123" t="s">
        <v>311</v>
      </c>
      <c r="BK361" s="131">
        <f>BK362+BK401+BK421</f>
        <v>0</v>
      </c>
    </row>
    <row r="362" spans="2:65" s="11" customFormat="1" ht="20.85" customHeight="1" x14ac:dyDescent="0.2">
      <c r="B362" s="122"/>
      <c r="D362" s="123" t="s">
        <v>80</v>
      </c>
      <c r="E362" s="132" t="s">
        <v>8197</v>
      </c>
      <c r="F362" s="132" t="s">
        <v>8198</v>
      </c>
      <c r="I362" s="125"/>
      <c r="J362" s="133">
        <f>BK362</f>
        <v>0</v>
      </c>
      <c r="L362" s="122"/>
      <c r="M362" s="127"/>
      <c r="P362" s="128">
        <f>SUM(P363:P400)</f>
        <v>0</v>
      </c>
      <c r="R362" s="128">
        <f>SUM(R363:R400)</f>
        <v>0</v>
      </c>
      <c r="T362" s="129">
        <f>SUM(T363:T400)</f>
        <v>0</v>
      </c>
      <c r="AR362" s="123" t="s">
        <v>88</v>
      </c>
      <c r="AT362" s="130" t="s">
        <v>80</v>
      </c>
      <c r="AU362" s="130" t="s">
        <v>90</v>
      </c>
      <c r="AY362" s="123" t="s">
        <v>311</v>
      </c>
      <c r="BK362" s="131">
        <f>SUM(BK363:BK400)</f>
        <v>0</v>
      </c>
    </row>
    <row r="363" spans="2:65" s="1" customFormat="1" ht="16.5" customHeight="1" x14ac:dyDescent="0.2">
      <c r="B363" s="34"/>
      <c r="C363" s="134" t="s">
        <v>1118</v>
      </c>
      <c r="D363" s="134" t="s">
        <v>313</v>
      </c>
      <c r="E363" s="135" t="s">
        <v>8199</v>
      </c>
      <c r="F363" s="136" t="s">
        <v>8200</v>
      </c>
      <c r="G363" s="137" t="s">
        <v>2199</v>
      </c>
      <c r="H363" s="138">
        <v>20</v>
      </c>
      <c r="I363" s="139"/>
      <c r="J363" s="140">
        <f t="shared" ref="J363:J388" si="50">ROUND(I363*H363,2)</f>
        <v>0</v>
      </c>
      <c r="K363" s="136" t="s">
        <v>43</v>
      </c>
      <c r="L363" s="34"/>
      <c r="M363" s="141" t="s">
        <v>43</v>
      </c>
      <c r="N363" s="142" t="s">
        <v>52</v>
      </c>
      <c r="P363" s="143">
        <f t="shared" ref="P363:P388" si="51">O363*H363</f>
        <v>0</v>
      </c>
      <c r="Q363" s="143">
        <v>0</v>
      </c>
      <c r="R363" s="143">
        <f t="shared" ref="R363:R388" si="52">Q363*H363</f>
        <v>0</v>
      </c>
      <c r="S363" s="143">
        <v>0</v>
      </c>
      <c r="T363" s="144">
        <f t="shared" ref="T363:T388" si="53">S363*H363</f>
        <v>0</v>
      </c>
      <c r="AR363" s="145" t="s">
        <v>318</v>
      </c>
      <c r="AT363" s="145" t="s">
        <v>313</v>
      </c>
      <c r="AU363" s="145" t="s">
        <v>96</v>
      </c>
      <c r="AY363" s="18" t="s">
        <v>311</v>
      </c>
      <c r="BE363" s="146">
        <f t="shared" ref="BE363:BE388" si="54">IF(N363="základní",J363,0)</f>
        <v>0</v>
      </c>
      <c r="BF363" s="146">
        <f t="shared" ref="BF363:BF388" si="55">IF(N363="snížená",J363,0)</f>
        <v>0</v>
      </c>
      <c r="BG363" s="146">
        <f t="shared" ref="BG363:BG388" si="56">IF(N363="zákl. přenesená",J363,0)</f>
        <v>0</v>
      </c>
      <c r="BH363" s="146">
        <f t="shared" ref="BH363:BH388" si="57">IF(N363="sníž. přenesená",J363,0)</f>
        <v>0</v>
      </c>
      <c r="BI363" s="146">
        <f t="shared" ref="BI363:BI388" si="58">IF(N363="nulová",J363,0)</f>
        <v>0</v>
      </c>
      <c r="BJ363" s="18" t="s">
        <v>88</v>
      </c>
      <c r="BK363" s="146">
        <f t="shared" ref="BK363:BK388" si="59">ROUND(I363*H363,2)</f>
        <v>0</v>
      </c>
      <c r="BL363" s="18" t="s">
        <v>318</v>
      </c>
      <c r="BM363" s="145" t="s">
        <v>3682</v>
      </c>
    </row>
    <row r="364" spans="2:65" s="1" customFormat="1" ht="16.5" customHeight="1" x14ac:dyDescent="0.2">
      <c r="B364" s="34"/>
      <c r="C364" s="134" t="s">
        <v>1125</v>
      </c>
      <c r="D364" s="134" t="s">
        <v>313</v>
      </c>
      <c r="E364" s="135" t="s">
        <v>8201</v>
      </c>
      <c r="F364" s="136" t="s">
        <v>8097</v>
      </c>
      <c r="G364" s="137" t="s">
        <v>2199</v>
      </c>
      <c r="H364" s="138">
        <v>80</v>
      </c>
      <c r="I364" s="139"/>
      <c r="J364" s="140">
        <f t="shared" si="50"/>
        <v>0</v>
      </c>
      <c r="K364" s="136" t="s">
        <v>43</v>
      </c>
      <c r="L364" s="34"/>
      <c r="M364" s="141" t="s">
        <v>43</v>
      </c>
      <c r="N364" s="142" t="s">
        <v>52</v>
      </c>
      <c r="P364" s="143">
        <f t="shared" si="51"/>
        <v>0</v>
      </c>
      <c r="Q364" s="143">
        <v>0</v>
      </c>
      <c r="R364" s="143">
        <f t="shared" si="52"/>
        <v>0</v>
      </c>
      <c r="S364" s="143">
        <v>0</v>
      </c>
      <c r="T364" s="144">
        <f t="shared" si="53"/>
        <v>0</v>
      </c>
      <c r="AR364" s="145" t="s">
        <v>318</v>
      </c>
      <c r="AT364" s="145" t="s">
        <v>313</v>
      </c>
      <c r="AU364" s="145" t="s">
        <v>96</v>
      </c>
      <c r="AY364" s="18" t="s">
        <v>311</v>
      </c>
      <c r="BE364" s="146">
        <f t="shared" si="54"/>
        <v>0</v>
      </c>
      <c r="BF364" s="146">
        <f t="shared" si="55"/>
        <v>0</v>
      </c>
      <c r="BG364" s="146">
        <f t="shared" si="56"/>
        <v>0</v>
      </c>
      <c r="BH364" s="146">
        <f t="shared" si="57"/>
        <v>0</v>
      </c>
      <c r="BI364" s="146">
        <f t="shared" si="58"/>
        <v>0</v>
      </c>
      <c r="BJ364" s="18" t="s">
        <v>88</v>
      </c>
      <c r="BK364" s="146">
        <f t="shared" si="59"/>
        <v>0</v>
      </c>
      <c r="BL364" s="18" t="s">
        <v>318</v>
      </c>
      <c r="BM364" s="145" t="s">
        <v>3688</v>
      </c>
    </row>
    <row r="365" spans="2:65" s="1" customFormat="1" ht="21.75" customHeight="1" x14ac:dyDescent="0.2">
      <c r="B365" s="34"/>
      <c r="C365" s="134" t="s">
        <v>1131</v>
      </c>
      <c r="D365" s="134" t="s">
        <v>313</v>
      </c>
      <c r="E365" s="135" t="s">
        <v>8202</v>
      </c>
      <c r="F365" s="136" t="s">
        <v>8203</v>
      </c>
      <c r="G365" s="137" t="s">
        <v>2109</v>
      </c>
      <c r="H365" s="138">
        <v>8</v>
      </c>
      <c r="I365" s="139"/>
      <c r="J365" s="140">
        <f t="shared" si="50"/>
        <v>0</v>
      </c>
      <c r="K365" s="136" t="s">
        <v>43</v>
      </c>
      <c r="L365" s="34"/>
      <c r="M365" s="141" t="s">
        <v>43</v>
      </c>
      <c r="N365" s="142" t="s">
        <v>52</v>
      </c>
      <c r="P365" s="143">
        <f t="shared" si="51"/>
        <v>0</v>
      </c>
      <c r="Q365" s="143">
        <v>0</v>
      </c>
      <c r="R365" s="143">
        <f t="shared" si="52"/>
        <v>0</v>
      </c>
      <c r="S365" s="143">
        <v>0</v>
      </c>
      <c r="T365" s="144">
        <f t="shared" si="53"/>
        <v>0</v>
      </c>
      <c r="AR365" s="145" t="s">
        <v>318</v>
      </c>
      <c r="AT365" s="145" t="s">
        <v>313</v>
      </c>
      <c r="AU365" s="145" t="s">
        <v>96</v>
      </c>
      <c r="AY365" s="18" t="s">
        <v>311</v>
      </c>
      <c r="BE365" s="146">
        <f t="shared" si="54"/>
        <v>0</v>
      </c>
      <c r="BF365" s="146">
        <f t="shared" si="55"/>
        <v>0</v>
      </c>
      <c r="BG365" s="146">
        <f t="shared" si="56"/>
        <v>0</v>
      </c>
      <c r="BH365" s="146">
        <f t="shared" si="57"/>
        <v>0</v>
      </c>
      <c r="BI365" s="146">
        <f t="shared" si="58"/>
        <v>0</v>
      </c>
      <c r="BJ365" s="18" t="s">
        <v>88</v>
      </c>
      <c r="BK365" s="146">
        <f t="shared" si="59"/>
        <v>0</v>
      </c>
      <c r="BL365" s="18" t="s">
        <v>318</v>
      </c>
      <c r="BM365" s="145" t="s">
        <v>3701</v>
      </c>
    </row>
    <row r="366" spans="2:65" s="1" customFormat="1" ht="21.75" customHeight="1" x14ac:dyDescent="0.2">
      <c r="B366" s="34"/>
      <c r="C366" s="134" t="s">
        <v>1136</v>
      </c>
      <c r="D366" s="134" t="s">
        <v>313</v>
      </c>
      <c r="E366" s="135" t="s">
        <v>8204</v>
      </c>
      <c r="F366" s="136" t="s">
        <v>8103</v>
      </c>
      <c r="G366" s="137" t="s">
        <v>2109</v>
      </c>
      <c r="H366" s="138">
        <v>11</v>
      </c>
      <c r="I366" s="139"/>
      <c r="J366" s="140">
        <f t="shared" si="50"/>
        <v>0</v>
      </c>
      <c r="K366" s="136" t="s">
        <v>43</v>
      </c>
      <c r="L366" s="34"/>
      <c r="M366" s="141" t="s">
        <v>43</v>
      </c>
      <c r="N366" s="142" t="s">
        <v>52</v>
      </c>
      <c r="P366" s="143">
        <f t="shared" si="51"/>
        <v>0</v>
      </c>
      <c r="Q366" s="143">
        <v>0</v>
      </c>
      <c r="R366" s="143">
        <f t="shared" si="52"/>
        <v>0</v>
      </c>
      <c r="S366" s="143">
        <v>0</v>
      </c>
      <c r="T366" s="144">
        <f t="shared" si="53"/>
        <v>0</v>
      </c>
      <c r="AR366" s="145" t="s">
        <v>318</v>
      </c>
      <c r="AT366" s="145" t="s">
        <v>313</v>
      </c>
      <c r="AU366" s="145" t="s">
        <v>96</v>
      </c>
      <c r="AY366" s="18" t="s">
        <v>311</v>
      </c>
      <c r="BE366" s="146">
        <f t="shared" si="54"/>
        <v>0</v>
      </c>
      <c r="BF366" s="146">
        <f t="shared" si="55"/>
        <v>0</v>
      </c>
      <c r="BG366" s="146">
        <f t="shared" si="56"/>
        <v>0</v>
      </c>
      <c r="BH366" s="146">
        <f t="shared" si="57"/>
        <v>0</v>
      </c>
      <c r="BI366" s="146">
        <f t="shared" si="58"/>
        <v>0</v>
      </c>
      <c r="BJ366" s="18" t="s">
        <v>88</v>
      </c>
      <c r="BK366" s="146">
        <f t="shared" si="59"/>
        <v>0</v>
      </c>
      <c r="BL366" s="18" t="s">
        <v>318</v>
      </c>
      <c r="BM366" s="145" t="s">
        <v>3708</v>
      </c>
    </row>
    <row r="367" spans="2:65" s="1" customFormat="1" ht="21.75" customHeight="1" x14ac:dyDescent="0.2">
      <c r="B367" s="34"/>
      <c r="C367" s="134" t="s">
        <v>1143</v>
      </c>
      <c r="D367" s="134" t="s">
        <v>313</v>
      </c>
      <c r="E367" s="135" t="s">
        <v>8205</v>
      </c>
      <c r="F367" s="136" t="s">
        <v>8206</v>
      </c>
      <c r="G367" s="137" t="s">
        <v>2109</v>
      </c>
      <c r="H367" s="138">
        <v>4</v>
      </c>
      <c r="I367" s="139"/>
      <c r="J367" s="140">
        <f t="shared" si="50"/>
        <v>0</v>
      </c>
      <c r="K367" s="136" t="s">
        <v>43</v>
      </c>
      <c r="L367" s="34"/>
      <c r="M367" s="141" t="s">
        <v>43</v>
      </c>
      <c r="N367" s="142" t="s">
        <v>52</v>
      </c>
      <c r="P367" s="143">
        <f t="shared" si="51"/>
        <v>0</v>
      </c>
      <c r="Q367" s="143">
        <v>0</v>
      </c>
      <c r="R367" s="143">
        <f t="shared" si="52"/>
        <v>0</v>
      </c>
      <c r="S367" s="143">
        <v>0</v>
      </c>
      <c r="T367" s="144">
        <f t="shared" si="53"/>
        <v>0</v>
      </c>
      <c r="AR367" s="145" t="s">
        <v>318</v>
      </c>
      <c r="AT367" s="145" t="s">
        <v>313</v>
      </c>
      <c r="AU367" s="145" t="s">
        <v>96</v>
      </c>
      <c r="AY367" s="18" t="s">
        <v>311</v>
      </c>
      <c r="BE367" s="146">
        <f t="shared" si="54"/>
        <v>0</v>
      </c>
      <c r="BF367" s="146">
        <f t="shared" si="55"/>
        <v>0</v>
      </c>
      <c r="BG367" s="146">
        <f t="shared" si="56"/>
        <v>0</v>
      </c>
      <c r="BH367" s="146">
        <f t="shared" si="57"/>
        <v>0</v>
      </c>
      <c r="BI367" s="146">
        <f t="shared" si="58"/>
        <v>0</v>
      </c>
      <c r="BJ367" s="18" t="s">
        <v>88</v>
      </c>
      <c r="BK367" s="146">
        <f t="shared" si="59"/>
        <v>0</v>
      </c>
      <c r="BL367" s="18" t="s">
        <v>318</v>
      </c>
      <c r="BM367" s="145" t="s">
        <v>3725</v>
      </c>
    </row>
    <row r="368" spans="2:65" s="1" customFormat="1" ht="21.75" customHeight="1" x14ac:dyDescent="0.2">
      <c r="B368" s="34"/>
      <c r="C368" s="134" t="s">
        <v>1150</v>
      </c>
      <c r="D368" s="134" t="s">
        <v>313</v>
      </c>
      <c r="E368" s="135" t="s">
        <v>8207</v>
      </c>
      <c r="F368" s="136" t="s">
        <v>8208</v>
      </c>
      <c r="G368" s="137" t="s">
        <v>2109</v>
      </c>
      <c r="H368" s="138">
        <v>4</v>
      </c>
      <c r="I368" s="139"/>
      <c r="J368" s="140">
        <f t="shared" si="50"/>
        <v>0</v>
      </c>
      <c r="K368" s="136" t="s">
        <v>43</v>
      </c>
      <c r="L368" s="34"/>
      <c r="M368" s="141" t="s">
        <v>43</v>
      </c>
      <c r="N368" s="142" t="s">
        <v>52</v>
      </c>
      <c r="P368" s="143">
        <f t="shared" si="51"/>
        <v>0</v>
      </c>
      <c r="Q368" s="143">
        <v>0</v>
      </c>
      <c r="R368" s="143">
        <f t="shared" si="52"/>
        <v>0</v>
      </c>
      <c r="S368" s="143">
        <v>0</v>
      </c>
      <c r="T368" s="144">
        <f t="shared" si="53"/>
        <v>0</v>
      </c>
      <c r="AR368" s="145" t="s">
        <v>318</v>
      </c>
      <c r="AT368" s="145" t="s">
        <v>313</v>
      </c>
      <c r="AU368" s="145" t="s">
        <v>96</v>
      </c>
      <c r="AY368" s="18" t="s">
        <v>311</v>
      </c>
      <c r="BE368" s="146">
        <f t="shared" si="54"/>
        <v>0</v>
      </c>
      <c r="BF368" s="146">
        <f t="shared" si="55"/>
        <v>0</v>
      </c>
      <c r="BG368" s="146">
        <f t="shared" si="56"/>
        <v>0</v>
      </c>
      <c r="BH368" s="146">
        <f t="shared" si="57"/>
        <v>0</v>
      </c>
      <c r="BI368" s="146">
        <f t="shared" si="58"/>
        <v>0</v>
      </c>
      <c r="BJ368" s="18" t="s">
        <v>88</v>
      </c>
      <c r="BK368" s="146">
        <f t="shared" si="59"/>
        <v>0</v>
      </c>
      <c r="BL368" s="18" t="s">
        <v>318</v>
      </c>
      <c r="BM368" s="145" t="s">
        <v>8209</v>
      </c>
    </row>
    <row r="369" spans="2:65" s="1" customFormat="1" ht="21.75" customHeight="1" x14ac:dyDescent="0.2">
      <c r="B369" s="34"/>
      <c r="C369" s="134" t="s">
        <v>1155</v>
      </c>
      <c r="D369" s="134" t="s">
        <v>313</v>
      </c>
      <c r="E369" s="135" t="s">
        <v>8210</v>
      </c>
      <c r="F369" s="136" t="s">
        <v>8211</v>
      </c>
      <c r="G369" s="137" t="s">
        <v>2109</v>
      </c>
      <c r="H369" s="138">
        <v>3</v>
      </c>
      <c r="I369" s="139"/>
      <c r="J369" s="140">
        <f t="shared" si="50"/>
        <v>0</v>
      </c>
      <c r="K369" s="136" t="s">
        <v>43</v>
      </c>
      <c r="L369" s="34"/>
      <c r="M369" s="141" t="s">
        <v>43</v>
      </c>
      <c r="N369" s="142" t="s">
        <v>52</v>
      </c>
      <c r="P369" s="143">
        <f t="shared" si="51"/>
        <v>0</v>
      </c>
      <c r="Q369" s="143">
        <v>0</v>
      </c>
      <c r="R369" s="143">
        <f t="shared" si="52"/>
        <v>0</v>
      </c>
      <c r="S369" s="143">
        <v>0</v>
      </c>
      <c r="T369" s="144">
        <f t="shared" si="53"/>
        <v>0</v>
      </c>
      <c r="AR369" s="145" t="s">
        <v>318</v>
      </c>
      <c r="AT369" s="145" t="s">
        <v>313</v>
      </c>
      <c r="AU369" s="145" t="s">
        <v>96</v>
      </c>
      <c r="AY369" s="18" t="s">
        <v>311</v>
      </c>
      <c r="BE369" s="146">
        <f t="shared" si="54"/>
        <v>0</v>
      </c>
      <c r="BF369" s="146">
        <f t="shared" si="55"/>
        <v>0</v>
      </c>
      <c r="BG369" s="146">
        <f t="shared" si="56"/>
        <v>0</v>
      </c>
      <c r="BH369" s="146">
        <f t="shared" si="57"/>
        <v>0</v>
      </c>
      <c r="BI369" s="146">
        <f t="shared" si="58"/>
        <v>0</v>
      </c>
      <c r="BJ369" s="18" t="s">
        <v>88</v>
      </c>
      <c r="BK369" s="146">
        <f t="shared" si="59"/>
        <v>0</v>
      </c>
      <c r="BL369" s="18" t="s">
        <v>318</v>
      </c>
      <c r="BM369" s="145" t="s">
        <v>3654</v>
      </c>
    </row>
    <row r="370" spans="2:65" s="1" customFormat="1" ht="21.75" customHeight="1" x14ac:dyDescent="0.2">
      <c r="B370" s="34"/>
      <c r="C370" s="134" t="s">
        <v>1162</v>
      </c>
      <c r="D370" s="134" t="s">
        <v>313</v>
      </c>
      <c r="E370" s="135" t="s">
        <v>8212</v>
      </c>
      <c r="F370" s="136" t="s">
        <v>8213</v>
      </c>
      <c r="G370" s="137" t="s">
        <v>2109</v>
      </c>
      <c r="H370" s="138">
        <v>2</v>
      </c>
      <c r="I370" s="139"/>
      <c r="J370" s="140">
        <f t="shared" si="50"/>
        <v>0</v>
      </c>
      <c r="K370" s="136" t="s">
        <v>43</v>
      </c>
      <c r="L370" s="34"/>
      <c r="M370" s="141" t="s">
        <v>43</v>
      </c>
      <c r="N370" s="142" t="s">
        <v>52</v>
      </c>
      <c r="P370" s="143">
        <f t="shared" si="51"/>
        <v>0</v>
      </c>
      <c r="Q370" s="143">
        <v>0</v>
      </c>
      <c r="R370" s="143">
        <f t="shared" si="52"/>
        <v>0</v>
      </c>
      <c r="S370" s="143">
        <v>0</v>
      </c>
      <c r="T370" s="144">
        <f t="shared" si="53"/>
        <v>0</v>
      </c>
      <c r="AR370" s="145" t="s">
        <v>318</v>
      </c>
      <c r="AT370" s="145" t="s">
        <v>313</v>
      </c>
      <c r="AU370" s="145" t="s">
        <v>96</v>
      </c>
      <c r="AY370" s="18" t="s">
        <v>311</v>
      </c>
      <c r="BE370" s="146">
        <f t="shared" si="54"/>
        <v>0</v>
      </c>
      <c r="BF370" s="146">
        <f t="shared" si="55"/>
        <v>0</v>
      </c>
      <c r="BG370" s="146">
        <f t="shared" si="56"/>
        <v>0</v>
      </c>
      <c r="BH370" s="146">
        <f t="shared" si="57"/>
        <v>0</v>
      </c>
      <c r="BI370" s="146">
        <f t="shared" si="58"/>
        <v>0</v>
      </c>
      <c r="BJ370" s="18" t="s">
        <v>88</v>
      </c>
      <c r="BK370" s="146">
        <f t="shared" si="59"/>
        <v>0</v>
      </c>
      <c r="BL370" s="18" t="s">
        <v>318</v>
      </c>
      <c r="BM370" s="145" t="s">
        <v>3711</v>
      </c>
    </row>
    <row r="371" spans="2:65" s="1" customFormat="1" ht="16.5" customHeight="1" x14ac:dyDescent="0.2">
      <c r="B371" s="34"/>
      <c r="C371" s="134" t="s">
        <v>1168</v>
      </c>
      <c r="D371" s="134" t="s">
        <v>313</v>
      </c>
      <c r="E371" s="135" t="s">
        <v>8214</v>
      </c>
      <c r="F371" s="136" t="s">
        <v>8215</v>
      </c>
      <c r="G371" s="137" t="s">
        <v>2109</v>
      </c>
      <c r="H371" s="138">
        <v>4</v>
      </c>
      <c r="I371" s="139"/>
      <c r="J371" s="140">
        <f t="shared" si="50"/>
        <v>0</v>
      </c>
      <c r="K371" s="136" t="s">
        <v>43</v>
      </c>
      <c r="L371" s="34"/>
      <c r="M371" s="141" t="s">
        <v>43</v>
      </c>
      <c r="N371" s="142" t="s">
        <v>52</v>
      </c>
      <c r="P371" s="143">
        <f t="shared" si="51"/>
        <v>0</v>
      </c>
      <c r="Q371" s="143">
        <v>0</v>
      </c>
      <c r="R371" s="143">
        <f t="shared" si="52"/>
        <v>0</v>
      </c>
      <c r="S371" s="143">
        <v>0</v>
      </c>
      <c r="T371" s="144">
        <f t="shared" si="53"/>
        <v>0</v>
      </c>
      <c r="AR371" s="145" t="s">
        <v>318</v>
      </c>
      <c r="AT371" s="145" t="s">
        <v>313</v>
      </c>
      <c r="AU371" s="145" t="s">
        <v>96</v>
      </c>
      <c r="AY371" s="18" t="s">
        <v>311</v>
      </c>
      <c r="BE371" s="146">
        <f t="shared" si="54"/>
        <v>0</v>
      </c>
      <c r="BF371" s="146">
        <f t="shared" si="55"/>
        <v>0</v>
      </c>
      <c r="BG371" s="146">
        <f t="shared" si="56"/>
        <v>0</v>
      </c>
      <c r="BH371" s="146">
        <f t="shared" si="57"/>
        <v>0</v>
      </c>
      <c r="BI371" s="146">
        <f t="shared" si="58"/>
        <v>0</v>
      </c>
      <c r="BJ371" s="18" t="s">
        <v>88</v>
      </c>
      <c r="BK371" s="146">
        <f t="shared" si="59"/>
        <v>0</v>
      </c>
      <c r="BL371" s="18" t="s">
        <v>318</v>
      </c>
      <c r="BM371" s="145" t="s">
        <v>2910</v>
      </c>
    </row>
    <row r="372" spans="2:65" s="1" customFormat="1" ht="16.5" customHeight="1" x14ac:dyDescent="0.2">
      <c r="B372" s="34"/>
      <c r="C372" s="134" t="s">
        <v>1172</v>
      </c>
      <c r="D372" s="134" t="s">
        <v>313</v>
      </c>
      <c r="E372" s="135" t="s">
        <v>8216</v>
      </c>
      <c r="F372" s="136" t="s">
        <v>8217</v>
      </c>
      <c r="G372" s="137" t="s">
        <v>2109</v>
      </c>
      <c r="H372" s="138">
        <v>4</v>
      </c>
      <c r="I372" s="139"/>
      <c r="J372" s="140">
        <f t="shared" si="50"/>
        <v>0</v>
      </c>
      <c r="K372" s="136" t="s">
        <v>43</v>
      </c>
      <c r="L372" s="34"/>
      <c r="M372" s="141" t="s">
        <v>43</v>
      </c>
      <c r="N372" s="142" t="s">
        <v>52</v>
      </c>
      <c r="P372" s="143">
        <f t="shared" si="51"/>
        <v>0</v>
      </c>
      <c r="Q372" s="143">
        <v>0</v>
      </c>
      <c r="R372" s="143">
        <f t="shared" si="52"/>
        <v>0</v>
      </c>
      <c r="S372" s="143">
        <v>0</v>
      </c>
      <c r="T372" s="144">
        <f t="shared" si="53"/>
        <v>0</v>
      </c>
      <c r="AR372" s="145" t="s">
        <v>318</v>
      </c>
      <c r="AT372" s="145" t="s">
        <v>313</v>
      </c>
      <c r="AU372" s="145" t="s">
        <v>96</v>
      </c>
      <c r="AY372" s="18" t="s">
        <v>311</v>
      </c>
      <c r="BE372" s="146">
        <f t="shared" si="54"/>
        <v>0</v>
      </c>
      <c r="BF372" s="146">
        <f t="shared" si="55"/>
        <v>0</v>
      </c>
      <c r="BG372" s="146">
        <f t="shared" si="56"/>
        <v>0</v>
      </c>
      <c r="BH372" s="146">
        <f t="shared" si="57"/>
        <v>0</v>
      </c>
      <c r="BI372" s="146">
        <f t="shared" si="58"/>
        <v>0</v>
      </c>
      <c r="BJ372" s="18" t="s">
        <v>88</v>
      </c>
      <c r="BK372" s="146">
        <f t="shared" si="59"/>
        <v>0</v>
      </c>
      <c r="BL372" s="18" t="s">
        <v>318</v>
      </c>
      <c r="BM372" s="145" t="s">
        <v>3662</v>
      </c>
    </row>
    <row r="373" spans="2:65" s="1" customFormat="1" ht="16.5" customHeight="1" x14ac:dyDescent="0.2">
      <c r="B373" s="34"/>
      <c r="C373" s="134" t="s">
        <v>1179</v>
      </c>
      <c r="D373" s="134" t="s">
        <v>313</v>
      </c>
      <c r="E373" s="135" t="s">
        <v>8218</v>
      </c>
      <c r="F373" s="136" t="s">
        <v>8219</v>
      </c>
      <c r="G373" s="137" t="s">
        <v>2109</v>
      </c>
      <c r="H373" s="138">
        <v>4</v>
      </c>
      <c r="I373" s="139"/>
      <c r="J373" s="140">
        <f t="shared" si="50"/>
        <v>0</v>
      </c>
      <c r="K373" s="136" t="s">
        <v>43</v>
      </c>
      <c r="L373" s="34"/>
      <c r="M373" s="141" t="s">
        <v>43</v>
      </c>
      <c r="N373" s="142" t="s">
        <v>52</v>
      </c>
      <c r="P373" s="143">
        <f t="shared" si="51"/>
        <v>0</v>
      </c>
      <c r="Q373" s="143">
        <v>0</v>
      </c>
      <c r="R373" s="143">
        <f t="shared" si="52"/>
        <v>0</v>
      </c>
      <c r="S373" s="143">
        <v>0</v>
      </c>
      <c r="T373" s="144">
        <f t="shared" si="53"/>
        <v>0</v>
      </c>
      <c r="AR373" s="145" t="s">
        <v>318</v>
      </c>
      <c r="AT373" s="145" t="s">
        <v>313</v>
      </c>
      <c r="AU373" s="145" t="s">
        <v>96</v>
      </c>
      <c r="AY373" s="18" t="s">
        <v>311</v>
      </c>
      <c r="BE373" s="146">
        <f t="shared" si="54"/>
        <v>0</v>
      </c>
      <c r="BF373" s="146">
        <f t="shared" si="55"/>
        <v>0</v>
      </c>
      <c r="BG373" s="146">
        <f t="shared" si="56"/>
        <v>0</v>
      </c>
      <c r="BH373" s="146">
        <f t="shared" si="57"/>
        <v>0</v>
      </c>
      <c r="BI373" s="146">
        <f t="shared" si="58"/>
        <v>0</v>
      </c>
      <c r="BJ373" s="18" t="s">
        <v>88</v>
      </c>
      <c r="BK373" s="146">
        <f t="shared" si="59"/>
        <v>0</v>
      </c>
      <c r="BL373" s="18" t="s">
        <v>318</v>
      </c>
      <c r="BM373" s="145" t="s">
        <v>3649</v>
      </c>
    </row>
    <row r="374" spans="2:65" s="1" customFormat="1" ht="21.75" customHeight="1" x14ac:dyDescent="0.2">
      <c r="B374" s="34"/>
      <c r="C374" s="134" t="s">
        <v>1187</v>
      </c>
      <c r="D374" s="134" t="s">
        <v>313</v>
      </c>
      <c r="E374" s="135" t="s">
        <v>8220</v>
      </c>
      <c r="F374" s="136" t="s">
        <v>7996</v>
      </c>
      <c r="G374" s="137" t="s">
        <v>2109</v>
      </c>
      <c r="H374" s="138">
        <v>14</v>
      </c>
      <c r="I374" s="139"/>
      <c r="J374" s="140">
        <f t="shared" si="50"/>
        <v>0</v>
      </c>
      <c r="K374" s="136" t="s">
        <v>43</v>
      </c>
      <c r="L374" s="34"/>
      <c r="M374" s="141" t="s">
        <v>43</v>
      </c>
      <c r="N374" s="142" t="s">
        <v>52</v>
      </c>
      <c r="P374" s="143">
        <f t="shared" si="51"/>
        <v>0</v>
      </c>
      <c r="Q374" s="143">
        <v>0</v>
      </c>
      <c r="R374" s="143">
        <f t="shared" si="52"/>
        <v>0</v>
      </c>
      <c r="S374" s="143">
        <v>0</v>
      </c>
      <c r="T374" s="144">
        <f t="shared" si="53"/>
        <v>0</v>
      </c>
      <c r="AR374" s="145" t="s">
        <v>318</v>
      </c>
      <c r="AT374" s="145" t="s">
        <v>313</v>
      </c>
      <c r="AU374" s="145" t="s">
        <v>96</v>
      </c>
      <c r="AY374" s="18" t="s">
        <v>311</v>
      </c>
      <c r="BE374" s="146">
        <f t="shared" si="54"/>
        <v>0</v>
      </c>
      <c r="BF374" s="146">
        <f t="shared" si="55"/>
        <v>0</v>
      </c>
      <c r="BG374" s="146">
        <f t="shared" si="56"/>
        <v>0</v>
      </c>
      <c r="BH374" s="146">
        <f t="shared" si="57"/>
        <v>0</v>
      </c>
      <c r="BI374" s="146">
        <f t="shared" si="58"/>
        <v>0</v>
      </c>
      <c r="BJ374" s="18" t="s">
        <v>88</v>
      </c>
      <c r="BK374" s="146">
        <f t="shared" si="59"/>
        <v>0</v>
      </c>
      <c r="BL374" s="18" t="s">
        <v>318</v>
      </c>
      <c r="BM374" s="145" t="s">
        <v>2845</v>
      </c>
    </row>
    <row r="375" spans="2:65" s="1" customFormat="1" ht="21.75" customHeight="1" x14ac:dyDescent="0.2">
      <c r="B375" s="34"/>
      <c r="C375" s="134" t="s">
        <v>1194</v>
      </c>
      <c r="D375" s="134" t="s">
        <v>313</v>
      </c>
      <c r="E375" s="135" t="s">
        <v>8221</v>
      </c>
      <c r="F375" s="136" t="s">
        <v>8128</v>
      </c>
      <c r="G375" s="137" t="s">
        <v>2109</v>
      </c>
      <c r="H375" s="138">
        <v>20</v>
      </c>
      <c r="I375" s="139"/>
      <c r="J375" s="140">
        <f t="shared" si="50"/>
        <v>0</v>
      </c>
      <c r="K375" s="136" t="s">
        <v>43</v>
      </c>
      <c r="L375" s="34"/>
      <c r="M375" s="141" t="s">
        <v>43</v>
      </c>
      <c r="N375" s="142" t="s">
        <v>52</v>
      </c>
      <c r="P375" s="143">
        <f t="shared" si="51"/>
        <v>0</v>
      </c>
      <c r="Q375" s="143">
        <v>0</v>
      </c>
      <c r="R375" s="143">
        <f t="shared" si="52"/>
        <v>0</v>
      </c>
      <c r="S375" s="143">
        <v>0</v>
      </c>
      <c r="T375" s="144">
        <f t="shared" si="53"/>
        <v>0</v>
      </c>
      <c r="AR375" s="145" t="s">
        <v>318</v>
      </c>
      <c r="AT375" s="145" t="s">
        <v>313</v>
      </c>
      <c r="AU375" s="145" t="s">
        <v>96</v>
      </c>
      <c r="AY375" s="18" t="s">
        <v>311</v>
      </c>
      <c r="BE375" s="146">
        <f t="shared" si="54"/>
        <v>0</v>
      </c>
      <c r="BF375" s="146">
        <f t="shared" si="55"/>
        <v>0</v>
      </c>
      <c r="BG375" s="146">
        <f t="shared" si="56"/>
        <v>0</v>
      </c>
      <c r="BH375" s="146">
        <f t="shared" si="57"/>
        <v>0</v>
      </c>
      <c r="BI375" s="146">
        <f t="shared" si="58"/>
        <v>0</v>
      </c>
      <c r="BJ375" s="18" t="s">
        <v>88</v>
      </c>
      <c r="BK375" s="146">
        <f t="shared" si="59"/>
        <v>0</v>
      </c>
      <c r="BL375" s="18" t="s">
        <v>318</v>
      </c>
      <c r="BM375" s="145" t="s">
        <v>3122</v>
      </c>
    </row>
    <row r="376" spans="2:65" s="1" customFormat="1" ht="21.75" customHeight="1" x14ac:dyDescent="0.2">
      <c r="B376" s="34"/>
      <c r="C376" s="134" t="s">
        <v>1201</v>
      </c>
      <c r="D376" s="134" t="s">
        <v>313</v>
      </c>
      <c r="E376" s="135" t="s">
        <v>8222</v>
      </c>
      <c r="F376" s="136" t="s">
        <v>8223</v>
      </c>
      <c r="G376" s="137" t="s">
        <v>2109</v>
      </c>
      <c r="H376" s="138">
        <v>4</v>
      </c>
      <c r="I376" s="139"/>
      <c r="J376" s="140">
        <f t="shared" si="50"/>
        <v>0</v>
      </c>
      <c r="K376" s="136" t="s">
        <v>43</v>
      </c>
      <c r="L376" s="34"/>
      <c r="M376" s="141" t="s">
        <v>43</v>
      </c>
      <c r="N376" s="142" t="s">
        <v>52</v>
      </c>
      <c r="P376" s="143">
        <f t="shared" si="51"/>
        <v>0</v>
      </c>
      <c r="Q376" s="143">
        <v>0</v>
      </c>
      <c r="R376" s="143">
        <f t="shared" si="52"/>
        <v>0</v>
      </c>
      <c r="S376" s="143">
        <v>0</v>
      </c>
      <c r="T376" s="144">
        <f t="shared" si="53"/>
        <v>0</v>
      </c>
      <c r="AR376" s="145" t="s">
        <v>318</v>
      </c>
      <c r="AT376" s="145" t="s">
        <v>313</v>
      </c>
      <c r="AU376" s="145" t="s">
        <v>96</v>
      </c>
      <c r="AY376" s="18" t="s">
        <v>311</v>
      </c>
      <c r="BE376" s="146">
        <f t="shared" si="54"/>
        <v>0</v>
      </c>
      <c r="BF376" s="146">
        <f t="shared" si="55"/>
        <v>0</v>
      </c>
      <c r="BG376" s="146">
        <f t="shared" si="56"/>
        <v>0</v>
      </c>
      <c r="BH376" s="146">
        <f t="shared" si="57"/>
        <v>0</v>
      </c>
      <c r="BI376" s="146">
        <f t="shared" si="58"/>
        <v>0</v>
      </c>
      <c r="BJ376" s="18" t="s">
        <v>88</v>
      </c>
      <c r="BK376" s="146">
        <f t="shared" si="59"/>
        <v>0</v>
      </c>
      <c r="BL376" s="18" t="s">
        <v>318</v>
      </c>
      <c r="BM376" s="145" t="s">
        <v>2650</v>
      </c>
    </row>
    <row r="377" spans="2:65" s="1" customFormat="1" ht="21.75" customHeight="1" x14ac:dyDescent="0.2">
      <c r="B377" s="34"/>
      <c r="C377" s="134" t="s">
        <v>1208</v>
      </c>
      <c r="D377" s="134" t="s">
        <v>313</v>
      </c>
      <c r="E377" s="135" t="s">
        <v>8224</v>
      </c>
      <c r="F377" s="136" t="s">
        <v>8225</v>
      </c>
      <c r="G377" s="137" t="s">
        <v>2033</v>
      </c>
      <c r="H377" s="138">
        <v>4</v>
      </c>
      <c r="I377" s="139"/>
      <c r="J377" s="140">
        <f t="shared" si="50"/>
        <v>0</v>
      </c>
      <c r="K377" s="136" t="s">
        <v>43</v>
      </c>
      <c r="L377" s="34"/>
      <c r="M377" s="141" t="s">
        <v>43</v>
      </c>
      <c r="N377" s="142" t="s">
        <v>52</v>
      </c>
      <c r="P377" s="143">
        <f t="shared" si="51"/>
        <v>0</v>
      </c>
      <c r="Q377" s="143">
        <v>0</v>
      </c>
      <c r="R377" s="143">
        <f t="shared" si="52"/>
        <v>0</v>
      </c>
      <c r="S377" s="143">
        <v>0</v>
      </c>
      <c r="T377" s="144">
        <f t="shared" si="53"/>
        <v>0</v>
      </c>
      <c r="AR377" s="145" t="s">
        <v>318</v>
      </c>
      <c r="AT377" s="145" t="s">
        <v>313</v>
      </c>
      <c r="AU377" s="145" t="s">
        <v>96</v>
      </c>
      <c r="AY377" s="18" t="s">
        <v>311</v>
      </c>
      <c r="BE377" s="146">
        <f t="shared" si="54"/>
        <v>0</v>
      </c>
      <c r="BF377" s="146">
        <f t="shared" si="55"/>
        <v>0</v>
      </c>
      <c r="BG377" s="146">
        <f t="shared" si="56"/>
        <v>0</v>
      </c>
      <c r="BH377" s="146">
        <f t="shared" si="57"/>
        <v>0</v>
      </c>
      <c r="BI377" s="146">
        <f t="shared" si="58"/>
        <v>0</v>
      </c>
      <c r="BJ377" s="18" t="s">
        <v>88</v>
      </c>
      <c r="BK377" s="146">
        <f t="shared" si="59"/>
        <v>0</v>
      </c>
      <c r="BL377" s="18" t="s">
        <v>318</v>
      </c>
      <c r="BM377" s="145" t="s">
        <v>3179</v>
      </c>
    </row>
    <row r="378" spans="2:65" s="1" customFormat="1" ht="21.75" customHeight="1" x14ac:dyDescent="0.2">
      <c r="B378" s="34"/>
      <c r="C378" s="134" t="s">
        <v>1215</v>
      </c>
      <c r="D378" s="134" t="s">
        <v>313</v>
      </c>
      <c r="E378" s="135" t="s">
        <v>8226</v>
      </c>
      <c r="F378" s="136" t="s">
        <v>8130</v>
      </c>
      <c r="G378" s="137" t="s">
        <v>2109</v>
      </c>
      <c r="H378" s="138">
        <v>4</v>
      </c>
      <c r="I378" s="139"/>
      <c r="J378" s="140">
        <f t="shared" si="50"/>
        <v>0</v>
      </c>
      <c r="K378" s="136" t="s">
        <v>43</v>
      </c>
      <c r="L378" s="34"/>
      <c r="M378" s="141" t="s">
        <v>43</v>
      </c>
      <c r="N378" s="142" t="s">
        <v>52</v>
      </c>
      <c r="P378" s="143">
        <f t="shared" si="51"/>
        <v>0</v>
      </c>
      <c r="Q378" s="143">
        <v>0</v>
      </c>
      <c r="R378" s="143">
        <f t="shared" si="52"/>
        <v>0</v>
      </c>
      <c r="S378" s="143">
        <v>0</v>
      </c>
      <c r="T378" s="144">
        <f t="shared" si="53"/>
        <v>0</v>
      </c>
      <c r="AR378" s="145" t="s">
        <v>318</v>
      </c>
      <c r="AT378" s="145" t="s">
        <v>313</v>
      </c>
      <c r="AU378" s="145" t="s">
        <v>96</v>
      </c>
      <c r="AY378" s="18" t="s">
        <v>311</v>
      </c>
      <c r="BE378" s="146">
        <f t="shared" si="54"/>
        <v>0</v>
      </c>
      <c r="BF378" s="146">
        <f t="shared" si="55"/>
        <v>0</v>
      </c>
      <c r="BG378" s="146">
        <f t="shared" si="56"/>
        <v>0</v>
      </c>
      <c r="BH378" s="146">
        <f t="shared" si="57"/>
        <v>0</v>
      </c>
      <c r="BI378" s="146">
        <f t="shared" si="58"/>
        <v>0</v>
      </c>
      <c r="BJ378" s="18" t="s">
        <v>88</v>
      </c>
      <c r="BK378" s="146">
        <f t="shared" si="59"/>
        <v>0</v>
      </c>
      <c r="BL378" s="18" t="s">
        <v>318</v>
      </c>
      <c r="BM378" s="145" t="s">
        <v>8227</v>
      </c>
    </row>
    <row r="379" spans="2:65" s="1" customFormat="1" ht="33" customHeight="1" x14ac:dyDescent="0.2">
      <c r="B379" s="34"/>
      <c r="C379" s="134" t="s">
        <v>1223</v>
      </c>
      <c r="D379" s="134" t="s">
        <v>313</v>
      </c>
      <c r="E379" s="135" t="s">
        <v>8228</v>
      </c>
      <c r="F379" s="136" t="s">
        <v>8229</v>
      </c>
      <c r="G379" s="137" t="s">
        <v>2033</v>
      </c>
      <c r="H379" s="138">
        <v>6</v>
      </c>
      <c r="I379" s="139"/>
      <c r="J379" s="140">
        <f t="shared" si="50"/>
        <v>0</v>
      </c>
      <c r="K379" s="136" t="s">
        <v>43</v>
      </c>
      <c r="L379" s="34"/>
      <c r="M379" s="141" t="s">
        <v>43</v>
      </c>
      <c r="N379" s="142" t="s">
        <v>52</v>
      </c>
      <c r="P379" s="143">
        <f t="shared" si="51"/>
        <v>0</v>
      </c>
      <c r="Q379" s="143">
        <v>0</v>
      </c>
      <c r="R379" s="143">
        <f t="shared" si="52"/>
        <v>0</v>
      </c>
      <c r="S379" s="143">
        <v>0</v>
      </c>
      <c r="T379" s="144">
        <f t="shared" si="53"/>
        <v>0</v>
      </c>
      <c r="AR379" s="145" t="s">
        <v>318</v>
      </c>
      <c r="AT379" s="145" t="s">
        <v>313</v>
      </c>
      <c r="AU379" s="145" t="s">
        <v>96</v>
      </c>
      <c r="AY379" s="18" t="s">
        <v>311</v>
      </c>
      <c r="BE379" s="146">
        <f t="shared" si="54"/>
        <v>0</v>
      </c>
      <c r="BF379" s="146">
        <f t="shared" si="55"/>
        <v>0</v>
      </c>
      <c r="BG379" s="146">
        <f t="shared" si="56"/>
        <v>0</v>
      </c>
      <c r="BH379" s="146">
        <f t="shared" si="57"/>
        <v>0</v>
      </c>
      <c r="BI379" s="146">
        <f t="shared" si="58"/>
        <v>0</v>
      </c>
      <c r="BJ379" s="18" t="s">
        <v>88</v>
      </c>
      <c r="BK379" s="146">
        <f t="shared" si="59"/>
        <v>0</v>
      </c>
      <c r="BL379" s="18" t="s">
        <v>318</v>
      </c>
      <c r="BM379" s="145" t="s">
        <v>3194</v>
      </c>
    </row>
    <row r="380" spans="2:65" s="1" customFormat="1" ht="33" customHeight="1" x14ac:dyDescent="0.2">
      <c r="B380" s="34"/>
      <c r="C380" s="134" t="s">
        <v>1229</v>
      </c>
      <c r="D380" s="134" t="s">
        <v>313</v>
      </c>
      <c r="E380" s="135" t="s">
        <v>8230</v>
      </c>
      <c r="F380" s="136" t="s">
        <v>8231</v>
      </c>
      <c r="G380" s="137" t="s">
        <v>2033</v>
      </c>
      <c r="H380" s="138">
        <v>2</v>
      </c>
      <c r="I380" s="139"/>
      <c r="J380" s="140">
        <f t="shared" si="50"/>
        <v>0</v>
      </c>
      <c r="K380" s="136" t="s">
        <v>43</v>
      </c>
      <c r="L380" s="34"/>
      <c r="M380" s="141" t="s">
        <v>43</v>
      </c>
      <c r="N380" s="142" t="s">
        <v>52</v>
      </c>
      <c r="P380" s="143">
        <f t="shared" si="51"/>
        <v>0</v>
      </c>
      <c r="Q380" s="143">
        <v>0</v>
      </c>
      <c r="R380" s="143">
        <f t="shared" si="52"/>
        <v>0</v>
      </c>
      <c r="S380" s="143">
        <v>0</v>
      </c>
      <c r="T380" s="144">
        <f t="shared" si="53"/>
        <v>0</v>
      </c>
      <c r="AR380" s="145" t="s">
        <v>318</v>
      </c>
      <c r="AT380" s="145" t="s">
        <v>313</v>
      </c>
      <c r="AU380" s="145" t="s">
        <v>96</v>
      </c>
      <c r="AY380" s="18" t="s">
        <v>311</v>
      </c>
      <c r="BE380" s="146">
        <f t="shared" si="54"/>
        <v>0</v>
      </c>
      <c r="BF380" s="146">
        <f t="shared" si="55"/>
        <v>0</v>
      </c>
      <c r="BG380" s="146">
        <f t="shared" si="56"/>
        <v>0</v>
      </c>
      <c r="BH380" s="146">
        <f t="shared" si="57"/>
        <v>0</v>
      </c>
      <c r="BI380" s="146">
        <f t="shared" si="58"/>
        <v>0</v>
      </c>
      <c r="BJ380" s="18" t="s">
        <v>88</v>
      </c>
      <c r="BK380" s="146">
        <f t="shared" si="59"/>
        <v>0</v>
      </c>
      <c r="BL380" s="18" t="s">
        <v>318</v>
      </c>
      <c r="BM380" s="145" t="s">
        <v>3187</v>
      </c>
    </row>
    <row r="381" spans="2:65" s="1" customFormat="1" ht="33" customHeight="1" x14ac:dyDescent="0.2">
      <c r="B381" s="34"/>
      <c r="C381" s="134" t="s">
        <v>1236</v>
      </c>
      <c r="D381" s="134" t="s">
        <v>313</v>
      </c>
      <c r="E381" s="135" t="s">
        <v>8232</v>
      </c>
      <c r="F381" s="136" t="s">
        <v>8134</v>
      </c>
      <c r="G381" s="137" t="s">
        <v>2033</v>
      </c>
      <c r="H381" s="138">
        <v>6</v>
      </c>
      <c r="I381" s="139"/>
      <c r="J381" s="140">
        <f t="shared" si="50"/>
        <v>0</v>
      </c>
      <c r="K381" s="136" t="s">
        <v>43</v>
      </c>
      <c r="L381" s="34"/>
      <c r="M381" s="141" t="s">
        <v>43</v>
      </c>
      <c r="N381" s="142" t="s">
        <v>52</v>
      </c>
      <c r="P381" s="143">
        <f t="shared" si="51"/>
        <v>0</v>
      </c>
      <c r="Q381" s="143">
        <v>0</v>
      </c>
      <c r="R381" s="143">
        <f t="shared" si="52"/>
        <v>0</v>
      </c>
      <c r="S381" s="143">
        <v>0</v>
      </c>
      <c r="T381" s="144">
        <f t="shared" si="53"/>
        <v>0</v>
      </c>
      <c r="AR381" s="145" t="s">
        <v>318</v>
      </c>
      <c r="AT381" s="145" t="s">
        <v>313</v>
      </c>
      <c r="AU381" s="145" t="s">
        <v>96</v>
      </c>
      <c r="AY381" s="18" t="s">
        <v>311</v>
      </c>
      <c r="BE381" s="146">
        <f t="shared" si="54"/>
        <v>0</v>
      </c>
      <c r="BF381" s="146">
        <f t="shared" si="55"/>
        <v>0</v>
      </c>
      <c r="BG381" s="146">
        <f t="shared" si="56"/>
        <v>0</v>
      </c>
      <c r="BH381" s="146">
        <f t="shared" si="57"/>
        <v>0</v>
      </c>
      <c r="BI381" s="146">
        <f t="shared" si="58"/>
        <v>0</v>
      </c>
      <c r="BJ381" s="18" t="s">
        <v>88</v>
      </c>
      <c r="BK381" s="146">
        <f t="shared" si="59"/>
        <v>0</v>
      </c>
      <c r="BL381" s="18" t="s">
        <v>318</v>
      </c>
      <c r="BM381" s="145" t="s">
        <v>3168</v>
      </c>
    </row>
    <row r="382" spans="2:65" s="1" customFormat="1" ht="24.2" customHeight="1" x14ac:dyDescent="0.2">
      <c r="B382" s="34"/>
      <c r="C382" s="134" t="s">
        <v>1243</v>
      </c>
      <c r="D382" s="134" t="s">
        <v>313</v>
      </c>
      <c r="E382" s="135" t="s">
        <v>8233</v>
      </c>
      <c r="F382" s="136" t="s">
        <v>8234</v>
      </c>
      <c r="G382" s="137" t="s">
        <v>2033</v>
      </c>
      <c r="H382" s="138">
        <v>16</v>
      </c>
      <c r="I382" s="139"/>
      <c r="J382" s="140">
        <f t="shared" si="50"/>
        <v>0</v>
      </c>
      <c r="K382" s="136" t="s">
        <v>43</v>
      </c>
      <c r="L382" s="34"/>
      <c r="M382" s="141" t="s">
        <v>43</v>
      </c>
      <c r="N382" s="142" t="s">
        <v>52</v>
      </c>
      <c r="P382" s="143">
        <f t="shared" si="51"/>
        <v>0</v>
      </c>
      <c r="Q382" s="143">
        <v>0</v>
      </c>
      <c r="R382" s="143">
        <f t="shared" si="52"/>
        <v>0</v>
      </c>
      <c r="S382" s="143">
        <v>0</v>
      </c>
      <c r="T382" s="144">
        <f t="shared" si="53"/>
        <v>0</v>
      </c>
      <c r="AR382" s="145" t="s">
        <v>318</v>
      </c>
      <c r="AT382" s="145" t="s">
        <v>313</v>
      </c>
      <c r="AU382" s="145" t="s">
        <v>96</v>
      </c>
      <c r="AY382" s="18" t="s">
        <v>311</v>
      </c>
      <c r="BE382" s="146">
        <f t="shared" si="54"/>
        <v>0</v>
      </c>
      <c r="BF382" s="146">
        <f t="shared" si="55"/>
        <v>0</v>
      </c>
      <c r="BG382" s="146">
        <f t="shared" si="56"/>
        <v>0</v>
      </c>
      <c r="BH382" s="146">
        <f t="shared" si="57"/>
        <v>0</v>
      </c>
      <c r="BI382" s="146">
        <f t="shared" si="58"/>
        <v>0</v>
      </c>
      <c r="BJ382" s="18" t="s">
        <v>88</v>
      </c>
      <c r="BK382" s="146">
        <f t="shared" si="59"/>
        <v>0</v>
      </c>
      <c r="BL382" s="18" t="s">
        <v>318</v>
      </c>
      <c r="BM382" s="145" t="s">
        <v>3223</v>
      </c>
    </row>
    <row r="383" spans="2:65" s="1" customFormat="1" ht="24.2" customHeight="1" x14ac:dyDescent="0.2">
      <c r="B383" s="34"/>
      <c r="C383" s="134" t="s">
        <v>1250</v>
      </c>
      <c r="D383" s="134" t="s">
        <v>313</v>
      </c>
      <c r="E383" s="135" t="s">
        <v>8235</v>
      </c>
      <c r="F383" s="136" t="s">
        <v>8236</v>
      </c>
      <c r="G383" s="137" t="s">
        <v>2033</v>
      </c>
      <c r="H383" s="138">
        <v>4</v>
      </c>
      <c r="I383" s="139"/>
      <c r="J383" s="140">
        <f t="shared" si="50"/>
        <v>0</v>
      </c>
      <c r="K383" s="136" t="s">
        <v>43</v>
      </c>
      <c r="L383" s="34"/>
      <c r="M383" s="141" t="s">
        <v>43</v>
      </c>
      <c r="N383" s="142" t="s">
        <v>52</v>
      </c>
      <c r="P383" s="143">
        <f t="shared" si="51"/>
        <v>0</v>
      </c>
      <c r="Q383" s="143">
        <v>0</v>
      </c>
      <c r="R383" s="143">
        <f t="shared" si="52"/>
        <v>0</v>
      </c>
      <c r="S383" s="143">
        <v>0</v>
      </c>
      <c r="T383" s="144">
        <f t="shared" si="53"/>
        <v>0</v>
      </c>
      <c r="AR383" s="145" t="s">
        <v>318</v>
      </c>
      <c r="AT383" s="145" t="s">
        <v>313</v>
      </c>
      <c r="AU383" s="145" t="s">
        <v>96</v>
      </c>
      <c r="AY383" s="18" t="s">
        <v>311</v>
      </c>
      <c r="BE383" s="146">
        <f t="shared" si="54"/>
        <v>0</v>
      </c>
      <c r="BF383" s="146">
        <f t="shared" si="55"/>
        <v>0</v>
      </c>
      <c r="BG383" s="146">
        <f t="shared" si="56"/>
        <v>0</v>
      </c>
      <c r="BH383" s="146">
        <f t="shared" si="57"/>
        <v>0</v>
      </c>
      <c r="BI383" s="146">
        <f t="shared" si="58"/>
        <v>0</v>
      </c>
      <c r="BJ383" s="18" t="s">
        <v>88</v>
      </c>
      <c r="BK383" s="146">
        <f t="shared" si="59"/>
        <v>0</v>
      </c>
      <c r="BL383" s="18" t="s">
        <v>318</v>
      </c>
      <c r="BM383" s="145" t="s">
        <v>8237</v>
      </c>
    </row>
    <row r="384" spans="2:65" s="1" customFormat="1" ht="33" customHeight="1" x14ac:dyDescent="0.2">
      <c r="B384" s="34"/>
      <c r="C384" s="134" t="s">
        <v>1255</v>
      </c>
      <c r="D384" s="134" t="s">
        <v>313</v>
      </c>
      <c r="E384" s="135" t="s">
        <v>8238</v>
      </c>
      <c r="F384" s="136" t="s">
        <v>8239</v>
      </c>
      <c r="G384" s="137" t="s">
        <v>2033</v>
      </c>
      <c r="H384" s="138">
        <v>4</v>
      </c>
      <c r="I384" s="139"/>
      <c r="J384" s="140">
        <f t="shared" si="50"/>
        <v>0</v>
      </c>
      <c r="K384" s="136" t="s">
        <v>43</v>
      </c>
      <c r="L384" s="34"/>
      <c r="M384" s="141" t="s">
        <v>43</v>
      </c>
      <c r="N384" s="142" t="s">
        <v>52</v>
      </c>
      <c r="P384" s="143">
        <f t="shared" si="51"/>
        <v>0</v>
      </c>
      <c r="Q384" s="143">
        <v>0</v>
      </c>
      <c r="R384" s="143">
        <f t="shared" si="52"/>
        <v>0</v>
      </c>
      <c r="S384" s="143">
        <v>0</v>
      </c>
      <c r="T384" s="144">
        <f t="shared" si="53"/>
        <v>0</v>
      </c>
      <c r="AR384" s="145" t="s">
        <v>318</v>
      </c>
      <c r="AT384" s="145" t="s">
        <v>313</v>
      </c>
      <c r="AU384" s="145" t="s">
        <v>96</v>
      </c>
      <c r="AY384" s="18" t="s">
        <v>311</v>
      </c>
      <c r="BE384" s="146">
        <f t="shared" si="54"/>
        <v>0</v>
      </c>
      <c r="BF384" s="146">
        <f t="shared" si="55"/>
        <v>0</v>
      </c>
      <c r="BG384" s="146">
        <f t="shared" si="56"/>
        <v>0</v>
      </c>
      <c r="BH384" s="146">
        <f t="shared" si="57"/>
        <v>0</v>
      </c>
      <c r="BI384" s="146">
        <f t="shared" si="58"/>
        <v>0</v>
      </c>
      <c r="BJ384" s="18" t="s">
        <v>88</v>
      </c>
      <c r="BK384" s="146">
        <f t="shared" si="59"/>
        <v>0</v>
      </c>
      <c r="BL384" s="18" t="s">
        <v>318</v>
      </c>
      <c r="BM384" s="145" t="s">
        <v>8240</v>
      </c>
    </row>
    <row r="385" spans="2:65" s="1" customFormat="1" ht="33" customHeight="1" x14ac:dyDescent="0.2">
      <c r="B385" s="34"/>
      <c r="C385" s="134" t="s">
        <v>1262</v>
      </c>
      <c r="D385" s="134" t="s">
        <v>313</v>
      </c>
      <c r="E385" s="135" t="s">
        <v>8241</v>
      </c>
      <c r="F385" s="136" t="s">
        <v>8242</v>
      </c>
      <c r="G385" s="137" t="s">
        <v>2033</v>
      </c>
      <c r="H385" s="138">
        <v>4</v>
      </c>
      <c r="I385" s="139"/>
      <c r="J385" s="140">
        <f t="shared" si="50"/>
        <v>0</v>
      </c>
      <c r="K385" s="136" t="s">
        <v>43</v>
      </c>
      <c r="L385" s="34"/>
      <c r="M385" s="141" t="s">
        <v>43</v>
      </c>
      <c r="N385" s="142" t="s">
        <v>52</v>
      </c>
      <c r="P385" s="143">
        <f t="shared" si="51"/>
        <v>0</v>
      </c>
      <c r="Q385" s="143">
        <v>0</v>
      </c>
      <c r="R385" s="143">
        <f t="shared" si="52"/>
        <v>0</v>
      </c>
      <c r="S385" s="143">
        <v>0</v>
      </c>
      <c r="T385" s="144">
        <f t="shared" si="53"/>
        <v>0</v>
      </c>
      <c r="AR385" s="145" t="s">
        <v>318</v>
      </c>
      <c r="AT385" s="145" t="s">
        <v>313</v>
      </c>
      <c r="AU385" s="145" t="s">
        <v>96</v>
      </c>
      <c r="AY385" s="18" t="s">
        <v>311</v>
      </c>
      <c r="BE385" s="146">
        <f t="shared" si="54"/>
        <v>0</v>
      </c>
      <c r="BF385" s="146">
        <f t="shared" si="55"/>
        <v>0</v>
      </c>
      <c r="BG385" s="146">
        <f t="shared" si="56"/>
        <v>0</v>
      </c>
      <c r="BH385" s="146">
        <f t="shared" si="57"/>
        <v>0</v>
      </c>
      <c r="BI385" s="146">
        <f t="shared" si="58"/>
        <v>0</v>
      </c>
      <c r="BJ385" s="18" t="s">
        <v>88</v>
      </c>
      <c r="BK385" s="146">
        <f t="shared" si="59"/>
        <v>0</v>
      </c>
      <c r="BL385" s="18" t="s">
        <v>318</v>
      </c>
      <c r="BM385" s="145" t="s">
        <v>8243</v>
      </c>
    </row>
    <row r="386" spans="2:65" s="1" customFormat="1" ht="16.5" customHeight="1" x14ac:dyDescent="0.2">
      <c r="B386" s="34"/>
      <c r="C386" s="134" t="s">
        <v>1267</v>
      </c>
      <c r="D386" s="134" t="s">
        <v>313</v>
      </c>
      <c r="E386" s="135" t="s">
        <v>8244</v>
      </c>
      <c r="F386" s="136" t="s">
        <v>8245</v>
      </c>
      <c r="G386" s="137" t="s">
        <v>2033</v>
      </c>
      <c r="H386" s="138">
        <v>1</v>
      </c>
      <c r="I386" s="139"/>
      <c r="J386" s="140">
        <f t="shared" si="50"/>
        <v>0</v>
      </c>
      <c r="K386" s="136" t="s">
        <v>43</v>
      </c>
      <c r="L386" s="34"/>
      <c r="M386" s="141" t="s">
        <v>43</v>
      </c>
      <c r="N386" s="142" t="s">
        <v>52</v>
      </c>
      <c r="P386" s="143">
        <f t="shared" si="51"/>
        <v>0</v>
      </c>
      <c r="Q386" s="143">
        <v>0</v>
      </c>
      <c r="R386" s="143">
        <f t="shared" si="52"/>
        <v>0</v>
      </c>
      <c r="S386" s="143">
        <v>0</v>
      </c>
      <c r="T386" s="144">
        <f t="shared" si="53"/>
        <v>0</v>
      </c>
      <c r="AR386" s="145" t="s">
        <v>318</v>
      </c>
      <c r="AT386" s="145" t="s">
        <v>313</v>
      </c>
      <c r="AU386" s="145" t="s">
        <v>96</v>
      </c>
      <c r="AY386" s="18" t="s">
        <v>311</v>
      </c>
      <c r="BE386" s="146">
        <f t="shared" si="54"/>
        <v>0</v>
      </c>
      <c r="BF386" s="146">
        <f t="shared" si="55"/>
        <v>0</v>
      </c>
      <c r="BG386" s="146">
        <f t="shared" si="56"/>
        <v>0</v>
      </c>
      <c r="BH386" s="146">
        <f t="shared" si="57"/>
        <v>0</v>
      </c>
      <c r="BI386" s="146">
        <f t="shared" si="58"/>
        <v>0</v>
      </c>
      <c r="BJ386" s="18" t="s">
        <v>88</v>
      </c>
      <c r="BK386" s="146">
        <f t="shared" si="59"/>
        <v>0</v>
      </c>
      <c r="BL386" s="18" t="s">
        <v>318</v>
      </c>
      <c r="BM386" s="145" t="s">
        <v>8246</v>
      </c>
    </row>
    <row r="387" spans="2:65" s="1" customFormat="1" ht="16.5" customHeight="1" x14ac:dyDescent="0.2">
      <c r="B387" s="34"/>
      <c r="C387" s="134" t="s">
        <v>1272</v>
      </c>
      <c r="D387" s="134" t="s">
        <v>313</v>
      </c>
      <c r="E387" s="135" t="s">
        <v>8247</v>
      </c>
      <c r="F387" s="136" t="s">
        <v>8140</v>
      </c>
      <c r="G387" s="137" t="s">
        <v>2109</v>
      </c>
      <c r="H387" s="138">
        <v>8</v>
      </c>
      <c r="I387" s="139"/>
      <c r="J387" s="140">
        <f t="shared" si="50"/>
        <v>0</v>
      </c>
      <c r="K387" s="136" t="s">
        <v>43</v>
      </c>
      <c r="L387" s="34"/>
      <c r="M387" s="141" t="s">
        <v>43</v>
      </c>
      <c r="N387" s="142" t="s">
        <v>52</v>
      </c>
      <c r="P387" s="143">
        <f t="shared" si="51"/>
        <v>0</v>
      </c>
      <c r="Q387" s="143">
        <v>0</v>
      </c>
      <c r="R387" s="143">
        <f t="shared" si="52"/>
        <v>0</v>
      </c>
      <c r="S387" s="143">
        <v>0</v>
      </c>
      <c r="T387" s="144">
        <f t="shared" si="53"/>
        <v>0</v>
      </c>
      <c r="AR387" s="145" t="s">
        <v>318</v>
      </c>
      <c r="AT387" s="145" t="s">
        <v>313</v>
      </c>
      <c r="AU387" s="145" t="s">
        <v>96</v>
      </c>
      <c r="AY387" s="18" t="s">
        <v>311</v>
      </c>
      <c r="BE387" s="146">
        <f t="shared" si="54"/>
        <v>0</v>
      </c>
      <c r="BF387" s="146">
        <f t="shared" si="55"/>
        <v>0</v>
      </c>
      <c r="BG387" s="146">
        <f t="shared" si="56"/>
        <v>0</v>
      </c>
      <c r="BH387" s="146">
        <f t="shared" si="57"/>
        <v>0</v>
      </c>
      <c r="BI387" s="146">
        <f t="shared" si="58"/>
        <v>0</v>
      </c>
      <c r="BJ387" s="18" t="s">
        <v>88</v>
      </c>
      <c r="BK387" s="146">
        <f t="shared" si="59"/>
        <v>0</v>
      </c>
      <c r="BL387" s="18" t="s">
        <v>318</v>
      </c>
      <c r="BM387" s="145" t="s">
        <v>8248</v>
      </c>
    </row>
    <row r="388" spans="2:65" s="1" customFormat="1" ht="24.2" customHeight="1" x14ac:dyDescent="0.2">
      <c r="B388" s="34"/>
      <c r="C388" s="134" t="s">
        <v>1277</v>
      </c>
      <c r="D388" s="134" t="s">
        <v>313</v>
      </c>
      <c r="E388" s="135" t="s">
        <v>8249</v>
      </c>
      <c r="F388" s="136" t="s">
        <v>8250</v>
      </c>
      <c r="G388" s="137" t="s">
        <v>2033</v>
      </c>
      <c r="H388" s="138">
        <v>6</v>
      </c>
      <c r="I388" s="139"/>
      <c r="J388" s="140">
        <f t="shared" si="50"/>
        <v>0</v>
      </c>
      <c r="K388" s="136" t="s">
        <v>43</v>
      </c>
      <c r="L388" s="34"/>
      <c r="M388" s="141" t="s">
        <v>43</v>
      </c>
      <c r="N388" s="142" t="s">
        <v>52</v>
      </c>
      <c r="P388" s="143">
        <f t="shared" si="51"/>
        <v>0</v>
      </c>
      <c r="Q388" s="143">
        <v>0</v>
      </c>
      <c r="R388" s="143">
        <f t="shared" si="52"/>
        <v>0</v>
      </c>
      <c r="S388" s="143">
        <v>0</v>
      </c>
      <c r="T388" s="144">
        <f t="shared" si="53"/>
        <v>0</v>
      </c>
      <c r="AR388" s="145" t="s">
        <v>318</v>
      </c>
      <c r="AT388" s="145" t="s">
        <v>313</v>
      </c>
      <c r="AU388" s="145" t="s">
        <v>96</v>
      </c>
      <c r="AY388" s="18" t="s">
        <v>311</v>
      </c>
      <c r="BE388" s="146">
        <f t="shared" si="54"/>
        <v>0</v>
      </c>
      <c r="BF388" s="146">
        <f t="shared" si="55"/>
        <v>0</v>
      </c>
      <c r="BG388" s="146">
        <f t="shared" si="56"/>
        <v>0</v>
      </c>
      <c r="BH388" s="146">
        <f t="shared" si="57"/>
        <v>0</v>
      </c>
      <c r="BI388" s="146">
        <f t="shared" si="58"/>
        <v>0</v>
      </c>
      <c r="BJ388" s="18" t="s">
        <v>88</v>
      </c>
      <c r="BK388" s="146">
        <f t="shared" si="59"/>
        <v>0</v>
      </c>
      <c r="BL388" s="18" t="s">
        <v>318</v>
      </c>
      <c r="BM388" s="145" t="s">
        <v>8251</v>
      </c>
    </row>
    <row r="389" spans="2:65" s="1" customFormat="1" ht="19.5" x14ac:dyDescent="0.2">
      <c r="B389" s="34"/>
      <c r="D389" s="152" t="s">
        <v>668</v>
      </c>
      <c r="F389" s="182" t="s">
        <v>8252</v>
      </c>
      <c r="I389" s="149"/>
      <c r="L389" s="34"/>
      <c r="M389" s="150"/>
      <c r="T389" s="55"/>
      <c r="AT389" s="18" t="s">
        <v>668</v>
      </c>
      <c r="AU389" s="18" t="s">
        <v>96</v>
      </c>
    </row>
    <row r="390" spans="2:65" s="1" customFormat="1" ht="24.2" customHeight="1" x14ac:dyDescent="0.2">
      <c r="B390" s="34"/>
      <c r="C390" s="134" t="s">
        <v>1281</v>
      </c>
      <c r="D390" s="134" t="s">
        <v>313</v>
      </c>
      <c r="E390" s="135" t="s">
        <v>8253</v>
      </c>
      <c r="F390" s="136" t="s">
        <v>8254</v>
      </c>
      <c r="G390" s="137" t="s">
        <v>2033</v>
      </c>
      <c r="H390" s="138">
        <v>1</v>
      </c>
      <c r="I390" s="139"/>
      <c r="J390" s="140">
        <f>ROUND(I390*H390,2)</f>
        <v>0</v>
      </c>
      <c r="K390" s="136" t="s">
        <v>43</v>
      </c>
      <c r="L390" s="34"/>
      <c r="M390" s="141" t="s">
        <v>43</v>
      </c>
      <c r="N390" s="142" t="s">
        <v>52</v>
      </c>
      <c r="P390" s="143">
        <f>O390*H390</f>
        <v>0</v>
      </c>
      <c r="Q390" s="143">
        <v>0</v>
      </c>
      <c r="R390" s="143">
        <f>Q390*H390</f>
        <v>0</v>
      </c>
      <c r="S390" s="143">
        <v>0</v>
      </c>
      <c r="T390" s="144">
        <f>S390*H390</f>
        <v>0</v>
      </c>
      <c r="AR390" s="145" t="s">
        <v>318</v>
      </c>
      <c r="AT390" s="145" t="s">
        <v>313</v>
      </c>
      <c r="AU390" s="145" t="s">
        <v>96</v>
      </c>
      <c r="AY390" s="18" t="s">
        <v>311</v>
      </c>
      <c r="BE390" s="146">
        <f>IF(N390="základní",J390,0)</f>
        <v>0</v>
      </c>
      <c r="BF390" s="146">
        <f>IF(N390="snížená",J390,0)</f>
        <v>0</v>
      </c>
      <c r="BG390" s="146">
        <f>IF(N390="zákl. přenesená",J390,0)</f>
        <v>0</v>
      </c>
      <c r="BH390" s="146">
        <f>IF(N390="sníž. přenesená",J390,0)</f>
        <v>0</v>
      </c>
      <c r="BI390" s="146">
        <f>IF(N390="nulová",J390,0)</f>
        <v>0</v>
      </c>
      <c r="BJ390" s="18" t="s">
        <v>88</v>
      </c>
      <c r="BK390" s="146">
        <f>ROUND(I390*H390,2)</f>
        <v>0</v>
      </c>
      <c r="BL390" s="18" t="s">
        <v>318</v>
      </c>
      <c r="BM390" s="145" t="s">
        <v>8255</v>
      </c>
    </row>
    <row r="391" spans="2:65" s="1" customFormat="1" ht="19.5" x14ac:dyDescent="0.2">
      <c r="B391" s="34"/>
      <c r="D391" s="152" t="s">
        <v>668</v>
      </c>
      <c r="F391" s="182" t="s">
        <v>8256</v>
      </c>
      <c r="I391" s="149"/>
      <c r="L391" s="34"/>
      <c r="M391" s="150"/>
      <c r="T391" s="55"/>
      <c r="AT391" s="18" t="s">
        <v>668</v>
      </c>
      <c r="AU391" s="18" t="s">
        <v>96</v>
      </c>
    </row>
    <row r="392" spans="2:65" s="1" customFormat="1" ht="24.2" customHeight="1" x14ac:dyDescent="0.2">
      <c r="B392" s="34"/>
      <c r="C392" s="134" t="s">
        <v>1287</v>
      </c>
      <c r="D392" s="134" t="s">
        <v>313</v>
      </c>
      <c r="E392" s="135" t="s">
        <v>8257</v>
      </c>
      <c r="F392" s="136" t="s">
        <v>8258</v>
      </c>
      <c r="G392" s="137" t="s">
        <v>2033</v>
      </c>
      <c r="H392" s="138">
        <v>2</v>
      </c>
      <c r="I392" s="139"/>
      <c r="J392" s="140">
        <f>ROUND(I392*H392,2)</f>
        <v>0</v>
      </c>
      <c r="K392" s="136" t="s">
        <v>43</v>
      </c>
      <c r="L392" s="34"/>
      <c r="M392" s="141" t="s">
        <v>43</v>
      </c>
      <c r="N392" s="142" t="s">
        <v>52</v>
      </c>
      <c r="P392" s="143">
        <f>O392*H392</f>
        <v>0</v>
      </c>
      <c r="Q392" s="143">
        <v>0</v>
      </c>
      <c r="R392" s="143">
        <f>Q392*H392</f>
        <v>0</v>
      </c>
      <c r="S392" s="143">
        <v>0</v>
      </c>
      <c r="T392" s="144">
        <f>S392*H392</f>
        <v>0</v>
      </c>
      <c r="AR392" s="145" t="s">
        <v>318</v>
      </c>
      <c r="AT392" s="145" t="s">
        <v>313</v>
      </c>
      <c r="AU392" s="145" t="s">
        <v>96</v>
      </c>
      <c r="AY392" s="18" t="s">
        <v>311</v>
      </c>
      <c r="BE392" s="146">
        <f>IF(N392="základní",J392,0)</f>
        <v>0</v>
      </c>
      <c r="BF392" s="146">
        <f>IF(N392="snížená",J392,0)</f>
        <v>0</v>
      </c>
      <c r="BG392" s="146">
        <f>IF(N392="zákl. přenesená",J392,0)</f>
        <v>0</v>
      </c>
      <c r="BH392" s="146">
        <f>IF(N392="sníž. přenesená",J392,0)</f>
        <v>0</v>
      </c>
      <c r="BI392" s="146">
        <f>IF(N392="nulová",J392,0)</f>
        <v>0</v>
      </c>
      <c r="BJ392" s="18" t="s">
        <v>88</v>
      </c>
      <c r="BK392" s="146">
        <f>ROUND(I392*H392,2)</f>
        <v>0</v>
      </c>
      <c r="BL392" s="18" t="s">
        <v>318</v>
      </c>
      <c r="BM392" s="145" t="s">
        <v>8259</v>
      </c>
    </row>
    <row r="393" spans="2:65" s="1" customFormat="1" ht="19.5" x14ac:dyDescent="0.2">
      <c r="B393" s="34"/>
      <c r="D393" s="152" t="s">
        <v>668</v>
      </c>
      <c r="F393" s="182" t="s">
        <v>8260</v>
      </c>
      <c r="I393" s="149"/>
      <c r="L393" s="34"/>
      <c r="M393" s="150"/>
      <c r="T393" s="55"/>
      <c r="AT393" s="18" t="s">
        <v>668</v>
      </c>
      <c r="AU393" s="18" t="s">
        <v>96</v>
      </c>
    </row>
    <row r="394" spans="2:65" s="1" customFormat="1" ht="24.2" customHeight="1" x14ac:dyDescent="0.2">
      <c r="B394" s="34"/>
      <c r="C394" s="134" t="s">
        <v>1291</v>
      </c>
      <c r="D394" s="134" t="s">
        <v>313</v>
      </c>
      <c r="E394" s="135" t="s">
        <v>8261</v>
      </c>
      <c r="F394" s="136" t="s">
        <v>8262</v>
      </c>
      <c r="G394" s="137" t="s">
        <v>2033</v>
      </c>
      <c r="H394" s="138">
        <v>4</v>
      </c>
      <c r="I394" s="139"/>
      <c r="J394" s="140">
        <f>ROUND(I394*H394,2)</f>
        <v>0</v>
      </c>
      <c r="K394" s="136" t="s">
        <v>43</v>
      </c>
      <c r="L394" s="34"/>
      <c r="M394" s="141" t="s">
        <v>43</v>
      </c>
      <c r="N394" s="142" t="s">
        <v>52</v>
      </c>
      <c r="P394" s="143">
        <f>O394*H394</f>
        <v>0</v>
      </c>
      <c r="Q394" s="143">
        <v>0</v>
      </c>
      <c r="R394" s="143">
        <f>Q394*H394</f>
        <v>0</v>
      </c>
      <c r="S394" s="143">
        <v>0</v>
      </c>
      <c r="T394" s="144">
        <f>S394*H394</f>
        <v>0</v>
      </c>
      <c r="AR394" s="145" t="s">
        <v>318</v>
      </c>
      <c r="AT394" s="145" t="s">
        <v>313</v>
      </c>
      <c r="AU394" s="145" t="s">
        <v>96</v>
      </c>
      <c r="AY394" s="18" t="s">
        <v>311</v>
      </c>
      <c r="BE394" s="146">
        <f>IF(N394="základní",J394,0)</f>
        <v>0</v>
      </c>
      <c r="BF394" s="146">
        <f>IF(N394="snížená",J394,0)</f>
        <v>0</v>
      </c>
      <c r="BG394" s="146">
        <f>IF(N394="zákl. přenesená",J394,0)</f>
        <v>0</v>
      </c>
      <c r="BH394" s="146">
        <f>IF(N394="sníž. přenesená",J394,0)</f>
        <v>0</v>
      </c>
      <c r="BI394" s="146">
        <f>IF(N394="nulová",J394,0)</f>
        <v>0</v>
      </c>
      <c r="BJ394" s="18" t="s">
        <v>88</v>
      </c>
      <c r="BK394" s="146">
        <f>ROUND(I394*H394,2)</f>
        <v>0</v>
      </c>
      <c r="BL394" s="18" t="s">
        <v>318</v>
      </c>
      <c r="BM394" s="145" t="s">
        <v>8263</v>
      </c>
    </row>
    <row r="395" spans="2:65" s="1" customFormat="1" ht="19.5" x14ac:dyDescent="0.2">
      <c r="B395" s="34"/>
      <c r="D395" s="152" t="s">
        <v>668</v>
      </c>
      <c r="F395" s="182" t="s">
        <v>8264</v>
      </c>
      <c r="I395" s="149"/>
      <c r="L395" s="34"/>
      <c r="M395" s="150"/>
      <c r="T395" s="55"/>
      <c r="AT395" s="18" t="s">
        <v>668</v>
      </c>
      <c r="AU395" s="18" t="s">
        <v>96</v>
      </c>
    </row>
    <row r="396" spans="2:65" s="1" customFormat="1" ht="24.2" customHeight="1" x14ac:dyDescent="0.2">
      <c r="B396" s="34"/>
      <c r="C396" s="134" t="s">
        <v>1296</v>
      </c>
      <c r="D396" s="134" t="s">
        <v>313</v>
      </c>
      <c r="E396" s="135" t="s">
        <v>8265</v>
      </c>
      <c r="F396" s="136" t="s">
        <v>8266</v>
      </c>
      <c r="G396" s="137" t="s">
        <v>2033</v>
      </c>
      <c r="H396" s="138">
        <v>16</v>
      </c>
      <c r="I396" s="139"/>
      <c r="J396" s="140">
        <f>ROUND(I396*H396,2)</f>
        <v>0</v>
      </c>
      <c r="K396" s="136" t="s">
        <v>43</v>
      </c>
      <c r="L396" s="34"/>
      <c r="M396" s="141" t="s">
        <v>43</v>
      </c>
      <c r="N396" s="142" t="s">
        <v>52</v>
      </c>
      <c r="P396" s="143">
        <f>O396*H396</f>
        <v>0</v>
      </c>
      <c r="Q396" s="143">
        <v>0</v>
      </c>
      <c r="R396" s="143">
        <f>Q396*H396</f>
        <v>0</v>
      </c>
      <c r="S396" s="143">
        <v>0</v>
      </c>
      <c r="T396" s="144">
        <f>S396*H396</f>
        <v>0</v>
      </c>
      <c r="AR396" s="145" t="s">
        <v>318</v>
      </c>
      <c r="AT396" s="145" t="s">
        <v>313</v>
      </c>
      <c r="AU396" s="145" t="s">
        <v>96</v>
      </c>
      <c r="AY396" s="18" t="s">
        <v>311</v>
      </c>
      <c r="BE396" s="146">
        <f>IF(N396="základní",J396,0)</f>
        <v>0</v>
      </c>
      <c r="BF396" s="146">
        <f>IF(N396="snížená",J396,0)</f>
        <v>0</v>
      </c>
      <c r="BG396" s="146">
        <f>IF(N396="zákl. přenesená",J396,0)</f>
        <v>0</v>
      </c>
      <c r="BH396" s="146">
        <f>IF(N396="sníž. přenesená",J396,0)</f>
        <v>0</v>
      </c>
      <c r="BI396" s="146">
        <f>IF(N396="nulová",J396,0)</f>
        <v>0</v>
      </c>
      <c r="BJ396" s="18" t="s">
        <v>88</v>
      </c>
      <c r="BK396" s="146">
        <f>ROUND(I396*H396,2)</f>
        <v>0</v>
      </c>
      <c r="BL396" s="18" t="s">
        <v>318</v>
      </c>
      <c r="BM396" s="145" t="s">
        <v>8267</v>
      </c>
    </row>
    <row r="397" spans="2:65" s="1" customFormat="1" ht="19.5" x14ac:dyDescent="0.2">
      <c r="B397" s="34"/>
      <c r="D397" s="152" t="s">
        <v>668</v>
      </c>
      <c r="F397" s="182" t="s">
        <v>8268</v>
      </c>
      <c r="I397" s="149"/>
      <c r="L397" s="34"/>
      <c r="M397" s="150"/>
      <c r="T397" s="55"/>
      <c r="AT397" s="18" t="s">
        <v>668</v>
      </c>
      <c r="AU397" s="18" t="s">
        <v>96</v>
      </c>
    </row>
    <row r="398" spans="2:65" s="1" customFormat="1" ht="24.2" customHeight="1" x14ac:dyDescent="0.2">
      <c r="B398" s="34"/>
      <c r="C398" s="134" t="s">
        <v>1303</v>
      </c>
      <c r="D398" s="134" t="s">
        <v>313</v>
      </c>
      <c r="E398" s="135" t="s">
        <v>8269</v>
      </c>
      <c r="F398" s="136" t="s">
        <v>8266</v>
      </c>
      <c r="G398" s="137" t="s">
        <v>2033</v>
      </c>
      <c r="H398" s="138">
        <v>2</v>
      </c>
      <c r="I398" s="139"/>
      <c r="J398" s="140">
        <f>ROUND(I398*H398,2)</f>
        <v>0</v>
      </c>
      <c r="K398" s="136" t="s">
        <v>43</v>
      </c>
      <c r="L398" s="34"/>
      <c r="M398" s="141" t="s">
        <v>43</v>
      </c>
      <c r="N398" s="142" t="s">
        <v>52</v>
      </c>
      <c r="P398" s="143">
        <f>O398*H398</f>
        <v>0</v>
      </c>
      <c r="Q398" s="143">
        <v>0</v>
      </c>
      <c r="R398" s="143">
        <f>Q398*H398</f>
        <v>0</v>
      </c>
      <c r="S398" s="143">
        <v>0</v>
      </c>
      <c r="T398" s="144">
        <f>S398*H398</f>
        <v>0</v>
      </c>
      <c r="AR398" s="145" t="s">
        <v>318</v>
      </c>
      <c r="AT398" s="145" t="s">
        <v>313</v>
      </c>
      <c r="AU398" s="145" t="s">
        <v>96</v>
      </c>
      <c r="AY398" s="18" t="s">
        <v>311</v>
      </c>
      <c r="BE398" s="146">
        <f>IF(N398="základní",J398,0)</f>
        <v>0</v>
      </c>
      <c r="BF398" s="146">
        <f>IF(N398="snížená",J398,0)</f>
        <v>0</v>
      </c>
      <c r="BG398" s="146">
        <f>IF(N398="zákl. přenesená",J398,0)</f>
        <v>0</v>
      </c>
      <c r="BH398" s="146">
        <f>IF(N398="sníž. přenesená",J398,0)</f>
        <v>0</v>
      </c>
      <c r="BI398" s="146">
        <f>IF(N398="nulová",J398,0)</f>
        <v>0</v>
      </c>
      <c r="BJ398" s="18" t="s">
        <v>88</v>
      </c>
      <c r="BK398" s="146">
        <f>ROUND(I398*H398,2)</f>
        <v>0</v>
      </c>
      <c r="BL398" s="18" t="s">
        <v>318</v>
      </c>
      <c r="BM398" s="145" t="s">
        <v>8270</v>
      </c>
    </row>
    <row r="399" spans="2:65" s="1" customFormat="1" ht="19.5" x14ac:dyDescent="0.2">
      <c r="B399" s="34"/>
      <c r="D399" s="152" t="s">
        <v>668</v>
      </c>
      <c r="F399" s="182" t="s">
        <v>8271</v>
      </c>
      <c r="I399" s="149"/>
      <c r="L399" s="34"/>
      <c r="M399" s="150"/>
      <c r="T399" s="55"/>
      <c r="AT399" s="18" t="s">
        <v>668</v>
      </c>
      <c r="AU399" s="18" t="s">
        <v>96</v>
      </c>
    </row>
    <row r="400" spans="2:65" s="1" customFormat="1" ht="24.2" customHeight="1" x14ac:dyDescent="0.2">
      <c r="B400" s="34"/>
      <c r="C400" s="134" t="s">
        <v>1308</v>
      </c>
      <c r="D400" s="134" t="s">
        <v>313</v>
      </c>
      <c r="E400" s="135" t="s">
        <v>8272</v>
      </c>
      <c r="F400" s="136" t="s">
        <v>8273</v>
      </c>
      <c r="G400" s="137" t="s">
        <v>2033</v>
      </c>
      <c r="H400" s="138">
        <v>2</v>
      </c>
      <c r="I400" s="139"/>
      <c r="J400" s="140">
        <f>ROUND(I400*H400,2)</f>
        <v>0</v>
      </c>
      <c r="K400" s="136" t="s">
        <v>43</v>
      </c>
      <c r="L400" s="34"/>
      <c r="M400" s="141" t="s">
        <v>43</v>
      </c>
      <c r="N400" s="142" t="s">
        <v>52</v>
      </c>
      <c r="P400" s="143">
        <f>O400*H400</f>
        <v>0</v>
      </c>
      <c r="Q400" s="143">
        <v>0</v>
      </c>
      <c r="R400" s="143">
        <f>Q400*H400</f>
        <v>0</v>
      </c>
      <c r="S400" s="143">
        <v>0</v>
      </c>
      <c r="T400" s="144">
        <f>S400*H400</f>
        <v>0</v>
      </c>
      <c r="AR400" s="145" t="s">
        <v>318</v>
      </c>
      <c r="AT400" s="145" t="s">
        <v>313</v>
      </c>
      <c r="AU400" s="145" t="s">
        <v>96</v>
      </c>
      <c r="AY400" s="18" t="s">
        <v>311</v>
      </c>
      <c r="BE400" s="146">
        <f>IF(N400="základní",J400,0)</f>
        <v>0</v>
      </c>
      <c r="BF400" s="146">
        <f>IF(N400="snížená",J400,0)</f>
        <v>0</v>
      </c>
      <c r="BG400" s="146">
        <f>IF(N400="zákl. přenesená",J400,0)</f>
        <v>0</v>
      </c>
      <c r="BH400" s="146">
        <f>IF(N400="sníž. přenesená",J400,0)</f>
        <v>0</v>
      </c>
      <c r="BI400" s="146">
        <f>IF(N400="nulová",J400,0)</f>
        <v>0</v>
      </c>
      <c r="BJ400" s="18" t="s">
        <v>88</v>
      </c>
      <c r="BK400" s="146">
        <f>ROUND(I400*H400,2)</f>
        <v>0</v>
      </c>
      <c r="BL400" s="18" t="s">
        <v>318</v>
      </c>
      <c r="BM400" s="145" t="s">
        <v>8274</v>
      </c>
    </row>
    <row r="401" spans="2:65" s="11" customFormat="1" ht="20.85" customHeight="1" x14ac:dyDescent="0.2">
      <c r="B401" s="122"/>
      <c r="D401" s="123" t="s">
        <v>80</v>
      </c>
      <c r="E401" s="132" t="s">
        <v>8275</v>
      </c>
      <c r="F401" s="132" t="s">
        <v>8276</v>
      </c>
      <c r="I401" s="125"/>
      <c r="J401" s="133">
        <f>BK401</f>
        <v>0</v>
      </c>
      <c r="L401" s="122"/>
      <c r="M401" s="127"/>
      <c r="P401" s="128">
        <f>SUM(P402:P420)</f>
        <v>0</v>
      </c>
      <c r="R401" s="128">
        <f>SUM(R402:R420)</f>
        <v>0</v>
      </c>
      <c r="T401" s="129">
        <f>SUM(T402:T420)</f>
        <v>0</v>
      </c>
      <c r="AR401" s="123" t="s">
        <v>88</v>
      </c>
      <c r="AT401" s="130" t="s">
        <v>80</v>
      </c>
      <c r="AU401" s="130" t="s">
        <v>90</v>
      </c>
      <c r="AY401" s="123" t="s">
        <v>311</v>
      </c>
      <c r="BK401" s="131">
        <f>SUM(BK402:BK420)</f>
        <v>0</v>
      </c>
    </row>
    <row r="402" spans="2:65" s="1" customFormat="1" ht="16.5" customHeight="1" x14ac:dyDescent="0.2">
      <c r="B402" s="34"/>
      <c r="C402" s="134" t="s">
        <v>1312</v>
      </c>
      <c r="D402" s="134" t="s">
        <v>313</v>
      </c>
      <c r="E402" s="135" t="s">
        <v>8277</v>
      </c>
      <c r="F402" s="136" t="s">
        <v>8200</v>
      </c>
      <c r="G402" s="137" t="s">
        <v>2199</v>
      </c>
      <c r="H402" s="138">
        <v>30</v>
      </c>
      <c r="I402" s="139"/>
      <c r="J402" s="140">
        <f t="shared" ref="J402:J418" si="60">ROUND(I402*H402,2)</f>
        <v>0</v>
      </c>
      <c r="K402" s="136" t="s">
        <v>43</v>
      </c>
      <c r="L402" s="34"/>
      <c r="M402" s="141" t="s">
        <v>43</v>
      </c>
      <c r="N402" s="142" t="s">
        <v>52</v>
      </c>
      <c r="P402" s="143">
        <f t="shared" ref="P402:P418" si="61">O402*H402</f>
        <v>0</v>
      </c>
      <c r="Q402" s="143">
        <v>0</v>
      </c>
      <c r="R402" s="143">
        <f t="shared" ref="R402:R418" si="62">Q402*H402</f>
        <v>0</v>
      </c>
      <c r="S402" s="143">
        <v>0</v>
      </c>
      <c r="T402" s="144">
        <f t="shared" ref="T402:T418" si="63">S402*H402</f>
        <v>0</v>
      </c>
      <c r="AR402" s="145" t="s">
        <v>318</v>
      </c>
      <c r="AT402" s="145" t="s">
        <v>313</v>
      </c>
      <c r="AU402" s="145" t="s">
        <v>96</v>
      </c>
      <c r="AY402" s="18" t="s">
        <v>311</v>
      </c>
      <c r="BE402" s="146">
        <f t="shared" ref="BE402:BE418" si="64">IF(N402="základní",J402,0)</f>
        <v>0</v>
      </c>
      <c r="BF402" s="146">
        <f t="shared" ref="BF402:BF418" si="65">IF(N402="snížená",J402,0)</f>
        <v>0</v>
      </c>
      <c r="BG402" s="146">
        <f t="shared" ref="BG402:BG418" si="66">IF(N402="zákl. přenesená",J402,0)</f>
        <v>0</v>
      </c>
      <c r="BH402" s="146">
        <f t="shared" ref="BH402:BH418" si="67">IF(N402="sníž. přenesená",J402,0)</f>
        <v>0</v>
      </c>
      <c r="BI402" s="146">
        <f t="shared" ref="BI402:BI418" si="68">IF(N402="nulová",J402,0)</f>
        <v>0</v>
      </c>
      <c r="BJ402" s="18" t="s">
        <v>88</v>
      </c>
      <c r="BK402" s="146">
        <f t="shared" ref="BK402:BK418" si="69">ROUND(I402*H402,2)</f>
        <v>0</v>
      </c>
      <c r="BL402" s="18" t="s">
        <v>318</v>
      </c>
      <c r="BM402" s="145" t="s">
        <v>8278</v>
      </c>
    </row>
    <row r="403" spans="2:65" s="1" customFormat="1" ht="21.75" customHeight="1" x14ac:dyDescent="0.2">
      <c r="B403" s="34"/>
      <c r="C403" s="134" t="s">
        <v>1317</v>
      </c>
      <c r="D403" s="134" t="s">
        <v>313</v>
      </c>
      <c r="E403" s="135" t="s">
        <v>8279</v>
      </c>
      <c r="F403" s="136" t="s">
        <v>8203</v>
      </c>
      <c r="G403" s="137" t="s">
        <v>2109</v>
      </c>
      <c r="H403" s="138">
        <v>4</v>
      </c>
      <c r="I403" s="139"/>
      <c r="J403" s="140">
        <f t="shared" si="60"/>
        <v>0</v>
      </c>
      <c r="K403" s="136" t="s">
        <v>43</v>
      </c>
      <c r="L403" s="34"/>
      <c r="M403" s="141" t="s">
        <v>43</v>
      </c>
      <c r="N403" s="142" t="s">
        <v>52</v>
      </c>
      <c r="P403" s="143">
        <f t="shared" si="61"/>
        <v>0</v>
      </c>
      <c r="Q403" s="143">
        <v>0</v>
      </c>
      <c r="R403" s="143">
        <f t="shared" si="62"/>
        <v>0</v>
      </c>
      <c r="S403" s="143">
        <v>0</v>
      </c>
      <c r="T403" s="144">
        <f t="shared" si="63"/>
        <v>0</v>
      </c>
      <c r="AR403" s="145" t="s">
        <v>318</v>
      </c>
      <c r="AT403" s="145" t="s">
        <v>313</v>
      </c>
      <c r="AU403" s="145" t="s">
        <v>96</v>
      </c>
      <c r="AY403" s="18" t="s">
        <v>311</v>
      </c>
      <c r="BE403" s="146">
        <f t="shared" si="64"/>
        <v>0</v>
      </c>
      <c r="BF403" s="146">
        <f t="shared" si="65"/>
        <v>0</v>
      </c>
      <c r="BG403" s="146">
        <f t="shared" si="66"/>
        <v>0</v>
      </c>
      <c r="BH403" s="146">
        <f t="shared" si="67"/>
        <v>0</v>
      </c>
      <c r="BI403" s="146">
        <f t="shared" si="68"/>
        <v>0</v>
      </c>
      <c r="BJ403" s="18" t="s">
        <v>88</v>
      </c>
      <c r="BK403" s="146">
        <f t="shared" si="69"/>
        <v>0</v>
      </c>
      <c r="BL403" s="18" t="s">
        <v>318</v>
      </c>
      <c r="BM403" s="145" t="s">
        <v>8280</v>
      </c>
    </row>
    <row r="404" spans="2:65" s="1" customFormat="1" ht="16.5" customHeight="1" x14ac:dyDescent="0.2">
      <c r="B404" s="34"/>
      <c r="C404" s="134" t="s">
        <v>1322</v>
      </c>
      <c r="D404" s="134" t="s">
        <v>313</v>
      </c>
      <c r="E404" s="135" t="s">
        <v>8281</v>
      </c>
      <c r="F404" s="136" t="s">
        <v>8282</v>
      </c>
      <c r="G404" s="137" t="s">
        <v>2109</v>
      </c>
      <c r="H404" s="138">
        <v>3</v>
      </c>
      <c r="I404" s="139"/>
      <c r="J404" s="140">
        <f t="shared" si="60"/>
        <v>0</v>
      </c>
      <c r="K404" s="136" t="s">
        <v>43</v>
      </c>
      <c r="L404" s="34"/>
      <c r="M404" s="141" t="s">
        <v>43</v>
      </c>
      <c r="N404" s="142" t="s">
        <v>52</v>
      </c>
      <c r="P404" s="143">
        <f t="shared" si="61"/>
        <v>0</v>
      </c>
      <c r="Q404" s="143">
        <v>0</v>
      </c>
      <c r="R404" s="143">
        <f t="shared" si="62"/>
        <v>0</v>
      </c>
      <c r="S404" s="143">
        <v>0</v>
      </c>
      <c r="T404" s="144">
        <f t="shared" si="63"/>
        <v>0</v>
      </c>
      <c r="AR404" s="145" t="s">
        <v>318</v>
      </c>
      <c r="AT404" s="145" t="s">
        <v>313</v>
      </c>
      <c r="AU404" s="145" t="s">
        <v>96</v>
      </c>
      <c r="AY404" s="18" t="s">
        <v>311</v>
      </c>
      <c r="BE404" s="146">
        <f t="shared" si="64"/>
        <v>0</v>
      </c>
      <c r="BF404" s="146">
        <f t="shared" si="65"/>
        <v>0</v>
      </c>
      <c r="BG404" s="146">
        <f t="shared" si="66"/>
        <v>0</v>
      </c>
      <c r="BH404" s="146">
        <f t="shared" si="67"/>
        <v>0</v>
      </c>
      <c r="BI404" s="146">
        <f t="shared" si="68"/>
        <v>0</v>
      </c>
      <c r="BJ404" s="18" t="s">
        <v>88</v>
      </c>
      <c r="BK404" s="146">
        <f t="shared" si="69"/>
        <v>0</v>
      </c>
      <c r="BL404" s="18" t="s">
        <v>318</v>
      </c>
      <c r="BM404" s="145" t="s">
        <v>8283</v>
      </c>
    </row>
    <row r="405" spans="2:65" s="1" customFormat="1" ht="16.5" customHeight="1" x14ac:dyDescent="0.2">
      <c r="B405" s="34"/>
      <c r="C405" s="134" t="s">
        <v>1329</v>
      </c>
      <c r="D405" s="134" t="s">
        <v>313</v>
      </c>
      <c r="E405" s="135" t="s">
        <v>8284</v>
      </c>
      <c r="F405" s="136" t="s">
        <v>8285</v>
      </c>
      <c r="G405" s="137" t="s">
        <v>2109</v>
      </c>
      <c r="H405" s="138">
        <v>2</v>
      </c>
      <c r="I405" s="139"/>
      <c r="J405" s="140">
        <f t="shared" si="60"/>
        <v>0</v>
      </c>
      <c r="K405" s="136" t="s">
        <v>43</v>
      </c>
      <c r="L405" s="34"/>
      <c r="M405" s="141" t="s">
        <v>43</v>
      </c>
      <c r="N405" s="142" t="s">
        <v>52</v>
      </c>
      <c r="P405" s="143">
        <f t="shared" si="61"/>
        <v>0</v>
      </c>
      <c r="Q405" s="143">
        <v>0</v>
      </c>
      <c r="R405" s="143">
        <f t="shared" si="62"/>
        <v>0</v>
      </c>
      <c r="S405" s="143">
        <v>0</v>
      </c>
      <c r="T405" s="144">
        <f t="shared" si="63"/>
        <v>0</v>
      </c>
      <c r="AR405" s="145" t="s">
        <v>318</v>
      </c>
      <c r="AT405" s="145" t="s">
        <v>313</v>
      </c>
      <c r="AU405" s="145" t="s">
        <v>96</v>
      </c>
      <c r="AY405" s="18" t="s">
        <v>311</v>
      </c>
      <c r="BE405" s="146">
        <f t="shared" si="64"/>
        <v>0</v>
      </c>
      <c r="BF405" s="146">
        <f t="shared" si="65"/>
        <v>0</v>
      </c>
      <c r="BG405" s="146">
        <f t="shared" si="66"/>
        <v>0</v>
      </c>
      <c r="BH405" s="146">
        <f t="shared" si="67"/>
        <v>0</v>
      </c>
      <c r="BI405" s="146">
        <f t="shared" si="68"/>
        <v>0</v>
      </c>
      <c r="BJ405" s="18" t="s">
        <v>88</v>
      </c>
      <c r="BK405" s="146">
        <f t="shared" si="69"/>
        <v>0</v>
      </c>
      <c r="BL405" s="18" t="s">
        <v>318</v>
      </c>
      <c r="BM405" s="145" t="s">
        <v>8286</v>
      </c>
    </row>
    <row r="406" spans="2:65" s="1" customFormat="1" ht="16.5" customHeight="1" x14ac:dyDescent="0.2">
      <c r="B406" s="34"/>
      <c r="C406" s="134" t="s">
        <v>1334</v>
      </c>
      <c r="D406" s="134" t="s">
        <v>313</v>
      </c>
      <c r="E406" s="135" t="s">
        <v>8287</v>
      </c>
      <c r="F406" s="136" t="s">
        <v>8288</v>
      </c>
      <c r="G406" s="137" t="s">
        <v>2109</v>
      </c>
      <c r="H406" s="138">
        <v>4</v>
      </c>
      <c r="I406" s="139"/>
      <c r="J406" s="140">
        <f t="shared" si="60"/>
        <v>0</v>
      </c>
      <c r="K406" s="136" t="s">
        <v>43</v>
      </c>
      <c r="L406" s="34"/>
      <c r="M406" s="141" t="s">
        <v>43</v>
      </c>
      <c r="N406" s="142" t="s">
        <v>52</v>
      </c>
      <c r="P406" s="143">
        <f t="shared" si="61"/>
        <v>0</v>
      </c>
      <c r="Q406" s="143">
        <v>0</v>
      </c>
      <c r="R406" s="143">
        <f t="shared" si="62"/>
        <v>0</v>
      </c>
      <c r="S406" s="143">
        <v>0</v>
      </c>
      <c r="T406" s="144">
        <f t="shared" si="63"/>
        <v>0</v>
      </c>
      <c r="AR406" s="145" t="s">
        <v>318</v>
      </c>
      <c r="AT406" s="145" t="s">
        <v>313</v>
      </c>
      <c r="AU406" s="145" t="s">
        <v>96</v>
      </c>
      <c r="AY406" s="18" t="s">
        <v>311</v>
      </c>
      <c r="BE406" s="146">
        <f t="shared" si="64"/>
        <v>0</v>
      </c>
      <c r="BF406" s="146">
        <f t="shared" si="65"/>
        <v>0</v>
      </c>
      <c r="BG406" s="146">
        <f t="shared" si="66"/>
        <v>0</v>
      </c>
      <c r="BH406" s="146">
        <f t="shared" si="67"/>
        <v>0</v>
      </c>
      <c r="BI406" s="146">
        <f t="shared" si="68"/>
        <v>0</v>
      </c>
      <c r="BJ406" s="18" t="s">
        <v>88</v>
      </c>
      <c r="BK406" s="146">
        <f t="shared" si="69"/>
        <v>0</v>
      </c>
      <c r="BL406" s="18" t="s">
        <v>318</v>
      </c>
      <c r="BM406" s="145" t="s">
        <v>8289</v>
      </c>
    </row>
    <row r="407" spans="2:65" s="1" customFormat="1" ht="16.5" customHeight="1" x14ac:dyDescent="0.2">
      <c r="B407" s="34"/>
      <c r="C407" s="134" t="s">
        <v>1340</v>
      </c>
      <c r="D407" s="134" t="s">
        <v>313</v>
      </c>
      <c r="E407" s="135" t="s">
        <v>8290</v>
      </c>
      <c r="F407" s="136" t="s">
        <v>8291</v>
      </c>
      <c r="G407" s="137" t="s">
        <v>2109</v>
      </c>
      <c r="H407" s="138">
        <v>4</v>
      </c>
      <c r="I407" s="139"/>
      <c r="J407" s="140">
        <f t="shared" si="60"/>
        <v>0</v>
      </c>
      <c r="K407" s="136" t="s">
        <v>43</v>
      </c>
      <c r="L407" s="34"/>
      <c r="M407" s="141" t="s">
        <v>43</v>
      </c>
      <c r="N407" s="142" t="s">
        <v>52</v>
      </c>
      <c r="P407" s="143">
        <f t="shared" si="61"/>
        <v>0</v>
      </c>
      <c r="Q407" s="143">
        <v>0</v>
      </c>
      <c r="R407" s="143">
        <f t="shared" si="62"/>
        <v>0</v>
      </c>
      <c r="S407" s="143">
        <v>0</v>
      </c>
      <c r="T407" s="144">
        <f t="shared" si="63"/>
        <v>0</v>
      </c>
      <c r="AR407" s="145" t="s">
        <v>318</v>
      </c>
      <c r="AT407" s="145" t="s">
        <v>313</v>
      </c>
      <c r="AU407" s="145" t="s">
        <v>96</v>
      </c>
      <c r="AY407" s="18" t="s">
        <v>311</v>
      </c>
      <c r="BE407" s="146">
        <f t="shared" si="64"/>
        <v>0</v>
      </c>
      <c r="BF407" s="146">
        <f t="shared" si="65"/>
        <v>0</v>
      </c>
      <c r="BG407" s="146">
        <f t="shared" si="66"/>
        <v>0</v>
      </c>
      <c r="BH407" s="146">
        <f t="shared" si="67"/>
        <v>0</v>
      </c>
      <c r="BI407" s="146">
        <f t="shared" si="68"/>
        <v>0</v>
      </c>
      <c r="BJ407" s="18" t="s">
        <v>88</v>
      </c>
      <c r="BK407" s="146">
        <f t="shared" si="69"/>
        <v>0</v>
      </c>
      <c r="BL407" s="18" t="s">
        <v>318</v>
      </c>
      <c r="BM407" s="145" t="s">
        <v>8292</v>
      </c>
    </row>
    <row r="408" spans="2:65" s="1" customFormat="1" ht="21.75" customHeight="1" x14ac:dyDescent="0.2">
      <c r="B408" s="34"/>
      <c r="C408" s="134" t="s">
        <v>1346</v>
      </c>
      <c r="D408" s="134" t="s">
        <v>313</v>
      </c>
      <c r="E408" s="135" t="s">
        <v>8293</v>
      </c>
      <c r="F408" s="136" t="s">
        <v>7996</v>
      </c>
      <c r="G408" s="137" t="s">
        <v>2109</v>
      </c>
      <c r="H408" s="138">
        <v>18</v>
      </c>
      <c r="I408" s="139"/>
      <c r="J408" s="140">
        <f t="shared" si="60"/>
        <v>0</v>
      </c>
      <c r="K408" s="136" t="s">
        <v>43</v>
      </c>
      <c r="L408" s="34"/>
      <c r="M408" s="141" t="s">
        <v>43</v>
      </c>
      <c r="N408" s="142" t="s">
        <v>52</v>
      </c>
      <c r="P408" s="143">
        <f t="shared" si="61"/>
        <v>0</v>
      </c>
      <c r="Q408" s="143">
        <v>0</v>
      </c>
      <c r="R408" s="143">
        <f t="shared" si="62"/>
        <v>0</v>
      </c>
      <c r="S408" s="143">
        <v>0</v>
      </c>
      <c r="T408" s="144">
        <f t="shared" si="63"/>
        <v>0</v>
      </c>
      <c r="AR408" s="145" t="s">
        <v>318</v>
      </c>
      <c r="AT408" s="145" t="s">
        <v>313</v>
      </c>
      <c r="AU408" s="145" t="s">
        <v>96</v>
      </c>
      <c r="AY408" s="18" t="s">
        <v>311</v>
      </c>
      <c r="BE408" s="146">
        <f t="shared" si="64"/>
        <v>0</v>
      </c>
      <c r="BF408" s="146">
        <f t="shared" si="65"/>
        <v>0</v>
      </c>
      <c r="BG408" s="146">
        <f t="shared" si="66"/>
        <v>0</v>
      </c>
      <c r="BH408" s="146">
        <f t="shared" si="67"/>
        <v>0</v>
      </c>
      <c r="BI408" s="146">
        <f t="shared" si="68"/>
        <v>0</v>
      </c>
      <c r="BJ408" s="18" t="s">
        <v>88</v>
      </c>
      <c r="BK408" s="146">
        <f t="shared" si="69"/>
        <v>0</v>
      </c>
      <c r="BL408" s="18" t="s">
        <v>318</v>
      </c>
      <c r="BM408" s="145" t="s">
        <v>8294</v>
      </c>
    </row>
    <row r="409" spans="2:65" s="1" customFormat="1" ht="21.75" customHeight="1" x14ac:dyDescent="0.2">
      <c r="B409" s="34"/>
      <c r="C409" s="134" t="s">
        <v>1353</v>
      </c>
      <c r="D409" s="134" t="s">
        <v>313</v>
      </c>
      <c r="E409" s="135" t="s">
        <v>8295</v>
      </c>
      <c r="F409" s="136" t="s">
        <v>8128</v>
      </c>
      <c r="G409" s="137" t="s">
        <v>2109</v>
      </c>
      <c r="H409" s="138">
        <v>2</v>
      </c>
      <c r="I409" s="139"/>
      <c r="J409" s="140">
        <f t="shared" si="60"/>
        <v>0</v>
      </c>
      <c r="K409" s="136" t="s">
        <v>43</v>
      </c>
      <c r="L409" s="34"/>
      <c r="M409" s="141" t="s">
        <v>43</v>
      </c>
      <c r="N409" s="142" t="s">
        <v>52</v>
      </c>
      <c r="P409" s="143">
        <f t="shared" si="61"/>
        <v>0</v>
      </c>
      <c r="Q409" s="143">
        <v>0</v>
      </c>
      <c r="R409" s="143">
        <f t="shared" si="62"/>
        <v>0</v>
      </c>
      <c r="S409" s="143">
        <v>0</v>
      </c>
      <c r="T409" s="144">
        <f t="shared" si="63"/>
        <v>0</v>
      </c>
      <c r="AR409" s="145" t="s">
        <v>318</v>
      </c>
      <c r="AT409" s="145" t="s">
        <v>313</v>
      </c>
      <c r="AU409" s="145" t="s">
        <v>96</v>
      </c>
      <c r="AY409" s="18" t="s">
        <v>311</v>
      </c>
      <c r="BE409" s="146">
        <f t="shared" si="64"/>
        <v>0</v>
      </c>
      <c r="BF409" s="146">
        <f t="shared" si="65"/>
        <v>0</v>
      </c>
      <c r="BG409" s="146">
        <f t="shared" si="66"/>
        <v>0</v>
      </c>
      <c r="BH409" s="146">
        <f t="shared" si="67"/>
        <v>0</v>
      </c>
      <c r="BI409" s="146">
        <f t="shared" si="68"/>
        <v>0</v>
      </c>
      <c r="BJ409" s="18" t="s">
        <v>88</v>
      </c>
      <c r="BK409" s="146">
        <f t="shared" si="69"/>
        <v>0</v>
      </c>
      <c r="BL409" s="18" t="s">
        <v>318</v>
      </c>
      <c r="BM409" s="145" t="s">
        <v>8296</v>
      </c>
    </row>
    <row r="410" spans="2:65" s="1" customFormat="1" ht="21.75" customHeight="1" x14ac:dyDescent="0.2">
      <c r="B410" s="34"/>
      <c r="C410" s="134" t="s">
        <v>1359</v>
      </c>
      <c r="D410" s="134" t="s">
        <v>313</v>
      </c>
      <c r="E410" s="135" t="s">
        <v>8297</v>
      </c>
      <c r="F410" s="136" t="s">
        <v>8225</v>
      </c>
      <c r="G410" s="137" t="s">
        <v>2109</v>
      </c>
      <c r="H410" s="138">
        <v>2</v>
      </c>
      <c r="I410" s="139"/>
      <c r="J410" s="140">
        <f t="shared" si="60"/>
        <v>0</v>
      </c>
      <c r="K410" s="136" t="s">
        <v>43</v>
      </c>
      <c r="L410" s="34"/>
      <c r="M410" s="141" t="s">
        <v>43</v>
      </c>
      <c r="N410" s="142" t="s">
        <v>52</v>
      </c>
      <c r="P410" s="143">
        <f t="shared" si="61"/>
        <v>0</v>
      </c>
      <c r="Q410" s="143">
        <v>0</v>
      </c>
      <c r="R410" s="143">
        <f t="shared" si="62"/>
        <v>0</v>
      </c>
      <c r="S410" s="143">
        <v>0</v>
      </c>
      <c r="T410" s="144">
        <f t="shared" si="63"/>
        <v>0</v>
      </c>
      <c r="AR410" s="145" t="s">
        <v>318</v>
      </c>
      <c r="AT410" s="145" t="s">
        <v>313</v>
      </c>
      <c r="AU410" s="145" t="s">
        <v>96</v>
      </c>
      <c r="AY410" s="18" t="s">
        <v>311</v>
      </c>
      <c r="BE410" s="146">
        <f t="shared" si="64"/>
        <v>0</v>
      </c>
      <c r="BF410" s="146">
        <f t="shared" si="65"/>
        <v>0</v>
      </c>
      <c r="BG410" s="146">
        <f t="shared" si="66"/>
        <v>0</v>
      </c>
      <c r="BH410" s="146">
        <f t="shared" si="67"/>
        <v>0</v>
      </c>
      <c r="BI410" s="146">
        <f t="shared" si="68"/>
        <v>0</v>
      </c>
      <c r="BJ410" s="18" t="s">
        <v>88</v>
      </c>
      <c r="BK410" s="146">
        <f t="shared" si="69"/>
        <v>0</v>
      </c>
      <c r="BL410" s="18" t="s">
        <v>318</v>
      </c>
      <c r="BM410" s="145" t="s">
        <v>8298</v>
      </c>
    </row>
    <row r="411" spans="2:65" s="1" customFormat="1" ht="16.5" customHeight="1" x14ac:dyDescent="0.2">
      <c r="B411" s="34"/>
      <c r="C411" s="134" t="s">
        <v>1366</v>
      </c>
      <c r="D411" s="134" t="s">
        <v>313</v>
      </c>
      <c r="E411" s="135" t="s">
        <v>8299</v>
      </c>
      <c r="F411" s="136" t="s">
        <v>8300</v>
      </c>
      <c r="G411" s="137" t="s">
        <v>2033</v>
      </c>
      <c r="H411" s="138">
        <v>2</v>
      </c>
      <c r="I411" s="139"/>
      <c r="J411" s="140">
        <f t="shared" si="60"/>
        <v>0</v>
      </c>
      <c r="K411" s="136" t="s">
        <v>43</v>
      </c>
      <c r="L411" s="34"/>
      <c r="M411" s="141" t="s">
        <v>43</v>
      </c>
      <c r="N411" s="142" t="s">
        <v>52</v>
      </c>
      <c r="P411" s="143">
        <f t="shared" si="61"/>
        <v>0</v>
      </c>
      <c r="Q411" s="143">
        <v>0</v>
      </c>
      <c r="R411" s="143">
        <f t="shared" si="62"/>
        <v>0</v>
      </c>
      <c r="S411" s="143">
        <v>0</v>
      </c>
      <c r="T411" s="144">
        <f t="shared" si="63"/>
        <v>0</v>
      </c>
      <c r="AR411" s="145" t="s">
        <v>318</v>
      </c>
      <c r="AT411" s="145" t="s">
        <v>313</v>
      </c>
      <c r="AU411" s="145" t="s">
        <v>96</v>
      </c>
      <c r="AY411" s="18" t="s">
        <v>311</v>
      </c>
      <c r="BE411" s="146">
        <f t="shared" si="64"/>
        <v>0</v>
      </c>
      <c r="BF411" s="146">
        <f t="shared" si="65"/>
        <v>0</v>
      </c>
      <c r="BG411" s="146">
        <f t="shared" si="66"/>
        <v>0</v>
      </c>
      <c r="BH411" s="146">
        <f t="shared" si="67"/>
        <v>0</v>
      </c>
      <c r="BI411" s="146">
        <f t="shared" si="68"/>
        <v>0</v>
      </c>
      <c r="BJ411" s="18" t="s">
        <v>88</v>
      </c>
      <c r="BK411" s="146">
        <f t="shared" si="69"/>
        <v>0</v>
      </c>
      <c r="BL411" s="18" t="s">
        <v>318</v>
      </c>
      <c r="BM411" s="145" t="s">
        <v>8301</v>
      </c>
    </row>
    <row r="412" spans="2:65" s="1" customFormat="1" ht="33" customHeight="1" x14ac:dyDescent="0.2">
      <c r="B412" s="34"/>
      <c r="C412" s="134" t="s">
        <v>1371</v>
      </c>
      <c r="D412" s="134" t="s">
        <v>313</v>
      </c>
      <c r="E412" s="135" t="s">
        <v>8302</v>
      </c>
      <c r="F412" s="136" t="s">
        <v>8229</v>
      </c>
      <c r="G412" s="137" t="s">
        <v>2033</v>
      </c>
      <c r="H412" s="138">
        <v>9</v>
      </c>
      <c r="I412" s="139"/>
      <c r="J412" s="140">
        <f t="shared" si="60"/>
        <v>0</v>
      </c>
      <c r="K412" s="136" t="s">
        <v>43</v>
      </c>
      <c r="L412" s="34"/>
      <c r="M412" s="141" t="s">
        <v>43</v>
      </c>
      <c r="N412" s="142" t="s">
        <v>52</v>
      </c>
      <c r="P412" s="143">
        <f t="shared" si="61"/>
        <v>0</v>
      </c>
      <c r="Q412" s="143">
        <v>0</v>
      </c>
      <c r="R412" s="143">
        <f t="shared" si="62"/>
        <v>0</v>
      </c>
      <c r="S412" s="143">
        <v>0</v>
      </c>
      <c r="T412" s="144">
        <f t="shared" si="63"/>
        <v>0</v>
      </c>
      <c r="AR412" s="145" t="s">
        <v>318</v>
      </c>
      <c r="AT412" s="145" t="s">
        <v>313</v>
      </c>
      <c r="AU412" s="145" t="s">
        <v>96</v>
      </c>
      <c r="AY412" s="18" t="s">
        <v>311</v>
      </c>
      <c r="BE412" s="146">
        <f t="shared" si="64"/>
        <v>0</v>
      </c>
      <c r="BF412" s="146">
        <f t="shared" si="65"/>
        <v>0</v>
      </c>
      <c r="BG412" s="146">
        <f t="shared" si="66"/>
        <v>0</v>
      </c>
      <c r="BH412" s="146">
        <f t="shared" si="67"/>
        <v>0</v>
      </c>
      <c r="BI412" s="146">
        <f t="shared" si="68"/>
        <v>0</v>
      </c>
      <c r="BJ412" s="18" t="s">
        <v>88</v>
      </c>
      <c r="BK412" s="146">
        <f t="shared" si="69"/>
        <v>0</v>
      </c>
      <c r="BL412" s="18" t="s">
        <v>318</v>
      </c>
      <c r="BM412" s="145" t="s">
        <v>8303</v>
      </c>
    </row>
    <row r="413" spans="2:65" s="1" customFormat="1" ht="33" customHeight="1" x14ac:dyDescent="0.2">
      <c r="B413" s="34"/>
      <c r="C413" s="134" t="s">
        <v>1375</v>
      </c>
      <c r="D413" s="134" t="s">
        <v>313</v>
      </c>
      <c r="E413" s="135" t="s">
        <v>8304</v>
      </c>
      <c r="F413" s="136" t="s">
        <v>8305</v>
      </c>
      <c r="G413" s="137" t="s">
        <v>2033</v>
      </c>
      <c r="H413" s="138">
        <v>2</v>
      </c>
      <c r="I413" s="139"/>
      <c r="J413" s="140">
        <f t="shared" si="60"/>
        <v>0</v>
      </c>
      <c r="K413" s="136" t="s">
        <v>43</v>
      </c>
      <c r="L413" s="34"/>
      <c r="M413" s="141" t="s">
        <v>43</v>
      </c>
      <c r="N413" s="142" t="s">
        <v>52</v>
      </c>
      <c r="P413" s="143">
        <f t="shared" si="61"/>
        <v>0</v>
      </c>
      <c r="Q413" s="143">
        <v>0</v>
      </c>
      <c r="R413" s="143">
        <f t="shared" si="62"/>
        <v>0</v>
      </c>
      <c r="S413" s="143">
        <v>0</v>
      </c>
      <c r="T413" s="144">
        <f t="shared" si="63"/>
        <v>0</v>
      </c>
      <c r="AR413" s="145" t="s">
        <v>318</v>
      </c>
      <c r="AT413" s="145" t="s">
        <v>313</v>
      </c>
      <c r="AU413" s="145" t="s">
        <v>96</v>
      </c>
      <c r="AY413" s="18" t="s">
        <v>311</v>
      </c>
      <c r="BE413" s="146">
        <f t="shared" si="64"/>
        <v>0</v>
      </c>
      <c r="BF413" s="146">
        <f t="shared" si="65"/>
        <v>0</v>
      </c>
      <c r="BG413" s="146">
        <f t="shared" si="66"/>
        <v>0</v>
      </c>
      <c r="BH413" s="146">
        <f t="shared" si="67"/>
        <v>0</v>
      </c>
      <c r="BI413" s="146">
        <f t="shared" si="68"/>
        <v>0</v>
      </c>
      <c r="BJ413" s="18" t="s">
        <v>88</v>
      </c>
      <c r="BK413" s="146">
        <f t="shared" si="69"/>
        <v>0</v>
      </c>
      <c r="BL413" s="18" t="s">
        <v>318</v>
      </c>
      <c r="BM413" s="145" t="s">
        <v>8306</v>
      </c>
    </row>
    <row r="414" spans="2:65" s="1" customFormat="1" ht="33" customHeight="1" x14ac:dyDescent="0.2">
      <c r="B414" s="34"/>
      <c r="C414" s="134" t="s">
        <v>1381</v>
      </c>
      <c r="D414" s="134" t="s">
        <v>313</v>
      </c>
      <c r="E414" s="135" t="s">
        <v>8307</v>
      </c>
      <c r="F414" s="136" t="s">
        <v>8308</v>
      </c>
      <c r="G414" s="137" t="s">
        <v>2033</v>
      </c>
      <c r="H414" s="138">
        <v>2</v>
      </c>
      <c r="I414" s="139"/>
      <c r="J414" s="140">
        <f t="shared" si="60"/>
        <v>0</v>
      </c>
      <c r="K414" s="136" t="s">
        <v>43</v>
      </c>
      <c r="L414" s="34"/>
      <c r="M414" s="141" t="s">
        <v>43</v>
      </c>
      <c r="N414" s="142" t="s">
        <v>52</v>
      </c>
      <c r="P414" s="143">
        <f t="shared" si="61"/>
        <v>0</v>
      </c>
      <c r="Q414" s="143">
        <v>0</v>
      </c>
      <c r="R414" s="143">
        <f t="shared" si="62"/>
        <v>0</v>
      </c>
      <c r="S414" s="143">
        <v>0</v>
      </c>
      <c r="T414" s="144">
        <f t="shared" si="63"/>
        <v>0</v>
      </c>
      <c r="AR414" s="145" t="s">
        <v>318</v>
      </c>
      <c r="AT414" s="145" t="s">
        <v>313</v>
      </c>
      <c r="AU414" s="145" t="s">
        <v>96</v>
      </c>
      <c r="AY414" s="18" t="s">
        <v>311</v>
      </c>
      <c r="BE414" s="146">
        <f t="shared" si="64"/>
        <v>0</v>
      </c>
      <c r="BF414" s="146">
        <f t="shared" si="65"/>
        <v>0</v>
      </c>
      <c r="BG414" s="146">
        <f t="shared" si="66"/>
        <v>0</v>
      </c>
      <c r="BH414" s="146">
        <f t="shared" si="67"/>
        <v>0</v>
      </c>
      <c r="BI414" s="146">
        <f t="shared" si="68"/>
        <v>0</v>
      </c>
      <c r="BJ414" s="18" t="s">
        <v>88</v>
      </c>
      <c r="BK414" s="146">
        <f t="shared" si="69"/>
        <v>0</v>
      </c>
      <c r="BL414" s="18" t="s">
        <v>318</v>
      </c>
      <c r="BM414" s="145" t="s">
        <v>8309</v>
      </c>
    </row>
    <row r="415" spans="2:65" s="1" customFormat="1" ht="33" customHeight="1" x14ac:dyDescent="0.2">
      <c r="B415" s="34"/>
      <c r="C415" s="134" t="s">
        <v>1385</v>
      </c>
      <c r="D415" s="134" t="s">
        <v>313</v>
      </c>
      <c r="E415" s="135" t="s">
        <v>8310</v>
      </c>
      <c r="F415" s="136" t="s">
        <v>8239</v>
      </c>
      <c r="G415" s="137" t="s">
        <v>2033</v>
      </c>
      <c r="H415" s="138">
        <v>2</v>
      </c>
      <c r="I415" s="139"/>
      <c r="J415" s="140">
        <f t="shared" si="60"/>
        <v>0</v>
      </c>
      <c r="K415" s="136" t="s">
        <v>43</v>
      </c>
      <c r="L415" s="34"/>
      <c r="M415" s="141" t="s">
        <v>43</v>
      </c>
      <c r="N415" s="142" t="s">
        <v>52</v>
      </c>
      <c r="P415" s="143">
        <f t="shared" si="61"/>
        <v>0</v>
      </c>
      <c r="Q415" s="143">
        <v>0</v>
      </c>
      <c r="R415" s="143">
        <f t="shared" si="62"/>
        <v>0</v>
      </c>
      <c r="S415" s="143">
        <v>0</v>
      </c>
      <c r="T415" s="144">
        <f t="shared" si="63"/>
        <v>0</v>
      </c>
      <c r="AR415" s="145" t="s">
        <v>318</v>
      </c>
      <c r="AT415" s="145" t="s">
        <v>313</v>
      </c>
      <c r="AU415" s="145" t="s">
        <v>96</v>
      </c>
      <c r="AY415" s="18" t="s">
        <v>311</v>
      </c>
      <c r="BE415" s="146">
        <f t="shared" si="64"/>
        <v>0</v>
      </c>
      <c r="BF415" s="146">
        <f t="shared" si="65"/>
        <v>0</v>
      </c>
      <c r="BG415" s="146">
        <f t="shared" si="66"/>
        <v>0</v>
      </c>
      <c r="BH415" s="146">
        <f t="shared" si="67"/>
        <v>0</v>
      </c>
      <c r="BI415" s="146">
        <f t="shared" si="68"/>
        <v>0</v>
      </c>
      <c r="BJ415" s="18" t="s">
        <v>88</v>
      </c>
      <c r="BK415" s="146">
        <f t="shared" si="69"/>
        <v>0</v>
      </c>
      <c r="BL415" s="18" t="s">
        <v>318</v>
      </c>
      <c r="BM415" s="145" t="s">
        <v>8311</v>
      </c>
    </row>
    <row r="416" spans="2:65" s="1" customFormat="1" ht="16.5" customHeight="1" x14ac:dyDescent="0.2">
      <c r="B416" s="34"/>
      <c r="C416" s="134" t="s">
        <v>1389</v>
      </c>
      <c r="D416" s="134" t="s">
        <v>313</v>
      </c>
      <c r="E416" s="135" t="s">
        <v>8312</v>
      </c>
      <c r="F416" s="136" t="s">
        <v>8313</v>
      </c>
      <c r="G416" s="137" t="s">
        <v>2033</v>
      </c>
      <c r="H416" s="138">
        <v>1</v>
      </c>
      <c r="I416" s="139"/>
      <c r="J416" s="140">
        <f t="shared" si="60"/>
        <v>0</v>
      </c>
      <c r="K416" s="136" t="s">
        <v>43</v>
      </c>
      <c r="L416" s="34"/>
      <c r="M416" s="141" t="s">
        <v>43</v>
      </c>
      <c r="N416" s="142" t="s">
        <v>52</v>
      </c>
      <c r="P416" s="143">
        <f t="shared" si="61"/>
        <v>0</v>
      </c>
      <c r="Q416" s="143">
        <v>0</v>
      </c>
      <c r="R416" s="143">
        <f t="shared" si="62"/>
        <v>0</v>
      </c>
      <c r="S416" s="143">
        <v>0</v>
      </c>
      <c r="T416" s="144">
        <f t="shared" si="63"/>
        <v>0</v>
      </c>
      <c r="AR416" s="145" t="s">
        <v>318</v>
      </c>
      <c r="AT416" s="145" t="s">
        <v>313</v>
      </c>
      <c r="AU416" s="145" t="s">
        <v>96</v>
      </c>
      <c r="AY416" s="18" t="s">
        <v>311</v>
      </c>
      <c r="BE416" s="146">
        <f t="shared" si="64"/>
        <v>0</v>
      </c>
      <c r="BF416" s="146">
        <f t="shared" si="65"/>
        <v>0</v>
      </c>
      <c r="BG416" s="146">
        <f t="shared" si="66"/>
        <v>0</v>
      </c>
      <c r="BH416" s="146">
        <f t="shared" si="67"/>
        <v>0</v>
      </c>
      <c r="BI416" s="146">
        <f t="shared" si="68"/>
        <v>0</v>
      </c>
      <c r="BJ416" s="18" t="s">
        <v>88</v>
      </c>
      <c r="BK416" s="146">
        <f t="shared" si="69"/>
        <v>0</v>
      </c>
      <c r="BL416" s="18" t="s">
        <v>318</v>
      </c>
      <c r="BM416" s="145" t="s">
        <v>8314</v>
      </c>
    </row>
    <row r="417" spans="2:65" s="1" customFormat="1" ht="16.5" customHeight="1" x14ac:dyDescent="0.2">
      <c r="B417" s="34"/>
      <c r="C417" s="134" t="s">
        <v>1393</v>
      </c>
      <c r="D417" s="134" t="s">
        <v>313</v>
      </c>
      <c r="E417" s="135" t="s">
        <v>8315</v>
      </c>
      <c r="F417" s="136" t="s">
        <v>8316</v>
      </c>
      <c r="G417" s="137" t="s">
        <v>2033</v>
      </c>
      <c r="H417" s="138">
        <v>8</v>
      </c>
      <c r="I417" s="139"/>
      <c r="J417" s="140">
        <f t="shared" si="60"/>
        <v>0</v>
      </c>
      <c r="K417" s="136" t="s">
        <v>43</v>
      </c>
      <c r="L417" s="34"/>
      <c r="M417" s="141" t="s">
        <v>43</v>
      </c>
      <c r="N417" s="142" t="s">
        <v>52</v>
      </c>
      <c r="P417" s="143">
        <f t="shared" si="61"/>
        <v>0</v>
      </c>
      <c r="Q417" s="143">
        <v>0</v>
      </c>
      <c r="R417" s="143">
        <f t="shared" si="62"/>
        <v>0</v>
      </c>
      <c r="S417" s="143">
        <v>0</v>
      </c>
      <c r="T417" s="144">
        <f t="shared" si="63"/>
        <v>0</v>
      </c>
      <c r="AR417" s="145" t="s">
        <v>318</v>
      </c>
      <c r="AT417" s="145" t="s">
        <v>313</v>
      </c>
      <c r="AU417" s="145" t="s">
        <v>96</v>
      </c>
      <c r="AY417" s="18" t="s">
        <v>311</v>
      </c>
      <c r="BE417" s="146">
        <f t="shared" si="64"/>
        <v>0</v>
      </c>
      <c r="BF417" s="146">
        <f t="shared" si="65"/>
        <v>0</v>
      </c>
      <c r="BG417" s="146">
        <f t="shared" si="66"/>
        <v>0</v>
      </c>
      <c r="BH417" s="146">
        <f t="shared" si="67"/>
        <v>0</v>
      </c>
      <c r="BI417" s="146">
        <f t="shared" si="68"/>
        <v>0</v>
      </c>
      <c r="BJ417" s="18" t="s">
        <v>88</v>
      </c>
      <c r="BK417" s="146">
        <f t="shared" si="69"/>
        <v>0</v>
      </c>
      <c r="BL417" s="18" t="s">
        <v>318</v>
      </c>
      <c r="BM417" s="145" t="s">
        <v>8317</v>
      </c>
    </row>
    <row r="418" spans="2:65" s="1" customFormat="1" ht="24.2" customHeight="1" x14ac:dyDescent="0.2">
      <c r="B418" s="34"/>
      <c r="C418" s="134" t="s">
        <v>1398</v>
      </c>
      <c r="D418" s="134" t="s">
        <v>313</v>
      </c>
      <c r="E418" s="135" t="s">
        <v>8318</v>
      </c>
      <c r="F418" s="136" t="s">
        <v>8258</v>
      </c>
      <c r="G418" s="137" t="s">
        <v>2033</v>
      </c>
      <c r="H418" s="138">
        <v>11</v>
      </c>
      <c r="I418" s="139"/>
      <c r="J418" s="140">
        <f t="shared" si="60"/>
        <v>0</v>
      </c>
      <c r="K418" s="136" t="s">
        <v>43</v>
      </c>
      <c r="L418" s="34"/>
      <c r="M418" s="141" t="s">
        <v>43</v>
      </c>
      <c r="N418" s="142" t="s">
        <v>52</v>
      </c>
      <c r="P418" s="143">
        <f t="shared" si="61"/>
        <v>0</v>
      </c>
      <c r="Q418" s="143">
        <v>0</v>
      </c>
      <c r="R418" s="143">
        <f t="shared" si="62"/>
        <v>0</v>
      </c>
      <c r="S418" s="143">
        <v>0</v>
      </c>
      <c r="T418" s="144">
        <f t="shared" si="63"/>
        <v>0</v>
      </c>
      <c r="AR418" s="145" t="s">
        <v>318</v>
      </c>
      <c r="AT418" s="145" t="s">
        <v>313</v>
      </c>
      <c r="AU418" s="145" t="s">
        <v>96</v>
      </c>
      <c r="AY418" s="18" t="s">
        <v>311</v>
      </c>
      <c r="BE418" s="146">
        <f t="shared" si="64"/>
        <v>0</v>
      </c>
      <c r="BF418" s="146">
        <f t="shared" si="65"/>
        <v>0</v>
      </c>
      <c r="BG418" s="146">
        <f t="shared" si="66"/>
        <v>0</v>
      </c>
      <c r="BH418" s="146">
        <f t="shared" si="67"/>
        <v>0</v>
      </c>
      <c r="BI418" s="146">
        <f t="shared" si="68"/>
        <v>0</v>
      </c>
      <c r="BJ418" s="18" t="s">
        <v>88</v>
      </c>
      <c r="BK418" s="146">
        <f t="shared" si="69"/>
        <v>0</v>
      </c>
      <c r="BL418" s="18" t="s">
        <v>318</v>
      </c>
      <c r="BM418" s="145" t="s">
        <v>8319</v>
      </c>
    </row>
    <row r="419" spans="2:65" s="1" customFormat="1" ht="19.5" x14ac:dyDescent="0.2">
      <c r="B419" s="34"/>
      <c r="D419" s="152" t="s">
        <v>668</v>
      </c>
      <c r="F419" s="182" t="s">
        <v>8320</v>
      </c>
      <c r="I419" s="149"/>
      <c r="L419" s="34"/>
      <c r="M419" s="150"/>
      <c r="T419" s="55"/>
      <c r="AT419" s="18" t="s">
        <v>668</v>
      </c>
      <c r="AU419" s="18" t="s">
        <v>96</v>
      </c>
    </row>
    <row r="420" spans="2:65" s="1" customFormat="1" ht="24.2" customHeight="1" x14ac:dyDescent="0.2">
      <c r="B420" s="34"/>
      <c r="C420" s="134" t="s">
        <v>1402</v>
      </c>
      <c r="D420" s="134" t="s">
        <v>313</v>
      </c>
      <c r="E420" s="135" t="s">
        <v>8321</v>
      </c>
      <c r="F420" s="136" t="s">
        <v>8273</v>
      </c>
      <c r="G420" s="137" t="s">
        <v>2033</v>
      </c>
      <c r="H420" s="138">
        <v>1</v>
      </c>
      <c r="I420" s="139"/>
      <c r="J420" s="140">
        <f>ROUND(I420*H420,2)</f>
        <v>0</v>
      </c>
      <c r="K420" s="136" t="s">
        <v>43</v>
      </c>
      <c r="L420" s="34"/>
      <c r="M420" s="141" t="s">
        <v>43</v>
      </c>
      <c r="N420" s="142" t="s">
        <v>52</v>
      </c>
      <c r="P420" s="143">
        <f>O420*H420</f>
        <v>0</v>
      </c>
      <c r="Q420" s="143">
        <v>0</v>
      </c>
      <c r="R420" s="143">
        <f>Q420*H420</f>
        <v>0</v>
      </c>
      <c r="S420" s="143">
        <v>0</v>
      </c>
      <c r="T420" s="144">
        <f>S420*H420</f>
        <v>0</v>
      </c>
      <c r="AR420" s="145" t="s">
        <v>318</v>
      </c>
      <c r="AT420" s="145" t="s">
        <v>313</v>
      </c>
      <c r="AU420" s="145" t="s">
        <v>96</v>
      </c>
      <c r="AY420" s="18" t="s">
        <v>311</v>
      </c>
      <c r="BE420" s="146">
        <f>IF(N420="základní",J420,0)</f>
        <v>0</v>
      </c>
      <c r="BF420" s="146">
        <f>IF(N420="snížená",J420,0)</f>
        <v>0</v>
      </c>
      <c r="BG420" s="146">
        <f>IF(N420="zákl. přenesená",J420,0)</f>
        <v>0</v>
      </c>
      <c r="BH420" s="146">
        <f>IF(N420="sníž. přenesená",J420,0)</f>
        <v>0</v>
      </c>
      <c r="BI420" s="146">
        <f>IF(N420="nulová",J420,0)</f>
        <v>0</v>
      </c>
      <c r="BJ420" s="18" t="s">
        <v>88</v>
      </c>
      <c r="BK420" s="146">
        <f>ROUND(I420*H420,2)</f>
        <v>0</v>
      </c>
      <c r="BL420" s="18" t="s">
        <v>318</v>
      </c>
      <c r="BM420" s="145" t="s">
        <v>8322</v>
      </c>
    </row>
    <row r="421" spans="2:65" s="11" customFormat="1" ht="20.85" customHeight="1" x14ac:dyDescent="0.2">
      <c r="B421" s="122"/>
      <c r="D421" s="123" t="s">
        <v>80</v>
      </c>
      <c r="E421" s="132" t="s">
        <v>8323</v>
      </c>
      <c r="F421" s="132" t="s">
        <v>8324</v>
      </c>
      <c r="I421" s="125"/>
      <c r="J421" s="133">
        <f>BK421</f>
        <v>0</v>
      </c>
      <c r="L421" s="122"/>
      <c r="M421" s="127"/>
      <c r="P421" s="128">
        <f>SUM(P422:P433)</f>
        <v>0</v>
      </c>
      <c r="R421" s="128">
        <f>SUM(R422:R433)</f>
        <v>0</v>
      </c>
      <c r="T421" s="129">
        <f>SUM(T422:T433)</f>
        <v>0</v>
      </c>
      <c r="AR421" s="123" t="s">
        <v>88</v>
      </c>
      <c r="AT421" s="130" t="s">
        <v>80</v>
      </c>
      <c r="AU421" s="130" t="s">
        <v>90</v>
      </c>
      <c r="AY421" s="123" t="s">
        <v>311</v>
      </c>
      <c r="BK421" s="131">
        <f>SUM(BK422:BK433)</f>
        <v>0</v>
      </c>
    </row>
    <row r="422" spans="2:65" s="1" customFormat="1" ht="16.5" customHeight="1" x14ac:dyDescent="0.2">
      <c r="B422" s="34"/>
      <c r="C422" s="134" t="s">
        <v>1409</v>
      </c>
      <c r="D422" s="134" t="s">
        <v>313</v>
      </c>
      <c r="E422" s="135" t="s">
        <v>8325</v>
      </c>
      <c r="F422" s="136" t="s">
        <v>8097</v>
      </c>
      <c r="G422" s="137" t="s">
        <v>2199</v>
      </c>
      <c r="H422" s="138">
        <v>6</v>
      </c>
      <c r="I422" s="139"/>
      <c r="J422" s="140">
        <f t="shared" ref="J422:J429" si="70">ROUND(I422*H422,2)</f>
        <v>0</v>
      </c>
      <c r="K422" s="136" t="s">
        <v>43</v>
      </c>
      <c r="L422" s="34"/>
      <c r="M422" s="141" t="s">
        <v>43</v>
      </c>
      <c r="N422" s="142" t="s">
        <v>52</v>
      </c>
      <c r="P422" s="143">
        <f t="shared" ref="P422:P429" si="71">O422*H422</f>
        <v>0</v>
      </c>
      <c r="Q422" s="143">
        <v>0</v>
      </c>
      <c r="R422" s="143">
        <f t="shared" ref="R422:R429" si="72">Q422*H422</f>
        <v>0</v>
      </c>
      <c r="S422" s="143">
        <v>0</v>
      </c>
      <c r="T422" s="144">
        <f t="shared" ref="T422:T429" si="73">S422*H422</f>
        <v>0</v>
      </c>
      <c r="AR422" s="145" t="s">
        <v>318</v>
      </c>
      <c r="AT422" s="145" t="s">
        <v>313</v>
      </c>
      <c r="AU422" s="145" t="s">
        <v>96</v>
      </c>
      <c r="AY422" s="18" t="s">
        <v>311</v>
      </c>
      <c r="BE422" s="146">
        <f t="shared" ref="BE422:BE429" si="74">IF(N422="základní",J422,0)</f>
        <v>0</v>
      </c>
      <c r="BF422" s="146">
        <f t="shared" ref="BF422:BF429" si="75">IF(N422="snížená",J422,0)</f>
        <v>0</v>
      </c>
      <c r="BG422" s="146">
        <f t="shared" ref="BG422:BG429" si="76">IF(N422="zákl. přenesená",J422,0)</f>
        <v>0</v>
      </c>
      <c r="BH422" s="146">
        <f t="shared" ref="BH422:BH429" si="77">IF(N422="sníž. přenesená",J422,0)</f>
        <v>0</v>
      </c>
      <c r="BI422" s="146">
        <f t="shared" ref="BI422:BI429" si="78">IF(N422="nulová",J422,0)</f>
        <v>0</v>
      </c>
      <c r="BJ422" s="18" t="s">
        <v>88</v>
      </c>
      <c r="BK422" s="146">
        <f t="shared" ref="BK422:BK429" si="79">ROUND(I422*H422,2)</f>
        <v>0</v>
      </c>
      <c r="BL422" s="18" t="s">
        <v>318</v>
      </c>
      <c r="BM422" s="145" t="s">
        <v>8326</v>
      </c>
    </row>
    <row r="423" spans="2:65" s="1" customFormat="1" ht="21.75" customHeight="1" x14ac:dyDescent="0.2">
      <c r="B423" s="34"/>
      <c r="C423" s="134" t="s">
        <v>1419</v>
      </c>
      <c r="D423" s="134" t="s">
        <v>313</v>
      </c>
      <c r="E423" s="135" t="s">
        <v>8327</v>
      </c>
      <c r="F423" s="136" t="s">
        <v>8103</v>
      </c>
      <c r="G423" s="137" t="s">
        <v>2109</v>
      </c>
      <c r="H423" s="138">
        <v>4</v>
      </c>
      <c r="I423" s="139"/>
      <c r="J423" s="140">
        <f t="shared" si="70"/>
        <v>0</v>
      </c>
      <c r="K423" s="136" t="s">
        <v>43</v>
      </c>
      <c r="L423" s="34"/>
      <c r="M423" s="141" t="s">
        <v>43</v>
      </c>
      <c r="N423" s="142" t="s">
        <v>52</v>
      </c>
      <c r="P423" s="143">
        <f t="shared" si="71"/>
        <v>0</v>
      </c>
      <c r="Q423" s="143">
        <v>0</v>
      </c>
      <c r="R423" s="143">
        <f t="shared" si="72"/>
        <v>0</v>
      </c>
      <c r="S423" s="143">
        <v>0</v>
      </c>
      <c r="T423" s="144">
        <f t="shared" si="73"/>
        <v>0</v>
      </c>
      <c r="AR423" s="145" t="s">
        <v>318</v>
      </c>
      <c r="AT423" s="145" t="s">
        <v>313</v>
      </c>
      <c r="AU423" s="145" t="s">
        <v>96</v>
      </c>
      <c r="AY423" s="18" t="s">
        <v>311</v>
      </c>
      <c r="BE423" s="146">
        <f t="shared" si="74"/>
        <v>0</v>
      </c>
      <c r="BF423" s="146">
        <f t="shared" si="75"/>
        <v>0</v>
      </c>
      <c r="BG423" s="146">
        <f t="shared" si="76"/>
        <v>0</v>
      </c>
      <c r="BH423" s="146">
        <f t="shared" si="77"/>
        <v>0</v>
      </c>
      <c r="BI423" s="146">
        <f t="shared" si="78"/>
        <v>0</v>
      </c>
      <c r="BJ423" s="18" t="s">
        <v>88</v>
      </c>
      <c r="BK423" s="146">
        <f t="shared" si="79"/>
        <v>0</v>
      </c>
      <c r="BL423" s="18" t="s">
        <v>318</v>
      </c>
      <c r="BM423" s="145" t="s">
        <v>8328</v>
      </c>
    </row>
    <row r="424" spans="2:65" s="1" customFormat="1" ht="21.75" customHeight="1" x14ac:dyDescent="0.2">
      <c r="B424" s="34"/>
      <c r="C424" s="134" t="s">
        <v>1427</v>
      </c>
      <c r="D424" s="134" t="s">
        <v>313</v>
      </c>
      <c r="E424" s="135" t="s">
        <v>8329</v>
      </c>
      <c r="F424" s="136" t="s">
        <v>8206</v>
      </c>
      <c r="G424" s="137" t="s">
        <v>2109</v>
      </c>
      <c r="H424" s="138">
        <v>2</v>
      </c>
      <c r="I424" s="139"/>
      <c r="J424" s="140">
        <f t="shared" si="70"/>
        <v>0</v>
      </c>
      <c r="K424" s="136" t="s">
        <v>43</v>
      </c>
      <c r="L424" s="34"/>
      <c r="M424" s="141" t="s">
        <v>43</v>
      </c>
      <c r="N424" s="142" t="s">
        <v>52</v>
      </c>
      <c r="P424" s="143">
        <f t="shared" si="71"/>
        <v>0</v>
      </c>
      <c r="Q424" s="143">
        <v>0</v>
      </c>
      <c r="R424" s="143">
        <f t="shared" si="72"/>
        <v>0</v>
      </c>
      <c r="S424" s="143">
        <v>0</v>
      </c>
      <c r="T424" s="144">
        <f t="shared" si="73"/>
        <v>0</v>
      </c>
      <c r="AR424" s="145" t="s">
        <v>318</v>
      </c>
      <c r="AT424" s="145" t="s">
        <v>313</v>
      </c>
      <c r="AU424" s="145" t="s">
        <v>96</v>
      </c>
      <c r="AY424" s="18" t="s">
        <v>311</v>
      </c>
      <c r="BE424" s="146">
        <f t="shared" si="74"/>
        <v>0</v>
      </c>
      <c r="BF424" s="146">
        <f t="shared" si="75"/>
        <v>0</v>
      </c>
      <c r="BG424" s="146">
        <f t="shared" si="76"/>
        <v>0</v>
      </c>
      <c r="BH424" s="146">
        <f t="shared" si="77"/>
        <v>0</v>
      </c>
      <c r="BI424" s="146">
        <f t="shared" si="78"/>
        <v>0</v>
      </c>
      <c r="BJ424" s="18" t="s">
        <v>88</v>
      </c>
      <c r="BK424" s="146">
        <f t="shared" si="79"/>
        <v>0</v>
      </c>
      <c r="BL424" s="18" t="s">
        <v>318</v>
      </c>
      <c r="BM424" s="145" t="s">
        <v>8330</v>
      </c>
    </row>
    <row r="425" spans="2:65" s="1" customFormat="1" ht="21.75" customHeight="1" x14ac:dyDescent="0.2">
      <c r="B425" s="34"/>
      <c r="C425" s="134" t="s">
        <v>1434</v>
      </c>
      <c r="D425" s="134" t="s">
        <v>313</v>
      </c>
      <c r="E425" s="135" t="s">
        <v>8331</v>
      </c>
      <c r="F425" s="136" t="s">
        <v>8128</v>
      </c>
      <c r="G425" s="137" t="s">
        <v>2109</v>
      </c>
      <c r="H425" s="138">
        <v>5</v>
      </c>
      <c r="I425" s="139"/>
      <c r="J425" s="140">
        <f t="shared" si="70"/>
        <v>0</v>
      </c>
      <c r="K425" s="136" t="s">
        <v>43</v>
      </c>
      <c r="L425" s="34"/>
      <c r="M425" s="141" t="s">
        <v>43</v>
      </c>
      <c r="N425" s="142" t="s">
        <v>52</v>
      </c>
      <c r="P425" s="143">
        <f t="shared" si="71"/>
        <v>0</v>
      </c>
      <c r="Q425" s="143">
        <v>0</v>
      </c>
      <c r="R425" s="143">
        <f t="shared" si="72"/>
        <v>0</v>
      </c>
      <c r="S425" s="143">
        <v>0</v>
      </c>
      <c r="T425" s="144">
        <f t="shared" si="73"/>
        <v>0</v>
      </c>
      <c r="AR425" s="145" t="s">
        <v>318</v>
      </c>
      <c r="AT425" s="145" t="s">
        <v>313</v>
      </c>
      <c r="AU425" s="145" t="s">
        <v>96</v>
      </c>
      <c r="AY425" s="18" t="s">
        <v>311</v>
      </c>
      <c r="BE425" s="146">
        <f t="shared" si="74"/>
        <v>0</v>
      </c>
      <c r="BF425" s="146">
        <f t="shared" si="75"/>
        <v>0</v>
      </c>
      <c r="BG425" s="146">
        <f t="shared" si="76"/>
        <v>0</v>
      </c>
      <c r="BH425" s="146">
        <f t="shared" si="77"/>
        <v>0</v>
      </c>
      <c r="BI425" s="146">
        <f t="shared" si="78"/>
        <v>0</v>
      </c>
      <c r="BJ425" s="18" t="s">
        <v>88</v>
      </c>
      <c r="BK425" s="146">
        <f t="shared" si="79"/>
        <v>0</v>
      </c>
      <c r="BL425" s="18" t="s">
        <v>318</v>
      </c>
      <c r="BM425" s="145" t="s">
        <v>8332</v>
      </c>
    </row>
    <row r="426" spans="2:65" s="1" customFormat="1" ht="24.2" customHeight="1" x14ac:dyDescent="0.2">
      <c r="B426" s="34"/>
      <c r="C426" s="134" t="s">
        <v>1439</v>
      </c>
      <c r="D426" s="134" t="s">
        <v>313</v>
      </c>
      <c r="E426" s="135" t="s">
        <v>8333</v>
      </c>
      <c r="F426" s="136" t="s">
        <v>8334</v>
      </c>
      <c r="G426" s="137" t="s">
        <v>2033</v>
      </c>
      <c r="H426" s="138">
        <v>1</v>
      </c>
      <c r="I426" s="139"/>
      <c r="J426" s="140">
        <f t="shared" si="70"/>
        <v>0</v>
      </c>
      <c r="K426" s="136" t="s">
        <v>43</v>
      </c>
      <c r="L426" s="34"/>
      <c r="M426" s="141" t="s">
        <v>43</v>
      </c>
      <c r="N426" s="142" t="s">
        <v>52</v>
      </c>
      <c r="P426" s="143">
        <f t="shared" si="71"/>
        <v>0</v>
      </c>
      <c r="Q426" s="143">
        <v>0</v>
      </c>
      <c r="R426" s="143">
        <f t="shared" si="72"/>
        <v>0</v>
      </c>
      <c r="S426" s="143">
        <v>0</v>
      </c>
      <c r="T426" s="144">
        <f t="shared" si="73"/>
        <v>0</v>
      </c>
      <c r="AR426" s="145" t="s">
        <v>318</v>
      </c>
      <c r="AT426" s="145" t="s">
        <v>313</v>
      </c>
      <c r="AU426" s="145" t="s">
        <v>96</v>
      </c>
      <c r="AY426" s="18" t="s">
        <v>311</v>
      </c>
      <c r="BE426" s="146">
        <f t="shared" si="74"/>
        <v>0</v>
      </c>
      <c r="BF426" s="146">
        <f t="shared" si="75"/>
        <v>0</v>
      </c>
      <c r="BG426" s="146">
        <f t="shared" si="76"/>
        <v>0</v>
      </c>
      <c r="BH426" s="146">
        <f t="shared" si="77"/>
        <v>0</v>
      </c>
      <c r="BI426" s="146">
        <f t="shared" si="78"/>
        <v>0</v>
      </c>
      <c r="BJ426" s="18" t="s">
        <v>88</v>
      </c>
      <c r="BK426" s="146">
        <f t="shared" si="79"/>
        <v>0</v>
      </c>
      <c r="BL426" s="18" t="s">
        <v>318</v>
      </c>
      <c r="BM426" s="145" t="s">
        <v>8335</v>
      </c>
    </row>
    <row r="427" spans="2:65" s="1" customFormat="1" ht="33" customHeight="1" x14ac:dyDescent="0.2">
      <c r="B427" s="34"/>
      <c r="C427" s="134" t="s">
        <v>1444</v>
      </c>
      <c r="D427" s="134" t="s">
        <v>313</v>
      </c>
      <c r="E427" s="135" t="s">
        <v>8336</v>
      </c>
      <c r="F427" s="136" t="s">
        <v>8134</v>
      </c>
      <c r="G427" s="137" t="s">
        <v>2033</v>
      </c>
      <c r="H427" s="138">
        <v>1</v>
      </c>
      <c r="I427" s="139"/>
      <c r="J427" s="140">
        <f t="shared" si="70"/>
        <v>0</v>
      </c>
      <c r="K427" s="136" t="s">
        <v>43</v>
      </c>
      <c r="L427" s="34"/>
      <c r="M427" s="141" t="s">
        <v>43</v>
      </c>
      <c r="N427" s="142" t="s">
        <v>52</v>
      </c>
      <c r="P427" s="143">
        <f t="shared" si="71"/>
        <v>0</v>
      </c>
      <c r="Q427" s="143">
        <v>0</v>
      </c>
      <c r="R427" s="143">
        <f t="shared" si="72"/>
        <v>0</v>
      </c>
      <c r="S427" s="143">
        <v>0</v>
      </c>
      <c r="T427" s="144">
        <f t="shared" si="73"/>
        <v>0</v>
      </c>
      <c r="AR427" s="145" t="s">
        <v>318</v>
      </c>
      <c r="AT427" s="145" t="s">
        <v>313</v>
      </c>
      <c r="AU427" s="145" t="s">
        <v>96</v>
      </c>
      <c r="AY427" s="18" t="s">
        <v>311</v>
      </c>
      <c r="BE427" s="146">
        <f t="shared" si="74"/>
        <v>0</v>
      </c>
      <c r="BF427" s="146">
        <f t="shared" si="75"/>
        <v>0</v>
      </c>
      <c r="BG427" s="146">
        <f t="shared" si="76"/>
        <v>0</v>
      </c>
      <c r="BH427" s="146">
        <f t="shared" si="77"/>
        <v>0</v>
      </c>
      <c r="BI427" s="146">
        <f t="shared" si="78"/>
        <v>0</v>
      </c>
      <c r="BJ427" s="18" t="s">
        <v>88</v>
      </c>
      <c r="BK427" s="146">
        <f t="shared" si="79"/>
        <v>0</v>
      </c>
      <c r="BL427" s="18" t="s">
        <v>318</v>
      </c>
      <c r="BM427" s="145" t="s">
        <v>8337</v>
      </c>
    </row>
    <row r="428" spans="2:65" s="1" customFormat="1" ht="33" customHeight="1" x14ac:dyDescent="0.2">
      <c r="B428" s="34"/>
      <c r="C428" s="134" t="s">
        <v>1451</v>
      </c>
      <c r="D428" s="134" t="s">
        <v>313</v>
      </c>
      <c r="E428" s="135" t="s">
        <v>8338</v>
      </c>
      <c r="F428" s="136" t="s">
        <v>8339</v>
      </c>
      <c r="G428" s="137" t="s">
        <v>2033</v>
      </c>
      <c r="H428" s="138">
        <v>1</v>
      </c>
      <c r="I428" s="139"/>
      <c r="J428" s="140">
        <f t="shared" si="70"/>
        <v>0</v>
      </c>
      <c r="K428" s="136" t="s">
        <v>43</v>
      </c>
      <c r="L428" s="34"/>
      <c r="M428" s="141" t="s">
        <v>43</v>
      </c>
      <c r="N428" s="142" t="s">
        <v>52</v>
      </c>
      <c r="P428" s="143">
        <f t="shared" si="71"/>
        <v>0</v>
      </c>
      <c r="Q428" s="143">
        <v>0</v>
      </c>
      <c r="R428" s="143">
        <f t="shared" si="72"/>
        <v>0</v>
      </c>
      <c r="S428" s="143">
        <v>0</v>
      </c>
      <c r="T428" s="144">
        <f t="shared" si="73"/>
        <v>0</v>
      </c>
      <c r="AR428" s="145" t="s">
        <v>318</v>
      </c>
      <c r="AT428" s="145" t="s">
        <v>313</v>
      </c>
      <c r="AU428" s="145" t="s">
        <v>96</v>
      </c>
      <c r="AY428" s="18" t="s">
        <v>311</v>
      </c>
      <c r="BE428" s="146">
        <f t="shared" si="74"/>
        <v>0</v>
      </c>
      <c r="BF428" s="146">
        <f t="shared" si="75"/>
        <v>0</v>
      </c>
      <c r="BG428" s="146">
        <f t="shared" si="76"/>
        <v>0</v>
      </c>
      <c r="BH428" s="146">
        <f t="shared" si="77"/>
        <v>0</v>
      </c>
      <c r="BI428" s="146">
        <f t="shared" si="78"/>
        <v>0</v>
      </c>
      <c r="BJ428" s="18" t="s">
        <v>88</v>
      </c>
      <c r="BK428" s="146">
        <f t="shared" si="79"/>
        <v>0</v>
      </c>
      <c r="BL428" s="18" t="s">
        <v>318</v>
      </c>
      <c r="BM428" s="145" t="s">
        <v>8340</v>
      </c>
    </row>
    <row r="429" spans="2:65" s="1" customFormat="1" ht="24.2" customHeight="1" x14ac:dyDescent="0.2">
      <c r="B429" s="34"/>
      <c r="C429" s="134" t="s">
        <v>1456</v>
      </c>
      <c r="D429" s="134" t="s">
        <v>313</v>
      </c>
      <c r="E429" s="135" t="s">
        <v>8341</v>
      </c>
      <c r="F429" s="136" t="s">
        <v>8342</v>
      </c>
      <c r="G429" s="137" t="s">
        <v>2033</v>
      </c>
      <c r="H429" s="138">
        <v>2</v>
      </c>
      <c r="I429" s="139"/>
      <c r="J429" s="140">
        <f t="shared" si="70"/>
        <v>0</v>
      </c>
      <c r="K429" s="136" t="s">
        <v>43</v>
      </c>
      <c r="L429" s="34"/>
      <c r="M429" s="141" t="s">
        <v>43</v>
      </c>
      <c r="N429" s="142" t="s">
        <v>52</v>
      </c>
      <c r="P429" s="143">
        <f t="shared" si="71"/>
        <v>0</v>
      </c>
      <c r="Q429" s="143">
        <v>0</v>
      </c>
      <c r="R429" s="143">
        <f t="shared" si="72"/>
        <v>0</v>
      </c>
      <c r="S429" s="143">
        <v>0</v>
      </c>
      <c r="T429" s="144">
        <f t="shared" si="73"/>
        <v>0</v>
      </c>
      <c r="AR429" s="145" t="s">
        <v>318</v>
      </c>
      <c r="AT429" s="145" t="s">
        <v>313</v>
      </c>
      <c r="AU429" s="145" t="s">
        <v>96</v>
      </c>
      <c r="AY429" s="18" t="s">
        <v>311</v>
      </c>
      <c r="BE429" s="146">
        <f t="shared" si="74"/>
        <v>0</v>
      </c>
      <c r="BF429" s="146">
        <f t="shared" si="75"/>
        <v>0</v>
      </c>
      <c r="BG429" s="146">
        <f t="shared" si="76"/>
        <v>0</v>
      </c>
      <c r="BH429" s="146">
        <f t="shared" si="77"/>
        <v>0</v>
      </c>
      <c r="BI429" s="146">
        <f t="shared" si="78"/>
        <v>0</v>
      </c>
      <c r="BJ429" s="18" t="s">
        <v>88</v>
      </c>
      <c r="BK429" s="146">
        <f t="shared" si="79"/>
        <v>0</v>
      </c>
      <c r="BL429" s="18" t="s">
        <v>318</v>
      </c>
      <c r="BM429" s="145" t="s">
        <v>8343</v>
      </c>
    </row>
    <row r="430" spans="2:65" s="1" customFormat="1" ht="19.5" x14ac:dyDescent="0.2">
      <c r="B430" s="34"/>
      <c r="D430" s="152" t="s">
        <v>668</v>
      </c>
      <c r="F430" s="182" t="s">
        <v>8344</v>
      </c>
      <c r="I430" s="149"/>
      <c r="L430" s="34"/>
      <c r="M430" s="150"/>
      <c r="T430" s="55"/>
      <c r="AT430" s="18" t="s">
        <v>668</v>
      </c>
      <c r="AU430" s="18" t="s">
        <v>96</v>
      </c>
    </row>
    <row r="431" spans="2:65" s="1" customFormat="1" ht="24.2" customHeight="1" x14ac:dyDescent="0.2">
      <c r="B431" s="34"/>
      <c r="C431" s="134" t="s">
        <v>1461</v>
      </c>
      <c r="D431" s="134" t="s">
        <v>313</v>
      </c>
      <c r="E431" s="135" t="s">
        <v>8345</v>
      </c>
      <c r="F431" s="136" t="s">
        <v>8346</v>
      </c>
      <c r="G431" s="137" t="s">
        <v>2033</v>
      </c>
      <c r="H431" s="138">
        <v>1</v>
      </c>
      <c r="I431" s="139"/>
      <c r="J431" s="140">
        <f>ROUND(I431*H431,2)</f>
        <v>0</v>
      </c>
      <c r="K431" s="136" t="s">
        <v>43</v>
      </c>
      <c r="L431" s="34"/>
      <c r="M431" s="141" t="s">
        <v>43</v>
      </c>
      <c r="N431" s="142" t="s">
        <v>52</v>
      </c>
      <c r="P431" s="143">
        <f>O431*H431</f>
        <v>0</v>
      </c>
      <c r="Q431" s="143">
        <v>0</v>
      </c>
      <c r="R431" s="143">
        <f>Q431*H431</f>
        <v>0</v>
      </c>
      <c r="S431" s="143">
        <v>0</v>
      </c>
      <c r="T431" s="144">
        <f>S431*H431</f>
        <v>0</v>
      </c>
      <c r="AR431" s="145" t="s">
        <v>318</v>
      </c>
      <c r="AT431" s="145" t="s">
        <v>313</v>
      </c>
      <c r="AU431" s="145" t="s">
        <v>96</v>
      </c>
      <c r="AY431" s="18" t="s">
        <v>311</v>
      </c>
      <c r="BE431" s="146">
        <f>IF(N431="základní",J431,0)</f>
        <v>0</v>
      </c>
      <c r="BF431" s="146">
        <f>IF(N431="snížená",J431,0)</f>
        <v>0</v>
      </c>
      <c r="BG431" s="146">
        <f>IF(N431="zákl. přenesená",J431,0)</f>
        <v>0</v>
      </c>
      <c r="BH431" s="146">
        <f>IF(N431="sníž. přenesená",J431,0)</f>
        <v>0</v>
      </c>
      <c r="BI431" s="146">
        <f>IF(N431="nulová",J431,0)</f>
        <v>0</v>
      </c>
      <c r="BJ431" s="18" t="s">
        <v>88</v>
      </c>
      <c r="BK431" s="146">
        <f>ROUND(I431*H431,2)</f>
        <v>0</v>
      </c>
      <c r="BL431" s="18" t="s">
        <v>318</v>
      </c>
      <c r="BM431" s="145" t="s">
        <v>8347</v>
      </c>
    </row>
    <row r="432" spans="2:65" s="1" customFormat="1" ht="19.5" x14ac:dyDescent="0.2">
      <c r="B432" s="34"/>
      <c r="D432" s="152" t="s">
        <v>668</v>
      </c>
      <c r="F432" s="182" t="s">
        <v>8348</v>
      </c>
      <c r="I432" s="149"/>
      <c r="L432" s="34"/>
      <c r="M432" s="150"/>
      <c r="T432" s="55"/>
      <c r="AT432" s="18" t="s">
        <v>668</v>
      </c>
      <c r="AU432" s="18" t="s">
        <v>96</v>
      </c>
    </row>
    <row r="433" spans="2:65" s="1" customFormat="1" ht="24.2" customHeight="1" x14ac:dyDescent="0.2">
      <c r="B433" s="34"/>
      <c r="C433" s="134" t="s">
        <v>1466</v>
      </c>
      <c r="D433" s="134" t="s">
        <v>313</v>
      </c>
      <c r="E433" s="135" t="s">
        <v>8349</v>
      </c>
      <c r="F433" s="136" t="s">
        <v>8163</v>
      </c>
      <c r="G433" s="137" t="s">
        <v>2033</v>
      </c>
      <c r="H433" s="138">
        <v>1</v>
      </c>
      <c r="I433" s="139"/>
      <c r="J433" s="140">
        <f>ROUND(I433*H433,2)</f>
        <v>0</v>
      </c>
      <c r="K433" s="136" t="s">
        <v>43</v>
      </c>
      <c r="L433" s="34"/>
      <c r="M433" s="141" t="s">
        <v>43</v>
      </c>
      <c r="N433" s="142" t="s">
        <v>52</v>
      </c>
      <c r="P433" s="143">
        <f>O433*H433</f>
        <v>0</v>
      </c>
      <c r="Q433" s="143">
        <v>0</v>
      </c>
      <c r="R433" s="143">
        <f>Q433*H433</f>
        <v>0</v>
      </c>
      <c r="S433" s="143">
        <v>0</v>
      </c>
      <c r="T433" s="144">
        <f>S433*H433</f>
        <v>0</v>
      </c>
      <c r="AR433" s="145" t="s">
        <v>318</v>
      </c>
      <c r="AT433" s="145" t="s">
        <v>313</v>
      </c>
      <c r="AU433" s="145" t="s">
        <v>96</v>
      </c>
      <c r="AY433" s="18" t="s">
        <v>311</v>
      </c>
      <c r="BE433" s="146">
        <f>IF(N433="základní",J433,0)</f>
        <v>0</v>
      </c>
      <c r="BF433" s="146">
        <f>IF(N433="snížená",J433,0)</f>
        <v>0</v>
      </c>
      <c r="BG433" s="146">
        <f>IF(N433="zákl. přenesená",J433,0)</f>
        <v>0</v>
      </c>
      <c r="BH433" s="146">
        <f>IF(N433="sníž. přenesená",J433,0)</f>
        <v>0</v>
      </c>
      <c r="BI433" s="146">
        <f>IF(N433="nulová",J433,0)</f>
        <v>0</v>
      </c>
      <c r="BJ433" s="18" t="s">
        <v>88</v>
      </c>
      <c r="BK433" s="146">
        <f>ROUND(I433*H433,2)</f>
        <v>0</v>
      </c>
      <c r="BL433" s="18" t="s">
        <v>318</v>
      </c>
      <c r="BM433" s="145" t="s">
        <v>8350</v>
      </c>
    </row>
    <row r="434" spans="2:65" s="11" customFormat="1" ht="22.9" customHeight="1" x14ac:dyDescent="0.2">
      <c r="B434" s="122"/>
      <c r="D434" s="123" t="s">
        <v>80</v>
      </c>
      <c r="E434" s="132" t="s">
        <v>8047</v>
      </c>
      <c r="F434" s="132" t="s">
        <v>8048</v>
      </c>
      <c r="I434" s="125"/>
      <c r="J434" s="133">
        <f>BK434</f>
        <v>0</v>
      </c>
      <c r="L434" s="122"/>
      <c r="M434" s="127"/>
      <c r="P434" s="128">
        <f>P435</f>
        <v>0</v>
      </c>
      <c r="R434" s="128">
        <f>R435</f>
        <v>0</v>
      </c>
      <c r="T434" s="129">
        <f>T435</f>
        <v>0</v>
      </c>
      <c r="AR434" s="123" t="s">
        <v>88</v>
      </c>
      <c r="AT434" s="130" t="s">
        <v>80</v>
      </c>
      <c r="AU434" s="130" t="s">
        <v>88</v>
      </c>
      <c r="AY434" s="123" t="s">
        <v>311</v>
      </c>
      <c r="BK434" s="131">
        <f>BK435</f>
        <v>0</v>
      </c>
    </row>
    <row r="435" spans="2:65" s="1" customFormat="1" ht="16.5" customHeight="1" x14ac:dyDescent="0.2">
      <c r="B435" s="34"/>
      <c r="C435" s="134" t="s">
        <v>1473</v>
      </c>
      <c r="D435" s="134" t="s">
        <v>313</v>
      </c>
      <c r="E435" s="135" t="s">
        <v>8351</v>
      </c>
      <c r="F435" s="136" t="s">
        <v>7903</v>
      </c>
      <c r="G435" s="137" t="s">
        <v>2109</v>
      </c>
      <c r="H435" s="138">
        <v>30</v>
      </c>
      <c r="I435" s="139"/>
      <c r="J435" s="140">
        <f>ROUND(I435*H435,2)</f>
        <v>0</v>
      </c>
      <c r="K435" s="136" t="s">
        <v>43</v>
      </c>
      <c r="L435" s="34"/>
      <c r="M435" s="141" t="s">
        <v>43</v>
      </c>
      <c r="N435" s="142" t="s">
        <v>52</v>
      </c>
      <c r="P435" s="143">
        <f>O435*H435</f>
        <v>0</v>
      </c>
      <c r="Q435" s="143">
        <v>0</v>
      </c>
      <c r="R435" s="143">
        <f>Q435*H435</f>
        <v>0</v>
      </c>
      <c r="S435" s="143">
        <v>0</v>
      </c>
      <c r="T435" s="144">
        <f>S435*H435</f>
        <v>0</v>
      </c>
      <c r="AR435" s="145" t="s">
        <v>318</v>
      </c>
      <c r="AT435" s="145" t="s">
        <v>313</v>
      </c>
      <c r="AU435" s="145" t="s">
        <v>90</v>
      </c>
      <c r="AY435" s="18" t="s">
        <v>311</v>
      </c>
      <c r="BE435" s="146">
        <f>IF(N435="základní",J435,0)</f>
        <v>0</v>
      </c>
      <c r="BF435" s="146">
        <f>IF(N435="snížená",J435,0)</f>
        <v>0</v>
      </c>
      <c r="BG435" s="146">
        <f>IF(N435="zákl. přenesená",J435,0)</f>
        <v>0</v>
      </c>
      <c r="BH435" s="146">
        <f>IF(N435="sníž. přenesená",J435,0)</f>
        <v>0</v>
      </c>
      <c r="BI435" s="146">
        <f>IF(N435="nulová",J435,0)</f>
        <v>0</v>
      </c>
      <c r="BJ435" s="18" t="s">
        <v>88</v>
      </c>
      <c r="BK435" s="146">
        <f>ROUND(I435*H435,2)</f>
        <v>0</v>
      </c>
      <c r="BL435" s="18" t="s">
        <v>318</v>
      </c>
      <c r="BM435" s="145" t="s">
        <v>8352</v>
      </c>
    </row>
    <row r="436" spans="2:65" s="11" customFormat="1" ht="22.9" customHeight="1" x14ac:dyDescent="0.2">
      <c r="B436" s="122"/>
      <c r="D436" s="123" t="s">
        <v>80</v>
      </c>
      <c r="E436" s="132" t="s">
        <v>7398</v>
      </c>
      <c r="F436" s="132" t="s">
        <v>2095</v>
      </c>
      <c r="I436" s="125"/>
      <c r="J436" s="133">
        <f>BK436</f>
        <v>0</v>
      </c>
      <c r="L436" s="122"/>
      <c r="M436" s="127"/>
      <c r="P436" s="128">
        <f>SUM(P437:P438)</f>
        <v>0</v>
      </c>
      <c r="R436" s="128">
        <f>SUM(R437:R438)</f>
        <v>0</v>
      </c>
      <c r="T436" s="129">
        <f>SUM(T437:T438)</f>
        <v>0</v>
      </c>
      <c r="AR436" s="123" t="s">
        <v>88</v>
      </c>
      <c r="AT436" s="130" t="s">
        <v>80</v>
      </c>
      <c r="AU436" s="130" t="s">
        <v>88</v>
      </c>
      <c r="AY436" s="123" t="s">
        <v>311</v>
      </c>
      <c r="BK436" s="131">
        <f>SUM(BK437:BK438)</f>
        <v>0</v>
      </c>
    </row>
    <row r="437" spans="2:65" s="1" customFormat="1" ht="24.2" customHeight="1" x14ac:dyDescent="0.2">
      <c r="B437" s="34"/>
      <c r="C437" s="134" t="s">
        <v>1480</v>
      </c>
      <c r="D437" s="134" t="s">
        <v>313</v>
      </c>
      <c r="E437" s="135" t="s">
        <v>8353</v>
      </c>
      <c r="F437" s="136" t="s">
        <v>7905</v>
      </c>
      <c r="G437" s="137" t="s">
        <v>2033</v>
      </c>
      <c r="H437" s="138">
        <v>1</v>
      </c>
      <c r="I437" s="139"/>
      <c r="J437" s="140">
        <f>ROUND(I437*H437,2)</f>
        <v>0</v>
      </c>
      <c r="K437" s="136" t="s">
        <v>43</v>
      </c>
      <c r="L437" s="34"/>
      <c r="M437" s="141" t="s">
        <v>43</v>
      </c>
      <c r="N437" s="142" t="s">
        <v>52</v>
      </c>
      <c r="P437" s="143">
        <f>O437*H437</f>
        <v>0</v>
      </c>
      <c r="Q437" s="143">
        <v>0</v>
      </c>
      <c r="R437" s="143">
        <f>Q437*H437</f>
        <v>0</v>
      </c>
      <c r="S437" s="143">
        <v>0</v>
      </c>
      <c r="T437" s="144">
        <f>S437*H437</f>
        <v>0</v>
      </c>
      <c r="AR437" s="145" t="s">
        <v>318</v>
      </c>
      <c r="AT437" s="145" t="s">
        <v>313</v>
      </c>
      <c r="AU437" s="145" t="s">
        <v>90</v>
      </c>
      <c r="AY437" s="18" t="s">
        <v>311</v>
      </c>
      <c r="BE437" s="146">
        <f>IF(N437="základní",J437,0)</f>
        <v>0</v>
      </c>
      <c r="BF437" s="146">
        <f>IF(N437="snížená",J437,0)</f>
        <v>0</v>
      </c>
      <c r="BG437" s="146">
        <f>IF(N437="zákl. přenesená",J437,0)</f>
        <v>0</v>
      </c>
      <c r="BH437" s="146">
        <f>IF(N437="sníž. přenesená",J437,0)</f>
        <v>0</v>
      </c>
      <c r="BI437" s="146">
        <f>IF(N437="nulová",J437,0)</f>
        <v>0</v>
      </c>
      <c r="BJ437" s="18" t="s">
        <v>88</v>
      </c>
      <c r="BK437" s="146">
        <f>ROUND(I437*H437,2)</f>
        <v>0</v>
      </c>
      <c r="BL437" s="18" t="s">
        <v>318</v>
      </c>
      <c r="BM437" s="145" t="s">
        <v>8354</v>
      </c>
    </row>
    <row r="438" spans="2:65" s="1" customFormat="1" ht="24.2" customHeight="1" x14ac:dyDescent="0.2">
      <c r="B438" s="34"/>
      <c r="C438" s="134" t="s">
        <v>1485</v>
      </c>
      <c r="D438" s="134" t="s">
        <v>313</v>
      </c>
      <c r="E438" s="135" t="s">
        <v>8355</v>
      </c>
      <c r="F438" s="136" t="s">
        <v>7907</v>
      </c>
      <c r="G438" s="137" t="s">
        <v>2033</v>
      </c>
      <c r="H438" s="138">
        <v>1</v>
      </c>
      <c r="I438" s="139"/>
      <c r="J438" s="140">
        <f>ROUND(I438*H438,2)</f>
        <v>0</v>
      </c>
      <c r="K438" s="136" t="s">
        <v>43</v>
      </c>
      <c r="L438" s="34"/>
      <c r="M438" s="141" t="s">
        <v>43</v>
      </c>
      <c r="N438" s="142" t="s">
        <v>52</v>
      </c>
      <c r="P438" s="143">
        <f>O438*H438</f>
        <v>0</v>
      </c>
      <c r="Q438" s="143">
        <v>0</v>
      </c>
      <c r="R438" s="143">
        <f>Q438*H438</f>
        <v>0</v>
      </c>
      <c r="S438" s="143">
        <v>0</v>
      </c>
      <c r="T438" s="144">
        <f>S438*H438</f>
        <v>0</v>
      </c>
      <c r="AR438" s="145" t="s">
        <v>318</v>
      </c>
      <c r="AT438" s="145" t="s">
        <v>313</v>
      </c>
      <c r="AU438" s="145" t="s">
        <v>90</v>
      </c>
      <c r="AY438" s="18" t="s">
        <v>311</v>
      </c>
      <c r="BE438" s="146">
        <f>IF(N438="základní",J438,0)</f>
        <v>0</v>
      </c>
      <c r="BF438" s="146">
        <f>IF(N438="snížená",J438,0)</f>
        <v>0</v>
      </c>
      <c r="BG438" s="146">
        <f>IF(N438="zákl. přenesená",J438,0)</f>
        <v>0</v>
      </c>
      <c r="BH438" s="146">
        <f>IF(N438="sníž. přenesená",J438,0)</f>
        <v>0</v>
      </c>
      <c r="BI438" s="146">
        <f>IF(N438="nulová",J438,0)</f>
        <v>0</v>
      </c>
      <c r="BJ438" s="18" t="s">
        <v>88</v>
      </c>
      <c r="BK438" s="146">
        <f>ROUND(I438*H438,2)</f>
        <v>0</v>
      </c>
      <c r="BL438" s="18" t="s">
        <v>318</v>
      </c>
      <c r="BM438" s="145" t="s">
        <v>8356</v>
      </c>
    </row>
    <row r="439" spans="2:65" s="11" customFormat="1" ht="25.9" customHeight="1" x14ac:dyDescent="0.2">
      <c r="B439" s="122"/>
      <c r="D439" s="123" t="s">
        <v>80</v>
      </c>
      <c r="E439" s="124" t="s">
        <v>8357</v>
      </c>
      <c r="F439" s="124" t="s">
        <v>8358</v>
      </c>
      <c r="I439" s="125"/>
      <c r="J439" s="126">
        <f>BK439</f>
        <v>0</v>
      </c>
      <c r="L439" s="122"/>
      <c r="M439" s="127"/>
      <c r="P439" s="128">
        <f>P440+P447+P454+P508+P510</f>
        <v>0</v>
      </c>
      <c r="R439" s="128">
        <f>R440+R447+R454+R508+R510</f>
        <v>0</v>
      </c>
      <c r="T439" s="129">
        <f>T440+T447+T454+T508+T510</f>
        <v>0</v>
      </c>
      <c r="AR439" s="123" t="s">
        <v>88</v>
      </c>
      <c r="AT439" s="130" t="s">
        <v>80</v>
      </c>
      <c r="AU439" s="130" t="s">
        <v>81</v>
      </c>
      <c r="AY439" s="123" t="s">
        <v>311</v>
      </c>
      <c r="BK439" s="131">
        <f>BK440+BK447+BK454+BK508+BK510</f>
        <v>0</v>
      </c>
    </row>
    <row r="440" spans="2:65" s="11" customFormat="1" ht="22.9" customHeight="1" x14ac:dyDescent="0.2">
      <c r="B440" s="122"/>
      <c r="D440" s="123" t="s">
        <v>80</v>
      </c>
      <c r="E440" s="132" t="s">
        <v>7350</v>
      </c>
      <c r="F440" s="132" t="s">
        <v>7874</v>
      </c>
      <c r="I440" s="125"/>
      <c r="J440" s="133">
        <f>BK440</f>
        <v>0</v>
      </c>
      <c r="L440" s="122"/>
      <c r="M440" s="127"/>
      <c r="P440" s="128">
        <f>SUM(P441:P446)</f>
        <v>0</v>
      </c>
      <c r="R440" s="128">
        <f>SUM(R441:R446)</f>
        <v>0</v>
      </c>
      <c r="T440" s="129">
        <f>SUM(T441:T446)</f>
        <v>0</v>
      </c>
      <c r="AR440" s="123" t="s">
        <v>88</v>
      </c>
      <c r="AT440" s="130" t="s">
        <v>80</v>
      </c>
      <c r="AU440" s="130" t="s">
        <v>88</v>
      </c>
      <c r="AY440" s="123" t="s">
        <v>311</v>
      </c>
      <c r="BK440" s="131">
        <f>SUM(BK441:BK446)</f>
        <v>0</v>
      </c>
    </row>
    <row r="441" spans="2:65" s="1" customFormat="1" ht="16.5" customHeight="1" x14ac:dyDescent="0.2">
      <c r="B441" s="34"/>
      <c r="C441" s="134" t="s">
        <v>1492</v>
      </c>
      <c r="D441" s="134" t="s">
        <v>313</v>
      </c>
      <c r="E441" s="135" t="s">
        <v>8359</v>
      </c>
      <c r="F441" s="136" t="s">
        <v>8360</v>
      </c>
      <c r="G441" s="137" t="s">
        <v>2033</v>
      </c>
      <c r="H441" s="138">
        <v>1</v>
      </c>
      <c r="I441" s="139"/>
      <c r="J441" s="140">
        <f>ROUND(I441*H441,2)</f>
        <v>0</v>
      </c>
      <c r="K441" s="136" t="s">
        <v>43</v>
      </c>
      <c r="L441" s="34"/>
      <c r="M441" s="141" t="s">
        <v>43</v>
      </c>
      <c r="N441" s="142" t="s">
        <v>52</v>
      </c>
      <c r="P441" s="143">
        <f>O441*H441</f>
        <v>0</v>
      </c>
      <c r="Q441" s="143">
        <v>0</v>
      </c>
      <c r="R441" s="143">
        <f>Q441*H441</f>
        <v>0</v>
      </c>
      <c r="S441" s="143">
        <v>0</v>
      </c>
      <c r="T441" s="144">
        <f>S441*H441</f>
        <v>0</v>
      </c>
      <c r="AR441" s="145" t="s">
        <v>318</v>
      </c>
      <c r="AT441" s="145" t="s">
        <v>313</v>
      </c>
      <c r="AU441" s="145" t="s">
        <v>90</v>
      </c>
      <c r="AY441" s="18" t="s">
        <v>311</v>
      </c>
      <c r="BE441" s="146">
        <f>IF(N441="základní",J441,0)</f>
        <v>0</v>
      </c>
      <c r="BF441" s="146">
        <f>IF(N441="snížená",J441,0)</f>
        <v>0</v>
      </c>
      <c r="BG441" s="146">
        <f>IF(N441="zákl. přenesená",J441,0)</f>
        <v>0</v>
      </c>
      <c r="BH441" s="146">
        <f>IF(N441="sníž. přenesená",J441,0)</f>
        <v>0</v>
      </c>
      <c r="BI441" s="146">
        <f>IF(N441="nulová",J441,0)</f>
        <v>0</v>
      </c>
      <c r="BJ441" s="18" t="s">
        <v>88</v>
      </c>
      <c r="BK441" s="146">
        <f>ROUND(I441*H441,2)</f>
        <v>0</v>
      </c>
      <c r="BL441" s="18" t="s">
        <v>318</v>
      </c>
      <c r="BM441" s="145" t="s">
        <v>8361</v>
      </c>
    </row>
    <row r="442" spans="2:65" s="1" customFormat="1" ht="19.5" x14ac:dyDescent="0.2">
      <c r="B442" s="34"/>
      <c r="D442" s="152" t="s">
        <v>668</v>
      </c>
      <c r="F442" s="182" t="s">
        <v>8362</v>
      </c>
      <c r="I442" s="149"/>
      <c r="L442" s="34"/>
      <c r="M442" s="150"/>
      <c r="T442" s="55"/>
      <c r="AT442" s="18" t="s">
        <v>668</v>
      </c>
      <c r="AU442" s="18" t="s">
        <v>90</v>
      </c>
    </row>
    <row r="443" spans="2:65" s="1" customFormat="1" ht="16.5" customHeight="1" x14ac:dyDescent="0.2">
      <c r="B443" s="34"/>
      <c r="C443" s="134" t="s">
        <v>1497</v>
      </c>
      <c r="D443" s="134" t="s">
        <v>313</v>
      </c>
      <c r="E443" s="135" t="s">
        <v>8363</v>
      </c>
      <c r="F443" s="136" t="s">
        <v>8364</v>
      </c>
      <c r="G443" s="137" t="s">
        <v>2033</v>
      </c>
      <c r="H443" s="138">
        <v>1</v>
      </c>
      <c r="I443" s="139"/>
      <c r="J443" s="140">
        <f>ROUND(I443*H443,2)</f>
        <v>0</v>
      </c>
      <c r="K443" s="136" t="s">
        <v>43</v>
      </c>
      <c r="L443" s="34"/>
      <c r="M443" s="141" t="s">
        <v>43</v>
      </c>
      <c r="N443" s="142" t="s">
        <v>52</v>
      </c>
      <c r="P443" s="143">
        <f>O443*H443</f>
        <v>0</v>
      </c>
      <c r="Q443" s="143">
        <v>0</v>
      </c>
      <c r="R443" s="143">
        <f>Q443*H443</f>
        <v>0</v>
      </c>
      <c r="S443" s="143">
        <v>0</v>
      </c>
      <c r="T443" s="144">
        <f>S443*H443</f>
        <v>0</v>
      </c>
      <c r="AR443" s="145" t="s">
        <v>318</v>
      </c>
      <c r="AT443" s="145" t="s">
        <v>313</v>
      </c>
      <c r="AU443" s="145" t="s">
        <v>90</v>
      </c>
      <c r="AY443" s="18" t="s">
        <v>311</v>
      </c>
      <c r="BE443" s="146">
        <f>IF(N443="základní",J443,0)</f>
        <v>0</v>
      </c>
      <c r="BF443" s="146">
        <f>IF(N443="snížená",J443,0)</f>
        <v>0</v>
      </c>
      <c r="BG443" s="146">
        <f>IF(N443="zákl. přenesená",J443,0)</f>
        <v>0</v>
      </c>
      <c r="BH443" s="146">
        <f>IF(N443="sníž. přenesená",J443,0)</f>
        <v>0</v>
      </c>
      <c r="BI443" s="146">
        <f>IF(N443="nulová",J443,0)</f>
        <v>0</v>
      </c>
      <c r="BJ443" s="18" t="s">
        <v>88</v>
      </c>
      <c r="BK443" s="146">
        <f>ROUND(I443*H443,2)</f>
        <v>0</v>
      </c>
      <c r="BL443" s="18" t="s">
        <v>318</v>
      </c>
      <c r="BM443" s="145" t="s">
        <v>8365</v>
      </c>
    </row>
    <row r="444" spans="2:65" s="1" customFormat="1" ht="19.5" x14ac:dyDescent="0.2">
      <c r="B444" s="34"/>
      <c r="D444" s="152" t="s">
        <v>668</v>
      </c>
      <c r="F444" s="182" t="s">
        <v>8366</v>
      </c>
      <c r="I444" s="149"/>
      <c r="L444" s="34"/>
      <c r="M444" s="150"/>
      <c r="T444" s="55"/>
      <c r="AT444" s="18" t="s">
        <v>668</v>
      </c>
      <c r="AU444" s="18" t="s">
        <v>90</v>
      </c>
    </row>
    <row r="445" spans="2:65" s="1" customFormat="1" ht="16.5" customHeight="1" x14ac:dyDescent="0.2">
      <c r="B445" s="34"/>
      <c r="C445" s="134" t="s">
        <v>1502</v>
      </c>
      <c r="D445" s="134" t="s">
        <v>313</v>
      </c>
      <c r="E445" s="135" t="s">
        <v>8367</v>
      </c>
      <c r="F445" s="136" t="s">
        <v>8368</v>
      </c>
      <c r="G445" s="137" t="s">
        <v>2033</v>
      </c>
      <c r="H445" s="138">
        <v>1</v>
      </c>
      <c r="I445" s="139"/>
      <c r="J445" s="140">
        <f>ROUND(I445*H445,2)</f>
        <v>0</v>
      </c>
      <c r="K445" s="136" t="s">
        <v>43</v>
      </c>
      <c r="L445" s="34"/>
      <c r="M445" s="141" t="s">
        <v>43</v>
      </c>
      <c r="N445" s="142" t="s">
        <v>52</v>
      </c>
      <c r="P445" s="143">
        <f>O445*H445</f>
        <v>0</v>
      </c>
      <c r="Q445" s="143">
        <v>0</v>
      </c>
      <c r="R445" s="143">
        <f>Q445*H445</f>
        <v>0</v>
      </c>
      <c r="S445" s="143">
        <v>0</v>
      </c>
      <c r="T445" s="144">
        <f>S445*H445</f>
        <v>0</v>
      </c>
      <c r="AR445" s="145" t="s">
        <v>318</v>
      </c>
      <c r="AT445" s="145" t="s">
        <v>313</v>
      </c>
      <c r="AU445" s="145" t="s">
        <v>90</v>
      </c>
      <c r="AY445" s="18" t="s">
        <v>311</v>
      </c>
      <c r="BE445" s="146">
        <f>IF(N445="základní",J445,0)</f>
        <v>0</v>
      </c>
      <c r="BF445" s="146">
        <f>IF(N445="snížená",J445,0)</f>
        <v>0</v>
      </c>
      <c r="BG445" s="146">
        <f>IF(N445="zákl. přenesená",J445,0)</f>
        <v>0</v>
      </c>
      <c r="BH445" s="146">
        <f>IF(N445="sníž. přenesená",J445,0)</f>
        <v>0</v>
      </c>
      <c r="BI445" s="146">
        <f>IF(N445="nulová",J445,0)</f>
        <v>0</v>
      </c>
      <c r="BJ445" s="18" t="s">
        <v>88</v>
      </c>
      <c r="BK445" s="146">
        <f>ROUND(I445*H445,2)</f>
        <v>0</v>
      </c>
      <c r="BL445" s="18" t="s">
        <v>318</v>
      </c>
      <c r="BM445" s="145" t="s">
        <v>8369</v>
      </c>
    </row>
    <row r="446" spans="2:65" s="1" customFormat="1" ht="19.5" x14ac:dyDescent="0.2">
      <c r="B446" s="34"/>
      <c r="D446" s="152" t="s">
        <v>668</v>
      </c>
      <c r="F446" s="182" t="s">
        <v>8370</v>
      </c>
      <c r="I446" s="149"/>
      <c r="L446" s="34"/>
      <c r="M446" s="150"/>
      <c r="T446" s="55"/>
      <c r="AT446" s="18" t="s">
        <v>668</v>
      </c>
      <c r="AU446" s="18" t="s">
        <v>90</v>
      </c>
    </row>
    <row r="447" spans="2:65" s="11" customFormat="1" ht="22.9" customHeight="1" x14ac:dyDescent="0.2">
      <c r="B447" s="122"/>
      <c r="D447" s="123" t="s">
        <v>80</v>
      </c>
      <c r="E447" s="132" t="s">
        <v>7412</v>
      </c>
      <c r="F447" s="132" t="s">
        <v>7940</v>
      </c>
      <c r="I447" s="125"/>
      <c r="J447" s="133">
        <f>BK447</f>
        <v>0</v>
      </c>
      <c r="L447" s="122"/>
      <c r="M447" s="127"/>
      <c r="P447" s="128">
        <f>SUM(P448:P453)</f>
        <v>0</v>
      </c>
      <c r="R447" s="128">
        <f>SUM(R448:R453)</f>
        <v>0</v>
      </c>
      <c r="T447" s="129">
        <f>SUM(T448:T453)</f>
        <v>0</v>
      </c>
      <c r="AR447" s="123" t="s">
        <v>88</v>
      </c>
      <c r="AT447" s="130" t="s">
        <v>80</v>
      </c>
      <c r="AU447" s="130" t="s">
        <v>88</v>
      </c>
      <c r="AY447" s="123" t="s">
        <v>311</v>
      </c>
      <c r="BK447" s="131">
        <f>SUM(BK448:BK453)</f>
        <v>0</v>
      </c>
    </row>
    <row r="448" spans="2:65" s="1" customFormat="1" ht="24.2" customHeight="1" x14ac:dyDescent="0.2">
      <c r="B448" s="34"/>
      <c r="C448" s="134" t="s">
        <v>1509</v>
      </c>
      <c r="D448" s="134" t="s">
        <v>313</v>
      </c>
      <c r="E448" s="135" t="s">
        <v>8371</v>
      </c>
      <c r="F448" s="136" t="s">
        <v>8372</v>
      </c>
      <c r="G448" s="137" t="s">
        <v>2033</v>
      </c>
      <c r="H448" s="138">
        <v>1</v>
      </c>
      <c r="I448" s="139"/>
      <c r="J448" s="140">
        <f t="shared" ref="J448:J453" si="80">ROUND(I448*H448,2)</f>
        <v>0</v>
      </c>
      <c r="K448" s="136" t="s">
        <v>43</v>
      </c>
      <c r="L448" s="34"/>
      <c r="M448" s="141" t="s">
        <v>43</v>
      </c>
      <c r="N448" s="142" t="s">
        <v>52</v>
      </c>
      <c r="P448" s="143">
        <f t="shared" ref="P448:P453" si="81">O448*H448</f>
        <v>0</v>
      </c>
      <c r="Q448" s="143">
        <v>0</v>
      </c>
      <c r="R448" s="143">
        <f t="shared" ref="R448:R453" si="82">Q448*H448</f>
        <v>0</v>
      </c>
      <c r="S448" s="143">
        <v>0</v>
      </c>
      <c r="T448" s="144">
        <f t="shared" ref="T448:T453" si="83">S448*H448</f>
        <v>0</v>
      </c>
      <c r="AR448" s="145" t="s">
        <v>318</v>
      </c>
      <c r="AT448" s="145" t="s">
        <v>313</v>
      </c>
      <c r="AU448" s="145" t="s">
        <v>90</v>
      </c>
      <c r="AY448" s="18" t="s">
        <v>311</v>
      </c>
      <c r="BE448" s="146">
        <f t="shared" ref="BE448:BE453" si="84">IF(N448="základní",J448,0)</f>
        <v>0</v>
      </c>
      <c r="BF448" s="146">
        <f t="shared" ref="BF448:BF453" si="85">IF(N448="snížená",J448,0)</f>
        <v>0</v>
      </c>
      <c r="BG448" s="146">
        <f t="shared" ref="BG448:BG453" si="86">IF(N448="zákl. přenesená",J448,0)</f>
        <v>0</v>
      </c>
      <c r="BH448" s="146">
        <f t="shared" ref="BH448:BH453" si="87">IF(N448="sníž. přenesená",J448,0)</f>
        <v>0</v>
      </c>
      <c r="BI448" s="146">
        <f t="shared" ref="BI448:BI453" si="88">IF(N448="nulová",J448,0)</f>
        <v>0</v>
      </c>
      <c r="BJ448" s="18" t="s">
        <v>88</v>
      </c>
      <c r="BK448" s="146">
        <f t="shared" ref="BK448:BK453" si="89">ROUND(I448*H448,2)</f>
        <v>0</v>
      </c>
      <c r="BL448" s="18" t="s">
        <v>318</v>
      </c>
      <c r="BM448" s="145" t="s">
        <v>8373</v>
      </c>
    </row>
    <row r="449" spans="2:65" s="1" customFormat="1" ht="24.2" customHeight="1" x14ac:dyDescent="0.2">
      <c r="B449" s="34"/>
      <c r="C449" s="134" t="s">
        <v>1516</v>
      </c>
      <c r="D449" s="134" t="s">
        <v>313</v>
      </c>
      <c r="E449" s="135" t="s">
        <v>8374</v>
      </c>
      <c r="F449" s="136" t="s">
        <v>8375</v>
      </c>
      <c r="G449" s="137" t="s">
        <v>2109</v>
      </c>
      <c r="H449" s="138">
        <v>2</v>
      </c>
      <c r="I449" s="139"/>
      <c r="J449" s="140">
        <f t="shared" si="80"/>
        <v>0</v>
      </c>
      <c r="K449" s="136" t="s">
        <v>43</v>
      </c>
      <c r="L449" s="34"/>
      <c r="M449" s="141" t="s">
        <v>43</v>
      </c>
      <c r="N449" s="142" t="s">
        <v>52</v>
      </c>
      <c r="P449" s="143">
        <f t="shared" si="81"/>
        <v>0</v>
      </c>
      <c r="Q449" s="143">
        <v>0</v>
      </c>
      <c r="R449" s="143">
        <f t="shared" si="82"/>
        <v>0</v>
      </c>
      <c r="S449" s="143">
        <v>0</v>
      </c>
      <c r="T449" s="144">
        <f t="shared" si="83"/>
        <v>0</v>
      </c>
      <c r="AR449" s="145" t="s">
        <v>318</v>
      </c>
      <c r="AT449" s="145" t="s">
        <v>313</v>
      </c>
      <c r="AU449" s="145" t="s">
        <v>90</v>
      </c>
      <c r="AY449" s="18" t="s">
        <v>311</v>
      </c>
      <c r="BE449" s="146">
        <f t="shared" si="84"/>
        <v>0</v>
      </c>
      <c r="BF449" s="146">
        <f t="shared" si="85"/>
        <v>0</v>
      </c>
      <c r="BG449" s="146">
        <f t="shared" si="86"/>
        <v>0</v>
      </c>
      <c r="BH449" s="146">
        <f t="shared" si="87"/>
        <v>0</v>
      </c>
      <c r="BI449" s="146">
        <f t="shared" si="88"/>
        <v>0</v>
      </c>
      <c r="BJ449" s="18" t="s">
        <v>88</v>
      </c>
      <c r="BK449" s="146">
        <f t="shared" si="89"/>
        <v>0</v>
      </c>
      <c r="BL449" s="18" t="s">
        <v>318</v>
      </c>
      <c r="BM449" s="145" t="s">
        <v>8376</v>
      </c>
    </row>
    <row r="450" spans="2:65" s="1" customFormat="1" ht="24.2" customHeight="1" x14ac:dyDescent="0.2">
      <c r="B450" s="34"/>
      <c r="C450" s="134" t="s">
        <v>1523</v>
      </c>
      <c r="D450" s="134" t="s">
        <v>313</v>
      </c>
      <c r="E450" s="135" t="s">
        <v>8377</v>
      </c>
      <c r="F450" s="136" t="s">
        <v>8378</v>
      </c>
      <c r="G450" s="137" t="s">
        <v>2109</v>
      </c>
      <c r="H450" s="138">
        <v>1</v>
      </c>
      <c r="I450" s="139"/>
      <c r="J450" s="140">
        <f t="shared" si="80"/>
        <v>0</v>
      </c>
      <c r="K450" s="136" t="s">
        <v>43</v>
      </c>
      <c r="L450" s="34"/>
      <c r="M450" s="141" t="s">
        <v>43</v>
      </c>
      <c r="N450" s="142" t="s">
        <v>52</v>
      </c>
      <c r="P450" s="143">
        <f t="shared" si="81"/>
        <v>0</v>
      </c>
      <c r="Q450" s="143">
        <v>0</v>
      </c>
      <c r="R450" s="143">
        <f t="shared" si="82"/>
        <v>0</v>
      </c>
      <c r="S450" s="143">
        <v>0</v>
      </c>
      <c r="T450" s="144">
        <f t="shared" si="83"/>
        <v>0</v>
      </c>
      <c r="AR450" s="145" t="s">
        <v>318</v>
      </c>
      <c r="AT450" s="145" t="s">
        <v>313</v>
      </c>
      <c r="AU450" s="145" t="s">
        <v>90</v>
      </c>
      <c r="AY450" s="18" t="s">
        <v>311</v>
      </c>
      <c r="BE450" s="146">
        <f t="shared" si="84"/>
        <v>0</v>
      </c>
      <c r="BF450" s="146">
        <f t="shared" si="85"/>
        <v>0</v>
      </c>
      <c r="BG450" s="146">
        <f t="shared" si="86"/>
        <v>0</v>
      </c>
      <c r="BH450" s="146">
        <f t="shared" si="87"/>
        <v>0</v>
      </c>
      <c r="BI450" s="146">
        <f t="shared" si="88"/>
        <v>0</v>
      </c>
      <c r="BJ450" s="18" t="s">
        <v>88</v>
      </c>
      <c r="BK450" s="146">
        <f t="shared" si="89"/>
        <v>0</v>
      </c>
      <c r="BL450" s="18" t="s">
        <v>318</v>
      </c>
      <c r="BM450" s="145" t="s">
        <v>8379</v>
      </c>
    </row>
    <row r="451" spans="2:65" s="1" customFormat="1" ht="16.5" customHeight="1" x14ac:dyDescent="0.2">
      <c r="B451" s="34"/>
      <c r="C451" s="134" t="s">
        <v>1528</v>
      </c>
      <c r="D451" s="134" t="s">
        <v>313</v>
      </c>
      <c r="E451" s="135" t="s">
        <v>8380</v>
      </c>
      <c r="F451" s="136" t="s">
        <v>8086</v>
      </c>
      <c r="G451" s="137" t="s">
        <v>2109</v>
      </c>
      <c r="H451" s="138">
        <v>3</v>
      </c>
      <c r="I451" s="139"/>
      <c r="J451" s="140">
        <f t="shared" si="80"/>
        <v>0</v>
      </c>
      <c r="K451" s="136" t="s">
        <v>43</v>
      </c>
      <c r="L451" s="34"/>
      <c r="M451" s="141" t="s">
        <v>43</v>
      </c>
      <c r="N451" s="142" t="s">
        <v>52</v>
      </c>
      <c r="P451" s="143">
        <f t="shared" si="81"/>
        <v>0</v>
      </c>
      <c r="Q451" s="143">
        <v>0</v>
      </c>
      <c r="R451" s="143">
        <f t="shared" si="82"/>
        <v>0</v>
      </c>
      <c r="S451" s="143">
        <v>0</v>
      </c>
      <c r="T451" s="144">
        <f t="shared" si="83"/>
        <v>0</v>
      </c>
      <c r="AR451" s="145" t="s">
        <v>318</v>
      </c>
      <c r="AT451" s="145" t="s">
        <v>313</v>
      </c>
      <c r="AU451" s="145" t="s">
        <v>90</v>
      </c>
      <c r="AY451" s="18" t="s">
        <v>311</v>
      </c>
      <c r="BE451" s="146">
        <f t="shared" si="84"/>
        <v>0</v>
      </c>
      <c r="BF451" s="146">
        <f t="shared" si="85"/>
        <v>0</v>
      </c>
      <c r="BG451" s="146">
        <f t="shared" si="86"/>
        <v>0</v>
      </c>
      <c r="BH451" s="146">
        <f t="shared" si="87"/>
        <v>0</v>
      </c>
      <c r="BI451" s="146">
        <f t="shared" si="88"/>
        <v>0</v>
      </c>
      <c r="BJ451" s="18" t="s">
        <v>88</v>
      </c>
      <c r="BK451" s="146">
        <f t="shared" si="89"/>
        <v>0</v>
      </c>
      <c r="BL451" s="18" t="s">
        <v>318</v>
      </c>
      <c r="BM451" s="145" t="s">
        <v>8381</v>
      </c>
    </row>
    <row r="452" spans="2:65" s="1" customFormat="1" ht="16.5" customHeight="1" x14ac:dyDescent="0.2">
      <c r="B452" s="34"/>
      <c r="C452" s="134" t="s">
        <v>1533</v>
      </c>
      <c r="D452" s="134" t="s">
        <v>313</v>
      </c>
      <c r="E452" s="135" t="s">
        <v>8382</v>
      </c>
      <c r="F452" s="136" t="s">
        <v>8383</v>
      </c>
      <c r="G452" s="137" t="s">
        <v>2109</v>
      </c>
      <c r="H452" s="138">
        <v>3</v>
      </c>
      <c r="I452" s="139"/>
      <c r="J452" s="140">
        <f t="shared" si="80"/>
        <v>0</v>
      </c>
      <c r="K452" s="136" t="s">
        <v>43</v>
      </c>
      <c r="L452" s="34"/>
      <c r="M452" s="141" t="s">
        <v>43</v>
      </c>
      <c r="N452" s="142" t="s">
        <v>52</v>
      </c>
      <c r="P452" s="143">
        <f t="shared" si="81"/>
        <v>0</v>
      </c>
      <c r="Q452" s="143">
        <v>0</v>
      </c>
      <c r="R452" s="143">
        <f t="shared" si="82"/>
        <v>0</v>
      </c>
      <c r="S452" s="143">
        <v>0</v>
      </c>
      <c r="T452" s="144">
        <f t="shared" si="83"/>
        <v>0</v>
      </c>
      <c r="AR452" s="145" t="s">
        <v>318</v>
      </c>
      <c r="AT452" s="145" t="s">
        <v>313</v>
      </c>
      <c r="AU452" s="145" t="s">
        <v>90</v>
      </c>
      <c r="AY452" s="18" t="s">
        <v>311</v>
      </c>
      <c r="BE452" s="146">
        <f t="shared" si="84"/>
        <v>0</v>
      </c>
      <c r="BF452" s="146">
        <f t="shared" si="85"/>
        <v>0</v>
      </c>
      <c r="BG452" s="146">
        <f t="shared" si="86"/>
        <v>0</v>
      </c>
      <c r="BH452" s="146">
        <f t="shared" si="87"/>
        <v>0</v>
      </c>
      <c r="BI452" s="146">
        <f t="shared" si="88"/>
        <v>0</v>
      </c>
      <c r="BJ452" s="18" t="s">
        <v>88</v>
      </c>
      <c r="BK452" s="146">
        <f t="shared" si="89"/>
        <v>0</v>
      </c>
      <c r="BL452" s="18" t="s">
        <v>318</v>
      </c>
      <c r="BM452" s="145" t="s">
        <v>8384</v>
      </c>
    </row>
    <row r="453" spans="2:65" s="1" customFormat="1" ht="16.5" customHeight="1" x14ac:dyDescent="0.2">
      <c r="B453" s="34"/>
      <c r="C453" s="134" t="s">
        <v>1540</v>
      </c>
      <c r="D453" s="134" t="s">
        <v>313</v>
      </c>
      <c r="E453" s="135" t="s">
        <v>8385</v>
      </c>
      <c r="F453" s="136" t="s">
        <v>8086</v>
      </c>
      <c r="G453" s="137" t="s">
        <v>2109</v>
      </c>
      <c r="H453" s="138">
        <v>3</v>
      </c>
      <c r="I453" s="139"/>
      <c r="J453" s="140">
        <f t="shared" si="80"/>
        <v>0</v>
      </c>
      <c r="K453" s="136" t="s">
        <v>43</v>
      </c>
      <c r="L453" s="34"/>
      <c r="M453" s="141" t="s">
        <v>43</v>
      </c>
      <c r="N453" s="142" t="s">
        <v>52</v>
      </c>
      <c r="P453" s="143">
        <f t="shared" si="81"/>
        <v>0</v>
      </c>
      <c r="Q453" s="143">
        <v>0</v>
      </c>
      <c r="R453" s="143">
        <f t="shared" si="82"/>
        <v>0</v>
      </c>
      <c r="S453" s="143">
        <v>0</v>
      </c>
      <c r="T453" s="144">
        <f t="shared" si="83"/>
        <v>0</v>
      </c>
      <c r="AR453" s="145" t="s">
        <v>318</v>
      </c>
      <c r="AT453" s="145" t="s">
        <v>313</v>
      </c>
      <c r="AU453" s="145" t="s">
        <v>90</v>
      </c>
      <c r="AY453" s="18" t="s">
        <v>311</v>
      </c>
      <c r="BE453" s="146">
        <f t="shared" si="84"/>
        <v>0</v>
      </c>
      <c r="BF453" s="146">
        <f t="shared" si="85"/>
        <v>0</v>
      </c>
      <c r="BG453" s="146">
        <f t="shared" si="86"/>
        <v>0</v>
      </c>
      <c r="BH453" s="146">
        <f t="shared" si="87"/>
        <v>0</v>
      </c>
      <c r="BI453" s="146">
        <f t="shared" si="88"/>
        <v>0</v>
      </c>
      <c r="BJ453" s="18" t="s">
        <v>88</v>
      </c>
      <c r="BK453" s="146">
        <f t="shared" si="89"/>
        <v>0</v>
      </c>
      <c r="BL453" s="18" t="s">
        <v>318</v>
      </c>
      <c r="BM453" s="145" t="s">
        <v>8386</v>
      </c>
    </row>
    <row r="454" spans="2:65" s="11" customFormat="1" ht="22.9" customHeight="1" x14ac:dyDescent="0.2">
      <c r="B454" s="122"/>
      <c r="D454" s="123" t="s">
        <v>80</v>
      </c>
      <c r="E454" s="132" t="s">
        <v>8090</v>
      </c>
      <c r="F454" s="132" t="s">
        <v>8091</v>
      </c>
      <c r="I454" s="125"/>
      <c r="J454" s="133">
        <f>BK454</f>
        <v>0</v>
      </c>
      <c r="L454" s="122"/>
      <c r="M454" s="127"/>
      <c r="P454" s="128">
        <f>P455+P493</f>
        <v>0</v>
      </c>
      <c r="R454" s="128">
        <f>R455+R493</f>
        <v>0</v>
      </c>
      <c r="T454" s="129">
        <f>T455+T493</f>
        <v>0</v>
      </c>
      <c r="AR454" s="123" t="s">
        <v>88</v>
      </c>
      <c r="AT454" s="130" t="s">
        <v>80</v>
      </c>
      <c r="AU454" s="130" t="s">
        <v>88</v>
      </c>
      <c r="AY454" s="123" t="s">
        <v>311</v>
      </c>
      <c r="BK454" s="131">
        <f>BK455+BK493</f>
        <v>0</v>
      </c>
    </row>
    <row r="455" spans="2:65" s="11" customFormat="1" ht="20.85" customHeight="1" x14ac:dyDescent="0.2">
      <c r="B455" s="122"/>
      <c r="D455" s="123" t="s">
        <v>80</v>
      </c>
      <c r="E455" s="132" t="s">
        <v>8387</v>
      </c>
      <c r="F455" s="132" t="s">
        <v>8388</v>
      </c>
      <c r="I455" s="125"/>
      <c r="J455" s="133">
        <f>BK455</f>
        <v>0</v>
      </c>
      <c r="L455" s="122"/>
      <c r="M455" s="127"/>
      <c r="P455" s="128">
        <f>SUM(P456:P492)</f>
        <v>0</v>
      </c>
      <c r="R455" s="128">
        <f>SUM(R456:R492)</f>
        <v>0</v>
      </c>
      <c r="T455" s="129">
        <f>SUM(T456:T492)</f>
        <v>0</v>
      </c>
      <c r="AR455" s="123" t="s">
        <v>88</v>
      </c>
      <c r="AT455" s="130" t="s">
        <v>80</v>
      </c>
      <c r="AU455" s="130" t="s">
        <v>90</v>
      </c>
      <c r="AY455" s="123" t="s">
        <v>311</v>
      </c>
      <c r="BK455" s="131">
        <f>SUM(BK456:BK492)</f>
        <v>0</v>
      </c>
    </row>
    <row r="456" spans="2:65" s="1" customFormat="1" ht="16.5" customHeight="1" x14ac:dyDescent="0.2">
      <c r="B456" s="34"/>
      <c r="C456" s="134" t="s">
        <v>1545</v>
      </c>
      <c r="D456" s="134" t="s">
        <v>313</v>
      </c>
      <c r="E456" s="135" t="s">
        <v>8389</v>
      </c>
      <c r="F456" s="136" t="s">
        <v>8390</v>
      </c>
      <c r="G456" s="137" t="s">
        <v>2199</v>
      </c>
      <c r="H456" s="138">
        <v>10</v>
      </c>
      <c r="I456" s="139"/>
      <c r="J456" s="140">
        <f t="shared" ref="J456:J483" si="90">ROUND(I456*H456,2)</f>
        <v>0</v>
      </c>
      <c r="K456" s="136" t="s">
        <v>43</v>
      </c>
      <c r="L456" s="34"/>
      <c r="M456" s="141" t="s">
        <v>43</v>
      </c>
      <c r="N456" s="142" t="s">
        <v>52</v>
      </c>
      <c r="P456" s="143">
        <f t="shared" ref="P456:P483" si="91">O456*H456</f>
        <v>0</v>
      </c>
      <c r="Q456" s="143">
        <v>0</v>
      </c>
      <c r="R456" s="143">
        <f t="shared" ref="R456:R483" si="92">Q456*H456</f>
        <v>0</v>
      </c>
      <c r="S456" s="143">
        <v>0</v>
      </c>
      <c r="T456" s="144">
        <f t="shared" ref="T456:T483" si="93">S456*H456</f>
        <v>0</v>
      </c>
      <c r="AR456" s="145" t="s">
        <v>318</v>
      </c>
      <c r="AT456" s="145" t="s">
        <v>313</v>
      </c>
      <c r="AU456" s="145" t="s">
        <v>96</v>
      </c>
      <c r="AY456" s="18" t="s">
        <v>311</v>
      </c>
      <c r="BE456" s="146">
        <f t="shared" ref="BE456:BE483" si="94">IF(N456="základní",J456,0)</f>
        <v>0</v>
      </c>
      <c r="BF456" s="146">
        <f t="shared" ref="BF456:BF483" si="95">IF(N456="snížená",J456,0)</f>
        <v>0</v>
      </c>
      <c r="BG456" s="146">
        <f t="shared" ref="BG456:BG483" si="96">IF(N456="zákl. přenesená",J456,0)</f>
        <v>0</v>
      </c>
      <c r="BH456" s="146">
        <f t="shared" ref="BH456:BH483" si="97">IF(N456="sníž. přenesená",J456,0)</f>
        <v>0</v>
      </c>
      <c r="BI456" s="146">
        <f t="shared" ref="BI456:BI483" si="98">IF(N456="nulová",J456,0)</f>
        <v>0</v>
      </c>
      <c r="BJ456" s="18" t="s">
        <v>88</v>
      </c>
      <c r="BK456" s="146">
        <f t="shared" ref="BK456:BK483" si="99">ROUND(I456*H456,2)</f>
        <v>0</v>
      </c>
      <c r="BL456" s="18" t="s">
        <v>318</v>
      </c>
      <c r="BM456" s="145" t="s">
        <v>8391</v>
      </c>
    </row>
    <row r="457" spans="2:65" s="1" customFormat="1" ht="16.5" customHeight="1" x14ac:dyDescent="0.2">
      <c r="B457" s="34"/>
      <c r="C457" s="134" t="s">
        <v>1552</v>
      </c>
      <c r="D457" s="134" t="s">
        <v>313</v>
      </c>
      <c r="E457" s="135" t="s">
        <v>8392</v>
      </c>
      <c r="F457" s="136" t="s">
        <v>8393</v>
      </c>
      <c r="G457" s="137" t="s">
        <v>2199</v>
      </c>
      <c r="H457" s="138">
        <v>30</v>
      </c>
      <c r="I457" s="139"/>
      <c r="J457" s="140">
        <f t="shared" si="90"/>
        <v>0</v>
      </c>
      <c r="K457" s="136" t="s">
        <v>43</v>
      </c>
      <c r="L457" s="34"/>
      <c r="M457" s="141" t="s">
        <v>43</v>
      </c>
      <c r="N457" s="142" t="s">
        <v>52</v>
      </c>
      <c r="P457" s="143">
        <f t="shared" si="91"/>
        <v>0</v>
      </c>
      <c r="Q457" s="143">
        <v>0</v>
      </c>
      <c r="R457" s="143">
        <f t="shared" si="92"/>
        <v>0</v>
      </c>
      <c r="S457" s="143">
        <v>0</v>
      </c>
      <c r="T457" s="144">
        <f t="shared" si="93"/>
        <v>0</v>
      </c>
      <c r="AR457" s="145" t="s">
        <v>318</v>
      </c>
      <c r="AT457" s="145" t="s">
        <v>313</v>
      </c>
      <c r="AU457" s="145" t="s">
        <v>96</v>
      </c>
      <c r="AY457" s="18" t="s">
        <v>311</v>
      </c>
      <c r="BE457" s="146">
        <f t="shared" si="94"/>
        <v>0</v>
      </c>
      <c r="BF457" s="146">
        <f t="shared" si="95"/>
        <v>0</v>
      </c>
      <c r="BG457" s="146">
        <f t="shared" si="96"/>
        <v>0</v>
      </c>
      <c r="BH457" s="146">
        <f t="shared" si="97"/>
        <v>0</v>
      </c>
      <c r="BI457" s="146">
        <f t="shared" si="98"/>
        <v>0</v>
      </c>
      <c r="BJ457" s="18" t="s">
        <v>88</v>
      </c>
      <c r="BK457" s="146">
        <f t="shared" si="99"/>
        <v>0</v>
      </c>
      <c r="BL457" s="18" t="s">
        <v>318</v>
      </c>
      <c r="BM457" s="145" t="s">
        <v>8394</v>
      </c>
    </row>
    <row r="458" spans="2:65" s="1" customFormat="1" ht="16.5" customHeight="1" x14ac:dyDescent="0.2">
      <c r="B458" s="34"/>
      <c r="C458" s="134" t="s">
        <v>1555</v>
      </c>
      <c r="D458" s="134" t="s">
        <v>313</v>
      </c>
      <c r="E458" s="135" t="s">
        <v>8395</v>
      </c>
      <c r="F458" s="136" t="s">
        <v>7885</v>
      </c>
      <c r="G458" s="137" t="s">
        <v>2199</v>
      </c>
      <c r="H458" s="138">
        <v>8</v>
      </c>
      <c r="I458" s="139"/>
      <c r="J458" s="140">
        <f t="shared" si="90"/>
        <v>0</v>
      </c>
      <c r="K458" s="136" t="s">
        <v>43</v>
      </c>
      <c r="L458" s="34"/>
      <c r="M458" s="141" t="s">
        <v>43</v>
      </c>
      <c r="N458" s="142" t="s">
        <v>52</v>
      </c>
      <c r="P458" s="143">
        <f t="shared" si="91"/>
        <v>0</v>
      </c>
      <c r="Q458" s="143">
        <v>0</v>
      </c>
      <c r="R458" s="143">
        <f t="shared" si="92"/>
        <v>0</v>
      </c>
      <c r="S458" s="143">
        <v>0</v>
      </c>
      <c r="T458" s="144">
        <f t="shared" si="93"/>
        <v>0</v>
      </c>
      <c r="AR458" s="145" t="s">
        <v>318</v>
      </c>
      <c r="AT458" s="145" t="s">
        <v>313</v>
      </c>
      <c r="AU458" s="145" t="s">
        <v>96</v>
      </c>
      <c r="AY458" s="18" t="s">
        <v>311</v>
      </c>
      <c r="BE458" s="146">
        <f t="shared" si="94"/>
        <v>0</v>
      </c>
      <c r="BF458" s="146">
        <f t="shared" si="95"/>
        <v>0</v>
      </c>
      <c r="BG458" s="146">
        <f t="shared" si="96"/>
        <v>0</v>
      </c>
      <c r="BH458" s="146">
        <f t="shared" si="97"/>
        <v>0</v>
      </c>
      <c r="BI458" s="146">
        <f t="shared" si="98"/>
        <v>0</v>
      </c>
      <c r="BJ458" s="18" t="s">
        <v>88</v>
      </c>
      <c r="BK458" s="146">
        <f t="shared" si="99"/>
        <v>0</v>
      </c>
      <c r="BL458" s="18" t="s">
        <v>318</v>
      </c>
      <c r="BM458" s="145" t="s">
        <v>8396</v>
      </c>
    </row>
    <row r="459" spans="2:65" s="1" customFormat="1" ht="16.5" customHeight="1" x14ac:dyDescent="0.2">
      <c r="B459" s="34"/>
      <c r="C459" s="134" t="s">
        <v>1562</v>
      </c>
      <c r="D459" s="134" t="s">
        <v>313</v>
      </c>
      <c r="E459" s="135" t="s">
        <v>8397</v>
      </c>
      <c r="F459" s="136" t="s">
        <v>8398</v>
      </c>
      <c r="G459" s="137" t="s">
        <v>2199</v>
      </c>
      <c r="H459" s="138">
        <v>30</v>
      </c>
      <c r="I459" s="139"/>
      <c r="J459" s="140">
        <f t="shared" si="90"/>
        <v>0</v>
      </c>
      <c r="K459" s="136" t="s">
        <v>43</v>
      </c>
      <c r="L459" s="34"/>
      <c r="M459" s="141" t="s">
        <v>43</v>
      </c>
      <c r="N459" s="142" t="s">
        <v>52</v>
      </c>
      <c r="P459" s="143">
        <f t="shared" si="91"/>
        <v>0</v>
      </c>
      <c r="Q459" s="143">
        <v>0</v>
      </c>
      <c r="R459" s="143">
        <f t="shared" si="92"/>
        <v>0</v>
      </c>
      <c r="S459" s="143">
        <v>0</v>
      </c>
      <c r="T459" s="144">
        <f t="shared" si="93"/>
        <v>0</v>
      </c>
      <c r="AR459" s="145" t="s">
        <v>318</v>
      </c>
      <c r="AT459" s="145" t="s">
        <v>313</v>
      </c>
      <c r="AU459" s="145" t="s">
        <v>96</v>
      </c>
      <c r="AY459" s="18" t="s">
        <v>311</v>
      </c>
      <c r="BE459" s="146">
        <f t="shared" si="94"/>
        <v>0</v>
      </c>
      <c r="BF459" s="146">
        <f t="shared" si="95"/>
        <v>0</v>
      </c>
      <c r="BG459" s="146">
        <f t="shared" si="96"/>
        <v>0</v>
      </c>
      <c r="BH459" s="146">
        <f t="shared" si="97"/>
        <v>0</v>
      </c>
      <c r="BI459" s="146">
        <f t="shared" si="98"/>
        <v>0</v>
      </c>
      <c r="BJ459" s="18" t="s">
        <v>88</v>
      </c>
      <c r="BK459" s="146">
        <f t="shared" si="99"/>
        <v>0</v>
      </c>
      <c r="BL459" s="18" t="s">
        <v>318</v>
      </c>
      <c r="BM459" s="145" t="s">
        <v>8399</v>
      </c>
    </row>
    <row r="460" spans="2:65" s="1" customFormat="1" ht="21.75" customHeight="1" x14ac:dyDescent="0.2">
      <c r="B460" s="34"/>
      <c r="C460" s="134" t="s">
        <v>1569</v>
      </c>
      <c r="D460" s="134" t="s">
        <v>313</v>
      </c>
      <c r="E460" s="135" t="s">
        <v>8400</v>
      </c>
      <c r="F460" s="136" t="s">
        <v>8401</v>
      </c>
      <c r="G460" s="137" t="s">
        <v>2109</v>
      </c>
      <c r="H460" s="138">
        <v>6</v>
      </c>
      <c r="I460" s="139"/>
      <c r="J460" s="140">
        <f t="shared" si="90"/>
        <v>0</v>
      </c>
      <c r="K460" s="136" t="s">
        <v>43</v>
      </c>
      <c r="L460" s="34"/>
      <c r="M460" s="141" t="s">
        <v>43</v>
      </c>
      <c r="N460" s="142" t="s">
        <v>52</v>
      </c>
      <c r="P460" s="143">
        <f t="shared" si="91"/>
        <v>0</v>
      </c>
      <c r="Q460" s="143">
        <v>0</v>
      </c>
      <c r="R460" s="143">
        <f t="shared" si="92"/>
        <v>0</v>
      </c>
      <c r="S460" s="143">
        <v>0</v>
      </c>
      <c r="T460" s="144">
        <f t="shared" si="93"/>
        <v>0</v>
      </c>
      <c r="AR460" s="145" t="s">
        <v>318</v>
      </c>
      <c r="AT460" s="145" t="s">
        <v>313</v>
      </c>
      <c r="AU460" s="145" t="s">
        <v>96</v>
      </c>
      <c r="AY460" s="18" t="s">
        <v>311</v>
      </c>
      <c r="BE460" s="146">
        <f t="shared" si="94"/>
        <v>0</v>
      </c>
      <c r="BF460" s="146">
        <f t="shared" si="95"/>
        <v>0</v>
      </c>
      <c r="BG460" s="146">
        <f t="shared" si="96"/>
        <v>0</v>
      </c>
      <c r="BH460" s="146">
        <f t="shared" si="97"/>
        <v>0</v>
      </c>
      <c r="BI460" s="146">
        <f t="shared" si="98"/>
        <v>0</v>
      </c>
      <c r="BJ460" s="18" t="s">
        <v>88</v>
      </c>
      <c r="BK460" s="146">
        <f t="shared" si="99"/>
        <v>0</v>
      </c>
      <c r="BL460" s="18" t="s">
        <v>318</v>
      </c>
      <c r="BM460" s="145" t="s">
        <v>8402</v>
      </c>
    </row>
    <row r="461" spans="2:65" s="1" customFormat="1" ht="16.5" customHeight="1" x14ac:dyDescent="0.2">
      <c r="B461" s="34"/>
      <c r="C461" s="134" t="s">
        <v>1578</v>
      </c>
      <c r="D461" s="134" t="s">
        <v>313</v>
      </c>
      <c r="E461" s="135" t="s">
        <v>8403</v>
      </c>
      <c r="F461" s="136" t="s">
        <v>8404</v>
      </c>
      <c r="G461" s="137" t="s">
        <v>2109</v>
      </c>
      <c r="H461" s="138">
        <v>8</v>
      </c>
      <c r="I461" s="139"/>
      <c r="J461" s="140">
        <f t="shared" si="90"/>
        <v>0</v>
      </c>
      <c r="K461" s="136" t="s">
        <v>43</v>
      </c>
      <c r="L461" s="34"/>
      <c r="M461" s="141" t="s">
        <v>43</v>
      </c>
      <c r="N461" s="142" t="s">
        <v>52</v>
      </c>
      <c r="P461" s="143">
        <f t="shared" si="91"/>
        <v>0</v>
      </c>
      <c r="Q461" s="143">
        <v>0</v>
      </c>
      <c r="R461" s="143">
        <f t="shared" si="92"/>
        <v>0</v>
      </c>
      <c r="S461" s="143">
        <v>0</v>
      </c>
      <c r="T461" s="144">
        <f t="shared" si="93"/>
        <v>0</v>
      </c>
      <c r="AR461" s="145" t="s">
        <v>318</v>
      </c>
      <c r="AT461" s="145" t="s">
        <v>313</v>
      </c>
      <c r="AU461" s="145" t="s">
        <v>96</v>
      </c>
      <c r="AY461" s="18" t="s">
        <v>311</v>
      </c>
      <c r="BE461" s="146">
        <f t="shared" si="94"/>
        <v>0</v>
      </c>
      <c r="BF461" s="146">
        <f t="shared" si="95"/>
        <v>0</v>
      </c>
      <c r="BG461" s="146">
        <f t="shared" si="96"/>
        <v>0</v>
      </c>
      <c r="BH461" s="146">
        <f t="shared" si="97"/>
        <v>0</v>
      </c>
      <c r="BI461" s="146">
        <f t="shared" si="98"/>
        <v>0</v>
      </c>
      <c r="BJ461" s="18" t="s">
        <v>88</v>
      </c>
      <c r="BK461" s="146">
        <f t="shared" si="99"/>
        <v>0</v>
      </c>
      <c r="BL461" s="18" t="s">
        <v>318</v>
      </c>
      <c r="BM461" s="145" t="s">
        <v>8405</v>
      </c>
    </row>
    <row r="462" spans="2:65" s="1" customFormat="1" ht="16.5" customHeight="1" x14ac:dyDescent="0.2">
      <c r="B462" s="34"/>
      <c r="C462" s="134" t="s">
        <v>1583</v>
      </c>
      <c r="D462" s="134" t="s">
        <v>313</v>
      </c>
      <c r="E462" s="135" t="s">
        <v>8406</v>
      </c>
      <c r="F462" s="136" t="s">
        <v>7887</v>
      </c>
      <c r="G462" s="137" t="s">
        <v>2109</v>
      </c>
      <c r="H462" s="138">
        <v>8</v>
      </c>
      <c r="I462" s="139"/>
      <c r="J462" s="140">
        <f t="shared" si="90"/>
        <v>0</v>
      </c>
      <c r="K462" s="136" t="s">
        <v>43</v>
      </c>
      <c r="L462" s="34"/>
      <c r="M462" s="141" t="s">
        <v>43</v>
      </c>
      <c r="N462" s="142" t="s">
        <v>52</v>
      </c>
      <c r="P462" s="143">
        <f t="shared" si="91"/>
        <v>0</v>
      </c>
      <c r="Q462" s="143">
        <v>0</v>
      </c>
      <c r="R462" s="143">
        <f t="shared" si="92"/>
        <v>0</v>
      </c>
      <c r="S462" s="143">
        <v>0</v>
      </c>
      <c r="T462" s="144">
        <f t="shared" si="93"/>
        <v>0</v>
      </c>
      <c r="AR462" s="145" t="s">
        <v>318</v>
      </c>
      <c r="AT462" s="145" t="s">
        <v>313</v>
      </c>
      <c r="AU462" s="145" t="s">
        <v>96</v>
      </c>
      <c r="AY462" s="18" t="s">
        <v>311</v>
      </c>
      <c r="BE462" s="146">
        <f t="shared" si="94"/>
        <v>0</v>
      </c>
      <c r="BF462" s="146">
        <f t="shared" si="95"/>
        <v>0</v>
      </c>
      <c r="BG462" s="146">
        <f t="shared" si="96"/>
        <v>0</v>
      </c>
      <c r="BH462" s="146">
        <f t="shared" si="97"/>
        <v>0</v>
      </c>
      <c r="BI462" s="146">
        <f t="shared" si="98"/>
        <v>0</v>
      </c>
      <c r="BJ462" s="18" t="s">
        <v>88</v>
      </c>
      <c r="BK462" s="146">
        <f t="shared" si="99"/>
        <v>0</v>
      </c>
      <c r="BL462" s="18" t="s">
        <v>318</v>
      </c>
      <c r="BM462" s="145" t="s">
        <v>8407</v>
      </c>
    </row>
    <row r="463" spans="2:65" s="1" customFormat="1" ht="16.5" customHeight="1" x14ac:dyDescent="0.2">
      <c r="B463" s="34"/>
      <c r="C463" s="134" t="s">
        <v>1589</v>
      </c>
      <c r="D463" s="134" t="s">
        <v>313</v>
      </c>
      <c r="E463" s="135" t="s">
        <v>8408</v>
      </c>
      <c r="F463" s="136" t="s">
        <v>8409</v>
      </c>
      <c r="G463" s="137" t="s">
        <v>2109</v>
      </c>
      <c r="H463" s="138">
        <v>3</v>
      </c>
      <c r="I463" s="139"/>
      <c r="J463" s="140">
        <f t="shared" si="90"/>
        <v>0</v>
      </c>
      <c r="K463" s="136" t="s">
        <v>43</v>
      </c>
      <c r="L463" s="34"/>
      <c r="M463" s="141" t="s">
        <v>43</v>
      </c>
      <c r="N463" s="142" t="s">
        <v>52</v>
      </c>
      <c r="P463" s="143">
        <f t="shared" si="91"/>
        <v>0</v>
      </c>
      <c r="Q463" s="143">
        <v>0</v>
      </c>
      <c r="R463" s="143">
        <f t="shared" si="92"/>
        <v>0</v>
      </c>
      <c r="S463" s="143">
        <v>0</v>
      </c>
      <c r="T463" s="144">
        <f t="shared" si="93"/>
        <v>0</v>
      </c>
      <c r="AR463" s="145" t="s">
        <v>318</v>
      </c>
      <c r="AT463" s="145" t="s">
        <v>313</v>
      </c>
      <c r="AU463" s="145" t="s">
        <v>96</v>
      </c>
      <c r="AY463" s="18" t="s">
        <v>311</v>
      </c>
      <c r="BE463" s="146">
        <f t="shared" si="94"/>
        <v>0</v>
      </c>
      <c r="BF463" s="146">
        <f t="shared" si="95"/>
        <v>0</v>
      </c>
      <c r="BG463" s="146">
        <f t="shared" si="96"/>
        <v>0</v>
      </c>
      <c r="BH463" s="146">
        <f t="shared" si="97"/>
        <v>0</v>
      </c>
      <c r="BI463" s="146">
        <f t="shared" si="98"/>
        <v>0</v>
      </c>
      <c r="BJ463" s="18" t="s">
        <v>88</v>
      </c>
      <c r="BK463" s="146">
        <f t="shared" si="99"/>
        <v>0</v>
      </c>
      <c r="BL463" s="18" t="s">
        <v>318</v>
      </c>
      <c r="BM463" s="145" t="s">
        <v>8410</v>
      </c>
    </row>
    <row r="464" spans="2:65" s="1" customFormat="1" ht="16.5" customHeight="1" x14ac:dyDescent="0.2">
      <c r="B464" s="34"/>
      <c r="C464" s="134" t="s">
        <v>1594</v>
      </c>
      <c r="D464" s="134" t="s">
        <v>313</v>
      </c>
      <c r="E464" s="135" t="s">
        <v>8411</v>
      </c>
      <c r="F464" s="136" t="s">
        <v>8412</v>
      </c>
      <c r="G464" s="137" t="s">
        <v>2109</v>
      </c>
      <c r="H464" s="138">
        <v>1</v>
      </c>
      <c r="I464" s="139"/>
      <c r="J464" s="140">
        <f t="shared" si="90"/>
        <v>0</v>
      </c>
      <c r="K464" s="136" t="s">
        <v>43</v>
      </c>
      <c r="L464" s="34"/>
      <c r="M464" s="141" t="s">
        <v>43</v>
      </c>
      <c r="N464" s="142" t="s">
        <v>52</v>
      </c>
      <c r="P464" s="143">
        <f t="shared" si="91"/>
        <v>0</v>
      </c>
      <c r="Q464" s="143">
        <v>0</v>
      </c>
      <c r="R464" s="143">
        <f t="shared" si="92"/>
        <v>0</v>
      </c>
      <c r="S464" s="143">
        <v>0</v>
      </c>
      <c r="T464" s="144">
        <f t="shared" si="93"/>
        <v>0</v>
      </c>
      <c r="AR464" s="145" t="s">
        <v>318</v>
      </c>
      <c r="AT464" s="145" t="s">
        <v>313</v>
      </c>
      <c r="AU464" s="145" t="s">
        <v>96</v>
      </c>
      <c r="AY464" s="18" t="s">
        <v>311</v>
      </c>
      <c r="BE464" s="146">
        <f t="shared" si="94"/>
        <v>0</v>
      </c>
      <c r="BF464" s="146">
        <f t="shared" si="95"/>
        <v>0</v>
      </c>
      <c r="BG464" s="146">
        <f t="shared" si="96"/>
        <v>0</v>
      </c>
      <c r="BH464" s="146">
        <f t="shared" si="97"/>
        <v>0</v>
      </c>
      <c r="BI464" s="146">
        <f t="shared" si="98"/>
        <v>0</v>
      </c>
      <c r="BJ464" s="18" t="s">
        <v>88</v>
      </c>
      <c r="BK464" s="146">
        <f t="shared" si="99"/>
        <v>0</v>
      </c>
      <c r="BL464" s="18" t="s">
        <v>318</v>
      </c>
      <c r="BM464" s="145" t="s">
        <v>8413</v>
      </c>
    </row>
    <row r="465" spans="2:65" s="1" customFormat="1" ht="16.5" customHeight="1" x14ac:dyDescent="0.2">
      <c r="B465" s="34"/>
      <c r="C465" s="134" t="s">
        <v>1599</v>
      </c>
      <c r="D465" s="134" t="s">
        <v>313</v>
      </c>
      <c r="E465" s="135" t="s">
        <v>8414</v>
      </c>
      <c r="F465" s="136" t="s">
        <v>8415</v>
      </c>
      <c r="G465" s="137" t="s">
        <v>2109</v>
      </c>
      <c r="H465" s="138">
        <v>1</v>
      </c>
      <c r="I465" s="139"/>
      <c r="J465" s="140">
        <f t="shared" si="90"/>
        <v>0</v>
      </c>
      <c r="K465" s="136" t="s">
        <v>43</v>
      </c>
      <c r="L465" s="34"/>
      <c r="M465" s="141" t="s">
        <v>43</v>
      </c>
      <c r="N465" s="142" t="s">
        <v>52</v>
      </c>
      <c r="P465" s="143">
        <f t="shared" si="91"/>
        <v>0</v>
      </c>
      <c r="Q465" s="143">
        <v>0</v>
      </c>
      <c r="R465" s="143">
        <f t="shared" si="92"/>
        <v>0</v>
      </c>
      <c r="S465" s="143">
        <v>0</v>
      </c>
      <c r="T465" s="144">
        <f t="shared" si="93"/>
        <v>0</v>
      </c>
      <c r="AR465" s="145" t="s">
        <v>318</v>
      </c>
      <c r="AT465" s="145" t="s">
        <v>313</v>
      </c>
      <c r="AU465" s="145" t="s">
        <v>96</v>
      </c>
      <c r="AY465" s="18" t="s">
        <v>311</v>
      </c>
      <c r="BE465" s="146">
        <f t="shared" si="94"/>
        <v>0</v>
      </c>
      <c r="BF465" s="146">
        <f t="shared" si="95"/>
        <v>0</v>
      </c>
      <c r="BG465" s="146">
        <f t="shared" si="96"/>
        <v>0</v>
      </c>
      <c r="BH465" s="146">
        <f t="shared" si="97"/>
        <v>0</v>
      </c>
      <c r="BI465" s="146">
        <f t="shared" si="98"/>
        <v>0</v>
      </c>
      <c r="BJ465" s="18" t="s">
        <v>88</v>
      </c>
      <c r="BK465" s="146">
        <f t="shared" si="99"/>
        <v>0</v>
      </c>
      <c r="BL465" s="18" t="s">
        <v>318</v>
      </c>
      <c r="BM465" s="145" t="s">
        <v>8416</v>
      </c>
    </row>
    <row r="466" spans="2:65" s="1" customFormat="1" ht="16.5" customHeight="1" x14ac:dyDescent="0.2">
      <c r="B466" s="34"/>
      <c r="C466" s="134" t="s">
        <v>1606</v>
      </c>
      <c r="D466" s="134" t="s">
        <v>313</v>
      </c>
      <c r="E466" s="135" t="s">
        <v>8417</v>
      </c>
      <c r="F466" s="136" t="s">
        <v>8418</v>
      </c>
      <c r="G466" s="137" t="s">
        <v>2109</v>
      </c>
      <c r="H466" s="138">
        <v>1</v>
      </c>
      <c r="I466" s="139"/>
      <c r="J466" s="140">
        <f t="shared" si="90"/>
        <v>0</v>
      </c>
      <c r="K466" s="136" t="s">
        <v>43</v>
      </c>
      <c r="L466" s="34"/>
      <c r="M466" s="141" t="s">
        <v>43</v>
      </c>
      <c r="N466" s="142" t="s">
        <v>52</v>
      </c>
      <c r="P466" s="143">
        <f t="shared" si="91"/>
        <v>0</v>
      </c>
      <c r="Q466" s="143">
        <v>0</v>
      </c>
      <c r="R466" s="143">
        <f t="shared" si="92"/>
        <v>0</v>
      </c>
      <c r="S466" s="143">
        <v>0</v>
      </c>
      <c r="T466" s="144">
        <f t="shared" si="93"/>
        <v>0</v>
      </c>
      <c r="AR466" s="145" t="s">
        <v>318</v>
      </c>
      <c r="AT466" s="145" t="s">
        <v>313</v>
      </c>
      <c r="AU466" s="145" t="s">
        <v>96</v>
      </c>
      <c r="AY466" s="18" t="s">
        <v>311</v>
      </c>
      <c r="BE466" s="146">
        <f t="shared" si="94"/>
        <v>0</v>
      </c>
      <c r="BF466" s="146">
        <f t="shared" si="95"/>
        <v>0</v>
      </c>
      <c r="BG466" s="146">
        <f t="shared" si="96"/>
        <v>0</v>
      </c>
      <c r="BH466" s="146">
        <f t="shared" si="97"/>
        <v>0</v>
      </c>
      <c r="BI466" s="146">
        <f t="shared" si="98"/>
        <v>0</v>
      </c>
      <c r="BJ466" s="18" t="s">
        <v>88</v>
      </c>
      <c r="BK466" s="146">
        <f t="shared" si="99"/>
        <v>0</v>
      </c>
      <c r="BL466" s="18" t="s">
        <v>318</v>
      </c>
      <c r="BM466" s="145" t="s">
        <v>8419</v>
      </c>
    </row>
    <row r="467" spans="2:65" s="1" customFormat="1" ht="16.5" customHeight="1" x14ac:dyDescent="0.2">
      <c r="B467" s="34"/>
      <c r="C467" s="134" t="s">
        <v>1612</v>
      </c>
      <c r="D467" s="134" t="s">
        <v>313</v>
      </c>
      <c r="E467" s="135" t="s">
        <v>8420</v>
      </c>
      <c r="F467" s="136" t="s">
        <v>8421</v>
      </c>
      <c r="G467" s="137" t="s">
        <v>2109</v>
      </c>
      <c r="H467" s="138">
        <v>1</v>
      </c>
      <c r="I467" s="139"/>
      <c r="J467" s="140">
        <f t="shared" si="90"/>
        <v>0</v>
      </c>
      <c r="K467" s="136" t="s">
        <v>43</v>
      </c>
      <c r="L467" s="34"/>
      <c r="M467" s="141" t="s">
        <v>43</v>
      </c>
      <c r="N467" s="142" t="s">
        <v>52</v>
      </c>
      <c r="P467" s="143">
        <f t="shared" si="91"/>
        <v>0</v>
      </c>
      <c r="Q467" s="143">
        <v>0</v>
      </c>
      <c r="R467" s="143">
        <f t="shared" si="92"/>
        <v>0</v>
      </c>
      <c r="S467" s="143">
        <v>0</v>
      </c>
      <c r="T467" s="144">
        <f t="shared" si="93"/>
        <v>0</v>
      </c>
      <c r="AR467" s="145" t="s">
        <v>318</v>
      </c>
      <c r="AT467" s="145" t="s">
        <v>313</v>
      </c>
      <c r="AU467" s="145" t="s">
        <v>96</v>
      </c>
      <c r="AY467" s="18" t="s">
        <v>311</v>
      </c>
      <c r="BE467" s="146">
        <f t="shared" si="94"/>
        <v>0</v>
      </c>
      <c r="BF467" s="146">
        <f t="shared" si="95"/>
        <v>0</v>
      </c>
      <c r="BG467" s="146">
        <f t="shared" si="96"/>
        <v>0</v>
      </c>
      <c r="BH467" s="146">
        <f t="shared" si="97"/>
        <v>0</v>
      </c>
      <c r="BI467" s="146">
        <f t="shared" si="98"/>
        <v>0</v>
      </c>
      <c r="BJ467" s="18" t="s">
        <v>88</v>
      </c>
      <c r="BK467" s="146">
        <f t="shared" si="99"/>
        <v>0</v>
      </c>
      <c r="BL467" s="18" t="s">
        <v>318</v>
      </c>
      <c r="BM467" s="145" t="s">
        <v>8422</v>
      </c>
    </row>
    <row r="468" spans="2:65" s="1" customFormat="1" ht="24.2" customHeight="1" x14ac:dyDescent="0.2">
      <c r="B468" s="34"/>
      <c r="C468" s="134" t="s">
        <v>3437</v>
      </c>
      <c r="D468" s="134" t="s">
        <v>313</v>
      </c>
      <c r="E468" s="135" t="s">
        <v>8423</v>
      </c>
      <c r="F468" s="136" t="s">
        <v>8424</v>
      </c>
      <c r="G468" s="137" t="s">
        <v>2033</v>
      </c>
      <c r="H468" s="138">
        <v>3</v>
      </c>
      <c r="I468" s="139"/>
      <c r="J468" s="140">
        <f t="shared" si="90"/>
        <v>0</v>
      </c>
      <c r="K468" s="136" t="s">
        <v>43</v>
      </c>
      <c r="L468" s="34"/>
      <c r="M468" s="141" t="s">
        <v>43</v>
      </c>
      <c r="N468" s="142" t="s">
        <v>52</v>
      </c>
      <c r="P468" s="143">
        <f t="shared" si="91"/>
        <v>0</v>
      </c>
      <c r="Q468" s="143">
        <v>0</v>
      </c>
      <c r="R468" s="143">
        <f t="shared" si="92"/>
        <v>0</v>
      </c>
      <c r="S468" s="143">
        <v>0</v>
      </c>
      <c r="T468" s="144">
        <f t="shared" si="93"/>
        <v>0</v>
      </c>
      <c r="AR468" s="145" t="s">
        <v>318</v>
      </c>
      <c r="AT468" s="145" t="s">
        <v>313</v>
      </c>
      <c r="AU468" s="145" t="s">
        <v>96</v>
      </c>
      <c r="AY468" s="18" t="s">
        <v>311</v>
      </c>
      <c r="BE468" s="146">
        <f t="shared" si="94"/>
        <v>0</v>
      </c>
      <c r="BF468" s="146">
        <f t="shared" si="95"/>
        <v>0</v>
      </c>
      <c r="BG468" s="146">
        <f t="shared" si="96"/>
        <v>0</v>
      </c>
      <c r="BH468" s="146">
        <f t="shared" si="97"/>
        <v>0</v>
      </c>
      <c r="BI468" s="146">
        <f t="shared" si="98"/>
        <v>0</v>
      </c>
      <c r="BJ468" s="18" t="s">
        <v>88</v>
      </c>
      <c r="BK468" s="146">
        <f t="shared" si="99"/>
        <v>0</v>
      </c>
      <c r="BL468" s="18" t="s">
        <v>318</v>
      </c>
      <c r="BM468" s="145" t="s">
        <v>8425</v>
      </c>
    </row>
    <row r="469" spans="2:65" s="1" customFormat="1" ht="24.2" customHeight="1" x14ac:dyDescent="0.2">
      <c r="B469" s="34"/>
      <c r="C469" s="134" t="s">
        <v>3441</v>
      </c>
      <c r="D469" s="134" t="s">
        <v>313</v>
      </c>
      <c r="E469" s="135" t="s">
        <v>8426</v>
      </c>
      <c r="F469" s="136" t="s">
        <v>8427</v>
      </c>
      <c r="G469" s="137" t="s">
        <v>2033</v>
      </c>
      <c r="H469" s="138">
        <v>2</v>
      </c>
      <c r="I469" s="139"/>
      <c r="J469" s="140">
        <f t="shared" si="90"/>
        <v>0</v>
      </c>
      <c r="K469" s="136" t="s">
        <v>43</v>
      </c>
      <c r="L469" s="34"/>
      <c r="M469" s="141" t="s">
        <v>43</v>
      </c>
      <c r="N469" s="142" t="s">
        <v>52</v>
      </c>
      <c r="P469" s="143">
        <f t="shared" si="91"/>
        <v>0</v>
      </c>
      <c r="Q469" s="143">
        <v>0</v>
      </c>
      <c r="R469" s="143">
        <f t="shared" si="92"/>
        <v>0</v>
      </c>
      <c r="S469" s="143">
        <v>0</v>
      </c>
      <c r="T469" s="144">
        <f t="shared" si="93"/>
        <v>0</v>
      </c>
      <c r="AR469" s="145" t="s">
        <v>318</v>
      </c>
      <c r="AT469" s="145" t="s">
        <v>313</v>
      </c>
      <c r="AU469" s="145" t="s">
        <v>96</v>
      </c>
      <c r="AY469" s="18" t="s">
        <v>311</v>
      </c>
      <c r="BE469" s="146">
        <f t="shared" si="94"/>
        <v>0</v>
      </c>
      <c r="BF469" s="146">
        <f t="shared" si="95"/>
        <v>0</v>
      </c>
      <c r="BG469" s="146">
        <f t="shared" si="96"/>
        <v>0</v>
      </c>
      <c r="BH469" s="146">
        <f t="shared" si="97"/>
        <v>0</v>
      </c>
      <c r="BI469" s="146">
        <f t="shared" si="98"/>
        <v>0</v>
      </c>
      <c r="BJ469" s="18" t="s">
        <v>88</v>
      </c>
      <c r="BK469" s="146">
        <f t="shared" si="99"/>
        <v>0</v>
      </c>
      <c r="BL469" s="18" t="s">
        <v>318</v>
      </c>
      <c r="BM469" s="145" t="s">
        <v>8428</v>
      </c>
    </row>
    <row r="470" spans="2:65" s="1" customFormat="1" ht="37.9" customHeight="1" x14ac:dyDescent="0.2">
      <c r="B470" s="34"/>
      <c r="C470" s="134" t="s">
        <v>3446</v>
      </c>
      <c r="D470" s="134" t="s">
        <v>313</v>
      </c>
      <c r="E470" s="135" t="s">
        <v>8429</v>
      </c>
      <c r="F470" s="136" t="s">
        <v>8430</v>
      </c>
      <c r="G470" s="137" t="s">
        <v>2033</v>
      </c>
      <c r="H470" s="138">
        <v>2</v>
      </c>
      <c r="I470" s="139"/>
      <c r="J470" s="140">
        <f t="shared" si="90"/>
        <v>0</v>
      </c>
      <c r="K470" s="136" t="s">
        <v>43</v>
      </c>
      <c r="L470" s="34"/>
      <c r="M470" s="141" t="s">
        <v>43</v>
      </c>
      <c r="N470" s="142" t="s">
        <v>52</v>
      </c>
      <c r="P470" s="143">
        <f t="shared" si="91"/>
        <v>0</v>
      </c>
      <c r="Q470" s="143">
        <v>0</v>
      </c>
      <c r="R470" s="143">
        <f t="shared" si="92"/>
        <v>0</v>
      </c>
      <c r="S470" s="143">
        <v>0</v>
      </c>
      <c r="T470" s="144">
        <f t="shared" si="93"/>
        <v>0</v>
      </c>
      <c r="AR470" s="145" t="s">
        <v>318</v>
      </c>
      <c r="AT470" s="145" t="s">
        <v>313</v>
      </c>
      <c r="AU470" s="145" t="s">
        <v>96</v>
      </c>
      <c r="AY470" s="18" t="s">
        <v>311</v>
      </c>
      <c r="BE470" s="146">
        <f t="shared" si="94"/>
        <v>0</v>
      </c>
      <c r="BF470" s="146">
        <f t="shared" si="95"/>
        <v>0</v>
      </c>
      <c r="BG470" s="146">
        <f t="shared" si="96"/>
        <v>0</v>
      </c>
      <c r="BH470" s="146">
        <f t="shared" si="97"/>
        <v>0</v>
      </c>
      <c r="BI470" s="146">
        <f t="shared" si="98"/>
        <v>0</v>
      </c>
      <c r="BJ470" s="18" t="s">
        <v>88</v>
      </c>
      <c r="BK470" s="146">
        <f t="shared" si="99"/>
        <v>0</v>
      </c>
      <c r="BL470" s="18" t="s">
        <v>318</v>
      </c>
      <c r="BM470" s="145" t="s">
        <v>8431</v>
      </c>
    </row>
    <row r="471" spans="2:65" s="1" customFormat="1" ht="21.75" customHeight="1" x14ac:dyDescent="0.2">
      <c r="B471" s="34"/>
      <c r="C471" s="134" t="s">
        <v>3450</v>
      </c>
      <c r="D471" s="134" t="s">
        <v>313</v>
      </c>
      <c r="E471" s="135" t="s">
        <v>8432</v>
      </c>
      <c r="F471" s="136" t="s">
        <v>8225</v>
      </c>
      <c r="G471" s="137" t="s">
        <v>2109</v>
      </c>
      <c r="H471" s="138">
        <v>15</v>
      </c>
      <c r="I471" s="139"/>
      <c r="J471" s="140">
        <f t="shared" si="90"/>
        <v>0</v>
      </c>
      <c r="K471" s="136" t="s">
        <v>43</v>
      </c>
      <c r="L471" s="34"/>
      <c r="M471" s="141" t="s">
        <v>43</v>
      </c>
      <c r="N471" s="142" t="s">
        <v>52</v>
      </c>
      <c r="P471" s="143">
        <f t="shared" si="91"/>
        <v>0</v>
      </c>
      <c r="Q471" s="143">
        <v>0</v>
      </c>
      <c r="R471" s="143">
        <f t="shared" si="92"/>
        <v>0</v>
      </c>
      <c r="S471" s="143">
        <v>0</v>
      </c>
      <c r="T471" s="144">
        <f t="shared" si="93"/>
        <v>0</v>
      </c>
      <c r="AR471" s="145" t="s">
        <v>318</v>
      </c>
      <c r="AT471" s="145" t="s">
        <v>313</v>
      </c>
      <c r="AU471" s="145" t="s">
        <v>96</v>
      </c>
      <c r="AY471" s="18" t="s">
        <v>311</v>
      </c>
      <c r="BE471" s="146">
        <f t="shared" si="94"/>
        <v>0</v>
      </c>
      <c r="BF471" s="146">
        <f t="shared" si="95"/>
        <v>0</v>
      </c>
      <c r="BG471" s="146">
        <f t="shared" si="96"/>
        <v>0</v>
      </c>
      <c r="BH471" s="146">
        <f t="shared" si="97"/>
        <v>0</v>
      </c>
      <c r="BI471" s="146">
        <f t="shared" si="98"/>
        <v>0</v>
      </c>
      <c r="BJ471" s="18" t="s">
        <v>88</v>
      </c>
      <c r="BK471" s="146">
        <f t="shared" si="99"/>
        <v>0</v>
      </c>
      <c r="BL471" s="18" t="s">
        <v>318</v>
      </c>
      <c r="BM471" s="145" t="s">
        <v>8433</v>
      </c>
    </row>
    <row r="472" spans="2:65" s="1" customFormat="1" ht="21.75" customHeight="1" x14ac:dyDescent="0.2">
      <c r="B472" s="34"/>
      <c r="C472" s="134" t="s">
        <v>3453</v>
      </c>
      <c r="D472" s="134" t="s">
        <v>313</v>
      </c>
      <c r="E472" s="135" t="s">
        <v>8434</v>
      </c>
      <c r="F472" s="136" t="s">
        <v>8435</v>
      </c>
      <c r="G472" s="137" t="s">
        <v>2109</v>
      </c>
      <c r="H472" s="138">
        <v>3</v>
      </c>
      <c r="I472" s="139"/>
      <c r="J472" s="140">
        <f t="shared" si="90"/>
        <v>0</v>
      </c>
      <c r="K472" s="136" t="s">
        <v>43</v>
      </c>
      <c r="L472" s="34"/>
      <c r="M472" s="141" t="s">
        <v>43</v>
      </c>
      <c r="N472" s="142" t="s">
        <v>52</v>
      </c>
      <c r="P472" s="143">
        <f t="shared" si="91"/>
        <v>0</v>
      </c>
      <c r="Q472" s="143">
        <v>0</v>
      </c>
      <c r="R472" s="143">
        <f t="shared" si="92"/>
        <v>0</v>
      </c>
      <c r="S472" s="143">
        <v>0</v>
      </c>
      <c r="T472" s="144">
        <f t="shared" si="93"/>
        <v>0</v>
      </c>
      <c r="AR472" s="145" t="s">
        <v>318</v>
      </c>
      <c r="AT472" s="145" t="s">
        <v>313</v>
      </c>
      <c r="AU472" s="145" t="s">
        <v>96</v>
      </c>
      <c r="AY472" s="18" t="s">
        <v>311</v>
      </c>
      <c r="BE472" s="146">
        <f t="shared" si="94"/>
        <v>0</v>
      </c>
      <c r="BF472" s="146">
        <f t="shared" si="95"/>
        <v>0</v>
      </c>
      <c r="BG472" s="146">
        <f t="shared" si="96"/>
        <v>0</v>
      </c>
      <c r="BH472" s="146">
        <f t="shared" si="97"/>
        <v>0</v>
      </c>
      <c r="BI472" s="146">
        <f t="shared" si="98"/>
        <v>0</v>
      </c>
      <c r="BJ472" s="18" t="s">
        <v>88</v>
      </c>
      <c r="BK472" s="146">
        <f t="shared" si="99"/>
        <v>0</v>
      </c>
      <c r="BL472" s="18" t="s">
        <v>318</v>
      </c>
      <c r="BM472" s="145" t="s">
        <v>8436</v>
      </c>
    </row>
    <row r="473" spans="2:65" s="1" customFormat="1" ht="21.75" customHeight="1" x14ac:dyDescent="0.2">
      <c r="B473" s="34"/>
      <c r="C473" s="134" t="s">
        <v>3456</v>
      </c>
      <c r="D473" s="134" t="s">
        <v>313</v>
      </c>
      <c r="E473" s="135" t="s">
        <v>8437</v>
      </c>
      <c r="F473" s="136" t="s">
        <v>8438</v>
      </c>
      <c r="G473" s="137" t="s">
        <v>2109</v>
      </c>
      <c r="H473" s="138">
        <v>1</v>
      </c>
      <c r="I473" s="139"/>
      <c r="J473" s="140">
        <f t="shared" si="90"/>
        <v>0</v>
      </c>
      <c r="K473" s="136" t="s">
        <v>43</v>
      </c>
      <c r="L473" s="34"/>
      <c r="M473" s="141" t="s">
        <v>43</v>
      </c>
      <c r="N473" s="142" t="s">
        <v>52</v>
      </c>
      <c r="P473" s="143">
        <f t="shared" si="91"/>
        <v>0</v>
      </c>
      <c r="Q473" s="143">
        <v>0</v>
      </c>
      <c r="R473" s="143">
        <f t="shared" si="92"/>
        <v>0</v>
      </c>
      <c r="S473" s="143">
        <v>0</v>
      </c>
      <c r="T473" s="144">
        <f t="shared" si="93"/>
        <v>0</v>
      </c>
      <c r="AR473" s="145" t="s">
        <v>318</v>
      </c>
      <c r="AT473" s="145" t="s">
        <v>313</v>
      </c>
      <c r="AU473" s="145" t="s">
        <v>96</v>
      </c>
      <c r="AY473" s="18" t="s">
        <v>311</v>
      </c>
      <c r="BE473" s="146">
        <f t="shared" si="94"/>
        <v>0</v>
      </c>
      <c r="BF473" s="146">
        <f t="shared" si="95"/>
        <v>0</v>
      </c>
      <c r="BG473" s="146">
        <f t="shared" si="96"/>
        <v>0</v>
      </c>
      <c r="BH473" s="146">
        <f t="shared" si="97"/>
        <v>0</v>
      </c>
      <c r="BI473" s="146">
        <f t="shared" si="98"/>
        <v>0</v>
      </c>
      <c r="BJ473" s="18" t="s">
        <v>88</v>
      </c>
      <c r="BK473" s="146">
        <f t="shared" si="99"/>
        <v>0</v>
      </c>
      <c r="BL473" s="18" t="s">
        <v>318</v>
      </c>
      <c r="BM473" s="145" t="s">
        <v>8439</v>
      </c>
    </row>
    <row r="474" spans="2:65" s="1" customFormat="1" ht="21.75" customHeight="1" x14ac:dyDescent="0.2">
      <c r="B474" s="34"/>
      <c r="C474" s="134" t="s">
        <v>3460</v>
      </c>
      <c r="D474" s="134" t="s">
        <v>313</v>
      </c>
      <c r="E474" s="135" t="s">
        <v>8440</v>
      </c>
      <c r="F474" s="136" t="s">
        <v>7889</v>
      </c>
      <c r="G474" s="137" t="s">
        <v>2109</v>
      </c>
      <c r="H474" s="138">
        <v>4</v>
      </c>
      <c r="I474" s="139"/>
      <c r="J474" s="140">
        <f t="shared" si="90"/>
        <v>0</v>
      </c>
      <c r="K474" s="136" t="s">
        <v>43</v>
      </c>
      <c r="L474" s="34"/>
      <c r="M474" s="141" t="s">
        <v>43</v>
      </c>
      <c r="N474" s="142" t="s">
        <v>52</v>
      </c>
      <c r="P474" s="143">
        <f t="shared" si="91"/>
        <v>0</v>
      </c>
      <c r="Q474" s="143">
        <v>0</v>
      </c>
      <c r="R474" s="143">
        <f t="shared" si="92"/>
        <v>0</v>
      </c>
      <c r="S474" s="143">
        <v>0</v>
      </c>
      <c r="T474" s="144">
        <f t="shared" si="93"/>
        <v>0</v>
      </c>
      <c r="AR474" s="145" t="s">
        <v>318</v>
      </c>
      <c r="AT474" s="145" t="s">
        <v>313</v>
      </c>
      <c r="AU474" s="145" t="s">
        <v>96</v>
      </c>
      <c r="AY474" s="18" t="s">
        <v>311</v>
      </c>
      <c r="BE474" s="146">
        <f t="shared" si="94"/>
        <v>0</v>
      </c>
      <c r="BF474" s="146">
        <f t="shared" si="95"/>
        <v>0</v>
      </c>
      <c r="BG474" s="146">
        <f t="shared" si="96"/>
        <v>0</v>
      </c>
      <c r="BH474" s="146">
        <f t="shared" si="97"/>
        <v>0</v>
      </c>
      <c r="BI474" s="146">
        <f t="shared" si="98"/>
        <v>0</v>
      </c>
      <c r="BJ474" s="18" t="s">
        <v>88</v>
      </c>
      <c r="BK474" s="146">
        <f t="shared" si="99"/>
        <v>0</v>
      </c>
      <c r="BL474" s="18" t="s">
        <v>318</v>
      </c>
      <c r="BM474" s="145" t="s">
        <v>8441</v>
      </c>
    </row>
    <row r="475" spans="2:65" s="1" customFormat="1" ht="21.75" customHeight="1" x14ac:dyDescent="0.2">
      <c r="B475" s="34"/>
      <c r="C475" s="134" t="s">
        <v>3464</v>
      </c>
      <c r="D475" s="134" t="s">
        <v>313</v>
      </c>
      <c r="E475" s="135" t="s">
        <v>8442</v>
      </c>
      <c r="F475" s="136" t="s">
        <v>8443</v>
      </c>
      <c r="G475" s="137" t="s">
        <v>2109</v>
      </c>
      <c r="H475" s="138">
        <v>1</v>
      </c>
      <c r="I475" s="139"/>
      <c r="J475" s="140">
        <f t="shared" si="90"/>
        <v>0</v>
      </c>
      <c r="K475" s="136" t="s">
        <v>43</v>
      </c>
      <c r="L475" s="34"/>
      <c r="M475" s="141" t="s">
        <v>43</v>
      </c>
      <c r="N475" s="142" t="s">
        <v>52</v>
      </c>
      <c r="P475" s="143">
        <f t="shared" si="91"/>
        <v>0</v>
      </c>
      <c r="Q475" s="143">
        <v>0</v>
      </c>
      <c r="R475" s="143">
        <f t="shared" si="92"/>
        <v>0</v>
      </c>
      <c r="S475" s="143">
        <v>0</v>
      </c>
      <c r="T475" s="144">
        <f t="shared" si="93"/>
        <v>0</v>
      </c>
      <c r="AR475" s="145" t="s">
        <v>318</v>
      </c>
      <c r="AT475" s="145" t="s">
        <v>313</v>
      </c>
      <c r="AU475" s="145" t="s">
        <v>96</v>
      </c>
      <c r="AY475" s="18" t="s">
        <v>311</v>
      </c>
      <c r="BE475" s="146">
        <f t="shared" si="94"/>
        <v>0</v>
      </c>
      <c r="BF475" s="146">
        <f t="shared" si="95"/>
        <v>0</v>
      </c>
      <c r="BG475" s="146">
        <f t="shared" si="96"/>
        <v>0</v>
      </c>
      <c r="BH475" s="146">
        <f t="shared" si="97"/>
        <v>0</v>
      </c>
      <c r="BI475" s="146">
        <f t="shared" si="98"/>
        <v>0</v>
      </c>
      <c r="BJ475" s="18" t="s">
        <v>88</v>
      </c>
      <c r="BK475" s="146">
        <f t="shared" si="99"/>
        <v>0</v>
      </c>
      <c r="BL475" s="18" t="s">
        <v>318</v>
      </c>
      <c r="BM475" s="145" t="s">
        <v>8444</v>
      </c>
    </row>
    <row r="476" spans="2:65" s="1" customFormat="1" ht="33" customHeight="1" x14ac:dyDescent="0.2">
      <c r="B476" s="34"/>
      <c r="C476" s="134" t="s">
        <v>3468</v>
      </c>
      <c r="D476" s="134" t="s">
        <v>313</v>
      </c>
      <c r="E476" s="135" t="s">
        <v>8445</v>
      </c>
      <c r="F476" s="136" t="s">
        <v>8446</v>
      </c>
      <c r="G476" s="137" t="s">
        <v>2033</v>
      </c>
      <c r="H476" s="138">
        <v>5</v>
      </c>
      <c r="I476" s="139"/>
      <c r="J476" s="140">
        <f t="shared" si="90"/>
        <v>0</v>
      </c>
      <c r="K476" s="136" t="s">
        <v>43</v>
      </c>
      <c r="L476" s="34"/>
      <c r="M476" s="141" t="s">
        <v>43</v>
      </c>
      <c r="N476" s="142" t="s">
        <v>52</v>
      </c>
      <c r="P476" s="143">
        <f t="shared" si="91"/>
        <v>0</v>
      </c>
      <c r="Q476" s="143">
        <v>0</v>
      </c>
      <c r="R476" s="143">
        <f t="shared" si="92"/>
        <v>0</v>
      </c>
      <c r="S476" s="143">
        <v>0</v>
      </c>
      <c r="T476" s="144">
        <f t="shared" si="93"/>
        <v>0</v>
      </c>
      <c r="AR476" s="145" t="s">
        <v>318</v>
      </c>
      <c r="AT476" s="145" t="s">
        <v>313</v>
      </c>
      <c r="AU476" s="145" t="s">
        <v>96</v>
      </c>
      <c r="AY476" s="18" t="s">
        <v>311</v>
      </c>
      <c r="BE476" s="146">
        <f t="shared" si="94"/>
        <v>0</v>
      </c>
      <c r="BF476" s="146">
        <f t="shared" si="95"/>
        <v>0</v>
      </c>
      <c r="BG476" s="146">
        <f t="shared" si="96"/>
        <v>0</v>
      </c>
      <c r="BH476" s="146">
        <f t="shared" si="97"/>
        <v>0</v>
      </c>
      <c r="BI476" s="146">
        <f t="shared" si="98"/>
        <v>0</v>
      </c>
      <c r="BJ476" s="18" t="s">
        <v>88</v>
      </c>
      <c r="BK476" s="146">
        <f t="shared" si="99"/>
        <v>0</v>
      </c>
      <c r="BL476" s="18" t="s">
        <v>318</v>
      </c>
      <c r="BM476" s="145" t="s">
        <v>8447</v>
      </c>
    </row>
    <row r="477" spans="2:65" s="1" customFormat="1" ht="33" customHeight="1" x14ac:dyDescent="0.2">
      <c r="B477" s="34"/>
      <c r="C477" s="134" t="s">
        <v>3471</v>
      </c>
      <c r="D477" s="134" t="s">
        <v>313</v>
      </c>
      <c r="E477" s="135" t="s">
        <v>8448</v>
      </c>
      <c r="F477" s="136" t="s">
        <v>8449</v>
      </c>
      <c r="G477" s="137" t="s">
        <v>2033</v>
      </c>
      <c r="H477" s="138">
        <v>1</v>
      </c>
      <c r="I477" s="139"/>
      <c r="J477" s="140">
        <f t="shared" si="90"/>
        <v>0</v>
      </c>
      <c r="K477" s="136" t="s">
        <v>43</v>
      </c>
      <c r="L477" s="34"/>
      <c r="M477" s="141" t="s">
        <v>43</v>
      </c>
      <c r="N477" s="142" t="s">
        <v>52</v>
      </c>
      <c r="P477" s="143">
        <f t="shared" si="91"/>
        <v>0</v>
      </c>
      <c r="Q477" s="143">
        <v>0</v>
      </c>
      <c r="R477" s="143">
        <f t="shared" si="92"/>
        <v>0</v>
      </c>
      <c r="S477" s="143">
        <v>0</v>
      </c>
      <c r="T477" s="144">
        <f t="shared" si="93"/>
        <v>0</v>
      </c>
      <c r="AR477" s="145" t="s">
        <v>318</v>
      </c>
      <c r="AT477" s="145" t="s">
        <v>313</v>
      </c>
      <c r="AU477" s="145" t="s">
        <v>96</v>
      </c>
      <c r="AY477" s="18" t="s">
        <v>311</v>
      </c>
      <c r="BE477" s="146">
        <f t="shared" si="94"/>
        <v>0</v>
      </c>
      <c r="BF477" s="146">
        <f t="shared" si="95"/>
        <v>0</v>
      </c>
      <c r="BG477" s="146">
        <f t="shared" si="96"/>
        <v>0</v>
      </c>
      <c r="BH477" s="146">
        <f t="shared" si="97"/>
        <v>0</v>
      </c>
      <c r="BI477" s="146">
        <f t="shared" si="98"/>
        <v>0</v>
      </c>
      <c r="BJ477" s="18" t="s">
        <v>88</v>
      </c>
      <c r="BK477" s="146">
        <f t="shared" si="99"/>
        <v>0</v>
      </c>
      <c r="BL477" s="18" t="s">
        <v>318</v>
      </c>
      <c r="BM477" s="145" t="s">
        <v>8450</v>
      </c>
    </row>
    <row r="478" spans="2:65" s="1" customFormat="1" ht="33" customHeight="1" x14ac:dyDescent="0.2">
      <c r="B478" s="34"/>
      <c r="C478" s="134" t="s">
        <v>3475</v>
      </c>
      <c r="D478" s="134" t="s">
        <v>313</v>
      </c>
      <c r="E478" s="135" t="s">
        <v>8451</v>
      </c>
      <c r="F478" s="136" t="s">
        <v>8452</v>
      </c>
      <c r="G478" s="137" t="s">
        <v>2033</v>
      </c>
      <c r="H478" s="138">
        <v>5</v>
      </c>
      <c r="I478" s="139"/>
      <c r="J478" s="140">
        <f t="shared" si="90"/>
        <v>0</v>
      </c>
      <c r="K478" s="136" t="s">
        <v>43</v>
      </c>
      <c r="L478" s="34"/>
      <c r="M478" s="141" t="s">
        <v>43</v>
      </c>
      <c r="N478" s="142" t="s">
        <v>52</v>
      </c>
      <c r="P478" s="143">
        <f t="shared" si="91"/>
        <v>0</v>
      </c>
      <c r="Q478" s="143">
        <v>0</v>
      </c>
      <c r="R478" s="143">
        <f t="shared" si="92"/>
        <v>0</v>
      </c>
      <c r="S478" s="143">
        <v>0</v>
      </c>
      <c r="T478" s="144">
        <f t="shared" si="93"/>
        <v>0</v>
      </c>
      <c r="AR478" s="145" t="s">
        <v>318</v>
      </c>
      <c r="AT478" s="145" t="s">
        <v>313</v>
      </c>
      <c r="AU478" s="145" t="s">
        <v>96</v>
      </c>
      <c r="AY478" s="18" t="s">
        <v>311</v>
      </c>
      <c r="BE478" s="146">
        <f t="shared" si="94"/>
        <v>0</v>
      </c>
      <c r="BF478" s="146">
        <f t="shared" si="95"/>
        <v>0</v>
      </c>
      <c r="BG478" s="146">
        <f t="shared" si="96"/>
        <v>0</v>
      </c>
      <c r="BH478" s="146">
        <f t="shared" si="97"/>
        <v>0</v>
      </c>
      <c r="BI478" s="146">
        <f t="shared" si="98"/>
        <v>0</v>
      </c>
      <c r="BJ478" s="18" t="s">
        <v>88</v>
      </c>
      <c r="BK478" s="146">
        <f t="shared" si="99"/>
        <v>0</v>
      </c>
      <c r="BL478" s="18" t="s">
        <v>318</v>
      </c>
      <c r="BM478" s="145" t="s">
        <v>8453</v>
      </c>
    </row>
    <row r="479" spans="2:65" s="1" customFormat="1" ht="24.2" customHeight="1" x14ac:dyDescent="0.2">
      <c r="B479" s="34"/>
      <c r="C479" s="134" t="s">
        <v>3479</v>
      </c>
      <c r="D479" s="134" t="s">
        <v>313</v>
      </c>
      <c r="E479" s="135" t="s">
        <v>8454</v>
      </c>
      <c r="F479" s="136" t="s">
        <v>8455</v>
      </c>
      <c r="G479" s="137" t="s">
        <v>2033</v>
      </c>
      <c r="H479" s="138">
        <v>3</v>
      </c>
      <c r="I479" s="139"/>
      <c r="J479" s="140">
        <f t="shared" si="90"/>
        <v>0</v>
      </c>
      <c r="K479" s="136" t="s">
        <v>43</v>
      </c>
      <c r="L479" s="34"/>
      <c r="M479" s="141" t="s">
        <v>43</v>
      </c>
      <c r="N479" s="142" t="s">
        <v>52</v>
      </c>
      <c r="P479" s="143">
        <f t="shared" si="91"/>
        <v>0</v>
      </c>
      <c r="Q479" s="143">
        <v>0</v>
      </c>
      <c r="R479" s="143">
        <f t="shared" si="92"/>
        <v>0</v>
      </c>
      <c r="S479" s="143">
        <v>0</v>
      </c>
      <c r="T479" s="144">
        <f t="shared" si="93"/>
        <v>0</v>
      </c>
      <c r="AR479" s="145" t="s">
        <v>318</v>
      </c>
      <c r="AT479" s="145" t="s">
        <v>313</v>
      </c>
      <c r="AU479" s="145" t="s">
        <v>96</v>
      </c>
      <c r="AY479" s="18" t="s">
        <v>311</v>
      </c>
      <c r="BE479" s="146">
        <f t="shared" si="94"/>
        <v>0</v>
      </c>
      <c r="BF479" s="146">
        <f t="shared" si="95"/>
        <v>0</v>
      </c>
      <c r="BG479" s="146">
        <f t="shared" si="96"/>
        <v>0</v>
      </c>
      <c r="BH479" s="146">
        <f t="shared" si="97"/>
        <v>0</v>
      </c>
      <c r="BI479" s="146">
        <f t="shared" si="98"/>
        <v>0</v>
      </c>
      <c r="BJ479" s="18" t="s">
        <v>88</v>
      </c>
      <c r="BK479" s="146">
        <f t="shared" si="99"/>
        <v>0</v>
      </c>
      <c r="BL479" s="18" t="s">
        <v>318</v>
      </c>
      <c r="BM479" s="145" t="s">
        <v>8456</v>
      </c>
    </row>
    <row r="480" spans="2:65" s="1" customFormat="1" ht="16.5" customHeight="1" x14ac:dyDescent="0.2">
      <c r="B480" s="34"/>
      <c r="C480" s="134" t="s">
        <v>3485</v>
      </c>
      <c r="D480" s="134" t="s">
        <v>313</v>
      </c>
      <c r="E480" s="135" t="s">
        <v>8457</v>
      </c>
      <c r="F480" s="136" t="s">
        <v>8458</v>
      </c>
      <c r="G480" s="137" t="s">
        <v>2033</v>
      </c>
      <c r="H480" s="138">
        <v>1</v>
      </c>
      <c r="I480" s="139"/>
      <c r="J480" s="140">
        <f t="shared" si="90"/>
        <v>0</v>
      </c>
      <c r="K480" s="136" t="s">
        <v>43</v>
      </c>
      <c r="L480" s="34"/>
      <c r="M480" s="141" t="s">
        <v>43</v>
      </c>
      <c r="N480" s="142" t="s">
        <v>52</v>
      </c>
      <c r="P480" s="143">
        <f t="shared" si="91"/>
        <v>0</v>
      </c>
      <c r="Q480" s="143">
        <v>0</v>
      </c>
      <c r="R480" s="143">
        <f t="shared" si="92"/>
        <v>0</v>
      </c>
      <c r="S480" s="143">
        <v>0</v>
      </c>
      <c r="T480" s="144">
        <f t="shared" si="93"/>
        <v>0</v>
      </c>
      <c r="AR480" s="145" t="s">
        <v>318</v>
      </c>
      <c r="AT480" s="145" t="s">
        <v>313</v>
      </c>
      <c r="AU480" s="145" t="s">
        <v>96</v>
      </c>
      <c r="AY480" s="18" t="s">
        <v>311</v>
      </c>
      <c r="BE480" s="146">
        <f t="shared" si="94"/>
        <v>0</v>
      </c>
      <c r="BF480" s="146">
        <f t="shared" si="95"/>
        <v>0</v>
      </c>
      <c r="BG480" s="146">
        <f t="shared" si="96"/>
        <v>0</v>
      </c>
      <c r="BH480" s="146">
        <f t="shared" si="97"/>
        <v>0</v>
      </c>
      <c r="BI480" s="146">
        <f t="shared" si="98"/>
        <v>0</v>
      </c>
      <c r="BJ480" s="18" t="s">
        <v>88</v>
      </c>
      <c r="BK480" s="146">
        <f t="shared" si="99"/>
        <v>0</v>
      </c>
      <c r="BL480" s="18" t="s">
        <v>318</v>
      </c>
      <c r="BM480" s="145" t="s">
        <v>8459</v>
      </c>
    </row>
    <row r="481" spans="2:65" s="1" customFormat="1" ht="16.5" customHeight="1" x14ac:dyDescent="0.2">
      <c r="B481" s="34"/>
      <c r="C481" s="134" t="s">
        <v>3489</v>
      </c>
      <c r="D481" s="134" t="s">
        <v>313</v>
      </c>
      <c r="E481" s="135" t="s">
        <v>8460</v>
      </c>
      <c r="F481" s="136" t="s">
        <v>8461</v>
      </c>
      <c r="G481" s="137" t="s">
        <v>2033</v>
      </c>
      <c r="H481" s="138">
        <v>2</v>
      </c>
      <c r="I481" s="139"/>
      <c r="J481" s="140">
        <f t="shared" si="90"/>
        <v>0</v>
      </c>
      <c r="K481" s="136" t="s">
        <v>43</v>
      </c>
      <c r="L481" s="34"/>
      <c r="M481" s="141" t="s">
        <v>43</v>
      </c>
      <c r="N481" s="142" t="s">
        <v>52</v>
      </c>
      <c r="P481" s="143">
        <f t="shared" si="91"/>
        <v>0</v>
      </c>
      <c r="Q481" s="143">
        <v>0</v>
      </c>
      <c r="R481" s="143">
        <f t="shared" si="92"/>
        <v>0</v>
      </c>
      <c r="S481" s="143">
        <v>0</v>
      </c>
      <c r="T481" s="144">
        <f t="shared" si="93"/>
        <v>0</v>
      </c>
      <c r="AR481" s="145" t="s">
        <v>318</v>
      </c>
      <c r="AT481" s="145" t="s">
        <v>313</v>
      </c>
      <c r="AU481" s="145" t="s">
        <v>96</v>
      </c>
      <c r="AY481" s="18" t="s">
        <v>311</v>
      </c>
      <c r="BE481" s="146">
        <f t="shared" si="94"/>
        <v>0</v>
      </c>
      <c r="BF481" s="146">
        <f t="shared" si="95"/>
        <v>0</v>
      </c>
      <c r="BG481" s="146">
        <f t="shared" si="96"/>
        <v>0</v>
      </c>
      <c r="BH481" s="146">
        <f t="shared" si="97"/>
        <v>0</v>
      </c>
      <c r="BI481" s="146">
        <f t="shared" si="98"/>
        <v>0</v>
      </c>
      <c r="BJ481" s="18" t="s">
        <v>88</v>
      </c>
      <c r="BK481" s="146">
        <f t="shared" si="99"/>
        <v>0</v>
      </c>
      <c r="BL481" s="18" t="s">
        <v>318</v>
      </c>
      <c r="BM481" s="145" t="s">
        <v>8462</v>
      </c>
    </row>
    <row r="482" spans="2:65" s="1" customFormat="1" ht="24.2" customHeight="1" x14ac:dyDescent="0.2">
      <c r="B482" s="34"/>
      <c r="C482" s="134" t="s">
        <v>3493</v>
      </c>
      <c r="D482" s="134" t="s">
        <v>313</v>
      </c>
      <c r="E482" s="135" t="s">
        <v>8463</v>
      </c>
      <c r="F482" s="136" t="s">
        <v>8464</v>
      </c>
      <c r="G482" s="137" t="s">
        <v>2033</v>
      </c>
      <c r="H482" s="138">
        <v>1</v>
      </c>
      <c r="I482" s="139"/>
      <c r="J482" s="140">
        <f t="shared" si="90"/>
        <v>0</v>
      </c>
      <c r="K482" s="136" t="s">
        <v>43</v>
      </c>
      <c r="L482" s="34"/>
      <c r="M482" s="141" t="s">
        <v>43</v>
      </c>
      <c r="N482" s="142" t="s">
        <v>52</v>
      </c>
      <c r="P482" s="143">
        <f t="shared" si="91"/>
        <v>0</v>
      </c>
      <c r="Q482" s="143">
        <v>0</v>
      </c>
      <c r="R482" s="143">
        <f t="shared" si="92"/>
        <v>0</v>
      </c>
      <c r="S482" s="143">
        <v>0</v>
      </c>
      <c r="T482" s="144">
        <f t="shared" si="93"/>
        <v>0</v>
      </c>
      <c r="AR482" s="145" t="s">
        <v>318</v>
      </c>
      <c r="AT482" s="145" t="s">
        <v>313</v>
      </c>
      <c r="AU482" s="145" t="s">
        <v>96</v>
      </c>
      <c r="AY482" s="18" t="s">
        <v>311</v>
      </c>
      <c r="BE482" s="146">
        <f t="shared" si="94"/>
        <v>0</v>
      </c>
      <c r="BF482" s="146">
        <f t="shared" si="95"/>
        <v>0</v>
      </c>
      <c r="BG482" s="146">
        <f t="shared" si="96"/>
        <v>0</v>
      </c>
      <c r="BH482" s="146">
        <f t="shared" si="97"/>
        <v>0</v>
      </c>
      <c r="BI482" s="146">
        <f t="shared" si="98"/>
        <v>0</v>
      </c>
      <c r="BJ482" s="18" t="s">
        <v>88</v>
      </c>
      <c r="BK482" s="146">
        <f t="shared" si="99"/>
        <v>0</v>
      </c>
      <c r="BL482" s="18" t="s">
        <v>318</v>
      </c>
      <c r="BM482" s="145" t="s">
        <v>8465</v>
      </c>
    </row>
    <row r="483" spans="2:65" s="1" customFormat="1" ht="24.2" customHeight="1" x14ac:dyDescent="0.2">
      <c r="B483" s="34"/>
      <c r="C483" s="134" t="s">
        <v>3495</v>
      </c>
      <c r="D483" s="134" t="s">
        <v>313</v>
      </c>
      <c r="E483" s="135" t="s">
        <v>8466</v>
      </c>
      <c r="F483" s="136" t="s">
        <v>8467</v>
      </c>
      <c r="G483" s="137" t="s">
        <v>2033</v>
      </c>
      <c r="H483" s="138">
        <v>6</v>
      </c>
      <c r="I483" s="139"/>
      <c r="J483" s="140">
        <f t="shared" si="90"/>
        <v>0</v>
      </c>
      <c r="K483" s="136" t="s">
        <v>43</v>
      </c>
      <c r="L483" s="34"/>
      <c r="M483" s="141" t="s">
        <v>43</v>
      </c>
      <c r="N483" s="142" t="s">
        <v>52</v>
      </c>
      <c r="P483" s="143">
        <f t="shared" si="91"/>
        <v>0</v>
      </c>
      <c r="Q483" s="143">
        <v>0</v>
      </c>
      <c r="R483" s="143">
        <f t="shared" si="92"/>
        <v>0</v>
      </c>
      <c r="S483" s="143">
        <v>0</v>
      </c>
      <c r="T483" s="144">
        <f t="shared" si="93"/>
        <v>0</v>
      </c>
      <c r="AR483" s="145" t="s">
        <v>318</v>
      </c>
      <c r="AT483" s="145" t="s">
        <v>313</v>
      </c>
      <c r="AU483" s="145" t="s">
        <v>96</v>
      </c>
      <c r="AY483" s="18" t="s">
        <v>311</v>
      </c>
      <c r="BE483" s="146">
        <f t="shared" si="94"/>
        <v>0</v>
      </c>
      <c r="BF483" s="146">
        <f t="shared" si="95"/>
        <v>0</v>
      </c>
      <c r="BG483" s="146">
        <f t="shared" si="96"/>
        <v>0</v>
      </c>
      <c r="BH483" s="146">
        <f t="shared" si="97"/>
        <v>0</v>
      </c>
      <c r="BI483" s="146">
        <f t="shared" si="98"/>
        <v>0</v>
      </c>
      <c r="BJ483" s="18" t="s">
        <v>88</v>
      </c>
      <c r="BK483" s="146">
        <f t="shared" si="99"/>
        <v>0</v>
      </c>
      <c r="BL483" s="18" t="s">
        <v>318</v>
      </c>
      <c r="BM483" s="145" t="s">
        <v>8468</v>
      </c>
    </row>
    <row r="484" spans="2:65" s="1" customFormat="1" ht="19.5" x14ac:dyDescent="0.2">
      <c r="B484" s="34"/>
      <c r="D484" s="152" t="s">
        <v>668</v>
      </c>
      <c r="F484" s="182" t="s">
        <v>8469</v>
      </c>
      <c r="I484" s="149"/>
      <c r="L484" s="34"/>
      <c r="M484" s="150"/>
      <c r="T484" s="55"/>
      <c r="AT484" s="18" t="s">
        <v>668</v>
      </c>
      <c r="AU484" s="18" t="s">
        <v>96</v>
      </c>
    </row>
    <row r="485" spans="2:65" s="1" customFormat="1" ht="24.2" customHeight="1" x14ac:dyDescent="0.2">
      <c r="B485" s="34"/>
      <c r="C485" s="134" t="s">
        <v>3499</v>
      </c>
      <c r="D485" s="134" t="s">
        <v>313</v>
      </c>
      <c r="E485" s="135" t="s">
        <v>8470</v>
      </c>
      <c r="F485" s="136" t="s">
        <v>8471</v>
      </c>
      <c r="G485" s="137" t="s">
        <v>2033</v>
      </c>
      <c r="H485" s="138">
        <v>21</v>
      </c>
      <c r="I485" s="139"/>
      <c r="J485" s="140">
        <f>ROUND(I485*H485,2)</f>
        <v>0</v>
      </c>
      <c r="K485" s="136" t="s">
        <v>43</v>
      </c>
      <c r="L485" s="34"/>
      <c r="M485" s="141" t="s">
        <v>43</v>
      </c>
      <c r="N485" s="142" t="s">
        <v>52</v>
      </c>
      <c r="P485" s="143">
        <f>O485*H485</f>
        <v>0</v>
      </c>
      <c r="Q485" s="143">
        <v>0</v>
      </c>
      <c r="R485" s="143">
        <f>Q485*H485</f>
        <v>0</v>
      </c>
      <c r="S485" s="143">
        <v>0</v>
      </c>
      <c r="T485" s="144">
        <f>S485*H485</f>
        <v>0</v>
      </c>
      <c r="AR485" s="145" t="s">
        <v>318</v>
      </c>
      <c r="AT485" s="145" t="s">
        <v>313</v>
      </c>
      <c r="AU485" s="145" t="s">
        <v>96</v>
      </c>
      <c r="AY485" s="18" t="s">
        <v>311</v>
      </c>
      <c r="BE485" s="146">
        <f>IF(N485="základní",J485,0)</f>
        <v>0</v>
      </c>
      <c r="BF485" s="146">
        <f>IF(N485="snížená",J485,0)</f>
        <v>0</v>
      </c>
      <c r="BG485" s="146">
        <f>IF(N485="zákl. přenesená",J485,0)</f>
        <v>0</v>
      </c>
      <c r="BH485" s="146">
        <f>IF(N485="sníž. přenesená",J485,0)</f>
        <v>0</v>
      </c>
      <c r="BI485" s="146">
        <f>IF(N485="nulová",J485,0)</f>
        <v>0</v>
      </c>
      <c r="BJ485" s="18" t="s">
        <v>88</v>
      </c>
      <c r="BK485" s="146">
        <f>ROUND(I485*H485,2)</f>
        <v>0</v>
      </c>
      <c r="BL485" s="18" t="s">
        <v>318</v>
      </c>
      <c r="BM485" s="145" t="s">
        <v>8472</v>
      </c>
    </row>
    <row r="486" spans="2:65" s="1" customFormat="1" ht="19.5" x14ac:dyDescent="0.2">
      <c r="B486" s="34"/>
      <c r="D486" s="152" t="s">
        <v>668</v>
      </c>
      <c r="F486" s="182" t="s">
        <v>8473</v>
      </c>
      <c r="I486" s="149"/>
      <c r="L486" s="34"/>
      <c r="M486" s="150"/>
      <c r="T486" s="55"/>
      <c r="AT486" s="18" t="s">
        <v>668</v>
      </c>
      <c r="AU486" s="18" t="s">
        <v>96</v>
      </c>
    </row>
    <row r="487" spans="2:65" s="1" customFormat="1" ht="24.2" customHeight="1" x14ac:dyDescent="0.2">
      <c r="B487" s="34"/>
      <c r="C487" s="134" t="s">
        <v>3505</v>
      </c>
      <c r="D487" s="134" t="s">
        <v>313</v>
      </c>
      <c r="E487" s="135" t="s">
        <v>8474</v>
      </c>
      <c r="F487" s="136" t="s">
        <v>8475</v>
      </c>
      <c r="G487" s="137" t="s">
        <v>2033</v>
      </c>
      <c r="H487" s="138">
        <v>8</v>
      </c>
      <c r="I487" s="139"/>
      <c r="J487" s="140">
        <f>ROUND(I487*H487,2)</f>
        <v>0</v>
      </c>
      <c r="K487" s="136" t="s">
        <v>43</v>
      </c>
      <c r="L487" s="34"/>
      <c r="M487" s="141" t="s">
        <v>43</v>
      </c>
      <c r="N487" s="142" t="s">
        <v>52</v>
      </c>
      <c r="P487" s="143">
        <f>O487*H487</f>
        <v>0</v>
      </c>
      <c r="Q487" s="143">
        <v>0</v>
      </c>
      <c r="R487" s="143">
        <f>Q487*H487</f>
        <v>0</v>
      </c>
      <c r="S487" s="143">
        <v>0</v>
      </c>
      <c r="T487" s="144">
        <f>S487*H487</f>
        <v>0</v>
      </c>
      <c r="AR487" s="145" t="s">
        <v>318</v>
      </c>
      <c r="AT487" s="145" t="s">
        <v>313</v>
      </c>
      <c r="AU487" s="145" t="s">
        <v>96</v>
      </c>
      <c r="AY487" s="18" t="s">
        <v>311</v>
      </c>
      <c r="BE487" s="146">
        <f>IF(N487="základní",J487,0)</f>
        <v>0</v>
      </c>
      <c r="BF487" s="146">
        <f>IF(N487="snížená",J487,0)</f>
        <v>0</v>
      </c>
      <c r="BG487" s="146">
        <f>IF(N487="zákl. přenesená",J487,0)</f>
        <v>0</v>
      </c>
      <c r="BH487" s="146">
        <f>IF(N487="sníž. přenesená",J487,0)</f>
        <v>0</v>
      </c>
      <c r="BI487" s="146">
        <f>IF(N487="nulová",J487,0)</f>
        <v>0</v>
      </c>
      <c r="BJ487" s="18" t="s">
        <v>88</v>
      </c>
      <c r="BK487" s="146">
        <f>ROUND(I487*H487,2)</f>
        <v>0</v>
      </c>
      <c r="BL487" s="18" t="s">
        <v>318</v>
      </c>
      <c r="BM487" s="145" t="s">
        <v>8476</v>
      </c>
    </row>
    <row r="488" spans="2:65" s="1" customFormat="1" ht="19.5" x14ac:dyDescent="0.2">
      <c r="B488" s="34"/>
      <c r="D488" s="152" t="s">
        <v>668</v>
      </c>
      <c r="F488" s="182" t="s">
        <v>8477</v>
      </c>
      <c r="I488" s="149"/>
      <c r="L488" s="34"/>
      <c r="M488" s="150"/>
      <c r="T488" s="55"/>
      <c r="AT488" s="18" t="s">
        <v>668</v>
      </c>
      <c r="AU488" s="18" t="s">
        <v>96</v>
      </c>
    </row>
    <row r="489" spans="2:65" s="1" customFormat="1" ht="24.2" customHeight="1" x14ac:dyDescent="0.2">
      <c r="B489" s="34"/>
      <c r="C489" s="134" t="s">
        <v>3509</v>
      </c>
      <c r="D489" s="134" t="s">
        <v>313</v>
      </c>
      <c r="E489" s="135" t="s">
        <v>8478</v>
      </c>
      <c r="F489" s="136" t="s">
        <v>8479</v>
      </c>
      <c r="G489" s="137" t="s">
        <v>2033</v>
      </c>
      <c r="H489" s="138">
        <v>30</v>
      </c>
      <c r="I489" s="139"/>
      <c r="J489" s="140">
        <f>ROUND(I489*H489,2)</f>
        <v>0</v>
      </c>
      <c r="K489" s="136" t="s">
        <v>43</v>
      </c>
      <c r="L489" s="34"/>
      <c r="M489" s="141" t="s">
        <v>43</v>
      </c>
      <c r="N489" s="142" t="s">
        <v>52</v>
      </c>
      <c r="P489" s="143">
        <f>O489*H489</f>
        <v>0</v>
      </c>
      <c r="Q489" s="143">
        <v>0</v>
      </c>
      <c r="R489" s="143">
        <f>Q489*H489</f>
        <v>0</v>
      </c>
      <c r="S489" s="143">
        <v>0</v>
      </c>
      <c r="T489" s="144">
        <f>S489*H489</f>
        <v>0</v>
      </c>
      <c r="AR489" s="145" t="s">
        <v>318</v>
      </c>
      <c r="AT489" s="145" t="s">
        <v>313</v>
      </c>
      <c r="AU489" s="145" t="s">
        <v>96</v>
      </c>
      <c r="AY489" s="18" t="s">
        <v>311</v>
      </c>
      <c r="BE489" s="146">
        <f>IF(N489="základní",J489,0)</f>
        <v>0</v>
      </c>
      <c r="BF489" s="146">
        <f>IF(N489="snížená",J489,0)</f>
        <v>0</v>
      </c>
      <c r="BG489" s="146">
        <f>IF(N489="zákl. přenesená",J489,0)</f>
        <v>0</v>
      </c>
      <c r="BH489" s="146">
        <f>IF(N489="sníž. přenesená",J489,0)</f>
        <v>0</v>
      </c>
      <c r="BI489" s="146">
        <f>IF(N489="nulová",J489,0)</f>
        <v>0</v>
      </c>
      <c r="BJ489" s="18" t="s">
        <v>88</v>
      </c>
      <c r="BK489" s="146">
        <f>ROUND(I489*H489,2)</f>
        <v>0</v>
      </c>
      <c r="BL489" s="18" t="s">
        <v>318</v>
      </c>
      <c r="BM489" s="145" t="s">
        <v>8480</v>
      </c>
    </row>
    <row r="490" spans="2:65" s="1" customFormat="1" ht="19.5" x14ac:dyDescent="0.2">
      <c r="B490" s="34"/>
      <c r="D490" s="152" t="s">
        <v>668</v>
      </c>
      <c r="F490" s="182" t="s">
        <v>8481</v>
      </c>
      <c r="I490" s="149"/>
      <c r="L490" s="34"/>
      <c r="M490" s="150"/>
      <c r="T490" s="55"/>
      <c r="AT490" s="18" t="s">
        <v>668</v>
      </c>
      <c r="AU490" s="18" t="s">
        <v>96</v>
      </c>
    </row>
    <row r="491" spans="2:65" s="1" customFormat="1" ht="24.2" customHeight="1" x14ac:dyDescent="0.2">
      <c r="B491" s="34"/>
      <c r="C491" s="134" t="s">
        <v>3514</v>
      </c>
      <c r="D491" s="134" t="s">
        <v>313</v>
      </c>
      <c r="E491" s="135" t="s">
        <v>8482</v>
      </c>
      <c r="F491" s="136" t="s">
        <v>8483</v>
      </c>
      <c r="G491" s="137" t="s">
        <v>2033</v>
      </c>
      <c r="H491" s="138">
        <v>2</v>
      </c>
      <c r="I491" s="139"/>
      <c r="J491" s="140">
        <f>ROUND(I491*H491,2)</f>
        <v>0</v>
      </c>
      <c r="K491" s="136" t="s">
        <v>43</v>
      </c>
      <c r="L491" s="34"/>
      <c r="M491" s="141" t="s">
        <v>43</v>
      </c>
      <c r="N491" s="142" t="s">
        <v>52</v>
      </c>
      <c r="P491" s="143">
        <f>O491*H491</f>
        <v>0</v>
      </c>
      <c r="Q491" s="143">
        <v>0</v>
      </c>
      <c r="R491" s="143">
        <f>Q491*H491</f>
        <v>0</v>
      </c>
      <c r="S491" s="143">
        <v>0</v>
      </c>
      <c r="T491" s="144">
        <f>S491*H491</f>
        <v>0</v>
      </c>
      <c r="AR491" s="145" t="s">
        <v>318</v>
      </c>
      <c r="AT491" s="145" t="s">
        <v>313</v>
      </c>
      <c r="AU491" s="145" t="s">
        <v>96</v>
      </c>
      <c r="AY491" s="18" t="s">
        <v>311</v>
      </c>
      <c r="BE491" s="146">
        <f>IF(N491="základní",J491,0)</f>
        <v>0</v>
      </c>
      <c r="BF491" s="146">
        <f>IF(N491="snížená",J491,0)</f>
        <v>0</v>
      </c>
      <c r="BG491" s="146">
        <f>IF(N491="zákl. přenesená",J491,0)</f>
        <v>0</v>
      </c>
      <c r="BH491" s="146">
        <f>IF(N491="sníž. přenesená",J491,0)</f>
        <v>0</v>
      </c>
      <c r="BI491" s="146">
        <f>IF(N491="nulová",J491,0)</f>
        <v>0</v>
      </c>
      <c r="BJ491" s="18" t="s">
        <v>88</v>
      </c>
      <c r="BK491" s="146">
        <f>ROUND(I491*H491,2)</f>
        <v>0</v>
      </c>
      <c r="BL491" s="18" t="s">
        <v>318</v>
      </c>
      <c r="BM491" s="145" t="s">
        <v>8484</v>
      </c>
    </row>
    <row r="492" spans="2:65" s="1" customFormat="1" ht="24.2" customHeight="1" x14ac:dyDescent="0.2">
      <c r="B492" s="34"/>
      <c r="C492" s="134" t="s">
        <v>3519</v>
      </c>
      <c r="D492" s="134" t="s">
        <v>313</v>
      </c>
      <c r="E492" s="135" t="s">
        <v>8485</v>
      </c>
      <c r="F492" s="136" t="s">
        <v>7900</v>
      </c>
      <c r="G492" s="137" t="s">
        <v>2033</v>
      </c>
      <c r="H492" s="138">
        <v>1</v>
      </c>
      <c r="I492" s="139"/>
      <c r="J492" s="140">
        <f>ROUND(I492*H492,2)</f>
        <v>0</v>
      </c>
      <c r="K492" s="136" t="s">
        <v>43</v>
      </c>
      <c r="L492" s="34"/>
      <c r="M492" s="141" t="s">
        <v>43</v>
      </c>
      <c r="N492" s="142" t="s">
        <v>52</v>
      </c>
      <c r="P492" s="143">
        <f>O492*H492</f>
        <v>0</v>
      </c>
      <c r="Q492" s="143">
        <v>0</v>
      </c>
      <c r="R492" s="143">
        <f>Q492*H492</f>
        <v>0</v>
      </c>
      <c r="S492" s="143">
        <v>0</v>
      </c>
      <c r="T492" s="144">
        <f>S492*H492</f>
        <v>0</v>
      </c>
      <c r="AR492" s="145" t="s">
        <v>318</v>
      </c>
      <c r="AT492" s="145" t="s">
        <v>313</v>
      </c>
      <c r="AU492" s="145" t="s">
        <v>96</v>
      </c>
      <c r="AY492" s="18" t="s">
        <v>311</v>
      </c>
      <c r="BE492" s="146">
        <f>IF(N492="základní",J492,0)</f>
        <v>0</v>
      </c>
      <c r="BF492" s="146">
        <f>IF(N492="snížená",J492,0)</f>
        <v>0</v>
      </c>
      <c r="BG492" s="146">
        <f>IF(N492="zákl. přenesená",J492,0)</f>
        <v>0</v>
      </c>
      <c r="BH492" s="146">
        <f>IF(N492="sníž. přenesená",J492,0)</f>
        <v>0</v>
      </c>
      <c r="BI492" s="146">
        <f>IF(N492="nulová",J492,0)</f>
        <v>0</v>
      </c>
      <c r="BJ492" s="18" t="s">
        <v>88</v>
      </c>
      <c r="BK492" s="146">
        <f>ROUND(I492*H492,2)</f>
        <v>0</v>
      </c>
      <c r="BL492" s="18" t="s">
        <v>318</v>
      </c>
      <c r="BM492" s="145" t="s">
        <v>8486</v>
      </c>
    </row>
    <row r="493" spans="2:65" s="11" customFormat="1" ht="20.85" customHeight="1" x14ac:dyDescent="0.2">
      <c r="B493" s="122"/>
      <c r="D493" s="123" t="s">
        <v>80</v>
      </c>
      <c r="E493" s="132" t="s">
        <v>8487</v>
      </c>
      <c r="F493" s="132" t="s">
        <v>8488</v>
      </c>
      <c r="I493" s="125"/>
      <c r="J493" s="133">
        <f>BK493</f>
        <v>0</v>
      </c>
      <c r="L493" s="122"/>
      <c r="M493" s="127"/>
      <c r="P493" s="128">
        <f>SUM(P494:P507)</f>
        <v>0</v>
      </c>
      <c r="R493" s="128">
        <f>SUM(R494:R507)</f>
        <v>0</v>
      </c>
      <c r="T493" s="129">
        <f>SUM(T494:T507)</f>
        <v>0</v>
      </c>
      <c r="AR493" s="123" t="s">
        <v>88</v>
      </c>
      <c r="AT493" s="130" t="s">
        <v>80</v>
      </c>
      <c r="AU493" s="130" t="s">
        <v>90</v>
      </c>
      <c r="AY493" s="123" t="s">
        <v>311</v>
      </c>
      <c r="BK493" s="131">
        <f>SUM(BK494:BK507)</f>
        <v>0</v>
      </c>
    </row>
    <row r="494" spans="2:65" s="1" customFormat="1" ht="16.5" customHeight="1" x14ac:dyDescent="0.2">
      <c r="B494" s="34"/>
      <c r="C494" s="134" t="s">
        <v>3524</v>
      </c>
      <c r="D494" s="134" t="s">
        <v>313</v>
      </c>
      <c r="E494" s="135" t="s">
        <v>8489</v>
      </c>
      <c r="F494" s="136" t="s">
        <v>7885</v>
      </c>
      <c r="G494" s="137" t="s">
        <v>2199</v>
      </c>
      <c r="H494" s="138">
        <v>7</v>
      </c>
      <c r="I494" s="139"/>
      <c r="J494" s="140">
        <f t="shared" ref="J494:J503" si="100">ROUND(I494*H494,2)</f>
        <v>0</v>
      </c>
      <c r="K494" s="136" t="s">
        <v>43</v>
      </c>
      <c r="L494" s="34"/>
      <c r="M494" s="141" t="s">
        <v>43</v>
      </c>
      <c r="N494" s="142" t="s">
        <v>52</v>
      </c>
      <c r="P494" s="143">
        <f t="shared" ref="P494:P503" si="101">O494*H494</f>
        <v>0</v>
      </c>
      <c r="Q494" s="143">
        <v>0</v>
      </c>
      <c r="R494" s="143">
        <f t="shared" ref="R494:R503" si="102">Q494*H494</f>
        <v>0</v>
      </c>
      <c r="S494" s="143">
        <v>0</v>
      </c>
      <c r="T494" s="144">
        <f t="shared" ref="T494:T503" si="103">S494*H494</f>
        <v>0</v>
      </c>
      <c r="AR494" s="145" t="s">
        <v>318</v>
      </c>
      <c r="AT494" s="145" t="s">
        <v>313</v>
      </c>
      <c r="AU494" s="145" t="s">
        <v>96</v>
      </c>
      <c r="AY494" s="18" t="s">
        <v>311</v>
      </c>
      <c r="BE494" s="146">
        <f t="shared" ref="BE494:BE503" si="104">IF(N494="základní",J494,0)</f>
        <v>0</v>
      </c>
      <c r="BF494" s="146">
        <f t="shared" ref="BF494:BF503" si="105">IF(N494="snížená",J494,0)</f>
        <v>0</v>
      </c>
      <c r="BG494" s="146">
        <f t="shared" ref="BG494:BG503" si="106">IF(N494="zákl. přenesená",J494,0)</f>
        <v>0</v>
      </c>
      <c r="BH494" s="146">
        <f t="shared" ref="BH494:BH503" si="107">IF(N494="sníž. přenesená",J494,0)</f>
        <v>0</v>
      </c>
      <c r="BI494" s="146">
        <f t="shared" ref="BI494:BI503" si="108">IF(N494="nulová",J494,0)</f>
        <v>0</v>
      </c>
      <c r="BJ494" s="18" t="s">
        <v>88</v>
      </c>
      <c r="BK494" s="146">
        <f t="shared" ref="BK494:BK503" si="109">ROUND(I494*H494,2)</f>
        <v>0</v>
      </c>
      <c r="BL494" s="18" t="s">
        <v>318</v>
      </c>
      <c r="BM494" s="145" t="s">
        <v>8490</v>
      </c>
    </row>
    <row r="495" spans="2:65" s="1" customFormat="1" ht="16.5" customHeight="1" x14ac:dyDescent="0.2">
      <c r="B495" s="34"/>
      <c r="C495" s="134" t="s">
        <v>3529</v>
      </c>
      <c r="D495" s="134" t="s">
        <v>313</v>
      </c>
      <c r="E495" s="135" t="s">
        <v>8491</v>
      </c>
      <c r="F495" s="136" t="s">
        <v>8398</v>
      </c>
      <c r="G495" s="137" t="s">
        <v>2199</v>
      </c>
      <c r="H495" s="138">
        <v>37</v>
      </c>
      <c r="I495" s="139"/>
      <c r="J495" s="140">
        <f t="shared" si="100"/>
        <v>0</v>
      </c>
      <c r="K495" s="136" t="s">
        <v>43</v>
      </c>
      <c r="L495" s="34"/>
      <c r="M495" s="141" t="s">
        <v>43</v>
      </c>
      <c r="N495" s="142" t="s">
        <v>52</v>
      </c>
      <c r="P495" s="143">
        <f t="shared" si="101"/>
        <v>0</v>
      </c>
      <c r="Q495" s="143">
        <v>0</v>
      </c>
      <c r="R495" s="143">
        <f t="shared" si="102"/>
        <v>0</v>
      </c>
      <c r="S495" s="143">
        <v>0</v>
      </c>
      <c r="T495" s="144">
        <f t="shared" si="103"/>
        <v>0</v>
      </c>
      <c r="AR495" s="145" t="s">
        <v>318</v>
      </c>
      <c r="AT495" s="145" t="s">
        <v>313</v>
      </c>
      <c r="AU495" s="145" t="s">
        <v>96</v>
      </c>
      <c r="AY495" s="18" t="s">
        <v>311</v>
      </c>
      <c r="BE495" s="146">
        <f t="shared" si="104"/>
        <v>0</v>
      </c>
      <c r="BF495" s="146">
        <f t="shared" si="105"/>
        <v>0</v>
      </c>
      <c r="BG495" s="146">
        <f t="shared" si="106"/>
        <v>0</v>
      </c>
      <c r="BH495" s="146">
        <f t="shared" si="107"/>
        <v>0</v>
      </c>
      <c r="BI495" s="146">
        <f t="shared" si="108"/>
        <v>0</v>
      </c>
      <c r="BJ495" s="18" t="s">
        <v>88</v>
      </c>
      <c r="BK495" s="146">
        <f t="shared" si="109"/>
        <v>0</v>
      </c>
      <c r="BL495" s="18" t="s">
        <v>318</v>
      </c>
      <c r="BM495" s="145" t="s">
        <v>8492</v>
      </c>
    </row>
    <row r="496" spans="2:65" s="1" customFormat="1" ht="16.5" customHeight="1" x14ac:dyDescent="0.2">
      <c r="B496" s="34"/>
      <c r="C496" s="134" t="s">
        <v>3534</v>
      </c>
      <c r="D496" s="134" t="s">
        <v>313</v>
      </c>
      <c r="E496" s="135" t="s">
        <v>8493</v>
      </c>
      <c r="F496" s="136" t="s">
        <v>7887</v>
      </c>
      <c r="G496" s="137" t="s">
        <v>2109</v>
      </c>
      <c r="H496" s="138">
        <v>1</v>
      </c>
      <c r="I496" s="139"/>
      <c r="J496" s="140">
        <f t="shared" si="100"/>
        <v>0</v>
      </c>
      <c r="K496" s="136" t="s">
        <v>43</v>
      </c>
      <c r="L496" s="34"/>
      <c r="M496" s="141" t="s">
        <v>43</v>
      </c>
      <c r="N496" s="142" t="s">
        <v>52</v>
      </c>
      <c r="P496" s="143">
        <f t="shared" si="101"/>
        <v>0</v>
      </c>
      <c r="Q496" s="143">
        <v>0</v>
      </c>
      <c r="R496" s="143">
        <f t="shared" si="102"/>
        <v>0</v>
      </c>
      <c r="S496" s="143">
        <v>0</v>
      </c>
      <c r="T496" s="144">
        <f t="shared" si="103"/>
        <v>0</v>
      </c>
      <c r="AR496" s="145" t="s">
        <v>318</v>
      </c>
      <c r="AT496" s="145" t="s">
        <v>313</v>
      </c>
      <c r="AU496" s="145" t="s">
        <v>96</v>
      </c>
      <c r="AY496" s="18" t="s">
        <v>311</v>
      </c>
      <c r="BE496" s="146">
        <f t="shared" si="104"/>
        <v>0</v>
      </c>
      <c r="BF496" s="146">
        <f t="shared" si="105"/>
        <v>0</v>
      </c>
      <c r="BG496" s="146">
        <f t="shared" si="106"/>
        <v>0</v>
      </c>
      <c r="BH496" s="146">
        <f t="shared" si="107"/>
        <v>0</v>
      </c>
      <c r="BI496" s="146">
        <f t="shared" si="108"/>
        <v>0</v>
      </c>
      <c r="BJ496" s="18" t="s">
        <v>88</v>
      </c>
      <c r="BK496" s="146">
        <f t="shared" si="109"/>
        <v>0</v>
      </c>
      <c r="BL496" s="18" t="s">
        <v>318</v>
      </c>
      <c r="BM496" s="145" t="s">
        <v>8494</v>
      </c>
    </row>
    <row r="497" spans="2:65" s="1" customFormat="1" ht="16.5" customHeight="1" x14ac:dyDescent="0.2">
      <c r="B497" s="34"/>
      <c r="C497" s="134" t="s">
        <v>3541</v>
      </c>
      <c r="D497" s="134" t="s">
        <v>313</v>
      </c>
      <c r="E497" s="135" t="s">
        <v>8495</v>
      </c>
      <c r="F497" s="136" t="s">
        <v>8496</v>
      </c>
      <c r="G497" s="137" t="s">
        <v>2109</v>
      </c>
      <c r="H497" s="138">
        <v>1</v>
      </c>
      <c r="I497" s="139"/>
      <c r="J497" s="140">
        <f t="shared" si="100"/>
        <v>0</v>
      </c>
      <c r="K497" s="136" t="s">
        <v>43</v>
      </c>
      <c r="L497" s="34"/>
      <c r="M497" s="141" t="s">
        <v>43</v>
      </c>
      <c r="N497" s="142" t="s">
        <v>52</v>
      </c>
      <c r="P497" s="143">
        <f t="shared" si="101"/>
        <v>0</v>
      </c>
      <c r="Q497" s="143">
        <v>0</v>
      </c>
      <c r="R497" s="143">
        <f t="shared" si="102"/>
        <v>0</v>
      </c>
      <c r="S497" s="143">
        <v>0</v>
      </c>
      <c r="T497" s="144">
        <f t="shared" si="103"/>
        <v>0</v>
      </c>
      <c r="AR497" s="145" t="s">
        <v>318</v>
      </c>
      <c r="AT497" s="145" t="s">
        <v>313</v>
      </c>
      <c r="AU497" s="145" t="s">
        <v>96</v>
      </c>
      <c r="AY497" s="18" t="s">
        <v>311</v>
      </c>
      <c r="BE497" s="146">
        <f t="shared" si="104"/>
        <v>0</v>
      </c>
      <c r="BF497" s="146">
        <f t="shared" si="105"/>
        <v>0</v>
      </c>
      <c r="BG497" s="146">
        <f t="shared" si="106"/>
        <v>0</v>
      </c>
      <c r="BH497" s="146">
        <f t="shared" si="107"/>
        <v>0</v>
      </c>
      <c r="BI497" s="146">
        <f t="shared" si="108"/>
        <v>0</v>
      </c>
      <c r="BJ497" s="18" t="s">
        <v>88</v>
      </c>
      <c r="BK497" s="146">
        <f t="shared" si="109"/>
        <v>0</v>
      </c>
      <c r="BL497" s="18" t="s">
        <v>318</v>
      </c>
      <c r="BM497" s="145" t="s">
        <v>8497</v>
      </c>
    </row>
    <row r="498" spans="2:65" s="1" customFormat="1" ht="16.5" customHeight="1" x14ac:dyDescent="0.2">
      <c r="B498" s="34"/>
      <c r="C498" s="134" t="s">
        <v>8498</v>
      </c>
      <c r="D498" s="134" t="s">
        <v>313</v>
      </c>
      <c r="E498" s="135" t="s">
        <v>8499</v>
      </c>
      <c r="F498" s="136" t="s">
        <v>8409</v>
      </c>
      <c r="G498" s="137" t="s">
        <v>2109</v>
      </c>
      <c r="H498" s="138">
        <v>3</v>
      </c>
      <c r="I498" s="139"/>
      <c r="J498" s="140">
        <f t="shared" si="100"/>
        <v>0</v>
      </c>
      <c r="K498" s="136" t="s">
        <v>43</v>
      </c>
      <c r="L498" s="34"/>
      <c r="M498" s="141" t="s">
        <v>43</v>
      </c>
      <c r="N498" s="142" t="s">
        <v>52</v>
      </c>
      <c r="P498" s="143">
        <f t="shared" si="101"/>
        <v>0</v>
      </c>
      <c r="Q498" s="143">
        <v>0</v>
      </c>
      <c r="R498" s="143">
        <f t="shared" si="102"/>
        <v>0</v>
      </c>
      <c r="S498" s="143">
        <v>0</v>
      </c>
      <c r="T498" s="144">
        <f t="shared" si="103"/>
        <v>0</v>
      </c>
      <c r="AR498" s="145" t="s">
        <v>318</v>
      </c>
      <c r="AT498" s="145" t="s">
        <v>313</v>
      </c>
      <c r="AU498" s="145" t="s">
        <v>96</v>
      </c>
      <c r="AY498" s="18" t="s">
        <v>311</v>
      </c>
      <c r="BE498" s="146">
        <f t="shared" si="104"/>
        <v>0</v>
      </c>
      <c r="BF498" s="146">
        <f t="shared" si="105"/>
        <v>0</v>
      </c>
      <c r="BG498" s="146">
        <f t="shared" si="106"/>
        <v>0</v>
      </c>
      <c r="BH498" s="146">
        <f t="shared" si="107"/>
        <v>0</v>
      </c>
      <c r="BI498" s="146">
        <f t="shared" si="108"/>
        <v>0</v>
      </c>
      <c r="BJ498" s="18" t="s">
        <v>88</v>
      </c>
      <c r="BK498" s="146">
        <f t="shared" si="109"/>
        <v>0</v>
      </c>
      <c r="BL498" s="18" t="s">
        <v>318</v>
      </c>
      <c r="BM498" s="145" t="s">
        <v>8500</v>
      </c>
    </row>
    <row r="499" spans="2:65" s="1" customFormat="1" ht="16.5" customHeight="1" x14ac:dyDescent="0.2">
      <c r="B499" s="34"/>
      <c r="C499" s="134" t="s">
        <v>3546</v>
      </c>
      <c r="D499" s="134" t="s">
        <v>313</v>
      </c>
      <c r="E499" s="135" t="s">
        <v>8501</v>
      </c>
      <c r="F499" s="136" t="s">
        <v>8502</v>
      </c>
      <c r="G499" s="137" t="s">
        <v>2109</v>
      </c>
      <c r="H499" s="138">
        <v>2</v>
      </c>
      <c r="I499" s="139"/>
      <c r="J499" s="140">
        <f t="shared" si="100"/>
        <v>0</v>
      </c>
      <c r="K499" s="136" t="s">
        <v>43</v>
      </c>
      <c r="L499" s="34"/>
      <c r="M499" s="141" t="s">
        <v>43</v>
      </c>
      <c r="N499" s="142" t="s">
        <v>52</v>
      </c>
      <c r="P499" s="143">
        <f t="shared" si="101"/>
        <v>0</v>
      </c>
      <c r="Q499" s="143">
        <v>0</v>
      </c>
      <c r="R499" s="143">
        <f t="shared" si="102"/>
        <v>0</v>
      </c>
      <c r="S499" s="143">
        <v>0</v>
      </c>
      <c r="T499" s="144">
        <f t="shared" si="103"/>
        <v>0</v>
      </c>
      <c r="AR499" s="145" t="s">
        <v>318</v>
      </c>
      <c r="AT499" s="145" t="s">
        <v>313</v>
      </c>
      <c r="AU499" s="145" t="s">
        <v>96</v>
      </c>
      <c r="AY499" s="18" t="s">
        <v>311</v>
      </c>
      <c r="BE499" s="146">
        <f t="shared" si="104"/>
        <v>0</v>
      </c>
      <c r="BF499" s="146">
        <f t="shared" si="105"/>
        <v>0</v>
      </c>
      <c r="BG499" s="146">
        <f t="shared" si="106"/>
        <v>0</v>
      </c>
      <c r="BH499" s="146">
        <f t="shared" si="107"/>
        <v>0</v>
      </c>
      <c r="BI499" s="146">
        <f t="shared" si="108"/>
        <v>0</v>
      </c>
      <c r="BJ499" s="18" t="s">
        <v>88</v>
      </c>
      <c r="BK499" s="146">
        <f t="shared" si="109"/>
        <v>0</v>
      </c>
      <c r="BL499" s="18" t="s">
        <v>318</v>
      </c>
      <c r="BM499" s="145" t="s">
        <v>8503</v>
      </c>
    </row>
    <row r="500" spans="2:65" s="1" customFormat="1" ht="24.2" customHeight="1" x14ac:dyDescent="0.2">
      <c r="B500" s="34"/>
      <c r="C500" s="134" t="s">
        <v>3551</v>
      </c>
      <c r="D500" s="134" t="s">
        <v>313</v>
      </c>
      <c r="E500" s="135" t="s">
        <v>8504</v>
      </c>
      <c r="F500" s="136" t="s">
        <v>8424</v>
      </c>
      <c r="G500" s="137" t="s">
        <v>2033</v>
      </c>
      <c r="H500" s="138">
        <v>3</v>
      </c>
      <c r="I500" s="139"/>
      <c r="J500" s="140">
        <f t="shared" si="100"/>
        <v>0</v>
      </c>
      <c r="K500" s="136" t="s">
        <v>43</v>
      </c>
      <c r="L500" s="34"/>
      <c r="M500" s="141" t="s">
        <v>43</v>
      </c>
      <c r="N500" s="142" t="s">
        <v>52</v>
      </c>
      <c r="P500" s="143">
        <f t="shared" si="101"/>
        <v>0</v>
      </c>
      <c r="Q500" s="143">
        <v>0</v>
      </c>
      <c r="R500" s="143">
        <f t="shared" si="102"/>
        <v>0</v>
      </c>
      <c r="S500" s="143">
        <v>0</v>
      </c>
      <c r="T500" s="144">
        <f t="shared" si="103"/>
        <v>0</v>
      </c>
      <c r="AR500" s="145" t="s">
        <v>318</v>
      </c>
      <c r="AT500" s="145" t="s">
        <v>313</v>
      </c>
      <c r="AU500" s="145" t="s">
        <v>96</v>
      </c>
      <c r="AY500" s="18" t="s">
        <v>311</v>
      </c>
      <c r="BE500" s="146">
        <f t="shared" si="104"/>
        <v>0</v>
      </c>
      <c r="BF500" s="146">
        <f t="shared" si="105"/>
        <v>0</v>
      </c>
      <c r="BG500" s="146">
        <f t="shared" si="106"/>
        <v>0</v>
      </c>
      <c r="BH500" s="146">
        <f t="shared" si="107"/>
        <v>0</v>
      </c>
      <c r="BI500" s="146">
        <f t="shared" si="108"/>
        <v>0</v>
      </c>
      <c r="BJ500" s="18" t="s">
        <v>88</v>
      </c>
      <c r="BK500" s="146">
        <f t="shared" si="109"/>
        <v>0</v>
      </c>
      <c r="BL500" s="18" t="s">
        <v>318</v>
      </c>
      <c r="BM500" s="145" t="s">
        <v>8505</v>
      </c>
    </row>
    <row r="501" spans="2:65" s="1" customFormat="1" ht="33" customHeight="1" x14ac:dyDescent="0.2">
      <c r="B501" s="34"/>
      <c r="C501" s="134" t="s">
        <v>3556</v>
      </c>
      <c r="D501" s="134" t="s">
        <v>313</v>
      </c>
      <c r="E501" s="135" t="s">
        <v>8506</v>
      </c>
      <c r="F501" s="136" t="s">
        <v>8507</v>
      </c>
      <c r="G501" s="137" t="s">
        <v>2033</v>
      </c>
      <c r="H501" s="138">
        <v>1</v>
      </c>
      <c r="I501" s="139"/>
      <c r="J501" s="140">
        <f t="shared" si="100"/>
        <v>0</v>
      </c>
      <c r="K501" s="136" t="s">
        <v>43</v>
      </c>
      <c r="L501" s="34"/>
      <c r="M501" s="141" t="s">
        <v>43</v>
      </c>
      <c r="N501" s="142" t="s">
        <v>52</v>
      </c>
      <c r="P501" s="143">
        <f t="shared" si="101"/>
        <v>0</v>
      </c>
      <c r="Q501" s="143">
        <v>0</v>
      </c>
      <c r="R501" s="143">
        <f t="shared" si="102"/>
        <v>0</v>
      </c>
      <c r="S501" s="143">
        <v>0</v>
      </c>
      <c r="T501" s="144">
        <f t="shared" si="103"/>
        <v>0</v>
      </c>
      <c r="AR501" s="145" t="s">
        <v>318</v>
      </c>
      <c r="AT501" s="145" t="s">
        <v>313</v>
      </c>
      <c r="AU501" s="145" t="s">
        <v>96</v>
      </c>
      <c r="AY501" s="18" t="s">
        <v>311</v>
      </c>
      <c r="BE501" s="146">
        <f t="shared" si="104"/>
        <v>0</v>
      </c>
      <c r="BF501" s="146">
        <f t="shared" si="105"/>
        <v>0</v>
      </c>
      <c r="BG501" s="146">
        <f t="shared" si="106"/>
        <v>0</v>
      </c>
      <c r="BH501" s="146">
        <f t="shared" si="107"/>
        <v>0</v>
      </c>
      <c r="BI501" s="146">
        <f t="shared" si="108"/>
        <v>0</v>
      </c>
      <c r="BJ501" s="18" t="s">
        <v>88</v>
      </c>
      <c r="BK501" s="146">
        <f t="shared" si="109"/>
        <v>0</v>
      </c>
      <c r="BL501" s="18" t="s">
        <v>318</v>
      </c>
      <c r="BM501" s="145" t="s">
        <v>8508</v>
      </c>
    </row>
    <row r="502" spans="2:65" s="1" customFormat="1" ht="49.15" customHeight="1" x14ac:dyDescent="0.2">
      <c r="B502" s="34"/>
      <c r="C502" s="134" t="s">
        <v>8509</v>
      </c>
      <c r="D502" s="134" t="s">
        <v>313</v>
      </c>
      <c r="E502" s="135" t="s">
        <v>8510</v>
      </c>
      <c r="F502" s="136" t="s">
        <v>8511</v>
      </c>
      <c r="G502" s="137" t="s">
        <v>2033</v>
      </c>
      <c r="H502" s="138">
        <v>1</v>
      </c>
      <c r="I502" s="139"/>
      <c r="J502" s="140">
        <f t="shared" si="100"/>
        <v>0</v>
      </c>
      <c r="K502" s="136" t="s">
        <v>43</v>
      </c>
      <c r="L502" s="34"/>
      <c r="M502" s="141" t="s">
        <v>43</v>
      </c>
      <c r="N502" s="142" t="s">
        <v>52</v>
      </c>
      <c r="P502" s="143">
        <f t="shared" si="101"/>
        <v>0</v>
      </c>
      <c r="Q502" s="143">
        <v>0</v>
      </c>
      <c r="R502" s="143">
        <f t="shared" si="102"/>
        <v>0</v>
      </c>
      <c r="S502" s="143">
        <v>0</v>
      </c>
      <c r="T502" s="144">
        <f t="shared" si="103"/>
        <v>0</v>
      </c>
      <c r="AR502" s="145" t="s">
        <v>318</v>
      </c>
      <c r="AT502" s="145" t="s">
        <v>313</v>
      </c>
      <c r="AU502" s="145" t="s">
        <v>96</v>
      </c>
      <c r="AY502" s="18" t="s">
        <v>311</v>
      </c>
      <c r="BE502" s="146">
        <f t="shared" si="104"/>
        <v>0</v>
      </c>
      <c r="BF502" s="146">
        <f t="shared" si="105"/>
        <v>0</v>
      </c>
      <c r="BG502" s="146">
        <f t="shared" si="106"/>
        <v>0</v>
      </c>
      <c r="BH502" s="146">
        <f t="shared" si="107"/>
        <v>0</v>
      </c>
      <c r="BI502" s="146">
        <f t="shared" si="108"/>
        <v>0</v>
      </c>
      <c r="BJ502" s="18" t="s">
        <v>88</v>
      </c>
      <c r="BK502" s="146">
        <f t="shared" si="109"/>
        <v>0</v>
      </c>
      <c r="BL502" s="18" t="s">
        <v>318</v>
      </c>
      <c r="BM502" s="145" t="s">
        <v>8512</v>
      </c>
    </row>
    <row r="503" spans="2:65" s="1" customFormat="1" ht="24.2" customHeight="1" x14ac:dyDescent="0.2">
      <c r="B503" s="34"/>
      <c r="C503" s="134" t="s">
        <v>3561</v>
      </c>
      <c r="D503" s="134" t="s">
        <v>313</v>
      </c>
      <c r="E503" s="135" t="s">
        <v>8513</v>
      </c>
      <c r="F503" s="136" t="s">
        <v>8475</v>
      </c>
      <c r="G503" s="137" t="s">
        <v>2033</v>
      </c>
      <c r="H503" s="138">
        <v>6</v>
      </c>
      <c r="I503" s="139"/>
      <c r="J503" s="140">
        <f t="shared" si="100"/>
        <v>0</v>
      </c>
      <c r="K503" s="136" t="s">
        <v>43</v>
      </c>
      <c r="L503" s="34"/>
      <c r="M503" s="141" t="s">
        <v>43</v>
      </c>
      <c r="N503" s="142" t="s">
        <v>52</v>
      </c>
      <c r="P503" s="143">
        <f t="shared" si="101"/>
        <v>0</v>
      </c>
      <c r="Q503" s="143">
        <v>0</v>
      </c>
      <c r="R503" s="143">
        <f t="shared" si="102"/>
        <v>0</v>
      </c>
      <c r="S503" s="143">
        <v>0</v>
      </c>
      <c r="T503" s="144">
        <f t="shared" si="103"/>
        <v>0</v>
      </c>
      <c r="AR503" s="145" t="s">
        <v>318</v>
      </c>
      <c r="AT503" s="145" t="s">
        <v>313</v>
      </c>
      <c r="AU503" s="145" t="s">
        <v>96</v>
      </c>
      <c r="AY503" s="18" t="s">
        <v>311</v>
      </c>
      <c r="BE503" s="146">
        <f t="shared" si="104"/>
        <v>0</v>
      </c>
      <c r="BF503" s="146">
        <f t="shared" si="105"/>
        <v>0</v>
      </c>
      <c r="BG503" s="146">
        <f t="shared" si="106"/>
        <v>0</v>
      </c>
      <c r="BH503" s="146">
        <f t="shared" si="107"/>
        <v>0</v>
      </c>
      <c r="BI503" s="146">
        <f t="shared" si="108"/>
        <v>0</v>
      </c>
      <c r="BJ503" s="18" t="s">
        <v>88</v>
      </c>
      <c r="BK503" s="146">
        <f t="shared" si="109"/>
        <v>0</v>
      </c>
      <c r="BL503" s="18" t="s">
        <v>318</v>
      </c>
      <c r="BM503" s="145" t="s">
        <v>8514</v>
      </c>
    </row>
    <row r="504" spans="2:65" s="1" customFormat="1" ht="19.5" x14ac:dyDescent="0.2">
      <c r="B504" s="34"/>
      <c r="D504" s="152" t="s">
        <v>668</v>
      </c>
      <c r="F504" s="182" t="s">
        <v>8515</v>
      </c>
      <c r="I504" s="149"/>
      <c r="L504" s="34"/>
      <c r="M504" s="150"/>
      <c r="T504" s="55"/>
      <c r="AT504" s="18" t="s">
        <v>668</v>
      </c>
      <c r="AU504" s="18" t="s">
        <v>96</v>
      </c>
    </row>
    <row r="505" spans="2:65" s="1" customFormat="1" ht="24.2" customHeight="1" x14ac:dyDescent="0.2">
      <c r="B505" s="34"/>
      <c r="C505" s="134" t="s">
        <v>3566</v>
      </c>
      <c r="D505" s="134" t="s">
        <v>313</v>
      </c>
      <c r="E505" s="135" t="s">
        <v>8516</v>
      </c>
      <c r="F505" s="136" t="s">
        <v>8517</v>
      </c>
      <c r="G505" s="137" t="s">
        <v>2033</v>
      </c>
      <c r="H505" s="138">
        <v>40</v>
      </c>
      <c r="I505" s="139"/>
      <c r="J505" s="140">
        <f>ROUND(I505*H505,2)</f>
        <v>0</v>
      </c>
      <c r="K505" s="136" t="s">
        <v>43</v>
      </c>
      <c r="L505" s="34"/>
      <c r="M505" s="141" t="s">
        <v>43</v>
      </c>
      <c r="N505" s="142" t="s">
        <v>52</v>
      </c>
      <c r="P505" s="143">
        <f>O505*H505</f>
        <v>0</v>
      </c>
      <c r="Q505" s="143">
        <v>0</v>
      </c>
      <c r="R505" s="143">
        <f>Q505*H505</f>
        <v>0</v>
      </c>
      <c r="S505" s="143">
        <v>0</v>
      </c>
      <c r="T505" s="144">
        <f>S505*H505</f>
        <v>0</v>
      </c>
      <c r="AR505" s="145" t="s">
        <v>318</v>
      </c>
      <c r="AT505" s="145" t="s">
        <v>313</v>
      </c>
      <c r="AU505" s="145" t="s">
        <v>96</v>
      </c>
      <c r="AY505" s="18" t="s">
        <v>311</v>
      </c>
      <c r="BE505" s="146">
        <f>IF(N505="základní",J505,0)</f>
        <v>0</v>
      </c>
      <c r="BF505" s="146">
        <f>IF(N505="snížená",J505,0)</f>
        <v>0</v>
      </c>
      <c r="BG505" s="146">
        <f>IF(N505="zákl. přenesená",J505,0)</f>
        <v>0</v>
      </c>
      <c r="BH505" s="146">
        <f>IF(N505="sníž. přenesená",J505,0)</f>
        <v>0</v>
      </c>
      <c r="BI505" s="146">
        <f>IF(N505="nulová",J505,0)</f>
        <v>0</v>
      </c>
      <c r="BJ505" s="18" t="s">
        <v>88</v>
      </c>
      <c r="BK505" s="146">
        <f>ROUND(I505*H505,2)</f>
        <v>0</v>
      </c>
      <c r="BL505" s="18" t="s">
        <v>318</v>
      </c>
      <c r="BM505" s="145" t="s">
        <v>8518</v>
      </c>
    </row>
    <row r="506" spans="2:65" s="1" customFormat="1" ht="19.5" x14ac:dyDescent="0.2">
      <c r="B506" s="34"/>
      <c r="D506" s="152" t="s">
        <v>668</v>
      </c>
      <c r="F506" s="182" t="s">
        <v>8519</v>
      </c>
      <c r="I506" s="149"/>
      <c r="L506" s="34"/>
      <c r="M506" s="150"/>
      <c r="T506" s="55"/>
      <c r="AT506" s="18" t="s">
        <v>668</v>
      </c>
      <c r="AU506" s="18" t="s">
        <v>96</v>
      </c>
    </row>
    <row r="507" spans="2:65" s="1" customFormat="1" ht="24.2" customHeight="1" x14ac:dyDescent="0.2">
      <c r="B507" s="34"/>
      <c r="C507" s="134" t="s">
        <v>3571</v>
      </c>
      <c r="D507" s="134" t="s">
        <v>313</v>
      </c>
      <c r="E507" s="135" t="s">
        <v>8520</v>
      </c>
      <c r="F507" s="136" t="s">
        <v>7900</v>
      </c>
      <c r="G507" s="137" t="s">
        <v>2033</v>
      </c>
      <c r="H507" s="138">
        <v>1</v>
      </c>
      <c r="I507" s="139"/>
      <c r="J507" s="140">
        <f>ROUND(I507*H507,2)</f>
        <v>0</v>
      </c>
      <c r="K507" s="136" t="s">
        <v>43</v>
      </c>
      <c r="L507" s="34"/>
      <c r="M507" s="141" t="s">
        <v>43</v>
      </c>
      <c r="N507" s="142" t="s">
        <v>52</v>
      </c>
      <c r="P507" s="143">
        <f>O507*H507</f>
        <v>0</v>
      </c>
      <c r="Q507" s="143">
        <v>0</v>
      </c>
      <c r="R507" s="143">
        <f>Q507*H507</f>
        <v>0</v>
      </c>
      <c r="S507" s="143">
        <v>0</v>
      </c>
      <c r="T507" s="144">
        <f>S507*H507</f>
        <v>0</v>
      </c>
      <c r="AR507" s="145" t="s">
        <v>318</v>
      </c>
      <c r="AT507" s="145" t="s">
        <v>313</v>
      </c>
      <c r="AU507" s="145" t="s">
        <v>96</v>
      </c>
      <c r="AY507" s="18" t="s">
        <v>311</v>
      </c>
      <c r="BE507" s="146">
        <f>IF(N507="základní",J507,0)</f>
        <v>0</v>
      </c>
      <c r="BF507" s="146">
        <f>IF(N507="snížená",J507,0)</f>
        <v>0</v>
      </c>
      <c r="BG507" s="146">
        <f>IF(N507="zákl. přenesená",J507,0)</f>
        <v>0</v>
      </c>
      <c r="BH507" s="146">
        <f>IF(N507="sníž. přenesená",J507,0)</f>
        <v>0</v>
      </c>
      <c r="BI507" s="146">
        <f>IF(N507="nulová",J507,0)</f>
        <v>0</v>
      </c>
      <c r="BJ507" s="18" t="s">
        <v>88</v>
      </c>
      <c r="BK507" s="146">
        <f>ROUND(I507*H507,2)</f>
        <v>0</v>
      </c>
      <c r="BL507" s="18" t="s">
        <v>318</v>
      </c>
      <c r="BM507" s="145" t="s">
        <v>8521</v>
      </c>
    </row>
    <row r="508" spans="2:65" s="11" customFormat="1" ht="22.9" customHeight="1" x14ac:dyDescent="0.2">
      <c r="B508" s="122"/>
      <c r="D508" s="123" t="s">
        <v>80</v>
      </c>
      <c r="E508" s="132" t="s">
        <v>8047</v>
      </c>
      <c r="F508" s="132" t="s">
        <v>8048</v>
      </c>
      <c r="I508" s="125"/>
      <c r="J508" s="133">
        <f>BK508</f>
        <v>0</v>
      </c>
      <c r="L508" s="122"/>
      <c r="M508" s="127"/>
      <c r="P508" s="128">
        <f>P509</f>
        <v>0</v>
      </c>
      <c r="R508" s="128">
        <f>R509</f>
        <v>0</v>
      </c>
      <c r="T508" s="129">
        <f>T509</f>
        <v>0</v>
      </c>
      <c r="AR508" s="123" t="s">
        <v>88</v>
      </c>
      <c r="AT508" s="130" t="s">
        <v>80</v>
      </c>
      <c r="AU508" s="130" t="s">
        <v>88</v>
      </c>
      <c r="AY508" s="123" t="s">
        <v>311</v>
      </c>
      <c r="BK508" s="131">
        <f>BK509</f>
        <v>0</v>
      </c>
    </row>
    <row r="509" spans="2:65" s="1" customFormat="1" ht="16.5" customHeight="1" x14ac:dyDescent="0.2">
      <c r="B509" s="34"/>
      <c r="C509" s="134" t="s">
        <v>3576</v>
      </c>
      <c r="D509" s="134" t="s">
        <v>313</v>
      </c>
      <c r="E509" s="135" t="s">
        <v>8522</v>
      </c>
      <c r="F509" s="136" t="s">
        <v>7903</v>
      </c>
      <c r="G509" s="137" t="s">
        <v>2109</v>
      </c>
      <c r="H509" s="138">
        <v>20</v>
      </c>
      <c r="I509" s="139"/>
      <c r="J509" s="140">
        <f>ROUND(I509*H509,2)</f>
        <v>0</v>
      </c>
      <c r="K509" s="136" t="s">
        <v>43</v>
      </c>
      <c r="L509" s="34"/>
      <c r="M509" s="141" t="s">
        <v>43</v>
      </c>
      <c r="N509" s="142" t="s">
        <v>52</v>
      </c>
      <c r="P509" s="143">
        <f>O509*H509</f>
        <v>0</v>
      </c>
      <c r="Q509" s="143">
        <v>0</v>
      </c>
      <c r="R509" s="143">
        <f>Q509*H509</f>
        <v>0</v>
      </c>
      <c r="S509" s="143">
        <v>0</v>
      </c>
      <c r="T509" s="144">
        <f>S509*H509</f>
        <v>0</v>
      </c>
      <c r="AR509" s="145" t="s">
        <v>318</v>
      </c>
      <c r="AT509" s="145" t="s">
        <v>313</v>
      </c>
      <c r="AU509" s="145" t="s">
        <v>90</v>
      </c>
      <c r="AY509" s="18" t="s">
        <v>311</v>
      </c>
      <c r="BE509" s="146">
        <f>IF(N509="základní",J509,0)</f>
        <v>0</v>
      </c>
      <c r="BF509" s="146">
        <f>IF(N509="snížená",J509,0)</f>
        <v>0</v>
      </c>
      <c r="BG509" s="146">
        <f>IF(N509="zákl. přenesená",J509,0)</f>
        <v>0</v>
      </c>
      <c r="BH509" s="146">
        <f>IF(N509="sníž. přenesená",J509,0)</f>
        <v>0</v>
      </c>
      <c r="BI509" s="146">
        <f>IF(N509="nulová",J509,0)</f>
        <v>0</v>
      </c>
      <c r="BJ509" s="18" t="s">
        <v>88</v>
      </c>
      <c r="BK509" s="146">
        <f>ROUND(I509*H509,2)</f>
        <v>0</v>
      </c>
      <c r="BL509" s="18" t="s">
        <v>318</v>
      </c>
      <c r="BM509" s="145" t="s">
        <v>8523</v>
      </c>
    </row>
    <row r="510" spans="2:65" s="11" customFormat="1" ht="22.9" customHeight="1" x14ac:dyDescent="0.2">
      <c r="B510" s="122"/>
      <c r="D510" s="123" t="s">
        <v>80</v>
      </c>
      <c r="E510" s="132" t="s">
        <v>7398</v>
      </c>
      <c r="F510" s="132" t="s">
        <v>2095</v>
      </c>
      <c r="I510" s="125"/>
      <c r="J510" s="133">
        <f>BK510</f>
        <v>0</v>
      </c>
      <c r="L510" s="122"/>
      <c r="M510" s="127"/>
      <c r="P510" s="128">
        <f>SUM(P511:P512)</f>
        <v>0</v>
      </c>
      <c r="R510" s="128">
        <f>SUM(R511:R512)</f>
        <v>0</v>
      </c>
      <c r="T510" s="129">
        <f>SUM(T511:T512)</f>
        <v>0</v>
      </c>
      <c r="AR510" s="123" t="s">
        <v>88</v>
      </c>
      <c r="AT510" s="130" t="s">
        <v>80</v>
      </c>
      <c r="AU510" s="130" t="s">
        <v>88</v>
      </c>
      <c r="AY510" s="123" t="s">
        <v>311</v>
      </c>
      <c r="BK510" s="131">
        <f>SUM(BK511:BK512)</f>
        <v>0</v>
      </c>
    </row>
    <row r="511" spans="2:65" s="1" customFormat="1" ht="24.2" customHeight="1" x14ac:dyDescent="0.2">
      <c r="B511" s="34"/>
      <c r="C511" s="134" t="s">
        <v>3581</v>
      </c>
      <c r="D511" s="134" t="s">
        <v>313</v>
      </c>
      <c r="E511" s="135" t="s">
        <v>8524</v>
      </c>
      <c r="F511" s="136" t="s">
        <v>7905</v>
      </c>
      <c r="G511" s="137" t="s">
        <v>2033</v>
      </c>
      <c r="H511" s="138">
        <v>1</v>
      </c>
      <c r="I511" s="139"/>
      <c r="J511" s="140">
        <f>ROUND(I511*H511,2)</f>
        <v>0</v>
      </c>
      <c r="K511" s="136" t="s">
        <v>43</v>
      </c>
      <c r="L511" s="34"/>
      <c r="M511" s="141" t="s">
        <v>43</v>
      </c>
      <c r="N511" s="142" t="s">
        <v>52</v>
      </c>
      <c r="P511" s="143">
        <f>O511*H511</f>
        <v>0</v>
      </c>
      <c r="Q511" s="143">
        <v>0</v>
      </c>
      <c r="R511" s="143">
        <f>Q511*H511</f>
        <v>0</v>
      </c>
      <c r="S511" s="143">
        <v>0</v>
      </c>
      <c r="T511" s="144">
        <f>S511*H511</f>
        <v>0</v>
      </c>
      <c r="AR511" s="145" t="s">
        <v>318</v>
      </c>
      <c r="AT511" s="145" t="s">
        <v>313</v>
      </c>
      <c r="AU511" s="145" t="s">
        <v>90</v>
      </c>
      <c r="AY511" s="18" t="s">
        <v>311</v>
      </c>
      <c r="BE511" s="146">
        <f>IF(N511="základní",J511,0)</f>
        <v>0</v>
      </c>
      <c r="BF511" s="146">
        <f>IF(N511="snížená",J511,0)</f>
        <v>0</v>
      </c>
      <c r="BG511" s="146">
        <f>IF(N511="zákl. přenesená",J511,0)</f>
        <v>0</v>
      </c>
      <c r="BH511" s="146">
        <f>IF(N511="sníž. přenesená",J511,0)</f>
        <v>0</v>
      </c>
      <c r="BI511" s="146">
        <f>IF(N511="nulová",J511,0)</f>
        <v>0</v>
      </c>
      <c r="BJ511" s="18" t="s">
        <v>88</v>
      </c>
      <c r="BK511" s="146">
        <f>ROUND(I511*H511,2)</f>
        <v>0</v>
      </c>
      <c r="BL511" s="18" t="s">
        <v>318</v>
      </c>
      <c r="BM511" s="145" t="s">
        <v>8525</v>
      </c>
    </row>
    <row r="512" spans="2:65" s="1" customFormat="1" ht="24.2" customHeight="1" x14ac:dyDescent="0.2">
      <c r="B512" s="34"/>
      <c r="C512" s="134" t="s">
        <v>3585</v>
      </c>
      <c r="D512" s="134" t="s">
        <v>313</v>
      </c>
      <c r="E512" s="135" t="s">
        <v>8526</v>
      </c>
      <c r="F512" s="136" t="s">
        <v>7907</v>
      </c>
      <c r="G512" s="137" t="s">
        <v>2033</v>
      </c>
      <c r="H512" s="138">
        <v>1</v>
      </c>
      <c r="I512" s="139"/>
      <c r="J512" s="140">
        <f>ROUND(I512*H512,2)</f>
        <v>0</v>
      </c>
      <c r="K512" s="136" t="s">
        <v>43</v>
      </c>
      <c r="L512" s="34"/>
      <c r="M512" s="141" t="s">
        <v>43</v>
      </c>
      <c r="N512" s="142" t="s">
        <v>52</v>
      </c>
      <c r="P512" s="143">
        <f>O512*H512</f>
        <v>0</v>
      </c>
      <c r="Q512" s="143">
        <v>0</v>
      </c>
      <c r="R512" s="143">
        <f>Q512*H512</f>
        <v>0</v>
      </c>
      <c r="S512" s="143">
        <v>0</v>
      </c>
      <c r="T512" s="144">
        <f>S512*H512</f>
        <v>0</v>
      </c>
      <c r="AR512" s="145" t="s">
        <v>318</v>
      </c>
      <c r="AT512" s="145" t="s">
        <v>313</v>
      </c>
      <c r="AU512" s="145" t="s">
        <v>90</v>
      </c>
      <c r="AY512" s="18" t="s">
        <v>311</v>
      </c>
      <c r="BE512" s="146">
        <f>IF(N512="základní",J512,0)</f>
        <v>0</v>
      </c>
      <c r="BF512" s="146">
        <f>IF(N512="snížená",J512,0)</f>
        <v>0</v>
      </c>
      <c r="BG512" s="146">
        <f>IF(N512="zákl. přenesená",J512,0)</f>
        <v>0</v>
      </c>
      <c r="BH512" s="146">
        <f>IF(N512="sníž. přenesená",J512,0)</f>
        <v>0</v>
      </c>
      <c r="BI512" s="146">
        <f>IF(N512="nulová",J512,0)</f>
        <v>0</v>
      </c>
      <c r="BJ512" s="18" t="s">
        <v>88</v>
      </c>
      <c r="BK512" s="146">
        <f>ROUND(I512*H512,2)</f>
        <v>0</v>
      </c>
      <c r="BL512" s="18" t="s">
        <v>318</v>
      </c>
      <c r="BM512" s="145" t="s">
        <v>8527</v>
      </c>
    </row>
    <row r="513" spans="2:65" s="11" customFormat="1" ht="25.9" customHeight="1" x14ac:dyDescent="0.2">
      <c r="B513" s="122"/>
      <c r="D513" s="123" t="s">
        <v>80</v>
      </c>
      <c r="E513" s="124" t="s">
        <v>8528</v>
      </c>
      <c r="F513" s="124" t="s">
        <v>8529</v>
      </c>
      <c r="I513" s="125"/>
      <c r="J513" s="126">
        <f>BK513</f>
        <v>0</v>
      </c>
      <c r="L513" s="122"/>
      <c r="M513" s="127"/>
      <c r="P513" s="128">
        <f>P514+P554+P570+P731+P733</f>
        <v>0</v>
      </c>
      <c r="R513" s="128">
        <f>R514+R554+R570+R731+R733</f>
        <v>0</v>
      </c>
      <c r="T513" s="129">
        <f>T514+T554+T570+T731+T733</f>
        <v>0</v>
      </c>
      <c r="AR513" s="123" t="s">
        <v>88</v>
      </c>
      <c r="AT513" s="130" t="s">
        <v>80</v>
      </c>
      <c r="AU513" s="130" t="s">
        <v>81</v>
      </c>
      <c r="AY513" s="123" t="s">
        <v>311</v>
      </c>
      <c r="BK513" s="131">
        <f>BK514+BK554+BK570+BK731+BK733</f>
        <v>0</v>
      </c>
    </row>
    <row r="514" spans="2:65" s="11" customFormat="1" ht="22.9" customHeight="1" x14ac:dyDescent="0.2">
      <c r="B514" s="122"/>
      <c r="D514" s="123" t="s">
        <v>80</v>
      </c>
      <c r="E514" s="132" t="s">
        <v>7350</v>
      </c>
      <c r="F514" s="132" t="s">
        <v>7874</v>
      </c>
      <c r="I514" s="125"/>
      <c r="J514" s="133">
        <f>BK514</f>
        <v>0</v>
      </c>
      <c r="L514" s="122"/>
      <c r="M514" s="127"/>
      <c r="P514" s="128">
        <f>SUM(P515:P553)</f>
        <v>0</v>
      </c>
      <c r="R514" s="128">
        <f>SUM(R515:R553)</f>
        <v>0</v>
      </c>
      <c r="T514" s="129">
        <f>SUM(T515:T553)</f>
        <v>0</v>
      </c>
      <c r="AR514" s="123" t="s">
        <v>88</v>
      </c>
      <c r="AT514" s="130" t="s">
        <v>80</v>
      </c>
      <c r="AU514" s="130" t="s">
        <v>88</v>
      </c>
      <c r="AY514" s="123" t="s">
        <v>311</v>
      </c>
      <c r="BK514" s="131">
        <f>SUM(BK515:BK553)</f>
        <v>0</v>
      </c>
    </row>
    <row r="515" spans="2:65" s="1" customFormat="1" ht="24.2" customHeight="1" x14ac:dyDescent="0.2">
      <c r="B515" s="34"/>
      <c r="C515" s="134" t="s">
        <v>3590</v>
      </c>
      <c r="D515" s="134" t="s">
        <v>313</v>
      </c>
      <c r="E515" s="135" t="s">
        <v>8530</v>
      </c>
      <c r="F515" s="136" t="s">
        <v>8531</v>
      </c>
      <c r="G515" s="137" t="s">
        <v>2033</v>
      </c>
      <c r="H515" s="138">
        <v>2</v>
      </c>
      <c r="I515" s="139"/>
      <c r="J515" s="140">
        <f>ROUND(I515*H515,2)</f>
        <v>0</v>
      </c>
      <c r="K515" s="136" t="s">
        <v>43</v>
      </c>
      <c r="L515" s="34"/>
      <c r="M515" s="141" t="s">
        <v>43</v>
      </c>
      <c r="N515" s="142" t="s">
        <v>52</v>
      </c>
      <c r="P515" s="143">
        <f>O515*H515</f>
        <v>0</v>
      </c>
      <c r="Q515" s="143">
        <v>0</v>
      </c>
      <c r="R515" s="143">
        <f>Q515*H515</f>
        <v>0</v>
      </c>
      <c r="S515" s="143">
        <v>0</v>
      </c>
      <c r="T515" s="144">
        <f>S515*H515</f>
        <v>0</v>
      </c>
      <c r="AR515" s="145" t="s">
        <v>318</v>
      </c>
      <c r="AT515" s="145" t="s">
        <v>313</v>
      </c>
      <c r="AU515" s="145" t="s">
        <v>90</v>
      </c>
      <c r="AY515" s="18" t="s">
        <v>311</v>
      </c>
      <c r="BE515" s="146">
        <f>IF(N515="základní",J515,0)</f>
        <v>0</v>
      </c>
      <c r="BF515" s="146">
        <f>IF(N515="snížená",J515,0)</f>
        <v>0</v>
      </c>
      <c r="BG515" s="146">
        <f>IF(N515="zákl. přenesená",J515,0)</f>
        <v>0</v>
      </c>
      <c r="BH515" s="146">
        <f>IF(N515="sníž. přenesená",J515,0)</f>
        <v>0</v>
      </c>
      <c r="BI515" s="146">
        <f>IF(N515="nulová",J515,0)</f>
        <v>0</v>
      </c>
      <c r="BJ515" s="18" t="s">
        <v>88</v>
      </c>
      <c r="BK515" s="146">
        <f>ROUND(I515*H515,2)</f>
        <v>0</v>
      </c>
      <c r="BL515" s="18" t="s">
        <v>318</v>
      </c>
      <c r="BM515" s="145" t="s">
        <v>8532</v>
      </c>
    </row>
    <row r="516" spans="2:65" s="1" customFormat="1" ht="19.5" x14ac:dyDescent="0.2">
      <c r="B516" s="34"/>
      <c r="D516" s="152" t="s">
        <v>668</v>
      </c>
      <c r="F516" s="182" t="s">
        <v>8533</v>
      </c>
      <c r="I516" s="149"/>
      <c r="L516" s="34"/>
      <c r="M516" s="150"/>
      <c r="T516" s="55"/>
      <c r="AT516" s="18" t="s">
        <v>668</v>
      </c>
      <c r="AU516" s="18" t="s">
        <v>90</v>
      </c>
    </row>
    <row r="517" spans="2:65" s="1" customFormat="1" ht="16.5" customHeight="1" x14ac:dyDescent="0.2">
      <c r="B517" s="34"/>
      <c r="C517" s="134" t="s">
        <v>3595</v>
      </c>
      <c r="D517" s="134" t="s">
        <v>313</v>
      </c>
      <c r="E517" s="135" t="s">
        <v>8534</v>
      </c>
      <c r="F517" s="136" t="s">
        <v>8535</v>
      </c>
      <c r="G517" s="137" t="s">
        <v>2033</v>
      </c>
      <c r="H517" s="138">
        <v>2</v>
      </c>
      <c r="I517" s="139"/>
      <c r="J517" s="140">
        <f>ROUND(I517*H517,2)</f>
        <v>0</v>
      </c>
      <c r="K517" s="136" t="s">
        <v>43</v>
      </c>
      <c r="L517" s="34"/>
      <c r="M517" s="141" t="s">
        <v>43</v>
      </c>
      <c r="N517" s="142" t="s">
        <v>52</v>
      </c>
      <c r="P517" s="143">
        <f>O517*H517</f>
        <v>0</v>
      </c>
      <c r="Q517" s="143">
        <v>0</v>
      </c>
      <c r="R517" s="143">
        <f>Q517*H517</f>
        <v>0</v>
      </c>
      <c r="S517" s="143">
        <v>0</v>
      </c>
      <c r="T517" s="144">
        <f>S517*H517</f>
        <v>0</v>
      </c>
      <c r="AR517" s="145" t="s">
        <v>318</v>
      </c>
      <c r="AT517" s="145" t="s">
        <v>313</v>
      </c>
      <c r="AU517" s="145" t="s">
        <v>90</v>
      </c>
      <c r="AY517" s="18" t="s">
        <v>311</v>
      </c>
      <c r="BE517" s="146">
        <f>IF(N517="základní",J517,0)</f>
        <v>0</v>
      </c>
      <c r="BF517" s="146">
        <f>IF(N517="snížená",J517,0)</f>
        <v>0</v>
      </c>
      <c r="BG517" s="146">
        <f>IF(N517="zákl. přenesená",J517,0)</f>
        <v>0</v>
      </c>
      <c r="BH517" s="146">
        <f>IF(N517="sníž. přenesená",J517,0)</f>
        <v>0</v>
      </c>
      <c r="BI517" s="146">
        <f>IF(N517="nulová",J517,0)</f>
        <v>0</v>
      </c>
      <c r="BJ517" s="18" t="s">
        <v>88</v>
      </c>
      <c r="BK517" s="146">
        <f>ROUND(I517*H517,2)</f>
        <v>0</v>
      </c>
      <c r="BL517" s="18" t="s">
        <v>318</v>
      </c>
      <c r="BM517" s="145" t="s">
        <v>8536</v>
      </c>
    </row>
    <row r="518" spans="2:65" s="1" customFormat="1" ht="33" customHeight="1" x14ac:dyDescent="0.2">
      <c r="B518" s="34"/>
      <c r="C518" s="172" t="s">
        <v>3600</v>
      </c>
      <c r="D518" s="172" t="s">
        <v>634</v>
      </c>
      <c r="E518" s="173" t="s">
        <v>8537</v>
      </c>
      <c r="F518" s="174" t="s">
        <v>8538</v>
      </c>
      <c r="G518" s="175" t="s">
        <v>2033</v>
      </c>
      <c r="H518" s="176">
        <v>1</v>
      </c>
      <c r="I518" s="177"/>
      <c r="J518" s="178">
        <f>ROUND(I518*H518,2)</f>
        <v>0</v>
      </c>
      <c r="K518" s="174" t="s">
        <v>43</v>
      </c>
      <c r="L518" s="179"/>
      <c r="M518" s="180" t="s">
        <v>43</v>
      </c>
      <c r="N518" s="181" t="s">
        <v>52</v>
      </c>
      <c r="P518" s="143">
        <f>O518*H518</f>
        <v>0</v>
      </c>
      <c r="Q518" s="143">
        <v>0</v>
      </c>
      <c r="R518" s="143">
        <f>Q518*H518</f>
        <v>0</v>
      </c>
      <c r="S518" s="143">
        <v>0</v>
      </c>
      <c r="T518" s="144">
        <f>S518*H518</f>
        <v>0</v>
      </c>
      <c r="AR518" s="145" t="s">
        <v>362</v>
      </c>
      <c r="AT518" s="145" t="s">
        <v>634</v>
      </c>
      <c r="AU518" s="145" t="s">
        <v>90</v>
      </c>
      <c r="AY518" s="18" t="s">
        <v>311</v>
      </c>
      <c r="BE518" s="146">
        <f>IF(N518="základní",J518,0)</f>
        <v>0</v>
      </c>
      <c r="BF518" s="146">
        <f>IF(N518="snížená",J518,0)</f>
        <v>0</v>
      </c>
      <c r="BG518" s="146">
        <f>IF(N518="zákl. přenesená",J518,0)</f>
        <v>0</v>
      </c>
      <c r="BH518" s="146">
        <f>IF(N518="sníž. přenesená",J518,0)</f>
        <v>0</v>
      </c>
      <c r="BI518" s="146">
        <f>IF(N518="nulová",J518,0)</f>
        <v>0</v>
      </c>
      <c r="BJ518" s="18" t="s">
        <v>88</v>
      </c>
      <c r="BK518" s="146">
        <f>ROUND(I518*H518,2)</f>
        <v>0</v>
      </c>
      <c r="BL518" s="18" t="s">
        <v>318</v>
      </c>
      <c r="BM518" s="145" t="s">
        <v>8539</v>
      </c>
    </row>
    <row r="519" spans="2:65" s="1" customFormat="1" ht="24.2" customHeight="1" x14ac:dyDescent="0.2">
      <c r="B519" s="34"/>
      <c r="C519" s="134" t="s">
        <v>3605</v>
      </c>
      <c r="D519" s="134" t="s">
        <v>313</v>
      </c>
      <c r="E519" s="135" t="s">
        <v>8540</v>
      </c>
      <c r="F519" s="136" t="s">
        <v>8541</v>
      </c>
      <c r="G519" s="137" t="s">
        <v>2033</v>
      </c>
      <c r="H519" s="138">
        <v>2</v>
      </c>
      <c r="I519" s="139"/>
      <c r="J519" s="140">
        <f>ROUND(I519*H519,2)</f>
        <v>0</v>
      </c>
      <c r="K519" s="136" t="s">
        <v>43</v>
      </c>
      <c r="L519" s="34"/>
      <c r="M519" s="141" t="s">
        <v>43</v>
      </c>
      <c r="N519" s="142" t="s">
        <v>52</v>
      </c>
      <c r="P519" s="143">
        <f>O519*H519</f>
        <v>0</v>
      </c>
      <c r="Q519" s="143">
        <v>0</v>
      </c>
      <c r="R519" s="143">
        <f>Q519*H519</f>
        <v>0</v>
      </c>
      <c r="S519" s="143">
        <v>0</v>
      </c>
      <c r="T519" s="144">
        <f>S519*H519</f>
        <v>0</v>
      </c>
      <c r="AR519" s="145" t="s">
        <v>318</v>
      </c>
      <c r="AT519" s="145" t="s">
        <v>313</v>
      </c>
      <c r="AU519" s="145" t="s">
        <v>90</v>
      </c>
      <c r="AY519" s="18" t="s">
        <v>311</v>
      </c>
      <c r="BE519" s="146">
        <f>IF(N519="základní",J519,0)</f>
        <v>0</v>
      </c>
      <c r="BF519" s="146">
        <f>IF(N519="snížená",J519,0)</f>
        <v>0</v>
      </c>
      <c r="BG519" s="146">
        <f>IF(N519="zákl. přenesená",J519,0)</f>
        <v>0</v>
      </c>
      <c r="BH519" s="146">
        <f>IF(N519="sníž. přenesená",J519,0)</f>
        <v>0</v>
      </c>
      <c r="BI519" s="146">
        <f>IF(N519="nulová",J519,0)</f>
        <v>0</v>
      </c>
      <c r="BJ519" s="18" t="s">
        <v>88</v>
      </c>
      <c r="BK519" s="146">
        <f>ROUND(I519*H519,2)</f>
        <v>0</v>
      </c>
      <c r="BL519" s="18" t="s">
        <v>318</v>
      </c>
      <c r="BM519" s="145" t="s">
        <v>8542</v>
      </c>
    </row>
    <row r="520" spans="2:65" s="1" customFormat="1" ht="19.5" x14ac:dyDescent="0.2">
      <c r="B520" s="34"/>
      <c r="D520" s="152" t="s">
        <v>668</v>
      </c>
      <c r="F520" s="182" t="s">
        <v>8543</v>
      </c>
      <c r="I520" s="149"/>
      <c r="L520" s="34"/>
      <c r="M520" s="150"/>
      <c r="T520" s="55"/>
      <c r="AT520" s="18" t="s">
        <v>668</v>
      </c>
      <c r="AU520" s="18" t="s">
        <v>90</v>
      </c>
    </row>
    <row r="521" spans="2:65" s="1" customFormat="1" ht="24.2" customHeight="1" x14ac:dyDescent="0.2">
      <c r="B521" s="34"/>
      <c r="C521" s="172" t="s">
        <v>3610</v>
      </c>
      <c r="D521" s="172" t="s">
        <v>634</v>
      </c>
      <c r="E521" s="173" t="s">
        <v>8544</v>
      </c>
      <c r="F521" s="174" t="s">
        <v>8545</v>
      </c>
      <c r="G521" s="175" t="s">
        <v>2033</v>
      </c>
      <c r="H521" s="176">
        <v>1</v>
      </c>
      <c r="I521" s="177"/>
      <c r="J521" s="178">
        <f>ROUND(I521*H521,2)</f>
        <v>0</v>
      </c>
      <c r="K521" s="174" t="s">
        <v>43</v>
      </c>
      <c r="L521" s="179"/>
      <c r="M521" s="180" t="s">
        <v>43</v>
      </c>
      <c r="N521" s="181" t="s">
        <v>52</v>
      </c>
      <c r="P521" s="143">
        <f>O521*H521</f>
        <v>0</v>
      </c>
      <c r="Q521" s="143">
        <v>0</v>
      </c>
      <c r="R521" s="143">
        <f>Q521*H521</f>
        <v>0</v>
      </c>
      <c r="S521" s="143">
        <v>0</v>
      </c>
      <c r="T521" s="144">
        <f>S521*H521</f>
        <v>0</v>
      </c>
      <c r="AR521" s="145" t="s">
        <v>362</v>
      </c>
      <c r="AT521" s="145" t="s">
        <v>634</v>
      </c>
      <c r="AU521" s="145" t="s">
        <v>90</v>
      </c>
      <c r="AY521" s="18" t="s">
        <v>311</v>
      </c>
      <c r="BE521" s="146">
        <f>IF(N521="základní",J521,0)</f>
        <v>0</v>
      </c>
      <c r="BF521" s="146">
        <f>IF(N521="snížená",J521,0)</f>
        <v>0</v>
      </c>
      <c r="BG521" s="146">
        <f>IF(N521="zákl. přenesená",J521,0)</f>
        <v>0</v>
      </c>
      <c r="BH521" s="146">
        <f>IF(N521="sníž. přenesená",J521,0)</f>
        <v>0</v>
      </c>
      <c r="BI521" s="146">
        <f>IF(N521="nulová",J521,0)</f>
        <v>0</v>
      </c>
      <c r="BJ521" s="18" t="s">
        <v>88</v>
      </c>
      <c r="BK521" s="146">
        <f>ROUND(I521*H521,2)</f>
        <v>0</v>
      </c>
      <c r="BL521" s="18" t="s">
        <v>318</v>
      </c>
      <c r="BM521" s="145" t="s">
        <v>8546</v>
      </c>
    </row>
    <row r="522" spans="2:65" s="1" customFormat="1" ht="24.2" customHeight="1" x14ac:dyDescent="0.2">
      <c r="B522" s="34"/>
      <c r="C522" s="134" t="s">
        <v>3615</v>
      </c>
      <c r="D522" s="134" t="s">
        <v>313</v>
      </c>
      <c r="E522" s="135" t="s">
        <v>8547</v>
      </c>
      <c r="F522" s="136" t="s">
        <v>8548</v>
      </c>
      <c r="G522" s="137" t="s">
        <v>2033</v>
      </c>
      <c r="H522" s="138">
        <v>2</v>
      </c>
      <c r="I522" s="139"/>
      <c r="J522" s="140">
        <f>ROUND(I522*H522,2)</f>
        <v>0</v>
      </c>
      <c r="K522" s="136" t="s">
        <v>43</v>
      </c>
      <c r="L522" s="34"/>
      <c r="M522" s="141" t="s">
        <v>43</v>
      </c>
      <c r="N522" s="142" t="s">
        <v>52</v>
      </c>
      <c r="P522" s="143">
        <f>O522*H522</f>
        <v>0</v>
      </c>
      <c r="Q522" s="143">
        <v>0</v>
      </c>
      <c r="R522" s="143">
        <f>Q522*H522</f>
        <v>0</v>
      </c>
      <c r="S522" s="143">
        <v>0</v>
      </c>
      <c r="T522" s="144">
        <f>S522*H522</f>
        <v>0</v>
      </c>
      <c r="AR522" s="145" t="s">
        <v>318</v>
      </c>
      <c r="AT522" s="145" t="s">
        <v>313</v>
      </c>
      <c r="AU522" s="145" t="s">
        <v>90</v>
      </c>
      <c r="AY522" s="18" t="s">
        <v>311</v>
      </c>
      <c r="BE522" s="146">
        <f>IF(N522="základní",J522,0)</f>
        <v>0</v>
      </c>
      <c r="BF522" s="146">
        <f>IF(N522="snížená",J522,0)</f>
        <v>0</v>
      </c>
      <c r="BG522" s="146">
        <f>IF(N522="zákl. přenesená",J522,0)</f>
        <v>0</v>
      </c>
      <c r="BH522" s="146">
        <f>IF(N522="sníž. přenesená",J522,0)</f>
        <v>0</v>
      </c>
      <c r="BI522" s="146">
        <f>IF(N522="nulová",J522,0)</f>
        <v>0</v>
      </c>
      <c r="BJ522" s="18" t="s">
        <v>88</v>
      </c>
      <c r="BK522" s="146">
        <f>ROUND(I522*H522,2)</f>
        <v>0</v>
      </c>
      <c r="BL522" s="18" t="s">
        <v>318</v>
      </c>
      <c r="BM522" s="145" t="s">
        <v>8549</v>
      </c>
    </row>
    <row r="523" spans="2:65" s="1" customFormat="1" ht="19.5" x14ac:dyDescent="0.2">
      <c r="B523" s="34"/>
      <c r="D523" s="152" t="s">
        <v>668</v>
      </c>
      <c r="F523" s="182" t="s">
        <v>8550</v>
      </c>
      <c r="I523" s="149"/>
      <c r="L523" s="34"/>
      <c r="M523" s="150"/>
      <c r="T523" s="55"/>
      <c r="AT523" s="18" t="s">
        <v>668</v>
      </c>
      <c r="AU523" s="18" t="s">
        <v>90</v>
      </c>
    </row>
    <row r="524" spans="2:65" s="1" customFormat="1" ht="24.2" customHeight="1" x14ac:dyDescent="0.2">
      <c r="B524" s="34"/>
      <c r="C524" s="172" t="s">
        <v>3617</v>
      </c>
      <c r="D524" s="172" t="s">
        <v>634</v>
      </c>
      <c r="E524" s="173" t="s">
        <v>8551</v>
      </c>
      <c r="F524" s="174" t="s">
        <v>8552</v>
      </c>
      <c r="G524" s="175" t="s">
        <v>2033</v>
      </c>
      <c r="H524" s="176">
        <v>1</v>
      </c>
      <c r="I524" s="177"/>
      <c r="J524" s="178">
        <f>ROUND(I524*H524,2)</f>
        <v>0</v>
      </c>
      <c r="K524" s="174" t="s">
        <v>43</v>
      </c>
      <c r="L524" s="179"/>
      <c r="M524" s="180" t="s">
        <v>43</v>
      </c>
      <c r="N524" s="181" t="s">
        <v>52</v>
      </c>
      <c r="P524" s="143">
        <f>O524*H524</f>
        <v>0</v>
      </c>
      <c r="Q524" s="143">
        <v>0</v>
      </c>
      <c r="R524" s="143">
        <f>Q524*H524</f>
        <v>0</v>
      </c>
      <c r="S524" s="143">
        <v>0</v>
      </c>
      <c r="T524" s="144">
        <f>S524*H524</f>
        <v>0</v>
      </c>
      <c r="AR524" s="145" t="s">
        <v>362</v>
      </c>
      <c r="AT524" s="145" t="s">
        <v>634</v>
      </c>
      <c r="AU524" s="145" t="s">
        <v>90</v>
      </c>
      <c r="AY524" s="18" t="s">
        <v>311</v>
      </c>
      <c r="BE524" s="146">
        <f>IF(N524="základní",J524,0)</f>
        <v>0</v>
      </c>
      <c r="BF524" s="146">
        <f>IF(N524="snížená",J524,0)</f>
        <v>0</v>
      </c>
      <c r="BG524" s="146">
        <f>IF(N524="zákl. přenesená",J524,0)</f>
        <v>0</v>
      </c>
      <c r="BH524" s="146">
        <f>IF(N524="sníž. přenesená",J524,0)</f>
        <v>0</v>
      </c>
      <c r="BI524" s="146">
        <f>IF(N524="nulová",J524,0)</f>
        <v>0</v>
      </c>
      <c r="BJ524" s="18" t="s">
        <v>88</v>
      </c>
      <c r="BK524" s="146">
        <f>ROUND(I524*H524,2)</f>
        <v>0</v>
      </c>
      <c r="BL524" s="18" t="s">
        <v>318</v>
      </c>
      <c r="BM524" s="145" t="s">
        <v>8553</v>
      </c>
    </row>
    <row r="525" spans="2:65" s="1" customFormat="1" ht="24.2" customHeight="1" x14ac:dyDescent="0.2">
      <c r="B525" s="34"/>
      <c r="C525" s="134" t="s">
        <v>3619</v>
      </c>
      <c r="D525" s="134" t="s">
        <v>313</v>
      </c>
      <c r="E525" s="135" t="s">
        <v>8554</v>
      </c>
      <c r="F525" s="136" t="s">
        <v>8555</v>
      </c>
      <c r="G525" s="137" t="s">
        <v>2033</v>
      </c>
      <c r="H525" s="138">
        <v>2</v>
      </c>
      <c r="I525" s="139"/>
      <c r="J525" s="140">
        <f>ROUND(I525*H525,2)</f>
        <v>0</v>
      </c>
      <c r="K525" s="136" t="s">
        <v>43</v>
      </c>
      <c r="L525" s="34"/>
      <c r="M525" s="141" t="s">
        <v>43</v>
      </c>
      <c r="N525" s="142" t="s">
        <v>52</v>
      </c>
      <c r="P525" s="143">
        <f>O525*H525</f>
        <v>0</v>
      </c>
      <c r="Q525" s="143">
        <v>0</v>
      </c>
      <c r="R525" s="143">
        <f>Q525*H525</f>
        <v>0</v>
      </c>
      <c r="S525" s="143">
        <v>0</v>
      </c>
      <c r="T525" s="144">
        <f>S525*H525</f>
        <v>0</v>
      </c>
      <c r="AR525" s="145" t="s">
        <v>318</v>
      </c>
      <c r="AT525" s="145" t="s">
        <v>313</v>
      </c>
      <c r="AU525" s="145" t="s">
        <v>90</v>
      </c>
      <c r="AY525" s="18" t="s">
        <v>311</v>
      </c>
      <c r="BE525" s="146">
        <f>IF(N525="základní",J525,0)</f>
        <v>0</v>
      </c>
      <c r="BF525" s="146">
        <f>IF(N525="snížená",J525,0)</f>
        <v>0</v>
      </c>
      <c r="BG525" s="146">
        <f>IF(N525="zákl. přenesená",J525,0)</f>
        <v>0</v>
      </c>
      <c r="BH525" s="146">
        <f>IF(N525="sníž. přenesená",J525,0)</f>
        <v>0</v>
      </c>
      <c r="BI525" s="146">
        <f>IF(N525="nulová",J525,0)</f>
        <v>0</v>
      </c>
      <c r="BJ525" s="18" t="s">
        <v>88</v>
      </c>
      <c r="BK525" s="146">
        <f>ROUND(I525*H525,2)</f>
        <v>0</v>
      </c>
      <c r="BL525" s="18" t="s">
        <v>318</v>
      </c>
      <c r="BM525" s="145" t="s">
        <v>8556</v>
      </c>
    </row>
    <row r="526" spans="2:65" s="1" customFormat="1" ht="19.5" x14ac:dyDescent="0.2">
      <c r="B526" s="34"/>
      <c r="D526" s="152" t="s">
        <v>668</v>
      </c>
      <c r="F526" s="182" t="s">
        <v>8557</v>
      </c>
      <c r="I526" s="149"/>
      <c r="L526" s="34"/>
      <c r="M526" s="150"/>
      <c r="T526" s="55"/>
      <c r="AT526" s="18" t="s">
        <v>668</v>
      </c>
      <c r="AU526" s="18" t="s">
        <v>90</v>
      </c>
    </row>
    <row r="527" spans="2:65" s="1" customFormat="1" ht="16.5" customHeight="1" x14ac:dyDescent="0.2">
      <c r="B527" s="34"/>
      <c r="C527" s="134" t="s">
        <v>3624</v>
      </c>
      <c r="D527" s="134" t="s">
        <v>313</v>
      </c>
      <c r="E527" s="135" t="s">
        <v>8558</v>
      </c>
      <c r="F527" s="136" t="s">
        <v>8535</v>
      </c>
      <c r="G527" s="137" t="s">
        <v>2033</v>
      </c>
      <c r="H527" s="138">
        <v>2</v>
      </c>
      <c r="I527" s="139"/>
      <c r="J527" s="140">
        <f>ROUND(I527*H527,2)</f>
        <v>0</v>
      </c>
      <c r="K527" s="136" t="s">
        <v>43</v>
      </c>
      <c r="L527" s="34"/>
      <c r="M527" s="141" t="s">
        <v>43</v>
      </c>
      <c r="N527" s="142" t="s">
        <v>52</v>
      </c>
      <c r="P527" s="143">
        <f>O527*H527</f>
        <v>0</v>
      </c>
      <c r="Q527" s="143">
        <v>0</v>
      </c>
      <c r="R527" s="143">
        <f>Q527*H527</f>
        <v>0</v>
      </c>
      <c r="S527" s="143">
        <v>0</v>
      </c>
      <c r="T527" s="144">
        <f>S527*H527</f>
        <v>0</v>
      </c>
      <c r="AR527" s="145" t="s">
        <v>318</v>
      </c>
      <c r="AT527" s="145" t="s">
        <v>313</v>
      </c>
      <c r="AU527" s="145" t="s">
        <v>90</v>
      </c>
      <c r="AY527" s="18" t="s">
        <v>311</v>
      </c>
      <c r="BE527" s="146">
        <f>IF(N527="základní",J527,0)</f>
        <v>0</v>
      </c>
      <c r="BF527" s="146">
        <f>IF(N527="snížená",J527,0)</f>
        <v>0</v>
      </c>
      <c r="BG527" s="146">
        <f>IF(N527="zákl. přenesená",J527,0)</f>
        <v>0</v>
      </c>
      <c r="BH527" s="146">
        <f>IF(N527="sníž. přenesená",J527,0)</f>
        <v>0</v>
      </c>
      <c r="BI527" s="146">
        <f>IF(N527="nulová",J527,0)</f>
        <v>0</v>
      </c>
      <c r="BJ527" s="18" t="s">
        <v>88</v>
      </c>
      <c r="BK527" s="146">
        <f>ROUND(I527*H527,2)</f>
        <v>0</v>
      </c>
      <c r="BL527" s="18" t="s">
        <v>318</v>
      </c>
      <c r="BM527" s="145" t="s">
        <v>8559</v>
      </c>
    </row>
    <row r="528" spans="2:65" s="1" customFormat="1" ht="24.2" customHeight="1" x14ac:dyDescent="0.2">
      <c r="B528" s="34"/>
      <c r="C528" s="172" t="s">
        <v>3629</v>
      </c>
      <c r="D528" s="172" t="s">
        <v>634</v>
      </c>
      <c r="E528" s="173" t="s">
        <v>8560</v>
      </c>
      <c r="F528" s="174" t="s">
        <v>8561</v>
      </c>
      <c r="G528" s="175" t="s">
        <v>2033</v>
      </c>
      <c r="H528" s="176">
        <v>1</v>
      </c>
      <c r="I528" s="177"/>
      <c r="J528" s="178">
        <f>ROUND(I528*H528,2)</f>
        <v>0</v>
      </c>
      <c r="K528" s="174" t="s">
        <v>43</v>
      </c>
      <c r="L528" s="179"/>
      <c r="M528" s="180" t="s">
        <v>43</v>
      </c>
      <c r="N528" s="181" t="s">
        <v>52</v>
      </c>
      <c r="P528" s="143">
        <f>O528*H528</f>
        <v>0</v>
      </c>
      <c r="Q528" s="143">
        <v>0</v>
      </c>
      <c r="R528" s="143">
        <f>Q528*H528</f>
        <v>0</v>
      </c>
      <c r="S528" s="143">
        <v>0</v>
      </c>
      <c r="T528" s="144">
        <f>S528*H528</f>
        <v>0</v>
      </c>
      <c r="AR528" s="145" t="s">
        <v>362</v>
      </c>
      <c r="AT528" s="145" t="s">
        <v>634</v>
      </c>
      <c r="AU528" s="145" t="s">
        <v>90</v>
      </c>
      <c r="AY528" s="18" t="s">
        <v>311</v>
      </c>
      <c r="BE528" s="146">
        <f>IF(N528="základní",J528,0)</f>
        <v>0</v>
      </c>
      <c r="BF528" s="146">
        <f>IF(N528="snížená",J528,0)</f>
        <v>0</v>
      </c>
      <c r="BG528" s="146">
        <f>IF(N528="zákl. přenesená",J528,0)</f>
        <v>0</v>
      </c>
      <c r="BH528" s="146">
        <f>IF(N528="sníž. přenesená",J528,0)</f>
        <v>0</v>
      </c>
      <c r="BI528" s="146">
        <f>IF(N528="nulová",J528,0)</f>
        <v>0</v>
      </c>
      <c r="BJ528" s="18" t="s">
        <v>88</v>
      </c>
      <c r="BK528" s="146">
        <f>ROUND(I528*H528,2)</f>
        <v>0</v>
      </c>
      <c r="BL528" s="18" t="s">
        <v>318</v>
      </c>
      <c r="BM528" s="145" t="s">
        <v>8562</v>
      </c>
    </row>
    <row r="529" spans="2:65" s="1" customFormat="1" ht="16.5" customHeight="1" x14ac:dyDescent="0.2">
      <c r="B529" s="34"/>
      <c r="C529" s="134" t="s">
        <v>3634</v>
      </c>
      <c r="D529" s="134" t="s">
        <v>313</v>
      </c>
      <c r="E529" s="135" t="s">
        <v>8563</v>
      </c>
      <c r="F529" s="136" t="s">
        <v>8564</v>
      </c>
      <c r="G529" s="137" t="s">
        <v>2033</v>
      </c>
      <c r="H529" s="138">
        <v>2</v>
      </c>
      <c r="I529" s="139"/>
      <c r="J529" s="140">
        <f>ROUND(I529*H529,2)</f>
        <v>0</v>
      </c>
      <c r="K529" s="136" t="s">
        <v>43</v>
      </c>
      <c r="L529" s="34"/>
      <c r="M529" s="141" t="s">
        <v>43</v>
      </c>
      <c r="N529" s="142" t="s">
        <v>52</v>
      </c>
      <c r="P529" s="143">
        <f>O529*H529</f>
        <v>0</v>
      </c>
      <c r="Q529" s="143">
        <v>0</v>
      </c>
      <c r="R529" s="143">
        <f>Q529*H529</f>
        <v>0</v>
      </c>
      <c r="S529" s="143">
        <v>0</v>
      </c>
      <c r="T529" s="144">
        <f>S529*H529</f>
        <v>0</v>
      </c>
      <c r="AR529" s="145" t="s">
        <v>318</v>
      </c>
      <c r="AT529" s="145" t="s">
        <v>313</v>
      </c>
      <c r="AU529" s="145" t="s">
        <v>90</v>
      </c>
      <c r="AY529" s="18" t="s">
        <v>311</v>
      </c>
      <c r="BE529" s="146">
        <f>IF(N529="základní",J529,0)</f>
        <v>0</v>
      </c>
      <c r="BF529" s="146">
        <f>IF(N529="snížená",J529,0)</f>
        <v>0</v>
      </c>
      <c r="BG529" s="146">
        <f>IF(N529="zákl. přenesená",J529,0)</f>
        <v>0</v>
      </c>
      <c r="BH529" s="146">
        <f>IF(N529="sníž. přenesená",J529,0)</f>
        <v>0</v>
      </c>
      <c r="BI529" s="146">
        <f>IF(N529="nulová",J529,0)</f>
        <v>0</v>
      </c>
      <c r="BJ529" s="18" t="s">
        <v>88</v>
      </c>
      <c r="BK529" s="146">
        <f>ROUND(I529*H529,2)</f>
        <v>0</v>
      </c>
      <c r="BL529" s="18" t="s">
        <v>318</v>
      </c>
      <c r="BM529" s="145" t="s">
        <v>8565</v>
      </c>
    </row>
    <row r="530" spans="2:65" s="1" customFormat="1" ht="19.5" x14ac:dyDescent="0.2">
      <c r="B530" s="34"/>
      <c r="D530" s="152" t="s">
        <v>668</v>
      </c>
      <c r="F530" s="182" t="s">
        <v>8566</v>
      </c>
      <c r="I530" s="149"/>
      <c r="L530" s="34"/>
      <c r="M530" s="150"/>
      <c r="T530" s="55"/>
      <c r="AT530" s="18" t="s">
        <v>668</v>
      </c>
      <c r="AU530" s="18" t="s">
        <v>90</v>
      </c>
    </row>
    <row r="531" spans="2:65" s="1" customFormat="1" ht="16.5" customHeight="1" x14ac:dyDescent="0.2">
      <c r="B531" s="34"/>
      <c r="C531" s="134" t="s">
        <v>3639</v>
      </c>
      <c r="D531" s="134" t="s">
        <v>313</v>
      </c>
      <c r="E531" s="135" t="s">
        <v>8567</v>
      </c>
      <c r="F531" s="136" t="s">
        <v>8535</v>
      </c>
      <c r="G531" s="137" t="s">
        <v>2033</v>
      </c>
      <c r="H531" s="138">
        <v>2</v>
      </c>
      <c r="I531" s="139"/>
      <c r="J531" s="140">
        <f>ROUND(I531*H531,2)</f>
        <v>0</v>
      </c>
      <c r="K531" s="136" t="s">
        <v>43</v>
      </c>
      <c r="L531" s="34"/>
      <c r="M531" s="141" t="s">
        <v>43</v>
      </c>
      <c r="N531" s="142" t="s">
        <v>52</v>
      </c>
      <c r="P531" s="143">
        <f>O531*H531</f>
        <v>0</v>
      </c>
      <c r="Q531" s="143">
        <v>0</v>
      </c>
      <c r="R531" s="143">
        <f>Q531*H531</f>
        <v>0</v>
      </c>
      <c r="S531" s="143">
        <v>0</v>
      </c>
      <c r="T531" s="144">
        <f>S531*H531</f>
        <v>0</v>
      </c>
      <c r="AR531" s="145" t="s">
        <v>318</v>
      </c>
      <c r="AT531" s="145" t="s">
        <v>313</v>
      </c>
      <c r="AU531" s="145" t="s">
        <v>90</v>
      </c>
      <c r="AY531" s="18" t="s">
        <v>311</v>
      </c>
      <c r="BE531" s="146">
        <f>IF(N531="základní",J531,0)</f>
        <v>0</v>
      </c>
      <c r="BF531" s="146">
        <f>IF(N531="snížená",J531,0)</f>
        <v>0</v>
      </c>
      <c r="BG531" s="146">
        <f>IF(N531="zákl. přenesená",J531,0)</f>
        <v>0</v>
      </c>
      <c r="BH531" s="146">
        <f>IF(N531="sníž. přenesená",J531,0)</f>
        <v>0</v>
      </c>
      <c r="BI531" s="146">
        <f>IF(N531="nulová",J531,0)</f>
        <v>0</v>
      </c>
      <c r="BJ531" s="18" t="s">
        <v>88</v>
      </c>
      <c r="BK531" s="146">
        <f>ROUND(I531*H531,2)</f>
        <v>0</v>
      </c>
      <c r="BL531" s="18" t="s">
        <v>318</v>
      </c>
      <c r="BM531" s="145" t="s">
        <v>8568</v>
      </c>
    </row>
    <row r="532" spans="2:65" s="1" customFormat="1" ht="16.5" customHeight="1" x14ac:dyDescent="0.2">
      <c r="B532" s="34"/>
      <c r="C532" s="172" t="s">
        <v>3664</v>
      </c>
      <c r="D532" s="172" t="s">
        <v>634</v>
      </c>
      <c r="E532" s="173" t="s">
        <v>8569</v>
      </c>
      <c r="F532" s="174" t="s">
        <v>8570</v>
      </c>
      <c r="G532" s="175" t="s">
        <v>2033</v>
      </c>
      <c r="H532" s="176">
        <v>1</v>
      </c>
      <c r="I532" s="177"/>
      <c r="J532" s="178">
        <f>ROUND(I532*H532,2)</f>
        <v>0</v>
      </c>
      <c r="K532" s="174" t="s">
        <v>43</v>
      </c>
      <c r="L532" s="179"/>
      <c r="M532" s="180" t="s">
        <v>43</v>
      </c>
      <c r="N532" s="181" t="s">
        <v>52</v>
      </c>
      <c r="P532" s="143">
        <f>O532*H532</f>
        <v>0</v>
      </c>
      <c r="Q532" s="143">
        <v>0</v>
      </c>
      <c r="R532" s="143">
        <f>Q532*H532</f>
        <v>0</v>
      </c>
      <c r="S532" s="143">
        <v>0</v>
      </c>
      <c r="T532" s="144">
        <f>S532*H532</f>
        <v>0</v>
      </c>
      <c r="AR532" s="145" t="s">
        <v>362</v>
      </c>
      <c r="AT532" s="145" t="s">
        <v>634</v>
      </c>
      <c r="AU532" s="145" t="s">
        <v>90</v>
      </c>
      <c r="AY532" s="18" t="s">
        <v>311</v>
      </c>
      <c r="BE532" s="146">
        <f>IF(N532="základní",J532,0)</f>
        <v>0</v>
      </c>
      <c r="BF532" s="146">
        <f>IF(N532="snížená",J532,0)</f>
        <v>0</v>
      </c>
      <c r="BG532" s="146">
        <f>IF(N532="zákl. přenesená",J532,0)</f>
        <v>0</v>
      </c>
      <c r="BH532" s="146">
        <f>IF(N532="sníž. přenesená",J532,0)</f>
        <v>0</v>
      </c>
      <c r="BI532" s="146">
        <f>IF(N532="nulová",J532,0)</f>
        <v>0</v>
      </c>
      <c r="BJ532" s="18" t="s">
        <v>88</v>
      </c>
      <c r="BK532" s="146">
        <f>ROUND(I532*H532,2)</f>
        <v>0</v>
      </c>
      <c r="BL532" s="18" t="s">
        <v>318</v>
      </c>
      <c r="BM532" s="145" t="s">
        <v>8571</v>
      </c>
    </row>
    <row r="533" spans="2:65" s="1" customFormat="1" ht="16.5" customHeight="1" x14ac:dyDescent="0.2">
      <c r="B533" s="34"/>
      <c r="C533" s="134" t="s">
        <v>3666</v>
      </c>
      <c r="D533" s="134" t="s">
        <v>313</v>
      </c>
      <c r="E533" s="135" t="s">
        <v>8572</v>
      </c>
      <c r="F533" s="136" t="s">
        <v>8573</v>
      </c>
      <c r="G533" s="137" t="s">
        <v>2033</v>
      </c>
      <c r="H533" s="138">
        <v>1</v>
      </c>
      <c r="I533" s="139"/>
      <c r="J533" s="140">
        <f>ROUND(I533*H533,2)</f>
        <v>0</v>
      </c>
      <c r="K533" s="136" t="s">
        <v>43</v>
      </c>
      <c r="L533" s="34"/>
      <c r="M533" s="141" t="s">
        <v>43</v>
      </c>
      <c r="N533" s="142" t="s">
        <v>52</v>
      </c>
      <c r="P533" s="143">
        <f>O533*H533</f>
        <v>0</v>
      </c>
      <c r="Q533" s="143">
        <v>0</v>
      </c>
      <c r="R533" s="143">
        <f>Q533*H533</f>
        <v>0</v>
      </c>
      <c r="S533" s="143">
        <v>0</v>
      </c>
      <c r="T533" s="144">
        <f>S533*H533</f>
        <v>0</v>
      </c>
      <c r="AR533" s="145" t="s">
        <v>318</v>
      </c>
      <c r="AT533" s="145" t="s">
        <v>313</v>
      </c>
      <c r="AU533" s="145" t="s">
        <v>90</v>
      </c>
      <c r="AY533" s="18" t="s">
        <v>311</v>
      </c>
      <c r="BE533" s="146">
        <f>IF(N533="základní",J533,0)</f>
        <v>0</v>
      </c>
      <c r="BF533" s="146">
        <f>IF(N533="snížená",J533,0)</f>
        <v>0</v>
      </c>
      <c r="BG533" s="146">
        <f>IF(N533="zákl. přenesená",J533,0)</f>
        <v>0</v>
      </c>
      <c r="BH533" s="146">
        <f>IF(N533="sníž. přenesená",J533,0)</f>
        <v>0</v>
      </c>
      <c r="BI533" s="146">
        <f>IF(N533="nulová",J533,0)</f>
        <v>0</v>
      </c>
      <c r="BJ533" s="18" t="s">
        <v>88</v>
      </c>
      <c r="BK533" s="146">
        <f>ROUND(I533*H533,2)</f>
        <v>0</v>
      </c>
      <c r="BL533" s="18" t="s">
        <v>318</v>
      </c>
      <c r="BM533" s="145" t="s">
        <v>8574</v>
      </c>
    </row>
    <row r="534" spans="2:65" s="1" customFormat="1" ht="19.5" x14ac:dyDescent="0.2">
      <c r="B534" s="34"/>
      <c r="D534" s="152" t="s">
        <v>668</v>
      </c>
      <c r="F534" s="182" t="s">
        <v>8575</v>
      </c>
      <c r="I534" s="149"/>
      <c r="L534" s="34"/>
      <c r="M534" s="150"/>
      <c r="T534" s="55"/>
      <c r="AT534" s="18" t="s">
        <v>668</v>
      </c>
      <c r="AU534" s="18" t="s">
        <v>90</v>
      </c>
    </row>
    <row r="535" spans="2:65" s="1" customFormat="1" ht="16.5" customHeight="1" x14ac:dyDescent="0.2">
      <c r="B535" s="34"/>
      <c r="C535" s="134" t="s">
        <v>3673</v>
      </c>
      <c r="D535" s="134" t="s">
        <v>313</v>
      </c>
      <c r="E535" s="135" t="s">
        <v>8576</v>
      </c>
      <c r="F535" s="136" t="s">
        <v>8577</v>
      </c>
      <c r="G535" s="137" t="s">
        <v>2033</v>
      </c>
      <c r="H535" s="138">
        <v>2</v>
      </c>
      <c r="I535" s="139"/>
      <c r="J535" s="140">
        <f>ROUND(I535*H535,2)</f>
        <v>0</v>
      </c>
      <c r="K535" s="136" t="s">
        <v>43</v>
      </c>
      <c r="L535" s="34"/>
      <c r="M535" s="141" t="s">
        <v>43</v>
      </c>
      <c r="N535" s="142" t="s">
        <v>52</v>
      </c>
      <c r="P535" s="143">
        <f>O535*H535</f>
        <v>0</v>
      </c>
      <c r="Q535" s="143">
        <v>0</v>
      </c>
      <c r="R535" s="143">
        <f>Q535*H535</f>
        <v>0</v>
      </c>
      <c r="S535" s="143">
        <v>0</v>
      </c>
      <c r="T535" s="144">
        <f>S535*H535</f>
        <v>0</v>
      </c>
      <c r="AR535" s="145" t="s">
        <v>318</v>
      </c>
      <c r="AT535" s="145" t="s">
        <v>313</v>
      </c>
      <c r="AU535" s="145" t="s">
        <v>90</v>
      </c>
      <c r="AY535" s="18" t="s">
        <v>311</v>
      </c>
      <c r="BE535" s="146">
        <f>IF(N535="základní",J535,0)</f>
        <v>0</v>
      </c>
      <c r="BF535" s="146">
        <f>IF(N535="snížená",J535,0)</f>
        <v>0</v>
      </c>
      <c r="BG535" s="146">
        <f>IF(N535="zákl. přenesená",J535,0)</f>
        <v>0</v>
      </c>
      <c r="BH535" s="146">
        <f>IF(N535="sníž. přenesená",J535,0)</f>
        <v>0</v>
      </c>
      <c r="BI535" s="146">
        <f>IF(N535="nulová",J535,0)</f>
        <v>0</v>
      </c>
      <c r="BJ535" s="18" t="s">
        <v>88</v>
      </c>
      <c r="BK535" s="146">
        <f>ROUND(I535*H535,2)</f>
        <v>0</v>
      </c>
      <c r="BL535" s="18" t="s">
        <v>318</v>
      </c>
      <c r="BM535" s="145" t="s">
        <v>8578</v>
      </c>
    </row>
    <row r="536" spans="2:65" s="1" customFormat="1" ht="19.5" x14ac:dyDescent="0.2">
      <c r="B536" s="34"/>
      <c r="D536" s="152" t="s">
        <v>668</v>
      </c>
      <c r="F536" s="182" t="s">
        <v>8579</v>
      </c>
      <c r="I536" s="149"/>
      <c r="L536" s="34"/>
      <c r="M536" s="150"/>
      <c r="T536" s="55"/>
      <c r="AT536" s="18" t="s">
        <v>668</v>
      </c>
      <c r="AU536" s="18" t="s">
        <v>90</v>
      </c>
    </row>
    <row r="537" spans="2:65" s="1" customFormat="1" ht="16.5" customHeight="1" x14ac:dyDescent="0.2">
      <c r="B537" s="34"/>
      <c r="C537" s="134" t="s">
        <v>3678</v>
      </c>
      <c r="D537" s="134" t="s">
        <v>313</v>
      </c>
      <c r="E537" s="135" t="s">
        <v>8580</v>
      </c>
      <c r="F537" s="136" t="s">
        <v>8581</v>
      </c>
      <c r="G537" s="137" t="s">
        <v>2033</v>
      </c>
      <c r="H537" s="138">
        <v>2</v>
      </c>
      <c r="I537" s="139"/>
      <c r="J537" s="140">
        <f>ROUND(I537*H537,2)</f>
        <v>0</v>
      </c>
      <c r="K537" s="136" t="s">
        <v>43</v>
      </c>
      <c r="L537" s="34"/>
      <c r="M537" s="141" t="s">
        <v>43</v>
      </c>
      <c r="N537" s="142" t="s">
        <v>52</v>
      </c>
      <c r="P537" s="143">
        <f>O537*H537</f>
        <v>0</v>
      </c>
      <c r="Q537" s="143">
        <v>0</v>
      </c>
      <c r="R537" s="143">
        <f>Q537*H537</f>
        <v>0</v>
      </c>
      <c r="S537" s="143">
        <v>0</v>
      </c>
      <c r="T537" s="144">
        <f>S537*H537</f>
        <v>0</v>
      </c>
      <c r="AR537" s="145" t="s">
        <v>318</v>
      </c>
      <c r="AT537" s="145" t="s">
        <v>313</v>
      </c>
      <c r="AU537" s="145" t="s">
        <v>90</v>
      </c>
      <c r="AY537" s="18" t="s">
        <v>311</v>
      </c>
      <c r="BE537" s="146">
        <f>IF(N537="základní",J537,0)</f>
        <v>0</v>
      </c>
      <c r="BF537" s="146">
        <f>IF(N537="snížená",J537,0)</f>
        <v>0</v>
      </c>
      <c r="BG537" s="146">
        <f>IF(N537="zákl. přenesená",J537,0)</f>
        <v>0</v>
      </c>
      <c r="BH537" s="146">
        <f>IF(N537="sníž. přenesená",J537,0)</f>
        <v>0</v>
      </c>
      <c r="BI537" s="146">
        <f>IF(N537="nulová",J537,0)</f>
        <v>0</v>
      </c>
      <c r="BJ537" s="18" t="s">
        <v>88</v>
      </c>
      <c r="BK537" s="146">
        <f>ROUND(I537*H537,2)</f>
        <v>0</v>
      </c>
      <c r="BL537" s="18" t="s">
        <v>318</v>
      </c>
      <c r="BM537" s="145" t="s">
        <v>8582</v>
      </c>
    </row>
    <row r="538" spans="2:65" s="1" customFormat="1" ht="19.5" x14ac:dyDescent="0.2">
      <c r="B538" s="34"/>
      <c r="D538" s="152" t="s">
        <v>668</v>
      </c>
      <c r="F538" s="182" t="s">
        <v>8583</v>
      </c>
      <c r="I538" s="149"/>
      <c r="L538" s="34"/>
      <c r="M538" s="150"/>
      <c r="T538" s="55"/>
      <c r="AT538" s="18" t="s">
        <v>668</v>
      </c>
      <c r="AU538" s="18" t="s">
        <v>90</v>
      </c>
    </row>
    <row r="539" spans="2:65" s="1" customFormat="1" ht="16.5" customHeight="1" x14ac:dyDescent="0.2">
      <c r="B539" s="34"/>
      <c r="C539" s="134" t="s">
        <v>3682</v>
      </c>
      <c r="D539" s="134" t="s">
        <v>313</v>
      </c>
      <c r="E539" s="135" t="s">
        <v>8584</v>
      </c>
      <c r="F539" s="136" t="s">
        <v>8535</v>
      </c>
      <c r="G539" s="137" t="s">
        <v>2033</v>
      </c>
      <c r="H539" s="138">
        <v>1</v>
      </c>
      <c r="I539" s="139"/>
      <c r="J539" s="140">
        <f>ROUND(I539*H539,2)</f>
        <v>0</v>
      </c>
      <c r="K539" s="136" t="s">
        <v>43</v>
      </c>
      <c r="L539" s="34"/>
      <c r="M539" s="141" t="s">
        <v>43</v>
      </c>
      <c r="N539" s="142" t="s">
        <v>52</v>
      </c>
      <c r="P539" s="143">
        <f>O539*H539</f>
        <v>0</v>
      </c>
      <c r="Q539" s="143">
        <v>0</v>
      </c>
      <c r="R539" s="143">
        <f>Q539*H539</f>
        <v>0</v>
      </c>
      <c r="S539" s="143">
        <v>0</v>
      </c>
      <c r="T539" s="144">
        <f>S539*H539</f>
        <v>0</v>
      </c>
      <c r="AR539" s="145" t="s">
        <v>318</v>
      </c>
      <c r="AT539" s="145" t="s">
        <v>313</v>
      </c>
      <c r="AU539" s="145" t="s">
        <v>90</v>
      </c>
      <c r="AY539" s="18" t="s">
        <v>311</v>
      </c>
      <c r="BE539" s="146">
        <f>IF(N539="základní",J539,0)</f>
        <v>0</v>
      </c>
      <c r="BF539" s="146">
        <f>IF(N539="snížená",J539,0)</f>
        <v>0</v>
      </c>
      <c r="BG539" s="146">
        <f>IF(N539="zákl. přenesená",J539,0)</f>
        <v>0</v>
      </c>
      <c r="BH539" s="146">
        <f>IF(N539="sníž. přenesená",J539,0)</f>
        <v>0</v>
      </c>
      <c r="BI539" s="146">
        <f>IF(N539="nulová",J539,0)</f>
        <v>0</v>
      </c>
      <c r="BJ539" s="18" t="s">
        <v>88</v>
      </c>
      <c r="BK539" s="146">
        <f>ROUND(I539*H539,2)</f>
        <v>0</v>
      </c>
      <c r="BL539" s="18" t="s">
        <v>318</v>
      </c>
      <c r="BM539" s="145" t="s">
        <v>8585</v>
      </c>
    </row>
    <row r="540" spans="2:65" s="1" customFormat="1" ht="16.5" customHeight="1" x14ac:dyDescent="0.2">
      <c r="B540" s="34"/>
      <c r="C540" s="172" t="s">
        <v>3686</v>
      </c>
      <c r="D540" s="172" t="s">
        <v>634</v>
      </c>
      <c r="E540" s="173" t="s">
        <v>8586</v>
      </c>
      <c r="F540" s="174" t="s">
        <v>8587</v>
      </c>
      <c r="G540" s="175" t="s">
        <v>2033</v>
      </c>
      <c r="H540" s="176">
        <v>1</v>
      </c>
      <c r="I540" s="177"/>
      <c r="J540" s="178">
        <f>ROUND(I540*H540,2)</f>
        <v>0</v>
      </c>
      <c r="K540" s="174" t="s">
        <v>43</v>
      </c>
      <c r="L540" s="179"/>
      <c r="M540" s="180" t="s">
        <v>43</v>
      </c>
      <c r="N540" s="181" t="s">
        <v>52</v>
      </c>
      <c r="P540" s="143">
        <f>O540*H540</f>
        <v>0</v>
      </c>
      <c r="Q540" s="143">
        <v>0</v>
      </c>
      <c r="R540" s="143">
        <f>Q540*H540</f>
        <v>0</v>
      </c>
      <c r="S540" s="143">
        <v>0</v>
      </c>
      <c r="T540" s="144">
        <f>S540*H540</f>
        <v>0</v>
      </c>
      <c r="AR540" s="145" t="s">
        <v>362</v>
      </c>
      <c r="AT540" s="145" t="s">
        <v>634</v>
      </c>
      <c r="AU540" s="145" t="s">
        <v>90</v>
      </c>
      <c r="AY540" s="18" t="s">
        <v>311</v>
      </c>
      <c r="BE540" s="146">
        <f>IF(N540="základní",J540,0)</f>
        <v>0</v>
      </c>
      <c r="BF540" s="146">
        <f>IF(N540="snížená",J540,0)</f>
        <v>0</v>
      </c>
      <c r="BG540" s="146">
        <f>IF(N540="zákl. přenesená",J540,0)</f>
        <v>0</v>
      </c>
      <c r="BH540" s="146">
        <f>IF(N540="sníž. přenesená",J540,0)</f>
        <v>0</v>
      </c>
      <c r="BI540" s="146">
        <f>IF(N540="nulová",J540,0)</f>
        <v>0</v>
      </c>
      <c r="BJ540" s="18" t="s">
        <v>88</v>
      </c>
      <c r="BK540" s="146">
        <f>ROUND(I540*H540,2)</f>
        <v>0</v>
      </c>
      <c r="BL540" s="18" t="s">
        <v>318</v>
      </c>
      <c r="BM540" s="145" t="s">
        <v>8588</v>
      </c>
    </row>
    <row r="541" spans="2:65" s="1" customFormat="1" ht="16.5" customHeight="1" x14ac:dyDescent="0.2">
      <c r="B541" s="34"/>
      <c r="C541" s="134" t="s">
        <v>3688</v>
      </c>
      <c r="D541" s="134" t="s">
        <v>313</v>
      </c>
      <c r="E541" s="135" t="s">
        <v>8589</v>
      </c>
      <c r="F541" s="136" t="s">
        <v>8590</v>
      </c>
      <c r="G541" s="137" t="s">
        <v>2033</v>
      </c>
      <c r="H541" s="138">
        <v>1</v>
      </c>
      <c r="I541" s="139"/>
      <c r="J541" s="140">
        <f>ROUND(I541*H541,2)</f>
        <v>0</v>
      </c>
      <c r="K541" s="136" t="s">
        <v>43</v>
      </c>
      <c r="L541" s="34"/>
      <c r="M541" s="141" t="s">
        <v>43</v>
      </c>
      <c r="N541" s="142" t="s">
        <v>52</v>
      </c>
      <c r="P541" s="143">
        <f>O541*H541</f>
        <v>0</v>
      </c>
      <c r="Q541" s="143">
        <v>0</v>
      </c>
      <c r="R541" s="143">
        <f>Q541*H541</f>
        <v>0</v>
      </c>
      <c r="S541" s="143">
        <v>0</v>
      </c>
      <c r="T541" s="144">
        <f>S541*H541</f>
        <v>0</v>
      </c>
      <c r="AR541" s="145" t="s">
        <v>318</v>
      </c>
      <c r="AT541" s="145" t="s">
        <v>313</v>
      </c>
      <c r="AU541" s="145" t="s">
        <v>90</v>
      </c>
      <c r="AY541" s="18" t="s">
        <v>311</v>
      </c>
      <c r="BE541" s="146">
        <f>IF(N541="základní",J541,0)</f>
        <v>0</v>
      </c>
      <c r="BF541" s="146">
        <f>IF(N541="snížená",J541,0)</f>
        <v>0</v>
      </c>
      <c r="BG541" s="146">
        <f>IF(N541="zákl. přenesená",J541,0)</f>
        <v>0</v>
      </c>
      <c r="BH541" s="146">
        <f>IF(N541="sníž. přenesená",J541,0)</f>
        <v>0</v>
      </c>
      <c r="BI541" s="146">
        <f>IF(N541="nulová",J541,0)</f>
        <v>0</v>
      </c>
      <c r="BJ541" s="18" t="s">
        <v>88</v>
      </c>
      <c r="BK541" s="146">
        <f>ROUND(I541*H541,2)</f>
        <v>0</v>
      </c>
      <c r="BL541" s="18" t="s">
        <v>318</v>
      </c>
      <c r="BM541" s="145" t="s">
        <v>8591</v>
      </c>
    </row>
    <row r="542" spans="2:65" s="1" customFormat="1" ht="19.5" x14ac:dyDescent="0.2">
      <c r="B542" s="34"/>
      <c r="D542" s="152" t="s">
        <v>668</v>
      </c>
      <c r="F542" s="182" t="s">
        <v>8592</v>
      </c>
      <c r="I542" s="149"/>
      <c r="L542" s="34"/>
      <c r="M542" s="150"/>
      <c r="T542" s="55"/>
      <c r="AT542" s="18" t="s">
        <v>668</v>
      </c>
      <c r="AU542" s="18" t="s">
        <v>90</v>
      </c>
    </row>
    <row r="543" spans="2:65" s="1" customFormat="1" ht="21.75" customHeight="1" x14ac:dyDescent="0.2">
      <c r="B543" s="34"/>
      <c r="C543" s="172" t="s">
        <v>3696</v>
      </c>
      <c r="D543" s="172" t="s">
        <v>634</v>
      </c>
      <c r="E543" s="173" t="s">
        <v>8593</v>
      </c>
      <c r="F543" s="174" t="s">
        <v>8594</v>
      </c>
      <c r="G543" s="175" t="s">
        <v>2033</v>
      </c>
      <c r="H543" s="176">
        <v>1</v>
      </c>
      <c r="I543" s="177"/>
      <c r="J543" s="178">
        <f>ROUND(I543*H543,2)</f>
        <v>0</v>
      </c>
      <c r="K543" s="174" t="s">
        <v>43</v>
      </c>
      <c r="L543" s="179"/>
      <c r="M543" s="180" t="s">
        <v>43</v>
      </c>
      <c r="N543" s="181" t="s">
        <v>52</v>
      </c>
      <c r="P543" s="143">
        <f>O543*H543</f>
        <v>0</v>
      </c>
      <c r="Q543" s="143">
        <v>0</v>
      </c>
      <c r="R543" s="143">
        <f>Q543*H543</f>
        <v>0</v>
      </c>
      <c r="S543" s="143">
        <v>0</v>
      </c>
      <c r="T543" s="144">
        <f>S543*H543</f>
        <v>0</v>
      </c>
      <c r="AR543" s="145" t="s">
        <v>362</v>
      </c>
      <c r="AT543" s="145" t="s">
        <v>634</v>
      </c>
      <c r="AU543" s="145" t="s">
        <v>90</v>
      </c>
      <c r="AY543" s="18" t="s">
        <v>311</v>
      </c>
      <c r="BE543" s="146">
        <f>IF(N543="základní",J543,0)</f>
        <v>0</v>
      </c>
      <c r="BF543" s="146">
        <f>IF(N543="snížená",J543,0)</f>
        <v>0</v>
      </c>
      <c r="BG543" s="146">
        <f>IF(N543="zákl. přenesená",J543,0)</f>
        <v>0</v>
      </c>
      <c r="BH543" s="146">
        <f>IF(N543="sníž. přenesená",J543,0)</f>
        <v>0</v>
      </c>
      <c r="BI543" s="146">
        <f>IF(N543="nulová",J543,0)</f>
        <v>0</v>
      </c>
      <c r="BJ543" s="18" t="s">
        <v>88</v>
      </c>
      <c r="BK543" s="146">
        <f>ROUND(I543*H543,2)</f>
        <v>0</v>
      </c>
      <c r="BL543" s="18" t="s">
        <v>318</v>
      </c>
      <c r="BM543" s="145" t="s">
        <v>8595</v>
      </c>
    </row>
    <row r="544" spans="2:65" s="1" customFormat="1" ht="16.5" customHeight="1" x14ac:dyDescent="0.2">
      <c r="B544" s="34"/>
      <c r="C544" s="134" t="s">
        <v>3701</v>
      </c>
      <c r="D544" s="134" t="s">
        <v>313</v>
      </c>
      <c r="E544" s="135" t="s">
        <v>8596</v>
      </c>
      <c r="F544" s="136" t="s">
        <v>8597</v>
      </c>
      <c r="G544" s="137" t="s">
        <v>2033</v>
      </c>
      <c r="H544" s="138">
        <v>2</v>
      </c>
      <c r="I544" s="139"/>
      <c r="J544" s="140">
        <f>ROUND(I544*H544,2)</f>
        <v>0</v>
      </c>
      <c r="K544" s="136" t="s">
        <v>43</v>
      </c>
      <c r="L544" s="34"/>
      <c r="M544" s="141" t="s">
        <v>43</v>
      </c>
      <c r="N544" s="142" t="s">
        <v>52</v>
      </c>
      <c r="P544" s="143">
        <f>O544*H544</f>
        <v>0</v>
      </c>
      <c r="Q544" s="143">
        <v>0</v>
      </c>
      <c r="R544" s="143">
        <f>Q544*H544</f>
        <v>0</v>
      </c>
      <c r="S544" s="143">
        <v>0</v>
      </c>
      <c r="T544" s="144">
        <f>S544*H544</f>
        <v>0</v>
      </c>
      <c r="AR544" s="145" t="s">
        <v>318</v>
      </c>
      <c r="AT544" s="145" t="s">
        <v>313</v>
      </c>
      <c r="AU544" s="145" t="s">
        <v>90</v>
      </c>
      <c r="AY544" s="18" t="s">
        <v>311</v>
      </c>
      <c r="BE544" s="146">
        <f>IF(N544="základní",J544,0)</f>
        <v>0</v>
      </c>
      <c r="BF544" s="146">
        <f>IF(N544="snížená",J544,0)</f>
        <v>0</v>
      </c>
      <c r="BG544" s="146">
        <f>IF(N544="zákl. přenesená",J544,0)</f>
        <v>0</v>
      </c>
      <c r="BH544" s="146">
        <f>IF(N544="sníž. přenesená",J544,0)</f>
        <v>0</v>
      </c>
      <c r="BI544" s="146">
        <f>IF(N544="nulová",J544,0)</f>
        <v>0</v>
      </c>
      <c r="BJ544" s="18" t="s">
        <v>88</v>
      </c>
      <c r="BK544" s="146">
        <f>ROUND(I544*H544,2)</f>
        <v>0</v>
      </c>
      <c r="BL544" s="18" t="s">
        <v>318</v>
      </c>
      <c r="BM544" s="145" t="s">
        <v>8598</v>
      </c>
    </row>
    <row r="545" spans="2:65" s="1" customFormat="1" ht="19.5" x14ac:dyDescent="0.2">
      <c r="B545" s="34"/>
      <c r="D545" s="152" t="s">
        <v>668</v>
      </c>
      <c r="F545" s="182" t="s">
        <v>8599</v>
      </c>
      <c r="I545" s="149"/>
      <c r="L545" s="34"/>
      <c r="M545" s="150"/>
      <c r="T545" s="55"/>
      <c r="AT545" s="18" t="s">
        <v>668</v>
      </c>
      <c r="AU545" s="18" t="s">
        <v>90</v>
      </c>
    </row>
    <row r="546" spans="2:65" s="1" customFormat="1" ht="16.5" customHeight="1" x14ac:dyDescent="0.2">
      <c r="B546" s="34"/>
      <c r="C546" s="134" t="s">
        <v>3706</v>
      </c>
      <c r="D546" s="134" t="s">
        <v>313</v>
      </c>
      <c r="E546" s="135" t="s">
        <v>8600</v>
      </c>
      <c r="F546" s="136" t="s">
        <v>8601</v>
      </c>
      <c r="G546" s="137" t="s">
        <v>2033</v>
      </c>
      <c r="H546" s="138">
        <v>2</v>
      </c>
      <c r="I546" s="139"/>
      <c r="J546" s="140">
        <f>ROUND(I546*H546,2)</f>
        <v>0</v>
      </c>
      <c r="K546" s="136" t="s">
        <v>43</v>
      </c>
      <c r="L546" s="34"/>
      <c r="M546" s="141" t="s">
        <v>43</v>
      </c>
      <c r="N546" s="142" t="s">
        <v>52</v>
      </c>
      <c r="P546" s="143">
        <f>O546*H546</f>
        <v>0</v>
      </c>
      <c r="Q546" s="143">
        <v>0</v>
      </c>
      <c r="R546" s="143">
        <f>Q546*H546</f>
        <v>0</v>
      </c>
      <c r="S546" s="143">
        <v>0</v>
      </c>
      <c r="T546" s="144">
        <f>S546*H546</f>
        <v>0</v>
      </c>
      <c r="AR546" s="145" t="s">
        <v>318</v>
      </c>
      <c r="AT546" s="145" t="s">
        <v>313</v>
      </c>
      <c r="AU546" s="145" t="s">
        <v>90</v>
      </c>
      <c r="AY546" s="18" t="s">
        <v>311</v>
      </c>
      <c r="BE546" s="146">
        <f>IF(N546="základní",J546,0)</f>
        <v>0</v>
      </c>
      <c r="BF546" s="146">
        <f>IF(N546="snížená",J546,0)</f>
        <v>0</v>
      </c>
      <c r="BG546" s="146">
        <f>IF(N546="zákl. přenesená",J546,0)</f>
        <v>0</v>
      </c>
      <c r="BH546" s="146">
        <f>IF(N546="sníž. přenesená",J546,0)</f>
        <v>0</v>
      </c>
      <c r="BI546" s="146">
        <f>IF(N546="nulová",J546,0)</f>
        <v>0</v>
      </c>
      <c r="BJ546" s="18" t="s">
        <v>88</v>
      </c>
      <c r="BK546" s="146">
        <f>ROUND(I546*H546,2)</f>
        <v>0</v>
      </c>
      <c r="BL546" s="18" t="s">
        <v>318</v>
      </c>
      <c r="BM546" s="145" t="s">
        <v>8602</v>
      </c>
    </row>
    <row r="547" spans="2:65" s="1" customFormat="1" ht="19.5" x14ac:dyDescent="0.2">
      <c r="B547" s="34"/>
      <c r="D547" s="152" t="s">
        <v>668</v>
      </c>
      <c r="F547" s="182" t="s">
        <v>8603</v>
      </c>
      <c r="I547" s="149"/>
      <c r="L547" s="34"/>
      <c r="M547" s="150"/>
      <c r="T547" s="55"/>
      <c r="AT547" s="18" t="s">
        <v>668</v>
      </c>
      <c r="AU547" s="18" t="s">
        <v>90</v>
      </c>
    </row>
    <row r="548" spans="2:65" s="1" customFormat="1" ht="16.5" customHeight="1" x14ac:dyDescent="0.2">
      <c r="B548" s="34"/>
      <c r="C548" s="134" t="s">
        <v>3708</v>
      </c>
      <c r="D548" s="134" t="s">
        <v>313</v>
      </c>
      <c r="E548" s="135" t="s">
        <v>8604</v>
      </c>
      <c r="F548" s="136" t="s">
        <v>8605</v>
      </c>
      <c r="G548" s="137" t="s">
        <v>2033</v>
      </c>
      <c r="H548" s="138">
        <v>2</v>
      </c>
      <c r="I548" s="139"/>
      <c r="J548" s="140">
        <f>ROUND(I548*H548,2)</f>
        <v>0</v>
      </c>
      <c r="K548" s="136" t="s">
        <v>43</v>
      </c>
      <c r="L548" s="34"/>
      <c r="M548" s="141" t="s">
        <v>43</v>
      </c>
      <c r="N548" s="142" t="s">
        <v>52</v>
      </c>
      <c r="P548" s="143">
        <f>O548*H548</f>
        <v>0</v>
      </c>
      <c r="Q548" s="143">
        <v>0</v>
      </c>
      <c r="R548" s="143">
        <f>Q548*H548</f>
        <v>0</v>
      </c>
      <c r="S548" s="143">
        <v>0</v>
      </c>
      <c r="T548" s="144">
        <f>S548*H548</f>
        <v>0</v>
      </c>
      <c r="AR548" s="145" t="s">
        <v>318</v>
      </c>
      <c r="AT548" s="145" t="s">
        <v>313</v>
      </c>
      <c r="AU548" s="145" t="s">
        <v>90</v>
      </c>
      <c r="AY548" s="18" t="s">
        <v>311</v>
      </c>
      <c r="BE548" s="146">
        <f>IF(N548="základní",J548,0)</f>
        <v>0</v>
      </c>
      <c r="BF548" s="146">
        <f>IF(N548="snížená",J548,0)</f>
        <v>0</v>
      </c>
      <c r="BG548" s="146">
        <f>IF(N548="zákl. přenesená",J548,0)</f>
        <v>0</v>
      </c>
      <c r="BH548" s="146">
        <f>IF(N548="sníž. přenesená",J548,0)</f>
        <v>0</v>
      </c>
      <c r="BI548" s="146">
        <f>IF(N548="nulová",J548,0)</f>
        <v>0</v>
      </c>
      <c r="BJ548" s="18" t="s">
        <v>88</v>
      </c>
      <c r="BK548" s="146">
        <f>ROUND(I548*H548,2)</f>
        <v>0</v>
      </c>
      <c r="BL548" s="18" t="s">
        <v>318</v>
      </c>
      <c r="BM548" s="145" t="s">
        <v>8606</v>
      </c>
    </row>
    <row r="549" spans="2:65" s="1" customFormat="1" ht="19.5" x14ac:dyDescent="0.2">
      <c r="B549" s="34"/>
      <c r="D549" s="152" t="s">
        <v>668</v>
      </c>
      <c r="F549" s="182" t="s">
        <v>8607</v>
      </c>
      <c r="I549" s="149"/>
      <c r="L549" s="34"/>
      <c r="M549" s="150"/>
      <c r="T549" s="55"/>
      <c r="AT549" s="18" t="s">
        <v>668</v>
      </c>
      <c r="AU549" s="18" t="s">
        <v>90</v>
      </c>
    </row>
    <row r="550" spans="2:65" s="1" customFormat="1" ht="16.5" customHeight="1" x14ac:dyDescent="0.2">
      <c r="B550" s="34"/>
      <c r="C550" s="134" t="s">
        <v>3721</v>
      </c>
      <c r="D550" s="134" t="s">
        <v>313</v>
      </c>
      <c r="E550" s="135" t="s">
        <v>8608</v>
      </c>
      <c r="F550" s="136" t="s">
        <v>8609</v>
      </c>
      <c r="G550" s="137" t="s">
        <v>2033</v>
      </c>
      <c r="H550" s="138">
        <v>2</v>
      </c>
      <c r="I550" s="139"/>
      <c r="J550" s="140">
        <f>ROUND(I550*H550,2)</f>
        <v>0</v>
      </c>
      <c r="K550" s="136" t="s">
        <v>43</v>
      </c>
      <c r="L550" s="34"/>
      <c r="M550" s="141" t="s">
        <v>43</v>
      </c>
      <c r="N550" s="142" t="s">
        <v>52</v>
      </c>
      <c r="P550" s="143">
        <f>O550*H550</f>
        <v>0</v>
      </c>
      <c r="Q550" s="143">
        <v>0</v>
      </c>
      <c r="R550" s="143">
        <f>Q550*H550</f>
        <v>0</v>
      </c>
      <c r="S550" s="143">
        <v>0</v>
      </c>
      <c r="T550" s="144">
        <f>S550*H550</f>
        <v>0</v>
      </c>
      <c r="AR550" s="145" t="s">
        <v>318</v>
      </c>
      <c r="AT550" s="145" t="s">
        <v>313</v>
      </c>
      <c r="AU550" s="145" t="s">
        <v>90</v>
      </c>
      <c r="AY550" s="18" t="s">
        <v>311</v>
      </c>
      <c r="BE550" s="146">
        <f>IF(N550="základní",J550,0)</f>
        <v>0</v>
      </c>
      <c r="BF550" s="146">
        <f>IF(N550="snížená",J550,0)</f>
        <v>0</v>
      </c>
      <c r="BG550" s="146">
        <f>IF(N550="zákl. přenesená",J550,0)</f>
        <v>0</v>
      </c>
      <c r="BH550" s="146">
        <f>IF(N550="sníž. přenesená",J550,0)</f>
        <v>0</v>
      </c>
      <c r="BI550" s="146">
        <f>IF(N550="nulová",J550,0)</f>
        <v>0</v>
      </c>
      <c r="BJ550" s="18" t="s">
        <v>88</v>
      </c>
      <c r="BK550" s="146">
        <f>ROUND(I550*H550,2)</f>
        <v>0</v>
      </c>
      <c r="BL550" s="18" t="s">
        <v>318</v>
      </c>
      <c r="BM550" s="145" t="s">
        <v>8610</v>
      </c>
    </row>
    <row r="551" spans="2:65" s="1" customFormat="1" ht="19.5" x14ac:dyDescent="0.2">
      <c r="B551" s="34"/>
      <c r="D551" s="152" t="s">
        <v>668</v>
      </c>
      <c r="F551" s="182" t="s">
        <v>8611</v>
      </c>
      <c r="I551" s="149"/>
      <c r="L551" s="34"/>
      <c r="M551" s="150"/>
      <c r="T551" s="55"/>
      <c r="AT551" s="18" t="s">
        <v>668</v>
      </c>
      <c r="AU551" s="18" t="s">
        <v>90</v>
      </c>
    </row>
    <row r="552" spans="2:65" s="1" customFormat="1" ht="16.5" customHeight="1" x14ac:dyDescent="0.2">
      <c r="B552" s="34"/>
      <c r="C552" s="134" t="s">
        <v>3725</v>
      </c>
      <c r="D552" s="134" t="s">
        <v>313</v>
      </c>
      <c r="E552" s="135" t="s">
        <v>8612</v>
      </c>
      <c r="F552" s="136" t="s">
        <v>8613</v>
      </c>
      <c r="G552" s="137" t="s">
        <v>2033</v>
      </c>
      <c r="H552" s="138">
        <v>1</v>
      </c>
      <c r="I552" s="139"/>
      <c r="J552" s="140">
        <f>ROUND(I552*H552,2)</f>
        <v>0</v>
      </c>
      <c r="K552" s="136" t="s">
        <v>43</v>
      </c>
      <c r="L552" s="34"/>
      <c r="M552" s="141" t="s">
        <v>43</v>
      </c>
      <c r="N552" s="142" t="s">
        <v>52</v>
      </c>
      <c r="P552" s="143">
        <f>O552*H552</f>
        <v>0</v>
      </c>
      <c r="Q552" s="143">
        <v>0</v>
      </c>
      <c r="R552" s="143">
        <f>Q552*H552</f>
        <v>0</v>
      </c>
      <c r="S552" s="143">
        <v>0</v>
      </c>
      <c r="T552" s="144">
        <f>S552*H552</f>
        <v>0</v>
      </c>
      <c r="AR552" s="145" t="s">
        <v>318</v>
      </c>
      <c r="AT552" s="145" t="s">
        <v>313</v>
      </c>
      <c r="AU552" s="145" t="s">
        <v>90</v>
      </c>
      <c r="AY552" s="18" t="s">
        <v>311</v>
      </c>
      <c r="BE552" s="146">
        <f>IF(N552="základní",J552,0)</f>
        <v>0</v>
      </c>
      <c r="BF552" s="146">
        <f>IF(N552="snížená",J552,0)</f>
        <v>0</v>
      </c>
      <c r="BG552" s="146">
        <f>IF(N552="zákl. přenesená",J552,0)</f>
        <v>0</v>
      </c>
      <c r="BH552" s="146">
        <f>IF(N552="sníž. přenesená",J552,0)</f>
        <v>0</v>
      </c>
      <c r="BI552" s="146">
        <f>IF(N552="nulová",J552,0)</f>
        <v>0</v>
      </c>
      <c r="BJ552" s="18" t="s">
        <v>88</v>
      </c>
      <c r="BK552" s="146">
        <f>ROUND(I552*H552,2)</f>
        <v>0</v>
      </c>
      <c r="BL552" s="18" t="s">
        <v>318</v>
      </c>
      <c r="BM552" s="145" t="s">
        <v>8614</v>
      </c>
    </row>
    <row r="553" spans="2:65" s="1" customFormat="1" ht="19.5" x14ac:dyDescent="0.2">
      <c r="B553" s="34"/>
      <c r="D553" s="152" t="s">
        <v>668</v>
      </c>
      <c r="F553" s="182" t="s">
        <v>8615</v>
      </c>
      <c r="I553" s="149"/>
      <c r="L553" s="34"/>
      <c r="M553" s="150"/>
      <c r="T553" s="55"/>
      <c r="AT553" s="18" t="s">
        <v>668</v>
      </c>
      <c r="AU553" s="18" t="s">
        <v>90</v>
      </c>
    </row>
    <row r="554" spans="2:65" s="11" customFormat="1" ht="22.9" customHeight="1" x14ac:dyDescent="0.2">
      <c r="B554" s="122"/>
      <c r="D554" s="123" t="s">
        <v>80</v>
      </c>
      <c r="E554" s="132" t="s">
        <v>7412</v>
      </c>
      <c r="F554" s="132" t="s">
        <v>7940</v>
      </c>
      <c r="I554" s="125"/>
      <c r="J554" s="133">
        <f>BK554</f>
        <v>0</v>
      </c>
      <c r="L554" s="122"/>
      <c r="M554" s="127"/>
      <c r="P554" s="128">
        <f>SUM(P555:P569)</f>
        <v>0</v>
      </c>
      <c r="R554" s="128">
        <f>SUM(R555:R569)</f>
        <v>0</v>
      </c>
      <c r="T554" s="129">
        <f>SUM(T555:T569)</f>
        <v>0</v>
      </c>
      <c r="AR554" s="123" t="s">
        <v>88</v>
      </c>
      <c r="AT554" s="130" t="s">
        <v>80</v>
      </c>
      <c r="AU554" s="130" t="s">
        <v>88</v>
      </c>
      <c r="AY554" s="123" t="s">
        <v>311</v>
      </c>
      <c r="BK554" s="131">
        <f>SUM(BK555:BK569)</f>
        <v>0</v>
      </c>
    </row>
    <row r="555" spans="2:65" s="1" customFormat="1" ht="24.2" customHeight="1" x14ac:dyDescent="0.2">
      <c r="B555" s="34"/>
      <c r="C555" s="134" t="s">
        <v>3733</v>
      </c>
      <c r="D555" s="134" t="s">
        <v>313</v>
      </c>
      <c r="E555" s="135" t="s">
        <v>8616</v>
      </c>
      <c r="F555" s="136" t="s">
        <v>8617</v>
      </c>
      <c r="G555" s="137" t="s">
        <v>2109</v>
      </c>
      <c r="H555" s="138">
        <v>4</v>
      </c>
      <c r="I555" s="139"/>
      <c r="J555" s="140">
        <f>ROUND(I555*H555,2)</f>
        <v>0</v>
      </c>
      <c r="K555" s="136" t="s">
        <v>43</v>
      </c>
      <c r="L555" s="34"/>
      <c r="M555" s="141" t="s">
        <v>43</v>
      </c>
      <c r="N555" s="142" t="s">
        <v>52</v>
      </c>
      <c r="P555" s="143">
        <f>O555*H555</f>
        <v>0</v>
      </c>
      <c r="Q555" s="143">
        <v>0</v>
      </c>
      <c r="R555" s="143">
        <f>Q555*H555</f>
        <v>0</v>
      </c>
      <c r="S555" s="143">
        <v>0</v>
      </c>
      <c r="T555" s="144">
        <f>S555*H555</f>
        <v>0</v>
      </c>
      <c r="AR555" s="145" t="s">
        <v>318</v>
      </c>
      <c r="AT555" s="145" t="s">
        <v>313</v>
      </c>
      <c r="AU555" s="145" t="s">
        <v>90</v>
      </c>
      <c r="AY555" s="18" t="s">
        <v>311</v>
      </c>
      <c r="BE555" s="146">
        <f>IF(N555="základní",J555,0)</f>
        <v>0</v>
      </c>
      <c r="BF555" s="146">
        <f>IF(N555="snížená",J555,0)</f>
        <v>0</v>
      </c>
      <c r="BG555" s="146">
        <f>IF(N555="zákl. přenesená",J555,0)</f>
        <v>0</v>
      </c>
      <c r="BH555" s="146">
        <f>IF(N555="sníž. přenesená",J555,0)</f>
        <v>0</v>
      </c>
      <c r="BI555" s="146">
        <f>IF(N555="nulová",J555,0)</f>
        <v>0</v>
      </c>
      <c r="BJ555" s="18" t="s">
        <v>88</v>
      </c>
      <c r="BK555" s="146">
        <f>ROUND(I555*H555,2)</f>
        <v>0</v>
      </c>
      <c r="BL555" s="18" t="s">
        <v>318</v>
      </c>
      <c r="BM555" s="145" t="s">
        <v>8618</v>
      </c>
    </row>
    <row r="556" spans="2:65" s="1" customFormat="1" ht="24.2" customHeight="1" x14ac:dyDescent="0.2">
      <c r="B556" s="34"/>
      <c r="C556" s="134" t="s">
        <v>8209</v>
      </c>
      <c r="D556" s="134" t="s">
        <v>313</v>
      </c>
      <c r="E556" s="135" t="s">
        <v>8619</v>
      </c>
      <c r="F556" s="136" t="s">
        <v>8084</v>
      </c>
      <c r="G556" s="137" t="s">
        <v>2109</v>
      </c>
      <c r="H556" s="138">
        <v>8</v>
      </c>
      <c r="I556" s="139"/>
      <c r="J556" s="140">
        <f>ROUND(I556*H556,2)</f>
        <v>0</v>
      </c>
      <c r="K556" s="136" t="s">
        <v>43</v>
      </c>
      <c r="L556" s="34"/>
      <c r="M556" s="141" t="s">
        <v>43</v>
      </c>
      <c r="N556" s="142" t="s">
        <v>52</v>
      </c>
      <c r="P556" s="143">
        <f>O556*H556</f>
        <v>0</v>
      </c>
      <c r="Q556" s="143">
        <v>0</v>
      </c>
      <c r="R556" s="143">
        <f>Q556*H556</f>
        <v>0</v>
      </c>
      <c r="S556" s="143">
        <v>0</v>
      </c>
      <c r="T556" s="144">
        <f>S556*H556</f>
        <v>0</v>
      </c>
      <c r="AR556" s="145" t="s">
        <v>318</v>
      </c>
      <c r="AT556" s="145" t="s">
        <v>313</v>
      </c>
      <c r="AU556" s="145" t="s">
        <v>90</v>
      </c>
      <c r="AY556" s="18" t="s">
        <v>311</v>
      </c>
      <c r="BE556" s="146">
        <f>IF(N556="základní",J556,0)</f>
        <v>0</v>
      </c>
      <c r="BF556" s="146">
        <f>IF(N556="snížená",J556,0)</f>
        <v>0</v>
      </c>
      <c r="BG556" s="146">
        <f>IF(N556="zákl. přenesená",J556,0)</f>
        <v>0</v>
      </c>
      <c r="BH556" s="146">
        <f>IF(N556="sníž. přenesená",J556,0)</f>
        <v>0</v>
      </c>
      <c r="BI556" s="146">
        <f>IF(N556="nulová",J556,0)</f>
        <v>0</v>
      </c>
      <c r="BJ556" s="18" t="s">
        <v>88</v>
      </c>
      <c r="BK556" s="146">
        <f>ROUND(I556*H556,2)</f>
        <v>0</v>
      </c>
      <c r="BL556" s="18" t="s">
        <v>318</v>
      </c>
      <c r="BM556" s="145" t="s">
        <v>8620</v>
      </c>
    </row>
    <row r="557" spans="2:65" s="1" customFormat="1" ht="24.2" customHeight="1" x14ac:dyDescent="0.2">
      <c r="B557" s="34"/>
      <c r="C557" s="134" t="s">
        <v>8621</v>
      </c>
      <c r="D557" s="134" t="s">
        <v>313</v>
      </c>
      <c r="E557" s="135" t="s">
        <v>8622</v>
      </c>
      <c r="F557" s="136" t="s">
        <v>8623</v>
      </c>
      <c r="G557" s="137" t="s">
        <v>2109</v>
      </c>
      <c r="H557" s="138">
        <v>2</v>
      </c>
      <c r="I557" s="139"/>
      <c r="J557" s="140">
        <f>ROUND(I557*H557,2)</f>
        <v>0</v>
      </c>
      <c r="K557" s="136" t="s">
        <v>43</v>
      </c>
      <c r="L557" s="34"/>
      <c r="M557" s="141" t="s">
        <v>43</v>
      </c>
      <c r="N557" s="142" t="s">
        <v>52</v>
      </c>
      <c r="P557" s="143">
        <f>O557*H557</f>
        <v>0</v>
      </c>
      <c r="Q557" s="143">
        <v>0</v>
      </c>
      <c r="R557" s="143">
        <f>Q557*H557</f>
        <v>0</v>
      </c>
      <c r="S557" s="143">
        <v>0</v>
      </c>
      <c r="T557" s="144">
        <f>S557*H557</f>
        <v>0</v>
      </c>
      <c r="AR557" s="145" t="s">
        <v>318</v>
      </c>
      <c r="AT557" s="145" t="s">
        <v>313</v>
      </c>
      <c r="AU557" s="145" t="s">
        <v>90</v>
      </c>
      <c r="AY557" s="18" t="s">
        <v>311</v>
      </c>
      <c r="BE557" s="146">
        <f>IF(N557="základní",J557,0)</f>
        <v>0</v>
      </c>
      <c r="BF557" s="146">
        <f>IF(N557="snížená",J557,0)</f>
        <v>0</v>
      </c>
      <c r="BG557" s="146">
        <f>IF(N557="zákl. přenesená",J557,0)</f>
        <v>0</v>
      </c>
      <c r="BH557" s="146">
        <f>IF(N557="sníž. přenesená",J557,0)</f>
        <v>0</v>
      </c>
      <c r="BI557" s="146">
        <f>IF(N557="nulová",J557,0)</f>
        <v>0</v>
      </c>
      <c r="BJ557" s="18" t="s">
        <v>88</v>
      </c>
      <c r="BK557" s="146">
        <f>ROUND(I557*H557,2)</f>
        <v>0</v>
      </c>
      <c r="BL557" s="18" t="s">
        <v>318</v>
      </c>
      <c r="BM557" s="145" t="s">
        <v>8624</v>
      </c>
    </row>
    <row r="558" spans="2:65" s="1" customFormat="1" ht="16.5" customHeight="1" x14ac:dyDescent="0.2">
      <c r="B558" s="34"/>
      <c r="C558" s="134" t="s">
        <v>3654</v>
      </c>
      <c r="D558" s="134" t="s">
        <v>313</v>
      </c>
      <c r="E558" s="135" t="s">
        <v>8625</v>
      </c>
      <c r="F558" s="136" t="s">
        <v>8626</v>
      </c>
      <c r="G558" s="137" t="s">
        <v>2033</v>
      </c>
      <c r="H558" s="138">
        <v>1</v>
      </c>
      <c r="I558" s="139"/>
      <c r="J558" s="140">
        <f>ROUND(I558*H558,2)</f>
        <v>0</v>
      </c>
      <c r="K558" s="136" t="s">
        <v>43</v>
      </c>
      <c r="L558" s="34"/>
      <c r="M558" s="141" t="s">
        <v>43</v>
      </c>
      <c r="N558" s="142" t="s">
        <v>52</v>
      </c>
      <c r="P558" s="143">
        <f>O558*H558</f>
        <v>0</v>
      </c>
      <c r="Q558" s="143">
        <v>0</v>
      </c>
      <c r="R558" s="143">
        <f>Q558*H558</f>
        <v>0</v>
      </c>
      <c r="S558" s="143">
        <v>0</v>
      </c>
      <c r="T558" s="144">
        <f>S558*H558</f>
        <v>0</v>
      </c>
      <c r="AR558" s="145" t="s">
        <v>318</v>
      </c>
      <c r="AT558" s="145" t="s">
        <v>313</v>
      </c>
      <c r="AU558" s="145" t="s">
        <v>90</v>
      </c>
      <c r="AY558" s="18" t="s">
        <v>311</v>
      </c>
      <c r="BE558" s="146">
        <f>IF(N558="základní",J558,0)</f>
        <v>0</v>
      </c>
      <c r="BF558" s="146">
        <f>IF(N558="snížená",J558,0)</f>
        <v>0</v>
      </c>
      <c r="BG558" s="146">
        <f>IF(N558="zákl. přenesená",J558,0)</f>
        <v>0</v>
      </c>
      <c r="BH558" s="146">
        <f>IF(N558="sníž. přenesená",J558,0)</f>
        <v>0</v>
      </c>
      <c r="BI558" s="146">
        <f>IF(N558="nulová",J558,0)</f>
        <v>0</v>
      </c>
      <c r="BJ558" s="18" t="s">
        <v>88</v>
      </c>
      <c r="BK558" s="146">
        <f>ROUND(I558*H558,2)</f>
        <v>0</v>
      </c>
      <c r="BL558" s="18" t="s">
        <v>318</v>
      </c>
      <c r="BM558" s="145" t="s">
        <v>8627</v>
      </c>
    </row>
    <row r="559" spans="2:65" s="1" customFormat="1" ht="16.5" customHeight="1" x14ac:dyDescent="0.2">
      <c r="B559" s="34"/>
      <c r="C559" s="134" t="s">
        <v>3660</v>
      </c>
      <c r="D559" s="134" t="s">
        <v>313</v>
      </c>
      <c r="E559" s="135" t="s">
        <v>8628</v>
      </c>
      <c r="F559" s="136" t="s">
        <v>8629</v>
      </c>
      <c r="G559" s="137" t="s">
        <v>2033</v>
      </c>
      <c r="H559" s="138">
        <v>1</v>
      </c>
      <c r="I559" s="139"/>
      <c r="J559" s="140">
        <f>ROUND(I559*H559,2)</f>
        <v>0</v>
      </c>
      <c r="K559" s="136" t="s">
        <v>43</v>
      </c>
      <c r="L559" s="34"/>
      <c r="M559" s="141" t="s">
        <v>43</v>
      </c>
      <c r="N559" s="142" t="s">
        <v>52</v>
      </c>
      <c r="P559" s="143">
        <f>O559*H559</f>
        <v>0</v>
      </c>
      <c r="Q559" s="143">
        <v>0</v>
      </c>
      <c r="R559" s="143">
        <f>Q559*H559</f>
        <v>0</v>
      </c>
      <c r="S559" s="143">
        <v>0</v>
      </c>
      <c r="T559" s="144">
        <f>S559*H559</f>
        <v>0</v>
      </c>
      <c r="AR559" s="145" t="s">
        <v>318</v>
      </c>
      <c r="AT559" s="145" t="s">
        <v>313</v>
      </c>
      <c r="AU559" s="145" t="s">
        <v>90</v>
      </c>
      <c r="AY559" s="18" t="s">
        <v>311</v>
      </c>
      <c r="BE559" s="146">
        <f>IF(N559="základní",J559,0)</f>
        <v>0</v>
      </c>
      <c r="BF559" s="146">
        <f>IF(N559="snížená",J559,0)</f>
        <v>0</v>
      </c>
      <c r="BG559" s="146">
        <f>IF(N559="zákl. přenesená",J559,0)</f>
        <v>0</v>
      </c>
      <c r="BH559" s="146">
        <f>IF(N559="sníž. přenesená",J559,0)</f>
        <v>0</v>
      </c>
      <c r="BI559" s="146">
        <f>IF(N559="nulová",J559,0)</f>
        <v>0</v>
      </c>
      <c r="BJ559" s="18" t="s">
        <v>88</v>
      </c>
      <c r="BK559" s="146">
        <f>ROUND(I559*H559,2)</f>
        <v>0</v>
      </c>
      <c r="BL559" s="18" t="s">
        <v>318</v>
      </c>
      <c r="BM559" s="145" t="s">
        <v>8630</v>
      </c>
    </row>
    <row r="560" spans="2:65" s="1" customFormat="1" ht="19.5" x14ac:dyDescent="0.2">
      <c r="B560" s="34"/>
      <c r="D560" s="152" t="s">
        <v>668</v>
      </c>
      <c r="F560" s="182" t="s">
        <v>8631</v>
      </c>
      <c r="I560" s="149"/>
      <c r="L560" s="34"/>
      <c r="M560" s="150"/>
      <c r="T560" s="55"/>
      <c r="AT560" s="18" t="s">
        <v>668</v>
      </c>
      <c r="AU560" s="18" t="s">
        <v>90</v>
      </c>
    </row>
    <row r="561" spans="2:65" s="1" customFormat="1" ht="16.5" customHeight="1" x14ac:dyDescent="0.2">
      <c r="B561" s="34"/>
      <c r="C561" s="134" t="s">
        <v>3711</v>
      </c>
      <c r="D561" s="134" t="s">
        <v>313</v>
      </c>
      <c r="E561" s="135" t="s">
        <v>8632</v>
      </c>
      <c r="F561" s="136" t="s">
        <v>8383</v>
      </c>
      <c r="G561" s="137" t="s">
        <v>2109</v>
      </c>
      <c r="H561" s="138">
        <v>16</v>
      </c>
      <c r="I561" s="139"/>
      <c r="J561" s="140">
        <f>ROUND(I561*H561,2)</f>
        <v>0</v>
      </c>
      <c r="K561" s="136" t="s">
        <v>43</v>
      </c>
      <c r="L561" s="34"/>
      <c r="M561" s="141" t="s">
        <v>43</v>
      </c>
      <c r="N561" s="142" t="s">
        <v>52</v>
      </c>
      <c r="P561" s="143">
        <f>O561*H561</f>
        <v>0</v>
      </c>
      <c r="Q561" s="143">
        <v>0</v>
      </c>
      <c r="R561" s="143">
        <f>Q561*H561</f>
        <v>0</v>
      </c>
      <c r="S561" s="143">
        <v>0</v>
      </c>
      <c r="T561" s="144">
        <f>S561*H561</f>
        <v>0</v>
      </c>
      <c r="AR561" s="145" t="s">
        <v>318</v>
      </c>
      <c r="AT561" s="145" t="s">
        <v>313</v>
      </c>
      <c r="AU561" s="145" t="s">
        <v>90</v>
      </c>
      <c r="AY561" s="18" t="s">
        <v>311</v>
      </c>
      <c r="BE561" s="146">
        <f>IF(N561="základní",J561,0)</f>
        <v>0</v>
      </c>
      <c r="BF561" s="146">
        <f>IF(N561="snížená",J561,0)</f>
        <v>0</v>
      </c>
      <c r="BG561" s="146">
        <f>IF(N561="zákl. přenesená",J561,0)</f>
        <v>0</v>
      </c>
      <c r="BH561" s="146">
        <f>IF(N561="sníž. přenesená",J561,0)</f>
        <v>0</v>
      </c>
      <c r="BI561" s="146">
        <f>IF(N561="nulová",J561,0)</f>
        <v>0</v>
      </c>
      <c r="BJ561" s="18" t="s">
        <v>88</v>
      </c>
      <c r="BK561" s="146">
        <f>ROUND(I561*H561,2)</f>
        <v>0</v>
      </c>
      <c r="BL561" s="18" t="s">
        <v>318</v>
      </c>
      <c r="BM561" s="145" t="s">
        <v>8633</v>
      </c>
    </row>
    <row r="562" spans="2:65" s="1" customFormat="1" ht="16.5" customHeight="1" x14ac:dyDescent="0.2">
      <c r="B562" s="34"/>
      <c r="C562" s="134" t="s">
        <v>3716</v>
      </c>
      <c r="D562" s="134" t="s">
        <v>313</v>
      </c>
      <c r="E562" s="135" t="s">
        <v>8634</v>
      </c>
      <c r="F562" s="136" t="s">
        <v>8086</v>
      </c>
      <c r="G562" s="137" t="s">
        <v>2109</v>
      </c>
      <c r="H562" s="138">
        <v>2</v>
      </c>
      <c r="I562" s="139"/>
      <c r="J562" s="140">
        <f>ROUND(I562*H562,2)</f>
        <v>0</v>
      </c>
      <c r="K562" s="136" t="s">
        <v>43</v>
      </c>
      <c r="L562" s="34"/>
      <c r="M562" s="141" t="s">
        <v>43</v>
      </c>
      <c r="N562" s="142" t="s">
        <v>52</v>
      </c>
      <c r="P562" s="143">
        <f>O562*H562</f>
        <v>0</v>
      </c>
      <c r="Q562" s="143">
        <v>0</v>
      </c>
      <c r="R562" s="143">
        <f>Q562*H562</f>
        <v>0</v>
      </c>
      <c r="S562" s="143">
        <v>0</v>
      </c>
      <c r="T562" s="144">
        <f>S562*H562</f>
        <v>0</v>
      </c>
      <c r="AR562" s="145" t="s">
        <v>318</v>
      </c>
      <c r="AT562" s="145" t="s">
        <v>313</v>
      </c>
      <c r="AU562" s="145" t="s">
        <v>90</v>
      </c>
      <c r="AY562" s="18" t="s">
        <v>311</v>
      </c>
      <c r="BE562" s="146">
        <f>IF(N562="základní",J562,0)</f>
        <v>0</v>
      </c>
      <c r="BF562" s="146">
        <f>IF(N562="snížená",J562,0)</f>
        <v>0</v>
      </c>
      <c r="BG562" s="146">
        <f>IF(N562="zákl. přenesená",J562,0)</f>
        <v>0</v>
      </c>
      <c r="BH562" s="146">
        <f>IF(N562="sníž. přenesená",J562,0)</f>
        <v>0</v>
      </c>
      <c r="BI562" s="146">
        <f>IF(N562="nulová",J562,0)</f>
        <v>0</v>
      </c>
      <c r="BJ562" s="18" t="s">
        <v>88</v>
      </c>
      <c r="BK562" s="146">
        <f>ROUND(I562*H562,2)</f>
        <v>0</v>
      </c>
      <c r="BL562" s="18" t="s">
        <v>318</v>
      </c>
      <c r="BM562" s="145" t="s">
        <v>8635</v>
      </c>
    </row>
    <row r="563" spans="2:65" s="1" customFormat="1" ht="16.5" customHeight="1" x14ac:dyDescent="0.2">
      <c r="B563" s="34"/>
      <c r="C563" s="134" t="s">
        <v>2910</v>
      </c>
      <c r="D563" s="134" t="s">
        <v>313</v>
      </c>
      <c r="E563" s="135" t="s">
        <v>8636</v>
      </c>
      <c r="F563" s="136" t="s">
        <v>8088</v>
      </c>
      <c r="G563" s="137" t="s">
        <v>2033</v>
      </c>
      <c r="H563" s="138">
        <v>4</v>
      </c>
      <c r="I563" s="139"/>
      <c r="J563" s="140">
        <f>ROUND(I563*H563,2)</f>
        <v>0</v>
      </c>
      <c r="K563" s="136" t="s">
        <v>43</v>
      </c>
      <c r="L563" s="34"/>
      <c r="M563" s="141" t="s">
        <v>43</v>
      </c>
      <c r="N563" s="142" t="s">
        <v>52</v>
      </c>
      <c r="P563" s="143">
        <f>O563*H563</f>
        <v>0</v>
      </c>
      <c r="Q563" s="143">
        <v>0</v>
      </c>
      <c r="R563" s="143">
        <f>Q563*H563</f>
        <v>0</v>
      </c>
      <c r="S563" s="143">
        <v>0</v>
      </c>
      <c r="T563" s="144">
        <f>S563*H563</f>
        <v>0</v>
      </c>
      <c r="AR563" s="145" t="s">
        <v>318</v>
      </c>
      <c r="AT563" s="145" t="s">
        <v>313</v>
      </c>
      <c r="AU563" s="145" t="s">
        <v>90</v>
      </c>
      <c r="AY563" s="18" t="s">
        <v>311</v>
      </c>
      <c r="BE563" s="146">
        <f>IF(N563="základní",J563,0)</f>
        <v>0</v>
      </c>
      <c r="BF563" s="146">
        <f>IF(N563="snížená",J563,0)</f>
        <v>0</v>
      </c>
      <c r="BG563" s="146">
        <f>IF(N563="zákl. přenesená",J563,0)</f>
        <v>0</v>
      </c>
      <c r="BH563" s="146">
        <f>IF(N563="sníž. přenesená",J563,0)</f>
        <v>0</v>
      </c>
      <c r="BI563" s="146">
        <f>IF(N563="nulová",J563,0)</f>
        <v>0</v>
      </c>
      <c r="BJ563" s="18" t="s">
        <v>88</v>
      </c>
      <c r="BK563" s="146">
        <f>ROUND(I563*H563,2)</f>
        <v>0</v>
      </c>
      <c r="BL563" s="18" t="s">
        <v>318</v>
      </c>
      <c r="BM563" s="145" t="s">
        <v>8637</v>
      </c>
    </row>
    <row r="564" spans="2:65" s="1" customFormat="1" ht="19.5" x14ac:dyDescent="0.2">
      <c r="B564" s="34"/>
      <c r="D564" s="152" t="s">
        <v>668</v>
      </c>
      <c r="F564" s="182" t="s">
        <v>8638</v>
      </c>
      <c r="I564" s="149"/>
      <c r="L564" s="34"/>
      <c r="M564" s="150"/>
      <c r="T564" s="55"/>
      <c r="AT564" s="18" t="s">
        <v>668</v>
      </c>
      <c r="AU564" s="18" t="s">
        <v>90</v>
      </c>
    </row>
    <row r="565" spans="2:65" s="1" customFormat="1" ht="16.5" customHeight="1" x14ac:dyDescent="0.2">
      <c r="B565" s="34"/>
      <c r="C565" s="134" t="s">
        <v>2916</v>
      </c>
      <c r="D565" s="134" t="s">
        <v>313</v>
      </c>
      <c r="E565" s="135" t="s">
        <v>8639</v>
      </c>
      <c r="F565" s="136" t="s">
        <v>8640</v>
      </c>
      <c r="G565" s="137" t="s">
        <v>2109</v>
      </c>
      <c r="H565" s="138">
        <v>1</v>
      </c>
      <c r="I565" s="139"/>
      <c r="J565" s="140">
        <f>ROUND(I565*H565,2)</f>
        <v>0</v>
      </c>
      <c r="K565" s="136" t="s">
        <v>43</v>
      </c>
      <c r="L565" s="34"/>
      <c r="M565" s="141" t="s">
        <v>43</v>
      </c>
      <c r="N565" s="142" t="s">
        <v>52</v>
      </c>
      <c r="P565" s="143">
        <f>O565*H565</f>
        <v>0</v>
      </c>
      <c r="Q565" s="143">
        <v>0</v>
      </c>
      <c r="R565" s="143">
        <f>Q565*H565</f>
        <v>0</v>
      </c>
      <c r="S565" s="143">
        <v>0</v>
      </c>
      <c r="T565" s="144">
        <f>S565*H565</f>
        <v>0</v>
      </c>
      <c r="AR565" s="145" t="s">
        <v>318</v>
      </c>
      <c r="AT565" s="145" t="s">
        <v>313</v>
      </c>
      <c r="AU565" s="145" t="s">
        <v>90</v>
      </c>
      <c r="AY565" s="18" t="s">
        <v>311</v>
      </c>
      <c r="BE565" s="146">
        <f>IF(N565="základní",J565,0)</f>
        <v>0</v>
      </c>
      <c r="BF565" s="146">
        <f>IF(N565="snížená",J565,0)</f>
        <v>0</v>
      </c>
      <c r="BG565" s="146">
        <f>IF(N565="zákl. přenesená",J565,0)</f>
        <v>0</v>
      </c>
      <c r="BH565" s="146">
        <f>IF(N565="sníž. přenesená",J565,0)</f>
        <v>0</v>
      </c>
      <c r="BI565" s="146">
        <f>IF(N565="nulová",J565,0)</f>
        <v>0</v>
      </c>
      <c r="BJ565" s="18" t="s">
        <v>88</v>
      </c>
      <c r="BK565" s="146">
        <f>ROUND(I565*H565,2)</f>
        <v>0</v>
      </c>
      <c r="BL565" s="18" t="s">
        <v>318</v>
      </c>
      <c r="BM565" s="145" t="s">
        <v>8641</v>
      </c>
    </row>
    <row r="566" spans="2:65" s="1" customFormat="1" ht="21.75" customHeight="1" x14ac:dyDescent="0.2">
      <c r="B566" s="34"/>
      <c r="C566" s="134" t="s">
        <v>3662</v>
      </c>
      <c r="D566" s="134" t="s">
        <v>313</v>
      </c>
      <c r="E566" s="135" t="s">
        <v>8642</v>
      </c>
      <c r="F566" s="136" t="s">
        <v>8643</v>
      </c>
      <c r="G566" s="137" t="s">
        <v>2109</v>
      </c>
      <c r="H566" s="138">
        <v>2</v>
      </c>
      <c r="I566" s="139"/>
      <c r="J566" s="140">
        <f>ROUND(I566*H566,2)</f>
        <v>0</v>
      </c>
      <c r="K566" s="136" t="s">
        <v>43</v>
      </c>
      <c r="L566" s="34"/>
      <c r="M566" s="141" t="s">
        <v>43</v>
      </c>
      <c r="N566" s="142" t="s">
        <v>52</v>
      </c>
      <c r="P566" s="143">
        <f>O566*H566</f>
        <v>0</v>
      </c>
      <c r="Q566" s="143">
        <v>0</v>
      </c>
      <c r="R566" s="143">
        <f>Q566*H566</f>
        <v>0</v>
      </c>
      <c r="S566" s="143">
        <v>0</v>
      </c>
      <c r="T566" s="144">
        <f>S566*H566</f>
        <v>0</v>
      </c>
      <c r="AR566" s="145" t="s">
        <v>318</v>
      </c>
      <c r="AT566" s="145" t="s">
        <v>313</v>
      </c>
      <c r="AU566" s="145" t="s">
        <v>90</v>
      </c>
      <c r="AY566" s="18" t="s">
        <v>311</v>
      </c>
      <c r="BE566" s="146">
        <f>IF(N566="základní",J566,0)</f>
        <v>0</v>
      </c>
      <c r="BF566" s="146">
        <f>IF(N566="snížená",J566,0)</f>
        <v>0</v>
      </c>
      <c r="BG566" s="146">
        <f>IF(N566="zákl. přenesená",J566,0)</f>
        <v>0</v>
      </c>
      <c r="BH566" s="146">
        <f>IF(N566="sníž. přenesená",J566,0)</f>
        <v>0</v>
      </c>
      <c r="BI566" s="146">
        <f>IF(N566="nulová",J566,0)</f>
        <v>0</v>
      </c>
      <c r="BJ566" s="18" t="s">
        <v>88</v>
      </c>
      <c r="BK566" s="146">
        <f>ROUND(I566*H566,2)</f>
        <v>0</v>
      </c>
      <c r="BL566" s="18" t="s">
        <v>318</v>
      </c>
      <c r="BM566" s="145" t="s">
        <v>8644</v>
      </c>
    </row>
    <row r="567" spans="2:65" s="1" customFormat="1" ht="16.5" customHeight="1" x14ac:dyDescent="0.2">
      <c r="B567" s="34"/>
      <c r="C567" s="134" t="s">
        <v>3644</v>
      </c>
      <c r="D567" s="134" t="s">
        <v>313</v>
      </c>
      <c r="E567" s="135" t="s">
        <v>8645</v>
      </c>
      <c r="F567" s="136" t="s">
        <v>8646</v>
      </c>
      <c r="G567" s="137" t="s">
        <v>2109</v>
      </c>
      <c r="H567" s="138">
        <v>2</v>
      </c>
      <c r="I567" s="139"/>
      <c r="J567" s="140">
        <f>ROUND(I567*H567,2)</f>
        <v>0</v>
      </c>
      <c r="K567" s="136" t="s">
        <v>43</v>
      </c>
      <c r="L567" s="34"/>
      <c r="M567" s="141" t="s">
        <v>43</v>
      </c>
      <c r="N567" s="142" t="s">
        <v>52</v>
      </c>
      <c r="P567" s="143">
        <f>O567*H567</f>
        <v>0</v>
      </c>
      <c r="Q567" s="143">
        <v>0</v>
      </c>
      <c r="R567" s="143">
        <f>Q567*H567</f>
        <v>0</v>
      </c>
      <c r="S567" s="143">
        <v>0</v>
      </c>
      <c r="T567" s="144">
        <f>S567*H567</f>
        <v>0</v>
      </c>
      <c r="AR567" s="145" t="s">
        <v>318</v>
      </c>
      <c r="AT567" s="145" t="s">
        <v>313</v>
      </c>
      <c r="AU567" s="145" t="s">
        <v>90</v>
      </c>
      <c r="AY567" s="18" t="s">
        <v>311</v>
      </c>
      <c r="BE567" s="146">
        <f>IF(N567="základní",J567,0)</f>
        <v>0</v>
      </c>
      <c r="BF567" s="146">
        <f>IF(N567="snížená",J567,0)</f>
        <v>0</v>
      </c>
      <c r="BG567" s="146">
        <f>IF(N567="zákl. přenesená",J567,0)</f>
        <v>0</v>
      </c>
      <c r="BH567" s="146">
        <f>IF(N567="sníž. přenesená",J567,0)</f>
        <v>0</v>
      </c>
      <c r="BI567" s="146">
        <f>IF(N567="nulová",J567,0)</f>
        <v>0</v>
      </c>
      <c r="BJ567" s="18" t="s">
        <v>88</v>
      </c>
      <c r="BK567" s="146">
        <f>ROUND(I567*H567,2)</f>
        <v>0</v>
      </c>
      <c r="BL567" s="18" t="s">
        <v>318</v>
      </c>
      <c r="BM567" s="145" t="s">
        <v>8647</v>
      </c>
    </row>
    <row r="568" spans="2:65" s="1" customFormat="1" ht="21.75" customHeight="1" x14ac:dyDescent="0.2">
      <c r="B568" s="34"/>
      <c r="C568" s="134" t="s">
        <v>3649</v>
      </c>
      <c r="D568" s="134" t="s">
        <v>313</v>
      </c>
      <c r="E568" s="135" t="s">
        <v>8648</v>
      </c>
      <c r="F568" s="136" t="s">
        <v>8649</v>
      </c>
      <c r="G568" s="137" t="s">
        <v>2033</v>
      </c>
      <c r="H568" s="138">
        <v>2</v>
      </c>
      <c r="I568" s="139"/>
      <c r="J568" s="140">
        <f>ROUND(I568*H568,2)</f>
        <v>0</v>
      </c>
      <c r="K568" s="136" t="s">
        <v>43</v>
      </c>
      <c r="L568" s="34"/>
      <c r="M568" s="141" t="s">
        <v>43</v>
      </c>
      <c r="N568" s="142" t="s">
        <v>52</v>
      </c>
      <c r="P568" s="143">
        <f>O568*H568</f>
        <v>0</v>
      </c>
      <c r="Q568" s="143">
        <v>0</v>
      </c>
      <c r="R568" s="143">
        <f>Q568*H568</f>
        <v>0</v>
      </c>
      <c r="S568" s="143">
        <v>0</v>
      </c>
      <c r="T568" s="144">
        <f>S568*H568</f>
        <v>0</v>
      </c>
      <c r="AR568" s="145" t="s">
        <v>318</v>
      </c>
      <c r="AT568" s="145" t="s">
        <v>313</v>
      </c>
      <c r="AU568" s="145" t="s">
        <v>90</v>
      </c>
      <c r="AY568" s="18" t="s">
        <v>311</v>
      </c>
      <c r="BE568" s="146">
        <f>IF(N568="základní",J568,0)</f>
        <v>0</v>
      </c>
      <c r="BF568" s="146">
        <f>IF(N568="snížená",J568,0)</f>
        <v>0</v>
      </c>
      <c r="BG568" s="146">
        <f>IF(N568="zákl. přenesená",J568,0)</f>
        <v>0</v>
      </c>
      <c r="BH568" s="146">
        <f>IF(N568="sníž. přenesená",J568,0)</f>
        <v>0</v>
      </c>
      <c r="BI568" s="146">
        <f>IF(N568="nulová",J568,0)</f>
        <v>0</v>
      </c>
      <c r="BJ568" s="18" t="s">
        <v>88</v>
      </c>
      <c r="BK568" s="146">
        <f>ROUND(I568*H568,2)</f>
        <v>0</v>
      </c>
      <c r="BL568" s="18" t="s">
        <v>318</v>
      </c>
      <c r="BM568" s="145" t="s">
        <v>8650</v>
      </c>
    </row>
    <row r="569" spans="2:65" s="1" customFormat="1" ht="19.5" x14ac:dyDescent="0.2">
      <c r="B569" s="34"/>
      <c r="D569" s="152" t="s">
        <v>668</v>
      </c>
      <c r="F569" s="182" t="s">
        <v>8651</v>
      </c>
      <c r="I569" s="149"/>
      <c r="L569" s="34"/>
      <c r="M569" s="150"/>
      <c r="T569" s="55"/>
      <c r="AT569" s="18" t="s">
        <v>668</v>
      </c>
      <c r="AU569" s="18" t="s">
        <v>90</v>
      </c>
    </row>
    <row r="570" spans="2:65" s="11" customFormat="1" ht="22.9" customHeight="1" x14ac:dyDescent="0.2">
      <c r="B570" s="122"/>
      <c r="D570" s="123" t="s">
        <v>80</v>
      </c>
      <c r="E570" s="132" t="s">
        <v>8090</v>
      </c>
      <c r="F570" s="132" t="s">
        <v>8091</v>
      </c>
      <c r="I570" s="125"/>
      <c r="J570" s="133">
        <f>BK570</f>
        <v>0</v>
      </c>
      <c r="L570" s="122"/>
      <c r="M570" s="127"/>
      <c r="P570" s="128">
        <f>P571+P581+P638+P664+P687+P697+P706+P714</f>
        <v>0</v>
      </c>
      <c r="R570" s="128">
        <f>R571+R581+R638+R664+R687+R697+R706+R714</f>
        <v>0</v>
      </c>
      <c r="T570" s="129">
        <f>T571+T581+T638+T664+T687+T697+T706+T714</f>
        <v>0</v>
      </c>
      <c r="AR570" s="123" t="s">
        <v>88</v>
      </c>
      <c r="AT570" s="130" t="s">
        <v>80</v>
      </c>
      <c r="AU570" s="130" t="s">
        <v>88</v>
      </c>
      <c r="AY570" s="123" t="s">
        <v>311</v>
      </c>
      <c r="BK570" s="131">
        <f>BK571+BK581+BK638+BK664+BK687+BK697+BK706+BK714</f>
        <v>0</v>
      </c>
    </row>
    <row r="571" spans="2:65" s="11" customFormat="1" ht="20.85" customHeight="1" x14ac:dyDescent="0.2">
      <c r="B571" s="122"/>
      <c r="D571" s="123" t="s">
        <v>80</v>
      </c>
      <c r="E571" s="132" t="s">
        <v>8652</v>
      </c>
      <c r="F571" s="132" t="s">
        <v>8653</v>
      </c>
      <c r="I571" s="125"/>
      <c r="J571" s="133">
        <f>BK571</f>
        <v>0</v>
      </c>
      <c r="L571" s="122"/>
      <c r="M571" s="127"/>
      <c r="P571" s="128">
        <f>SUM(P572:P580)</f>
        <v>0</v>
      </c>
      <c r="R571" s="128">
        <f>SUM(R572:R580)</f>
        <v>0</v>
      </c>
      <c r="T571" s="129">
        <f>SUM(T572:T580)</f>
        <v>0</v>
      </c>
      <c r="AR571" s="123" t="s">
        <v>88</v>
      </c>
      <c r="AT571" s="130" t="s">
        <v>80</v>
      </c>
      <c r="AU571" s="130" t="s">
        <v>90</v>
      </c>
      <c r="AY571" s="123" t="s">
        <v>311</v>
      </c>
      <c r="BK571" s="131">
        <f>SUM(BK572:BK580)</f>
        <v>0</v>
      </c>
    </row>
    <row r="572" spans="2:65" s="1" customFormat="1" ht="16.5" customHeight="1" x14ac:dyDescent="0.2">
      <c r="B572" s="34"/>
      <c r="C572" s="134" t="s">
        <v>2817</v>
      </c>
      <c r="D572" s="134" t="s">
        <v>313</v>
      </c>
      <c r="E572" s="135" t="s">
        <v>8654</v>
      </c>
      <c r="F572" s="136" t="s">
        <v>8655</v>
      </c>
      <c r="G572" s="137" t="s">
        <v>2199</v>
      </c>
      <c r="H572" s="138">
        <v>5</v>
      </c>
      <c r="I572" s="139"/>
      <c r="J572" s="140">
        <f t="shared" ref="J572:J577" si="110">ROUND(I572*H572,2)</f>
        <v>0</v>
      </c>
      <c r="K572" s="136" t="s">
        <v>43</v>
      </c>
      <c r="L572" s="34"/>
      <c r="M572" s="141" t="s">
        <v>43</v>
      </c>
      <c r="N572" s="142" t="s">
        <v>52</v>
      </c>
      <c r="P572" s="143">
        <f t="shared" ref="P572:P577" si="111">O572*H572</f>
        <v>0</v>
      </c>
      <c r="Q572" s="143">
        <v>0</v>
      </c>
      <c r="R572" s="143">
        <f t="shared" ref="R572:R577" si="112">Q572*H572</f>
        <v>0</v>
      </c>
      <c r="S572" s="143">
        <v>0</v>
      </c>
      <c r="T572" s="144">
        <f t="shared" ref="T572:T577" si="113">S572*H572</f>
        <v>0</v>
      </c>
      <c r="AR572" s="145" t="s">
        <v>318</v>
      </c>
      <c r="AT572" s="145" t="s">
        <v>313</v>
      </c>
      <c r="AU572" s="145" t="s">
        <v>96</v>
      </c>
      <c r="AY572" s="18" t="s">
        <v>311</v>
      </c>
      <c r="BE572" s="146">
        <f t="shared" ref="BE572:BE577" si="114">IF(N572="základní",J572,0)</f>
        <v>0</v>
      </c>
      <c r="BF572" s="146">
        <f t="shared" ref="BF572:BF577" si="115">IF(N572="snížená",J572,0)</f>
        <v>0</v>
      </c>
      <c r="BG572" s="146">
        <f t="shared" ref="BG572:BG577" si="116">IF(N572="zákl. přenesená",J572,0)</f>
        <v>0</v>
      </c>
      <c r="BH572" s="146">
        <f t="shared" ref="BH572:BH577" si="117">IF(N572="sníž. přenesená",J572,0)</f>
        <v>0</v>
      </c>
      <c r="BI572" s="146">
        <f t="shared" ref="BI572:BI577" si="118">IF(N572="nulová",J572,0)</f>
        <v>0</v>
      </c>
      <c r="BJ572" s="18" t="s">
        <v>88</v>
      </c>
      <c r="BK572" s="146">
        <f t="shared" ref="BK572:BK577" si="119">ROUND(I572*H572,2)</f>
        <v>0</v>
      </c>
      <c r="BL572" s="18" t="s">
        <v>318</v>
      </c>
      <c r="BM572" s="145" t="s">
        <v>8656</v>
      </c>
    </row>
    <row r="573" spans="2:65" s="1" customFormat="1" ht="16.5" customHeight="1" x14ac:dyDescent="0.2">
      <c r="B573" s="34"/>
      <c r="C573" s="134" t="s">
        <v>2845</v>
      </c>
      <c r="D573" s="134" t="s">
        <v>313</v>
      </c>
      <c r="E573" s="135" t="s">
        <v>8657</v>
      </c>
      <c r="F573" s="136" t="s">
        <v>8658</v>
      </c>
      <c r="G573" s="137" t="s">
        <v>2199</v>
      </c>
      <c r="H573" s="138">
        <v>170</v>
      </c>
      <c r="I573" s="139"/>
      <c r="J573" s="140">
        <f t="shared" si="110"/>
        <v>0</v>
      </c>
      <c r="K573" s="136" t="s">
        <v>43</v>
      </c>
      <c r="L573" s="34"/>
      <c r="M573" s="141" t="s">
        <v>43</v>
      </c>
      <c r="N573" s="142" t="s">
        <v>52</v>
      </c>
      <c r="P573" s="143">
        <f t="shared" si="111"/>
        <v>0</v>
      </c>
      <c r="Q573" s="143">
        <v>0</v>
      </c>
      <c r="R573" s="143">
        <f t="shared" si="112"/>
        <v>0</v>
      </c>
      <c r="S573" s="143">
        <v>0</v>
      </c>
      <c r="T573" s="144">
        <f t="shared" si="113"/>
        <v>0</v>
      </c>
      <c r="AR573" s="145" t="s">
        <v>318</v>
      </c>
      <c r="AT573" s="145" t="s">
        <v>313</v>
      </c>
      <c r="AU573" s="145" t="s">
        <v>96</v>
      </c>
      <c r="AY573" s="18" t="s">
        <v>311</v>
      </c>
      <c r="BE573" s="146">
        <f t="shared" si="114"/>
        <v>0</v>
      </c>
      <c r="BF573" s="146">
        <f t="shared" si="115"/>
        <v>0</v>
      </c>
      <c r="BG573" s="146">
        <f t="shared" si="116"/>
        <v>0</v>
      </c>
      <c r="BH573" s="146">
        <f t="shared" si="117"/>
        <v>0</v>
      </c>
      <c r="BI573" s="146">
        <f t="shared" si="118"/>
        <v>0</v>
      </c>
      <c r="BJ573" s="18" t="s">
        <v>88</v>
      </c>
      <c r="BK573" s="146">
        <f t="shared" si="119"/>
        <v>0</v>
      </c>
      <c r="BL573" s="18" t="s">
        <v>318</v>
      </c>
      <c r="BM573" s="145" t="s">
        <v>8659</v>
      </c>
    </row>
    <row r="574" spans="2:65" s="1" customFormat="1" ht="21.75" customHeight="1" x14ac:dyDescent="0.2">
      <c r="B574" s="34"/>
      <c r="C574" s="134" t="s">
        <v>2847</v>
      </c>
      <c r="D574" s="134" t="s">
        <v>313</v>
      </c>
      <c r="E574" s="135" t="s">
        <v>8660</v>
      </c>
      <c r="F574" s="136" t="s">
        <v>7972</v>
      </c>
      <c r="G574" s="137" t="s">
        <v>2109</v>
      </c>
      <c r="H574" s="138">
        <v>24</v>
      </c>
      <c r="I574" s="139"/>
      <c r="J574" s="140">
        <f t="shared" si="110"/>
        <v>0</v>
      </c>
      <c r="K574" s="136" t="s">
        <v>43</v>
      </c>
      <c r="L574" s="34"/>
      <c r="M574" s="141" t="s">
        <v>43</v>
      </c>
      <c r="N574" s="142" t="s">
        <v>52</v>
      </c>
      <c r="P574" s="143">
        <f t="shared" si="111"/>
        <v>0</v>
      </c>
      <c r="Q574" s="143">
        <v>0</v>
      </c>
      <c r="R574" s="143">
        <f t="shared" si="112"/>
        <v>0</v>
      </c>
      <c r="S574" s="143">
        <v>0</v>
      </c>
      <c r="T574" s="144">
        <f t="shared" si="113"/>
        <v>0</v>
      </c>
      <c r="AR574" s="145" t="s">
        <v>318</v>
      </c>
      <c r="AT574" s="145" t="s">
        <v>313</v>
      </c>
      <c r="AU574" s="145" t="s">
        <v>96</v>
      </c>
      <c r="AY574" s="18" t="s">
        <v>311</v>
      </c>
      <c r="BE574" s="146">
        <f t="shared" si="114"/>
        <v>0</v>
      </c>
      <c r="BF574" s="146">
        <f t="shared" si="115"/>
        <v>0</v>
      </c>
      <c r="BG574" s="146">
        <f t="shared" si="116"/>
        <v>0</v>
      </c>
      <c r="BH574" s="146">
        <f t="shared" si="117"/>
        <v>0</v>
      </c>
      <c r="BI574" s="146">
        <f t="shared" si="118"/>
        <v>0</v>
      </c>
      <c r="BJ574" s="18" t="s">
        <v>88</v>
      </c>
      <c r="BK574" s="146">
        <f t="shared" si="119"/>
        <v>0</v>
      </c>
      <c r="BL574" s="18" t="s">
        <v>318</v>
      </c>
      <c r="BM574" s="145" t="s">
        <v>8661</v>
      </c>
    </row>
    <row r="575" spans="2:65" s="1" customFormat="1" ht="21.75" customHeight="1" x14ac:dyDescent="0.2">
      <c r="B575" s="34"/>
      <c r="C575" s="134" t="s">
        <v>3122</v>
      </c>
      <c r="D575" s="134" t="s">
        <v>313</v>
      </c>
      <c r="E575" s="135" t="s">
        <v>8662</v>
      </c>
      <c r="F575" s="136" t="s">
        <v>7974</v>
      </c>
      <c r="G575" s="137" t="s">
        <v>2109</v>
      </c>
      <c r="H575" s="138">
        <v>4</v>
      </c>
      <c r="I575" s="139"/>
      <c r="J575" s="140">
        <f t="shared" si="110"/>
        <v>0</v>
      </c>
      <c r="K575" s="136" t="s">
        <v>43</v>
      </c>
      <c r="L575" s="34"/>
      <c r="M575" s="141" t="s">
        <v>43</v>
      </c>
      <c r="N575" s="142" t="s">
        <v>52</v>
      </c>
      <c r="P575" s="143">
        <f t="shared" si="111"/>
        <v>0</v>
      </c>
      <c r="Q575" s="143">
        <v>0</v>
      </c>
      <c r="R575" s="143">
        <f t="shared" si="112"/>
        <v>0</v>
      </c>
      <c r="S575" s="143">
        <v>0</v>
      </c>
      <c r="T575" s="144">
        <f t="shared" si="113"/>
        <v>0</v>
      </c>
      <c r="AR575" s="145" t="s">
        <v>318</v>
      </c>
      <c r="AT575" s="145" t="s">
        <v>313</v>
      </c>
      <c r="AU575" s="145" t="s">
        <v>96</v>
      </c>
      <c r="AY575" s="18" t="s">
        <v>311</v>
      </c>
      <c r="BE575" s="146">
        <f t="shared" si="114"/>
        <v>0</v>
      </c>
      <c r="BF575" s="146">
        <f t="shared" si="115"/>
        <v>0</v>
      </c>
      <c r="BG575" s="146">
        <f t="shared" si="116"/>
        <v>0</v>
      </c>
      <c r="BH575" s="146">
        <f t="shared" si="117"/>
        <v>0</v>
      </c>
      <c r="BI575" s="146">
        <f t="shared" si="118"/>
        <v>0</v>
      </c>
      <c r="BJ575" s="18" t="s">
        <v>88</v>
      </c>
      <c r="BK575" s="146">
        <f t="shared" si="119"/>
        <v>0</v>
      </c>
      <c r="BL575" s="18" t="s">
        <v>318</v>
      </c>
      <c r="BM575" s="145" t="s">
        <v>8663</v>
      </c>
    </row>
    <row r="576" spans="2:65" s="1" customFormat="1" ht="16.5" customHeight="1" x14ac:dyDescent="0.2">
      <c r="B576" s="34"/>
      <c r="C576" s="134" t="s">
        <v>3124</v>
      </c>
      <c r="D576" s="134" t="s">
        <v>313</v>
      </c>
      <c r="E576" s="135" t="s">
        <v>8664</v>
      </c>
      <c r="F576" s="136" t="s">
        <v>8665</v>
      </c>
      <c r="G576" s="137" t="s">
        <v>2109</v>
      </c>
      <c r="H576" s="138">
        <v>6</v>
      </c>
      <c r="I576" s="139"/>
      <c r="J576" s="140">
        <f t="shared" si="110"/>
        <v>0</v>
      </c>
      <c r="K576" s="136" t="s">
        <v>43</v>
      </c>
      <c r="L576" s="34"/>
      <c r="M576" s="141" t="s">
        <v>43</v>
      </c>
      <c r="N576" s="142" t="s">
        <v>52</v>
      </c>
      <c r="P576" s="143">
        <f t="shared" si="111"/>
        <v>0</v>
      </c>
      <c r="Q576" s="143">
        <v>0</v>
      </c>
      <c r="R576" s="143">
        <f t="shared" si="112"/>
        <v>0</v>
      </c>
      <c r="S576" s="143">
        <v>0</v>
      </c>
      <c r="T576" s="144">
        <f t="shared" si="113"/>
        <v>0</v>
      </c>
      <c r="AR576" s="145" t="s">
        <v>318</v>
      </c>
      <c r="AT576" s="145" t="s">
        <v>313</v>
      </c>
      <c r="AU576" s="145" t="s">
        <v>96</v>
      </c>
      <c r="AY576" s="18" t="s">
        <v>311</v>
      </c>
      <c r="BE576" s="146">
        <f t="shared" si="114"/>
        <v>0</v>
      </c>
      <c r="BF576" s="146">
        <f t="shared" si="115"/>
        <v>0</v>
      </c>
      <c r="BG576" s="146">
        <f t="shared" si="116"/>
        <v>0</v>
      </c>
      <c r="BH576" s="146">
        <f t="shared" si="117"/>
        <v>0</v>
      </c>
      <c r="BI576" s="146">
        <f t="shared" si="118"/>
        <v>0</v>
      </c>
      <c r="BJ576" s="18" t="s">
        <v>88</v>
      </c>
      <c r="BK576" s="146">
        <f t="shared" si="119"/>
        <v>0</v>
      </c>
      <c r="BL576" s="18" t="s">
        <v>318</v>
      </c>
      <c r="BM576" s="145" t="s">
        <v>8666</v>
      </c>
    </row>
    <row r="577" spans="2:65" s="1" customFormat="1" ht="24.2" customHeight="1" x14ac:dyDescent="0.2">
      <c r="B577" s="34"/>
      <c r="C577" s="134" t="s">
        <v>2650</v>
      </c>
      <c r="D577" s="134" t="s">
        <v>313</v>
      </c>
      <c r="E577" s="135" t="s">
        <v>8667</v>
      </c>
      <c r="F577" s="136" t="s">
        <v>8038</v>
      </c>
      <c r="G577" s="137" t="s">
        <v>2033</v>
      </c>
      <c r="H577" s="138">
        <v>58</v>
      </c>
      <c r="I577" s="139"/>
      <c r="J577" s="140">
        <f t="shared" si="110"/>
        <v>0</v>
      </c>
      <c r="K577" s="136" t="s">
        <v>43</v>
      </c>
      <c r="L577" s="34"/>
      <c r="M577" s="141" t="s">
        <v>43</v>
      </c>
      <c r="N577" s="142" t="s">
        <v>52</v>
      </c>
      <c r="P577" s="143">
        <f t="shared" si="111"/>
        <v>0</v>
      </c>
      <c r="Q577" s="143">
        <v>0</v>
      </c>
      <c r="R577" s="143">
        <f t="shared" si="112"/>
        <v>0</v>
      </c>
      <c r="S577" s="143">
        <v>0</v>
      </c>
      <c r="T577" s="144">
        <f t="shared" si="113"/>
        <v>0</v>
      </c>
      <c r="AR577" s="145" t="s">
        <v>318</v>
      </c>
      <c r="AT577" s="145" t="s">
        <v>313</v>
      </c>
      <c r="AU577" s="145" t="s">
        <v>96</v>
      </c>
      <c r="AY577" s="18" t="s">
        <v>311</v>
      </c>
      <c r="BE577" s="146">
        <f t="shared" si="114"/>
        <v>0</v>
      </c>
      <c r="BF577" s="146">
        <f t="shared" si="115"/>
        <v>0</v>
      </c>
      <c r="BG577" s="146">
        <f t="shared" si="116"/>
        <v>0</v>
      </c>
      <c r="BH577" s="146">
        <f t="shared" si="117"/>
        <v>0</v>
      </c>
      <c r="BI577" s="146">
        <f t="shared" si="118"/>
        <v>0</v>
      </c>
      <c r="BJ577" s="18" t="s">
        <v>88</v>
      </c>
      <c r="BK577" s="146">
        <f t="shared" si="119"/>
        <v>0</v>
      </c>
      <c r="BL577" s="18" t="s">
        <v>318</v>
      </c>
      <c r="BM577" s="145" t="s">
        <v>8668</v>
      </c>
    </row>
    <row r="578" spans="2:65" s="1" customFormat="1" ht="19.5" x14ac:dyDescent="0.2">
      <c r="B578" s="34"/>
      <c r="D578" s="152" t="s">
        <v>668</v>
      </c>
      <c r="F578" s="182" t="s">
        <v>8669</v>
      </c>
      <c r="I578" s="149"/>
      <c r="L578" s="34"/>
      <c r="M578" s="150"/>
      <c r="T578" s="55"/>
      <c r="AT578" s="18" t="s">
        <v>668</v>
      </c>
      <c r="AU578" s="18" t="s">
        <v>96</v>
      </c>
    </row>
    <row r="579" spans="2:65" s="1" customFormat="1" ht="24.2" customHeight="1" x14ac:dyDescent="0.2">
      <c r="B579" s="34"/>
      <c r="C579" s="134" t="s">
        <v>3174</v>
      </c>
      <c r="D579" s="134" t="s">
        <v>313</v>
      </c>
      <c r="E579" s="135" t="s">
        <v>8670</v>
      </c>
      <c r="F579" s="136" t="s">
        <v>8046</v>
      </c>
      <c r="G579" s="137" t="s">
        <v>2033</v>
      </c>
      <c r="H579" s="138">
        <v>1</v>
      </c>
      <c r="I579" s="139"/>
      <c r="J579" s="140">
        <f>ROUND(I579*H579,2)</f>
        <v>0</v>
      </c>
      <c r="K579" s="136" t="s">
        <v>43</v>
      </c>
      <c r="L579" s="34"/>
      <c r="M579" s="141" t="s">
        <v>43</v>
      </c>
      <c r="N579" s="142" t="s">
        <v>52</v>
      </c>
      <c r="P579" s="143">
        <f>O579*H579</f>
        <v>0</v>
      </c>
      <c r="Q579" s="143">
        <v>0</v>
      </c>
      <c r="R579" s="143">
        <f>Q579*H579</f>
        <v>0</v>
      </c>
      <c r="S579" s="143">
        <v>0</v>
      </c>
      <c r="T579" s="144">
        <f>S579*H579</f>
        <v>0</v>
      </c>
      <c r="AR579" s="145" t="s">
        <v>318</v>
      </c>
      <c r="AT579" s="145" t="s">
        <v>313</v>
      </c>
      <c r="AU579" s="145" t="s">
        <v>96</v>
      </c>
      <c r="AY579" s="18" t="s">
        <v>311</v>
      </c>
      <c r="BE579" s="146">
        <f>IF(N579="základní",J579,0)</f>
        <v>0</v>
      </c>
      <c r="BF579" s="146">
        <f>IF(N579="snížená",J579,0)</f>
        <v>0</v>
      </c>
      <c r="BG579" s="146">
        <f>IF(N579="zákl. přenesená",J579,0)</f>
        <v>0</v>
      </c>
      <c r="BH579" s="146">
        <f>IF(N579="sníž. přenesená",J579,0)</f>
        <v>0</v>
      </c>
      <c r="BI579" s="146">
        <f>IF(N579="nulová",J579,0)</f>
        <v>0</v>
      </c>
      <c r="BJ579" s="18" t="s">
        <v>88</v>
      </c>
      <c r="BK579" s="146">
        <f>ROUND(I579*H579,2)</f>
        <v>0</v>
      </c>
      <c r="BL579" s="18" t="s">
        <v>318</v>
      </c>
      <c r="BM579" s="145" t="s">
        <v>8671</v>
      </c>
    </row>
    <row r="580" spans="2:65" s="1" customFormat="1" ht="24.2" customHeight="1" x14ac:dyDescent="0.2">
      <c r="B580" s="34"/>
      <c r="C580" s="134" t="s">
        <v>3179</v>
      </c>
      <c r="D580" s="134" t="s">
        <v>313</v>
      </c>
      <c r="E580" s="135" t="s">
        <v>8672</v>
      </c>
      <c r="F580" s="136" t="s">
        <v>8673</v>
      </c>
      <c r="G580" s="137" t="s">
        <v>2033</v>
      </c>
      <c r="H580" s="138">
        <v>18</v>
      </c>
      <c r="I580" s="139"/>
      <c r="J580" s="140">
        <f>ROUND(I580*H580,2)</f>
        <v>0</v>
      </c>
      <c r="K580" s="136" t="s">
        <v>43</v>
      </c>
      <c r="L580" s="34"/>
      <c r="M580" s="141" t="s">
        <v>43</v>
      </c>
      <c r="N580" s="142" t="s">
        <v>52</v>
      </c>
      <c r="P580" s="143">
        <f>O580*H580</f>
        <v>0</v>
      </c>
      <c r="Q580" s="143">
        <v>0</v>
      </c>
      <c r="R580" s="143">
        <f>Q580*H580</f>
        <v>0</v>
      </c>
      <c r="S580" s="143">
        <v>0</v>
      </c>
      <c r="T580" s="144">
        <f>S580*H580</f>
        <v>0</v>
      </c>
      <c r="AR580" s="145" t="s">
        <v>318</v>
      </c>
      <c r="AT580" s="145" t="s">
        <v>313</v>
      </c>
      <c r="AU580" s="145" t="s">
        <v>96</v>
      </c>
      <c r="AY580" s="18" t="s">
        <v>311</v>
      </c>
      <c r="BE580" s="146">
        <f>IF(N580="základní",J580,0)</f>
        <v>0</v>
      </c>
      <c r="BF580" s="146">
        <f>IF(N580="snížená",J580,0)</f>
        <v>0</v>
      </c>
      <c r="BG580" s="146">
        <f>IF(N580="zákl. přenesená",J580,0)</f>
        <v>0</v>
      </c>
      <c r="BH580" s="146">
        <f>IF(N580="sníž. přenesená",J580,0)</f>
        <v>0</v>
      </c>
      <c r="BI580" s="146">
        <f>IF(N580="nulová",J580,0)</f>
        <v>0</v>
      </c>
      <c r="BJ580" s="18" t="s">
        <v>88</v>
      </c>
      <c r="BK580" s="146">
        <f>ROUND(I580*H580,2)</f>
        <v>0</v>
      </c>
      <c r="BL580" s="18" t="s">
        <v>318</v>
      </c>
      <c r="BM580" s="145" t="s">
        <v>8674</v>
      </c>
    </row>
    <row r="581" spans="2:65" s="11" customFormat="1" ht="20.85" customHeight="1" x14ac:dyDescent="0.2">
      <c r="B581" s="122"/>
      <c r="D581" s="123" t="s">
        <v>80</v>
      </c>
      <c r="E581" s="132" t="s">
        <v>8092</v>
      </c>
      <c r="F581" s="132" t="s">
        <v>8093</v>
      </c>
      <c r="I581" s="125"/>
      <c r="J581" s="133">
        <f>BK581</f>
        <v>0</v>
      </c>
      <c r="L581" s="122"/>
      <c r="M581" s="127"/>
      <c r="P581" s="128">
        <f>SUM(P582:P637)</f>
        <v>0</v>
      </c>
      <c r="R581" s="128">
        <f>SUM(R582:R637)</f>
        <v>0</v>
      </c>
      <c r="T581" s="129">
        <f>SUM(T582:T637)</f>
        <v>0</v>
      </c>
      <c r="AR581" s="123" t="s">
        <v>88</v>
      </c>
      <c r="AT581" s="130" t="s">
        <v>80</v>
      </c>
      <c r="AU581" s="130" t="s">
        <v>90</v>
      </c>
      <c r="AY581" s="123" t="s">
        <v>311</v>
      </c>
      <c r="BK581" s="131">
        <f>SUM(BK582:BK637)</f>
        <v>0</v>
      </c>
    </row>
    <row r="582" spans="2:65" s="1" customFormat="1" ht="16.5" customHeight="1" x14ac:dyDescent="0.2">
      <c r="B582" s="34"/>
      <c r="C582" s="134" t="s">
        <v>3182</v>
      </c>
      <c r="D582" s="134" t="s">
        <v>313</v>
      </c>
      <c r="E582" s="135" t="s">
        <v>8675</v>
      </c>
      <c r="F582" s="136" t="s">
        <v>8095</v>
      </c>
      <c r="G582" s="137" t="s">
        <v>2199</v>
      </c>
      <c r="H582" s="138">
        <v>25</v>
      </c>
      <c r="I582" s="139"/>
      <c r="J582" s="140">
        <f t="shared" ref="J582:J616" si="120">ROUND(I582*H582,2)</f>
        <v>0</v>
      </c>
      <c r="K582" s="136" t="s">
        <v>43</v>
      </c>
      <c r="L582" s="34"/>
      <c r="M582" s="141" t="s">
        <v>43</v>
      </c>
      <c r="N582" s="142" t="s">
        <v>52</v>
      </c>
      <c r="P582" s="143">
        <f t="shared" ref="P582:P616" si="121">O582*H582</f>
        <v>0</v>
      </c>
      <c r="Q582" s="143">
        <v>0</v>
      </c>
      <c r="R582" s="143">
        <f t="shared" ref="R582:R616" si="122">Q582*H582</f>
        <v>0</v>
      </c>
      <c r="S582" s="143">
        <v>0</v>
      </c>
      <c r="T582" s="144">
        <f t="shared" ref="T582:T616" si="123">S582*H582</f>
        <v>0</v>
      </c>
      <c r="AR582" s="145" t="s">
        <v>318</v>
      </c>
      <c r="AT582" s="145" t="s">
        <v>313</v>
      </c>
      <c r="AU582" s="145" t="s">
        <v>96</v>
      </c>
      <c r="AY582" s="18" t="s">
        <v>311</v>
      </c>
      <c r="BE582" s="146">
        <f t="shared" ref="BE582:BE616" si="124">IF(N582="základní",J582,0)</f>
        <v>0</v>
      </c>
      <c r="BF582" s="146">
        <f t="shared" ref="BF582:BF616" si="125">IF(N582="snížená",J582,0)</f>
        <v>0</v>
      </c>
      <c r="BG582" s="146">
        <f t="shared" ref="BG582:BG616" si="126">IF(N582="zákl. přenesená",J582,0)</f>
        <v>0</v>
      </c>
      <c r="BH582" s="146">
        <f t="shared" ref="BH582:BH616" si="127">IF(N582="sníž. přenesená",J582,0)</f>
        <v>0</v>
      </c>
      <c r="BI582" s="146">
        <f t="shared" ref="BI582:BI616" si="128">IF(N582="nulová",J582,0)</f>
        <v>0</v>
      </c>
      <c r="BJ582" s="18" t="s">
        <v>88</v>
      </c>
      <c r="BK582" s="146">
        <f t="shared" ref="BK582:BK616" si="129">ROUND(I582*H582,2)</f>
        <v>0</v>
      </c>
      <c r="BL582" s="18" t="s">
        <v>318</v>
      </c>
      <c r="BM582" s="145" t="s">
        <v>8676</v>
      </c>
    </row>
    <row r="583" spans="2:65" s="1" customFormat="1" ht="16.5" customHeight="1" x14ac:dyDescent="0.2">
      <c r="B583" s="34"/>
      <c r="C583" s="134" t="s">
        <v>8227</v>
      </c>
      <c r="D583" s="134" t="s">
        <v>313</v>
      </c>
      <c r="E583" s="135" t="s">
        <v>8677</v>
      </c>
      <c r="F583" s="136" t="s">
        <v>8200</v>
      </c>
      <c r="G583" s="137" t="s">
        <v>2199</v>
      </c>
      <c r="H583" s="138">
        <v>15</v>
      </c>
      <c r="I583" s="139"/>
      <c r="J583" s="140">
        <f t="shared" si="120"/>
        <v>0</v>
      </c>
      <c r="K583" s="136" t="s">
        <v>43</v>
      </c>
      <c r="L583" s="34"/>
      <c r="M583" s="141" t="s">
        <v>43</v>
      </c>
      <c r="N583" s="142" t="s">
        <v>52</v>
      </c>
      <c r="P583" s="143">
        <f t="shared" si="121"/>
        <v>0</v>
      </c>
      <c r="Q583" s="143">
        <v>0</v>
      </c>
      <c r="R583" s="143">
        <f t="shared" si="122"/>
        <v>0</v>
      </c>
      <c r="S583" s="143">
        <v>0</v>
      </c>
      <c r="T583" s="144">
        <f t="shared" si="123"/>
        <v>0</v>
      </c>
      <c r="AR583" s="145" t="s">
        <v>318</v>
      </c>
      <c r="AT583" s="145" t="s">
        <v>313</v>
      </c>
      <c r="AU583" s="145" t="s">
        <v>96</v>
      </c>
      <c r="AY583" s="18" t="s">
        <v>311</v>
      </c>
      <c r="BE583" s="146">
        <f t="shared" si="124"/>
        <v>0</v>
      </c>
      <c r="BF583" s="146">
        <f t="shared" si="125"/>
        <v>0</v>
      </c>
      <c r="BG583" s="146">
        <f t="shared" si="126"/>
        <v>0</v>
      </c>
      <c r="BH583" s="146">
        <f t="shared" si="127"/>
        <v>0</v>
      </c>
      <c r="BI583" s="146">
        <f t="shared" si="128"/>
        <v>0</v>
      </c>
      <c r="BJ583" s="18" t="s">
        <v>88</v>
      </c>
      <c r="BK583" s="146">
        <f t="shared" si="129"/>
        <v>0</v>
      </c>
      <c r="BL583" s="18" t="s">
        <v>318</v>
      </c>
      <c r="BM583" s="145" t="s">
        <v>8678</v>
      </c>
    </row>
    <row r="584" spans="2:65" s="1" customFormat="1" ht="16.5" customHeight="1" x14ac:dyDescent="0.2">
      <c r="B584" s="34"/>
      <c r="C584" s="134" t="s">
        <v>3184</v>
      </c>
      <c r="D584" s="134" t="s">
        <v>313</v>
      </c>
      <c r="E584" s="135" t="s">
        <v>8679</v>
      </c>
      <c r="F584" s="136" t="s">
        <v>8097</v>
      </c>
      <c r="G584" s="137" t="s">
        <v>2199</v>
      </c>
      <c r="H584" s="138">
        <v>125</v>
      </c>
      <c r="I584" s="139"/>
      <c r="J584" s="140">
        <f t="shared" si="120"/>
        <v>0</v>
      </c>
      <c r="K584" s="136" t="s">
        <v>43</v>
      </c>
      <c r="L584" s="34"/>
      <c r="M584" s="141" t="s">
        <v>43</v>
      </c>
      <c r="N584" s="142" t="s">
        <v>52</v>
      </c>
      <c r="P584" s="143">
        <f t="shared" si="121"/>
        <v>0</v>
      </c>
      <c r="Q584" s="143">
        <v>0</v>
      </c>
      <c r="R584" s="143">
        <f t="shared" si="122"/>
        <v>0</v>
      </c>
      <c r="S584" s="143">
        <v>0</v>
      </c>
      <c r="T584" s="144">
        <f t="shared" si="123"/>
        <v>0</v>
      </c>
      <c r="AR584" s="145" t="s">
        <v>318</v>
      </c>
      <c r="AT584" s="145" t="s">
        <v>313</v>
      </c>
      <c r="AU584" s="145" t="s">
        <v>96</v>
      </c>
      <c r="AY584" s="18" t="s">
        <v>311</v>
      </c>
      <c r="BE584" s="146">
        <f t="shared" si="124"/>
        <v>0</v>
      </c>
      <c r="BF584" s="146">
        <f t="shared" si="125"/>
        <v>0</v>
      </c>
      <c r="BG584" s="146">
        <f t="shared" si="126"/>
        <v>0</v>
      </c>
      <c r="BH584" s="146">
        <f t="shared" si="127"/>
        <v>0</v>
      </c>
      <c r="BI584" s="146">
        <f t="shared" si="128"/>
        <v>0</v>
      </c>
      <c r="BJ584" s="18" t="s">
        <v>88</v>
      </c>
      <c r="BK584" s="146">
        <f t="shared" si="129"/>
        <v>0</v>
      </c>
      <c r="BL584" s="18" t="s">
        <v>318</v>
      </c>
      <c r="BM584" s="145" t="s">
        <v>8680</v>
      </c>
    </row>
    <row r="585" spans="2:65" s="1" customFormat="1" ht="16.5" customHeight="1" x14ac:dyDescent="0.2">
      <c r="B585" s="34"/>
      <c r="C585" s="134" t="s">
        <v>3194</v>
      </c>
      <c r="D585" s="134" t="s">
        <v>313</v>
      </c>
      <c r="E585" s="135" t="s">
        <v>8681</v>
      </c>
      <c r="F585" s="136" t="s">
        <v>8682</v>
      </c>
      <c r="G585" s="137" t="s">
        <v>2199</v>
      </c>
      <c r="H585" s="138">
        <v>60</v>
      </c>
      <c r="I585" s="139"/>
      <c r="J585" s="140">
        <f t="shared" si="120"/>
        <v>0</v>
      </c>
      <c r="K585" s="136" t="s">
        <v>43</v>
      </c>
      <c r="L585" s="34"/>
      <c r="M585" s="141" t="s">
        <v>43</v>
      </c>
      <c r="N585" s="142" t="s">
        <v>52</v>
      </c>
      <c r="P585" s="143">
        <f t="shared" si="121"/>
        <v>0</v>
      </c>
      <c r="Q585" s="143">
        <v>0</v>
      </c>
      <c r="R585" s="143">
        <f t="shared" si="122"/>
        <v>0</v>
      </c>
      <c r="S585" s="143">
        <v>0</v>
      </c>
      <c r="T585" s="144">
        <f t="shared" si="123"/>
        <v>0</v>
      </c>
      <c r="AR585" s="145" t="s">
        <v>318</v>
      </c>
      <c r="AT585" s="145" t="s">
        <v>313</v>
      </c>
      <c r="AU585" s="145" t="s">
        <v>96</v>
      </c>
      <c r="AY585" s="18" t="s">
        <v>311</v>
      </c>
      <c r="BE585" s="146">
        <f t="shared" si="124"/>
        <v>0</v>
      </c>
      <c r="BF585" s="146">
        <f t="shared" si="125"/>
        <v>0</v>
      </c>
      <c r="BG585" s="146">
        <f t="shared" si="126"/>
        <v>0</v>
      </c>
      <c r="BH585" s="146">
        <f t="shared" si="127"/>
        <v>0</v>
      </c>
      <c r="BI585" s="146">
        <f t="shared" si="128"/>
        <v>0</v>
      </c>
      <c r="BJ585" s="18" t="s">
        <v>88</v>
      </c>
      <c r="BK585" s="146">
        <f t="shared" si="129"/>
        <v>0</v>
      </c>
      <c r="BL585" s="18" t="s">
        <v>318</v>
      </c>
      <c r="BM585" s="145" t="s">
        <v>8683</v>
      </c>
    </row>
    <row r="586" spans="2:65" s="1" customFormat="1" ht="16.5" customHeight="1" x14ac:dyDescent="0.2">
      <c r="B586" s="34"/>
      <c r="C586" s="134" t="s">
        <v>3191</v>
      </c>
      <c r="D586" s="134" t="s">
        <v>313</v>
      </c>
      <c r="E586" s="135" t="s">
        <v>8684</v>
      </c>
      <c r="F586" s="136" t="s">
        <v>8685</v>
      </c>
      <c r="G586" s="137" t="s">
        <v>2199</v>
      </c>
      <c r="H586" s="138">
        <v>55</v>
      </c>
      <c r="I586" s="139"/>
      <c r="J586" s="140">
        <f t="shared" si="120"/>
        <v>0</v>
      </c>
      <c r="K586" s="136" t="s">
        <v>43</v>
      </c>
      <c r="L586" s="34"/>
      <c r="M586" s="141" t="s">
        <v>43</v>
      </c>
      <c r="N586" s="142" t="s">
        <v>52</v>
      </c>
      <c r="P586" s="143">
        <f t="shared" si="121"/>
        <v>0</v>
      </c>
      <c r="Q586" s="143">
        <v>0</v>
      </c>
      <c r="R586" s="143">
        <f t="shared" si="122"/>
        <v>0</v>
      </c>
      <c r="S586" s="143">
        <v>0</v>
      </c>
      <c r="T586" s="144">
        <f t="shared" si="123"/>
        <v>0</v>
      </c>
      <c r="AR586" s="145" t="s">
        <v>318</v>
      </c>
      <c r="AT586" s="145" t="s">
        <v>313</v>
      </c>
      <c r="AU586" s="145" t="s">
        <v>96</v>
      </c>
      <c r="AY586" s="18" t="s">
        <v>311</v>
      </c>
      <c r="BE586" s="146">
        <f t="shared" si="124"/>
        <v>0</v>
      </c>
      <c r="BF586" s="146">
        <f t="shared" si="125"/>
        <v>0</v>
      </c>
      <c r="BG586" s="146">
        <f t="shared" si="126"/>
        <v>0</v>
      </c>
      <c r="BH586" s="146">
        <f t="shared" si="127"/>
        <v>0</v>
      </c>
      <c r="BI586" s="146">
        <f t="shared" si="128"/>
        <v>0</v>
      </c>
      <c r="BJ586" s="18" t="s">
        <v>88</v>
      </c>
      <c r="BK586" s="146">
        <f t="shared" si="129"/>
        <v>0</v>
      </c>
      <c r="BL586" s="18" t="s">
        <v>318</v>
      </c>
      <c r="BM586" s="145" t="s">
        <v>8686</v>
      </c>
    </row>
    <row r="587" spans="2:65" s="1" customFormat="1" ht="16.5" customHeight="1" x14ac:dyDescent="0.2">
      <c r="B587" s="34"/>
      <c r="C587" s="134" t="s">
        <v>3187</v>
      </c>
      <c r="D587" s="134" t="s">
        <v>313</v>
      </c>
      <c r="E587" s="135" t="s">
        <v>8687</v>
      </c>
      <c r="F587" s="136" t="s">
        <v>8398</v>
      </c>
      <c r="G587" s="137" t="s">
        <v>2199</v>
      </c>
      <c r="H587" s="138">
        <v>140</v>
      </c>
      <c r="I587" s="139"/>
      <c r="J587" s="140">
        <f t="shared" si="120"/>
        <v>0</v>
      </c>
      <c r="K587" s="136" t="s">
        <v>43</v>
      </c>
      <c r="L587" s="34"/>
      <c r="M587" s="141" t="s">
        <v>43</v>
      </c>
      <c r="N587" s="142" t="s">
        <v>52</v>
      </c>
      <c r="P587" s="143">
        <f t="shared" si="121"/>
        <v>0</v>
      </c>
      <c r="Q587" s="143">
        <v>0</v>
      </c>
      <c r="R587" s="143">
        <f t="shared" si="122"/>
        <v>0</v>
      </c>
      <c r="S587" s="143">
        <v>0</v>
      </c>
      <c r="T587" s="144">
        <f t="shared" si="123"/>
        <v>0</v>
      </c>
      <c r="AR587" s="145" t="s">
        <v>318</v>
      </c>
      <c r="AT587" s="145" t="s">
        <v>313</v>
      </c>
      <c r="AU587" s="145" t="s">
        <v>96</v>
      </c>
      <c r="AY587" s="18" t="s">
        <v>311</v>
      </c>
      <c r="BE587" s="146">
        <f t="shared" si="124"/>
        <v>0</v>
      </c>
      <c r="BF587" s="146">
        <f t="shared" si="125"/>
        <v>0</v>
      </c>
      <c r="BG587" s="146">
        <f t="shared" si="126"/>
        <v>0</v>
      </c>
      <c r="BH587" s="146">
        <f t="shared" si="127"/>
        <v>0</v>
      </c>
      <c r="BI587" s="146">
        <f t="shared" si="128"/>
        <v>0</v>
      </c>
      <c r="BJ587" s="18" t="s">
        <v>88</v>
      </c>
      <c r="BK587" s="146">
        <f t="shared" si="129"/>
        <v>0</v>
      </c>
      <c r="BL587" s="18" t="s">
        <v>318</v>
      </c>
      <c r="BM587" s="145" t="s">
        <v>8688</v>
      </c>
    </row>
    <row r="588" spans="2:65" s="1" customFormat="1" ht="21.75" customHeight="1" x14ac:dyDescent="0.2">
      <c r="B588" s="34"/>
      <c r="C588" s="134" t="s">
        <v>3160</v>
      </c>
      <c r="D588" s="134" t="s">
        <v>313</v>
      </c>
      <c r="E588" s="135" t="s">
        <v>8689</v>
      </c>
      <c r="F588" s="136" t="s">
        <v>8101</v>
      </c>
      <c r="G588" s="137" t="s">
        <v>2109</v>
      </c>
      <c r="H588" s="138">
        <v>7</v>
      </c>
      <c r="I588" s="139"/>
      <c r="J588" s="140">
        <f t="shared" si="120"/>
        <v>0</v>
      </c>
      <c r="K588" s="136" t="s">
        <v>43</v>
      </c>
      <c r="L588" s="34"/>
      <c r="M588" s="141" t="s">
        <v>43</v>
      </c>
      <c r="N588" s="142" t="s">
        <v>52</v>
      </c>
      <c r="P588" s="143">
        <f t="shared" si="121"/>
        <v>0</v>
      </c>
      <c r="Q588" s="143">
        <v>0</v>
      </c>
      <c r="R588" s="143">
        <f t="shared" si="122"/>
        <v>0</v>
      </c>
      <c r="S588" s="143">
        <v>0</v>
      </c>
      <c r="T588" s="144">
        <f t="shared" si="123"/>
        <v>0</v>
      </c>
      <c r="AR588" s="145" t="s">
        <v>318</v>
      </c>
      <c r="AT588" s="145" t="s">
        <v>313</v>
      </c>
      <c r="AU588" s="145" t="s">
        <v>96</v>
      </c>
      <c r="AY588" s="18" t="s">
        <v>311</v>
      </c>
      <c r="BE588" s="146">
        <f t="shared" si="124"/>
        <v>0</v>
      </c>
      <c r="BF588" s="146">
        <f t="shared" si="125"/>
        <v>0</v>
      </c>
      <c r="BG588" s="146">
        <f t="shared" si="126"/>
        <v>0</v>
      </c>
      <c r="BH588" s="146">
        <f t="shared" si="127"/>
        <v>0</v>
      </c>
      <c r="BI588" s="146">
        <f t="shared" si="128"/>
        <v>0</v>
      </c>
      <c r="BJ588" s="18" t="s">
        <v>88</v>
      </c>
      <c r="BK588" s="146">
        <f t="shared" si="129"/>
        <v>0</v>
      </c>
      <c r="BL588" s="18" t="s">
        <v>318</v>
      </c>
      <c r="BM588" s="145" t="s">
        <v>8690</v>
      </c>
    </row>
    <row r="589" spans="2:65" s="1" customFormat="1" ht="21.75" customHeight="1" x14ac:dyDescent="0.2">
      <c r="B589" s="34"/>
      <c r="C589" s="134" t="s">
        <v>3168</v>
      </c>
      <c r="D589" s="134" t="s">
        <v>313</v>
      </c>
      <c r="E589" s="135" t="s">
        <v>8691</v>
      </c>
      <c r="F589" s="136" t="s">
        <v>8103</v>
      </c>
      <c r="G589" s="137" t="s">
        <v>2109</v>
      </c>
      <c r="H589" s="138">
        <v>15</v>
      </c>
      <c r="I589" s="139"/>
      <c r="J589" s="140">
        <f t="shared" si="120"/>
        <v>0</v>
      </c>
      <c r="K589" s="136" t="s">
        <v>43</v>
      </c>
      <c r="L589" s="34"/>
      <c r="M589" s="141" t="s">
        <v>43</v>
      </c>
      <c r="N589" s="142" t="s">
        <v>52</v>
      </c>
      <c r="P589" s="143">
        <f t="shared" si="121"/>
        <v>0</v>
      </c>
      <c r="Q589" s="143">
        <v>0</v>
      </c>
      <c r="R589" s="143">
        <f t="shared" si="122"/>
        <v>0</v>
      </c>
      <c r="S589" s="143">
        <v>0</v>
      </c>
      <c r="T589" s="144">
        <f t="shared" si="123"/>
        <v>0</v>
      </c>
      <c r="AR589" s="145" t="s">
        <v>318</v>
      </c>
      <c r="AT589" s="145" t="s">
        <v>313</v>
      </c>
      <c r="AU589" s="145" t="s">
        <v>96</v>
      </c>
      <c r="AY589" s="18" t="s">
        <v>311</v>
      </c>
      <c r="BE589" s="146">
        <f t="shared" si="124"/>
        <v>0</v>
      </c>
      <c r="BF589" s="146">
        <f t="shared" si="125"/>
        <v>0</v>
      </c>
      <c r="BG589" s="146">
        <f t="shared" si="126"/>
        <v>0</v>
      </c>
      <c r="BH589" s="146">
        <f t="shared" si="127"/>
        <v>0</v>
      </c>
      <c r="BI589" s="146">
        <f t="shared" si="128"/>
        <v>0</v>
      </c>
      <c r="BJ589" s="18" t="s">
        <v>88</v>
      </c>
      <c r="BK589" s="146">
        <f t="shared" si="129"/>
        <v>0</v>
      </c>
      <c r="BL589" s="18" t="s">
        <v>318</v>
      </c>
      <c r="BM589" s="145" t="s">
        <v>8692</v>
      </c>
    </row>
    <row r="590" spans="2:65" s="1" customFormat="1" ht="16.5" customHeight="1" x14ac:dyDescent="0.2">
      <c r="B590" s="34"/>
      <c r="C590" s="134" t="s">
        <v>3171</v>
      </c>
      <c r="D590" s="134" t="s">
        <v>313</v>
      </c>
      <c r="E590" s="135" t="s">
        <v>8693</v>
      </c>
      <c r="F590" s="136" t="s">
        <v>8105</v>
      </c>
      <c r="G590" s="137" t="s">
        <v>2109</v>
      </c>
      <c r="H590" s="138">
        <v>12</v>
      </c>
      <c r="I590" s="139"/>
      <c r="J590" s="140">
        <f t="shared" si="120"/>
        <v>0</v>
      </c>
      <c r="K590" s="136" t="s">
        <v>43</v>
      </c>
      <c r="L590" s="34"/>
      <c r="M590" s="141" t="s">
        <v>43</v>
      </c>
      <c r="N590" s="142" t="s">
        <v>52</v>
      </c>
      <c r="P590" s="143">
        <f t="shared" si="121"/>
        <v>0</v>
      </c>
      <c r="Q590" s="143">
        <v>0</v>
      </c>
      <c r="R590" s="143">
        <f t="shared" si="122"/>
        <v>0</v>
      </c>
      <c r="S590" s="143">
        <v>0</v>
      </c>
      <c r="T590" s="144">
        <f t="shared" si="123"/>
        <v>0</v>
      </c>
      <c r="AR590" s="145" t="s">
        <v>318</v>
      </c>
      <c r="AT590" s="145" t="s">
        <v>313</v>
      </c>
      <c r="AU590" s="145" t="s">
        <v>96</v>
      </c>
      <c r="AY590" s="18" t="s">
        <v>311</v>
      </c>
      <c r="BE590" s="146">
        <f t="shared" si="124"/>
        <v>0</v>
      </c>
      <c r="BF590" s="146">
        <f t="shared" si="125"/>
        <v>0</v>
      </c>
      <c r="BG590" s="146">
        <f t="shared" si="126"/>
        <v>0</v>
      </c>
      <c r="BH590" s="146">
        <f t="shared" si="127"/>
        <v>0</v>
      </c>
      <c r="BI590" s="146">
        <f t="shared" si="128"/>
        <v>0</v>
      </c>
      <c r="BJ590" s="18" t="s">
        <v>88</v>
      </c>
      <c r="BK590" s="146">
        <f t="shared" si="129"/>
        <v>0</v>
      </c>
      <c r="BL590" s="18" t="s">
        <v>318</v>
      </c>
      <c r="BM590" s="145" t="s">
        <v>8694</v>
      </c>
    </row>
    <row r="591" spans="2:65" s="1" customFormat="1" ht="16.5" customHeight="1" x14ac:dyDescent="0.2">
      <c r="B591" s="34"/>
      <c r="C591" s="134" t="s">
        <v>3223</v>
      </c>
      <c r="D591" s="134" t="s">
        <v>313</v>
      </c>
      <c r="E591" s="135" t="s">
        <v>8695</v>
      </c>
      <c r="F591" s="136" t="s">
        <v>7887</v>
      </c>
      <c r="G591" s="137" t="s">
        <v>2109</v>
      </c>
      <c r="H591" s="138">
        <v>15</v>
      </c>
      <c r="I591" s="139"/>
      <c r="J591" s="140">
        <f t="shared" si="120"/>
        <v>0</v>
      </c>
      <c r="K591" s="136" t="s">
        <v>43</v>
      </c>
      <c r="L591" s="34"/>
      <c r="M591" s="141" t="s">
        <v>43</v>
      </c>
      <c r="N591" s="142" t="s">
        <v>52</v>
      </c>
      <c r="P591" s="143">
        <f t="shared" si="121"/>
        <v>0</v>
      </c>
      <c r="Q591" s="143">
        <v>0</v>
      </c>
      <c r="R591" s="143">
        <f t="shared" si="122"/>
        <v>0</v>
      </c>
      <c r="S591" s="143">
        <v>0</v>
      </c>
      <c r="T591" s="144">
        <f t="shared" si="123"/>
        <v>0</v>
      </c>
      <c r="AR591" s="145" t="s">
        <v>318</v>
      </c>
      <c r="AT591" s="145" t="s">
        <v>313</v>
      </c>
      <c r="AU591" s="145" t="s">
        <v>96</v>
      </c>
      <c r="AY591" s="18" t="s">
        <v>311</v>
      </c>
      <c r="BE591" s="146">
        <f t="shared" si="124"/>
        <v>0</v>
      </c>
      <c r="BF591" s="146">
        <f t="shared" si="125"/>
        <v>0</v>
      </c>
      <c r="BG591" s="146">
        <f t="shared" si="126"/>
        <v>0</v>
      </c>
      <c r="BH591" s="146">
        <f t="shared" si="127"/>
        <v>0</v>
      </c>
      <c r="BI591" s="146">
        <f t="shared" si="128"/>
        <v>0</v>
      </c>
      <c r="BJ591" s="18" t="s">
        <v>88</v>
      </c>
      <c r="BK591" s="146">
        <f t="shared" si="129"/>
        <v>0</v>
      </c>
      <c r="BL591" s="18" t="s">
        <v>318</v>
      </c>
      <c r="BM591" s="145" t="s">
        <v>8696</v>
      </c>
    </row>
    <row r="592" spans="2:65" s="1" customFormat="1" ht="16.5" customHeight="1" x14ac:dyDescent="0.2">
      <c r="B592" s="34"/>
      <c r="C592" s="134" t="s">
        <v>3228</v>
      </c>
      <c r="D592" s="134" t="s">
        <v>313</v>
      </c>
      <c r="E592" s="135" t="s">
        <v>8697</v>
      </c>
      <c r="F592" s="136" t="s">
        <v>8409</v>
      </c>
      <c r="G592" s="137" t="s">
        <v>2109</v>
      </c>
      <c r="H592" s="138">
        <v>32</v>
      </c>
      <c r="I592" s="139"/>
      <c r="J592" s="140">
        <f t="shared" si="120"/>
        <v>0</v>
      </c>
      <c r="K592" s="136" t="s">
        <v>43</v>
      </c>
      <c r="L592" s="34"/>
      <c r="M592" s="141" t="s">
        <v>43</v>
      </c>
      <c r="N592" s="142" t="s">
        <v>52</v>
      </c>
      <c r="P592" s="143">
        <f t="shared" si="121"/>
        <v>0</v>
      </c>
      <c r="Q592" s="143">
        <v>0</v>
      </c>
      <c r="R592" s="143">
        <f t="shared" si="122"/>
        <v>0</v>
      </c>
      <c r="S592" s="143">
        <v>0</v>
      </c>
      <c r="T592" s="144">
        <f t="shared" si="123"/>
        <v>0</v>
      </c>
      <c r="AR592" s="145" t="s">
        <v>318</v>
      </c>
      <c r="AT592" s="145" t="s">
        <v>313</v>
      </c>
      <c r="AU592" s="145" t="s">
        <v>96</v>
      </c>
      <c r="AY592" s="18" t="s">
        <v>311</v>
      </c>
      <c r="BE592" s="146">
        <f t="shared" si="124"/>
        <v>0</v>
      </c>
      <c r="BF592" s="146">
        <f t="shared" si="125"/>
        <v>0</v>
      </c>
      <c r="BG592" s="146">
        <f t="shared" si="126"/>
        <v>0</v>
      </c>
      <c r="BH592" s="146">
        <f t="shared" si="127"/>
        <v>0</v>
      </c>
      <c r="BI592" s="146">
        <f t="shared" si="128"/>
        <v>0</v>
      </c>
      <c r="BJ592" s="18" t="s">
        <v>88</v>
      </c>
      <c r="BK592" s="146">
        <f t="shared" si="129"/>
        <v>0</v>
      </c>
      <c r="BL592" s="18" t="s">
        <v>318</v>
      </c>
      <c r="BM592" s="145" t="s">
        <v>8698</v>
      </c>
    </row>
    <row r="593" spans="2:65" s="1" customFormat="1" ht="16.5" customHeight="1" x14ac:dyDescent="0.2">
      <c r="B593" s="34"/>
      <c r="C593" s="134" t="s">
        <v>8237</v>
      </c>
      <c r="D593" s="134" t="s">
        <v>313</v>
      </c>
      <c r="E593" s="135" t="s">
        <v>8699</v>
      </c>
      <c r="F593" s="136" t="s">
        <v>8700</v>
      </c>
      <c r="G593" s="137" t="s">
        <v>2109</v>
      </c>
      <c r="H593" s="138">
        <v>16</v>
      </c>
      <c r="I593" s="139"/>
      <c r="J593" s="140">
        <f t="shared" si="120"/>
        <v>0</v>
      </c>
      <c r="K593" s="136" t="s">
        <v>43</v>
      </c>
      <c r="L593" s="34"/>
      <c r="M593" s="141" t="s">
        <v>43</v>
      </c>
      <c r="N593" s="142" t="s">
        <v>52</v>
      </c>
      <c r="P593" s="143">
        <f t="shared" si="121"/>
        <v>0</v>
      </c>
      <c r="Q593" s="143">
        <v>0</v>
      </c>
      <c r="R593" s="143">
        <f t="shared" si="122"/>
        <v>0</v>
      </c>
      <c r="S593" s="143">
        <v>0</v>
      </c>
      <c r="T593" s="144">
        <f t="shared" si="123"/>
        <v>0</v>
      </c>
      <c r="AR593" s="145" t="s">
        <v>318</v>
      </c>
      <c r="AT593" s="145" t="s">
        <v>313</v>
      </c>
      <c r="AU593" s="145" t="s">
        <v>96</v>
      </c>
      <c r="AY593" s="18" t="s">
        <v>311</v>
      </c>
      <c r="BE593" s="146">
        <f t="shared" si="124"/>
        <v>0</v>
      </c>
      <c r="BF593" s="146">
        <f t="shared" si="125"/>
        <v>0</v>
      </c>
      <c r="BG593" s="146">
        <f t="shared" si="126"/>
        <v>0</v>
      </c>
      <c r="BH593" s="146">
        <f t="shared" si="127"/>
        <v>0</v>
      </c>
      <c r="BI593" s="146">
        <f t="shared" si="128"/>
        <v>0</v>
      </c>
      <c r="BJ593" s="18" t="s">
        <v>88</v>
      </c>
      <c r="BK593" s="146">
        <f t="shared" si="129"/>
        <v>0</v>
      </c>
      <c r="BL593" s="18" t="s">
        <v>318</v>
      </c>
      <c r="BM593" s="145" t="s">
        <v>8701</v>
      </c>
    </row>
    <row r="594" spans="2:65" s="1" customFormat="1" ht="16.5" customHeight="1" x14ac:dyDescent="0.2">
      <c r="B594" s="34"/>
      <c r="C594" s="134" t="s">
        <v>8702</v>
      </c>
      <c r="D594" s="134" t="s">
        <v>313</v>
      </c>
      <c r="E594" s="135" t="s">
        <v>8703</v>
      </c>
      <c r="F594" s="136" t="s">
        <v>8107</v>
      </c>
      <c r="G594" s="137" t="s">
        <v>2109</v>
      </c>
      <c r="H594" s="138">
        <v>2</v>
      </c>
      <c r="I594" s="139"/>
      <c r="J594" s="140">
        <f t="shared" si="120"/>
        <v>0</v>
      </c>
      <c r="K594" s="136" t="s">
        <v>43</v>
      </c>
      <c r="L594" s="34"/>
      <c r="M594" s="141" t="s">
        <v>43</v>
      </c>
      <c r="N594" s="142" t="s">
        <v>52</v>
      </c>
      <c r="P594" s="143">
        <f t="shared" si="121"/>
        <v>0</v>
      </c>
      <c r="Q594" s="143">
        <v>0</v>
      </c>
      <c r="R594" s="143">
        <f t="shared" si="122"/>
        <v>0</v>
      </c>
      <c r="S594" s="143">
        <v>0</v>
      </c>
      <c r="T594" s="144">
        <f t="shared" si="123"/>
        <v>0</v>
      </c>
      <c r="AR594" s="145" t="s">
        <v>318</v>
      </c>
      <c r="AT594" s="145" t="s">
        <v>313</v>
      </c>
      <c r="AU594" s="145" t="s">
        <v>96</v>
      </c>
      <c r="AY594" s="18" t="s">
        <v>311</v>
      </c>
      <c r="BE594" s="146">
        <f t="shared" si="124"/>
        <v>0</v>
      </c>
      <c r="BF594" s="146">
        <f t="shared" si="125"/>
        <v>0</v>
      </c>
      <c r="BG594" s="146">
        <f t="shared" si="126"/>
        <v>0</v>
      </c>
      <c r="BH594" s="146">
        <f t="shared" si="127"/>
        <v>0</v>
      </c>
      <c r="BI594" s="146">
        <f t="shared" si="128"/>
        <v>0</v>
      </c>
      <c r="BJ594" s="18" t="s">
        <v>88</v>
      </c>
      <c r="BK594" s="146">
        <f t="shared" si="129"/>
        <v>0</v>
      </c>
      <c r="BL594" s="18" t="s">
        <v>318</v>
      </c>
      <c r="BM594" s="145" t="s">
        <v>8704</v>
      </c>
    </row>
    <row r="595" spans="2:65" s="1" customFormat="1" ht="16.5" customHeight="1" x14ac:dyDescent="0.2">
      <c r="B595" s="34"/>
      <c r="C595" s="134" t="s">
        <v>8240</v>
      </c>
      <c r="D595" s="134" t="s">
        <v>313</v>
      </c>
      <c r="E595" s="135" t="s">
        <v>8705</v>
      </c>
      <c r="F595" s="136" t="s">
        <v>8706</v>
      </c>
      <c r="G595" s="137" t="s">
        <v>2109</v>
      </c>
      <c r="H595" s="138">
        <v>2</v>
      </c>
      <c r="I595" s="139"/>
      <c r="J595" s="140">
        <f t="shared" si="120"/>
        <v>0</v>
      </c>
      <c r="K595" s="136" t="s">
        <v>43</v>
      </c>
      <c r="L595" s="34"/>
      <c r="M595" s="141" t="s">
        <v>43</v>
      </c>
      <c r="N595" s="142" t="s">
        <v>52</v>
      </c>
      <c r="P595" s="143">
        <f t="shared" si="121"/>
        <v>0</v>
      </c>
      <c r="Q595" s="143">
        <v>0</v>
      </c>
      <c r="R595" s="143">
        <f t="shared" si="122"/>
        <v>0</v>
      </c>
      <c r="S595" s="143">
        <v>0</v>
      </c>
      <c r="T595" s="144">
        <f t="shared" si="123"/>
        <v>0</v>
      </c>
      <c r="AR595" s="145" t="s">
        <v>318</v>
      </c>
      <c r="AT595" s="145" t="s">
        <v>313</v>
      </c>
      <c r="AU595" s="145" t="s">
        <v>96</v>
      </c>
      <c r="AY595" s="18" t="s">
        <v>311</v>
      </c>
      <c r="BE595" s="146">
        <f t="shared" si="124"/>
        <v>0</v>
      </c>
      <c r="BF595" s="146">
        <f t="shared" si="125"/>
        <v>0</v>
      </c>
      <c r="BG595" s="146">
        <f t="shared" si="126"/>
        <v>0</v>
      </c>
      <c r="BH595" s="146">
        <f t="shared" si="127"/>
        <v>0</v>
      </c>
      <c r="BI595" s="146">
        <f t="shared" si="128"/>
        <v>0</v>
      </c>
      <c r="BJ595" s="18" t="s">
        <v>88</v>
      </c>
      <c r="BK595" s="146">
        <f t="shared" si="129"/>
        <v>0</v>
      </c>
      <c r="BL595" s="18" t="s">
        <v>318</v>
      </c>
      <c r="BM595" s="145" t="s">
        <v>8707</v>
      </c>
    </row>
    <row r="596" spans="2:65" s="1" customFormat="1" ht="16.5" customHeight="1" x14ac:dyDescent="0.2">
      <c r="B596" s="34"/>
      <c r="C596" s="134" t="s">
        <v>8708</v>
      </c>
      <c r="D596" s="134" t="s">
        <v>313</v>
      </c>
      <c r="E596" s="135" t="s">
        <v>8709</v>
      </c>
      <c r="F596" s="136" t="s">
        <v>8710</v>
      </c>
      <c r="G596" s="137" t="s">
        <v>2109</v>
      </c>
      <c r="H596" s="138">
        <v>2</v>
      </c>
      <c r="I596" s="139"/>
      <c r="J596" s="140">
        <f t="shared" si="120"/>
        <v>0</v>
      </c>
      <c r="K596" s="136" t="s">
        <v>43</v>
      </c>
      <c r="L596" s="34"/>
      <c r="M596" s="141" t="s">
        <v>43</v>
      </c>
      <c r="N596" s="142" t="s">
        <v>52</v>
      </c>
      <c r="P596" s="143">
        <f t="shared" si="121"/>
        <v>0</v>
      </c>
      <c r="Q596" s="143">
        <v>0</v>
      </c>
      <c r="R596" s="143">
        <f t="shared" si="122"/>
        <v>0</v>
      </c>
      <c r="S596" s="143">
        <v>0</v>
      </c>
      <c r="T596" s="144">
        <f t="shared" si="123"/>
        <v>0</v>
      </c>
      <c r="AR596" s="145" t="s">
        <v>318</v>
      </c>
      <c r="AT596" s="145" t="s">
        <v>313</v>
      </c>
      <c r="AU596" s="145" t="s">
        <v>96</v>
      </c>
      <c r="AY596" s="18" t="s">
        <v>311</v>
      </c>
      <c r="BE596" s="146">
        <f t="shared" si="124"/>
        <v>0</v>
      </c>
      <c r="BF596" s="146">
        <f t="shared" si="125"/>
        <v>0</v>
      </c>
      <c r="BG596" s="146">
        <f t="shared" si="126"/>
        <v>0</v>
      </c>
      <c r="BH596" s="146">
        <f t="shared" si="127"/>
        <v>0</v>
      </c>
      <c r="BI596" s="146">
        <f t="shared" si="128"/>
        <v>0</v>
      </c>
      <c r="BJ596" s="18" t="s">
        <v>88</v>
      </c>
      <c r="BK596" s="146">
        <f t="shared" si="129"/>
        <v>0</v>
      </c>
      <c r="BL596" s="18" t="s">
        <v>318</v>
      </c>
      <c r="BM596" s="145" t="s">
        <v>8711</v>
      </c>
    </row>
    <row r="597" spans="2:65" s="1" customFormat="1" ht="16.5" customHeight="1" x14ac:dyDescent="0.2">
      <c r="B597" s="34"/>
      <c r="C597" s="134" t="s">
        <v>8243</v>
      </c>
      <c r="D597" s="134" t="s">
        <v>313</v>
      </c>
      <c r="E597" s="135" t="s">
        <v>8712</v>
      </c>
      <c r="F597" s="136" t="s">
        <v>8109</v>
      </c>
      <c r="G597" s="137" t="s">
        <v>2109</v>
      </c>
      <c r="H597" s="138">
        <v>2</v>
      </c>
      <c r="I597" s="139"/>
      <c r="J597" s="140">
        <f t="shared" si="120"/>
        <v>0</v>
      </c>
      <c r="K597" s="136" t="s">
        <v>43</v>
      </c>
      <c r="L597" s="34"/>
      <c r="M597" s="141" t="s">
        <v>43</v>
      </c>
      <c r="N597" s="142" t="s">
        <v>52</v>
      </c>
      <c r="P597" s="143">
        <f t="shared" si="121"/>
        <v>0</v>
      </c>
      <c r="Q597" s="143">
        <v>0</v>
      </c>
      <c r="R597" s="143">
        <f t="shared" si="122"/>
        <v>0</v>
      </c>
      <c r="S597" s="143">
        <v>0</v>
      </c>
      <c r="T597" s="144">
        <f t="shared" si="123"/>
        <v>0</v>
      </c>
      <c r="AR597" s="145" t="s">
        <v>318</v>
      </c>
      <c r="AT597" s="145" t="s">
        <v>313</v>
      </c>
      <c r="AU597" s="145" t="s">
        <v>96</v>
      </c>
      <c r="AY597" s="18" t="s">
        <v>311</v>
      </c>
      <c r="BE597" s="146">
        <f t="shared" si="124"/>
        <v>0</v>
      </c>
      <c r="BF597" s="146">
        <f t="shared" si="125"/>
        <v>0</v>
      </c>
      <c r="BG597" s="146">
        <f t="shared" si="126"/>
        <v>0</v>
      </c>
      <c r="BH597" s="146">
        <f t="shared" si="127"/>
        <v>0</v>
      </c>
      <c r="BI597" s="146">
        <f t="shared" si="128"/>
        <v>0</v>
      </c>
      <c r="BJ597" s="18" t="s">
        <v>88</v>
      </c>
      <c r="BK597" s="146">
        <f t="shared" si="129"/>
        <v>0</v>
      </c>
      <c r="BL597" s="18" t="s">
        <v>318</v>
      </c>
      <c r="BM597" s="145" t="s">
        <v>8713</v>
      </c>
    </row>
    <row r="598" spans="2:65" s="1" customFormat="1" ht="16.5" customHeight="1" x14ac:dyDescent="0.2">
      <c r="B598" s="34"/>
      <c r="C598" s="134" t="s">
        <v>8714</v>
      </c>
      <c r="D598" s="134" t="s">
        <v>313</v>
      </c>
      <c r="E598" s="135" t="s">
        <v>8715</v>
      </c>
      <c r="F598" s="136" t="s">
        <v>8716</v>
      </c>
      <c r="G598" s="137" t="s">
        <v>2109</v>
      </c>
      <c r="H598" s="138">
        <v>1</v>
      </c>
      <c r="I598" s="139"/>
      <c r="J598" s="140">
        <f t="shared" si="120"/>
        <v>0</v>
      </c>
      <c r="K598" s="136" t="s">
        <v>43</v>
      </c>
      <c r="L598" s="34"/>
      <c r="M598" s="141" t="s">
        <v>43</v>
      </c>
      <c r="N598" s="142" t="s">
        <v>52</v>
      </c>
      <c r="P598" s="143">
        <f t="shared" si="121"/>
        <v>0</v>
      </c>
      <c r="Q598" s="143">
        <v>0</v>
      </c>
      <c r="R598" s="143">
        <f t="shared" si="122"/>
        <v>0</v>
      </c>
      <c r="S598" s="143">
        <v>0</v>
      </c>
      <c r="T598" s="144">
        <f t="shared" si="123"/>
        <v>0</v>
      </c>
      <c r="AR598" s="145" t="s">
        <v>318</v>
      </c>
      <c r="AT598" s="145" t="s">
        <v>313</v>
      </c>
      <c r="AU598" s="145" t="s">
        <v>96</v>
      </c>
      <c r="AY598" s="18" t="s">
        <v>311</v>
      </c>
      <c r="BE598" s="146">
        <f t="shared" si="124"/>
        <v>0</v>
      </c>
      <c r="BF598" s="146">
        <f t="shared" si="125"/>
        <v>0</v>
      </c>
      <c r="BG598" s="146">
        <f t="shared" si="126"/>
        <v>0</v>
      </c>
      <c r="BH598" s="146">
        <f t="shared" si="127"/>
        <v>0</v>
      </c>
      <c r="BI598" s="146">
        <f t="shared" si="128"/>
        <v>0</v>
      </c>
      <c r="BJ598" s="18" t="s">
        <v>88</v>
      </c>
      <c r="BK598" s="146">
        <f t="shared" si="129"/>
        <v>0</v>
      </c>
      <c r="BL598" s="18" t="s">
        <v>318</v>
      </c>
      <c r="BM598" s="145" t="s">
        <v>8717</v>
      </c>
    </row>
    <row r="599" spans="2:65" s="1" customFormat="1" ht="16.5" customHeight="1" x14ac:dyDescent="0.2">
      <c r="B599" s="34"/>
      <c r="C599" s="134" t="s">
        <v>8246</v>
      </c>
      <c r="D599" s="134" t="s">
        <v>313</v>
      </c>
      <c r="E599" s="135" t="s">
        <v>8718</v>
      </c>
      <c r="F599" s="136" t="s">
        <v>8719</v>
      </c>
      <c r="G599" s="137" t="s">
        <v>2109</v>
      </c>
      <c r="H599" s="138">
        <v>2</v>
      </c>
      <c r="I599" s="139"/>
      <c r="J599" s="140">
        <f t="shared" si="120"/>
        <v>0</v>
      </c>
      <c r="K599" s="136" t="s">
        <v>43</v>
      </c>
      <c r="L599" s="34"/>
      <c r="M599" s="141" t="s">
        <v>43</v>
      </c>
      <c r="N599" s="142" t="s">
        <v>52</v>
      </c>
      <c r="P599" s="143">
        <f t="shared" si="121"/>
        <v>0</v>
      </c>
      <c r="Q599" s="143">
        <v>0</v>
      </c>
      <c r="R599" s="143">
        <f t="shared" si="122"/>
        <v>0</v>
      </c>
      <c r="S599" s="143">
        <v>0</v>
      </c>
      <c r="T599" s="144">
        <f t="shared" si="123"/>
        <v>0</v>
      </c>
      <c r="AR599" s="145" t="s">
        <v>318</v>
      </c>
      <c r="AT599" s="145" t="s">
        <v>313</v>
      </c>
      <c r="AU599" s="145" t="s">
        <v>96</v>
      </c>
      <c r="AY599" s="18" t="s">
        <v>311</v>
      </c>
      <c r="BE599" s="146">
        <f t="shared" si="124"/>
        <v>0</v>
      </c>
      <c r="BF599" s="146">
        <f t="shared" si="125"/>
        <v>0</v>
      </c>
      <c r="BG599" s="146">
        <f t="shared" si="126"/>
        <v>0</v>
      </c>
      <c r="BH599" s="146">
        <f t="shared" si="127"/>
        <v>0</v>
      </c>
      <c r="BI599" s="146">
        <f t="shared" si="128"/>
        <v>0</v>
      </c>
      <c r="BJ599" s="18" t="s">
        <v>88</v>
      </c>
      <c r="BK599" s="146">
        <f t="shared" si="129"/>
        <v>0</v>
      </c>
      <c r="BL599" s="18" t="s">
        <v>318</v>
      </c>
      <c r="BM599" s="145" t="s">
        <v>8720</v>
      </c>
    </row>
    <row r="600" spans="2:65" s="1" customFormat="1" ht="16.5" customHeight="1" x14ac:dyDescent="0.2">
      <c r="B600" s="34"/>
      <c r="C600" s="134" t="s">
        <v>8721</v>
      </c>
      <c r="D600" s="134" t="s">
        <v>313</v>
      </c>
      <c r="E600" s="135" t="s">
        <v>8722</v>
      </c>
      <c r="F600" s="136" t="s">
        <v>8723</v>
      </c>
      <c r="G600" s="137" t="s">
        <v>2109</v>
      </c>
      <c r="H600" s="138">
        <v>2</v>
      </c>
      <c r="I600" s="139"/>
      <c r="J600" s="140">
        <f t="shared" si="120"/>
        <v>0</v>
      </c>
      <c r="K600" s="136" t="s">
        <v>43</v>
      </c>
      <c r="L600" s="34"/>
      <c r="M600" s="141" t="s">
        <v>43</v>
      </c>
      <c r="N600" s="142" t="s">
        <v>52</v>
      </c>
      <c r="P600" s="143">
        <f t="shared" si="121"/>
        <v>0</v>
      </c>
      <c r="Q600" s="143">
        <v>0</v>
      </c>
      <c r="R600" s="143">
        <f t="shared" si="122"/>
        <v>0</v>
      </c>
      <c r="S600" s="143">
        <v>0</v>
      </c>
      <c r="T600" s="144">
        <f t="shared" si="123"/>
        <v>0</v>
      </c>
      <c r="AR600" s="145" t="s">
        <v>318</v>
      </c>
      <c r="AT600" s="145" t="s">
        <v>313</v>
      </c>
      <c r="AU600" s="145" t="s">
        <v>96</v>
      </c>
      <c r="AY600" s="18" t="s">
        <v>311</v>
      </c>
      <c r="BE600" s="146">
        <f t="shared" si="124"/>
        <v>0</v>
      </c>
      <c r="BF600" s="146">
        <f t="shared" si="125"/>
        <v>0</v>
      </c>
      <c r="BG600" s="146">
        <f t="shared" si="126"/>
        <v>0</v>
      </c>
      <c r="BH600" s="146">
        <f t="shared" si="127"/>
        <v>0</v>
      </c>
      <c r="BI600" s="146">
        <f t="shared" si="128"/>
        <v>0</v>
      </c>
      <c r="BJ600" s="18" t="s">
        <v>88</v>
      </c>
      <c r="BK600" s="146">
        <f t="shared" si="129"/>
        <v>0</v>
      </c>
      <c r="BL600" s="18" t="s">
        <v>318</v>
      </c>
      <c r="BM600" s="145" t="s">
        <v>8724</v>
      </c>
    </row>
    <row r="601" spans="2:65" s="1" customFormat="1" ht="16.5" customHeight="1" x14ac:dyDescent="0.2">
      <c r="B601" s="34"/>
      <c r="C601" s="134" t="s">
        <v>8248</v>
      </c>
      <c r="D601" s="134" t="s">
        <v>313</v>
      </c>
      <c r="E601" s="135" t="s">
        <v>8725</v>
      </c>
      <c r="F601" s="136" t="s">
        <v>8726</v>
      </c>
      <c r="G601" s="137" t="s">
        <v>2109</v>
      </c>
      <c r="H601" s="138">
        <v>2</v>
      </c>
      <c r="I601" s="139"/>
      <c r="J601" s="140">
        <f t="shared" si="120"/>
        <v>0</v>
      </c>
      <c r="K601" s="136" t="s">
        <v>43</v>
      </c>
      <c r="L601" s="34"/>
      <c r="M601" s="141" t="s">
        <v>43</v>
      </c>
      <c r="N601" s="142" t="s">
        <v>52</v>
      </c>
      <c r="P601" s="143">
        <f t="shared" si="121"/>
        <v>0</v>
      </c>
      <c r="Q601" s="143">
        <v>0</v>
      </c>
      <c r="R601" s="143">
        <f t="shared" si="122"/>
        <v>0</v>
      </c>
      <c r="S601" s="143">
        <v>0</v>
      </c>
      <c r="T601" s="144">
        <f t="shared" si="123"/>
        <v>0</v>
      </c>
      <c r="AR601" s="145" t="s">
        <v>318</v>
      </c>
      <c r="AT601" s="145" t="s">
        <v>313</v>
      </c>
      <c r="AU601" s="145" t="s">
        <v>96</v>
      </c>
      <c r="AY601" s="18" t="s">
        <v>311</v>
      </c>
      <c r="BE601" s="146">
        <f t="shared" si="124"/>
        <v>0</v>
      </c>
      <c r="BF601" s="146">
        <f t="shared" si="125"/>
        <v>0</v>
      </c>
      <c r="BG601" s="146">
        <f t="shared" si="126"/>
        <v>0</v>
      </c>
      <c r="BH601" s="146">
        <f t="shared" si="127"/>
        <v>0</v>
      </c>
      <c r="BI601" s="146">
        <f t="shared" si="128"/>
        <v>0</v>
      </c>
      <c r="BJ601" s="18" t="s">
        <v>88</v>
      </c>
      <c r="BK601" s="146">
        <f t="shared" si="129"/>
        <v>0</v>
      </c>
      <c r="BL601" s="18" t="s">
        <v>318</v>
      </c>
      <c r="BM601" s="145" t="s">
        <v>8727</v>
      </c>
    </row>
    <row r="602" spans="2:65" s="1" customFormat="1" ht="16.5" customHeight="1" x14ac:dyDescent="0.2">
      <c r="B602" s="34"/>
      <c r="C602" s="134" t="s">
        <v>8728</v>
      </c>
      <c r="D602" s="134" t="s">
        <v>313</v>
      </c>
      <c r="E602" s="135" t="s">
        <v>8729</v>
      </c>
      <c r="F602" s="136" t="s">
        <v>8113</v>
      </c>
      <c r="G602" s="137" t="s">
        <v>2109</v>
      </c>
      <c r="H602" s="138">
        <v>8</v>
      </c>
      <c r="I602" s="139"/>
      <c r="J602" s="140">
        <f t="shared" si="120"/>
        <v>0</v>
      </c>
      <c r="K602" s="136" t="s">
        <v>43</v>
      </c>
      <c r="L602" s="34"/>
      <c r="M602" s="141" t="s">
        <v>43</v>
      </c>
      <c r="N602" s="142" t="s">
        <v>52</v>
      </c>
      <c r="P602" s="143">
        <f t="shared" si="121"/>
        <v>0</v>
      </c>
      <c r="Q602" s="143">
        <v>0</v>
      </c>
      <c r="R602" s="143">
        <f t="shared" si="122"/>
        <v>0</v>
      </c>
      <c r="S602" s="143">
        <v>0</v>
      </c>
      <c r="T602" s="144">
        <f t="shared" si="123"/>
        <v>0</v>
      </c>
      <c r="AR602" s="145" t="s">
        <v>318</v>
      </c>
      <c r="AT602" s="145" t="s">
        <v>313</v>
      </c>
      <c r="AU602" s="145" t="s">
        <v>96</v>
      </c>
      <c r="AY602" s="18" t="s">
        <v>311</v>
      </c>
      <c r="BE602" s="146">
        <f t="shared" si="124"/>
        <v>0</v>
      </c>
      <c r="BF602" s="146">
        <f t="shared" si="125"/>
        <v>0</v>
      </c>
      <c r="BG602" s="146">
        <f t="shared" si="126"/>
        <v>0</v>
      </c>
      <c r="BH602" s="146">
        <f t="shared" si="127"/>
        <v>0</v>
      </c>
      <c r="BI602" s="146">
        <f t="shared" si="128"/>
        <v>0</v>
      </c>
      <c r="BJ602" s="18" t="s">
        <v>88</v>
      </c>
      <c r="BK602" s="146">
        <f t="shared" si="129"/>
        <v>0</v>
      </c>
      <c r="BL602" s="18" t="s">
        <v>318</v>
      </c>
      <c r="BM602" s="145" t="s">
        <v>8730</v>
      </c>
    </row>
    <row r="603" spans="2:65" s="1" customFormat="1" ht="16.5" customHeight="1" x14ac:dyDescent="0.2">
      <c r="B603" s="34"/>
      <c r="C603" s="134" t="s">
        <v>8251</v>
      </c>
      <c r="D603" s="134" t="s">
        <v>313</v>
      </c>
      <c r="E603" s="135" t="s">
        <v>8731</v>
      </c>
      <c r="F603" s="136" t="s">
        <v>8732</v>
      </c>
      <c r="G603" s="137" t="s">
        <v>2033</v>
      </c>
      <c r="H603" s="138">
        <v>4</v>
      </c>
      <c r="I603" s="139"/>
      <c r="J603" s="140">
        <f t="shared" si="120"/>
        <v>0</v>
      </c>
      <c r="K603" s="136" t="s">
        <v>43</v>
      </c>
      <c r="L603" s="34"/>
      <c r="M603" s="141" t="s">
        <v>43</v>
      </c>
      <c r="N603" s="142" t="s">
        <v>52</v>
      </c>
      <c r="P603" s="143">
        <f t="shared" si="121"/>
        <v>0</v>
      </c>
      <c r="Q603" s="143">
        <v>0</v>
      </c>
      <c r="R603" s="143">
        <f t="shared" si="122"/>
        <v>0</v>
      </c>
      <c r="S603" s="143">
        <v>0</v>
      </c>
      <c r="T603" s="144">
        <f t="shared" si="123"/>
        <v>0</v>
      </c>
      <c r="AR603" s="145" t="s">
        <v>318</v>
      </c>
      <c r="AT603" s="145" t="s">
        <v>313</v>
      </c>
      <c r="AU603" s="145" t="s">
        <v>96</v>
      </c>
      <c r="AY603" s="18" t="s">
        <v>311</v>
      </c>
      <c r="BE603" s="146">
        <f t="shared" si="124"/>
        <v>0</v>
      </c>
      <c r="BF603" s="146">
        <f t="shared" si="125"/>
        <v>0</v>
      </c>
      <c r="BG603" s="146">
        <f t="shared" si="126"/>
        <v>0</v>
      </c>
      <c r="BH603" s="146">
        <f t="shared" si="127"/>
        <v>0</v>
      </c>
      <c r="BI603" s="146">
        <f t="shared" si="128"/>
        <v>0</v>
      </c>
      <c r="BJ603" s="18" t="s">
        <v>88</v>
      </c>
      <c r="BK603" s="146">
        <f t="shared" si="129"/>
        <v>0</v>
      </c>
      <c r="BL603" s="18" t="s">
        <v>318</v>
      </c>
      <c r="BM603" s="145" t="s">
        <v>8733</v>
      </c>
    </row>
    <row r="604" spans="2:65" s="1" customFormat="1" ht="16.5" customHeight="1" x14ac:dyDescent="0.2">
      <c r="B604" s="34"/>
      <c r="C604" s="134" t="s">
        <v>8734</v>
      </c>
      <c r="D604" s="134" t="s">
        <v>313</v>
      </c>
      <c r="E604" s="135" t="s">
        <v>8735</v>
      </c>
      <c r="F604" s="136" t="s">
        <v>8736</v>
      </c>
      <c r="G604" s="137" t="s">
        <v>2033</v>
      </c>
      <c r="H604" s="138">
        <v>16</v>
      </c>
      <c r="I604" s="139"/>
      <c r="J604" s="140">
        <f t="shared" si="120"/>
        <v>0</v>
      </c>
      <c r="K604" s="136" t="s">
        <v>43</v>
      </c>
      <c r="L604" s="34"/>
      <c r="M604" s="141" t="s">
        <v>43</v>
      </c>
      <c r="N604" s="142" t="s">
        <v>52</v>
      </c>
      <c r="P604" s="143">
        <f t="shared" si="121"/>
        <v>0</v>
      </c>
      <c r="Q604" s="143">
        <v>0</v>
      </c>
      <c r="R604" s="143">
        <f t="shared" si="122"/>
        <v>0</v>
      </c>
      <c r="S604" s="143">
        <v>0</v>
      </c>
      <c r="T604" s="144">
        <f t="shared" si="123"/>
        <v>0</v>
      </c>
      <c r="AR604" s="145" t="s">
        <v>318</v>
      </c>
      <c r="AT604" s="145" t="s">
        <v>313</v>
      </c>
      <c r="AU604" s="145" t="s">
        <v>96</v>
      </c>
      <c r="AY604" s="18" t="s">
        <v>311</v>
      </c>
      <c r="BE604" s="146">
        <f t="shared" si="124"/>
        <v>0</v>
      </c>
      <c r="BF604" s="146">
        <f t="shared" si="125"/>
        <v>0</v>
      </c>
      <c r="BG604" s="146">
        <f t="shared" si="126"/>
        <v>0</v>
      </c>
      <c r="BH604" s="146">
        <f t="shared" si="127"/>
        <v>0</v>
      </c>
      <c r="BI604" s="146">
        <f t="shared" si="128"/>
        <v>0</v>
      </c>
      <c r="BJ604" s="18" t="s">
        <v>88</v>
      </c>
      <c r="BK604" s="146">
        <f t="shared" si="129"/>
        <v>0</v>
      </c>
      <c r="BL604" s="18" t="s">
        <v>318</v>
      </c>
      <c r="BM604" s="145" t="s">
        <v>8737</v>
      </c>
    </row>
    <row r="605" spans="2:65" s="1" customFormat="1" ht="24.2" customHeight="1" x14ac:dyDescent="0.2">
      <c r="B605" s="34"/>
      <c r="C605" s="134" t="s">
        <v>8255</v>
      </c>
      <c r="D605" s="134" t="s">
        <v>313</v>
      </c>
      <c r="E605" s="135" t="s">
        <v>8738</v>
      </c>
      <c r="F605" s="136" t="s">
        <v>8424</v>
      </c>
      <c r="G605" s="137" t="s">
        <v>2033</v>
      </c>
      <c r="H605" s="138">
        <v>2</v>
      </c>
      <c r="I605" s="139"/>
      <c r="J605" s="140">
        <f t="shared" si="120"/>
        <v>0</v>
      </c>
      <c r="K605" s="136" t="s">
        <v>43</v>
      </c>
      <c r="L605" s="34"/>
      <c r="M605" s="141" t="s">
        <v>43</v>
      </c>
      <c r="N605" s="142" t="s">
        <v>52</v>
      </c>
      <c r="P605" s="143">
        <f t="shared" si="121"/>
        <v>0</v>
      </c>
      <c r="Q605" s="143">
        <v>0</v>
      </c>
      <c r="R605" s="143">
        <f t="shared" si="122"/>
        <v>0</v>
      </c>
      <c r="S605" s="143">
        <v>0</v>
      </c>
      <c r="T605" s="144">
        <f t="shared" si="123"/>
        <v>0</v>
      </c>
      <c r="AR605" s="145" t="s">
        <v>318</v>
      </c>
      <c r="AT605" s="145" t="s">
        <v>313</v>
      </c>
      <c r="AU605" s="145" t="s">
        <v>96</v>
      </c>
      <c r="AY605" s="18" t="s">
        <v>311</v>
      </c>
      <c r="BE605" s="146">
        <f t="shared" si="124"/>
        <v>0</v>
      </c>
      <c r="BF605" s="146">
        <f t="shared" si="125"/>
        <v>0</v>
      </c>
      <c r="BG605" s="146">
        <f t="shared" si="126"/>
        <v>0</v>
      </c>
      <c r="BH605" s="146">
        <f t="shared" si="127"/>
        <v>0</v>
      </c>
      <c r="BI605" s="146">
        <f t="shared" si="128"/>
        <v>0</v>
      </c>
      <c r="BJ605" s="18" t="s">
        <v>88</v>
      </c>
      <c r="BK605" s="146">
        <f t="shared" si="129"/>
        <v>0</v>
      </c>
      <c r="BL605" s="18" t="s">
        <v>318</v>
      </c>
      <c r="BM605" s="145" t="s">
        <v>8739</v>
      </c>
    </row>
    <row r="606" spans="2:65" s="1" customFormat="1" ht="24.2" customHeight="1" x14ac:dyDescent="0.2">
      <c r="B606" s="34"/>
      <c r="C606" s="134" t="s">
        <v>8740</v>
      </c>
      <c r="D606" s="134" t="s">
        <v>313</v>
      </c>
      <c r="E606" s="135" t="s">
        <v>8741</v>
      </c>
      <c r="F606" s="136" t="s">
        <v>8427</v>
      </c>
      <c r="G606" s="137" t="s">
        <v>2033</v>
      </c>
      <c r="H606" s="138">
        <v>16</v>
      </c>
      <c r="I606" s="139"/>
      <c r="J606" s="140">
        <f t="shared" si="120"/>
        <v>0</v>
      </c>
      <c r="K606" s="136" t="s">
        <v>43</v>
      </c>
      <c r="L606" s="34"/>
      <c r="M606" s="141" t="s">
        <v>43</v>
      </c>
      <c r="N606" s="142" t="s">
        <v>52</v>
      </c>
      <c r="P606" s="143">
        <f t="shared" si="121"/>
        <v>0</v>
      </c>
      <c r="Q606" s="143">
        <v>0</v>
      </c>
      <c r="R606" s="143">
        <f t="shared" si="122"/>
        <v>0</v>
      </c>
      <c r="S606" s="143">
        <v>0</v>
      </c>
      <c r="T606" s="144">
        <f t="shared" si="123"/>
        <v>0</v>
      </c>
      <c r="AR606" s="145" t="s">
        <v>318</v>
      </c>
      <c r="AT606" s="145" t="s">
        <v>313</v>
      </c>
      <c r="AU606" s="145" t="s">
        <v>96</v>
      </c>
      <c r="AY606" s="18" t="s">
        <v>311</v>
      </c>
      <c r="BE606" s="146">
        <f t="shared" si="124"/>
        <v>0</v>
      </c>
      <c r="BF606" s="146">
        <f t="shared" si="125"/>
        <v>0</v>
      </c>
      <c r="BG606" s="146">
        <f t="shared" si="126"/>
        <v>0</v>
      </c>
      <c r="BH606" s="146">
        <f t="shared" si="127"/>
        <v>0</v>
      </c>
      <c r="BI606" s="146">
        <f t="shared" si="128"/>
        <v>0</v>
      </c>
      <c r="BJ606" s="18" t="s">
        <v>88</v>
      </c>
      <c r="BK606" s="146">
        <f t="shared" si="129"/>
        <v>0</v>
      </c>
      <c r="BL606" s="18" t="s">
        <v>318</v>
      </c>
      <c r="BM606" s="145" t="s">
        <v>8742</v>
      </c>
    </row>
    <row r="607" spans="2:65" s="1" customFormat="1" ht="21.75" customHeight="1" x14ac:dyDescent="0.2">
      <c r="B607" s="34"/>
      <c r="C607" s="134" t="s">
        <v>8259</v>
      </c>
      <c r="D607" s="134" t="s">
        <v>313</v>
      </c>
      <c r="E607" s="135" t="s">
        <v>8743</v>
      </c>
      <c r="F607" s="136" t="s">
        <v>8128</v>
      </c>
      <c r="G607" s="137" t="s">
        <v>2109</v>
      </c>
      <c r="H607" s="138">
        <v>18</v>
      </c>
      <c r="I607" s="139"/>
      <c r="J607" s="140">
        <f t="shared" si="120"/>
        <v>0</v>
      </c>
      <c r="K607" s="136" t="s">
        <v>43</v>
      </c>
      <c r="L607" s="34"/>
      <c r="M607" s="141" t="s">
        <v>43</v>
      </c>
      <c r="N607" s="142" t="s">
        <v>52</v>
      </c>
      <c r="P607" s="143">
        <f t="shared" si="121"/>
        <v>0</v>
      </c>
      <c r="Q607" s="143">
        <v>0</v>
      </c>
      <c r="R607" s="143">
        <f t="shared" si="122"/>
        <v>0</v>
      </c>
      <c r="S607" s="143">
        <v>0</v>
      </c>
      <c r="T607" s="144">
        <f t="shared" si="123"/>
        <v>0</v>
      </c>
      <c r="AR607" s="145" t="s">
        <v>318</v>
      </c>
      <c r="AT607" s="145" t="s">
        <v>313</v>
      </c>
      <c r="AU607" s="145" t="s">
        <v>96</v>
      </c>
      <c r="AY607" s="18" t="s">
        <v>311</v>
      </c>
      <c r="BE607" s="146">
        <f t="shared" si="124"/>
        <v>0</v>
      </c>
      <c r="BF607" s="146">
        <f t="shared" si="125"/>
        <v>0</v>
      </c>
      <c r="BG607" s="146">
        <f t="shared" si="126"/>
        <v>0</v>
      </c>
      <c r="BH607" s="146">
        <f t="shared" si="127"/>
        <v>0</v>
      </c>
      <c r="BI607" s="146">
        <f t="shared" si="128"/>
        <v>0</v>
      </c>
      <c r="BJ607" s="18" t="s">
        <v>88</v>
      </c>
      <c r="BK607" s="146">
        <f t="shared" si="129"/>
        <v>0</v>
      </c>
      <c r="BL607" s="18" t="s">
        <v>318</v>
      </c>
      <c r="BM607" s="145" t="s">
        <v>8744</v>
      </c>
    </row>
    <row r="608" spans="2:65" s="1" customFormat="1" ht="21.75" customHeight="1" x14ac:dyDescent="0.2">
      <c r="B608" s="34"/>
      <c r="C608" s="134" t="s">
        <v>8745</v>
      </c>
      <c r="D608" s="134" t="s">
        <v>313</v>
      </c>
      <c r="E608" s="135" t="s">
        <v>8746</v>
      </c>
      <c r="F608" s="136" t="s">
        <v>8747</v>
      </c>
      <c r="G608" s="137" t="s">
        <v>2109</v>
      </c>
      <c r="H608" s="138">
        <v>2</v>
      </c>
      <c r="I608" s="139"/>
      <c r="J608" s="140">
        <f t="shared" si="120"/>
        <v>0</v>
      </c>
      <c r="K608" s="136" t="s">
        <v>43</v>
      </c>
      <c r="L608" s="34"/>
      <c r="M608" s="141" t="s">
        <v>43</v>
      </c>
      <c r="N608" s="142" t="s">
        <v>52</v>
      </c>
      <c r="P608" s="143">
        <f t="shared" si="121"/>
        <v>0</v>
      </c>
      <c r="Q608" s="143">
        <v>0</v>
      </c>
      <c r="R608" s="143">
        <f t="shared" si="122"/>
        <v>0</v>
      </c>
      <c r="S608" s="143">
        <v>0</v>
      </c>
      <c r="T608" s="144">
        <f t="shared" si="123"/>
        <v>0</v>
      </c>
      <c r="AR608" s="145" t="s">
        <v>318</v>
      </c>
      <c r="AT608" s="145" t="s">
        <v>313</v>
      </c>
      <c r="AU608" s="145" t="s">
        <v>96</v>
      </c>
      <c r="AY608" s="18" t="s">
        <v>311</v>
      </c>
      <c r="BE608" s="146">
        <f t="shared" si="124"/>
        <v>0</v>
      </c>
      <c r="BF608" s="146">
        <f t="shared" si="125"/>
        <v>0</v>
      </c>
      <c r="BG608" s="146">
        <f t="shared" si="126"/>
        <v>0</v>
      </c>
      <c r="BH608" s="146">
        <f t="shared" si="127"/>
        <v>0</v>
      </c>
      <c r="BI608" s="146">
        <f t="shared" si="128"/>
        <v>0</v>
      </c>
      <c r="BJ608" s="18" t="s">
        <v>88</v>
      </c>
      <c r="BK608" s="146">
        <f t="shared" si="129"/>
        <v>0</v>
      </c>
      <c r="BL608" s="18" t="s">
        <v>318</v>
      </c>
      <c r="BM608" s="145" t="s">
        <v>8748</v>
      </c>
    </row>
    <row r="609" spans="2:65" s="1" customFormat="1" ht="21.75" customHeight="1" x14ac:dyDescent="0.2">
      <c r="B609" s="34"/>
      <c r="C609" s="134" t="s">
        <v>8263</v>
      </c>
      <c r="D609" s="134" t="s">
        <v>313</v>
      </c>
      <c r="E609" s="135" t="s">
        <v>8749</v>
      </c>
      <c r="F609" s="136" t="s">
        <v>8130</v>
      </c>
      <c r="G609" s="137" t="s">
        <v>2109</v>
      </c>
      <c r="H609" s="138">
        <v>12</v>
      </c>
      <c r="I609" s="139"/>
      <c r="J609" s="140">
        <f t="shared" si="120"/>
        <v>0</v>
      </c>
      <c r="K609" s="136" t="s">
        <v>43</v>
      </c>
      <c r="L609" s="34"/>
      <c r="M609" s="141" t="s">
        <v>43</v>
      </c>
      <c r="N609" s="142" t="s">
        <v>52</v>
      </c>
      <c r="P609" s="143">
        <f t="shared" si="121"/>
        <v>0</v>
      </c>
      <c r="Q609" s="143">
        <v>0</v>
      </c>
      <c r="R609" s="143">
        <f t="shared" si="122"/>
        <v>0</v>
      </c>
      <c r="S609" s="143">
        <v>0</v>
      </c>
      <c r="T609" s="144">
        <f t="shared" si="123"/>
        <v>0</v>
      </c>
      <c r="AR609" s="145" t="s">
        <v>318</v>
      </c>
      <c r="AT609" s="145" t="s">
        <v>313</v>
      </c>
      <c r="AU609" s="145" t="s">
        <v>96</v>
      </c>
      <c r="AY609" s="18" t="s">
        <v>311</v>
      </c>
      <c r="BE609" s="146">
        <f t="shared" si="124"/>
        <v>0</v>
      </c>
      <c r="BF609" s="146">
        <f t="shared" si="125"/>
        <v>0</v>
      </c>
      <c r="BG609" s="146">
        <f t="shared" si="126"/>
        <v>0</v>
      </c>
      <c r="BH609" s="146">
        <f t="shared" si="127"/>
        <v>0</v>
      </c>
      <c r="BI609" s="146">
        <f t="shared" si="128"/>
        <v>0</v>
      </c>
      <c r="BJ609" s="18" t="s">
        <v>88</v>
      </c>
      <c r="BK609" s="146">
        <f t="shared" si="129"/>
        <v>0</v>
      </c>
      <c r="BL609" s="18" t="s">
        <v>318</v>
      </c>
      <c r="BM609" s="145" t="s">
        <v>8750</v>
      </c>
    </row>
    <row r="610" spans="2:65" s="1" customFormat="1" ht="21.75" customHeight="1" x14ac:dyDescent="0.2">
      <c r="B610" s="34"/>
      <c r="C610" s="134" t="s">
        <v>8751</v>
      </c>
      <c r="D610" s="134" t="s">
        <v>313</v>
      </c>
      <c r="E610" s="135" t="s">
        <v>8752</v>
      </c>
      <c r="F610" s="136" t="s">
        <v>7889</v>
      </c>
      <c r="G610" s="137" t="s">
        <v>2109</v>
      </c>
      <c r="H610" s="138">
        <v>14</v>
      </c>
      <c r="I610" s="139"/>
      <c r="J610" s="140">
        <f t="shared" si="120"/>
        <v>0</v>
      </c>
      <c r="K610" s="136" t="s">
        <v>43</v>
      </c>
      <c r="L610" s="34"/>
      <c r="M610" s="141" t="s">
        <v>43</v>
      </c>
      <c r="N610" s="142" t="s">
        <v>52</v>
      </c>
      <c r="P610" s="143">
        <f t="shared" si="121"/>
        <v>0</v>
      </c>
      <c r="Q610" s="143">
        <v>0</v>
      </c>
      <c r="R610" s="143">
        <f t="shared" si="122"/>
        <v>0</v>
      </c>
      <c r="S610" s="143">
        <v>0</v>
      </c>
      <c r="T610" s="144">
        <f t="shared" si="123"/>
        <v>0</v>
      </c>
      <c r="AR610" s="145" t="s">
        <v>318</v>
      </c>
      <c r="AT610" s="145" t="s">
        <v>313</v>
      </c>
      <c r="AU610" s="145" t="s">
        <v>96</v>
      </c>
      <c r="AY610" s="18" t="s">
        <v>311</v>
      </c>
      <c r="BE610" s="146">
        <f t="shared" si="124"/>
        <v>0</v>
      </c>
      <c r="BF610" s="146">
        <f t="shared" si="125"/>
        <v>0</v>
      </c>
      <c r="BG610" s="146">
        <f t="shared" si="126"/>
        <v>0</v>
      </c>
      <c r="BH610" s="146">
        <f t="shared" si="127"/>
        <v>0</v>
      </c>
      <c r="BI610" s="146">
        <f t="shared" si="128"/>
        <v>0</v>
      </c>
      <c r="BJ610" s="18" t="s">
        <v>88</v>
      </c>
      <c r="BK610" s="146">
        <f t="shared" si="129"/>
        <v>0</v>
      </c>
      <c r="BL610" s="18" t="s">
        <v>318</v>
      </c>
      <c r="BM610" s="145" t="s">
        <v>8753</v>
      </c>
    </row>
    <row r="611" spans="2:65" s="1" customFormat="1" ht="24.2" customHeight="1" x14ac:dyDescent="0.2">
      <c r="B611" s="34"/>
      <c r="C611" s="134" t="s">
        <v>8267</v>
      </c>
      <c r="D611" s="134" t="s">
        <v>313</v>
      </c>
      <c r="E611" s="135" t="s">
        <v>8754</v>
      </c>
      <c r="F611" s="136" t="s">
        <v>8755</v>
      </c>
      <c r="G611" s="137" t="s">
        <v>2033</v>
      </c>
      <c r="H611" s="138">
        <v>2</v>
      </c>
      <c r="I611" s="139"/>
      <c r="J611" s="140">
        <f t="shared" si="120"/>
        <v>0</v>
      </c>
      <c r="K611" s="136" t="s">
        <v>43</v>
      </c>
      <c r="L611" s="34"/>
      <c r="M611" s="141" t="s">
        <v>43</v>
      </c>
      <c r="N611" s="142" t="s">
        <v>52</v>
      </c>
      <c r="P611" s="143">
        <f t="shared" si="121"/>
        <v>0</v>
      </c>
      <c r="Q611" s="143">
        <v>0</v>
      </c>
      <c r="R611" s="143">
        <f t="shared" si="122"/>
        <v>0</v>
      </c>
      <c r="S611" s="143">
        <v>0</v>
      </c>
      <c r="T611" s="144">
        <f t="shared" si="123"/>
        <v>0</v>
      </c>
      <c r="AR611" s="145" t="s">
        <v>318</v>
      </c>
      <c r="AT611" s="145" t="s">
        <v>313</v>
      </c>
      <c r="AU611" s="145" t="s">
        <v>96</v>
      </c>
      <c r="AY611" s="18" t="s">
        <v>311</v>
      </c>
      <c r="BE611" s="146">
        <f t="shared" si="124"/>
        <v>0</v>
      </c>
      <c r="BF611" s="146">
        <f t="shared" si="125"/>
        <v>0</v>
      </c>
      <c r="BG611" s="146">
        <f t="shared" si="126"/>
        <v>0</v>
      </c>
      <c r="BH611" s="146">
        <f t="shared" si="127"/>
        <v>0</v>
      </c>
      <c r="BI611" s="146">
        <f t="shared" si="128"/>
        <v>0</v>
      </c>
      <c r="BJ611" s="18" t="s">
        <v>88</v>
      </c>
      <c r="BK611" s="146">
        <f t="shared" si="129"/>
        <v>0</v>
      </c>
      <c r="BL611" s="18" t="s">
        <v>318</v>
      </c>
      <c r="BM611" s="145" t="s">
        <v>8756</v>
      </c>
    </row>
    <row r="612" spans="2:65" s="1" customFormat="1" ht="24.2" customHeight="1" x14ac:dyDescent="0.2">
      <c r="B612" s="34"/>
      <c r="C612" s="134" t="s">
        <v>8757</v>
      </c>
      <c r="D612" s="134" t="s">
        <v>313</v>
      </c>
      <c r="E612" s="135" t="s">
        <v>8758</v>
      </c>
      <c r="F612" s="136" t="s">
        <v>8759</v>
      </c>
      <c r="G612" s="137" t="s">
        <v>2033</v>
      </c>
      <c r="H612" s="138">
        <v>11</v>
      </c>
      <c r="I612" s="139"/>
      <c r="J612" s="140">
        <f t="shared" si="120"/>
        <v>0</v>
      </c>
      <c r="K612" s="136" t="s">
        <v>43</v>
      </c>
      <c r="L612" s="34"/>
      <c r="M612" s="141" t="s">
        <v>43</v>
      </c>
      <c r="N612" s="142" t="s">
        <v>52</v>
      </c>
      <c r="P612" s="143">
        <f t="shared" si="121"/>
        <v>0</v>
      </c>
      <c r="Q612" s="143">
        <v>0</v>
      </c>
      <c r="R612" s="143">
        <f t="shared" si="122"/>
        <v>0</v>
      </c>
      <c r="S612" s="143">
        <v>0</v>
      </c>
      <c r="T612" s="144">
        <f t="shared" si="123"/>
        <v>0</v>
      </c>
      <c r="AR612" s="145" t="s">
        <v>318</v>
      </c>
      <c r="AT612" s="145" t="s">
        <v>313</v>
      </c>
      <c r="AU612" s="145" t="s">
        <v>96</v>
      </c>
      <c r="AY612" s="18" t="s">
        <v>311</v>
      </c>
      <c r="BE612" s="146">
        <f t="shared" si="124"/>
        <v>0</v>
      </c>
      <c r="BF612" s="146">
        <f t="shared" si="125"/>
        <v>0</v>
      </c>
      <c r="BG612" s="146">
        <f t="shared" si="126"/>
        <v>0</v>
      </c>
      <c r="BH612" s="146">
        <f t="shared" si="127"/>
        <v>0</v>
      </c>
      <c r="BI612" s="146">
        <f t="shared" si="128"/>
        <v>0</v>
      </c>
      <c r="BJ612" s="18" t="s">
        <v>88</v>
      </c>
      <c r="BK612" s="146">
        <f t="shared" si="129"/>
        <v>0</v>
      </c>
      <c r="BL612" s="18" t="s">
        <v>318</v>
      </c>
      <c r="BM612" s="145" t="s">
        <v>8760</v>
      </c>
    </row>
    <row r="613" spans="2:65" s="1" customFormat="1" ht="24.2" customHeight="1" x14ac:dyDescent="0.2">
      <c r="B613" s="34"/>
      <c r="C613" s="134" t="s">
        <v>8270</v>
      </c>
      <c r="D613" s="134" t="s">
        <v>313</v>
      </c>
      <c r="E613" s="135" t="s">
        <v>8761</v>
      </c>
      <c r="F613" s="136" t="s">
        <v>8762</v>
      </c>
      <c r="G613" s="137" t="s">
        <v>2033</v>
      </c>
      <c r="H613" s="138">
        <v>6</v>
      </c>
      <c r="I613" s="139"/>
      <c r="J613" s="140">
        <f t="shared" si="120"/>
        <v>0</v>
      </c>
      <c r="K613" s="136" t="s">
        <v>43</v>
      </c>
      <c r="L613" s="34"/>
      <c r="M613" s="141" t="s">
        <v>43</v>
      </c>
      <c r="N613" s="142" t="s">
        <v>52</v>
      </c>
      <c r="P613" s="143">
        <f t="shared" si="121"/>
        <v>0</v>
      </c>
      <c r="Q613" s="143">
        <v>0</v>
      </c>
      <c r="R613" s="143">
        <f t="shared" si="122"/>
        <v>0</v>
      </c>
      <c r="S613" s="143">
        <v>0</v>
      </c>
      <c r="T613" s="144">
        <f t="shared" si="123"/>
        <v>0</v>
      </c>
      <c r="AR613" s="145" t="s">
        <v>318</v>
      </c>
      <c r="AT613" s="145" t="s">
        <v>313</v>
      </c>
      <c r="AU613" s="145" t="s">
        <v>96</v>
      </c>
      <c r="AY613" s="18" t="s">
        <v>311</v>
      </c>
      <c r="BE613" s="146">
        <f t="shared" si="124"/>
        <v>0</v>
      </c>
      <c r="BF613" s="146">
        <f t="shared" si="125"/>
        <v>0</v>
      </c>
      <c r="BG613" s="146">
        <f t="shared" si="126"/>
        <v>0</v>
      </c>
      <c r="BH613" s="146">
        <f t="shared" si="127"/>
        <v>0</v>
      </c>
      <c r="BI613" s="146">
        <f t="shared" si="128"/>
        <v>0</v>
      </c>
      <c r="BJ613" s="18" t="s">
        <v>88</v>
      </c>
      <c r="BK613" s="146">
        <f t="shared" si="129"/>
        <v>0</v>
      </c>
      <c r="BL613" s="18" t="s">
        <v>318</v>
      </c>
      <c r="BM613" s="145" t="s">
        <v>8763</v>
      </c>
    </row>
    <row r="614" spans="2:65" s="1" customFormat="1" ht="33" customHeight="1" x14ac:dyDescent="0.2">
      <c r="B614" s="34"/>
      <c r="C614" s="134" t="s">
        <v>8764</v>
      </c>
      <c r="D614" s="134" t="s">
        <v>313</v>
      </c>
      <c r="E614" s="135" t="s">
        <v>8765</v>
      </c>
      <c r="F614" s="136" t="s">
        <v>8134</v>
      </c>
      <c r="G614" s="137" t="s">
        <v>2033</v>
      </c>
      <c r="H614" s="138">
        <v>8</v>
      </c>
      <c r="I614" s="139"/>
      <c r="J614" s="140">
        <f t="shared" si="120"/>
        <v>0</v>
      </c>
      <c r="K614" s="136" t="s">
        <v>43</v>
      </c>
      <c r="L614" s="34"/>
      <c r="M614" s="141" t="s">
        <v>43</v>
      </c>
      <c r="N614" s="142" t="s">
        <v>52</v>
      </c>
      <c r="P614" s="143">
        <f t="shared" si="121"/>
        <v>0</v>
      </c>
      <c r="Q614" s="143">
        <v>0</v>
      </c>
      <c r="R614" s="143">
        <f t="shared" si="122"/>
        <v>0</v>
      </c>
      <c r="S614" s="143">
        <v>0</v>
      </c>
      <c r="T614" s="144">
        <f t="shared" si="123"/>
        <v>0</v>
      </c>
      <c r="AR614" s="145" t="s">
        <v>318</v>
      </c>
      <c r="AT614" s="145" t="s">
        <v>313</v>
      </c>
      <c r="AU614" s="145" t="s">
        <v>96</v>
      </c>
      <c r="AY614" s="18" t="s">
        <v>311</v>
      </c>
      <c r="BE614" s="146">
        <f t="shared" si="124"/>
        <v>0</v>
      </c>
      <c r="BF614" s="146">
        <f t="shared" si="125"/>
        <v>0</v>
      </c>
      <c r="BG614" s="146">
        <f t="shared" si="126"/>
        <v>0</v>
      </c>
      <c r="BH614" s="146">
        <f t="shared" si="127"/>
        <v>0</v>
      </c>
      <c r="BI614" s="146">
        <f t="shared" si="128"/>
        <v>0</v>
      </c>
      <c r="BJ614" s="18" t="s">
        <v>88</v>
      </c>
      <c r="BK614" s="146">
        <f t="shared" si="129"/>
        <v>0</v>
      </c>
      <c r="BL614" s="18" t="s">
        <v>318</v>
      </c>
      <c r="BM614" s="145" t="s">
        <v>8766</v>
      </c>
    </row>
    <row r="615" spans="2:65" s="1" customFormat="1" ht="33" customHeight="1" x14ac:dyDescent="0.2">
      <c r="B615" s="34"/>
      <c r="C615" s="134" t="s">
        <v>8274</v>
      </c>
      <c r="D615" s="134" t="s">
        <v>313</v>
      </c>
      <c r="E615" s="135" t="s">
        <v>8767</v>
      </c>
      <c r="F615" s="136" t="s">
        <v>8768</v>
      </c>
      <c r="G615" s="137" t="s">
        <v>2033</v>
      </c>
      <c r="H615" s="138">
        <v>2</v>
      </c>
      <c r="I615" s="139"/>
      <c r="J615" s="140">
        <f t="shared" si="120"/>
        <v>0</v>
      </c>
      <c r="K615" s="136" t="s">
        <v>43</v>
      </c>
      <c r="L615" s="34"/>
      <c r="M615" s="141" t="s">
        <v>43</v>
      </c>
      <c r="N615" s="142" t="s">
        <v>52</v>
      </c>
      <c r="P615" s="143">
        <f t="shared" si="121"/>
        <v>0</v>
      </c>
      <c r="Q615" s="143">
        <v>0</v>
      </c>
      <c r="R615" s="143">
        <f t="shared" si="122"/>
        <v>0</v>
      </c>
      <c r="S615" s="143">
        <v>0</v>
      </c>
      <c r="T615" s="144">
        <f t="shared" si="123"/>
        <v>0</v>
      </c>
      <c r="AR615" s="145" t="s">
        <v>318</v>
      </c>
      <c r="AT615" s="145" t="s">
        <v>313</v>
      </c>
      <c r="AU615" s="145" t="s">
        <v>96</v>
      </c>
      <c r="AY615" s="18" t="s">
        <v>311</v>
      </c>
      <c r="BE615" s="146">
        <f t="shared" si="124"/>
        <v>0</v>
      </c>
      <c r="BF615" s="146">
        <f t="shared" si="125"/>
        <v>0</v>
      </c>
      <c r="BG615" s="146">
        <f t="shared" si="126"/>
        <v>0</v>
      </c>
      <c r="BH615" s="146">
        <f t="shared" si="127"/>
        <v>0</v>
      </c>
      <c r="BI615" s="146">
        <f t="shared" si="128"/>
        <v>0</v>
      </c>
      <c r="BJ615" s="18" t="s">
        <v>88</v>
      </c>
      <c r="BK615" s="146">
        <f t="shared" si="129"/>
        <v>0</v>
      </c>
      <c r="BL615" s="18" t="s">
        <v>318</v>
      </c>
      <c r="BM615" s="145" t="s">
        <v>8769</v>
      </c>
    </row>
    <row r="616" spans="2:65" s="1" customFormat="1" ht="24.2" customHeight="1" x14ac:dyDescent="0.2">
      <c r="B616" s="34"/>
      <c r="C616" s="134" t="s">
        <v>8770</v>
      </c>
      <c r="D616" s="134" t="s">
        <v>313</v>
      </c>
      <c r="E616" s="135" t="s">
        <v>8771</v>
      </c>
      <c r="F616" s="136" t="s">
        <v>8772</v>
      </c>
      <c r="G616" s="137" t="s">
        <v>2033</v>
      </c>
      <c r="H616" s="138">
        <v>4</v>
      </c>
      <c r="I616" s="139"/>
      <c r="J616" s="140">
        <f t="shared" si="120"/>
        <v>0</v>
      </c>
      <c r="K616" s="136" t="s">
        <v>43</v>
      </c>
      <c r="L616" s="34"/>
      <c r="M616" s="141" t="s">
        <v>43</v>
      </c>
      <c r="N616" s="142" t="s">
        <v>52</v>
      </c>
      <c r="P616" s="143">
        <f t="shared" si="121"/>
        <v>0</v>
      </c>
      <c r="Q616" s="143">
        <v>0</v>
      </c>
      <c r="R616" s="143">
        <f t="shared" si="122"/>
        <v>0</v>
      </c>
      <c r="S616" s="143">
        <v>0</v>
      </c>
      <c r="T616" s="144">
        <f t="shared" si="123"/>
        <v>0</v>
      </c>
      <c r="AR616" s="145" t="s">
        <v>318</v>
      </c>
      <c r="AT616" s="145" t="s">
        <v>313</v>
      </c>
      <c r="AU616" s="145" t="s">
        <v>96</v>
      </c>
      <c r="AY616" s="18" t="s">
        <v>311</v>
      </c>
      <c r="BE616" s="146">
        <f t="shared" si="124"/>
        <v>0</v>
      </c>
      <c r="BF616" s="146">
        <f t="shared" si="125"/>
        <v>0</v>
      </c>
      <c r="BG616" s="146">
        <f t="shared" si="126"/>
        <v>0</v>
      </c>
      <c r="BH616" s="146">
        <f t="shared" si="127"/>
        <v>0</v>
      </c>
      <c r="BI616" s="146">
        <f t="shared" si="128"/>
        <v>0</v>
      </c>
      <c r="BJ616" s="18" t="s">
        <v>88</v>
      </c>
      <c r="BK616" s="146">
        <f t="shared" si="129"/>
        <v>0</v>
      </c>
      <c r="BL616" s="18" t="s">
        <v>318</v>
      </c>
      <c r="BM616" s="145" t="s">
        <v>8773</v>
      </c>
    </row>
    <row r="617" spans="2:65" s="1" customFormat="1" ht="19.5" x14ac:dyDescent="0.2">
      <c r="B617" s="34"/>
      <c r="D617" s="152" t="s">
        <v>668</v>
      </c>
      <c r="F617" s="182" t="s">
        <v>8774</v>
      </c>
      <c r="I617" s="149"/>
      <c r="L617" s="34"/>
      <c r="M617" s="150"/>
      <c r="T617" s="55"/>
      <c r="AT617" s="18" t="s">
        <v>668</v>
      </c>
      <c r="AU617" s="18" t="s">
        <v>96</v>
      </c>
    </row>
    <row r="618" spans="2:65" s="1" customFormat="1" ht="24.2" customHeight="1" x14ac:dyDescent="0.2">
      <c r="B618" s="34"/>
      <c r="C618" s="134" t="s">
        <v>8278</v>
      </c>
      <c r="D618" s="134" t="s">
        <v>313</v>
      </c>
      <c r="E618" s="135" t="s">
        <v>8775</v>
      </c>
      <c r="F618" s="136" t="s">
        <v>8152</v>
      </c>
      <c r="G618" s="137" t="s">
        <v>2033</v>
      </c>
      <c r="H618" s="138">
        <v>5</v>
      </c>
      <c r="I618" s="139"/>
      <c r="J618" s="140">
        <f>ROUND(I618*H618,2)</f>
        <v>0</v>
      </c>
      <c r="K618" s="136" t="s">
        <v>43</v>
      </c>
      <c r="L618" s="34"/>
      <c r="M618" s="141" t="s">
        <v>43</v>
      </c>
      <c r="N618" s="142" t="s">
        <v>52</v>
      </c>
      <c r="P618" s="143">
        <f>O618*H618</f>
        <v>0</v>
      </c>
      <c r="Q618" s="143">
        <v>0</v>
      </c>
      <c r="R618" s="143">
        <f>Q618*H618</f>
        <v>0</v>
      </c>
      <c r="S618" s="143">
        <v>0</v>
      </c>
      <c r="T618" s="144">
        <f>S618*H618</f>
        <v>0</v>
      </c>
      <c r="AR618" s="145" t="s">
        <v>318</v>
      </c>
      <c r="AT618" s="145" t="s">
        <v>313</v>
      </c>
      <c r="AU618" s="145" t="s">
        <v>96</v>
      </c>
      <c r="AY618" s="18" t="s">
        <v>311</v>
      </c>
      <c r="BE618" s="146">
        <f>IF(N618="základní",J618,0)</f>
        <v>0</v>
      </c>
      <c r="BF618" s="146">
        <f>IF(N618="snížená",J618,0)</f>
        <v>0</v>
      </c>
      <c r="BG618" s="146">
        <f>IF(N618="zákl. přenesená",J618,0)</f>
        <v>0</v>
      </c>
      <c r="BH618" s="146">
        <f>IF(N618="sníž. přenesená",J618,0)</f>
        <v>0</v>
      </c>
      <c r="BI618" s="146">
        <f>IF(N618="nulová",J618,0)</f>
        <v>0</v>
      </c>
      <c r="BJ618" s="18" t="s">
        <v>88</v>
      </c>
      <c r="BK618" s="146">
        <f>ROUND(I618*H618,2)</f>
        <v>0</v>
      </c>
      <c r="BL618" s="18" t="s">
        <v>318</v>
      </c>
      <c r="BM618" s="145" t="s">
        <v>8776</v>
      </c>
    </row>
    <row r="619" spans="2:65" s="1" customFormat="1" ht="19.5" x14ac:dyDescent="0.2">
      <c r="B619" s="34"/>
      <c r="D619" s="152" t="s">
        <v>668</v>
      </c>
      <c r="F619" s="182" t="s">
        <v>8777</v>
      </c>
      <c r="I619" s="149"/>
      <c r="L619" s="34"/>
      <c r="M619" s="150"/>
      <c r="T619" s="55"/>
      <c r="AT619" s="18" t="s">
        <v>668</v>
      </c>
      <c r="AU619" s="18" t="s">
        <v>96</v>
      </c>
    </row>
    <row r="620" spans="2:65" s="1" customFormat="1" ht="24.2" customHeight="1" x14ac:dyDescent="0.2">
      <c r="B620" s="34"/>
      <c r="C620" s="134" t="s">
        <v>8778</v>
      </c>
      <c r="D620" s="134" t="s">
        <v>313</v>
      </c>
      <c r="E620" s="135" t="s">
        <v>8779</v>
      </c>
      <c r="F620" s="136" t="s">
        <v>8780</v>
      </c>
      <c r="G620" s="137" t="s">
        <v>2033</v>
      </c>
      <c r="H620" s="138">
        <v>4</v>
      </c>
      <c r="I620" s="139"/>
      <c r="J620" s="140">
        <f>ROUND(I620*H620,2)</f>
        <v>0</v>
      </c>
      <c r="K620" s="136" t="s">
        <v>43</v>
      </c>
      <c r="L620" s="34"/>
      <c r="M620" s="141" t="s">
        <v>43</v>
      </c>
      <c r="N620" s="142" t="s">
        <v>52</v>
      </c>
      <c r="P620" s="143">
        <f>O620*H620</f>
        <v>0</v>
      </c>
      <c r="Q620" s="143">
        <v>0</v>
      </c>
      <c r="R620" s="143">
        <f>Q620*H620</f>
        <v>0</v>
      </c>
      <c r="S620" s="143">
        <v>0</v>
      </c>
      <c r="T620" s="144">
        <f>S620*H620</f>
        <v>0</v>
      </c>
      <c r="AR620" s="145" t="s">
        <v>318</v>
      </c>
      <c r="AT620" s="145" t="s">
        <v>313</v>
      </c>
      <c r="AU620" s="145" t="s">
        <v>96</v>
      </c>
      <c r="AY620" s="18" t="s">
        <v>311</v>
      </c>
      <c r="BE620" s="146">
        <f>IF(N620="základní",J620,0)</f>
        <v>0</v>
      </c>
      <c r="BF620" s="146">
        <f>IF(N620="snížená",J620,0)</f>
        <v>0</v>
      </c>
      <c r="BG620" s="146">
        <f>IF(N620="zákl. přenesená",J620,0)</f>
        <v>0</v>
      </c>
      <c r="BH620" s="146">
        <f>IF(N620="sníž. přenesená",J620,0)</f>
        <v>0</v>
      </c>
      <c r="BI620" s="146">
        <f>IF(N620="nulová",J620,0)</f>
        <v>0</v>
      </c>
      <c r="BJ620" s="18" t="s">
        <v>88</v>
      </c>
      <c r="BK620" s="146">
        <f>ROUND(I620*H620,2)</f>
        <v>0</v>
      </c>
      <c r="BL620" s="18" t="s">
        <v>318</v>
      </c>
      <c r="BM620" s="145" t="s">
        <v>8781</v>
      </c>
    </row>
    <row r="621" spans="2:65" s="1" customFormat="1" ht="19.5" x14ac:dyDescent="0.2">
      <c r="B621" s="34"/>
      <c r="D621" s="152" t="s">
        <v>668</v>
      </c>
      <c r="F621" s="182" t="s">
        <v>8782</v>
      </c>
      <c r="I621" s="149"/>
      <c r="L621" s="34"/>
      <c r="M621" s="150"/>
      <c r="T621" s="55"/>
      <c r="AT621" s="18" t="s">
        <v>668</v>
      </c>
      <c r="AU621" s="18" t="s">
        <v>96</v>
      </c>
    </row>
    <row r="622" spans="2:65" s="1" customFormat="1" ht="24.2" customHeight="1" x14ac:dyDescent="0.2">
      <c r="B622" s="34"/>
      <c r="C622" s="134" t="s">
        <v>8280</v>
      </c>
      <c r="D622" s="134" t="s">
        <v>313</v>
      </c>
      <c r="E622" s="135" t="s">
        <v>8783</v>
      </c>
      <c r="F622" s="136" t="s">
        <v>8784</v>
      </c>
      <c r="G622" s="137" t="s">
        <v>2033</v>
      </c>
      <c r="H622" s="138">
        <v>4</v>
      </c>
      <c r="I622" s="139"/>
      <c r="J622" s="140">
        <f>ROUND(I622*H622,2)</f>
        <v>0</v>
      </c>
      <c r="K622" s="136" t="s">
        <v>43</v>
      </c>
      <c r="L622" s="34"/>
      <c r="M622" s="141" t="s">
        <v>43</v>
      </c>
      <c r="N622" s="142" t="s">
        <v>52</v>
      </c>
      <c r="P622" s="143">
        <f>O622*H622</f>
        <v>0</v>
      </c>
      <c r="Q622" s="143">
        <v>0</v>
      </c>
      <c r="R622" s="143">
        <f>Q622*H622</f>
        <v>0</v>
      </c>
      <c r="S622" s="143">
        <v>0</v>
      </c>
      <c r="T622" s="144">
        <f>S622*H622</f>
        <v>0</v>
      </c>
      <c r="AR622" s="145" t="s">
        <v>318</v>
      </c>
      <c r="AT622" s="145" t="s">
        <v>313</v>
      </c>
      <c r="AU622" s="145" t="s">
        <v>96</v>
      </c>
      <c r="AY622" s="18" t="s">
        <v>311</v>
      </c>
      <c r="BE622" s="146">
        <f>IF(N622="základní",J622,0)</f>
        <v>0</v>
      </c>
      <c r="BF622" s="146">
        <f>IF(N622="snížená",J622,0)</f>
        <v>0</v>
      </c>
      <c r="BG622" s="146">
        <f>IF(N622="zákl. přenesená",J622,0)</f>
        <v>0</v>
      </c>
      <c r="BH622" s="146">
        <f>IF(N622="sníž. přenesená",J622,0)</f>
        <v>0</v>
      </c>
      <c r="BI622" s="146">
        <f>IF(N622="nulová",J622,0)</f>
        <v>0</v>
      </c>
      <c r="BJ622" s="18" t="s">
        <v>88</v>
      </c>
      <c r="BK622" s="146">
        <f>ROUND(I622*H622,2)</f>
        <v>0</v>
      </c>
      <c r="BL622" s="18" t="s">
        <v>318</v>
      </c>
      <c r="BM622" s="145" t="s">
        <v>8785</v>
      </c>
    </row>
    <row r="623" spans="2:65" s="1" customFormat="1" ht="19.5" x14ac:dyDescent="0.2">
      <c r="B623" s="34"/>
      <c r="D623" s="152" t="s">
        <v>668</v>
      </c>
      <c r="F623" s="182" t="s">
        <v>8786</v>
      </c>
      <c r="I623" s="149"/>
      <c r="L623" s="34"/>
      <c r="M623" s="150"/>
      <c r="T623" s="55"/>
      <c r="AT623" s="18" t="s">
        <v>668</v>
      </c>
      <c r="AU623" s="18" t="s">
        <v>96</v>
      </c>
    </row>
    <row r="624" spans="2:65" s="1" customFormat="1" ht="24.2" customHeight="1" x14ac:dyDescent="0.2">
      <c r="B624" s="34"/>
      <c r="C624" s="134" t="s">
        <v>8787</v>
      </c>
      <c r="D624" s="134" t="s">
        <v>313</v>
      </c>
      <c r="E624" s="135" t="s">
        <v>8788</v>
      </c>
      <c r="F624" s="136" t="s">
        <v>8789</v>
      </c>
      <c r="G624" s="137" t="s">
        <v>2033</v>
      </c>
      <c r="H624" s="138">
        <v>4</v>
      </c>
      <c r="I624" s="139"/>
      <c r="J624" s="140">
        <f>ROUND(I624*H624,2)</f>
        <v>0</v>
      </c>
      <c r="K624" s="136" t="s">
        <v>43</v>
      </c>
      <c r="L624" s="34"/>
      <c r="M624" s="141" t="s">
        <v>43</v>
      </c>
      <c r="N624" s="142" t="s">
        <v>52</v>
      </c>
      <c r="P624" s="143">
        <f>O624*H624</f>
        <v>0</v>
      </c>
      <c r="Q624" s="143">
        <v>0</v>
      </c>
      <c r="R624" s="143">
        <f>Q624*H624</f>
        <v>0</v>
      </c>
      <c r="S624" s="143">
        <v>0</v>
      </c>
      <c r="T624" s="144">
        <f>S624*H624</f>
        <v>0</v>
      </c>
      <c r="AR624" s="145" t="s">
        <v>318</v>
      </c>
      <c r="AT624" s="145" t="s">
        <v>313</v>
      </c>
      <c r="AU624" s="145" t="s">
        <v>96</v>
      </c>
      <c r="AY624" s="18" t="s">
        <v>311</v>
      </c>
      <c r="BE624" s="146">
        <f>IF(N624="základní",J624,0)</f>
        <v>0</v>
      </c>
      <c r="BF624" s="146">
        <f>IF(N624="snížená",J624,0)</f>
        <v>0</v>
      </c>
      <c r="BG624" s="146">
        <f>IF(N624="zákl. přenesená",J624,0)</f>
        <v>0</v>
      </c>
      <c r="BH624" s="146">
        <f>IF(N624="sníž. přenesená",J624,0)</f>
        <v>0</v>
      </c>
      <c r="BI624" s="146">
        <f>IF(N624="nulová",J624,0)</f>
        <v>0</v>
      </c>
      <c r="BJ624" s="18" t="s">
        <v>88</v>
      </c>
      <c r="BK624" s="146">
        <f>ROUND(I624*H624,2)</f>
        <v>0</v>
      </c>
      <c r="BL624" s="18" t="s">
        <v>318</v>
      </c>
      <c r="BM624" s="145" t="s">
        <v>8790</v>
      </c>
    </row>
    <row r="625" spans="2:65" s="1" customFormat="1" ht="19.5" x14ac:dyDescent="0.2">
      <c r="B625" s="34"/>
      <c r="D625" s="152" t="s">
        <v>668</v>
      </c>
      <c r="F625" s="182" t="s">
        <v>8791</v>
      </c>
      <c r="I625" s="149"/>
      <c r="L625" s="34"/>
      <c r="M625" s="150"/>
      <c r="T625" s="55"/>
      <c r="AT625" s="18" t="s">
        <v>668</v>
      </c>
      <c r="AU625" s="18" t="s">
        <v>96</v>
      </c>
    </row>
    <row r="626" spans="2:65" s="1" customFormat="1" ht="24.2" customHeight="1" x14ac:dyDescent="0.2">
      <c r="B626" s="34"/>
      <c r="C626" s="134" t="s">
        <v>8283</v>
      </c>
      <c r="D626" s="134" t="s">
        <v>313</v>
      </c>
      <c r="E626" s="135" t="s">
        <v>8792</v>
      </c>
      <c r="F626" s="136" t="s">
        <v>8793</v>
      </c>
      <c r="G626" s="137" t="s">
        <v>2033</v>
      </c>
      <c r="H626" s="138">
        <v>5</v>
      </c>
      <c r="I626" s="139"/>
      <c r="J626" s="140">
        <f>ROUND(I626*H626,2)</f>
        <v>0</v>
      </c>
      <c r="K626" s="136" t="s">
        <v>43</v>
      </c>
      <c r="L626" s="34"/>
      <c r="M626" s="141" t="s">
        <v>43</v>
      </c>
      <c r="N626" s="142" t="s">
        <v>52</v>
      </c>
      <c r="P626" s="143">
        <f>O626*H626</f>
        <v>0</v>
      </c>
      <c r="Q626" s="143">
        <v>0</v>
      </c>
      <c r="R626" s="143">
        <f>Q626*H626</f>
        <v>0</v>
      </c>
      <c r="S626" s="143">
        <v>0</v>
      </c>
      <c r="T626" s="144">
        <f>S626*H626</f>
        <v>0</v>
      </c>
      <c r="AR626" s="145" t="s">
        <v>318</v>
      </c>
      <c r="AT626" s="145" t="s">
        <v>313</v>
      </c>
      <c r="AU626" s="145" t="s">
        <v>96</v>
      </c>
      <c r="AY626" s="18" t="s">
        <v>311</v>
      </c>
      <c r="BE626" s="146">
        <f>IF(N626="základní",J626,0)</f>
        <v>0</v>
      </c>
      <c r="BF626" s="146">
        <f>IF(N626="snížená",J626,0)</f>
        <v>0</v>
      </c>
      <c r="BG626" s="146">
        <f>IF(N626="zákl. přenesená",J626,0)</f>
        <v>0</v>
      </c>
      <c r="BH626" s="146">
        <f>IF(N626="sníž. přenesená",J626,0)</f>
        <v>0</v>
      </c>
      <c r="BI626" s="146">
        <f>IF(N626="nulová",J626,0)</f>
        <v>0</v>
      </c>
      <c r="BJ626" s="18" t="s">
        <v>88</v>
      </c>
      <c r="BK626" s="146">
        <f>ROUND(I626*H626,2)</f>
        <v>0</v>
      </c>
      <c r="BL626" s="18" t="s">
        <v>318</v>
      </c>
      <c r="BM626" s="145" t="s">
        <v>8794</v>
      </c>
    </row>
    <row r="627" spans="2:65" s="1" customFormat="1" ht="19.5" x14ac:dyDescent="0.2">
      <c r="B627" s="34"/>
      <c r="D627" s="152" t="s">
        <v>668</v>
      </c>
      <c r="F627" s="182" t="s">
        <v>8795</v>
      </c>
      <c r="I627" s="149"/>
      <c r="L627" s="34"/>
      <c r="M627" s="150"/>
      <c r="T627" s="55"/>
      <c r="AT627" s="18" t="s">
        <v>668</v>
      </c>
      <c r="AU627" s="18" t="s">
        <v>96</v>
      </c>
    </row>
    <row r="628" spans="2:65" s="1" customFormat="1" ht="24.2" customHeight="1" x14ac:dyDescent="0.2">
      <c r="B628" s="34"/>
      <c r="C628" s="134" t="s">
        <v>8796</v>
      </c>
      <c r="D628" s="134" t="s">
        <v>313</v>
      </c>
      <c r="E628" s="135" t="s">
        <v>8797</v>
      </c>
      <c r="F628" s="136" t="s">
        <v>8346</v>
      </c>
      <c r="G628" s="137" t="s">
        <v>2033</v>
      </c>
      <c r="H628" s="138">
        <v>16</v>
      </c>
      <c r="I628" s="139"/>
      <c r="J628" s="140">
        <f>ROUND(I628*H628,2)</f>
        <v>0</v>
      </c>
      <c r="K628" s="136" t="s">
        <v>43</v>
      </c>
      <c r="L628" s="34"/>
      <c r="M628" s="141" t="s">
        <v>43</v>
      </c>
      <c r="N628" s="142" t="s">
        <v>52</v>
      </c>
      <c r="P628" s="143">
        <f>O628*H628</f>
        <v>0</v>
      </c>
      <c r="Q628" s="143">
        <v>0</v>
      </c>
      <c r="R628" s="143">
        <f>Q628*H628</f>
        <v>0</v>
      </c>
      <c r="S628" s="143">
        <v>0</v>
      </c>
      <c r="T628" s="144">
        <f>S628*H628</f>
        <v>0</v>
      </c>
      <c r="AR628" s="145" t="s">
        <v>318</v>
      </c>
      <c r="AT628" s="145" t="s">
        <v>313</v>
      </c>
      <c r="AU628" s="145" t="s">
        <v>96</v>
      </c>
      <c r="AY628" s="18" t="s">
        <v>311</v>
      </c>
      <c r="BE628" s="146">
        <f>IF(N628="základní",J628,0)</f>
        <v>0</v>
      </c>
      <c r="BF628" s="146">
        <f>IF(N628="snížená",J628,0)</f>
        <v>0</v>
      </c>
      <c r="BG628" s="146">
        <f>IF(N628="zákl. přenesená",J628,0)</f>
        <v>0</v>
      </c>
      <c r="BH628" s="146">
        <f>IF(N628="sníž. přenesená",J628,0)</f>
        <v>0</v>
      </c>
      <c r="BI628" s="146">
        <f>IF(N628="nulová",J628,0)</f>
        <v>0</v>
      </c>
      <c r="BJ628" s="18" t="s">
        <v>88</v>
      </c>
      <c r="BK628" s="146">
        <f>ROUND(I628*H628,2)</f>
        <v>0</v>
      </c>
      <c r="BL628" s="18" t="s">
        <v>318</v>
      </c>
      <c r="BM628" s="145" t="s">
        <v>8798</v>
      </c>
    </row>
    <row r="629" spans="2:65" s="1" customFormat="1" ht="19.5" x14ac:dyDescent="0.2">
      <c r="B629" s="34"/>
      <c r="D629" s="152" t="s">
        <v>668</v>
      </c>
      <c r="F629" s="182" t="s">
        <v>8799</v>
      </c>
      <c r="I629" s="149"/>
      <c r="L629" s="34"/>
      <c r="M629" s="150"/>
      <c r="T629" s="55"/>
      <c r="AT629" s="18" t="s">
        <v>668</v>
      </c>
      <c r="AU629" s="18" t="s">
        <v>96</v>
      </c>
    </row>
    <row r="630" spans="2:65" s="1" customFormat="1" ht="24.2" customHeight="1" x14ac:dyDescent="0.2">
      <c r="B630" s="34"/>
      <c r="C630" s="134" t="s">
        <v>8286</v>
      </c>
      <c r="D630" s="134" t="s">
        <v>313</v>
      </c>
      <c r="E630" s="135" t="s">
        <v>8800</v>
      </c>
      <c r="F630" s="136" t="s">
        <v>8801</v>
      </c>
      <c r="G630" s="137" t="s">
        <v>2033</v>
      </c>
      <c r="H630" s="138">
        <v>18</v>
      </c>
      <c r="I630" s="139"/>
      <c r="J630" s="140">
        <f>ROUND(I630*H630,2)</f>
        <v>0</v>
      </c>
      <c r="K630" s="136" t="s">
        <v>43</v>
      </c>
      <c r="L630" s="34"/>
      <c r="M630" s="141" t="s">
        <v>43</v>
      </c>
      <c r="N630" s="142" t="s">
        <v>52</v>
      </c>
      <c r="P630" s="143">
        <f>O630*H630</f>
        <v>0</v>
      </c>
      <c r="Q630" s="143">
        <v>0</v>
      </c>
      <c r="R630" s="143">
        <f>Q630*H630</f>
        <v>0</v>
      </c>
      <c r="S630" s="143">
        <v>0</v>
      </c>
      <c r="T630" s="144">
        <f>S630*H630</f>
        <v>0</v>
      </c>
      <c r="AR630" s="145" t="s">
        <v>318</v>
      </c>
      <c r="AT630" s="145" t="s">
        <v>313</v>
      </c>
      <c r="AU630" s="145" t="s">
        <v>96</v>
      </c>
      <c r="AY630" s="18" t="s">
        <v>311</v>
      </c>
      <c r="BE630" s="146">
        <f>IF(N630="základní",J630,0)</f>
        <v>0</v>
      </c>
      <c r="BF630" s="146">
        <f>IF(N630="snížená",J630,0)</f>
        <v>0</v>
      </c>
      <c r="BG630" s="146">
        <f>IF(N630="zákl. přenesená",J630,0)</f>
        <v>0</v>
      </c>
      <c r="BH630" s="146">
        <f>IF(N630="sníž. přenesená",J630,0)</f>
        <v>0</v>
      </c>
      <c r="BI630" s="146">
        <f>IF(N630="nulová",J630,0)</f>
        <v>0</v>
      </c>
      <c r="BJ630" s="18" t="s">
        <v>88</v>
      </c>
      <c r="BK630" s="146">
        <f>ROUND(I630*H630,2)</f>
        <v>0</v>
      </c>
      <c r="BL630" s="18" t="s">
        <v>318</v>
      </c>
      <c r="BM630" s="145" t="s">
        <v>8802</v>
      </c>
    </row>
    <row r="631" spans="2:65" s="1" customFormat="1" ht="19.5" x14ac:dyDescent="0.2">
      <c r="B631" s="34"/>
      <c r="D631" s="152" t="s">
        <v>668</v>
      </c>
      <c r="F631" s="182" t="s">
        <v>8803</v>
      </c>
      <c r="I631" s="149"/>
      <c r="L631" s="34"/>
      <c r="M631" s="150"/>
      <c r="T631" s="55"/>
      <c r="AT631" s="18" t="s">
        <v>668</v>
      </c>
      <c r="AU631" s="18" t="s">
        <v>96</v>
      </c>
    </row>
    <row r="632" spans="2:65" s="1" customFormat="1" ht="24.2" customHeight="1" x14ac:dyDescent="0.2">
      <c r="B632" s="34"/>
      <c r="C632" s="134" t="s">
        <v>8804</v>
      </c>
      <c r="D632" s="134" t="s">
        <v>313</v>
      </c>
      <c r="E632" s="135" t="s">
        <v>8805</v>
      </c>
      <c r="F632" s="136" t="s">
        <v>8806</v>
      </c>
      <c r="G632" s="137" t="s">
        <v>2033</v>
      </c>
      <c r="H632" s="138">
        <v>21</v>
      </c>
      <c r="I632" s="139"/>
      <c r="J632" s="140">
        <f>ROUND(I632*H632,2)</f>
        <v>0</v>
      </c>
      <c r="K632" s="136" t="s">
        <v>43</v>
      </c>
      <c r="L632" s="34"/>
      <c r="M632" s="141" t="s">
        <v>43</v>
      </c>
      <c r="N632" s="142" t="s">
        <v>52</v>
      </c>
      <c r="P632" s="143">
        <f>O632*H632</f>
        <v>0</v>
      </c>
      <c r="Q632" s="143">
        <v>0</v>
      </c>
      <c r="R632" s="143">
        <f>Q632*H632</f>
        <v>0</v>
      </c>
      <c r="S632" s="143">
        <v>0</v>
      </c>
      <c r="T632" s="144">
        <f>S632*H632</f>
        <v>0</v>
      </c>
      <c r="AR632" s="145" t="s">
        <v>318</v>
      </c>
      <c r="AT632" s="145" t="s">
        <v>313</v>
      </c>
      <c r="AU632" s="145" t="s">
        <v>96</v>
      </c>
      <c r="AY632" s="18" t="s">
        <v>311</v>
      </c>
      <c r="BE632" s="146">
        <f>IF(N632="základní",J632,0)</f>
        <v>0</v>
      </c>
      <c r="BF632" s="146">
        <f>IF(N632="snížená",J632,0)</f>
        <v>0</v>
      </c>
      <c r="BG632" s="146">
        <f>IF(N632="zákl. přenesená",J632,0)</f>
        <v>0</v>
      </c>
      <c r="BH632" s="146">
        <f>IF(N632="sníž. přenesená",J632,0)</f>
        <v>0</v>
      </c>
      <c r="BI632" s="146">
        <f>IF(N632="nulová",J632,0)</f>
        <v>0</v>
      </c>
      <c r="BJ632" s="18" t="s">
        <v>88</v>
      </c>
      <c r="BK632" s="146">
        <f>ROUND(I632*H632,2)</f>
        <v>0</v>
      </c>
      <c r="BL632" s="18" t="s">
        <v>318</v>
      </c>
      <c r="BM632" s="145" t="s">
        <v>8807</v>
      </c>
    </row>
    <row r="633" spans="2:65" s="1" customFormat="1" ht="19.5" x14ac:dyDescent="0.2">
      <c r="B633" s="34"/>
      <c r="D633" s="152" t="s">
        <v>668</v>
      </c>
      <c r="F633" s="182" t="s">
        <v>8808</v>
      </c>
      <c r="I633" s="149"/>
      <c r="L633" s="34"/>
      <c r="M633" s="150"/>
      <c r="T633" s="55"/>
      <c r="AT633" s="18" t="s">
        <v>668</v>
      </c>
      <c r="AU633" s="18" t="s">
        <v>96</v>
      </c>
    </row>
    <row r="634" spans="2:65" s="1" customFormat="1" ht="24.2" customHeight="1" x14ac:dyDescent="0.2">
      <c r="B634" s="34"/>
      <c r="C634" s="134" t="s">
        <v>8289</v>
      </c>
      <c r="D634" s="134" t="s">
        <v>313</v>
      </c>
      <c r="E634" s="135" t="s">
        <v>8809</v>
      </c>
      <c r="F634" s="136" t="s">
        <v>8810</v>
      </c>
      <c r="G634" s="137" t="s">
        <v>2033</v>
      </c>
      <c r="H634" s="138">
        <v>8</v>
      </c>
      <c r="I634" s="139"/>
      <c r="J634" s="140">
        <f>ROUND(I634*H634,2)</f>
        <v>0</v>
      </c>
      <c r="K634" s="136" t="s">
        <v>43</v>
      </c>
      <c r="L634" s="34"/>
      <c r="M634" s="141" t="s">
        <v>43</v>
      </c>
      <c r="N634" s="142" t="s">
        <v>52</v>
      </c>
      <c r="P634" s="143">
        <f>O634*H634</f>
        <v>0</v>
      </c>
      <c r="Q634" s="143">
        <v>0</v>
      </c>
      <c r="R634" s="143">
        <f>Q634*H634</f>
        <v>0</v>
      </c>
      <c r="S634" s="143">
        <v>0</v>
      </c>
      <c r="T634" s="144">
        <f>S634*H634</f>
        <v>0</v>
      </c>
      <c r="AR634" s="145" t="s">
        <v>318</v>
      </c>
      <c r="AT634" s="145" t="s">
        <v>313</v>
      </c>
      <c r="AU634" s="145" t="s">
        <v>96</v>
      </c>
      <c r="AY634" s="18" t="s">
        <v>311</v>
      </c>
      <c r="BE634" s="146">
        <f>IF(N634="základní",J634,0)</f>
        <v>0</v>
      </c>
      <c r="BF634" s="146">
        <f>IF(N634="snížená",J634,0)</f>
        <v>0</v>
      </c>
      <c r="BG634" s="146">
        <f>IF(N634="zákl. přenesená",J634,0)</f>
        <v>0</v>
      </c>
      <c r="BH634" s="146">
        <f>IF(N634="sníž. přenesená",J634,0)</f>
        <v>0</v>
      </c>
      <c r="BI634" s="146">
        <f>IF(N634="nulová",J634,0)</f>
        <v>0</v>
      </c>
      <c r="BJ634" s="18" t="s">
        <v>88</v>
      </c>
      <c r="BK634" s="146">
        <f>ROUND(I634*H634,2)</f>
        <v>0</v>
      </c>
      <c r="BL634" s="18" t="s">
        <v>318</v>
      </c>
      <c r="BM634" s="145" t="s">
        <v>8811</v>
      </c>
    </row>
    <row r="635" spans="2:65" s="1" customFormat="1" ht="19.5" x14ac:dyDescent="0.2">
      <c r="B635" s="34"/>
      <c r="D635" s="152" t="s">
        <v>668</v>
      </c>
      <c r="F635" s="182" t="s">
        <v>8812</v>
      </c>
      <c r="I635" s="149"/>
      <c r="L635" s="34"/>
      <c r="M635" s="150"/>
      <c r="T635" s="55"/>
      <c r="AT635" s="18" t="s">
        <v>668</v>
      </c>
      <c r="AU635" s="18" t="s">
        <v>96</v>
      </c>
    </row>
    <row r="636" spans="2:65" s="1" customFormat="1" ht="24.2" customHeight="1" x14ac:dyDescent="0.2">
      <c r="B636" s="34"/>
      <c r="C636" s="134" t="s">
        <v>8813</v>
      </c>
      <c r="D636" s="134" t="s">
        <v>313</v>
      </c>
      <c r="E636" s="135" t="s">
        <v>8814</v>
      </c>
      <c r="F636" s="136" t="s">
        <v>8517</v>
      </c>
      <c r="G636" s="137" t="s">
        <v>2033</v>
      </c>
      <c r="H636" s="138">
        <v>24</v>
      </c>
      <c r="I636" s="139"/>
      <c r="J636" s="140">
        <f>ROUND(I636*H636,2)</f>
        <v>0</v>
      </c>
      <c r="K636" s="136" t="s">
        <v>43</v>
      </c>
      <c r="L636" s="34"/>
      <c r="M636" s="141" t="s">
        <v>43</v>
      </c>
      <c r="N636" s="142" t="s">
        <v>52</v>
      </c>
      <c r="P636" s="143">
        <f>O636*H636</f>
        <v>0</v>
      </c>
      <c r="Q636" s="143">
        <v>0</v>
      </c>
      <c r="R636" s="143">
        <f>Q636*H636</f>
        <v>0</v>
      </c>
      <c r="S636" s="143">
        <v>0</v>
      </c>
      <c r="T636" s="144">
        <f>S636*H636</f>
        <v>0</v>
      </c>
      <c r="AR636" s="145" t="s">
        <v>318</v>
      </c>
      <c r="AT636" s="145" t="s">
        <v>313</v>
      </c>
      <c r="AU636" s="145" t="s">
        <v>96</v>
      </c>
      <c r="AY636" s="18" t="s">
        <v>311</v>
      </c>
      <c r="BE636" s="146">
        <f>IF(N636="základní",J636,0)</f>
        <v>0</v>
      </c>
      <c r="BF636" s="146">
        <f>IF(N636="snížená",J636,0)</f>
        <v>0</v>
      </c>
      <c r="BG636" s="146">
        <f>IF(N636="zákl. přenesená",J636,0)</f>
        <v>0</v>
      </c>
      <c r="BH636" s="146">
        <f>IF(N636="sníž. přenesená",J636,0)</f>
        <v>0</v>
      </c>
      <c r="BI636" s="146">
        <f>IF(N636="nulová",J636,0)</f>
        <v>0</v>
      </c>
      <c r="BJ636" s="18" t="s">
        <v>88</v>
      </c>
      <c r="BK636" s="146">
        <f>ROUND(I636*H636,2)</f>
        <v>0</v>
      </c>
      <c r="BL636" s="18" t="s">
        <v>318</v>
      </c>
      <c r="BM636" s="145" t="s">
        <v>8815</v>
      </c>
    </row>
    <row r="637" spans="2:65" s="1" customFormat="1" ht="19.5" x14ac:dyDescent="0.2">
      <c r="B637" s="34"/>
      <c r="D637" s="152" t="s">
        <v>668</v>
      </c>
      <c r="F637" s="182" t="s">
        <v>8816</v>
      </c>
      <c r="I637" s="149"/>
      <c r="L637" s="34"/>
      <c r="M637" s="150"/>
      <c r="T637" s="55"/>
      <c r="AT637" s="18" t="s">
        <v>668</v>
      </c>
      <c r="AU637" s="18" t="s">
        <v>96</v>
      </c>
    </row>
    <row r="638" spans="2:65" s="11" customFormat="1" ht="20.85" customHeight="1" x14ac:dyDescent="0.2">
      <c r="B638" s="122"/>
      <c r="D638" s="123" t="s">
        <v>80</v>
      </c>
      <c r="E638" s="132" t="s">
        <v>8817</v>
      </c>
      <c r="F638" s="132" t="s">
        <v>8818</v>
      </c>
      <c r="I638" s="125"/>
      <c r="J638" s="133">
        <f>BK638</f>
        <v>0</v>
      </c>
      <c r="L638" s="122"/>
      <c r="M638" s="127"/>
      <c r="P638" s="128">
        <f>SUM(P639:P663)</f>
        <v>0</v>
      </c>
      <c r="R638" s="128">
        <f>SUM(R639:R663)</f>
        <v>0</v>
      </c>
      <c r="T638" s="129">
        <f>SUM(T639:T663)</f>
        <v>0</v>
      </c>
      <c r="AR638" s="123" t="s">
        <v>88</v>
      </c>
      <c r="AT638" s="130" t="s">
        <v>80</v>
      </c>
      <c r="AU638" s="130" t="s">
        <v>90</v>
      </c>
      <c r="AY638" s="123" t="s">
        <v>311</v>
      </c>
      <c r="BK638" s="131">
        <f>SUM(BK639:BK663)</f>
        <v>0</v>
      </c>
    </row>
    <row r="639" spans="2:65" s="1" customFormat="1" ht="16.5" customHeight="1" x14ac:dyDescent="0.2">
      <c r="B639" s="34"/>
      <c r="C639" s="134" t="s">
        <v>8292</v>
      </c>
      <c r="D639" s="134" t="s">
        <v>313</v>
      </c>
      <c r="E639" s="135" t="s">
        <v>8819</v>
      </c>
      <c r="F639" s="136" t="s">
        <v>8095</v>
      </c>
      <c r="G639" s="137" t="s">
        <v>2199</v>
      </c>
      <c r="H639" s="138">
        <v>80</v>
      </c>
      <c r="I639" s="139"/>
      <c r="J639" s="140">
        <f t="shared" ref="J639:J658" si="130">ROUND(I639*H639,2)</f>
        <v>0</v>
      </c>
      <c r="K639" s="136" t="s">
        <v>43</v>
      </c>
      <c r="L639" s="34"/>
      <c r="M639" s="141" t="s">
        <v>43</v>
      </c>
      <c r="N639" s="142" t="s">
        <v>52</v>
      </c>
      <c r="P639" s="143">
        <f t="shared" ref="P639:P658" si="131">O639*H639</f>
        <v>0</v>
      </c>
      <c r="Q639" s="143">
        <v>0</v>
      </c>
      <c r="R639" s="143">
        <f t="shared" ref="R639:R658" si="132">Q639*H639</f>
        <v>0</v>
      </c>
      <c r="S639" s="143">
        <v>0</v>
      </c>
      <c r="T639" s="144">
        <f t="shared" ref="T639:T658" si="133">S639*H639</f>
        <v>0</v>
      </c>
      <c r="AR639" s="145" t="s">
        <v>318</v>
      </c>
      <c r="AT639" s="145" t="s">
        <v>313</v>
      </c>
      <c r="AU639" s="145" t="s">
        <v>96</v>
      </c>
      <c r="AY639" s="18" t="s">
        <v>311</v>
      </c>
      <c r="BE639" s="146">
        <f t="shared" ref="BE639:BE658" si="134">IF(N639="základní",J639,0)</f>
        <v>0</v>
      </c>
      <c r="BF639" s="146">
        <f t="shared" ref="BF639:BF658" si="135">IF(N639="snížená",J639,0)</f>
        <v>0</v>
      </c>
      <c r="BG639" s="146">
        <f t="shared" ref="BG639:BG658" si="136">IF(N639="zákl. přenesená",J639,0)</f>
        <v>0</v>
      </c>
      <c r="BH639" s="146">
        <f t="shared" ref="BH639:BH658" si="137">IF(N639="sníž. přenesená",J639,0)</f>
        <v>0</v>
      </c>
      <c r="BI639" s="146">
        <f t="shared" ref="BI639:BI658" si="138">IF(N639="nulová",J639,0)</f>
        <v>0</v>
      </c>
      <c r="BJ639" s="18" t="s">
        <v>88</v>
      </c>
      <c r="BK639" s="146">
        <f t="shared" ref="BK639:BK658" si="139">ROUND(I639*H639,2)</f>
        <v>0</v>
      </c>
      <c r="BL639" s="18" t="s">
        <v>318</v>
      </c>
      <c r="BM639" s="145" t="s">
        <v>8820</v>
      </c>
    </row>
    <row r="640" spans="2:65" s="1" customFormat="1" ht="16.5" customHeight="1" x14ac:dyDescent="0.2">
      <c r="B640" s="34"/>
      <c r="C640" s="134" t="s">
        <v>8821</v>
      </c>
      <c r="D640" s="134" t="s">
        <v>313</v>
      </c>
      <c r="E640" s="135" t="s">
        <v>8822</v>
      </c>
      <c r="F640" s="136" t="s">
        <v>8200</v>
      </c>
      <c r="G640" s="137" t="s">
        <v>2199</v>
      </c>
      <c r="H640" s="138">
        <v>7</v>
      </c>
      <c r="I640" s="139"/>
      <c r="J640" s="140">
        <f t="shared" si="130"/>
        <v>0</v>
      </c>
      <c r="K640" s="136" t="s">
        <v>43</v>
      </c>
      <c r="L640" s="34"/>
      <c r="M640" s="141" t="s">
        <v>43</v>
      </c>
      <c r="N640" s="142" t="s">
        <v>52</v>
      </c>
      <c r="P640" s="143">
        <f t="shared" si="131"/>
        <v>0</v>
      </c>
      <c r="Q640" s="143">
        <v>0</v>
      </c>
      <c r="R640" s="143">
        <f t="shared" si="132"/>
        <v>0</v>
      </c>
      <c r="S640" s="143">
        <v>0</v>
      </c>
      <c r="T640" s="144">
        <f t="shared" si="133"/>
        <v>0</v>
      </c>
      <c r="AR640" s="145" t="s">
        <v>318</v>
      </c>
      <c r="AT640" s="145" t="s">
        <v>313</v>
      </c>
      <c r="AU640" s="145" t="s">
        <v>96</v>
      </c>
      <c r="AY640" s="18" t="s">
        <v>311</v>
      </c>
      <c r="BE640" s="146">
        <f t="shared" si="134"/>
        <v>0</v>
      </c>
      <c r="BF640" s="146">
        <f t="shared" si="135"/>
        <v>0</v>
      </c>
      <c r="BG640" s="146">
        <f t="shared" si="136"/>
        <v>0</v>
      </c>
      <c r="BH640" s="146">
        <f t="shared" si="137"/>
        <v>0</v>
      </c>
      <c r="BI640" s="146">
        <f t="shared" si="138"/>
        <v>0</v>
      </c>
      <c r="BJ640" s="18" t="s">
        <v>88</v>
      </c>
      <c r="BK640" s="146">
        <f t="shared" si="139"/>
        <v>0</v>
      </c>
      <c r="BL640" s="18" t="s">
        <v>318</v>
      </c>
      <c r="BM640" s="145" t="s">
        <v>8823</v>
      </c>
    </row>
    <row r="641" spans="2:65" s="1" customFormat="1" ht="16.5" customHeight="1" x14ac:dyDescent="0.2">
      <c r="B641" s="34"/>
      <c r="C641" s="134" t="s">
        <v>8294</v>
      </c>
      <c r="D641" s="134" t="s">
        <v>313</v>
      </c>
      <c r="E641" s="135" t="s">
        <v>8824</v>
      </c>
      <c r="F641" s="136" t="s">
        <v>8685</v>
      </c>
      <c r="G641" s="137" t="s">
        <v>2199</v>
      </c>
      <c r="H641" s="138">
        <v>1</v>
      </c>
      <c r="I641" s="139"/>
      <c r="J641" s="140">
        <f t="shared" si="130"/>
        <v>0</v>
      </c>
      <c r="K641" s="136" t="s">
        <v>43</v>
      </c>
      <c r="L641" s="34"/>
      <c r="M641" s="141" t="s">
        <v>43</v>
      </c>
      <c r="N641" s="142" t="s">
        <v>52</v>
      </c>
      <c r="P641" s="143">
        <f t="shared" si="131"/>
        <v>0</v>
      </c>
      <c r="Q641" s="143">
        <v>0</v>
      </c>
      <c r="R641" s="143">
        <f t="shared" si="132"/>
        <v>0</v>
      </c>
      <c r="S641" s="143">
        <v>0</v>
      </c>
      <c r="T641" s="144">
        <f t="shared" si="133"/>
        <v>0</v>
      </c>
      <c r="AR641" s="145" t="s">
        <v>318</v>
      </c>
      <c r="AT641" s="145" t="s">
        <v>313</v>
      </c>
      <c r="AU641" s="145" t="s">
        <v>96</v>
      </c>
      <c r="AY641" s="18" t="s">
        <v>311</v>
      </c>
      <c r="BE641" s="146">
        <f t="shared" si="134"/>
        <v>0</v>
      </c>
      <c r="BF641" s="146">
        <f t="shared" si="135"/>
        <v>0</v>
      </c>
      <c r="BG641" s="146">
        <f t="shared" si="136"/>
        <v>0</v>
      </c>
      <c r="BH641" s="146">
        <f t="shared" si="137"/>
        <v>0</v>
      </c>
      <c r="BI641" s="146">
        <f t="shared" si="138"/>
        <v>0</v>
      </c>
      <c r="BJ641" s="18" t="s">
        <v>88</v>
      </c>
      <c r="BK641" s="146">
        <f t="shared" si="139"/>
        <v>0</v>
      </c>
      <c r="BL641" s="18" t="s">
        <v>318</v>
      </c>
      <c r="BM641" s="145" t="s">
        <v>8825</v>
      </c>
    </row>
    <row r="642" spans="2:65" s="1" customFormat="1" ht="21.75" customHeight="1" x14ac:dyDescent="0.2">
      <c r="B642" s="34"/>
      <c r="C642" s="134" t="s">
        <v>8826</v>
      </c>
      <c r="D642" s="134" t="s">
        <v>313</v>
      </c>
      <c r="E642" s="135" t="s">
        <v>8827</v>
      </c>
      <c r="F642" s="136" t="s">
        <v>8101</v>
      </c>
      <c r="G642" s="137" t="s">
        <v>2109</v>
      </c>
      <c r="H642" s="138">
        <v>11</v>
      </c>
      <c r="I642" s="139"/>
      <c r="J642" s="140">
        <f t="shared" si="130"/>
        <v>0</v>
      </c>
      <c r="K642" s="136" t="s">
        <v>43</v>
      </c>
      <c r="L642" s="34"/>
      <c r="M642" s="141" t="s">
        <v>43</v>
      </c>
      <c r="N642" s="142" t="s">
        <v>52</v>
      </c>
      <c r="P642" s="143">
        <f t="shared" si="131"/>
        <v>0</v>
      </c>
      <c r="Q642" s="143">
        <v>0</v>
      </c>
      <c r="R642" s="143">
        <f t="shared" si="132"/>
        <v>0</v>
      </c>
      <c r="S642" s="143">
        <v>0</v>
      </c>
      <c r="T642" s="144">
        <f t="shared" si="133"/>
        <v>0</v>
      </c>
      <c r="AR642" s="145" t="s">
        <v>318</v>
      </c>
      <c r="AT642" s="145" t="s">
        <v>313</v>
      </c>
      <c r="AU642" s="145" t="s">
        <v>96</v>
      </c>
      <c r="AY642" s="18" t="s">
        <v>311</v>
      </c>
      <c r="BE642" s="146">
        <f t="shared" si="134"/>
        <v>0</v>
      </c>
      <c r="BF642" s="146">
        <f t="shared" si="135"/>
        <v>0</v>
      </c>
      <c r="BG642" s="146">
        <f t="shared" si="136"/>
        <v>0</v>
      </c>
      <c r="BH642" s="146">
        <f t="shared" si="137"/>
        <v>0</v>
      </c>
      <c r="BI642" s="146">
        <f t="shared" si="138"/>
        <v>0</v>
      </c>
      <c r="BJ642" s="18" t="s">
        <v>88</v>
      </c>
      <c r="BK642" s="146">
        <f t="shared" si="139"/>
        <v>0</v>
      </c>
      <c r="BL642" s="18" t="s">
        <v>318</v>
      </c>
      <c r="BM642" s="145" t="s">
        <v>8828</v>
      </c>
    </row>
    <row r="643" spans="2:65" s="1" customFormat="1" ht="21.75" customHeight="1" x14ac:dyDescent="0.2">
      <c r="B643" s="34"/>
      <c r="C643" s="134" t="s">
        <v>8296</v>
      </c>
      <c r="D643" s="134" t="s">
        <v>313</v>
      </c>
      <c r="E643" s="135" t="s">
        <v>8829</v>
      </c>
      <c r="F643" s="136" t="s">
        <v>8830</v>
      </c>
      <c r="G643" s="137" t="s">
        <v>2109</v>
      </c>
      <c r="H643" s="138">
        <v>1</v>
      </c>
      <c r="I643" s="139"/>
      <c r="J643" s="140">
        <f t="shared" si="130"/>
        <v>0</v>
      </c>
      <c r="K643" s="136" t="s">
        <v>43</v>
      </c>
      <c r="L643" s="34"/>
      <c r="M643" s="141" t="s">
        <v>43</v>
      </c>
      <c r="N643" s="142" t="s">
        <v>52</v>
      </c>
      <c r="P643" s="143">
        <f t="shared" si="131"/>
        <v>0</v>
      </c>
      <c r="Q643" s="143">
        <v>0</v>
      </c>
      <c r="R643" s="143">
        <f t="shared" si="132"/>
        <v>0</v>
      </c>
      <c r="S643" s="143">
        <v>0</v>
      </c>
      <c r="T643" s="144">
        <f t="shared" si="133"/>
        <v>0</v>
      </c>
      <c r="AR643" s="145" t="s">
        <v>318</v>
      </c>
      <c r="AT643" s="145" t="s">
        <v>313</v>
      </c>
      <c r="AU643" s="145" t="s">
        <v>96</v>
      </c>
      <c r="AY643" s="18" t="s">
        <v>311</v>
      </c>
      <c r="BE643" s="146">
        <f t="shared" si="134"/>
        <v>0</v>
      </c>
      <c r="BF643" s="146">
        <f t="shared" si="135"/>
        <v>0</v>
      </c>
      <c r="BG643" s="146">
        <f t="shared" si="136"/>
        <v>0</v>
      </c>
      <c r="BH643" s="146">
        <f t="shared" si="137"/>
        <v>0</v>
      </c>
      <c r="BI643" s="146">
        <f t="shared" si="138"/>
        <v>0</v>
      </c>
      <c r="BJ643" s="18" t="s">
        <v>88</v>
      </c>
      <c r="BK643" s="146">
        <f t="shared" si="139"/>
        <v>0</v>
      </c>
      <c r="BL643" s="18" t="s">
        <v>318</v>
      </c>
      <c r="BM643" s="145" t="s">
        <v>8831</v>
      </c>
    </row>
    <row r="644" spans="2:65" s="1" customFormat="1" ht="21.75" customHeight="1" x14ac:dyDescent="0.2">
      <c r="B644" s="34"/>
      <c r="C644" s="134" t="s">
        <v>8832</v>
      </c>
      <c r="D644" s="134" t="s">
        <v>313</v>
      </c>
      <c r="E644" s="135" t="s">
        <v>8833</v>
      </c>
      <c r="F644" s="136" t="s">
        <v>8203</v>
      </c>
      <c r="G644" s="137" t="s">
        <v>2109</v>
      </c>
      <c r="H644" s="138">
        <v>5</v>
      </c>
      <c r="I644" s="139"/>
      <c r="J644" s="140">
        <f t="shared" si="130"/>
        <v>0</v>
      </c>
      <c r="K644" s="136" t="s">
        <v>43</v>
      </c>
      <c r="L644" s="34"/>
      <c r="M644" s="141" t="s">
        <v>43</v>
      </c>
      <c r="N644" s="142" t="s">
        <v>52</v>
      </c>
      <c r="P644" s="143">
        <f t="shared" si="131"/>
        <v>0</v>
      </c>
      <c r="Q644" s="143">
        <v>0</v>
      </c>
      <c r="R644" s="143">
        <f t="shared" si="132"/>
        <v>0</v>
      </c>
      <c r="S644" s="143">
        <v>0</v>
      </c>
      <c r="T644" s="144">
        <f t="shared" si="133"/>
        <v>0</v>
      </c>
      <c r="AR644" s="145" t="s">
        <v>318</v>
      </c>
      <c r="AT644" s="145" t="s">
        <v>313</v>
      </c>
      <c r="AU644" s="145" t="s">
        <v>96</v>
      </c>
      <c r="AY644" s="18" t="s">
        <v>311</v>
      </c>
      <c r="BE644" s="146">
        <f t="shared" si="134"/>
        <v>0</v>
      </c>
      <c r="BF644" s="146">
        <f t="shared" si="135"/>
        <v>0</v>
      </c>
      <c r="BG644" s="146">
        <f t="shared" si="136"/>
        <v>0</v>
      </c>
      <c r="BH644" s="146">
        <f t="shared" si="137"/>
        <v>0</v>
      </c>
      <c r="BI644" s="146">
        <f t="shared" si="138"/>
        <v>0</v>
      </c>
      <c r="BJ644" s="18" t="s">
        <v>88</v>
      </c>
      <c r="BK644" s="146">
        <f t="shared" si="139"/>
        <v>0</v>
      </c>
      <c r="BL644" s="18" t="s">
        <v>318</v>
      </c>
      <c r="BM644" s="145" t="s">
        <v>8834</v>
      </c>
    </row>
    <row r="645" spans="2:65" s="1" customFormat="1" ht="21.75" customHeight="1" x14ac:dyDescent="0.2">
      <c r="B645" s="34"/>
      <c r="C645" s="134" t="s">
        <v>8298</v>
      </c>
      <c r="D645" s="134" t="s">
        <v>313</v>
      </c>
      <c r="E645" s="135" t="s">
        <v>8835</v>
      </c>
      <c r="F645" s="136" t="s">
        <v>8836</v>
      </c>
      <c r="G645" s="137" t="s">
        <v>2109</v>
      </c>
      <c r="H645" s="138">
        <v>1</v>
      </c>
      <c r="I645" s="139"/>
      <c r="J645" s="140">
        <f t="shared" si="130"/>
        <v>0</v>
      </c>
      <c r="K645" s="136" t="s">
        <v>43</v>
      </c>
      <c r="L645" s="34"/>
      <c r="M645" s="141" t="s">
        <v>43</v>
      </c>
      <c r="N645" s="142" t="s">
        <v>52</v>
      </c>
      <c r="P645" s="143">
        <f t="shared" si="131"/>
        <v>0</v>
      </c>
      <c r="Q645" s="143">
        <v>0</v>
      </c>
      <c r="R645" s="143">
        <f t="shared" si="132"/>
        <v>0</v>
      </c>
      <c r="S645" s="143">
        <v>0</v>
      </c>
      <c r="T645" s="144">
        <f t="shared" si="133"/>
        <v>0</v>
      </c>
      <c r="AR645" s="145" t="s">
        <v>318</v>
      </c>
      <c r="AT645" s="145" t="s">
        <v>313</v>
      </c>
      <c r="AU645" s="145" t="s">
        <v>96</v>
      </c>
      <c r="AY645" s="18" t="s">
        <v>311</v>
      </c>
      <c r="BE645" s="146">
        <f t="shared" si="134"/>
        <v>0</v>
      </c>
      <c r="BF645" s="146">
        <f t="shared" si="135"/>
        <v>0</v>
      </c>
      <c r="BG645" s="146">
        <f t="shared" si="136"/>
        <v>0</v>
      </c>
      <c r="BH645" s="146">
        <f t="shared" si="137"/>
        <v>0</v>
      </c>
      <c r="BI645" s="146">
        <f t="shared" si="138"/>
        <v>0</v>
      </c>
      <c r="BJ645" s="18" t="s">
        <v>88</v>
      </c>
      <c r="BK645" s="146">
        <f t="shared" si="139"/>
        <v>0</v>
      </c>
      <c r="BL645" s="18" t="s">
        <v>318</v>
      </c>
      <c r="BM645" s="145" t="s">
        <v>8837</v>
      </c>
    </row>
    <row r="646" spans="2:65" s="1" customFormat="1" ht="16.5" customHeight="1" x14ac:dyDescent="0.2">
      <c r="B646" s="34"/>
      <c r="C646" s="134" t="s">
        <v>8838</v>
      </c>
      <c r="D646" s="134" t="s">
        <v>313</v>
      </c>
      <c r="E646" s="135" t="s">
        <v>8839</v>
      </c>
      <c r="F646" s="136" t="s">
        <v>8840</v>
      </c>
      <c r="G646" s="137" t="s">
        <v>2109</v>
      </c>
      <c r="H646" s="138">
        <v>2</v>
      </c>
      <c r="I646" s="139"/>
      <c r="J646" s="140">
        <f t="shared" si="130"/>
        <v>0</v>
      </c>
      <c r="K646" s="136" t="s">
        <v>43</v>
      </c>
      <c r="L646" s="34"/>
      <c r="M646" s="141" t="s">
        <v>43</v>
      </c>
      <c r="N646" s="142" t="s">
        <v>52</v>
      </c>
      <c r="P646" s="143">
        <f t="shared" si="131"/>
        <v>0</v>
      </c>
      <c r="Q646" s="143">
        <v>0</v>
      </c>
      <c r="R646" s="143">
        <f t="shared" si="132"/>
        <v>0</v>
      </c>
      <c r="S646" s="143">
        <v>0</v>
      </c>
      <c r="T646" s="144">
        <f t="shared" si="133"/>
        <v>0</v>
      </c>
      <c r="AR646" s="145" t="s">
        <v>318</v>
      </c>
      <c r="AT646" s="145" t="s">
        <v>313</v>
      </c>
      <c r="AU646" s="145" t="s">
        <v>96</v>
      </c>
      <c r="AY646" s="18" t="s">
        <v>311</v>
      </c>
      <c r="BE646" s="146">
        <f t="shared" si="134"/>
        <v>0</v>
      </c>
      <c r="BF646" s="146">
        <f t="shared" si="135"/>
        <v>0</v>
      </c>
      <c r="BG646" s="146">
        <f t="shared" si="136"/>
        <v>0</v>
      </c>
      <c r="BH646" s="146">
        <f t="shared" si="137"/>
        <v>0</v>
      </c>
      <c r="BI646" s="146">
        <f t="shared" si="138"/>
        <v>0</v>
      </c>
      <c r="BJ646" s="18" t="s">
        <v>88</v>
      </c>
      <c r="BK646" s="146">
        <f t="shared" si="139"/>
        <v>0</v>
      </c>
      <c r="BL646" s="18" t="s">
        <v>318</v>
      </c>
      <c r="BM646" s="145" t="s">
        <v>8841</v>
      </c>
    </row>
    <row r="647" spans="2:65" s="1" customFormat="1" ht="16.5" customHeight="1" x14ac:dyDescent="0.2">
      <c r="B647" s="34"/>
      <c r="C647" s="134" t="s">
        <v>8301</v>
      </c>
      <c r="D647" s="134" t="s">
        <v>313</v>
      </c>
      <c r="E647" s="135" t="s">
        <v>8842</v>
      </c>
      <c r="F647" s="136" t="s">
        <v>8111</v>
      </c>
      <c r="G647" s="137" t="s">
        <v>2109</v>
      </c>
      <c r="H647" s="138">
        <v>2</v>
      </c>
      <c r="I647" s="139"/>
      <c r="J647" s="140">
        <f t="shared" si="130"/>
        <v>0</v>
      </c>
      <c r="K647" s="136" t="s">
        <v>43</v>
      </c>
      <c r="L647" s="34"/>
      <c r="M647" s="141" t="s">
        <v>43</v>
      </c>
      <c r="N647" s="142" t="s">
        <v>52</v>
      </c>
      <c r="P647" s="143">
        <f t="shared" si="131"/>
        <v>0</v>
      </c>
      <c r="Q647" s="143">
        <v>0</v>
      </c>
      <c r="R647" s="143">
        <f t="shared" si="132"/>
        <v>0</v>
      </c>
      <c r="S647" s="143">
        <v>0</v>
      </c>
      <c r="T647" s="144">
        <f t="shared" si="133"/>
        <v>0</v>
      </c>
      <c r="AR647" s="145" t="s">
        <v>318</v>
      </c>
      <c r="AT647" s="145" t="s">
        <v>313</v>
      </c>
      <c r="AU647" s="145" t="s">
        <v>96</v>
      </c>
      <c r="AY647" s="18" t="s">
        <v>311</v>
      </c>
      <c r="BE647" s="146">
        <f t="shared" si="134"/>
        <v>0</v>
      </c>
      <c r="BF647" s="146">
        <f t="shared" si="135"/>
        <v>0</v>
      </c>
      <c r="BG647" s="146">
        <f t="shared" si="136"/>
        <v>0</v>
      </c>
      <c r="BH647" s="146">
        <f t="shared" si="137"/>
        <v>0</v>
      </c>
      <c r="BI647" s="146">
        <f t="shared" si="138"/>
        <v>0</v>
      </c>
      <c r="BJ647" s="18" t="s">
        <v>88</v>
      </c>
      <c r="BK647" s="146">
        <f t="shared" si="139"/>
        <v>0</v>
      </c>
      <c r="BL647" s="18" t="s">
        <v>318</v>
      </c>
      <c r="BM647" s="145" t="s">
        <v>8843</v>
      </c>
    </row>
    <row r="648" spans="2:65" s="1" customFormat="1" ht="16.5" customHeight="1" x14ac:dyDescent="0.2">
      <c r="B648" s="34"/>
      <c r="C648" s="134" t="s">
        <v>8844</v>
      </c>
      <c r="D648" s="134" t="s">
        <v>313</v>
      </c>
      <c r="E648" s="135" t="s">
        <v>8845</v>
      </c>
      <c r="F648" s="136" t="s">
        <v>8846</v>
      </c>
      <c r="G648" s="137" t="s">
        <v>2109</v>
      </c>
      <c r="H648" s="138">
        <v>2</v>
      </c>
      <c r="I648" s="139"/>
      <c r="J648" s="140">
        <f t="shared" si="130"/>
        <v>0</v>
      </c>
      <c r="K648" s="136" t="s">
        <v>43</v>
      </c>
      <c r="L648" s="34"/>
      <c r="M648" s="141" t="s">
        <v>43</v>
      </c>
      <c r="N648" s="142" t="s">
        <v>52</v>
      </c>
      <c r="P648" s="143">
        <f t="shared" si="131"/>
        <v>0</v>
      </c>
      <c r="Q648" s="143">
        <v>0</v>
      </c>
      <c r="R648" s="143">
        <f t="shared" si="132"/>
        <v>0</v>
      </c>
      <c r="S648" s="143">
        <v>0</v>
      </c>
      <c r="T648" s="144">
        <f t="shared" si="133"/>
        <v>0</v>
      </c>
      <c r="AR648" s="145" t="s">
        <v>318</v>
      </c>
      <c r="AT648" s="145" t="s">
        <v>313</v>
      </c>
      <c r="AU648" s="145" t="s">
        <v>96</v>
      </c>
      <c r="AY648" s="18" t="s">
        <v>311</v>
      </c>
      <c r="BE648" s="146">
        <f t="shared" si="134"/>
        <v>0</v>
      </c>
      <c r="BF648" s="146">
        <f t="shared" si="135"/>
        <v>0</v>
      </c>
      <c r="BG648" s="146">
        <f t="shared" si="136"/>
        <v>0</v>
      </c>
      <c r="BH648" s="146">
        <f t="shared" si="137"/>
        <v>0</v>
      </c>
      <c r="BI648" s="146">
        <f t="shared" si="138"/>
        <v>0</v>
      </c>
      <c r="BJ648" s="18" t="s">
        <v>88</v>
      </c>
      <c r="BK648" s="146">
        <f t="shared" si="139"/>
        <v>0</v>
      </c>
      <c r="BL648" s="18" t="s">
        <v>318</v>
      </c>
      <c r="BM648" s="145" t="s">
        <v>8847</v>
      </c>
    </row>
    <row r="649" spans="2:65" s="1" customFormat="1" ht="44.25" customHeight="1" x14ac:dyDescent="0.2">
      <c r="B649" s="34"/>
      <c r="C649" s="134" t="s">
        <v>8303</v>
      </c>
      <c r="D649" s="134" t="s">
        <v>313</v>
      </c>
      <c r="E649" s="135" t="s">
        <v>8848</v>
      </c>
      <c r="F649" s="136" t="s">
        <v>8849</v>
      </c>
      <c r="G649" s="137" t="s">
        <v>2033</v>
      </c>
      <c r="H649" s="138">
        <v>2</v>
      </c>
      <c r="I649" s="139"/>
      <c r="J649" s="140">
        <f t="shared" si="130"/>
        <v>0</v>
      </c>
      <c r="K649" s="136" t="s">
        <v>43</v>
      </c>
      <c r="L649" s="34"/>
      <c r="M649" s="141" t="s">
        <v>43</v>
      </c>
      <c r="N649" s="142" t="s">
        <v>52</v>
      </c>
      <c r="P649" s="143">
        <f t="shared" si="131"/>
        <v>0</v>
      </c>
      <c r="Q649" s="143">
        <v>0</v>
      </c>
      <c r="R649" s="143">
        <f t="shared" si="132"/>
        <v>0</v>
      </c>
      <c r="S649" s="143">
        <v>0</v>
      </c>
      <c r="T649" s="144">
        <f t="shared" si="133"/>
        <v>0</v>
      </c>
      <c r="AR649" s="145" t="s">
        <v>318</v>
      </c>
      <c r="AT649" s="145" t="s">
        <v>313</v>
      </c>
      <c r="AU649" s="145" t="s">
        <v>96</v>
      </c>
      <c r="AY649" s="18" t="s">
        <v>311</v>
      </c>
      <c r="BE649" s="146">
        <f t="shared" si="134"/>
        <v>0</v>
      </c>
      <c r="BF649" s="146">
        <f t="shared" si="135"/>
        <v>0</v>
      </c>
      <c r="BG649" s="146">
        <f t="shared" si="136"/>
        <v>0</v>
      </c>
      <c r="BH649" s="146">
        <f t="shared" si="137"/>
        <v>0</v>
      </c>
      <c r="BI649" s="146">
        <f t="shared" si="138"/>
        <v>0</v>
      </c>
      <c r="BJ649" s="18" t="s">
        <v>88</v>
      </c>
      <c r="BK649" s="146">
        <f t="shared" si="139"/>
        <v>0</v>
      </c>
      <c r="BL649" s="18" t="s">
        <v>318</v>
      </c>
      <c r="BM649" s="145" t="s">
        <v>965</v>
      </c>
    </row>
    <row r="650" spans="2:65" s="1" customFormat="1" ht="21.75" customHeight="1" x14ac:dyDescent="0.2">
      <c r="B650" s="34"/>
      <c r="C650" s="134" t="s">
        <v>8850</v>
      </c>
      <c r="D650" s="134" t="s">
        <v>313</v>
      </c>
      <c r="E650" s="135" t="s">
        <v>8851</v>
      </c>
      <c r="F650" s="136" t="s">
        <v>8126</v>
      </c>
      <c r="G650" s="137" t="s">
        <v>2109</v>
      </c>
      <c r="H650" s="138">
        <v>2</v>
      </c>
      <c r="I650" s="139"/>
      <c r="J650" s="140">
        <f t="shared" si="130"/>
        <v>0</v>
      </c>
      <c r="K650" s="136" t="s">
        <v>43</v>
      </c>
      <c r="L650" s="34"/>
      <c r="M650" s="141" t="s">
        <v>43</v>
      </c>
      <c r="N650" s="142" t="s">
        <v>52</v>
      </c>
      <c r="P650" s="143">
        <f t="shared" si="131"/>
        <v>0</v>
      </c>
      <c r="Q650" s="143">
        <v>0</v>
      </c>
      <c r="R650" s="143">
        <f t="shared" si="132"/>
        <v>0</v>
      </c>
      <c r="S650" s="143">
        <v>0</v>
      </c>
      <c r="T650" s="144">
        <f t="shared" si="133"/>
        <v>0</v>
      </c>
      <c r="AR650" s="145" t="s">
        <v>318</v>
      </c>
      <c r="AT650" s="145" t="s">
        <v>313</v>
      </c>
      <c r="AU650" s="145" t="s">
        <v>96</v>
      </c>
      <c r="AY650" s="18" t="s">
        <v>311</v>
      </c>
      <c r="BE650" s="146">
        <f t="shared" si="134"/>
        <v>0</v>
      </c>
      <c r="BF650" s="146">
        <f t="shared" si="135"/>
        <v>0</v>
      </c>
      <c r="BG650" s="146">
        <f t="shared" si="136"/>
        <v>0</v>
      </c>
      <c r="BH650" s="146">
        <f t="shared" si="137"/>
        <v>0</v>
      </c>
      <c r="BI650" s="146">
        <f t="shared" si="138"/>
        <v>0</v>
      </c>
      <c r="BJ650" s="18" t="s">
        <v>88</v>
      </c>
      <c r="BK650" s="146">
        <f t="shared" si="139"/>
        <v>0</v>
      </c>
      <c r="BL650" s="18" t="s">
        <v>318</v>
      </c>
      <c r="BM650" s="145" t="s">
        <v>1141</v>
      </c>
    </row>
    <row r="651" spans="2:65" s="1" customFormat="1" ht="21.75" customHeight="1" x14ac:dyDescent="0.2">
      <c r="B651" s="34"/>
      <c r="C651" s="134" t="s">
        <v>8306</v>
      </c>
      <c r="D651" s="134" t="s">
        <v>313</v>
      </c>
      <c r="E651" s="135" t="s">
        <v>8852</v>
      </c>
      <c r="F651" s="136" t="s">
        <v>7996</v>
      </c>
      <c r="G651" s="137" t="s">
        <v>2109</v>
      </c>
      <c r="H651" s="138">
        <v>2</v>
      </c>
      <c r="I651" s="139"/>
      <c r="J651" s="140">
        <f t="shared" si="130"/>
        <v>0</v>
      </c>
      <c r="K651" s="136" t="s">
        <v>43</v>
      </c>
      <c r="L651" s="34"/>
      <c r="M651" s="141" t="s">
        <v>43</v>
      </c>
      <c r="N651" s="142" t="s">
        <v>52</v>
      </c>
      <c r="P651" s="143">
        <f t="shared" si="131"/>
        <v>0</v>
      </c>
      <c r="Q651" s="143">
        <v>0</v>
      </c>
      <c r="R651" s="143">
        <f t="shared" si="132"/>
        <v>0</v>
      </c>
      <c r="S651" s="143">
        <v>0</v>
      </c>
      <c r="T651" s="144">
        <f t="shared" si="133"/>
        <v>0</v>
      </c>
      <c r="AR651" s="145" t="s">
        <v>318</v>
      </c>
      <c r="AT651" s="145" t="s">
        <v>313</v>
      </c>
      <c r="AU651" s="145" t="s">
        <v>96</v>
      </c>
      <c r="AY651" s="18" t="s">
        <v>311</v>
      </c>
      <c r="BE651" s="146">
        <f t="shared" si="134"/>
        <v>0</v>
      </c>
      <c r="BF651" s="146">
        <f t="shared" si="135"/>
        <v>0</v>
      </c>
      <c r="BG651" s="146">
        <f t="shared" si="136"/>
        <v>0</v>
      </c>
      <c r="BH651" s="146">
        <f t="shared" si="137"/>
        <v>0</v>
      </c>
      <c r="BI651" s="146">
        <f t="shared" si="138"/>
        <v>0</v>
      </c>
      <c r="BJ651" s="18" t="s">
        <v>88</v>
      </c>
      <c r="BK651" s="146">
        <f t="shared" si="139"/>
        <v>0</v>
      </c>
      <c r="BL651" s="18" t="s">
        <v>318</v>
      </c>
      <c r="BM651" s="145" t="s">
        <v>8853</v>
      </c>
    </row>
    <row r="652" spans="2:65" s="1" customFormat="1" ht="21.75" customHeight="1" x14ac:dyDescent="0.2">
      <c r="B652" s="34"/>
      <c r="C652" s="134" t="s">
        <v>8854</v>
      </c>
      <c r="D652" s="134" t="s">
        <v>313</v>
      </c>
      <c r="E652" s="135" t="s">
        <v>8855</v>
      </c>
      <c r="F652" s="136" t="s">
        <v>8128</v>
      </c>
      <c r="G652" s="137" t="s">
        <v>2109</v>
      </c>
      <c r="H652" s="138">
        <v>2</v>
      </c>
      <c r="I652" s="139"/>
      <c r="J652" s="140">
        <f t="shared" si="130"/>
        <v>0</v>
      </c>
      <c r="K652" s="136" t="s">
        <v>43</v>
      </c>
      <c r="L652" s="34"/>
      <c r="M652" s="141" t="s">
        <v>43</v>
      </c>
      <c r="N652" s="142" t="s">
        <v>52</v>
      </c>
      <c r="P652" s="143">
        <f t="shared" si="131"/>
        <v>0</v>
      </c>
      <c r="Q652" s="143">
        <v>0</v>
      </c>
      <c r="R652" s="143">
        <f t="shared" si="132"/>
        <v>0</v>
      </c>
      <c r="S652" s="143">
        <v>0</v>
      </c>
      <c r="T652" s="144">
        <f t="shared" si="133"/>
        <v>0</v>
      </c>
      <c r="AR652" s="145" t="s">
        <v>318</v>
      </c>
      <c r="AT652" s="145" t="s">
        <v>313</v>
      </c>
      <c r="AU652" s="145" t="s">
        <v>96</v>
      </c>
      <c r="AY652" s="18" t="s">
        <v>311</v>
      </c>
      <c r="BE652" s="146">
        <f t="shared" si="134"/>
        <v>0</v>
      </c>
      <c r="BF652" s="146">
        <f t="shared" si="135"/>
        <v>0</v>
      </c>
      <c r="BG652" s="146">
        <f t="shared" si="136"/>
        <v>0</v>
      </c>
      <c r="BH652" s="146">
        <f t="shared" si="137"/>
        <v>0</v>
      </c>
      <c r="BI652" s="146">
        <f t="shared" si="138"/>
        <v>0</v>
      </c>
      <c r="BJ652" s="18" t="s">
        <v>88</v>
      </c>
      <c r="BK652" s="146">
        <f t="shared" si="139"/>
        <v>0</v>
      </c>
      <c r="BL652" s="18" t="s">
        <v>318</v>
      </c>
      <c r="BM652" s="145" t="s">
        <v>8856</v>
      </c>
    </row>
    <row r="653" spans="2:65" s="1" customFormat="1" ht="21.75" customHeight="1" x14ac:dyDescent="0.2">
      <c r="B653" s="34"/>
      <c r="C653" s="134" t="s">
        <v>8309</v>
      </c>
      <c r="D653" s="134" t="s">
        <v>313</v>
      </c>
      <c r="E653" s="135" t="s">
        <v>8857</v>
      </c>
      <c r="F653" s="136" t="s">
        <v>7889</v>
      </c>
      <c r="G653" s="137" t="s">
        <v>2109</v>
      </c>
      <c r="H653" s="138">
        <v>2</v>
      </c>
      <c r="I653" s="139"/>
      <c r="J653" s="140">
        <f t="shared" si="130"/>
        <v>0</v>
      </c>
      <c r="K653" s="136" t="s">
        <v>43</v>
      </c>
      <c r="L653" s="34"/>
      <c r="M653" s="141" t="s">
        <v>43</v>
      </c>
      <c r="N653" s="142" t="s">
        <v>52</v>
      </c>
      <c r="P653" s="143">
        <f t="shared" si="131"/>
        <v>0</v>
      </c>
      <c r="Q653" s="143">
        <v>0</v>
      </c>
      <c r="R653" s="143">
        <f t="shared" si="132"/>
        <v>0</v>
      </c>
      <c r="S653" s="143">
        <v>0</v>
      </c>
      <c r="T653" s="144">
        <f t="shared" si="133"/>
        <v>0</v>
      </c>
      <c r="AR653" s="145" t="s">
        <v>318</v>
      </c>
      <c r="AT653" s="145" t="s">
        <v>313</v>
      </c>
      <c r="AU653" s="145" t="s">
        <v>96</v>
      </c>
      <c r="AY653" s="18" t="s">
        <v>311</v>
      </c>
      <c r="BE653" s="146">
        <f t="shared" si="134"/>
        <v>0</v>
      </c>
      <c r="BF653" s="146">
        <f t="shared" si="135"/>
        <v>0</v>
      </c>
      <c r="BG653" s="146">
        <f t="shared" si="136"/>
        <v>0</v>
      </c>
      <c r="BH653" s="146">
        <f t="shared" si="137"/>
        <v>0</v>
      </c>
      <c r="BI653" s="146">
        <f t="shared" si="138"/>
        <v>0</v>
      </c>
      <c r="BJ653" s="18" t="s">
        <v>88</v>
      </c>
      <c r="BK653" s="146">
        <f t="shared" si="139"/>
        <v>0</v>
      </c>
      <c r="BL653" s="18" t="s">
        <v>318</v>
      </c>
      <c r="BM653" s="145" t="s">
        <v>8858</v>
      </c>
    </row>
    <row r="654" spans="2:65" s="1" customFormat="1" ht="21.75" customHeight="1" x14ac:dyDescent="0.2">
      <c r="B654" s="34"/>
      <c r="C654" s="134" t="s">
        <v>8859</v>
      </c>
      <c r="D654" s="134" t="s">
        <v>313</v>
      </c>
      <c r="E654" s="135" t="s">
        <v>8860</v>
      </c>
      <c r="F654" s="136" t="s">
        <v>8861</v>
      </c>
      <c r="G654" s="137" t="s">
        <v>2109</v>
      </c>
      <c r="H654" s="138">
        <v>2</v>
      </c>
      <c r="I654" s="139"/>
      <c r="J654" s="140">
        <f t="shared" si="130"/>
        <v>0</v>
      </c>
      <c r="K654" s="136" t="s">
        <v>43</v>
      </c>
      <c r="L654" s="34"/>
      <c r="M654" s="141" t="s">
        <v>43</v>
      </c>
      <c r="N654" s="142" t="s">
        <v>52</v>
      </c>
      <c r="P654" s="143">
        <f t="shared" si="131"/>
        <v>0</v>
      </c>
      <c r="Q654" s="143">
        <v>0</v>
      </c>
      <c r="R654" s="143">
        <f t="shared" si="132"/>
        <v>0</v>
      </c>
      <c r="S654" s="143">
        <v>0</v>
      </c>
      <c r="T654" s="144">
        <f t="shared" si="133"/>
        <v>0</v>
      </c>
      <c r="AR654" s="145" t="s">
        <v>318</v>
      </c>
      <c r="AT654" s="145" t="s">
        <v>313</v>
      </c>
      <c r="AU654" s="145" t="s">
        <v>96</v>
      </c>
      <c r="AY654" s="18" t="s">
        <v>311</v>
      </c>
      <c r="BE654" s="146">
        <f t="shared" si="134"/>
        <v>0</v>
      </c>
      <c r="BF654" s="146">
        <f t="shared" si="135"/>
        <v>0</v>
      </c>
      <c r="BG654" s="146">
        <f t="shared" si="136"/>
        <v>0</v>
      </c>
      <c r="BH654" s="146">
        <f t="shared" si="137"/>
        <v>0</v>
      </c>
      <c r="BI654" s="146">
        <f t="shared" si="138"/>
        <v>0</v>
      </c>
      <c r="BJ654" s="18" t="s">
        <v>88</v>
      </c>
      <c r="BK654" s="146">
        <f t="shared" si="139"/>
        <v>0</v>
      </c>
      <c r="BL654" s="18" t="s">
        <v>318</v>
      </c>
      <c r="BM654" s="145" t="s">
        <v>2044</v>
      </c>
    </row>
    <row r="655" spans="2:65" s="1" customFormat="1" ht="33" customHeight="1" x14ac:dyDescent="0.2">
      <c r="B655" s="34"/>
      <c r="C655" s="134" t="s">
        <v>8311</v>
      </c>
      <c r="D655" s="134" t="s">
        <v>313</v>
      </c>
      <c r="E655" s="135" t="s">
        <v>8862</v>
      </c>
      <c r="F655" s="136" t="s">
        <v>8863</v>
      </c>
      <c r="G655" s="137" t="s">
        <v>2033</v>
      </c>
      <c r="H655" s="138">
        <v>2</v>
      </c>
      <c r="I655" s="139"/>
      <c r="J655" s="140">
        <f t="shared" si="130"/>
        <v>0</v>
      </c>
      <c r="K655" s="136" t="s">
        <v>43</v>
      </c>
      <c r="L655" s="34"/>
      <c r="M655" s="141" t="s">
        <v>43</v>
      </c>
      <c r="N655" s="142" t="s">
        <v>52</v>
      </c>
      <c r="P655" s="143">
        <f t="shared" si="131"/>
        <v>0</v>
      </c>
      <c r="Q655" s="143">
        <v>0</v>
      </c>
      <c r="R655" s="143">
        <f t="shared" si="132"/>
        <v>0</v>
      </c>
      <c r="S655" s="143">
        <v>0</v>
      </c>
      <c r="T655" s="144">
        <f t="shared" si="133"/>
        <v>0</v>
      </c>
      <c r="AR655" s="145" t="s">
        <v>318</v>
      </c>
      <c r="AT655" s="145" t="s">
        <v>313</v>
      </c>
      <c r="AU655" s="145" t="s">
        <v>96</v>
      </c>
      <c r="AY655" s="18" t="s">
        <v>311</v>
      </c>
      <c r="BE655" s="146">
        <f t="shared" si="134"/>
        <v>0</v>
      </c>
      <c r="BF655" s="146">
        <f t="shared" si="135"/>
        <v>0</v>
      </c>
      <c r="BG655" s="146">
        <f t="shared" si="136"/>
        <v>0</v>
      </c>
      <c r="BH655" s="146">
        <f t="shared" si="137"/>
        <v>0</v>
      </c>
      <c r="BI655" s="146">
        <f t="shared" si="138"/>
        <v>0</v>
      </c>
      <c r="BJ655" s="18" t="s">
        <v>88</v>
      </c>
      <c r="BK655" s="146">
        <f t="shared" si="139"/>
        <v>0</v>
      </c>
      <c r="BL655" s="18" t="s">
        <v>318</v>
      </c>
      <c r="BM655" s="145" t="s">
        <v>8864</v>
      </c>
    </row>
    <row r="656" spans="2:65" s="1" customFormat="1" ht="33" customHeight="1" x14ac:dyDescent="0.2">
      <c r="B656" s="34"/>
      <c r="C656" s="134" t="s">
        <v>8865</v>
      </c>
      <c r="D656" s="134" t="s">
        <v>313</v>
      </c>
      <c r="E656" s="135" t="s">
        <v>8866</v>
      </c>
      <c r="F656" s="136" t="s">
        <v>8867</v>
      </c>
      <c r="G656" s="137" t="s">
        <v>2033</v>
      </c>
      <c r="H656" s="138">
        <v>2</v>
      </c>
      <c r="I656" s="139"/>
      <c r="J656" s="140">
        <f t="shared" si="130"/>
        <v>0</v>
      </c>
      <c r="K656" s="136" t="s">
        <v>43</v>
      </c>
      <c r="L656" s="34"/>
      <c r="M656" s="141" t="s">
        <v>43</v>
      </c>
      <c r="N656" s="142" t="s">
        <v>52</v>
      </c>
      <c r="P656" s="143">
        <f t="shared" si="131"/>
        <v>0</v>
      </c>
      <c r="Q656" s="143">
        <v>0</v>
      </c>
      <c r="R656" s="143">
        <f t="shared" si="132"/>
        <v>0</v>
      </c>
      <c r="S656" s="143">
        <v>0</v>
      </c>
      <c r="T656" s="144">
        <f t="shared" si="133"/>
        <v>0</v>
      </c>
      <c r="AR656" s="145" t="s">
        <v>318</v>
      </c>
      <c r="AT656" s="145" t="s">
        <v>313</v>
      </c>
      <c r="AU656" s="145" t="s">
        <v>96</v>
      </c>
      <c r="AY656" s="18" t="s">
        <v>311</v>
      </c>
      <c r="BE656" s="146">
        <f t="shared" si="134"/>
        <v>0</v>
      </c>
      <c r="BF656" s="146">
        <f t="shared" si="135"/>
        <v>0</v>
      </c>
      <c r="BG656" s="146">
        <f t="shared" si="136"/>
        <v>0</v>
      </c>
      <c r="BH656" s="146">
        <f t="shared" si="137"/>
        <v>0</v>
      </c>
      <c r="BI656" s="146">
        <f t="shared" si="138"/>
        <v>0</v>
      </c>
      <c r="BJ656" s="18" t="s">
        <v>88</v>
      </c>
      <c r="BK656" s="146">
        <f t="shared" si="139"/>
        <v>0</v>
      </c>
      <c r="BL656" s="18" t="s">
        <v>318</v>
      </c>
      <c r="BM656" s="145" t="s">
        <v>8868</v>
      </c>
    </row>
    <row r="657" spans="2:65" s="1" customFormat="1" ht="33" customHeight="1" x14ac:dyDescent="0.2">
      <c r="B657" s="34"/>
      <c r="C657" s="134" t="s">
        <v>8314</v>
      </c>
      <c r="D657" s="134" t="s">
        <v>313</v>
      </c>
      <c r="E657" s="135" t="s">
        <v>8869</v>
      </c>
      <c r="F657" s="136" t="s">
        <v>8768</v>
      </c>
      <c r="G657" s="137" t="s">
        <v>2033</v>
      </c>
      <c r="H657" s="138">
        <v>2</v>
      </c>
      <c r="I657" s="139"/>
      <c r="J657" s="140">
        <f t="shared" si="130"/>
        <v>0</v>
      </c>
      <c r="K657" s="136" t="s">
        <v>43</v>
      </c>
      <c r="L657" s="34"/>
      <c r="M657" s="141" t="s">
        <v>43</v>
      </c>
      <c r="N657" s="142" t="s">
        <v>52</v>
      </c>
      <c r="P657" s="143">
        <f t="shared" si="131"/>
        <v>0</v>
      </c>
      <c r="Q657" s="143">
        <v>0</v>
      </c>
      <c r="R657" s="143">
        <f t="shared" si="132"/>
        <v>0</v>
      </c>
      <c r="S657" s="143">
        <v>0</v>
      </c>
      <c r="T657" s="144">
        <f t="shared" si="133"/>
        <v>0</v>
      </c>
      <c r="AR657" s="145" t="s">
        <v>318</v>
      </c>
      <c r="AT657" s="145" t="s">
        <v>313</v>
      </c>
      <c r="AU657" s="145" t="s">
        <v>96</v>
      </c>
      <c r="AY657" s="18" t="s">
        <v>311</v>
      </c>
      <c r="BE657" s="146">
        <f t="shared" si="134"/>
        <v>0</v>
      </c>
      <c r="BF657" s="146">
        <f t="shared" si="135"/>
        <v>0</v>
      </c>
      <c r="BG657" s="146">
        <f t="shared" si="136"/>
        <v>0</v>
      </c>
      <c r="BH657" s="146">
        <f t="shared" si="137"/>
        <v>0</v>
      </c>
      <c r="BI657" s="146">
        <f t="shared" si="138"/>
        <v>0</v>
      </c>
      <c r="BJ657" s="18" t="s">
        <v>88</v>
      </c>
      <c r="BK657" s="146">
        <f t="shared" si="139"/>
        <v>0</v>
      </c>
      <c r="BL657" s="18" t="s">
        <v>318</v>
      </c>
      <c r="BM657" s="145" t="s">
        <v>8870</v>
      </c>
    </row>
    <row r="658" spans="2:65" s="1" customFormat="1" ht="24.2" customHeight="1" x14ac:dyDescent="0.2">
      <c r="B658" s="34"/>
      <c r="C658" s="134" t="s">
        <v>8871</v>
      </c>
      <c r="D658" s="134" t="s">
        <v>313</v>
      </c>
      <c r="E658" s="135" t="s">
        <v>8872</v>
      </c>
      <c r="F658" s="136" t="s">
        <v>8145</v>
      </c>
      <c r="G658" s="137" t="s">
        <v>2033</v>
      </c>
      <c r="H658" s="138">
        <v>24</v>
      </c>
      <c r="I658" s="139"/>
      <c r="J658" s="140">
        <f t="shared" si="130"/>
        <v>0</v>
      </c>
      <c r="K658" s="136" t="s">
        <v>43</v>
      </c>
      <c r="L658" s="34"/>
      <c r="M658" s="141" t="s">
        <v>43</v>
      </c>
      <c r="N658" s="142" t="s">
        <v>52</v>
      </c>
      <c r="P658" s="143">
        <f t="shared" si="131"/>
        <v>0</v>
      </c>
      <c r="Q658" s="143">
        <v>0</v>
      </c>
      <c r="R658" s="143">
        <f t="shared" si="132"/>
        <v>0</v>
      </c>
      <c r="S658" s="143">
        <v>0</v>
      </c>
      <c r="T658" s="144">
        <f t="shared" si="133"/>
        <v>0</v>
      </c>
      <c r="AR658" s="145" t="s">
        <v>318</v>
      </c>
      <c r="AT658" s="145" t="s">
        <v>313</v>
      </c>
      <c r="AU658" s="145" t="s">
        <v>96</v>
      </c>
      <c r="AY658" s="18" t="s">
        <v>311</v>
      </c>
      <c r="BE658" s="146">
        <f t="shared" si="134"/>
        <v>0</v>
      </c>
      <c r="BF658" s="146">
        <f t="shared" si="135"/>
        <v>0</v>
      </c>
      <c r="BG658" s="146">
        <f t="shared" si="136"/>
        <v>0</v>
      </c>
      <c r="BH658" s="146">
        <f t="shared" si="137"/>
        <v>0</v>
      </c>
      <c r="BI658" s="146">
        <f t="shared" si="138"/>
        <v>0</v>
      </c>
      <c r="BJ658" s="18" t="s">
        <v>88</v>
      </c>
      <c r="BK658" s="146">
        <f t="shared" si="139"/>
        <v>0</v>
      </c>
      <c r="BL658" s="18" t="s">
        <v>318</v>
      </c>
      <c r="BM658" s="145" t="s">
        <v>8873</v>
      </c>
    </row>
    <row r="659" spans="2:65" s="1" customFormat="1" ht="19.5" x14ac:dyDescent="0.2">
      <c r="B659" s="34"/>
      <c r="D659" s="152" t="s">
        <v>668</v>
      </c>
      <c r="F659" s="182" t="s">
        <v>8874</v>
      </c>
      <c r="I659" s="149"/>
      <c r="L659" s="34"/>
      <c r="M659" s="150"/>
      <c r="T659" s="55"/>
      <c r="AT659" s="18" t="s">
        <v>668</v>
      </c>
      <c r="AU659" s="18" t="s">
        <v>96</v>
      </c>
    </row>
    <row r="660" spans="2:65" s="1" customFormat="1" ht="24.2" customHeight="1" x14ac:dyDescent="0.2">
      <c r="B660" s="34"/>
      <c r="C660" s="134" t="s">
        <v>8317</v>
      </c>
      <c r="D660" s="134" t="s">
        <v>313</v>
      </c>
      <c r="E660" s="135" t="s">
        <v>8875</v>
      </c>
      <c r="F660" s="136" t="s">
        <v>8142</v>
      </c>
      <c r="G660" s="137" t="s">
        <v>2033</v>
      </c>
      <c r="H660" s="138">
        <v>2</v>
      </c>
      <c r="I660" s="139"/>
      <c r="J660" s="140">
        <f>ROUND(I660*H660,2)</f>
        <v>0</v>
      </c>
      <c r="K660" s="136" t="s">
        <v>43</v>
      </c>
      <c r="L660" s="34"/>
      <c r="M660" s="141" t="s">
        <v>43</v>
      </c>
      <c r="N660" s="142" t="s">
        <v>52</v>
      </c>
      <c r="P660" s="143">
        <f>O660*H660</f>
        <v>0</v>
      </c>
      <c r="Q660" s="143">
        <v>0</v>
      </c>
      <c r="R660" s="143">
        <f>Q660*H660</f>
        <v>0</v>
      </c>
      <c r="S660" s="143">
        <v>0</v>
      </c>
      <c r="T660" s="144">
        <f>S660*H660</f>
        <v>0</v>
      </c>
      <c r="AR660" s="145" t="s">
        <v>318</v>
      </c>
      <c r="AT660" s="145" t="s">
        <v>313</v>
      </c>
      <c r="AU660" s="145" t="s">
        <v>96</v>
      </c>
      <c r="AY660" s="18" t="s">
        <v>311</v>
      </c>
      <c r="BE660" s="146">
        <f>IF(N660="základní",J660,0)</f>
        <v>0</v>
      </c>
      <c r="BF660" s="146">
        <f>IF(N660="snížená",J660,0)</f>
        <v>0</v>
      </c>
      <c r="BG660" s="146">
        <f>IF(N660="zákl. přenesená",J660,0)</f>
        <v>0</v>
      </c>
      <c r="BH660" s="146">
        <f>IF(N660="sníž. přenesená",J660,0)</f>
        <v>0</v>
      </c>
      <c r="BI660" s="146">
        <f>IF(N660="nulová",J660,0)</f>
        <v>0</v>
      </c>
      <c r="BJ660" s="18" t="s">
        <v>88</v>
      </c>
      <c r="BK660" s="146">
        <f>ROUND(I660*H660,2)</f>
        <v>0</v>
      </c>
      <c r="BL660" s="18" t="s">
        <v>318</v>
      </c>
      <c r="BM660" s="145" t="s">
        <v>8876</v>
      </c>
    </row>
    <row r="661" spans="2:65" s="1" customFormat="1" ht="19.5" x14ac:dyDescent="0.2">
      <c r="B661" s="34"/>
      <c r="D661" s="152" t="s">
        <v>668</v>
      </c>
      <c r="F661" s="182" t="s">
        <v>8877</v>
      </c>
      <c r="I661" s="149"/>
      <c r="L661" s="34"/>
      <c r="M661" s="150"/>
      <c r="T661" s="55"/>
      <c r="AT661" s="18" t="s">
        <v>668</v>
      </c>
      <c r="AU661" s="18" t="s">
        <v>96</v>
      </c>
    </row>
    <row r="662" spans="2:65" s="1" customFormat="1" ht="24.2" customHeight="1" x14ac:dyDescent="0.2">
      <c r="B662" s="34"/>
      <c r="C662" s="134" t="s">
        <v>8878</v>
      </c>
      <c r="D662" s="134" t="s">
        <v>313</v>
      </c>
      <c r="E662" s="135" t="s">
        <v>8879</v>
      </c>
      <c r="F662" s="136" t="s">
        <v>8161</v>
      </c>
      <c r="G662" s="137" t="s">
        <v>2033</v>
      </c>
      <c r="H662" s="138">
        <v>2</v>
      </c>
      <c r="I662" s="139"/>
      <c r="J662" s="140">
        <f>ROUND(I662*H662,2)</f>
        <v>0</v>
      </c>
      <c r="K662" s="136" t="s">
        <v>43</v>
      </c>
      <c r="L662" s="34"/>
      <c r="M662" s="141" t="s">
        <v>43</v>
      </c>
      <c r="N662" s="142" t="s">
        <v>52</v>
      </c>
      <c r="P662" s="143">
        <f>O662*H662</f>
        <v>0</v>
      </c>
      <c r="Q662" s="143">
        <v>0</v>
      </c>
      <c r="R662" s="143">
        <f>Q662*H662</f>
        <v>0</v>
      </c>
      <c r="S662" s="143">
        <v>0</v>
      </c>
      <c r="T662" s="144">
        <f>S662*H662</f>
        <v>0</v>
      </c>
      <c r="AR662" s="145" t="s">
        <v>318</v>
      </c>
      <c r="AT662" s="145" t="s">
        <v>313</v>
      </c>
      <c r="AU662" s="145" t="s">
        <v>96</v>
      </c>
      <c r="AY662" s="18" t="s">
        <v>311</v>
      </c>
      <c r="BE662" s="146">
        <f>IF(N662="základní",J662,0)</f>
        <v>0</v>
      </c>
      <c r="BF662" s="146">
        <f>IF(N662="snížená",J662,0)</f>
        <v>0</v>
      </c>
      <c r="BG662" s="146">
        <f>IF(N662="zákl. přenesená",J662,0)</f>
        <v>0</v>
      </c>
      <c r="BH662" s="146">
        <f>IF(N662="sníž. přenesená",J662,0)</f>
        <v>0</v>
      </c>
      <c r="BI662" s="146">
        <f>IF(N662="nulová",J662,0)</f>
        <v>0</v>
      </c>
      <c r="BJ662" s="18" t="s">
        <v>88</v>
      </c>
      <c r="BK662" s="146">
        <f>ROUND(I662*H662,2)</f>
        <v>0</v>
      </c>
      <c r="BL662" s="18" t="s">
        <v>318</v>
      </c>
      <c r="BM662" s="145" t="s">
        <v>8880</v>
      </c>
    </row>
    <row r="663" spans="2:65" s="1" customFormat="1" ht="24.2" customHeight="1" x14ac:dyDescent="0.2">
      <c r="B663" s="34"/>
      <c r="C663" s="134" t="s">
        <v>8319</v>
      </c>
      <c r="D663" s="134" t="s">
        <v>313</v>
      </c>
      <c r="E663" s="135" t="s">
        <v>8881</v>
      </c>
      <c r="F663" s="136" t="s">
        <v>8273</v>
      </c>
      <c r="G663" s="137" t="s">
        <v>2033</v>
      </c>
      <c r="H663" s="138">
        <v>2</v>
      </c>
      <c r="I663" s="139"/>
      <c r="J663" s="140">
        <f>ROUND(I663*H663,2)</f>
        <v>0</v>
      </c>
      <c r="K663" s="136" t="s">
        <v>43</v>
      </c>
      <c r="L663" s="34"/>
      <c r="M663" s="141" t="s">
        <v>43</v>
      </c>
      <c r="N663" s="142" t="s">
        <v>52</v>
      </c>
      <c r="P663" s="143">
        <f>O663*H663</f>
        <v>0</v>
      </c>
      <c r="Q663" s="143">
        <v>0</v>
      </c>
      <c r="R663" s="143">
        <f>Q663*H663</f>
        <v>0</v>
      </c>
      <c r="S663" s="143">
        <v>0</v>
      </c>
      <c r="T663" s="144">
        <f>S663*H663</f>
        <v>0</v>
      </c>
      <c r="AR663" s="145" t="s">
        <v>318</v>
      </c>
      <c r="AT663" s="145" t="s">
        <v>313</v>
      </c>
      <c r="AU663" s="145" t="s">
        <v>96</v>
      </c>
      <c r="AY663" s="18" t="s">
        <v>311</v>
      </c>
      <c r="BE663" s="146">
        <f>IF(N663="základní",J663,0)</f>
        <v>0</v>
      </c>
      <c r="BF663" s="146">
        <f>IF(N663="snížená",J663,0)</f>
        <v>0</v>
      </c>
      <c r="BG663" s="146">
        <f>IF(N663="zákl. přenesená",J663,0)</f>
        <v>0</v>
      </c>
      <c r="BH663" s="146">
        <f>IF(N663="sníž. přenesená",J663,0)</f>
        <v>0</v>
      </c>
      <c r="BI663" s="146">
        <f>IF(N663="nulová",J663,0)</f>
        <v>0</v>
      </c>
      <c r="BJ663" s="18" t="s">
        <v>88</v>
      </c>
      <c r="BK663" s="146">
        <f>ROUND(I663*H663,2)</f>
        <v>0</v>
      </c>
      <c r="BL663" s="18" t="s">
        <v>318</v>
      </c>
      <c r="BM663" s="145" t="s">
        <v>8882</v>
      </c>
    </row>
    <row r="664" spans="2:65" s="11" customFormat="1" ht="20.85" customHeight="1" x14ac:dyDescent="0.2">
      <c r="B664" s="122"/>
      <c r="D664" s="123" t="s">
        <v>80</v>
      </c>
      <c r="E664" s="132" t="s">
        <v>8883</v>
      </c>
      <c r="F664" s="132" t="s">
        <v>8884</v>
      </c>
      <c r="I664" s="125"/>
      <c r="J664" s="133">
        <f>BK664</f>
        <v>0</v>
      </c>
      <c r="L664" s="122"/>
      <c r="M664" s="127"/>
      <c r="P664" s="128">
        <f>SUM(P665:P686)</f>
        <v>0</v>
      </c>
      <c r="R664" s="128">
        <f>SUM(R665:R686)</f>
        <v>0</v>
      </c>
      <c r="T664" s="129">
        <f>SUM(T665:T686)</f>
        <v>0</v>
      </c>
      <c r="AR664" s="123" t="s">
        <v>88</v>
      </c>
      <c r="AT664" s="130" t="s">
        <v>80</v>
      </c>
      <c r="AU664" s="130" t="s">
        <v>90</v>
      </c>
      <c r="AY664" s="123" t="s">
        <v>311</v>
      </c>
      <c r="BK664" s="131">
        <f>SUM(BK665:BK686)</f>
        <v>0</v>
      </c>
    </row>
    <row r="665" spans="2:65" s="1" customFormat="1" ht="16.5" customHeight="1" x14ac:dyDescent="0.2">
      <c r="B665" s="34"/>
      <c r="C665" s="134" t="s">
        <v>8885</v>
      </c>
      <c r="D665" s="134" t="s">
        <v>313</v>
      </c>
      <c r="E665" s="135" t="s">
        <v>8886</v>
      </c>
      <c r="F665" s="136" t="s">
        <v>8658</v>
      </c>
      <c r="G665" s="137" t="s">
        <v>2199</v>
      </c>
      <c r="H665" s="138">
        <v>3</v>
      </c>
      <c r="I665" s="139"/>
      <c r="J665" s="140">
        <f t="shared" ref="J665:J677" si="140">ROUND(I665*H665,2)</f>
        <v>0</v>
      </c>
      <c r="K665" s="136" t="s">
        <v>43</v>
      </c>
      <c r="L665" s="34"/>
      <c r="M665" s="141" t="s">
        <v>43</v>
      </c>
      <c r="N665" s="142" t="s">
        <v>52</v>
      </c>
      <c r="P665" s="143">
        <f t="shared" ref="P665:P677" si="141">O665*H665</f>
        <v>0</v>
      </c>
      <c r="Q665" s="143">
        <v>0</v>
      </c>
      <c r="R665" s="143">
        <f t="shared" ref="R665:R677" si="142">Q665*H665</f>
        <v>0</v>
      </c>
      <c r="S665" s="143">
        <v>0</v>
      </c>
      <c r="T665" s="144">
        <f t="shared" ref="T665:T677" si="143">S665*H665</f>
        <v>0</v>
      </c>
      <c r="AR665" s="145" t="s">
        <v>318</v>
      </c>
      <c r="AT665" s="145" t="s">
        <v>313</v>
      </c>
      <c r="AU665" s="145" t="s">
        <v>96</v>
      </c>
      <c r="AY665" s="18" t="s">
        <v>311</v>
      </c>
      <c r="BE665" s="146">
        <f t="shared" ref="BE665:BE677" si="144">IF(N665="základní",J665,0)</f>
        <v>0</v>
      </c>
      <c r="BF665" s="146">
        <f t="shared" ref="BF665:BF677" si="145">IF(N665="snížená",J665,0)</f>
        <v>0</v>
      </c>
      <c r="BG665" s="146">
        <f t="shared" ref="BG665:BG677" si="146">IF(N665="zákl. přenesená",J665,0)</f>
        <v>0</v>
      </c>
      <c r="BH665" s="146">
        <f t="shared" ref="BH665:BH677" si="147">IF(N665="sníž. přenesená",J665,0)</f>
        <v>0</v>
      </c>
      <c r="BI665" s="146">
        <f t="shared" ref="BI665:BI677" si="148">IF(N665="nulová",J665,0)</f>
        <v>0</v>
      </c>
      <c r="BJ665" s="18" t="s">
        <v>88</v>
      </c>
      <c r="BK665" s="146">
        <f t="shared" ref="BK665:BK677" si="149">ROUND(I665*H665,2)</f>
        <v>0</v>
      </c>
      <c r="BL665" s="18" t="s">
        <v>318</v>
      </c>
      <c r="BM665" s="145" t="s">
        <v>8887</v>
      </c>
    </row>
    <row r="666" spans="2:65" s="1" customFormat="1" ht="16.5" customHeight="1" x14ac:dyDescent="0.2">
      <c r="B666" s="34"/>
      <c r="C666" s="134" t="s">
        <v>8322</v>
      </c>
      <c r="D666" s="134" t="s">
        <v>313</v>
      </c>
      <c r="E666" s="135" t="s">
        <v>8888</v>
      </c>
      <c r="F666" s="136" t="s">
        <v>8390</v>
      </c>
      <c r="G666" s="137" t="s">
        <v>2199</v>
      </c>
      <c r="H666" s="138">
        <v>25</v>
      </c>
      <c r="I666" s="139"/>
      <c r="J666" s="140">
        <f t="shared" si="140"/>
        <v>0</v>
      </c>
      <c r="K666" s="136" t="s">
        <v>43</v>
      </c>
      <c r="L666" s="34"/>
      <c r="M666" s="141" t="s">
        <v>43</v>
      </c>
      <c r="N666" s="142" t="s">
        <v>52</v>
      </c>
      <c r="P666" s="143">
        <f t="shared" si="141"/>
        <v>0</v>
      </c>
      <c r="Q666" s="143">
        <v>0</v>
      </c>
      <c r="R666" s="143">
        <f t="shared" si="142"/>
        <v>0</v>
      </c>
      <c r="S666" s="143">
        <v>0</v>
      </c>
      <c r="T666" s="144">
        <f t="shared" si="143"/>
        <v>0</v>
      </c>
      <c r="AR666" s="145" t="s">
        <v>318</v>
      </c>
      <c r="AT666" s="145" t="s">
        <v>313</v>
      </c>
      <c r="AU666" s="145" t="s">
        <v>96</v>
      </c>
      <c r="AY666" s="18" t="s">
        <v>311</v>
      </c>
      <c r="BE666" s="146">
        <f t="shared" si="144"/>
        <v>0</v>
      </c>
      <c r="BF666" s="146">
        <f t="shared" si="145"/>
        <v>0</v>
      </c>
      <c r="BG666" s="146">
        <f t="shared" si="146"/>
        <v>0</v>
      </c>
      <c r="BH666" s="146">
        <f t="shared" si="147"/>
        <v>0</v>
      </c>
      <c r="BI666" s="146">
        <f t="shared" si="148"/>
        <v>0</v>
      </c>
      <c r="BJ666" s="18" t="s">
        <v>88</v>
      </c>
      <c r="BK666" s="146">
        <f t="shared" si="149"/>
        <v>0</v>
      </c>
      <c r="BL666" s="18" t="s">
        <v>318</v>
      </c>
      <c r="BM666" s="145" t="s">
        <v>8889</v>
      </c>
    </row>
    <row r="667" spans="2:65" s="1" customFormat="1" ht="16.5" customHeight="1" x14ac:dyDescent="0.2">
      <c r="B667" s="34"/>
      <c r="C667" s="134" t="s">
        <v>8890</v>
      </c>
      <c r="D667" s="134" t="s">
        <v>313</v>
      </c>
      <c r="E667" s="135" t="s">
        <v>8891</v>
      </c>
      <c r="F667" s="136" t="s">
        <v>8099</v>
      </c>
      <c r="G667" s="137" t="s">
        <v>2199</v>
      </c>
      <c r="H667" s="138">
        <v>55</v>
      </c>
      <c r="I667" s="139"/>
      <c r="J667" s="140">
        <f t="shared" si="140"/>
        <v>0</v>
      </c>
      <c r="K667" s="136" t="s">
        <v>43</v>
      </c>
      <c r="L667" s="34"/>
      <c r="M667" s="141" t="s">
        <v>43</v>
      </c>
      <c r="N667" s="142" t="s">
        <v>52</v>
      </c>
      <c r="P667" s="143">
        <f t="shared" si="141"/>
        <v>0</v>
      </c>
      <c r="Q667" s="143">
        <v>0</v>
      </c>
      <c r="R667" s="143">
        <f t="shared" si="142"/>
        <v>0</v>
      </c>
      <c r="S667" s="143">
        <v>0</v>
      </c>
      <c r="T667" s="144">
        <f t="shared" si="143"/>
        <v>0</v>
      </c>
      <c r="AR667" s="145" t="s">
        <v>318</v>
      </c>
      <c r="AT667" s="145" t="s">
        <v>313</v>
      </c>
      <c r="AU667" s="145" t="s">
        <v>96</v>
      </c>
      <c r="AY667" s="18" t="s">
        <v>311</v>
      </c>
      <c r="BE667" s="146">
        <f t="shared" si="144"/>
        <v>0</v>
      </c>
      <c r="BF667" s="146">
        <f t="shared" si="145"/>
        <v>0</v>
      </c>
      <c r="BG667" s="146">
        <f t="shared" si="146"/>
        <v>0</v>
      </c>
      <c r="BH667" s="146">
        <f t="shared" si="147"/>
        <v>0</v>
      </c>
      <c r="BI667" s="146">
        <f t="shared" si="148"/>
        <v>0</v>
      </c>
      <c r="BJ667" s="18" t="s">
        <v>88</v>
      </c>
      <c r="BK667" s="146">
        <f t="shared" si="149"/>
        <v>0</v>
      </c>
      <c r="BL667" s="18" t="s">
        <v>318</v>
      </c>
      <c r="BM667" s="145" t="s">
        <v>8892</v>
      </c>
    </row>
    <row r="668" spans="2:65" s="1" customFormat="1" ht="21.75" customHeight="1" x14ac:dyDescent="0.2">
      <c r="B668" s="34"/>
      <c r="C668" s="134" t="s">
        <v>8326</v>
      </c>
      <c r="D668" s="134" t="s">
        <v>313</v>
      </c>
      <c r="E668" s="135" t="s">
        <v>8893</v>
      </c>
      <c r="F668" s="136" t="s">
        <v>7972</v>
      </c>
      <c r="G668" s="137" t="s">
        <v>2109</v>
      </c>
      <c r="H668" s="138">
        <v>2</v>
      </c>
      <c r="I668" s="139"/>
      <c r="J668" s="140">
        <f t="shared" si="140"/>
        <v>0</v>
      </c>
      <c r="K668" s="136" t="s">
        <v>43</v>
      </c>
      <c r="L668" s="34"/>
      <c r="M668" s="141" t="s">
        <v>43</v>
      </c>
      <c r="N668" s="142" t="s">
        <v>52</v>
      </c>
      <c r="P668" s="143">
        <f t="shared" si="141"/>
        <v>0</v>
      </c>
      <c r="Q668" s="143">
        <v>0</v>
      </c>
      <c r="R668" s="143">
        <f t="shared" si="142"/>
        <v>0</v>
      </c>
      <c r="S668" s="143">
        <v>0</v>
      </c>
      <c r="T668" s="144">
        <f t="shared" si="143"/>
        <v>0</v>
      </c>
      <c r="AR668" s="145" t="s">
        <v>318</v>
      </c>
      <c r="AT668" s="145" t="s">
        <v>313</v>
      </c>
      <c r="AU668" s="145" t="s">
        <v>96</v>
      </c>
      <c r="AY668" s="18" t="s">
        <v>311</v>
      </c>
      <c r="BE668" s="146">
        <f t="shared" si="144"/>
        <v>0</v>
      </c>
      <c r="BF668" s="146">
        <f t="shared" si="145"/>
        <v>0</v>
      </c>
      <c r="BG668" s="146">
        <f t="shared" si="146"/>
        <v>0</v>
      </c>
      <c r="BH668" s="146">
        <f t="shared" si="147"/>
        <v>0</v>
      </c>
      <c r="BI668" s="146">
        <f t="shared" si="148"/>
        <v>0</v>
      </c>
      <c r="BJ668" s="18" t="s">
        <v>88</v>
      </c>
      <c r="BK668" s="146">
        <f t="shared" si="149"/>
        <v>0</v>
      </c>
      <c r="BL668" s="18" t="s">
        <v>318</v>
      </c>
      <c r="BM668" s="145" t="s">
        <v>8894</v>
      </c>
    </row>
    <row r="669" spans="2:65" s="1" customFormat="1" ht="21.75" customHeight="1" x14ac:dyDescent="0.2">
      <c r="B669" s="34"/>
      <c r="C669" s="134" t="s">
        <v>8895</v>
      </c>
      <c r="D669" s="134" t="s">
        <v>313</v>
      </c>
      <c r="E669" s="135" t="s">
        <v>8896</v>
      </c>
      <c r="F669" s="136" t="s">
        <v>8401</v>
      </c>
      <c r="G669" s="137" t="s">
        <v>2109</v>
      </c>
      <c r="H669" s="138">
        <v>3</v>
      </c>
      <c r="I669" s="139"/>
      <c r="J669" s="140">
        <f t="shared" si="140"/>
        <v>0</v>
      </c>
      <c r="K669" s="136" t="s">
        <v>43</v>
      </c>
      <c r="L669" s="34"/>
      <c r="M669" s="141" t="s">
        <v>43</v>
      </c>
      <c r="N669" s="142" t="s">
        <v>52</v>
      </c>
      <c r="P669" s="143">
        <f t="shared" si="141"/>
        <v>0</v>
      </c>
      <c r="Q669" s="143">
        <v>0</v>
      </c>
      <c r="R669" s="143">
        <f t="shared" si="142"/>
        <v>0</v>
      </c>
      <c r="S669" s="143">
        <v>0</v>
      </c>
      <c r="T669" s="144">
        <f t="shared" si="143"/>
        <v>0</v>
      </c>
      <c r="AR669" s="145" t="s">
        <v>318</v>
      </c>
      <c r="AT669" s="145" t="s">
        <v>313</v>
      </c>
      <c r="AU669" s="145" t="s">
        <v>96</v>
      </c>
      <c r="AY669" s="18" t="s">
        <v>311</v>
      </c>
      <c r="BE669" s="146">
        <f t="shared" si="144"/>
        <v>0</v>
      </c>
      <c r="BF669" s="146">
        <f t="shared" si="145"/>
        <v>0</v>
      </c>
      <c r="BG669" s="146">
        <f t="shared" si="146"/>
        <v>0</v>
      </c>
      <c r="BH669" s="146">
        <f t="shared" si="147"/>
        <v>0</v>
      </c>
      <c r="BI669" s="146">
        <f t="shared" si="148"/>
        <v>0</v>
      </c>
      <c r="BJ669" s="18" t="s">
        <v>88</v>
      </c>
      <c r="BK669" s="146">
        <f t="shared" si="149"/>
        <v>0</v>
      </c>
      <c r="BL669" s="18" t="s">
        <v>318</v>
      </c>
      <c r="BM669" s="145" t="s">
        <v>8897</v>
      </c>
    </row>
    <row r="670" spans="2:65" s="1" customFormat="1" ht="16.5" customHeight="1" x14ac:dyDescent="0.2">
      <c r="B670" s="34"/>
      <c r="C670" s="134" t="s">
        <v>8328</v>
      </c>
      <c r="D670" s="134" t="s">
        <v>313</v>
      </c>
      <c r="E670" s="135" t="s">
        <v>8898</v>
      </c>
      <c r="F670" s="136" t="s">
        <v>8105</v>
      </c>
      <c r="G670" s="137" t="s">
        <v>2109</v>
      </c>
      <c r="H670" s="138">
        <v>11</v>
      </c>
      <c r="I670" s="139"/>
      <c r="J670" s="140">
        <f t="shared" si="140"/>
        <v>0</v>
      </c>
      <c r="K670" s="136" t="s">
        <v>43</v>
      </c>
      <c r="L670" s="34"/>
      <c r="M670" s="141" t="s">
        <v>43</v>
      </c>
      <c r="N670" s="142" t="s">
        <v>52</v>
      </c>
      <c r="P670" s="143">
        <f t="shared" si="141"/>
        <v>0</v>
      </c>
      <c r="Q670" s="143">
        <v>0</v>
      </c>
      <c r="R670" s="143">
        <f t="shared" si="142"/>
        <v>0</v>
      </c>
      <c r="S670" s="143">
        <v>0</v>
      </c>
      <c r="T670" s="144">
        <f t="shared" si="143"/>
        <v>0</v>
      </c>
      <c r="AR670" s="145" t="s">
        <v>318</v>
      </c>
      <c r="AT670" s="145" t="s">
        <v>313</v>
      </c>
      <c r="AU670" s="145" t="s">
        <v>96</v>
      </c>
      <c r="AY670" s="18" t="s">
        <v>311</v>
      </c>
      <c r="BE670" s="146">
        <f t="shared" si="144"/>
        <v>0</v>
      </c>
      <c r="BF670" s="146">
        <f t="shared" si="145"/>
        <v>0</v>
      </c>
      <c r="BG670" s="146">
        <f t="shared" si="146"/>
        <v>0</v>
      </c>
      <c r="BH670" s="146">
        <f t="shared" si="147"/>
        <v>0</v>
      </c>
      <c r="BI670" s="146">
        <f t="shared" si="148"/>
        <v>0</v>
      </c>
      <c r="BJ670" s="18" t="s">
        <v>88</v>
      </c>
      <c r="BK670" s="146">
        <f t="shared" si="149"/>
        <v>0</v>
      </c>
      <c r="BL670" s="18" t="s">
        <v>318</v>
      </c>
      <c r="BM670" s="145" t="s">
        <v>8899</v>
      </c>
    </row>
    <row r="671" spans="2:65" s="1" customFormat="1" ht="16.5" customHeight="1" x14ac:dyDescent="0.2">
      <c r="B671" s="34"/>
      <c r="C671" s="134" t="s">
        <v>8900</v>
      </c>
      <c r="D671" s="134" t="s">
        <v>313</v>
      </c>
      <c r="E671" s="135" t="s">
        <v>8901</v>
      </c>
      <c r="F671" s="136" t="s">
        <v>8902</v>
      </c>
      <c r="G671" s="137" t="s">
        <v>2109</v>
      </c>
      <c r="H671" s="138">
        <v>1</v>
      </c>
      <c r="I671" s="139"/>
      <c r="J671" s="140">
        <f t="shared" si="140"/>
        <v>0</v>
      </c>
      <c r="K671" s="136" t="s">
        <v>43</v>
      </c>
      <c r="L671" s="34"/>
      <c r="M671" s="141" t="s">
        <v>43</v>
      </c>
      <c r="N671" s="142" t="s">
        <v>52</v>
      </c>
      <c r="P671" s="143">
        <f t="shared" si="141"/>
        <v>0</v>
      </c>
      <c r="Q671" s="143">
        <v>0</v>
      </c>
      <c r="R671" s="143">
        <f t="shared" si="142"/>
        <v>0</v>
      </c>
      <c r="S671" s="143">
        <v>0</v>
      </c>
      <c r="T671" s="144">
        <f t="shared" si="143"/>
        <v>0</v>
      </c>
      <c r="AR671" s="145" t="s">
        <v>318</v>
      </c>
      <c r="AT671" s="145" t="s">
        <v>313</v>
      </c>
      <c r="AU671" s="145" t="s">
        <v>96</v>
      </c>
      <c r="AY671" s="18" t="s">
        <v>311</v>
      </c>
      <c r="BE671" s="146">
        <f t="shared" si="144"/>
        <v>0</v>
      </c>
      <c r="BF671" s="146">
        <f t="shared" si="145"/>
        <v>0</v>
      </c>
      <c r="BG671" s="146">
        <f t="shared" si="146"/>
        <v>0</v>
      </c>
      <c r="BH671" s="146">
        <f t="shared" si="147"/>
        <v>0</v>
      </c>
      <c r="BI671" s="146">
        <f t="shared" si="148"/>
        <v>0</v>
      </c>
      <c r="BJ671" s="18" t="s">
        <v>88</v>
      </c>
      <c r="BK671" s="146">
        <f t="shared" si="149"/>
        <v>0</v>
      </c>
      <c r="BL671" s="18" t="s">
        <v>318</v>
      </c>
      <c r="BM671" s="145" t="s">
        <v>8903</v>
      </c>
    </row>
    <row r="672" spans="2:65" s="1" customFormat="1" ht="16.5" customHeight="1" x14ac:dyDescent="0.2">
      <c r="B672" s="34"/>
      <c r="C672" s="134" t="s">
        <v>8330</v>
      </c>
      <c r="D672" s="134" t="s">
        <v>313</v>
      </c>
      <c r="E672" s="135" t="s">
        <v>8904</v>
      </c>
      <c r="F672" s="136" t="s">
        <v>8905</v>
      </c>
      <c r="G672" s="137" t="s">
        <v>2109</v>
      </c>
      <c r="H672" s="138">
        <v>2</v>
      </c>
      <c r="I672" s="139"/>
      <c r="J672" s="140">
        <f t="shared" si="140"/>
        <v>0</v>
      </c>
      <c r="K672" s="136" t="s">
        <v>43</v>
      </c>
      <c r="L672" s="34"/>
      <c r="M672" s="141" t="s">
        <v>43</v>
      </c>
      <c r="N672" s="142" t="s">
        <v>52</v>
      </c>
      <c r="P672" s="143">
        <f t="shared" si="141"/>
        <v>0</v>
      </c>
      <c r="Q672" s="143">
        <v>0</v>
      </c>
      <c r="R672" s="143">
        <f t="shared" si="142"/>
        <v>0</v>
      </c>
      <c r="S672" s="143">
        <v>0</v>
      </c>
      <c r="T672" s="144">
        <f t="shared" si="143"/>
        <v>0</v>
      </c>
      <c r="AR672" s="145" t="s">
        <v>318</v>
      </c>
      <c r="AT672" s="145" t="s">
        <v>313</v>
      </c>
      <c r="AU672" s="145" t="s">
        <v>96</v>
      </c>
      <c r="AY672" s="18" t="s">
        <v>311</v>
      </c>
      <c r="BE672" s="146">
        <f t="shared" si="144"/>
        <v>0</v>
      </c>
      <c r="BF672" s="146">
        <f t="shared" si="145"/>
        <v>0</v>
      </c>
      <c r="BG672" s="146">
        <f t="shared" si="146"/>
        <v>0</v>
      </c>
      <c r="BH672" s="146">
        <f t="shared" si="147"/>
        <v>0</v>
      </c>
      <c r="BI672" s="146">
        <f t="shared" si="148"/>
        <v>0</v>
      </c>
      <c r="BJ672" s="18" t="s">
        <v>88</v>
      </c>
      <c r="BK672" s="146">
        <f t="shared" si="149"/>
        <v>0</v>
      </c>
      <c r="BL672" s="18" t="s">
        <v>318</v>
      </c>
      <c r="BM672" s="145" t="s">
        <v>8906</v>
      </c>
    </row>
    <row r="673" spans="2:65" s="1" customFormat="1" ht="21.75" customHeight="1" x14ac:dyDescent="0.2">
      <c r="B673" s="34"/>
      <c r="C673" s="134" t="s">
        <v>8907</v>
      </c>
      <c r="D673" s="134" t="s">
        <v>313</v>
      </c>
      <c r="E673" s="135" t="s">
        <v>8908</v>
      </c>
      <c r="F673" s="136" t="s">
        <v>8909</v>
      </c>
      <c r="G673" s="137" t="s">
        <v>2033</v>
      </c>
      <c r="H673" s="138">
        <v>2</v>
      </c>
      <c r="I673" s="139"/>
      <c r="J673" s="140">
        <f t="shared" si="140"/>
        <v>0</v>
      </c>
      <c r="K673" s="136" t="s">
        <v>43</v>
      </c>
      <c r="L673" s="34"/>
      <c r="M673" s="141" t="s">
        <v>43</v>
      </c>
      <c r="N673" s="142" t="s">
        <v>52</v>
      </c>
      <c r="P673" s="143">
        <f t="shared" si="141"/>
        <v>0</v>
      </c>
      <c r="Q673" s="143">
        <v>0</v>
      </c>
      <c r="R673" s="143">
        <f t="shared" si="142"/>
        <v>0</v>
      </c>
      <c r="S673" s="143">
        <v>0</v>
      </c>
      <c r="T673" s="144">
        <f t="shared" si="143"/>
        <v>0</v>
      </c>
      <c r="AR673" s="145" t="s">
        <v>318</v>
      </c>
      <c r="AT673" s="145" t="s">
        <v>313</v>
      </c>
      <c r="AU673" s="145" t="s">
        <v>96</v>
      </c>
      <c r="AY673" s="18" t="s">
        <v>311</v>
      </c>
      <c r="BE673" s="146">
        <f t="shared" si="144"/>
        <v>0</v>
      </c>
      <c r="BF673" s="146">
        <f t="shared" si="145"/>
        <v>0</v>
      </c>
      <c r="BG673" s="146">
        <f t="shared" si="146"/>
        <v>0</v>
      </c>
      <c r="BH673" s="146">
        <f t="shared" si="147"/>
        <v>0</v>
      </c>
      <c r="BI673" s="146">
        <f t="shared" si="148"/>
        <v>0</v>
      </c>
      <c r="BJ673" s="18" t="s">
        <v>88</v>
      </c>
      <c r="BK673" s="146">
        <f t="shared" si="149"/>
        <v>0</v>
      </c>
      <c r="BL673" s="18" t="s">
        <v>318</v>
      </c>
      <c r="BM673" s="145" t="s">
        <v>8910</v>
      </c>
    </row>
    <row r="674" spans="2:65" s="1" customFormat="1" ht="24.2" customHeight="1" x14ac:dyDescent="0.2">
      <c r="B674" s="34"/>
      <c r="C674" s="134" t="s">
        <v>8332</v>
      </c>
      <c r="D674" s="134" t="s">
        <v>313</v>
      </c>
      <c r="E674" s="135" t="s">
        <v>8911</v>
      </c>
      <c r="F674" s="136" t="s">
        <v>8912</v>
      </c>
      <c r="G674" s="137" t="s">
        <v>2033</v>
      </c>
      <c r="H674" s="138">
        <v>3</v>
      </c>
      <c r="I674" s="139"/>
      <c r="J674" s="140">
        <f t="shared" si="140"/>
        <v>0</v>
      </c>
      <c r="K674" s="136" t="s">
        <v>43</v>
      </c>
      <c r="L674" s="34"/>
      <c r="M674" s="141" t="s">
        <v>43</v>
      </c>
      <c r="N674" s="142" t="s">
        <v>52</v>
      </c>
      <c r="P674" s="143">
        <f t="shared" si="141"/>
        <v>0</v>
      </c>
      <c r="Q674" s="143">
        <v>0</v>
      </c>
      <c r="R674" s="143">
        <f t="shared" si="142"/>
        <v>0</v>
      </c>
      <c r="S674" s="143">
        <v>0</v>
      </c>
      <c r="T674" s="144">
        <f t="shared" si="143"/>
        <v>0</v>
      </c>
      <c r="AR674" s="145" t="s">
        <v>318</v>
      </c>
      <c r="AT674" s="145" t="s">
        <v>313</v>
      </c>
      <c r="AU674" s="145" t="s">
        <v>96</v>
      </c>
      <c r="AY674" s="18" t="s">
        <v>311</v>
      </c>
      <c r="BE674" s="146">
        <f t="shared" si="144"/>
        <v>0</v>
      </c>
      <c r="BF674" s="146">
        <f t="shared" si="145"/>
        <v>0</v>
      </c>
      <c r="BG674" s="146">
        <f t="shared" si="146"/>
        <v>0</v>
      </c>
      <c r="BH674" s="146">
        <f t="shared" si="147"/>
        <v>0</v>
      </c>
      <c r="BI674" s="146">
        <f t="shared" si="148"/>
        <v>0</v>
      </c>
      <c r="BJ674" s="18" t="s">
        <v>88</v>
      </c>
      <c r="BK674" s="146">
        <f t="shared" si="149"/>
        <v>0</v>
      </c>
      <c r="BL674" s="18" t="s">
        <v>318</v>
      </c>
      <c r="BM674" s="145" t="s">
        <v>8913</v>
      </c>
    </row>
    <row r="675" spans="2:65" s="1" customFormat="1" ht="21.75" customHeight="1" x14ac:dyDescent="0.2">
      <c r="B675" s="34"/>
      <c r="C675" s="134" t="s">
        <v>8914</v>
      </c>
      <c r="D675" s="134" t="s">
        <v>313</v>
      </c>
      <c r="E675" s="135" t="s">
        <v>8915</v>
      </c>
      <c r="F675" s="136" t="s">
        <v>8130</v>
      </c>
      <c r="G675" s="137" t="s">
        <v>2109</v>
      </c>
      <c r="H675" s="138">
        <v>4</v>
      </c>
      <c r="I675" s="139"/>
      <c r="J675" s="140">
        <f t="shared" si="140"/>
        <v>0</v>
      </c>
      <c r="K675" s="136" t="s">
        <v>43</v>
      </c>
      <c r="L675" s="34"/>
      <c r="M675" s="141" t="s">
        <v>43</v>
      </c>
      <c r="N675" s="142" t="s">
        <v>52</v>
      </c>
      <c r="P675" s="143">
        <f t="shared" si="141"/>
        <v>0</v>
      </c>
      <c r="Q675" s="143">
        <v>0</v>
      </c>
      <c r="R675" s="143">
        <f t="shared" si="142"/>
        <v>0</v>
      </c>
      <c r="S675" s="143">
        <v>0</v>
      </c>
      <c r="T675" s="144">
        <f t="shared" si="143"/>
        <v>0</v>
      </c>
      <c r="AR675" s="145" t="s">
        <v>318</v>
      </c>
      <c r="AT675" s="145" t="s">
        <v>313</v>
      </c>
      <c r="AU675" s="145" t="s">
        <v>96</v>
      </c>
      <c r="AY675" s="18" t="s">
        <v>311</v>
      </c>
      <c r="BE675" s="146">
        <f t="shared" si="144"/>
        <v>0</v>
      </c>
      <c r="BF675" s="146">
        <f t="shared" si="145"/>
        <v>0</v>
      </c>
      <c r="BG675" s="146">
        <f t="shared" si="146"/>
        <v>0</v>
      </c>
      <c r="BH675" s="146">
        <f t="shared" si="147"/>
        <v>0</v>
      </c>
      <c r="BI675" s="146">
        <f t="shared" si="148"/>
        <v>0</v>
      </c>
      <c r="BJ675" s="18" t="s">
        <v>88</v>
      </c>
      <c r="BK675" s="146">
        <f t="shared" si="149"/>
        <v>0</v>
      </c>
      <c r="BL675" s="18" t="s">
        <v>318</v>
      </c>
      <c r="BM675" s="145" t="s">
        <v>8916</v>
      </c>
    </row>
    <row r="676" spans="2:65" s="1" customFormat="1" ht="21.75" customHeight="1" x14ac:dyDescent="0.2">
      <c r="B676" s="34"/>
      <c r="C676" s="134" t="s">
        <v>8335</v>
      </c>
      <c r="D676" s="134" t="s">
        <v>313</v>
      </c>
      <c r="E676" s="135" t="s">
        <v>8917</v>
      </c>
      <c r="F676" s="136" t="s">
        <v>8918</v>
      </c>
      <c r="G676" s="137" t="s">
        <v>2033</v>
      </c>
      <c r="H676" s="138">
        <v>4</v>
      </c>
      <c r="I676" s="139"/>
      <c r="J676" s="140">
        <f t="shared" si="140"/>
        <v>0</v>
      </c>
      <c r="K676" s="136" t="s">
        <v>43</v>
      </c>
      <c r="L676" s="34"/>
      <c r="M676" s="141" t="s">
        <v>43</v>
      </c>
      <c r="N676" s="142" t="s">
        <v>52</v>
      </c>
      <c r="P676" s="143">
        <f t="shared" si="141"/>
        <v>0</v>
      </c>
      <c r="Q676" s="143">
        <v>0</v>
      </c>
      <c r="R676" s="143">
        <f t="shared" si="142"/>
        <v>0</v>
      </c>
      <c r="S676" s="143">
        <v>0</v>
      </c>
      <c r="T676" s="144">
        <f t="shared" si="143"/>
        <v>0</v>
      </c>
      <c r="AR676" s="145" t="s">
        <v>318</v>
      </c>
      <c r="AT676" s="145" t="s">
        <v>313</v>
      </c>
      <c r="AU676" s="145" t="s">
        <v>96</v>
      </c>
      <c r="AY676" s="18" t="s">
        <v>311</v>
      </c>
      <c r="BE676" s="146">
        <f t="shared" si="144"/>
        <v>0</v>
      </c>
      <c r="BF676" s="146">
        <f t="shared" si="145"/>
        <v>0</v>
      </c>
      <c r="BG676" s="146">
        <f t="shared" si="146"/>
        <v>0</v>
      </c>
      <c r="BH676" s="146">
        <f t="shared" si="147"/>
        <v>0</v>
      </c>
      <c r="BI676" s="146">
        <f t="shared" si="148"/>
        <v>0</v>
      </c>
      <c r="BJ676" s="18" t="s">
        <v>88</v>
      </c>
      <c r="BK676" s="146">
        <f t="shared" si="149"/>
        <v>0</v>
      </c>
      <c r="BL676" s="18" t="s">
        <v>318</v>
      </c>
      <c r="BM676" s="145" t="s">
        <v>8919</v>
      </c>
    </row>
    <row r="677" spans="2:65" s="1" customFormat="1" ht="24.2" customHeight="1" x14ac:dyDescent="0.2">
      <c r="B677" s="34"/>
      <c r="C677" s="134" t="s">
        <v>8920</v>
      </c>
      <c r="D677" s="134" t="s">
        <v>313</v>
      </c>
      <c r="E677" s="135" t="s">
        <v>8921</v>
      </c>
      <c r="F677" s="136" t="s">
        <v>8922</v>
      </c>
      <c r="G677" s="137" t="s">
        <v>2033</v>
      </c>
      <c r="H677" s="138">
        <v>1</v>
      </c>
      <c r="I677" s="139"/>
      <c r="J677" s="140">
        <f t="shared" si="140"/>
        <v>0</v>
      </c>
      <c r="K677" s="136" t="s">
        <v>43</v>
      </c>
      <c r="L677" s="34"/>
      <c r="M677" s="141" t="s">
        <v>43</v>
      </c>
      <c r="N677" s="142" t="s">
        <v>52</v>
      </c>
      <c r="P677" s="143">
        <f t="shared" si="141"/>
        <v>0</v>
      </c>
      <c r="Q677" s="143">
        <v>0</v>
      </c>
      <c r="R677" s="143">
        <f t="shared" si="142"/>
        <v>0</v>
      </c>
      <c r="S677" s="143">
        <v>0</v>
      </c>
      <c r="T677" s="144">
        <f t="shared" si="143"/>
        <v>0</v>
      </c>
      <c r="AR677" s="145" t="s">
        <v>318</v>
      </c>
      <c r="AT677" s="145" t="s">
        <v>313</v>
      </c>
      <c r="AU677" s="145" t="s">
        <v>96</v>
      </c>
      <c r="AY677" s="18" t="s">
        <v>311</v>
      </c>
      <c r="BE677" s="146">
        <f t="shared" si="144"/>
        <v>0</v>
      </c>
      <c r="BF677" s="146">
        <f t="shared" si="145"/>
        <v>0</v>
      </c>
      <c r="BG677" s="146">
        <f t="shared" si="146"/>
        <v>0</v>
      </c>
      <c r="BH677" s="146">
        <f t="shared" si="147"/>
        <v>0</v>
      </c>
      <c r="BI677" s="146">
        <f t="shared" si="148"/>
        <v>0</v>
      </c>
      <c r="BJ677" s="18" t="s">
        <v>88</v>
      </c>
      <c r="BK677" s="146">
        <f t="shared" si="149"/>
        <v>0</v>
      </c>
      <c r="BL677" s="18" t="s">
        <v>318</v>
      </c>
      <c r="BM677" s="145" t="s">
        <v>3263</v>
      </c>
    </row>
    <row r="678" spans="2:65" s="1" customFormat="1" ht="19.5" x14ac:dyDescent="0.2">
      <c r="B678" s="34"/>
      <c r="D678" s="152" t="s">
        <v>668</v>
      </c>
      <c r="F678" s="182" t="s">
        <v>8923</v>
      </c>
      <c r="I678" s="149"/>
      <c r="L678" s="34"/>
      <c r="M678" s="150"/>
      <c r="T678" s="55"/>
      <c r="AT678" s="18" t="s">
        <v>668</v>
      </c>
      <c r="AU678" s="18" t="s">
        <v>96</v>
      </c>
    </row>
    <row r="679" spans="2:65" s="1" customFormat="1" ht="24.2" customHeight="1" x14ac:dyDescent="0.2">
      <c r="B679" s="34"/>
      <c r="C679" s="134" t="s">
        <v>8337</v>
      </c>
      <c r="D679" s="134" t="s">
        <v>313</v>
      </c>
      <c r="E679" s="135" t="s">
        <v>8924</v>
      </c>
      <c r="F679" s="136" t="s">
        <v>8925</v>
      </c>
      <c r="G679" s="137" t="s">
        <v>2033</v>
      </c>
      <c r="H679" s="138">
        <v>1</v>
      </c>
      <c r="I679" s="139"/>
      <c r="J679" s="140">
        <f>ROUND(I679*H679,2)</f>
        <v>0</v>
      </c>
      <c r="K679" s="136" t="s">
        <v>43</v>
      </c>
      <c r="L679" s="34"/>
      <c r="M679" s="141" t="s">
        <v>43</v>
      </c>
      <c r="N679" s="142" t="s">
        <v>52</v>
      </c>
      <c r="P679" s="143">
        <f>O679*H679</f>
        <v>0</v>
      </c>
      <c r="Q679" s="143">
        <v>0</v>
      </c>
      <c r="R679" s="143">
        <f>Q679*H679</f>
        <v>0</v>
      </c>
      <c r="S679" s="143">
        <v>0</v>
      </c>
      <c r="T679" s="144">
        <f>S679*H679</f>
        <v>0</v>
      </c>
      <c r="AR679" s="145" t="s">
        <v>318</v>
      </c>
      <c r="AT679" s="145" t="s">
        <v>313</v>
      </c>
      <c r="AU679" s="145" t="s">
        <v>96</v>
      </c>
      <c r="AY679" s="18" t="s">
        <v>311</v>
      </c>
      <c r="BE679" s="146">
        <f>IF(N679="základní",J679,0)</f>
        <v>0</v>
      </c>
      <c r="BF679" s="146">
        <f>IF(N679="snížená",J679,0)</f>
        <v>0</v>
      </c>
      <c r="BG679" s="146">
        <f>IF(N679="zákl. přenesená",J679,0)</f>
        <v>0</v>
      </c>
      <c r="BH679" s="146">
        <f>IF(N679="sníž. přenesená",J679,0)</f>
        <v>0</v>
      </c>
      <c r="BI679" s="146">
        <f>IF(N679="nulová",J679,0)</f>
        <v>0</v>
      </c>
      <c r="BJ679" s="18" t="s">
        <v>88</v>
      </c>
      <c r="BK679" s="146">
        <f>ROUND(I679*H679,2)</f>
        <v>0</v>
      </c>
      <c r="BL679" s="18" t="s">
        <v>318</v>
      </c>
      <c r="BM679" s="145" t="s">
        <v>1177</v>
      </c>
    </row>
    <row r="680" spans="2:65" s="1" customFormat="1" ht="19.5" x14ac:dyDescent="0.2">
      <c r="B680" s="34"/>
      <c r="D680" s="152" t="s">
        <v>668</v>
      </c>
      <c r="F680" s="182" t="s">
        <v>8926</v>
      </c>
      <c r="I680" s="149"/>
      <c r="L680" s="34"/>
      <c r="M680" s="150"/>
      <c r="T680" s="55"/>
      <c r="AT680" s="18" t="s">
        <v>668</v>
      </c>
      <c r="AU680" s="18" t="s">
        <v>96</v>
      </c>
    </row>
    <row r="681" spans="2:65" s="1" customFormat="1" ht="24.2" customHeight="1" x14ac:dyDescent="0.2">
      <c r="B681" s="34"/>
      <c r="C681" s="134" t="s">
        <v>8927</v>
      </c>
      <c r="D681" s="134" t="s">
        <v>313</v>
      </c>
      <c r="E681" s="135" t="s">
        <v>8928</v>
      </c>
      <c r="F681" s="136" t="s">
        <v>8158</v>
      </c>
      <c r="G681" s="137" t="s">
        <v>2033</v>
      </c>
      <c r="H681" s="138">
        <v>2</v>
      </c>
      <c r="I681" s="139"/>
      <c r="J681" s="140">
        <f>ROUND(I681*H681,2)</f>
        <v>0</v>
      </c>
      <c r="K681" s="136" t="s">
        <v>43</v>
      </c>
      <c r="L681" s="34"/>
      <c r="M681" s="141" t="s">
        <v>43</v>
      </c>
      <c r="N681" s="142" t="s">
        <v>52</v>
      </c>
      <c r="P681" s="143">
        <f>O681*H681</f>
        <v>0</v>
      </c>
      <c r="Q681" s="143">
        <v>0</v>
      </c>
      <c r="R681" s="143">
        <f>Q681*H681</f>
        <v>0</v>
      </c>
      <c r="S681" s="143">
        <v>0</v>
      </c>
      <c r="T681" s="144">
        <f>S681*H681</f>
        <v>0</v>
      </c>
      <c r="AR681" s="145" t="s">
        <v>318</v>
      </c>
      <c r="AT681" s="145" t="s">
        <v>313</v>
      </c>
      <c r="AU681" s="145" t="s">
        <v>96</v>
      </c>
      <c r="AY681" s="18" t="s">
        <v>311</v>
      </c>
      <c r="BE681" s="146">
        <f>IF(N681="základní",J681,0)</f>
        <v>0</v>
      </c>
      <c r="BF681" s="146">
        <f>IF(N681="snížená",J681,0)</f>
        <v>0</v>
      </c>
      <c r="BG681" s="146">
        <f>IF(N681="zákl. přenesená",J681,0)</f>
        <v>0</v>
      </c>
      <c r="BH681" s="146">
        <f>IF(N681="sníž. přenesená",J681,0)</f>
        <v>0</v>
      </c>
      <c r="BI681" s="146">
        <f>IF(N681="nulová",J681,0)</f>
        <v>0</v>
      </c>
      <c r="BJ681" s="18" t="s">
        <v>88</v>
      </c>
      <c r="BK681" s="146">
        <f>ROUND(I681*H681,2)</f>
        <v>0</v>
      </c>
      <c r="BL681" s="18" t="s">
        <v>318</v>
      </c>
      <c r="BM681" s="145" t="s">
        <v>1241</v>
      </c>
    </row>
    <row r="682" spans="2:65" s="1" customFormat="1" ht="19.5" x14ac:dyDescent="0.2">
      <c r="B682" s="34"/>
      <c r="D682" s="152" t="s">
        <v>668</v>
      </c>
      <c r="F682" s="182" t="s">
        <v>8929</v>
      </c>
      <c r="I682" s="149"/>
      <c r="L682" s="34"/>
      <c r="M682" s="150"/>
      <c r="T682" s="55"/>
      <c r="AT682" s="18" t="s">
        <v>668</v>
      </c>
      <c r="AU682" s="18" t="s">
        <v>96</v>
      </c>
    </row>
    <row r="683" spans="2:65" s="1" customFormat="1" ht="24.2" customHeight="1" x14ac:dyDescent="0.2">
      <c r="B683" s="34"/>
      <c r="C683" s="134" t="s">
        <v>8340</v>
      </c>
      <c r="D683" s="134" t="s">
        <v>313</v>
      </c>
      <c r="E683" s="135" t="s">
        <v>8930</v>
      </c>
      <c r="F683" s="136" t="s">
        <v>8931</v>
      </c>
      <c r="G683" s="137" t="s">
        <v>2033</v>
      </c>
      <c r="H683" s="138">
        <v>3</v>
      </c>
      <c r="I683" s="139"/>
      <c r="J683" s="140">
        <f>ROUND(I683*H683,2)</f>
        <v>0</v>
      </c>
      <c r="K683" s="136" t="s">
        <v>43</v>
      </c>
      <c r="L683" s="34"/>
      <c r="M683" s="141" t="s">
        <v>43</v>
      </c>
      <c r="N683" s="142" t="s">
        <v>52</v>
      </c>
      <c r="P683" s="143">
        <f>O683*H683</f>
        <v>0</v>
      </c>
      <c r="Q683" s="143">
        <v>0</v>
      </c>
      <c r="R683" s="143">
        <f>Q683*H683</f>
        <v>0</v>
      </c>
      <c r="S683" s="143">
        <v>0</v>
      </c>
      <c r="T683" s="144">
        <f>S683*H683</f>
        <v>0</v>
      </c>
      <c r="AR683" s="145" t="s">
        <v>318</v>
      </c>
      <c r="AT683" s="145" t="s">
        <v>313</v>
      </c>
      <c r="AU683" s="145" t="s">
        <v>96</v>
      </c>
      <c r="AY683" s="18" t="s">
        <v>311</v>
      </c>
      <c r="BE683" s="146">
        <f>IF(N683="základní",J683,0)</f>
        <v>0</v>
      </c>
      <c r="BF683" s="146">
        <f>IF(N683="snížená",J683,0)</f>
        <v>0</v>
      </c>
      <c r="BG683" s="146">
        <f>IF(N683="zákl. přenesená",J683,0)</f>
        <v>0</v>
      </c>
      <c r="BH683" s="146">
        <f>IF(N683="sníž. přenesená",J683,0)</f>
        <v>0</v>
      </c>
      <c r="BI683" s="146">
        <f>IF(N683="nulová",J683,0)</f>
        <v>0</v>
      </c>
      <c r="BJ683" s="18" t="s">
        <v>88</v>
      </c>
      <c r="BK683" s="146">
        <f>ROUND(I683*H683,2)</f>
        <v>0</v>
      </c>
      <c r="BL683" s="18" t="s">
        <v>318</v>
      </c>
      <c r="BM683" s="145" t="s">
        <v>8932</v>
      </c>
    </row>
    <row r="684" spans="2:65" s="1" customFormat="1" ht="19.5" x14ac:dyDescent="0.2">
      <c r="B684" s="34"/>
      <c r="D684" s="152" t="s">
        <v>668</v>
      </c>
      <c r="F684" s="182" t="s">
        <v>8933</v>
      </c>
      <c r="I684" s="149"/>
      <c r="L684" s="34"/>
      <c r="M684" s="150"/>
      <c r="T684" s="55"/>
      <c r="AT684" s="18" t="s">
        <v>668</v>
      </c>
      <c r="AU684" s="18" t="s">
        <v>96</v>
      </c>
    </row>
    <row r="685" spans="2:65" s="1" customFormat="1" ht="24.2" customHeight="1" x14ac:dyDescent="0.2">
      <c r="B685" s="34"/>
      <c r="C685" s="134" t="s">
        <v>8934</v>
      </c>
      <c r="D685" s="134" t="s">
        <v>313</v>
      </c>
      <c r="E685" s="135" t="s">
        <v>8935</v>
      </c>
      <c r="F685" s="136" t="s">
        <v>8673</v>
      </c>
      <c r="G685" s="137" t="s">
        <v>2033</v>
      </c>
      <c r="H685" s="138">
        <v>2</v>
      </c>
      <c r="I685" s="139"/>
      <c r="J685" s="140">
        <f>ROUND(I685*H685,2)</f>
        <v>0</v>
      </c>
      <c r="K685" s="136" t="s">
        <v>43</v>
      </c>
      <c r="L685" s="34"/>
      <c r="M685" s="141" t="s">
        <v>43</v>
      </c>
      <c r="N685" s="142" t="s">
        <v>52</v>
      </c>
      <c r="P685" s="143">
        <f>O685*H685</f>
        <v>0</v>
      </c>
      <c r="Q685" s="143">
        <v>0</v>
      </c>
      <c r="R685" s="143">
        <f>Q685*H685</f>
        <v>0</v>
      </c>
      <c r="S685" s="143">
        <v>0</v>
      </c>
      <c r="T685" s="144">
        <f>S685*H685</f>
        <v>0</v>
      </c>
      <c r="AR685" s="145" t="s">
        <v>318</v>
      </c>
      <c r="AT685" s="145" t="s">
        <v>313</v>
      </c>
      <c r="AU685" s="145" t="s">
        <v>96</v>
      </c>
      <c r="AY685" s="18" t="s">
        <v>311</v>
      </c>
      <c r="BE685" s="146">
        <f>IF(N685="základní",J685,0)</f>
        <v>0</v>
      </c>
      <c r="BF685" s="146">
        <f>IF(N685="snížená",J685,0)</f>
        <v>0</v>
      </c>
      <c r="BG685" s="146">
        <f>IF(N685="zákl. přenesená",J685,0)</f>
        <v>0</v>
      </c>
      <c r="BH685" s="146">
        <f>IF(N685="sníž. přenesená",J685,0)</f>
        <v>0</v>
      </c>
      <c r="BI685" s="146">
        <f>IF(N685="nulová",J685,0)</f>
        <v>0</v>
      </c>
      <c r="BJ685" s="18" t="s">
        <v>88</v>
      </c>
      <c r="BK685" s="146">
        <f>ROUND(I685*H685,2)</f>
        <v>0</v>
      </c>
      <c r="BL685" s="18" t="s">
        <v>318</v>
      </c>
      <c r="BM685" s="145" t="s">
        <v>8936</v>
      </c>
    </row>
    <row r="686" spans="2:65" s="1" customFormat="1" ht="24.2" customHeight="1" x14ac:dyDescent="0.2">
      <c r="B686" s="34"/>
      <c r="C686" s="134" t="s">
        <v>8343</v>
      </c>
      <c r="D686" s="134" t="s">
        <v>313</v>
      </c>
      <c r="E686" s="135" t="s">
        <v>8937</v>
      </c>
      <c r="F686" s="136" t="s">
        <v>8165</v>
      </c>
      <c r="G686" s="137" t="s">
        <v>2033</v>
      </c>
      <c r="H686" s="138">
        <v>5</v>
      </c>
      <c r="I686" s="139"/>
      <c r="J686" s="140">
        <f>ROUND(I686*H686,2)</f>
        <v>0</v>
      </c>
      <c r="K686" s="136" t="s">
        <v>43</v>
      </c>
      <c r="L686" s="34"/>
      <c r="M686" s="141" t="s">
        <v>43</v>
      </c>
      <c r="N686" s="142" t="s">
        <v>52</v>
      </c>
      <c r="P686" s="143">
        <f>O686*H686</f>
        <v>0</v>
      </c>
      <c r="Q686" s="143">
        <v>0</v>
      </c>
      <c r="R686" s="143">
        <f>Q686*H686</f>
        <v>0</v>
      </c>
      <c r="S686" s="143">
        <v>0</v>
      </c>
      <c r="T686" s="144">
        <f>S686*H686</f>
        <v>0</v>
      </c>
      <c r="AR686" s="145" t="s">
        <v>318</v>
      </c>
      <c r="AT686" s="145" t="s">
        <v>313</v>
      </c>
      <c r="AU686" s="145" t="s">
        <v>96</v>
      </c>
      <c r="AY686" s="18" t="s">
        <v>311</v>
      </c>
      <c r="BE686" s="146">
        <f>IF(N686="základní",J686,0)</f>
        <v>0</v>
      </c>
      <c r="BF686" s="146">
        <f>IF(N686="snížená",J686,0)</f>
        <v>0</v>
      </c>
      <c r="BG686" s="146">
        <f>IF(N686="zákl. přenesená",J686,0)</f>
        <v>0</v>
      </c>
      <c r="BH686" s="146">
        <f>IF(N686="sníž. přenesená",J686,0)</f>
        <v>0</v>
      </c>
      <c r="BI686" s="146">
        <f>IF(N686="nulová",J686,0)</f>
        <v>0</v>
      </c>
      <c r="BJ686" s="18" t="s">
        <v>88</v>
      </c>
      <c r="BK686" s="146">
        <f>ROUND(I686*H686,2)</f>
        <v>0</v>
      </c>
      <c r="BL686" s="18" t="s">
        <v>318</v>
      </c>
      <c r="BM686" s="145" t="s">
        <v>8938</v>
      </c>
    </row>
    <row r="687" spans="2:65" s="11" customFormat="1" ht="20.85" customHeight="1" x14ac:dyDescent="0.2">
      <c r="B687" s="122"/>
      <c r="D687" s="123" t="s">
        <v>80</v>
      </c>
      <c r="E687" s="132" t="s">
        <v>8939</v>
      </c>
      <c r="F687" s="132" t="s">
        <v>8940</v>
      </c>
      <c r="I687" s="125"/>
      <c r="J687" s="133">
        <f>BK687</f>
        <v>0</v>
      </c>
      <c r="L687" s="122"/>
      <c r="M687" s="127"/>
      <c r="P687" s="128">
        <f>SUM(P688:P696)</f>
        <v>0</v>
      </c>
      <c r="R687" s="128">
        <f>SUM(R688:R696)</f>
        <v>0</v>
      </c>
      <c r="T687" s="129">
        <f>SUM(T688:T696)</f>
        <v>0</v>
      </c>
      <c r="AR687" s="123" t="s">
        <v>88</v>
      </c>
      <c r="AT687" s="130" t="s">
        <v>80</v>
      </c>
      <c r="AU687" s="130" t="s">
        <v>90</v>
      </c>
      <c r="AY687" s="123" t="s">
        <v>311</v>
      </c>
      <c r="BK687" s="131">
        <f>SUM(BK688:BK696)</f>
        <v>0</v>
      </c>
    </row>
    <row r="688" spans="2:65" s="1" customFormat="1" ht="16.5" customHeight="1" x14ac:dyDescent="0.2">
      <c r="B688" s="34"/>
      <c r="C688" s="134" t="s">
        <v>8941</v>
      </c>
      <c r="D688" s="134" t="s">
        <v>313</v>
      </c>
      <c r="E688" s="135" t="s">
        <v>8942</v>
      </c>
      <c r="F688" s="136" t="s">
        <v>8655</v>
      </c>
      <c r="G688" s="137" t="s">
        <v>2199</v>
      </c>
      <c r="H688" s="138">
        <v>30</v>
      </c>
      <c r="I688" s="139"/>
      <c r="J688" s="140">
        <f t="shared" ref="J688:J694" si="150">ROUND(I688*H688,2)</f>
        <v>0</v>
      </c>
      <c r="K688" s="136" t="s">
        <v>43</v>
      </c>
      <c r="L688" s="34"/>
      <c r="M688" s="141" t="s">
        <v>43</v>
      </c>
      <c r="N688" s="142" t="s">
        <v>52</v>
      </c>
      <c r="P688" s="143">
        <f t="shared" ref="P688:P694" si="151">O688*H688</f>
        <v>0</v>
      </c>
      <c r="Q688" s="143">
        <v>0</v>
      </c>
      <c r="R688" s="143">
        <f t="shared" ref="R688:R694" si="152">Q688*H688</f>
        <v>0</v>
      </c>
      <c r="S688" s="143">
        <v>0</v>
      </c>
      <c r="T688" s="144">
        <f t="shared" ref="T688:T694" si="153">S688*H688</f>
        <v>0</v>
      </c>
      <c r="AR688" s="145" t="s">
        <v>318</v>
      </c>
      <c r="AT688" s="145" t="s">
        <v>313</v>
      </c>
      <c r="AU688" s="145" t="s">
        <v>96</v>
      </c>
      <c r="AY688" s="18" t="s">
        <v>311</v>
      </c>
      <c r="BE688" s="146">
        <f t="shared" ref="BE688:BE694" si="154">IF(N688="základní",J688,0)</f>
        <v>0</v>
      </c>
      <c r="BF688" s="146">
        <f t="shared" ref="BF688:BF694" si="155">IF(N688="snížená",J688,0)</f>
        <v>0</v>
      </c>
      <c r="BG688" s="146">
        <f t="shared" ref="BG688:BG694" si="156">IF(N688="zákl. přenesená",J688,0)</f>
        <v>0</v>
      </c>
      <c r="BH688" s="146">
        <f t="shared" ref="BH688:BH694" si="157">IF(N688="sníž. přenesená",J688,0)</f>
        <v>0</v>
      </c>
      <c r="BI688" s="146">
        <f t="shared" ref="BI688:BI694" si="158">IF(N688="nulová",J688,0)</f>
        <v>0</v>
      </c>
      <c r="BJ688" s="18" t="s">
        <v>88</v>
      </c>
      <c r="BK688" s="146">
        <f t="shared" ref="BK688:BK694" si="159">ROUND(I688*H688,2)</f>
        <v>0</v>
      </c>
      <c r="BL688" s="18" t="s">
        <v>318</v>
      </c>
      <c r="BM688" s="145" t="s">
        <v>8943</v>
      </c>
    </row>
    <row r="689" spans="2:65" s="1" customFormat="1" ht="21.75" customHeight="1" x14ac:dyDescent="0.2">
      <c r="B689" s="34"/>
      <c r="C689" s="134" t="s">
        <v>8347</v>
      </c>
      <c r="D689" s="134" t="s">
        <v>313</v>
      </c>
      <c r="E689" s="135" t="s">
        <v>8944</v>
      </c>
      <c r="F689" s="136" t="s">
        <v>8945</v>
      </c>
      <c r="G689" s="137" t="s">
        <v>2109</v>
      </c>
      <c r="H689" s="138">
        <v>10</v>
      </c>
      <c r="I689" s="139"/>
      <c r="J689" s="140">
        <f t="shared" si="150"/>
        <v>0</v>
      </c>
      <c r="K689" s="136" t="s">
        <v>43</v>
      </c>
      <c r="L689" s="34"/>
      <c r="M689" s="141" t="s">
        <v>43</v>
      </c>
      <c r="N689" s="142" t="s">
        <v>52</v>
      </c>
      <c r="P689" s="143">
        <f t="shared" si="151"/>
        <v>0</v>
      </c>
      <c r="Q689" s="143">
        <v>0</v>
      </c>
      <c r="R689" s="143">
        <f t="shared" si="152"/>
        <v>0</v>
      </c>
      <c r="S689" s="143">
        <v>0</v>
      </c>
      <c r="T689" s="144">
        <f t="shared" si="153"/>
        <v>0</v>
      </c>
      <c r="AR689" s="145" t="s">
        <v>318</v>
      </c>
      <c r="AT689" s="145" t="s">
        <v>313</v>
      </c>
      <c r="AU689" s="145" t="s">
        <v>96</v>
      </c>
      <c r="AY689" s="18" t="s">
        <v>311</v>
      </c>
      <c r="BE689" s="146">
        <f t="shared" si="154"/>
        <v>0</v>
      </c>
      <c r="BF689" s="146">
        <f t="shared" si="155"/>
        <v>0</v>
      </c>
      <c r="BG689" s="146">
        <f t="shared" si="156"/>
        <v>0</v>
      </c>
      <c r="BH689" s="146">
        <f t="shared" si="157"/>
        <v>0</v>
      </c>
      <c r="BI689" s="146">
        <f t="shared" si="158"/>
        <v>0</v>
      </c>
      <c r="BJ689" s="18" t="s">
        <v>88</v>
      </c>
      <c r="BK689" s="146">
        <f t="shared" si="159"/>
        <v>0</v>
      </c>
      <c r="BL689" s="18" t="s">
        <v>318</v>
      </c>
      <c r="BM689" s="145" t="s">
        <v>1490</v>
      </c>
    </row>
    <row r="690" spans="2:65" s="1" customFormat="1" ht="21.75" customHeight="1" x14ac:dyDescent="0.2">
      <c r="B690" s="34"/>
      <c r="C690" s="134" t="s">
        <v>8946</v>
      </c>
      <c r="D690" s="134" t="s">
        <v>313</v>
      </c>
      <c r="E690" s="135" t="s">
        <v>8947</v>
      </c>
      <c r="F690" s="136" t="s">
        <v>8948</v>
      </c>
      <c r="G690" s="137" t="s">
        <v>2109</v>
      </c>
      <c r="H690" s="138">
        <v>2</v>
      </c>
      <c r="I690" s="139"/>
      <c r="J690" s="140">
        <f t="shared" si="150"/>
        <v>0</v>
      </c>
      <c r="K690" s="136" t="s">
        <v>43</v>
      </c>
      <c r="L690" s="34"/>
      <c r="M690" s="141" t="s">
        <v>43</v>
      </c>
      <c r="N690" s="142" t="s">
        <v>52</v>
      </c>
      <c r="P690" s="143">
        <f t="shared" si="151"/>
        <v>0</v>
      </c>
      <c r="Q690" s="143">
        <v>0</v>
      </c>
      <c r="R690" s="143">
        <f t="shared" si="152"/>
        <v>0</v>
      </c>
      <c r="S690" s="143">
        <v>0</v>
      </c>
      <c r="T690" s="144">
        <f t="shared" si="153"/>
        <v>0</v>
      </c>
      <c r="AR690" s="145" t="s">
        <v>318</v>
      </c>
      <c r="AT690" s="145" t="s">
        <v>313</v>
      </c>
      <c r="AU690" s="145" t="s">
        <v>96</v>
      </c>
      <c r="AY690" s="18" t="s">
        <v>311</v>
      </c>
      <c r="BE690" s="146">
        <f t="shared" si="154"/>
        <v>0</v>
      </c>
      <c r="BF690" s="146">
        <f t="shared" si="155"/>
        <v>0</v>
      </c>
      <c r="BG690" s="146">
        <f t="shared" si="156"/>
        <v>0</v>
      </c>
      <c r="BH690" s="146">
        <f t="shared" si="157"/>
        <v>0</v>
      </c>
      <c r="BI690" s="146">
        <f t="shared" si="158"/>
        <v>0</v>
      </c>
      <c r="BJ690" s="18" t="s">
        <v>88</v>
      </c>
      <c r="BK690" s="146">
        <f t="shared" si="159"/>
        <v>0</v>
      </c>
      <c r="BL690" s="18" t="s">
        <v>318</v>
      </c>
      <c r="BM690" s="145" t="s">
        <v>8949</v>
      </c>
    </row>
    <row r="691" spans="2:65" s="1" customFormat="1" ht="16.5" customHeight="1" x14ac:dyDescent="0.2">
      <c r="B691" s="34"/>
      <c r="C691" s="134" t="s">
        <v>8350</v>
      </c>
      <c r="D691" s="134" t="s">
        <v>313</v>
      </c>
      <c r="E691" s="135" t="s">
        <v>8950</v>
      </c>
      <c r="F691" s="136" t="s">
        <v>8951</v>
      </c>
      <c r="G691" s="137" t="s">
        <v>2109</v>
      </c>
      <c r="H691" s="138">
        <v>2</v>
      </c>
      <c r="I691" s="139"/>
      <c r="J691" s="140">
        <f t="shared" si="150"/>
        <v>0</v>
      </c>
      <c r="K691" s="136" t="s">
        <v>43</v>
      </c>
      <c r="L691" s="34"/>
      <c r="M691" s="141" t="s">
        <v>43</v>
      </c>
      <c r="N691" s="142" t="s">
        <v>52</v>
      </c>
      <c r="P691" s="143">
        <f t="shared" si="151"/>
        <v>0</v>
      </c>
      <c r="Q691" s="143">
        <v>0</v>
      </c>
      <c r="R691" s="143">
        <f t="shared" si="152"/>
        <v>0</v>
      </c>
      <c r="S691" s="143">
        <v>0</v>
      </c>
      <c r="T691" s="144">
        <f t="shared" si="153"/>
        <v>0</v>
      </c>
      <c r="AR691" s="145" t="s">
        <v>318</v>
      </c>
      <c r="AT691" s="145" t="s">
        <v>313</v>
      </c>
      <c r="AU691" s="145" t="s">
        <v>96</v>
      </c>
      <c r="AY691" s="18" t="s">
        <v>311</v>
      </c>
      <c r="BE691" s="146">
        <f t="shared" si="154"/>
        <v>0</v>
      </c>
      <c r="BF691" s="146">
        <f t="shared" si="155"/>
        <v>0</v>
      </c>
      <c r="BG691" s="146">
        <f t="shared" si="156"/>
        <v>0</v>
      </c>
      <c r="BH691" s="146">
        <f t="shared" si="157"/>
        <v>0</v>
      </c>
      <c r="BI691" s="146">
        <f t="shared" si="158"/>
        <v>0</v>
      </c>
      <c r="BJ691" s="18" t="s">
        <v>88</v>
      </c>
      <c r="BK691" s="146">
        <f t="shared" si="159"/>
        <v>0</v>
      </c>
      <c r="BL691" s="18" t="s">
        <v>318</v>
      </c>
      <c r="BM691" s="145" t="s">
        <v>8952</v>
      </c>
    </row>
    <row r="692" spans="2:65" s="1" customFormat="1" ht="21.75" customHeight="1" x14ac:dyDescent="0.2">
      <c r="B692" s="34"/>
      <c r="C692" s="134" t="s">
        <v>8953</v>
      </c>
      <c r="D692" s="134" t="s">
        <v>313</v>
      </c>
      <c r="E692" s="135" t="s">
        <v>8954</v>
      </c>
      <c r="F692" s="136" t="s">
        <v>7990</v>
      </c>
      <c r="G692" s="137" t="s">
        <v>2109</v>
      </c>
      <c r="H692" s="138">
        <v>8</v>
      </c>
      <c r="I692" s="139"/>
      <c r="J692" s="140">
        <f t="shared" si="150"/>
        <v>0</v>
      </c>
      <c r="K692" s="136" t="s">
        <v>43</v>
      </c>
      <c r="L692" s="34"/>
      <c r="M692" s="141" t="s">
        <v>43</v>
      </c>
      <c r="N692" s="142" t="s">
        <v>52</v>
      </c>
      <c r="P692" s="143">
        <f t="shared" si="151"/>
        <v>0</v>
      </c>
      <c r="Q692" s="143">
        <v>0</v>
      </c>
      <c r="R692" s="143">
        <f t="shared" si="152"/>
        <v>0</v>
      </c>
      <c r="S692" s="143">
        <v>0</v>
      </c>
      <c r="T692" s="144">
        <f t="shared" si="153"/>
        <v>0</v>
      </c>
      <c r="AR692" s="145" t="s">
        <v>318</v>
      </c>
      <c r="AT692" s="145" t="s">
        <v>313</v>
      </c>
      <c r="AU692" s="145" t="s">
        <v>96</v>
      </c>
      <c r="AY692" s="18" t="s">
        <v>311</v>
      </c>
      <c r="BE692" s="146">
        <f t="shared" si="154"/>
        <v>0</v>
      </c>
      <c r="BF692" s="146">
        <f t="shared" si="155"/>
        <v>0</v>
      </c>
      <c r="BG692" s="146">
        <f t="shared" si="156"/>
        <v>0</v>
      </c>
      <c r="BH692" s="146">
        <f t="shared" si="157"/>
        <v>0</v>
      </c>
      <c r="BI692" s="146">
        <f t="shared" si="158"/>
        <v>0</v>
      </c>
      <c r="BJ692" s="18" t="s">
        <v>88</v>
      </c>
      <c r="BK692" s="146">
        <f t="shared" si="159"/>
        <v>0</v>
      </c>
      <c r="BL692" s="18" t="s">
        <v>318</v>
      </c>
      <c r="BM692" s="145" t="s">
        <v>8955</v>
      </c>
    </row>
    <row r="693" spans="2:65" s="1" customFormat="1" ht="33" customHeight="1" x14ac:dyDescent="0.2">
      <c r="B693" s="34"/>
      <c r="C693" s="134" t="s">
        <v>8352</v>
      </c>
      <c r="D693" s="134" t="s">
        <v>313</v>
      </c>
      <c r="E693" s="135" t="s">
        <v>8956</v>
      </c>
      <c r="F693" s="136" t="s">
        <v>8000</v>
      </c>
      <c r="G693" s="137" t="s">
        <v>2033</v>
      </c>
      <c r="H693" s="138">
        <v>4</v>
      </c>
      <c r="I693" s="139"/>
      <c r="J693" s="140">
        <f t="shared" si="150"/>
        <v>0</v>
      </c>
      <c r="K693" s="136" t="s">
        <v>43</v>
      </c>
      <c r="L693" s="34"/>
      <c r="M693" s="141" t="s">
        <v>43</v>
      </c>
      <c r="N693" s="142" t="s">
        <v>52</v>
      </c>
      <c r="P693" s="143">
        <f t="shared" si="151"/>
        <v>0</v>
      </c>
      <c r="Q693" s="143">
        <v>0</v>
      </c>
      <c r="R693" s="143">
        <f t="shared" si="152"/>
        <v>0</v>
      </c>
      <c r="S693" s="143">
        <v>0</v>
      </c>
      <c r="T693" s="144">
        <f t="shared" si="153"/>
        <v>0</v>
      </c>
      <c r="AR693" s="145" t="s">
        <v>318</v>
      </c>
      <c r="AT693" s="145" t="s">
        <v>313</v>
      </c>
      <c r="AU693" s="145" t="s">
        <v>96</v>
      </c>
      <c r="AY693" s="18" t="s">
        <v>311</v>
      </c>
      <c r="BE693" s="146">
        <f t="shared" si="154"/>
        <v>0</v>
      </c>
      <c r="BF693" s="146">
        <f t="shared" si="155"/>
        <v>0</v>
      </c>
      <c r="BG693" s="146">
        <f t="shared" si="156"/>
        <v>0</v>
      </c>
      <c r="BH693" s="146">
        <f t="shared" si="157"/>
        <v>0</v>
      </c>
      <c r="BI693" s="146">
        <f t="shared" si="158"/>
        <v>0</v>
      </c>
      <c r="BJ693" s="18" t="s">
        <v>88</v>
      </c>
      <c r="BK693" s="146">
        <f t="shared" si="159"/>
        <v>0</v>
      </c>
      <c r="BL693" s="18" t="s">
        <v>318</v>
      </c>
      <c r="BM693" s="145" t="s">
        <v>1604</v>
      </c>
    </row>
    <row r="694" spans="2:65" s="1" customFormat="1" ht="24.2" customHeight="1" x14ac:dyDescent="0.2">
      <c r="B694" s="34"/>
      <c r="C694" s="134" t="s">
        <v>8957</v>
      </c>
      <c r="D694" s="134" t="s">
        <v>313</v>
      </c>
      <c r="E694" s="135" t="s">
        <v>8958</v>
      </c>
      <c r="F694" s="136" t="s">
        <v>8959</v>
      </c>
      <c r="G694" s="137" t="s">
        <v>2033</v>
      </c>
      <c r="H694" s="138">
        <v>8</v>
      </c>
      <c r="I694" s="139"/>
      <c r="J694" s="140">
        <f t="shared" si="150"/>
        <v>0</v>
      </c>
      <c r="K694" s="136" t="s">
        <v>43</v>
      </c>
      <c r="L694" s="34"/>
      <c r="M694" s="141" t="s">
        <v>43</v>
      </c>
      <c r="N694" s="142" t="s">
        <v>52</v>
      </c>
      <c r="P694" s="143">
        <f t="shared" si="151"/>
        <v>0</v>
      </c>
      <c r="Q694" s="143">
        <v>0</v>
      </c>
      <c r="R694" s="143">
        <f t="shared" si="152"/>
        <v>0</v>
      </c>
      <c r="S694" s="143">
        <v>0</v>
      </c>
      <c r="T694" s="144">
        <f t="shared" si="153"/>
        <v>0</v>
      </c>
      <c r="AR694" s="145" t="s">
        <v>318</v>
      </c>
      <c r="AT694" s="145" t="s">
        <v>313</v>
      </c>
      <c r="AU694" s="145" t="s">
        <v>96</v>
      </c>
      <c r="AY694" s="18" t="s">
        <v>311</v>
      </c>
      <c r="BE694" s="146">
        <f t="shared" si="154"/>
        <v>0</v>
      </c>
      <c r="BF694" s="146">
        <f t="shared" si="155"/>
        <v>0</v>
      </c>
      <c r="BG694" s="146">
        <f t="shared" si="156"/>
        <v>0</v>
      </c>
      <c r="BH694" s="146">
        <f t="shared" si="157"/>
        <v>0</v>
      </c>
      <c r="BI694" s="146">
        <f t="shared" si="158"/>
        <v>0</v>
      </c>
      <c r="BJ694" s="18" t="s">
        <v>88</v>
      </c>
      <c r="BK694" s="146">
        <f t="shared" si="159"/>
        <v>0</v>
      </c>
      <c r="BL694" s="18" t="s">
        <v>318</v>
      </c>
      <c r="BM694" s="145" t="s">
        <v>8960</v>
      </c>
    </row>
    <row r="695" spans="2:65" s="1" customFormat="1" ht="19.5" x14ac:dyDescent="0.2">
      <c r="B695" s="34"/>
      <c r="D695" s="152" t="s">
        <v>668</v>
      </c>
      <c r="F695" s="182" t="s">
        <v>8961</v>
      </c>
      <c r="I695" s="149"/>
      <c r="L695" s="34"/>
      <c r="M695" s="150"/>
      <c r="T695" s="55"/>
      <c r="AT695" s="18" t="s">
        <v>668</v>
      </c>
      <c r="AU695" s="18" t="s">
        <v>96</v>
      </c>
    </row>
    <row r="696" spans="2:65" s="1" customFormat="1" ht="24.2" customHeight="1" x14ac:dyDescent="0.2">
      <c r="B696" s="34"/>
      <c r="C696" s="134" t="s">
        <v>8354</v>
      </c>
      <c r="D696" s="134" t="s">
        <v>313</v>
      </c>
      <c r="E696" s="135" t="s">
        <v>8962</v>
      </c>
      <c r="F696" s="136" t="s">
        <v>8046</v>
      </c>
      <c r="G696" s="137" t="s">
        <v>2033</v>
      </c>
      <c r="H696" s="138">
        <v>7</v>
      </c>
      <c r="I696" s="139"/>
      <c r="J696" s="140">
        <f>ROUND(I696*H696,2)</f>
        <v>0</v>
      </c>
      <c r="K696" s="136" t="s">
        <v>43</v>
      </c>
      <c r="L696" s="34"/>
      <c r="M696" s="141" t="s">
        <v>43</v>
      </c>
      <c r="N696" s="142" t="s">
        <v>52</v>
      </c>
      <c r="P696" s="143">
        <f>O696*H696</f>
        <v>0</v>
      </c>
      <c r="Q696" s="143">
        <v>0</v>
      </c>
      <c r="R696" s="143">
        <f>Q696*H696</f>
        <v>0</v>
      </c>
      <c r="S696" s="143">
        <v>0</v>
      </c>
      <c r="T696" s="144">
        <f>S696*H696</f>
        <v>0</v>
      </c>
      <c r="AR696" s="145" t="s">
        <v>318</v>
      </c>
      <c r="AT696" s="145" t="s">
        <v>313</v>
      </c>
      <c r="AU696" s="145" t="s">
        <v>96</v>
      </c>
      <c r="AY696" s="18" t="s">
        <v>311</v>
      </c>
      <c r="BE696" s="146">
        <f>IF(N696="základní",J696,0)</f>
        <v>0</v>
      </c>
      <c r="BF696" s="146">
        <f>IF(N696="snížená",J696,0)</f>
        <v>0</v>
      </c>
      <c r="BG696" s="146">
        <f>IF(N696="zákl. přenesená",J696,0)</f>
        <v>0</v>
      </c>
      <c r="BH696" s="146">
        <f>IF(N696="sníž. přenesená",J696,0)</f>
        <v>0</v>
      </c>
      <c r="BI696" s="146">
        <f>IF(N696="nulová",J696,0)</f>
        <v>0</v>
      </c>
      <c r="BJ696" s="18" t="s">
        <v>88</v>
      </c>
      <c r="BK696" s="146">
        <f>ROUND(I696*H696,2)</f>
        <v>0</v>
      </c>
      <c r="BL696" s="18" t="s">
        <v>318</v>
      </c>
      <c r="BM696" s="145" t="s">
        <v>8963</v>
      </c>
    </row>
    <row r="697" spans="2:65" s="11" customFormat="1" ht="20.85" customHeight="1" x14ac:dyDescent="0.2">
      <c r="B697" s="122"/>
      <c r="D697" s="123" t="s">
        <v>80</v>
      </c>
      <c r="E697" s="132" t="s">
        <v>8964</v>
      </c>
      <c r="F697" s="132" t="s">
        <v>8965</v>
      </c>
      <c r="I697" s="125"/>
      <c r="J697" s="133">
        <f>BK697</f>
        <v>0</v>
      </c>
      <c r="L697" s="122"/>
      <c r="M697" s="127"/>
      <c r="P697" s="128">
        <f>SUM(P698:P705)</f>
        <v>0</v>
      </c>
      <c r="R697" s="128">
        <f>SUM(R698:R705)</f>
        <v>0</v>
      </c>
      <c r="T697" s="129">
        <f>SUM(T698:T705)</f>
        <v>0</v>
      </c>
      <c r="AR697" s="123" t="s">
        <v>88</v>
      </c>
      <c r="AT697" s="130" t="s">
        <v>80</v>
      </c>
      <c r="AU697" s="130" t="s">
        <v>90</v>
      </c>
      <c r="AY697" s="123" t="s">
        <v>311</v>
      </c>
      <c r="BK697" s="131">
        <f>SUM(BK698:BK705)</f>
        <v>0</v>
      </c>
    </row>
    <row r="698" spans="2:65" s="1" customFormat="1" ht="16.5" customHeight="1" x14ac:dyDescent="0.2">
      <c r="B698" s="34"/>
      <c r="C698" s="134" t="s">
        <v>8966</v>
      </c>
      <c r="D698" s="134" t="s">
        <v>313</v>
      </c>
      <c r="E698" s="135" t="s">
        <v>8967</v>
      </c>
      <c r="F698" s="136" t="s">
        <v>8658</v>
      </c>
      <c r="G698" s="137" t="s">
        <v>2199</v>
      </c>
      <c r="H698" s="138">
        <v>3</v>
      </c>
      <c r="I698" s="139"/>
      <c r="J698" s="140">
        <f t="shared" ref="J698:J703" si="160">ROUND(I698*H698,2)</f>
        <v>0</v>
      </c>
      <c r="K698" s="136" t="s">
        <v>43</v>
      </c>
      <c r="L698" s="34"/>
      <c r="M698" s="141" t="s">
        <v>43</v>
      </c>
      <c r="N698" s="142" t="s">
        <v>52</v>
      </c>
      <c r="P698" s="143">
        <f t="shared" ref="P698:P703" si="161">O698*H698</f>
        <v>0</v>
      </c>
      <c r="Q698" s="143">
        <v>0</v>
      </c>
      <c r="R698" s="143">
        <f t="shared" ref="R698:R703" si="162">Q698*H698</f>
        <v>0</v>
      </c>
      <c r="S698" s="143">
        <v>0</v>
      </c>
      <c r="T698" s="144">
        <f t="shared" ref="T698:T703" si="163">S698*H698</f>
        <v>0</v>
      </c>
      <c r="AR698" s="145" t="s">
        <v>318</v>
      </c>
      <c r="AT698" s="145" t="s">
        <v>313</v>
      </c>
      <c r="AU698" s="145" t="s">
        <v>96</v>
      </c>
      <c r="AY698" s="18" t="s">
        <v>311</v>
      </c>
      <c r="BE698" s="146">
        <f t="shared" ref="BE698:BE703" si="164">IF(N698="základní",J698,0)</f>
        <v>0</v>
      </c>
      <c r="BF698" s="146">
        <f t="shared" ref="BF698:BF703" si="165">IF(N698="snížená",J698,0)</f>
        <v>0</v>
      </c>
      <c r="BG698" s="146">
        <f t="shared" ref="BG698:BG703" si="166">IF(N698="zákl. přenesená",J698,0)</f>
        <v>0</v>
      </c>
      <c r="BH698" s="146">
        <f t="shared" ref="BH698:BH703" si="167">IF(N698="sníž. přenesená",J698,0)</f>
        <v>0</v>
      </c>
      <c r="BI698" s="146">
        <f t="shared" ref="BI698:BI703" si="168">IF(N698="nulová",J698,0)</f>
        <v>0</v>
      </c>
      <c r="BJ698" s="18" t="s">
        <v>88</v>
      </c>
      <c r="BK698" s="146">
        <f t="shared" ref="BK698:BK703" si="169">ROUND(I698*H698,2)</f>
        <v>0</v>
      </c>
      <c r="BL698" s="18" t="s">
        <v>318</v>
      </c>
      <c r="BM698" s="145" t="s">
        <v>8968</v>
      </c>
    </row>
    <row r="699" spans="2:65" s="1" customFormat="1" ht="21.75" customHeight="1" x14ac:dyDescent="0.2">
      <c r="B699" s="34"/>
      <c r="C699" s="134" t="s">
        <v>8356</v>
      </c>
      <c r="D699" s="134" t="s">
        <v>313</v>
      </c>
      <c r="E699" s="135" t="s">
        <v>8969</v>
      </c>
      <c r="F699" s="136" t="s">
        <v>7972</v>
      </c>
      <c r="G699" s="137" t="s">
        <v>2109</v>
      </c>
      <c r="H699" s="138">
        <v>1</v>
      </c>
      <c r="I699" s="139"/>
      <c r="J699" s="140">
        <f t="shared" si="160"/>
        <v>0</v>
      </c>
      <c r="K699" s="136" t="s">
        <v>43</v>
      </c>
      <c r="L699" s="34"/>
      <c r="M699" s="141" t="s">
        <v>43</v>
      </c>
      <c r="N699" s="142" t="s">
        <v>52</v>
      </c>
      <c r="P699" s="143">
        <f t="shared" si="161"/>
        <v>0</v>
      </c>
      <c r="Q699" s="143">
        <v>0</v>
      </c>
      <c r="R699" s="143">
        <f t="shared" si="162"/>
        <v>0</v>
      </c>
      <c r="S699" s="143">
        <v>0</v>
      </c>
      <c r="T699" s="144">
        <f t="shared" si="163"/>
        <v>0</v>
      </c>
      <c r="AR699" s="145" t="s">
        <v>318</v>
      </c>
      <c r="AT699" s="145" t="s">
        <v>313</v>
      </c>
      <c r="AU699" s="145" t="s">
        <v>96</v>
      </c>
      <c r="AY699" s="18" t="s">
        <v>311</v>
      </c>
      <c r="BE699" s="146">
        <f t="shared" si="164"/>
        <v>0</v>
      </c>
      <c r="BF699" s="146">
        <f t="shared" si="165"/>
        <v>0</v>
      </c>
      <c r="BG699" s="146">
        <f t="shared" si="166"/>
        <v>0</v>
      </c>
      <c r="BH699" s="146">
        <f t="shared" si="167"/>
        <v>0</v>
      </c>
      <c r="BI699" s="146">
        <f t="shared" si="168"/>
        <v>0</v>
      </c>
      <c r="BJ699" s="18" t="s">
        <v>88</v>
      </c>
      <c r="BK699" s="146">
        <f t="shared" si="169"/>
        <v>0</v>
      </c>
      <c r="BL699" s="18" t="s">
        <v>318</v>
      </c>
      <c r="BM699" s="145" t="s">
        <v>8970</v>
      </c>
    </row>
    <row r="700" spans="2:65" s="1" customFormat="1" ht="16.5" customHeight="1" x14ac:dyDescent="0.2">
      <c r="B700" s="34"/>
      <c r="C700" s="134" t="s">
        <v>8971</v>
      </c>
      <c r="D700" s="134" t="s">
        <v>313</v>
      </c>
      <c r="E700" s="135" t="s">
        <v>8972</v>
      </c>
      <c r="F700" s="136" t="s">
        <v>8973</v>
      </c>
      <c r="G700" s="137" t="s">
        <v>2109</v>
      </c>
      <c r="H700" s="138">
        <v>1</v>
      </c>
      <c r="I700" s="139"/>
      <c r="J700" s="140">
        <f t="shared" si="160"/>
        <v>0</v>
      </c>
      <c r="K700" s="136" t="s">
        <v>43</v>
      </c>
      <c r="L700" s="34"/>
      <c r="M700" s="141" t="s">
        <v>43</v>
      </c>
      <c r="N700" s="142" t="s">
        <v>52</v>
      </c>
      <c r="P700" s="143">
        <f t="shared" si="161"/>
        <v>0</v>
      </c>
      <c r="Q700" s="143">
        <v>0</v>
      </c>
      <c r="R700" s="143">
        <f t="shared" si="162"/>
        <v>0</v>
      </c>
      <c r="S700" s="143">
        <v>0</v>
      </c>
      <c r="T700" s="144">
        <f t="shared" si="163"/>
        <v>0</v>
      </c>
      <c r="AR700" s="145" t="s">
        <v>318</v>
      </c>
      <c r="AT700" s="145" t="s">
        <v>313</v>
      </c>
      <c r="AU700" s="145" t="s">
        <v>96</v>
      </c>
      <c r="AY700" s="18" t="s">
        <v>311</v>
      </c>
      <c r="BE700" s="146">
        <f t="shared" si="164"/>
        <v>0</v>
      </c>
      <c r="BF700" s="146">
        <f t="shared" si="165"/>
        <v>0</v>
      </c>
      <c r="BG700" s="146">
        <f t="shared" si="166"/>
        <v>0</v>
      </c>
      <c r="BH700" s="146">
        <f t="shared" si="167"/>
        <v>0</v>
      </c>
      <c r="BI700" s="146">
        <f t="shared" si="168"/>
        <v>0</v>
      </c>
      <c r="BJ700" s="18" t="s">
        <v>88</v>
      </c>
      <c r="BK700" s="146">
        <f t="shared" si="169"/>
        <v>0</v>
      </c>
      <c r="BL700" s="18" t="s">
        <v>318</v>
      </c>
      <c r="BM700" s="145" t="s">
        <v>8974</v>
      </c>
    </row>
    <row r="701" spans="2:65" s="1" customFormat="1" ht="21.75" customHeight="1" x14ac:dyDescent="0.2">
      <c r="B701" s="34"/>
      <c r="C701" s="134" t="s">
        <v>8361</v>
      </c>
      <c r="D701" s="134" t="s">
        <v>313</v>
      </c>
      <c r="E701" s="135" t="s">
        <v>8975</v>
      </c>
      <c r="F701" s="136" t="s">
        <v>7994</v>
      </c>
      <c r="G701" s="137" t="s">
        <v>2109</v>
      </c>
      <c r="H701" s="138">
        <v>1</v>
      </c>
      <c r="I701" s="139"/>
      <c r="J701" s="140">
        <f t="shared" si="160"/>
        <v>0</v>
      </c>
      <c r="K701" s="136" t="s">
        <v>43</v>
      </c>
      <c r="L701" s="34"/>
      <c r="M701" s="141" t="s">
        <v>43</v>
      </c>
      <c r="N701" s="142" t="s">
        <v>52</v>
      </c>
      <c r="P701" s="143">
        <f t="shared" si="161"/>
        <v>0</v>
      </c>
      <c r="Q701" s="143">
        <v>0</v>
      </c>
      <c r="R701" s="143">
        <f t="shared" si="162"/>
        <v>0</v>
      </c>
      <c r="S701" s="143">
        <v>0</v>
      </c>
      <c r="T701" s="144">
        <f t="shared" si="163"/>
        <v>0</v>
      </c>
      <c r="AR701" s="145" t="s">
        <v>318</v>
      </c>
      <c r="AT701" s="145" t="s">
        <v>313</v>
      </c>
      <c r="AU701" s="145" t="s">
        <v>96</v>
      </c>
      <c r="AY701" s="18" t="s">
        <v>311</v>
      </c>
      <c r="BE701" s="146">
        <f t="shared" si="164"/>
        <v>0</v>
      </c>
      <c r="BF701" s="146">
        <f t="shared" si="165"/>
        <v>0</v>
      </c>
      <c r="BG701" s="146">
        <f t="shared" si="166"/>
        <v>0</v>
      </c>
      <c r="BH701" s="146">
        <f t="shared" si="167"/>
        <v>0</v>
      </c>
      <c r="BI701" s="146">
        <f t="shared" si="168"/>
        <v>0</v>
      </c>
      <c r="BJ701" s="18" t="s">
        <v>88</v>
      </c>
      <c r="BK701" s="146">
        <f t="shared" si="169"/>
        <v>0</v>
      </c>
      <c r="BL701" s="18" t="s">
        <v>318</v>
      </c>
      <c r="BM701" s="145" t="s">
        <v>8976</v>
      </c>
    </row>
    <row r="702" spans="2:65" s="1" customFormat="1" ht="33" customHeight="1" x14ac:dyDescent="0.2">
      <c r="B702" s="34"/>
      <c r="C702" s="134" t="s">
        <v>8977</v>
      </c>
      <c r="D702" s="134" t="s">
        <v>313</v>
      </c>
      <c r="E702" s="135" t="s">
        <v>8978</v>
      </c>
      <c r="F702" s="136" t="s">
        <v>8979</v>
      </c>
      <c r="G702" s="137" t="s">
        <v>2033</v>
      </c>
      <c r="H702" s="138">
        <v>1</v>
      </c>
      <c r="I702" s="139"/>
      <c r="J702" s="140">
        <f t="shared" si="160"/>
        <v>0</v>
      </c>
      <c r="K702" s="136" t="s">
        <v>43</v>
      </c>
      <c r="L702" s="34"/>
      <c r="M702" s="141" t="s">
        <v>43</v>
      </c>
      <c r="N702" s="142" t="s">
        <v>52</v>
      </c>
      <c r="P702" s="143">
        <f t="shared" si="161"/>
        <v>0</v>
      </c>
      <c r="Q702" s="143">
        <v>0</v>
      </c>
      <c r="R702" s="143">
        <f t="shared" si="162"/>
        <v>0</v>
      </c>
      <c r="S702" s="143">
        <v>0</v>
      </c>
      <c r="T702" s="144">
        <f t="shared" si="163"/>
        <v>0</v>
      </c>
      <c r="AR702" s="145" t="s">
        <v>318</v>
      </c>
      <c r="AT702" s="145" t="s">
        <v>313</v>
      </c>
      <c r="AU702" s="145" t="s">
        <v>96</v>
      </c>
      <c r="AY702" s="18" t="s">
        <v>311</v>
      </c>
      <c r="BE702" s="146">
        <f t="shared" si="164"/>
        <v>0</v>
      </c>
      <c r="BF702" s="146">
        <f t="shared" si="165"/>
        <v>0</v>
      </c>
      <c r="BG702" s="146">
        <f t="shared" si="166"/>
        <v>0</v>
      </c>
      <c r="BH702" s="146">
        <f t="shared" si="167"/>
        <v>0</v>
      </c>
      <c r="BI702" s="146">
        <f t="shared" si="168"/>
        <v>0</v>
      </c>
      <c r="BJ702" s="18" t="s">
        <v>88</v>
      </c>
      <c r="BK702" s="146">
        <f t="shared" si="169"/>
        <v>0</v>
      </c>
      <c r="BL702" s="18" t="s">
        <v>318</v>
      </c>
      <c r="BM702" s="145" t="s">
        <v>8980</v>
      </c>
    </row>
    <row r="703" spans="2:65" s="1" customFormat="1" ht="24.2" customHeight="1" x14ac:dyDescent="0.2">
      <c r="B703" s="34"/>
      <c r="C703" s="134" t="s">
        <v>8365</v>
      </c>
      <c r="D703" s="134" t="s">
        <v>313</v>
      </c>
      <c r="E703" s="135" t="s">
        <v>8981</v>
      </c>
      <c r="F703" s="136" t="s">
        <v>8922</v>
      </c>
      <c r="G703" s="137" t="s">
        <v>2033</v>
      </c>
      <c r="H703" s="138">
        <v>1</v>
      </c>
      <c r="I703" s="139"/>
      <c r="J703" s="140">
        <f t="shared" si="160"/>
        <v>0</v>
      </c>
      <c r="K703" s="136" t="s">
        <v>43</v>
      </c>
      <c r="L703" s="34"/>
      <c r="M703" s="141" t="s">
        <v>43</v>
      </c>
      <c r="N703" s="142" t="s">
        <v>52</v>
      </c>
      <c r="P703" s="143">
        <f t="shared" si="161"/>
        <v>0</v>
      </c>
      <c r="Q703" s="143">
        <v>0</v>
      </c>
      <c r="R703" s="143">
        <f t="shared" si="162"/>
        <v>0</v>
      </c>
      <c r="S703" s="143">
        <v>0</v>
      </c>
      <c r="T703" s="144">
        <f t="shared" si="163"/>
        <v>0</v>
      </c>
      <c r="AR703" s="145" t="s">
        <v>318</v>
      </c>
      <c r="AT703" s="145" t="s">
        <v>313</v>
      </c>
      <c r="AU703" s="145" t="s">
        <v>96</v>
      </c>
      <c r="AY703" s="18" t="s">
        <v>311</v>
      </c>
      <c r="BE703" s="146">
        <f t="shared" si="164"/>
        <v>0</v>
      </c>
      <c r="BF703" s="146">
        <f t="shared" si="165"/>
        <v>0</v>
      </c>
      <c r="BG703" s="146">
        <f t="shared" si="166"/>
        <v>0</v>
      </c>
      <c r="BH703" s="146">
        <f t="shared" si="167"/>
        <v>0</v>
      </c>
      <c r="BI703" s="146">
        <f t="shared" si="168"/>
        <v>0</v>
      </c>
      <c r="BJ703" s="18" t="s">
        <v>88</v>
      </c>
      <c r="BK703" s="146">
        <f t="shared" si="169"/>
        <v>0</v>
      </c>
      <c r="BL703" s="18" t="s">
        <v>318</v>
      </c>
      <c r="BM703" s="145" t="s">
        <v>8982</v>
      </c>
    </row>
    <row r="704" spans="2:65" s="1" customFormat="1" ht="19.5" x14ac:dyDescent="0.2">
      <c r="B704" s="34"/>
      <c r="D704" s="152" t="s">
        <v>668</v>
      </c>
      <c r="F704" s="182" t="s">
        <v>8983</v>
      </c>
      <c r="I704" s="149"/>
      <c r="L704" s="34"/>
      <c r="M704" s="150"/>
      <c r="T704" s="55"/>
      <c r="AT704" s="18" t="s">
        <v>668</v>
      </c>
      <c r="AU704" s="18" t="s">
        <v>96</v>
      </c>
    </row>
    <row r="705" spans="2:65" s="1" customFormat="1" ht="24.2" customHeight="1" x14ac:dyDescent="0.2">
      <c r="B705" s="34"/>
      <c r="C705" s="134" t="s">
        <v>8984</v>
      </c>
      <c r="D705" s="134" t="s">
        <v>313</v>
      </c>
      <c r="E705" s="135" t="s">
        <v>8985</v>
      </c>
      <c r="F705" s="136" t="s">
        <v>8673</v>
      </c>
      <c r="G705" s="137" t="s">
        <v>2033</v>
      </c>
      <c r="H705" s="138">
        <v>1</v>
      </c>
      <c r="I705" s="139"/>
      <c r="J705" s="140">
        <f>ROUND(I705*H705,2)</f>
        <v>0</v>
      </c>
      <c r="K705" s="136" t="s">
        <v>43</v>
      </c>
      <c r="L705" s="34"/>
      <c r="M705" s="141" t="s">
        <v>43</v>
      </c>
      <c r="N705" s="142" t="s">
        <v>52</v>
      </c>
      <c r="P705" s="143">
        <f>O705*H705</f>
        <v>0</v>
      </c>
      <c r="Q705" s="143">
        <v>0</v>
      </c>
      <c r="R705" s="143">
        <f>Q705*H705</f>
        <v>0</v>
      </c>
      <c r="S705" s="143">
        <v>0</v>
      </c>
      <c r="T705" s="144">
        <f>S705*H705</f>
        <v>0</v>
      </c>
      <c r="AR705" s="145" t="s">
        <v>318</v>
      </c>
      <c r="AT705" s="145" t="s">
        <v>313</v>
      </c>
      <c r="AU705" s="145" t="s">
        <v>96</v>
      </c>
      <c r="AY705" s="18" t="s">
        <v>311</v>
      </c>
      <c r="BE705" s="146">
        <f>IF(N705="základní",J705,0)</f>
        <v>0</v>
      </c>
      <c r="BF705" s="146">
        <f>IF(N705="snížená",J705,0)</f>
        <v>0</v>
      </c>
      <c r="BG705" s="146">
        <f>IF(N705="zákl. přenesená",J705,0)</f>
        <v>0</v>
      </c>
      <c r="BH705" s="146">
        <f>IF(N705="sníž. přenesená",J705,0)</f>
        <v>0</v>
      </c>
      <c r="BI705" s="146">
        <f>IF(N705="nulová",J705,0)</f>
        <v>0</v>
      </c>
      <c r="BJ705" s="18" t="s">
        <v>88</v>
      </c>
      <c r="BK705" s="146">
        <f>ROUND(I705*H705,2)</f>
        <v>0</v>
      </c>
      <c r="BL705" s="18" t="s">
        <v>318</v>
      </c>
      <c r="BM705" s="145" t="s">
        <v>8986</v>
      </c>
    </row>
    <row r="706" spans="2:65" s="11" customFormat="1" ht="20.85" customHeight="1" x14ac:dyDescent="0.2">
      <c r="B706" s="122"/>
      <c r="D706" s="123" t="s">
        <v>80</v>
      </c>
      <c r="E706" s="132" t="s">
        <v>8275</v>
      </c>
      <c r="F706" s="132" t="s">
        <v>8276</v>
      </c>
      <c r="I706" s="125"/>
      <c r="J706" s="133">
        <f>BK706</f>
        <v>0</v>
      </c>
      <c r="L706" s="122"/>
      <c r="M706" s="127"/>
      <c r="P706" s="128">
        <f>SUM(P707:P713)</f>
        <v>0</v>
      </c>
      <c r="R706" s="128">
        <f>SUM(R707:R713)</f>
        <v>0</v>
      </c>
      <c r="T706" s="129">
        <f>SUM(T707:T713)</f>
        <v>0</v>
      </c>
      <c r="AR706" s="123" t="s">
        <v>88</v>
      </c>
      <c r="AT706" s="130" t="s">
        <v>80</v>
      </c>
      <c r="AU706" s="130" t="s">
        <v>90</v>
      </c>
      <c r="AY706" s="123" t="s">
        <v>311</v>
      </c>
      <c r="BK706" s="131">
        <f>SUM(BK707:BK713)</f>
        <v>0</v>
      </c>
    </row>
    <row r="707" spans="2:65" s="1" customFormat="1" ht="16.5" customHeight="1" x14ac:dyDescent="0.2">
      <c r="B707" s="34"/>
      <c r="C707" s="134" t="s">
        <v>8369</v>
      </c>
      <c r="D707" s="134" t="s">
        <v>313</v>
      </c>
      <c r="E707" s="135" t="s">
        <v>8987</v>
      </c>
      <c r="F707" s="136" t="s">
        <v>8200</v>
      </c>
      <c r="G707" s="137" t="s">
        <v>2199</v>
      </c>
      <c r="H707" s="138">
        <v>20</v>
      </c>
      <c r="I707" s="139"/>
      <c r="J707" s="140">
        <f>ROUND(I707*H707,2)</f>
        <v>0</v>
      </c>
      <c r="K707" s="136" t="s">
        <v>43</v>
      </c>
      <c r="L707" s="34"/>
      <c r="M707" s="141" t="s">
        <v>43</v>
      </c>
      <c r="N707" s="142" t="s">
        <v>52</v>
      </c>
      <c r="P707" s="143">
        <f>O707*H707</f>
        <v>0</v>
      </c>
      <c r="Q707" s="143">
        <v>0</v>
      </c>
      <c r="R707" s="143">
        <f>Q707*H707</f>
        <v>0</v>
      </c>
      <c r="S707" s="143">
        <v>0</v>
      </c>
      <c r="T707" s="144">
        <f>S707*H707</f>
        <v>0</v>
      </c>
      <c r="AR707" s="145" t="s">
        <v>318</v>
      </c>
      <c r="AT707" s="145" t="s">
        <v>313</v>
      </c>
      <c r="AU707" s="145" t="s">
        <v>96</v>
      </c>
      <c r="AY707" s="18" t="s">
        <v>311</v>
      </c>
      <c r="BE707" s="146">
        <f>IF(N707="základní",J707,0)</f>
        <v>0</v>
      </c>
      <c r="BF707" s="146">
        <f>IF(N707="snížená",J707,0)</f>
        <v>0</v>
      </c>
      <c r="BG707" s="146">
        <f>IF(N707="zákl. přenesená",J707,0)</f>
        <v>0</v>
      </c>
      <c r="BH707" s="146">
        <f>IF(N707="sníž. přenesená",J707,0)</f>
        <v>0</v>
      </c>
      <c r="BI707" s="146">
        <f>IF(N707="nulová",J707,0)</f>
        <v>0</v>
      </c>
      <c r="BJ707" s="18" t="s">
        <v>88</v>
      </c>
      <c r="BK707" s="146">
        <f>ROUND(I707*H707,2)</f>
        <v>0</v>
      </c>
      <c r="BL707" s="18" t="s">
        <v>318</v>
      </c>
      <c r="BM707" s="145" t="s">
        <v>8988</v>
      </c>
    </row>
    <row r="708" spans="2:65" s="1" customFormat="1" ht="21.75" customHeight="1" x14ac:dyDescent="0.2">
      <c r="B708" s="34"/>
      <c r="C708" s="134" t="s">
        <v>8989</v>
      </c>
      <c r="D708" s="134" t="s">
        <v>313</v>
      </c>
      <c r="E708" s="135" t="s">
        <v>8990</v>
      </c>
      <c r="F708" s="136" t="s">
        <v>8203</v>
      </c>
      <c r="G708" s="137" t="s">
        <v>2109</v>
      </c>
      <c r="H708" s="138">
        <v>3</v>
      </c>
      <c r="I708" s="139"/>
      <c r="J708" s="140">
        <f>ROUND(I708*H708,2)</f>
        <v>0</v>
      </c>
      <c r="K708" s="136" t="s">
        <v>43</v>
      </c>
      <c r="L708" s="34"/>
      <c r="M708" s="141" t="s">
        <v>43</v>
      </c>
      <c r="N708" s="142" t="s">
        <v>52</v>
      </c>
      <c r="P708" s="143">
        <f>O708*H708</f>
        <v>0</v>
      </c>
      <c r="Q708" s="143">
        <v>0</v>
      </c>
      <c r="R708" s="143">
        <f>Q708*H708</f>
        <v>0</v>
      </c>
      <c r="S708" s="143">
        <v>0</v>
      </c>
      <c r="T708" s="144">
        <f>S708*H708</f>
        <v>0</v>
      </c>
      <c r="AR708" s="145" t="s">
        <v>318</v>
      </c>
      <c r="AT708" s="145" t="s">
        <v>313</v>
      </c>
      <c r="AU708" s="145" t="s">
        <v>96</v>
      </c>
      <c r="AY708" s="18" t="s">
        <v>311</v>
      </c>
      <c r="BE708" s="146">
        <f>IF(N708="základní",J708,0)</f>
        <v>0</v>
      </c>
      <c r="BF708" s="146">
        <f>IF(N708="snížená",J708,0)</f>
        <v>0</v>
      </c>
      <c r="BG708" s="146">
        <f>IF(N708="zákl. přenesená",J708,0)</f>
        <v>0</v>
      </c>
      <c r="BH708" s="146">
        <f>IF(N708="sníž. přenesená",J708,0)</f>
        <v>0</v>
      </c>
      <c r="BI708" s="146">
        <f>IF(N708="nulová",J708,0)</f>
        <v>0</v>
      </c>
      <c r="BJ708" s="18" t="s">
        <v>88</v>
      </c>
      <c r="BK708" s="146">
        <f>ROUND(I708*H708,2)</f>
        <v>0</v>
      </c>
      <c r="BL708" s="18" t="s">
        <v>318</v>
      </c>
      <c r="BM708" s="145" t="s">
        <v>8991</v>
      </c>
    </row>
    <row r="709" spans="2:65" s="1" customFormat="1" ht="21.75" customHeight="1" x14ac:dyDescent="0.2">
      <c r="B709" s="34"/>
      <c r="C709" s="134" t="s">
        <v>8373</v>
      </c>
      <c r="D709" s="134" t="s">
        <v>313</v>
      </c>
      <c r="E709" s="135" t="s">
        <v>8992</v>
      </c>
      <c r="F709" s="136" t="s">
        <v>7996</v>
      </c>
      <c r="G709" s="137" t="s">
        <v>2109</v>
      </c>
      <c r="H709" s="138">
        <v>1</v>
      </c>
      <c r="I709" s="139"/>
      <c r="J709" s="140">
        <f>ROUND(I709*H709,2)</f>
        <v>0</v>
      </c>
      <c r="K709" s="136" t="s">
        <v>43</v>
      </c>
      <c r="L709" s="34"/>
      <c r="M709" s="141" t="s">
        <v>43</v>
      </c>
      <c r="N709" s="142" t="s">
        <v>52</v>
      </c>
      <c r="P709" s="143">
        <f>O709*H709</f>
        <v>0</v>
      </c>
      <c r="Q709" s="143">
        <v>0</v>
      </c>
      <c r="R709" s="143">
        <f>Q709*H709</f>
        <v>0</v>
      </c>
      <c r="S709" s="143">
        <v>0</v>
      </c>
      <c r="T709" s="144">
        <f>S709*H709</f>
        <v>0</v>
      </c>
      <c r="AR709" s="145" t="s">
        <v>318</v>
      </c>
      <c r="AT709" s="145" t="s">
        <v>313</v>
      </c>
      <c r="AU709" s="145" t="s">
        <v>96</v>
      </c>
      <c r="AY709" s="18" t="s">
        <v>311</v>
      </c>
      <c r="BE709" s="146">
        <f>IF(N709="základní",J709,0)</f>
        <v>0</v>
      </c>
      <c r="BF709" s="146">
        <f>IF(N709="snížená",J709,0)</f>
        <v>0</v>
      </c>
      <c r="BG709" s="146">
        <f>IF(N709="zákl. přenesená",J709,0)</f>
        <v>0</v>
      </c>
      <c r="BH709" s="146">
        <f>IF(N709="sníž. přenesená",J709,0)</f>
        <v>0</v>
      </c>
      <c r="BI709" s="146">
        <f>IF(N709="nulová",J709,0)</f>
        <v>0</v>
      </c>
      <c r="BJ709" s="18" t="s">
        <v>88</v>
      </c>
      <c r="BK709" s="146">
        <f>ROUND(I709*H709,2)</f>
        <v>0</v>
      </c>
      <c r="BL709" s="18" t="s">
        <v>318</v>
      </c>
      <c r="BM709" s="145" t="s">
        <v>8993</v>
      </c>
    </row>
    <row r="710" spans="2:65" s="1" customFormat="1" ht="33" customHeight="1" x14ac:dyDescent="0.2">
      <c r="B710" s="34"/>
      <c r="C710" s="134" t="s">
        <v>8994</v>
      </c>
      <c r="D710" s="134" t="s">
        <v>313</v>
      </c>
      <c r="E710" s="135" t="s">
        <v>8995</v>
      </c>
      <c r="F710" s="136" t="s">
        <v>8863</v>
      </c>
      <c r="G710" s="137" t="s">
        <v>2033</v>
      </c>
      <c r="H710" s="138">
        <v>1</v>
      </c>
      <c r="I710" s="139"/>
      <c r="J710" s="140">
        <f>ROUND(I710*H710,2)</f>
        <v>0</v>
      </c>
      <c r="K710" s="136" t="s">
        <v>43</v>
      </c>
      <c r="L710" s="34"/>
      <c r="M710" s="141" t="s">
        <v>43</v>
      </c>
      <c r="N710" s="142" t="s">
        <v>52</v>
      </c>
      <c r="P710" s="143">
        <f>O710*H710</f>
        <v>0</v>
      </c>
      <c r="Q710" s="143">
        <v>0</v>
      </c>
      <c r="R710" s="143">
        <f>Q710*H710</f>
        <v>0</v>
      </c>
      <c r="S710" s="143">
        <v>0</v>
      </c>
      <c r="T710" s="144">
        <f>S710*H710</f>
        <v>0</v>
      </c>
      <c r="AR710" s="145" t="s">
        <v>318</v>
      </c>
      <c r="AT710" s="145" t="s">
        <v>313</v>
      </c>
      <c r="AU710" s="145" t="s">
        <v>96</v>
      </c>
      <c r="AY710" s="18" t="s">
        <v>311</v>
      </c>
      <c r="BE710" s="146">
        <f>IF(N710="základní",J710,0)</f>
        <v>0</v>
      </c>
      <c r="BF710" s="146">
        <f>IF(N710="snížená",J710,0)</f>
        <v>0</v>
      </c>
      <c r="BG710" s="146">
        <f>IF(N710="zákl. přenesená",J710,0)</f>
        <v>0</v>
      </c>
      <c r="BH710" s="146">
        <f>IF(N710="sníž. přenesená",J710,0)</f>
        <v>0</v>
      </c>
      <c r="BI710" s="146">
        <f>IF(N710="nulová",J710,0)</f>
        <v>0</v>
      </c>
      <c r="BJ710" s="18" t="s">
        <v>88</v>
      </c>
      <c r="BK710" s="146">
        <f>ROUND(I710*H710,2)</f>
        <v>0</v>
      </c>
      <c r="BL710" s="18" t="s">
        <v>318</v>
      </c>
      <c r="BM710" s="145" t="s">
        <v>8996</v>
      </c>
    </row>
    <row r="711" spans="2:65" s="1" customFormat="1" ht="24.2" customHeight="1" x14ac:dyDescent="0.2">
      <c r="B711" s="34"/>
      <c r="C711" s="134" t="s">
        <v>8376</v>
      </c>
      <c r="D711" s="134" t="s">
        <v>313</v>
      </c>
      <c r="E711" s="135" t="s">
        <v>8997</v>
      </c>
      <c r="F711" s="136" t="s">
        <v>8250</v>
      </c>
      <c r="G711" s="137" t="s">
        <v>2033</v>
      </c>
      <c r="H711" s="138">
        <v>8</v>
      </c>
      <c r="I711" s="139"/>
      <c r="J711" s="140">
        <f>ROUND(I711*H711,2)</f>
        <v>0</v>
      </c>
      <c r="K711" s="136" t="s">
        <v>43</v>
      </c>
      <c r="L711" s="34"/>
      <c r="M711" s="141" t="s">
        <v>43</v>
      </c>
      <c r="N711" s="142" t="s">
        <v>52</v>
      </c>
      <c r="P711" s="143">
        <f>O711*H711</f>
        <v>0</v>
      </c>
      <c r="Q711" s="143">
        <v>0</v>
      </c>
      <c r="R711" s="143">
        <f>Q711*H711</f>
        <v>0</v>
      </c>
      <c r="S711" s="143">
        <v>0</v>
      </c>
      <c r="T711" s="144">
        <f>S711*H711</f>
        <v>0</v>
      </c>
      <c r="AR711" s="145" t="s">
        <v>318</v>
      </c>
      <c r="AT711" s="145" t="s">
        <v>313</v>
      </c>
      <c r="AU711" s="145" t="s">
        <v>96</v>
      </c>
      <c r="AY711" s="18" t="s">
        <v>311</v>
      </c>
      <c r="BE711" s="146">
        <f>IF(N711="základní",J711,0)</f>
        <v>0</v>
      </c>
      <c r="BF711" s="146">
        <f>IF(N711="snížená",J711,0)</f>
        <v>0</v>
      </c>
      <c r="BG711" s="146">
        <f>IF(N711="zákl. přenesená",J711,0)</f>
        <v>0</v>
      </c>
      <c r="BH711" s="146">
        <f>IF(N711="sníž. přenesená",J711,0)</f>
        <v>0</v>
      </c>
      <c r="BI711" s="146">
        <f>IF(N711="nulová",J711,0)</f>
        <v>0</v>
      </c>
      <c r="BJ711" s="18" t="s">
        <v>88</v>
      </c>
      <c r="BK711" s="146">
        <f>ROUND(I711*H711,2)</f>
        <v>0</v>
      </c>
      <c r="BL711" s="18" t="s">
        <v>318</v>
      </c>
      <c r="BM711" s="145" t="s">
        <v>8998</v>
      </c>
    </row>
    <row r="712" spans="2:65" s="1" customFormat="1" ht="19.5" x14ac:dyDescent="0.2">
      <c r="B712" s="34"/>
      <c r="D712" s="152" t="s">
        <v>668</v>
      </c>
      <c r="F712" s="182" t="s">
        <v>8999</v>
      </c>
      <c r="I712" s="149"/>
      <c r="L712" s="34"/>
      <c r="M712" s="150"/>
      <c r="T712" s="55"/>
      <c r="AT712" s="18" t="s">
        <v>668</v>
      </c>
      <c r="AU712" s="18" t="s">
        <v>96</v>
      </c>
    </row>
    <row r="713" spans="2:65" s="1" customFormat="1" ht="24.2" customHeight="1" x14ac:dyDescent="0.2">
      <c r="B713" s="34"/>
      <c r="C713" s="134" t="s">
        <v>9000</v>
      </c>
      <c r="D713" s="134" t="s">
        <v>313</v>
      </c>
      <c r="E713" s="135" t="s">
        <v>9001</v>
      </c>
      <c r="F713" s="136" t="s">
        <v>8273</v>
      </c>
      <c r="G713" s="137" t="s">
        <v>2033</v>
      </c>
      <c r="H713" s="138">
        <v>4</v>
      </c>
      <c r="I713" s="139"/>
      <c r="J713" s="140">
        <f>ROUND(I713*H713,2)</f>
        <v>0</v>
      </c>
      <c r="K713" s="136" t="s">
        <v>43</v>
      </c>
      <c r="L713" s="34"/>
      <c r="M713" s="141" t="s">
        <v>43</v>
      </c>
      <c r="N713" s="142" t="s">
        <v>52</v>
      </c>
      <c r="P713" s="143">
        <f>O713*H713</f>
        <v>0</v>
      </c>
      <c r="Q713" s="143">
        <v>0</v>
      </c>
      <c r="R713" s="143">
        <f>Q713*H713</f>
        <v>0</v>
      </c>
      <c r="S713" s="143">
        <v>0</v>
      </c>
      <c r="T713" s="144">
        <f>S713*H713</f>
        <v>0</v>
      </c>
      <c r="AR713" s="145" t="s">
        <v>318</v>
      </c>
      <c r="AT713" s="145" t="s">
        <v>313</v>
      </c>
      <c r="AU713" s="145" t="s">
        <v>96</v>
      </c>
      <c r="AY713" s="18" t="s">
        <v>311</v>
      </c>
      <c r="BE713" s="146">
        <f>IF(N713="základní",J713,0)</f>
        <v>0</v>
      </c>
      <c r="BF713" s="146">
        <f>IF(N713="snížená",J713,0)</f>
        <v>0</v>
      </c>
      <c r="BG713" s="146">
        <f>IF(N713="zákl. přenesená",J713,0)</f>
        <v>0</v>
      </c>
      <c r="BH713" s="146">
        <f>IF(N713="sníž. přenesená",J713,0)</f>
        <v>0</v>
      </c>
      <c r="BI713" s="146">
        <f>IF(N713="nulová",J713,0)</f>
        <v>0</v>
      </c>
      <c r="BJ713" s="18" t="s">
        <v>88</v>
      </c>
      <c r="BK713" s="146">
        <f>ROUND(I713*H713,2)</f>
        <v>0</v>
      </c>
      <c r="BL713" s="18" t="s">
        <v>318</v>
      </c>
      <c r="BM713" s="145" t="s">
        <v>9002</v>
      </c>
    </row>
    <row r="714" spans="2:65" s="11" customFormat="1" ht="20.85" customHeight="1" x14ac:dyDescent="0.2">
      <c r="B714" s="122"/>
      <c r="D714" s="123" t="s">
        <v>80</v>
      </c>
      <c r="E714" s="132" t="s">
        <v>8387</v>
      </c>
      <c r="F714" s="132" t="s">
        <v>8388</v>
      </c>
      <c r="I714" s="125"/>
      <c r="J714" s="133">
        <f>BK714</f>
        <v>0</v>
      </c>
      <c r="L714" s="122"/>
      <c r="M714" s="127"/>
      <c r="P714" s="128">
        <f>SUM(P715:P730)</f>
        <v>0</v>
      </c>
      <c r="R714" s="128">
        <f>SUM(R715:R730)</f>
        <v>0</v>
      </c>
      <c r="T714" s="129">
        <f>SUM(T715:T730)</f>
        <v>0</v>
      </c>
      <c r="AR714" s="123" t="s">
        <v>88</v>
      </c>
      <c r="AT714" s="130" t="s">
        <v>80</v>
      </c>
      <c r="AU714" s="130" t="s">
        <v>90</v>
      </c>
      <c r="AY714" s="123" t="s">
        <v>311</v>
      </c>
      <c r="BK714" s="131">
        <f>SUM(BK715:BK730)</f>
        <v>0</v>
      </c>
    </row>
    <row r="715" spans="2:65" s="1" customFormat="1" ht="16.5" customHeight="1" x14ac:dyDescent="0.2">
      <c r="B715" s="34"/>
      <c r="C715" s="134" t="s">
        <v>8379</v>
      </c>
      <c r="D715" s="134" t="s">
        <v>313</v>
      </c>
      <c r="E715" s="135" t="s">
        <v>9003</v>
      </c>
      <c r="F715" s="136" t="s">
        <v>8390</v>
      </c>
      <c r="G715" s="137" t="s">
        <v>2199</v>
      </c>
      <c r="H715" s="138">
        <v>8</v>
      </c>
      <c r="I715" s="139"/>
      <c r="J715" s="140">
        <f t="shared" ref="J715:J725" si="170">ROUND(I715*H715,2)</f>
        <v>0</v>
      </c>
      <c r="K715" s="136" t="s">
        <v>43</v>
      </c>
      <c r="L715" s="34"/>
      <c r="M715" s="141" t="s">
        <v>43</v>
      </c>
      <c r="N715" s="142" t="s">
        <v>52</v>
      </c>
      <c r="P715" s="143">
        <f t="shared" ref="P715:P725" si="171">O715*H715</f>
        <v>0</v>
      </c>
      <c r="Q715" s="143">
        <v>0</v>
      </c>
      <c r="R715" s="143">
        <f t="shared" ref="R715:R725" si="172">Q715*H715</f>
        <v>0</v>
      </c>
      <c r="S715" s="143">
        <v>0</v>
      </c>
      <c r="T715" s="144">
        <f t="shared" ref="T715:T725" si="173">S715*H715</f>
        <v>0</v>
      </c>
      <c r="AR715" s="145" t="s">
        <v>318</v>
      </c>
      <c r="AT715" s="145" t="s">
        <v>313</v>
      </c>
      <c r="AU715" s="145" t="s">
        <v>96</v>
      </c>
      <c r="AY715" s="18" t="s">
        <v>311</v>
      </c>
      <c r="BE715" s="146">
        <f t="shared" ref="BE715:BE725" si="174">IF(N715="základní",J715,0)</f>
        <v>0</v>
      </c>
      <c r="BF715" s="146">
        <f t="shared" ref="BF715:BF725" si="175">IF(N715="snížená",J715,0)</f>
        <v>0</v>
      </c>
      <c r="BG715" s="146">
        <f t="shared" ref="BG715:BG725" si="176">IF(N715="zákl. přenesená",J715,0)</f>
        <v>0</v>
      </c>
      <c r="BH715" s="146">
        <f t="shared" ref="BH715:BH725" si="177">IF(N715="sníž. přenesená",J715,0)</f>
        <v>0</v>
      </c>
      <c r="BI715" s="146">
        <f t="shared" ref="BI715:BI725" si="178">IF(N715="nulová",J715,0)</f>
        <v>0</v>
      </c>
      <c r="BJ715" s="18" t="s">
        <v>88</v>
      </c>
      <c r="BK715" s="146">
        <f t="shared" ref="BK715:BK725" si="179">ROUND(I715*H715,2)</f>
        <v>0</v>
      </c>
      <c r="BL715" s="18" t="s">
        <v>318</v>
      </c>
      <c r="BM715" s="145" t="s">
        <v>9004</v>
      </c>
    </row>
    <row r="716" spans="2:65" s="1" customFormat="1" ht="16.5" customHeight="1" x14ac:dyDescent="0.2">
      <c r="B716" s="34"/>
      <c r="C716" s="134" t="s">
        <v>9005</v>
      </c>
      <c r="D716" s="134" t="s">
        <v>313</v>
      </c>
      <c r="E716" s="135" t="s">
        <v>9006</v>
      </c>
      <c r="F716" s="136" t="s">
        <v>7885</v>
      </c>
      <c r="G716" s="137" t="s">
        <v>2199</v>
      </c>
      <c r="H716" s="138">
        <v>140</v>
      </c>
      <c r="I716" s="139"/>
      <c r="J716" s="140">
        <f t="shared" si="170"/>
        <v>0</v>
      </c>
      <c r="K716" s="136" t="s">
        <v>43</v>
      </c>
      <c r="L716" s="34"/>
      <c r="M716" s="141" t="s">
        <v>43</v>
      </c>
      <c r="N716" s="142" t="s">
        <v>52</v>
      </c>
      <c r="P716" s="143">
        <f t="shared" si="171"/>
        <v>0</v>
      </c>
      <c r="Q716" s="143">
        <v>0</v>
      </c>
      <c r="R716" s="143">
        <f t="shared" si="172"/>
        <v>0</v>
      </c>
      <c r="S716" s="143">
        <v>0</v>
      </c>
      <c r="T716" s="144">
        <f t="shared" si="173"/>
        <v>0</v>
      </c>
      <c r="AR716" s="145" t="s">
        <v>318</v>
      </c>
      <c r="AT716" s="145" t="s">
        <v>313</v>
      </c>
      <c r="AU716" s="145" t="s">
        <v>96</v>
      </c>
      <c r="AY716" s="18" t="s">
        <v>311</v>
      </c>
      <c r="BE716" s="146">
        <f t="shared" si="174"/>
        <v>0</v>
      </c>
      <c r="BF716" s="146">
        <f t="shared" si="175"/>
        <v>0</v>
      </c>
      <c r="BG716" s="146">
        <f t="shared" si="176"/>
        <v>0</v>
      </c>
      <c r="BH716" s="146">
        <f t="shared" si="177"/>
        <v>0</v>
      </c>
      <c r="BI716" s="146">
        <f t="shared" si="178"/>
        <v>0</v>
      </c>
      <c r="BJ716" s="18" t="s">
        <v>88</v>
      </c>
      <c r="BK716" s="146">
        <f t="shared" si="179"/>
        <v>0</v>
      </c>
      <c r="BL716" s="18" t="s">
        <v>318</v>
      </c>
      <c r="BM716" s="145" t="s">
        <v>9007</v>
      </c>
    </row>
    <row r="717" spans="2:65" s="1" customFormat="1" ht="21.75" customHeight="1" x14ac:dyDescent="0.2">
      <c r="B717" s="34"/>
      <c r="C717" s="134" t="s">
        <v>8381</v>
      </c>
      <c r="D717" s="134" t="s">
        <v>313</v>
      </c>
      <c r="E717" s="135" t="s">
        <v>9008</v>
      </c>
      <c r="F717" s="136" t="s">
        <v>8401</v>
      </c>
      <c r="G717" s="137" t="s">
        <v>2109</v>
      </c>
      <c r="H717" s="138">
        <v>1</v>
      </c>
      <c r="I717" s="139"/>
      <c r="J717" s="140">
        <f t="shared" si="170"/>
        <v>0</v>
      </c>
      <c r="K717" s="136" t="s">
        <v>43</v>
      </c>
      <c r="L717" s="34"/>
      <c r="M717" s="141" t="s">
        <v>43</v>
      </c>
      <c r="N717" s="142" t="s">
        <v>52</v>
      </c>
      <c r="P717" s="143">
        <f t="shared" si="171"/>
        <v>0</v>
      </c>
      <c r="Q717" s="143">
        <v>0</v>
      </c>
      <c r="R717" s="143">
        <f t="shared" si="172"/>
        <v>0</v>
      </c>
      <c r="S717" s="143">
        <v>0</v>
      </c>
      <c r="T717" s="144">
        <f t="shared" si="173"/>
        <v>0</v>
      </c>
      <c r="AR717" s="145" t="s">
        <v>318</v>
      </c>
      <c r="AT717" s="145" t="s">
        <v>313</v>
      </c>
      <c r="AU717" s="145" t="s">
        <v>96</v>
      </c>
      <c r="AY717" s="18" t="s">
        <v>311</v>
      </c>
      <c r="BE717" s="146">
        <f t="shared" si="174"/>
        <v>0</v>
      </c>
      <c r="BF717" s="146">
        <f t="shared" si="175"/>
        <v>0</v>
      </c>
      <c r="BG717" s="146">
        <f t="shared" si="176"/>
        <v>0</v>
      </c>
      <c r="BH717" s="146">
        <f t="shared" si="177"/>
        <v>0</v>
      </c>
      <c r="BI717" s="146">
        <f t="shared" si="178"/>
        <v>0</v>
      </c>
      <c r="BJ717" s="18" t="s">
        <v>88</v>
      </c>
      <c r="BK717" s="146">
        <f t="shared" si="179"/>
        <v>0</v>
      </c>
      <c r="BL717" s="18" t="s">
        <v>318</v>
      </c>
      <c r="BM717" s="145" t="s">
        <v>9009</v>
      </c>
    </row>
    <row r="718" spans="2:65" s="1" customFormat="1" ht="21.75" customHeight="1" x14ac:dyDescent="0.2">
      <c r="B718" s="34"/>
      <c r="C718" s="134" t="s">
        <v>9010</v>
      </c>
      <c r="D718" s="134" t="s">
        <v>313</v>
      </c>
      <c r="E718" s="135" t="s">
        <v>9011</v>
      </c>
      <c r="F718" s="136" t="s">
        <v>9012</v>
      </c>
      <c r="G718" s="137" t="s">
        <v>2109</v>
      </c>
      <c r="H718" s="138">
        <v>1</v>
      </c>
      <c r="I718" s="139"/>
      <c r="J718" s="140">
        <f t="shared" si="170"/>
        <v>0</v>
      </c>
      <c r="K718" s="136" t="s">
        <v>43</v>
      </c>
      <c r="L718" s="34"/>
      <c r="M718" s="141" t="s">
        <v>43</v>
      </c>
      <c r="N718" s="142" t="s">
        <v>52</v>
      </c>
      <c r="P718" s="143">
        <f t="shared" si="171"/>
        <v>0</v>
      </c>
      <c r="Q718" s="143">
        <v>0</v>
      </c>
      <c r="R718" s="143">
        <f t="shared" si="172"/>
        <v>0</v>
      </c>
      <c r="S718" s="143">
        <v>0</v>
      </c>
      <c r="T718" s="144">
        <f t="shared" si="173"/>
        <v>0</v>
      </c>
      <c r="AR718" s="145" t="s">
        <v>318</v>
      </c>
      <c r="AT718" s="145" t="s">
        <v>313</v>
      </c>
      <c r="AU718" s="145" t="s">
        <v>96</v>
      </c>
      <c r="AY718" s="18" t="s">
        <v>311</v>
      </c>
      <c r="BE718" s="146">
        <f t="shared" si="174"/>
        <v>0</v>
      </c>
      <c r="BF718" s="146">
        <f t="shared" si="175"/>
        <v>0</v>
      </c>
      <c r="BG718" s="146">
        <f t="shared" si="176"/>
        <v>0</v>
      </c>
      <c r="BH718" s="146">
        <f t="shared" si="177"/>
        <v>0</v>
      </c>
      <c r="BI718" s="146">
        <f t="shared" si="178"/>
        <v>0</v>
      </c>
      <c r="BJ718" s="18" t="s">
        <v>88</v>
      </c>
      <c r="BK718" s="146">
        <f t="shared" si="179"/>
        <v>0</v>
      </c>
      <c r="BL718" s="18" t="s">
        <v>318</v>
      </c>
      <c r="BM718" s="145" t="s">
        <v>9013</v>
      </c>
    </row>
    <row r="719" spans="2:65" s="1" customFormat="1" ht="16.5" customHeight="1" x14ac:dyDescent="0.2">
      <c r="B719" s="34"/>
      <c r="C719" s="134" t="s">
        <v>8384</v>
      </c>
      <c r="D719" s="134" t="s">
        <v>313</v>
      </c>
      <c r="E719" s="135" t="s">
        <v>9014</v>
      </c>
      <c r="F719" s="136" t="s">
        <v>7887</v>
      </c>
      <c r="G719" s="137" t="s">
        <v>2109</v>
      </c>
      <c r="H719" s="138">
        <v>44</v>
      </c>
      <c r="I719" s="139"/>
      <c r="J719" s="140">
        <f t="shared" si="170"/>
        <v>0</v>
      </c>
      <c r="K719" s="136" t="s">
        <v>43</v>
      </c>
      <c r="L719" s="34"/>
      <c r="M719" s="141" t="s">
        <v>43</v>
      </c>
      <c r="N719" s="142" t="s">
        <v>52</v>
      </c>
      <c r="P719" s="143">
        <f t="shared" si="171"/>
        <v>0</v>
      </c>
      <c r="Q719" s="143">
        <v>0</v>
      </c>
      <c r="R719" s="143">
        <f t="shared" si="172"/>
        <v>0</v>
      </c>
      <c r="S719" s="143">
        <v>0</v>
      </c>
      <c r="T719" s="144">
        <f t="shared" si="173"/>
        <v>0</v>
      </c>
      <c r="AR719" s="145" t="s">
        <v>318</v>
      </c>
      <c r="AT719" s="145" t="s">
        <v>313</v>
      </c>
      <c r="AU719" s="145" t="s">
        <v>96</v>
      </c>
      <c r="AY719" s="18" t="s">
        <v>311</v>
      </c>
      <c r="BE719" s="146">
        <f t="shared" si="174"/>
        <v>0</v>
      </c>
      <c r="BF719" s="146">
        <f t="shared" si="175"/>
        <v>0</v>
      </c>
      <c r="BG719" s="146">
        <f t="shared" si="176"/>
        <v>0</v>
      </c>
      <c r="BH719" s="146">
        <f t="shared" si="177"/>
        <v>0</v>
      </c>
      <c r="BI719" s="146">
        <f t="shared" si="178"/>
        <v>0</v>
      </c>
      <c r="BJ719" s="18" t="s">
        <v>88</v>
      </c>
      <c r="BK719" s="146">
        <f t="shared" si="179"/>
        <v>0</v>
      </c>
      <c r="BL719" s="18" t="s">
        <v>318</v>
      </c>
      <c r="BM719" s="145" t="s">
        <v>9015</v>
      </c>
    </row>
    <row r="720" spans="2:65" s="1" customFormat="1" ht="16.5" customHeight="1" x14ac:dyDescent="0.2">
      <c r="B720" s="34"/>
      <c r="C720" s="134" t="s">
        <v>9016</v>
      </c>
      <c r="D720" s="134" t="s">
        <v>313</v>
      </c>
      <c r="E720" s="135" t="s">
        <v>9017</v>
      </c>
      <c r="F720" s="136" t="s">
        <v>9018</v>
      </c>
      <c r="G720" s="137" t="s">
        <v>2109</v>
      </c>
      <c r="H720" s="138">
        <v>5</v>
      </c>
      <c r="I720" s="139"/>
      <c r="J720" s="140">
        <f t="shared" si="170"/>
        <v>0</v>
      </c>
      <c r="K720" s="136" t="s">
        <v>43</v>
      </c>
      <c r="L720" s="34"/>
      <c r="M720" s="141" t="s">
        <v>43</v>
      </c>
      <c r="N720" s="142" t="s">
        <v>52</v>
      </c>
      <c r="P720" s="143">
        <f t="shared" si="171"/>
        <v>0</v>
      </c>
      <c r="Q720" s="143">
        <v>0</v>
      </c>
      <c r="R720" s="143">
        <f t="shared" si="172"/>
        <v>0</v>
      </c>
      <c r="S720" s="143">
        <v>0</v>
      </c>
      <c r="T720" s="144">
        <f t="shared" si="173"/>
        <v>0</v>
      </c>
      <c r="AR720" s="145" t="s">
        <v>318</v>
      </c>
      <c r="AT720" s="145" t="s">
        <v>313</v>
      </c>
      <c r="AU720" s="145" t="s">
        <v>96</v>
      </c>
      <c r="AY720" s="18" t="s">
        <v>311</v>
      </c>
      <c r="BE720" s="146">
        <f t="shared" si="174"/>
        <v>0</v>
      </c>
      <c r="BF720" s="146">
        <f t="shared" si="175"/>
        <v>0</v>
      </c>
      <c r="BG720" s="146">
        <f t="shared" si="176"/>
        <v>0</v>
      </c>
      <c r="BH720" s="146">
        <f t="shared" si="177"/>
        <v>0</v>
      </c>
      <c r="BI720" s="146">
        <f t="shared" si="178"/>
        <v>0</v>
      </c>
      <c r="BJ720" s="18" t="s">
        <v>88</v>
      </c>
      <c r="BK720" s="146">
        <f t="shared" si="179"/>
        <v>0</v>
      </c>
      <c r="BL720" s="18" t="s">
        <v>318</v>
      </c>
      <c r="BM720" s="145" t="s">
        <v>9019</v>
      </c>
    </row>
    <row r="721" spans="2:65" s="1" customFormat="1" ht="16.5" customHeight="1" x14ac:dyDescent="0.2">
      <c r="B721" s="34"/>
      <c r="C721" s="134" t="s">
        <v>8386</v>
      </c>
      <c r="D721" s="134" t="s">
        <v>313</v>
      </c>
      <c r="E721" s="135" t="s">
        <v>9020</v>
      </c>
      <c r="F721" s="136" t="s">
        <v>9021</v>
      </c>
      <c r="G721" s="137" t="s">
        <v>2109</v>
      </c>
      <c r="H721" s="138">
        <v>1</v>
      </c>
      <c r="I721" s="139"/>
      <c r="J721" s="140">
        <f t="shared" si="170"/>
        <v>0</v>
      </c>
      <c r="K721" s="136" t="s">
        <v>43</v>
      </c>
      <c r="L721" s="34"/>
      <c r="M721" s="141" t="s">
        <v>43</v>
      </c>
      <c r="N721" s="142" t="s">
        <v>52</v>
      </c>
      <c r="P721" s="143">
        <f t="shared" si="171"/>
        <v>0</v>
      </c>
      <c r="Q721" s="143">
        <v>0</v>
      </c>
      <c r="R721" s="143">
        <f t="shared" si="172"/>
        <v>0</v>
      </c>
      <c r="S721" s="143">
        <v>0</v>
      </c>
      <c r="T721" s="144">
        <f t="shared" si="173"/>
        <v>0</v>
      </c>
      <c r="AR721" s="145" t="s">
        <v>318</v>
      </c>
      <c r="AT721" s="145" t="s">
        <v>313</v>
      </c>
      <c r="AU721" s="145" t="s">
        <v>96</v>
      </c>
      <c r="AY721" s="18" t="s">
        <v>311</v>
      </c>
      <c r="BE721" s="146">
        <f t="shared" si="174"/>
        <v>0</v>
      </c>
      <c r="BF721" s="146">
        <f t="shared" si="175"/>
        <v>0</v>
      </c>
      <c r="BG721" s="146">
        <f t="shared" si="176"/>
        <v>0</v>
      </c>
      <c r="BH721" s="146">
        <f t="shared" si="177"/>
        <v>0</v>
      </c>
      <c r="BI721" s="146">
        <f t="shared" si="178"/>
        <v>0</v>
      </c>
      <c r="BJ721" s="18" t="s">
        <v>88</v>
      </c>
      <c r="BK721" s="146">
        <f t="shared" si="179"/>
        <v>0</v>
      </c>
      <c r="BL721" s="18" t="s">
        <v>318</v>
      </c>
      <c r="BM721" s="145" t="s">
        <v>9022</v>
      </c>
    </row>
    <row r="722" spans="2:65" s="1" customFormat="1" ht="21.75" customHeight="1" x14ac:dyDescent="0.2">
      <c r="B722" s="34"/>
      <c r="C722" s="134" t="s">
        <v>9023</v>
      </c>
      <c r="D722" s="134" t="s">
        <v>313</v>
      </c>
      <c r="E722" s="135" t="s">
        <v>9024</v>
      </c>
      <c r="F722" s="136" t="s">
        <v>8225</v>
      </c>
      <c r="G722" s="137" t="s">
        <v>2109</v>
      </c>
      <c r="H722" s="138">
        <v>3</v>
      </c>
      <c r="I722" s="139"/>
      <c r="J722" s="140">
        <f t="shared" si="170"/>
        <v>0</v>
      </c>
      <c r="K722" s="136" t="s">
        <v>43</v>
      </c>
      <c r="L722" s="34"/>
      <c r="M722" s="141" t="s">
        <v>43</v>
      </c>
      <c r="N722" s="142" t="s">
        <v>52</v>
      </c>
      <c r="P722" s="143">
        <f t="shared" si="171"/>
        <v>0</v>
      </c>
      <c r="Q722" s="143">
        <v>0</v>
      </c>
      <c r="R722" s="143">
        <f t="shared" si="172"/>
        <v>0</v>
      </c>
      <c r="S722" s="143">
        <v>0</v>
      </c>
      <c r="T722" s="144">
        <f t="shared" si="173"/>
        <v>0</v>
      </c>
      <c r="AR722" s="145" t="s">
        <v>318</v>
      </c>
      <c r="AT722" s="145" t="s">
        <v>313</v>
      </c>
      <c r="AU722" s="145" t="s">
        <v>96</v>
      </c>
      <c r="AY722" s="18" t="s">
        <v>311</v>
      </c>
      <c r="BE722" s="146">
        <f t="shared" si="174"/>
        <v>0</v>
      </c>
      <c r="BF722" s="146">
        <f t="shared" si="175"/>
        <v>0</v>
      </c>
      <c r="BG722" s="146">
        <f t="shared" si="176"/>
        <v>0</v>
      </c>
      <c r="BH722" s="146">
        <f t="shared" si="177"/>
        <v>0</v>
      </c>
      <c r="BI722" s="146">
        <f t="shared" si="178"/>
        <v>0</v>
      </c>
      <c r="BJ722" s="18" t="s">
        <v>88</v>
      </c>
      <c r="BK722" s="146">
        <f t="shared" si="179"/>
        <v>0</v>
      </c>
      <c r="BL722" s="18" t="s">
        <v>318</v>
      </c>
      <c r="BM722" s="145" t="s">
        <v>9025</v>
      </c>
    </row>
    <row r="723" spans="2:65" s="1" customFormat="1" ht="21.75" customHeight="1" x14ac:dyDescent="0.2">
      <c r="B723" s="34"/>
      <c r="C723" s="134" t="s">
        <v>8391</v>
      </c>
      <c r="D723" s="134" t="s">
        <v>313</v>
      </c>
      <c r="E723" s="135" t="s">
        <v>9026</v>
      </c>
      <c r="F723" s="136" t="s">
        <v>9027</v>
      </c>
      <c r="G723" s="137" t="s">
        <v>2033</v>
      </c>
      <c r="H723" s="138">
        <v>3</v>
      </c>
      <c r="I723" s="139"/>
      <c r="J723" s="140">
        <f t="shared" si="170"/>
        <v>0</v>
      </c>
      <c r="K723" s="136" t="s">
        <v>43</v>
      </c>
      <c r="L723" s="34"/>
      <c r="M723" s="141" t="s">
        <v>43</v>
      </c>
      <c r="N723" s="142" t="s">
        <v>52</v>
      </c>
      <c r="P723" s="143">
        <f t="shared" si="171"/>
        <v>0</v>
      </c>
      <c r="Q723" s="143">
        <v>0</v>
      </c>
      <c r="R723" s="143">
        <f t="shared" si="172"/>
        <v>0</v>
      </c>
      <c r="S723" s="143">
        <v>0</v>
      </c>
      <c r="T723" s="144">
        <f t="shared" si="173"/>
        <v>0</v>
      </c>
      <c r="AR723" s="145" t="s">
        <v>318</v>
      </c>
      <c r="AT723" s="145" t="s">
        <v>313</v>
      </c>
      <c r="AU723" s="145" t="s">
        <v>96</v>
      </c>
      <c r="AY723" s="18" t="s">
        <v>311</v>
      </c>
      <c r="BE723" s="146">
        <f t="shared" si="174"/>
        <v>0</v>
      </c>
      <c r="BF723" s="146">
        <f t="shared" si="175"/>
        <v>0</v>
      </c>
      <c r="BG723" s="146">
        <f t="shared" si="176"/>
        <v>0</v>
      </c>
      <c r="BH723" s="146">
        <f t="shared" si="177"/>
        <v>0</v>
      </c>
      <c r="BI723" s="146">
        <f t="shared" si="178"/>
        <v>0</v>
      </c>
      <c r="BJ723" s="18" t="s">
        <v>88</v>
      </c>
      <c r="BK723" s="146">
        <f t="shared" si="179"/>
        <v>0</v>
      </c>
      <c r="BL723" s="18" t="s">
        <v>318</v>
      </c>
      <c r="BM723" s="145" t="s">
        <v>9028</v>
      </c>
    </row>
    <row r="724" spans="2:65" s="1" customFormat="1" ht="49.15" customHeight="1" x14ac:dyDescent="0.2">
      <c r="B724" s="34"/>
      <c r="C724" s="134" t="s">
        <v>9029</v>
      </c>
      <c r="D724" s="134" t="s">
        <v>313</v>
      </c>
      <c r="E724" s="135" t="s">
        <v>9030</v>
      </c>
      <c r="F724" s="136" t="s">
        <v>9031</v>
      </c>
      <c r="G724" s="137" t="s">
        <v>2033</v>
      </c>
      <c r="H724" s="138">
        <v>8</v>
      </c>
      <c r="I724" s="139"/>
      <c r="J724" s="140">
        <f t="shared" si="170"/>
        <v>0</v>
      </c>
      <c r="K724" s="136" t="s">
        <v>43</v>
      </c>
      <c r="L724" s="34"/>
      <c r="M724" s="141" t="s">
        <v>43</v>
      </c>
      <c r="N724" s="142" t="s">
        <v>52</v>
      </c>
      <c r="P724" s="143">
        <f t="shared" si="171"/>
        <v>0</v>
      </c>
      <c r="Q724" s="143">
        <v>0</v>
      </c>
      <c r="R724" s="143">
        <f t="shared" si="172"/>
        <v>0</v>
      </c>
      <c r="S724" s="143">
        <v>0</v>
      </c>
      <c r="T724" s="144">
        <f t="shared" si="173"/>
        <v>0</v>
      </c>
      <c r="AR724" s="145" t="s">
        <v>318</v>
      </c>
      <c r="AT724" s="145" t="s">
        <v>313</v>
      </c>
      <c r="AU724" s="145" t="s">
        <v>96</v>
      </c>
      <c r="AY724" s="18" t="s">
        <v>311</v>
      </c>
      <c r="BE724" s="146">
        <f t="shared" si="174"/>
        <v>0</v>
      </c>
      <c r="BF724" s="146">
        <f t="shared" si="175"/>
        <v>0</v>
      </c>
      <c r="BG724" s="146">
        <f t="shared" si="176"/>
        <v>0</v>
      </c>
      <c r="BH724" s="146">
        <f t="shared" si="177"/>
        <v>0</v>
      </c>
      <c r="BI724" s="146">
        <f t="shared" si="178"/>
        <v>0</v>
      </c>
      <c r="BJ724" s="18" t="s">
        <v>88</v>
      </c>
      <c r="BK724" s="146">
        <f t="shared" si="179"/>
        <v>0</v>
      </c>
      <c r="BL724" s="18" t="s">
        <v>318</v>
      </c>
      <c r="BM724" s="145" t="s">
        <v>9032</v>
      </c>
    </row>
    <row r="725" spans="2:65" s="1" customFormat="1" ht="24.2" customHeight="1" x14ac:dyDescent="0.2">
      <c r="B725" s="34"/>
      <c r="C725" s="134" t="s">
        <v>8394</v>
      </c>
      <c r="D725" s="134" t="s">
        <v>313</v>
      </c>
      <c r="E725" s="135" t="s">
        <v>9033</v>
      </c>
      <c r="F725" s="136" t="s">
        <v>8467</v>
      </c>
      <c r="G725" s="137" t="s">
        <v>2033</v>
      </c>
      <c r="H725" s="138">
        <v>4</v>
      </c>
      <c r="I725" s="139"/>
      <c r="J725" s="140">
        <f t="shared" si="170"/>
        <v>0</v>
      </c>
      <c r="K725" s="136" t="s">
        <v>43</v>
      </c>
      <c r="L725" s="34"/>
      <c r="M725" s="141" t="s">
        <v>43</v>
      </c>
      <c r="N725" s="142" t="s">
        <v>52</v>
      </c>
      <c r="P725" s="143">
        <f t="shared" si="171"/>
        <v>0</v>
      </c>
      <c r="Q725" s="143">
        <v>0</v>
      </c>
      <c r="R725" s="143">
        <f t="shared" si="172"/>
        <v>0</v>
      </c>
      <c r="S725" s="143">
        <v>0</v>
      </c>
      <c r="T725" s="144">
        <f t="shared" si="173"/>
        <v>0</v>
      </c>
      <c r="AR725" s="145" t="s">
        <v>318</v>
      </c>
      <c r="AT725" s="145" t="s">
        <v>313</v>
      </c>
      <c r="AU725" s="145" t="s">
        <v>96</v>
      </c>
      <c r="AY725" s="18" t="s">
        <v>311</v>
      </c>
      <c r="BE725" s="146">
        <f t="shared" si="174"/>
        <v>0</v>
      </c>
      <c r="BF725" s="146">
        <f t="shared" si="175"/>
        <v>0</v>
      </c>
      <c r="BG725" s="146">
        <f t="shared" si="176"/>
        <v>0</v>
      </c>
      <c r="BH725" s="146">
        <f t="shared" si="177"/>
        <v>0</v>
      </c>
      <c r="BI725" s="146">
        <f t="shared" si="178"/>
        <v>0</v>
      </c>
      <c r="BJ725" s="18" t="s">
        <v>88</v>
      </c>
      <c r="BK725" s="146">
        <f t="shared" si="179"/>
        <v>0</v>
      </c>
      <c r="BL725" s="18" t="s">
        <v>318</v>
      </c>
      <c r="BM725" s="145" t="s">
        <v>9034</v>
      </c>
    </row>
    <row r="726" spans="2:65" s="1" customFormat="1" ht="19.5" x14ac:dyDescent="0.2">
      <c r="B726" s="34"/>
      <c r="D726" s="152" t="s">
        <v>668</v>
      </c>
      <c r="F726" s="182" t="s">
        <v>9035</v>
      </c>
      <c r="I726" s="149"/>
      <c r="L726" s="34"/>
      <c r="M726" s="150"/>
      <c r="T726" s="55"/>
      <c r="AT726" s="18" t="s">
        <v>668</v>
      </c>
      <c r="AU726" s="18" t="s">
        <v>96</v>
      </c>
    </row>
    <row r="727" spans="2:65" s="1" customFormat="1" ht="24.2" customHeight="1" x14ac:dyDescent="0.2">
      <c r="B727" s="34"/>
      <c r="C727" s="134" t="s">
        <v>9036</v>
      </c>
      <c r="D727" s="134" t="s">
        <v>313</v>
      </c>
      <c r="E727" s="135" t="s">
        <v>9037</v>
      </c>
      <c r="F727" s="136" t="s">
        <v>9038</v>
      </c>
      <c r="G727" s="137" t="s">
        <v>2033</v>
      </c>
      <c r="H727" s="138">
        <v>120</v>
      </c>
      <c r="I727" s="139"/>
      <c r="J727" s="140">
        <f>ROUND(I727*H727,2)</f>
        <v>0</v>
      </c>
      <c r="K727" s="136" t="s">
        <v>43</v>
      </c>
      <c r="L727" s="34"/>
      <c r="M727" s="141" t="s">
        <v>43</v>
      </c>
      <c r="N727" s="142" t="s">
        <v>52</v>
      </c>
      <c r="P727" s="143">
        <f>O727*H727</f>
        <v>0</v>
      </c>
      <c r="Q727" s="143">
        <v>0</v>
      </c>
      <c r="R727" s="143">
        <f>Q727*H727</f>
        <v>0</v>
      </c>
      <c r="S727" s="143">
        <v>0</v>
      </c>
      <c r="T727" s="144">
        <f>S727*H727</f>
        <v>0</v>
      </c>
      <c r="AR727" s="145" t="s">
        <v>318</v>
      </c>
      <c r="AT727" s="145" t="s">
        <v>313</v>
      </c>
      <c r="AU727" s="145" t="s">
        <v>96</v>
      </c>
      <c r="AY727" s="18" t="s">
        <v>311</v>
      </c>
      <c r="BE727" s="146">
        <f>IF(N727="základní",J727,0)</f>
        <v>0</v>
      </c>
      <c r="BF727" s="146">
        <f>IF(N727="snížená",J727,0)</f>
        <v>0</v>
      </c>
      <c r="BG727" s="146">
        <f>IF(N727="zákl. přenesená",J727,0)</f>
        <v>0</v>
      </c>
      <c r="BH727" s="146">
        <f>IF(N727="sníž. přenesená",J727,0)</f>
        <v>0</v>
      </c>
      <c r="BI727" s="146">
        <f>IF(N727="nulová",J727,0)</f>
        <v>0</v>
      </c>
      <c r="BJ727" s="18" t="s">
        <v>88</v>
      </c>
      <c r="BK727" s="146">
        <f>ROUND(I727*H727,2)</f>
        <v>0</v>
      </c>
      <c r="BL727" s="18" t="s">
        <v>318</v>
      </c>
      <c r="BM727" s="145" t="s">
        <v>9039</v>
      </c>
    </row>
    <row r="728" spans="2:65" s="1" customFormat="1" ht="19.5" x14ac:dyDescent="0.2">
      <c r="B728" s="34"/>
      <c r="D728" s="152" t="s">
        <v>668</v>
      </c>
      <c r="F728" s="182" t="s">
        <v>8477</v>
      </c>
      <c r="I728" s="149"/>
      <c r="L728" s="34"/>
      <c r="M728" s="150"/>
      <c r="T728" s="55"/>
      <c r="AT728" s="18" t="s">
        <v>668</v>
      </c>
      <c r="AU728" s="18" t="s">
        <v>96</v>
      </c>
    </row>
    <row r="729" spans="2:65" s="1" customFormat="1" ht="24.2" customHeight="1" x14ac:dyDescent="0.2">
      <c r="B729" s="34"/>
      <c r="C729" s="134" t="s">
        <v>8396</v>
      </c>
      <c r="D729" s="134" t="s">
        <v>313</v>
      </c>
      <c r="E729" s="135" t="s">
        <v>9040</v>
      </c>
      <c r="F729" s="136" t="s">
        <v>8483</v>
      </c>
      <c r="G729" s="137" t="s">
        <v>2033</v>
      </c>
      <c r="H729" s="138">
        <v>1</v>
      </c>
      <c r="I729" s="139"/>
      <c r="J729" s="140">
        <f>ROUND(I729*H729,2)</f>
        <v>0</v>
      </c>
      <c r="K729" s="136" t="s">
        <v>43</v>
      </c>
      <c r="L729" s="34"/>
      <c r="M729" s="141" t="s">
        <v>43</v>
      </c>
      <c r="N729" s="142" t="s">
        <v>52</v>
      </c>
      <c r="P729" s="143">
        <f>O729*H729</f>
        <v>0</v>
      </c>
      <c r="Q729" s="143">
        <v>0</v>
      </c>
      <c r="R729" s="143">
        <f>Q729*H729</f>
        <v>0</v>
      </c>
      <c r="S729" s="143">
        <v>0</v>
      </c>
      <c r="T729" s="144">
        <f>S729*H729</f>
        <v>0</v>
      </c>
      <c r="AR729" s="145" t="s">
        <v>318</v>
      </c>
      <c r="AT729" s="145" t="s">
        <v>313</v>
      </c>
      <c r="AU729" s="145" t="s">
        <v>96</v>
      </c>
      <c r="AY729" s="18" t="s">
        <v>311</v>
      </c>
      <c r="BE729" s="146">
        <f>IF(N729="základní",J729,0)</f>
        <v>0</v>
      </c>
      <c r="BF729" s="146">
        <f>IF(N729="snížená",J729,0)</f>
        <v>0</v>
      </c>
      <c r="BG729" s="146">
        <f>IF(N729="zákl. přenesená",J729,0)</f>
        <v>0</v>
      </c>
      <c r="BH729" s="146">
        <f>IF(N729="sníž. přenesená",J729,0)</f>
        <v>0</v>
      </c>
      <c r="BI729" s="146">
        <f>IF(N729="nulová",J729,0)</f>
        <v>0</v>
      </c>
      <c r="BJ729" s="18" t="s">
        <v>88</v>
      </c>
      <c r="BK729" s="146">
        <f>ROUND(I729*H729,2)</f>
        <v>0</v>
      </c>
      <c r="BL729" s="18" t="s">
        <v>318</v>
      </c>
      <c r="BM729" s="145" t="s">
        <v>9041</v>
      </c>
    </row>
    <row r="730" spans="2:65" s="1" customFormat="1" ht="24.2" customHeight="1" x14ac:dyDescent="0.2">
      <c r="B730" s="34"/>
      <c r="C730" s="134" t="s">
        <v>9042</v>
      </c>
      <c r="D730" s="134" t="s">
        <v>313</v>
      </c>
      <c r="E730" s="135" t="s">
        <v>9043</v>
      </c>
      <c r="F730" s="136" t="s">
        <v>7900</v>
      </c>
      <c r="G730" s="137" t="s">
        <v>2033</v>
      </c>
      <c r="H730" s="138">
        <v>6</v>
      </c>
      <c r="I730" s="139"/>
      <c r="J730" s="140">
        <f>ROUND(I730*H730,2)</f>
        <v>0</v>
      </c>
      <c r="K730" s="136" t="s">
        <v>43</v>
      </c>
      <c r="L730" s="34"/>
      <c r="M730" s="141" t="s">
        <v>43</v>
      </c>
      <c r="N730" s="142" t="s">
        <v>52</v>
      </c>
      <c r="P730" s="143">
        <f>O730*H730</f>
        <v>0</v>
      </c>
      <c r="Q730" s="143">
        <v>0</v>
      </c>
      <c r="R730" s="143">
        <f>Q730*H730</f>
        <v>0</v>
      </c>
      <c r="S730" s="143">
        <v>0</v>
      </c>
      <c r="T730" s="144">
        <f>S730*H730</f>
        <v>0</v>
      </c>
      <c r="AR730" s="145" t="s">
        <v>318</v>
      </c>
      <c r="AT730" s="145" t="s">
        <v>313</v>
      </c>
      <c r="AU730" s="145" t="s">
        <v>96</v>
      </c>
      <c r="AY730" s="18" t="s">
        <v>311</v>
      </c>
      <c r="BE730" s="146">
        <f>IF(N730="základní",J730,0)</f>
        <v>0</v>
      </c>
      <c r="BF730" s="146">
        <f>IF(N730="snížená",J730,0)</f>
        <v>0</v>
      </c>
      <c r="BG730" s="146">
        <f>IF(N730="zákl. přenesená",J730,0)</f>
        <v>0</v>
      </c>
      <c r="BH730" s="146">
        <f>IF(N730="sníž. přenesená",J730,0)</f>
        <v>0</v>
      </c>
      <c r="BI730" s="146">
        <f>IF(N730="nulová",J730,0)</f>
        <v>0</v>
      </c>
      <c r="BJ730" s="18" t="s">
        <v>88</v>
      </c>
      <c r="BK730" s="146">
        <f>ROUND(I730*H730,2)</f>
        <v>0</v>
      </c>
      <c r="BL730" s="18" t="s">
        <v>318</v>
      </c>
      <c r="BM730" s="145" t="s">
        <v>9044</v>
      </c>
    </row>
    <row r="731" spans="2:65" s="11" customFormat="1" ht="22.9" customHeight="1" x14ac:dyDescent="0.2">
      <c r="B731" s="122"/>
      <c r="D731" s="123" t="s">
        <v>80</v>
      </c>
      <c r="E731" s="132" t="s">
        <v>8047</v>
      </c>
      <c r="F731" s="132" t="s">
        <v>8048</v>
      </c>
      <c r="I731" s="125"/>
      <c r="J731" s="133">
        <f>BK731</f>
        <v>0</v>
      </c>
      <c r="L731" s="122"/>
      <c r="M731" s="127"/>
      <c r="P731" s="128">
        <f>P732</f>
        <v>0</v>
      </c>
      <c r="R731" s="128">
        <f>R732</f>
        <v>0</v>
      </c>
      <c r="T731" s="129">
        <f>T732</f>
        <v>0</v>
      </c>
      <c r="AR731" s="123" t="s">
        <v>88</v>
      </c>
      <c r="AT731" s="130" t="s">
        <v>80</v>
      </c>
      <c r="AU731" s="130" t="s">
        <v>88</v>
      </c>
      <c r="AY731" s="123" t="s">
        <v>311</v>
      </c>
      <c r="BK731" s="131">
        <f>BK732</f>
        <v>0</v>
      </c>
    </row>
    <row r="732" spans="2:65" s="1" customFormat="1" ht="16.5" customHeight="1" x14ac:dyDescent="0.2">
      <c r="B732" s="34"/>
      <c r="C732" s="134" t="s">
        <v>8399</v>
      </c>
      <c r="D732" s="134" t="s">
        <v>313</v>
      </c>
      <c r="E732" s="135" t="s">
        <v>9045</v>
      </c>
      <c r="F732" s="136" t="s">
        <v>7903</v>
      </c>
      <c r="G732" s="137" t="s">
        <v>2109</v>
      </c>
      <c r="H732" s="138">
        <v>55</v>
      </c>
      <c r="I732" s="139"/>
      <c r="J732" s="140">
        <f>ROUND(I732*H732,2)</f>
        <v>0</v>
      </c>
      <c r="K732" s="136" t="s">
        <v>43</v>
      </c>
      <c r="L732" s="34"/>
      <c r="M732" s="141" t="s">
        <v>43</v>
      </c>
      <c r="N732" s="142" t="s">
        <v>52</v>
      </c>
      <c r="P732" s="143">
        <f>O732*H732</f>
        <v>0</v>
      </c>
      <c r="Q732" s="143">
        <v>0</v>
      </c>
      <c r="R732" s="143">
        <f>Q732*H732</f>
        <v>0</v>
      </c>
      <c r="S732" s="143">
        <v>0</v>
      </c>
      <c r="T732" s="144">
        <f>S732*H732</f>
        <v>0</v>
      </c>
      <c r="AR732" s="145" t="s">
        <v>318</v>
      </c>
      <c r="AT732" s="145" t="s">
        <v>313</v>
      </c>
      <c r="AU732" s="145" t="s">
        <v>90</v>
      </c>
      <c r="AY732" s="18" t="s">
        <v>311</v>
      </c>
      <c r="BE732" s="146">
        <f>IF(N732="základní",J732,0)</f>
        <v>0</v>
      </c>
      <c r="BF732" s="146">
        <f>IF(N732="snížená",J732,0)</f>
        <v>0</v>
      </c>
      <c r="BG732" s="146">
        <f>IF(N732="zákl. přenesená",J732,0)</f>
        <v>0</v>
      </c>
      <c r="BH732" s="146">
        <f>IF(N732="sníž. přenesená",J732,0)</f>
        <v>0</v>
      </c>
      <c r="BI732" s="146">
        <f>IF(N732="nulová",J732,0)</f>
        <v>0</v>
      </c>
      <c r="BJ732" s="18" t="s">
        <v>88</v>
      </c>
      <c r="BK732" s="146">
        <f>ROUND(I732*H732,2)</f>
        <v>0</v>
      </c>
      <c r="BL732" s="18" t="s">
        <v>318</v>
      </c>
      <c r="BM732" s="145" t="s">
        <v>9046</v>
      </c>
    </row>
    <row r="733" spans="2:65" s="11" customFormat="1" ht="22.9" customHeight="1" x14ac:dyDescent="0.2">
      <c r="B733" s="122"/>
      <c r="D733" s="123" t="s">
        <v>80</v>
      </c>
      <c r="E733" s="132" t="s">
        <v>7398</v>
      </c>
      <c r="F733" s="132" t="s">
        <v>2095</v>
      </c>
      <c r="I733" s="125"/>
      <c r="J733" s="133">
        <f>BK733</f>
        <v>0</v>
      </c>
      <c r="L733" s="122"/>
      <c r="M733" s="127"/>
      <c r="P733" s="128">
        <f>SUM(P734:P736)</f>
        <v>0</v>
      </c>
      <c r="R733" s="128">
        <f>SUM(R734:R736)</f>
        <v>0</v>
      </c>
      <c r="T733" s="129">
        <f>SUM(T734:T736)</f>
        <v>0</v>
      </c>
      <c r="AR733" s="123" t="s">
        <v>88</v>
      </c>
      <c r="AT733" s="130" t="s">
        <v>80</v>
      </c>
      <c r="AU733" s="130" t="s">
        <v>88</v>
      </c>
      <c r="AY733" s="123" t="s">
        <v>311</v>
      </c>
      <c r="BK733" s="131">
        <f>SUM(BK734:BK736)</f>
        <v>0</v>
      </c>
    </row>
    <row r="734" spans="2:65" s="1" customFormat="1" ht="24.2" customHeight="1" x14ac:dyDescent="0.2">
      <c r="B734" s="34"/>
      <c r="C734" s="134" t="s">
        <v>9047</v>
      </c>
      <c r="D734" s="134" t="s">
        <v>313</v>
      </c>
      <c r="E734" s="135" t="s">
        <v>9048</v>
      </c>
      <c r="F734" s="136" t="s">
        <v>7905</v>
      </c>
      <c r="G734" s="137" t="s">
        <v>2033</v>
      </c>
      <c r="H734" s="138">
        <v>1</v>
      </c>
      <c r="I734" s="139"/>
      <c r="J734" s="140">
        <f>ROUND(I734*H734,2)</f>
        <v>0</v>
      </c>
      <c r="K734" s="136" t="s">
        <v>43</v>
      </c>
      <c r="L734" s="34"/>
      <c r="M734" s="141" t="s">
        <v>43</v>
      </c>
      <c r="N734" s="142" t="s">
        <v>52</v>
      </c>
      <c r="P734" s="143">
        <f>O734*H734</f>
        <v>0</v>
      </c>
      <c r="Q734" s="143">
        <v>0</v>
      </c>
      <c r="R734" s="143">
        <f>Q734*H734</f>
        <v>0</v>
      </c>
      <c r="S734" s="143">
        <v>0</v>
      </c>
      <c r="T734" s="144">
        <f>S734*H734</f>
        <v>0</v>
      </c>
      <c r="AR734" s="145" t="s">
        <v>318</v>
      </c>
      <c r="AT734" s="145" t="s">
        <v>313</v>
      </c>
      <c r="AU734" s="145" t="s">
        <v>90</v>
      </c>
      <c r="AY734" s="18" t="s">
        <v>311</v>
      </c>
      <c r="BE734" s="146">
        <f>IF(N734="základní",J734,0)</f>
        <v>0</v>
      </c>
      <c r="BF734" s="146">
        <f>IF(N734="snížená",J734,0)</f>
        <v>0</v>
      </c>
      <c r="BG734" s="146">
        <f>IF(N734="zákl. přenesená",J734,0)</f>
        <v>0</v>
      </c>
      <c r="BH734" s="146">
        <f>IF(N734="sníž. přenesená",J734,0)</f>
        <v>0</v>
      </c>
      <c r="BI734" s="146">
        <f>IF(N734="nulová",J734,0)</f>
        <v>0</v>
      </c>
      <c r="BJ734" s="18" t="s">
        <v>88</v>
      </c>
      <c r="BK734" s="146">
        <f>ROUND(I734*H734,2)</f>
        <v>0</v>
      </c>
      <c r="BL734" s="18" t="s">
        <v>318</v>
      </c>
      <c r="BM734" s="145" t="s">
        <v>9049</v>
      </c>
    </row>
    <row r="735" spans="2:65" s="1" customFormat="1" ht="24.2" customHeight="1" x14ac:dyDescent="0.2">
      <c r="B735" s="34"/>
      <c r="C735" s="134" t="s">
        <v>8402</v>
      </c>
      <c r="D735" s="134" t="s">
        <v>313</v>
      </c>
      <c r="E735" s="135" t="s">
        <v>9050</v>
      </c>
      <c r="F735" s="136" t="s">
        <v>7907</v>
      </c>
      <c r="G735" s="137" t="s">
        <v>2033</v>
      </c>
      <c r="H735" s="138">
        <v>1</v>
      </c>
      <c r="I735" s="139"/>
      <c r="J735" s="140">
        <f>ROUND(I735*H735,2)</f>
        <v>0</v>
      </c>
      <c r="K735" s="136" t="s">
        <v>43</v>
      </c>
      <c r="L735" s="34"/>
      <c r="M735" s="141" t="s">
        <v>43</v>
      </c>
      <c r="N735" s="142" t="s">
        <v>52</v>
      </c>
      <c r="P735" s="143">
        <f>O735*H735</f>
        <v>0</v>
      </c>
      <c r="Q735" s="143">
        <v>0</v>
      </c>
      <c r="R735" s="143">
        <f>Q735*H735</f>
        <v>0</v>
      </c>
      <c r="S735" s="143">
        <v>0</v>
      </c>
      <c r="T735" s="144">
        <f>S735*H735</f>
        <v>0</v>
      </c>
      <c r="AR735" s="145" t="s">
        <v>318</v>
      </c>
      <c r="AT735" s="145" t="s">
        <v>313</v>
      </c>
      <c r="AU735" s="145" t="s">
        <v>90</v>
      </c>
      <c r="AY735" s="18" t="s">
        <v>311</v>
      </c>
      <c r="BE735" s="146">
        <f>IF(N735="základní",J735,0)</f>
        <v>0</v>
      </c>
      <c r="BF735" s="146">
        <f>IF(N735="snížená",J735,0)</f>
        <v>0</v>
      </c>
      <c r="BG735" s="146">
        <f>IF(N735="zákl. přenesená",J735,0)</f>
        <v>0</v>
      </c>
      <c r="BH735" s="146">
        <f>IF(N735="sníž. přenesená",J735,0)</f>
        <v>0</v>
      </c>
      <c r="BI735" s="146">
        <f>IF(N735="nulová",J735,0)</f>
        <v>0</v>
      </c>
      <c r="BJ735" s="18" t="s">
        <v>88</v>
      </c>
      <c r="BK735" s="146">
        <f>ROUND(I735*H735,2)</f>
        <v>0</v>
      </c>
      <c r="BL735" s="18" t="s">
        <v>318</v>
      </c>
      <c r="BM735" s="145" t="s">
        <v>9051</v>
      </c>
    </row>
    <row r="736" spans="2:65" s="1" customFormat="1" ht="16.5" customHeight="1" x14ac:dyDescent="0.2">
      <c r="B736" s="34"/>
      <c r="C736" s="134" t="s">
        <v>9052</v>
      </c>
      <c r="D736" s="134" t="s">
        <v>313</v>
      </c>
      <c r="E736" s="135" t="s">
        <v>9053</v>
      </c>
      <c r="F736" s="136" t="s">
        <v>9054</v>
      </c>
      <c r="G736" s="137" t="s">
        <v>250</v>
      </c>
      <c r="H736" s="138">
        <v>18</v>
      </c>
      <c r="I736" s="139"/>
      <c r="J736" s="140">
        <f>ROUND(I736*H736,2)</f>
        <v>0</v>
      </c>
      <c r="K736" s="136" t="s">
        <v>43</v>
      </c>
      <c r="L736" s="34"/>
      <c r="M736" s="141" t="s">
        <v>43</v>
      </c>
      <c r="N736" s="142" t="s">
        <v>52</v>
      </c>
      <c r="P736" s="143">
        <f>O736*H736</f>
        <v>0</v>
      </c>
      <c r="Q736" s="143">
        <v>0</v>
      </c>
      <c r="R736" s="143">
        <f>Q736*H736</f>
        <v>0</v>
      </c>
      <c r="S736" s="143">
        <v>0</v>
      </c>
      <c r="T736" s="144">
        <f>S736*H736</f>
        <v>0</v>
      </c>
      <c r="AR736" s="145" t="s">
        <v>318</v>
      </c>
      <c r="AT736" s="145" t="s">
        <v>313</v>
      </c>
      <c r="AU736" s="145" t="s">
        <v>90</v>
      </c>
      <c r="AY736" s="18" t="s">
        <v>311</v>
      </c>
      <c r="BE736" s="146">
        <f>IF(N736="základní",J736,0)</f>
        <v>0</v>
      </c>
      <c r="BF736" s="146">
        <f>IF(N736="snížená",J736,0)</f>
        <v>0</v>
      </c>
      <c r="BG736" s="146">
        <f>IF(N736="zákl. přenesená",J736,0)</f>
        <v>0</v>
      </c>
      <c r="BH736" s="146">
        <f>IF(N736="sníž. přenesená",J736,0)</f>
        <v>0</v>
      </c>
      <c r="BI736" s="146">
        <f>IF(N736="nulová",J736,0)</f>
        <v>0</v>
      </c>
      <c r="BJ736" s="18" t="s">
        <v>88</v>
      </c>
      <c r="BK736" s="146">
        <f>ROUND(I736*H736,2)</f>
        <v>0</v>
      </c>
      <c r="BL736" s="18" t="s">
        <v>318</v>
      </c>
      <c r="BM736" s="145" t="s">
        <v>9055</v>
      </c>
    </row>
    <row r="737" spans="2:65" s="11" customFormat="1" ht="25.9" customHeight="1" x14ac:dyDescent="0.2">
      <c r="B737" s="122"/>
      <c r="D737" s="123" t="s">
        <v>80</v>
      </c>
      <c r="E737" s="124" t="s">
        <v>9056</v>
      </c>
      <c r="F737" s="124" t="s">
        <v>9057</v>
      </c>
      <c r="I737" s="125"/>
      <c r="J737" s="126">
        <f>BK737</f>
        <v>0</v>
      </c>
      <c r="L737" s="122"/>
      <c r="M737" s="127"/>
      <c r="P737" s="128">
        <f>P738+P741+P743+P745+P747</f>
        <v>0</v>
      </c>
      <c r="R737" s="128">
        <f>R738+R741+R743+R745+R747</f>
        <v>0</v>
      </c>
      <c r="T737" s="129">
        <f>T738+T741+T743+T745+T747</f>
        <v>0</v>
      </c>
      <c r="AR737" s="123" t="s">
        <v>88</v>
      </c>
      <c r="AT737" s="130" t="s">
        <v>80</v>
      </c>
      <c r="AU737" s="130" t="s">
        <v>81</v>
      </c>
      <c r="AY737" s="123" t="s">
        <v>311</v>
      </c>
      <c r="BK737" s="131">
        <f>BK738+BK741+BK743+BK745+BK747</f>
        <v>0</v>
      </c>
    </row>
    <row r="738" spans="2:65" s="11" customFormat="1" ht="22.9" customHeight="1" x14ac:dyDescent="0.2">
      <c r="B738" s="122"/>
      <c r="D738" s="123" t="s">
        <v>80</v>
      </c>
      <c r="E738" s="132" t="s">
        <v>7350</v>
      </c>
      <c r="F738" s="132" t="s">
        <v>7874</v>
      </c>
      <c r="I738" s="125"/>
      <c r="J738" s="133">
        <f>BK738</f>
        <v>0</v>
      </c>
      <c r="L738" s="122"/>
      <c r="M738" s="127"/>
      <c r="P738" s="128">
        <f>SUM(P739:P740)</f>
        <v>0</v>
      </c>
      <c r="R738" s="128">
        <f>SUM(R739:R740)</f>
        <v>0</v>
      </c>
      <c r="T738" s="129">
        <f>SUM(T739:T740)</f>
        <v>0</v>
      </c>
      <c r="AR738" s="123" t="s">
        <v>88</v>
      </c>
      <c r="AT738" s="130" t="s">
        <v>80</v>
      </c>
      <c r="AU738" s="130" t="s">
        <v>88</v>
      </c>
      <c r="AY738" s="123" t="s">
        <v>311</v>
      </c>
      <c r="BK738" s="131">
        <f>SUM(BK739:BK740)</f>
        <v>0</v>
      </c>
    </row>
    <row r="739" spans="2:65" s="1" customFormat="1" ht="16.5" customHeight="1" x14ac:dyDescent="0.2">
      <c r="B739" s="34"/>
      <c r="C739" s="134" t="s">
        <v>8405</v>
      </c>
      <c r="D739" s="134" t="s">
        <v>313</v>
      </c>
      <c r="E739" s="135" t="s">
        <v>9058</v>
      </c>
      <c r="F739" s="136" t="s">
        <v>9059</v>
      </c>
      <c r="G739" s="137" t="s">
        <v>2033</v>
      </c>
      <c r="H739" s="138">
        <v>1</v>
      </c>
      <c r="I739" s="139"/>
      <c r="J739" s="140">
        <f>ROUND(I739*H739,2)</f>
        <v>0</v>
      </c>
      <c r="K739" s="136" t="s">
        <v>43</v>
      </c>
      <c r="L739" s="34"/>
      <c r="M739" s="141" t="s">
        <v>43</v>
      </c>
      <c r="N739" s="142" t="s">
        <v>52</v>
      </c>
      <c r="P739" s="143">
        <f>O739*H739</f>
        <v>0</v>
      </c>
      <c r="Q739" s="143">
        <v>0</v>
      </c>
      <c r="R739" s="143">
        <f>Q739*H739</f>
        <v>0</v>
      </c>
      <c r="S739" s="143">
        <v>0</v>
      </c>
      <c r="T739" s="144">
        <f>S739*H739</f>
        <v>0</v>
      </c>
      <c r="AR739" s="145" t="s">
        <v>318</v>
      </c>
      <c r="AT739" s="145" t="s">
        <v>313</v>
      </c>
      <c r="AU739" s="145" t="s">
        <v>90</v>
      </c>
      <c r="AY739" s="18" t="s">
        <v>311</v>
      </c>
      <c r="BE739" s="146">
        <f>IF(N739="základní",J739,0)</f>
        <v>0</v>
      </c>
      <c r="BF739" s="146">
        <f>IF(N739="snížená",J739,0)</f>
        <v>0</v>
      </c>
      <c r="BG739" s="146">
        <f>IF(N739="zákl. přenesená",J739,0)</f>
        <v>0</v>
      </c>
      <c r="BH739" s="146">
        <f>IF(N739="sníž. přenesená",J739,0)</f>
        <v>0</v>
      </c>
      <c r="BI739" s="146">
        <f>IF(N739="nulová",J739,0)</f>
        <v>0</v>
      </c>
      <c r="BJ739" s="18" t="s">
        <v>88</v>
      </c>
      <c r="BK739" s="146">
        <f>ROUND(I739*H739,2)</f>
        <v>0</v>
      </c>
      <c r="BL739" s="18" t="s">
        <v>318</v>
      </c>
      <c r="BM739" s="145" t="s">
        <v>9060</v>
      </c>
    </row>
    <row r="740" spans="2:65" s="1" customFormat="1" ht="19.5" x14ac:dyDescent="0.2">
      <c r="B740" s="34"/>
      <c r="D740" s="152" t="s">
        <v>668</v>
      </c>
      <c r="F740" s="182" t="s">
        <v>9061</v>
      </c>
      <c r="I740" s="149"/>
      <c r="L740" s="34"/>
      <c r="M740" s="150"/>
      <c r="T740" s="55"/>
      <c r="AT740" s="18" t="s">
        <v>668</v>
      </c>
      <c r="AU740" s="18" t="s">
        <v>90</v>
      </c>
    </row>
    <row r="741" spans="2:65" s="11" customFormat="1" ht="22.9" customHeight="1" x14ac:dyDescent="0.2">
      <c r="B741" s="122"/>
      <c r="D741" s="123" t="s">
        <v>80</v>
      </c>
      <c r="E741" s="132" t="s">
        <v>9062</v>
      </c>
      <c r="F741" s="132" t="s">
        <v>9063</v>
      </c>
      <c r="I741" s="125"/>
      <c r="J741" s="133">
        <f>BK741</f>
        <v>0</v>
      </c>
      <c r="L741" s="122"/>
      <c r="M741" s="127"/>
      <c r="P741" s="128">
        <f>P742</f>
        <v>0</v>
      </c>
      <c r="R741" s="128">
        <f>R742</f>
        <v>0</v>
      </c>
      <c r="T741" s="129">
        <f>T742</f>
        <v>0</v>
      </c>
      <c r="AR741" s="123" t="s">
        <v>88</v>
      </c>
      <c r="AT741" s="130" t="s">
        <v>80</v>
      </c>
      <c r="AU741" s="130" t="s">
        <v>88</v>
      </c>
      <c r="AY741" s="123" t="s">
        <v>311</v>
      </c>
      <c r="BK741" s="131">
        <f>BK742</f>
        <v>0</v>
      </c>
    </row>
    <row r="742" spans="2:65" s="1" customFormat="1" ht="16.5" customHeight="1" x14ac:dyDescent="0.2">
      <c r="B742" s="34"/>
      <c r="C742" s="134" t="s">
        <v>9064</v>
      </c>
      <c r="D742" s="134" t="s">
        <v>313</v>
      </c>
      <c r="E742" s="135" t="s">
        <v>9065</v>
      </c>
      <c r="F742" s="136" t="s">
        <v>9066</v>
      </c>
      <c r="G742" s="137" t="s">
        <v>2033</v>
      </c>
      <c r="H742" s="138">
        <v>1</v>
      </c>
      <c r="I742" s="139"/>
      <c r="J742" s="140">
        <f>ROUND(I742*H742,2)</f>
        <v>0</v>
      </c>
      <c r="K742" s="136" t="s">
        <v>43</v>
      </c>
      <c r="L742" s="34"/>
      <c r="M742" s="141" t="s">
        <v>43</v>
      </c>
      <c r="N742" s="142" t="s">
        <v>52</v>
      </c>
      <c r="P742" s="143">
        <f>O742*H742</f>
        <v>0</v>
      </c>
      <c r="Q742" s="143">
        <v>0</v>
      </c>
      <c r="R742" s="143">
        <f>Q742*H742</f>
        <v>0</v>
      </c>
      <c r="S742" s="143">
        <v>0</v>
      </c>
      <c r="T742" s="144">
        <f>S742*H742</f>
        <v>0</v>
      </c>
      <c r="AR742" s="145" t="s">
        <v>318</v>
      </c>
      <c r="AT742" s="145" t="s">
        <v>313</v>
      </c>
      <c r="AU742" s="145" t="s">
        <v>90</v>
      </c>
      <c r="AY742" s="18" t="s">
        <v>311</v>
      </c>
      <c r="BE742" s="146">
        <f>IF(N742="základní",J742,0)</f>
        <v>0</v>
      </c>
      <c r="BF742" s="146">
        <f>IF(N742="snížená",J742,0)</f>
        <v>0</v>
      </c>
      <c r="BG742" s="146">
        <f>IF(N742="zákl. přenesená",J742,0)</f>
        <v>0</v>
      </c>
      <c r="BH742" s="146">
        <f>IF(N742="sníž. přenesená",J742,0)</f>
        <v>0</v>
      </c>
      <c r="BI742" s="146">
        <f>IF(N742="nulová",J742,0)</f>
        <v>0</v>
      </c>
      <c r="BJ742" s="18" t="s">
        <v>88</v>
      </c>
      <c r="BK742" s="146">
        <f>ROUND(I742*H742,2)</f>
        <v>0</v>
      </c>
      <c r="BL742" s="18" t="s">
        <v>318</v>
      </c>
      <c r="BM742" s="145" t="s">
        <v>9067</v>
      </c>
    </row>
    <row r="743" spans="2:65" s="11" customFormat="1" ht="22.9" customHeight="1" x14ac:dyDescent="0.2">
      <c r="B743" s="122"/>
      <c r="D743" s="123" t="s">
        <v>80</v>
      </c>
      <c r="E743" s="132" t="s">
        <v>9068</v>
      </c>
      <c r="F743" s="132" t="s">
        <v>9069</v>
      </c>
      <c r="I743" s="125"/>
      <c r="J743" s="133">
        <f>BK743</f>
        <v>0</v>
      </c>
      <c r="L743" s="122"/>
      <c r="M743" s="127"/>
      <c r="P743" s="128">
        <f>P744</f>
        <v>0</v>
      </c>
      <c r="R743" s="128">
        <f>R744</f>
        <v>0</v>
      </c>
      <c r="T743" s="129">
        <f>T744</f>
        <v>0</v>
      </c>
      <c r="AR743" s="123" t="s">
        <v>88</v>
      </c>
      <c r="AT743" s="130" t="s">
        <v>80</v>
      </c>
      <c r="AU743" s="130" t="s">
        <v>88</v>
      </c>
      <c r="AY743" s="123" t="s">
        <v>311</v>
      </c>
      <c r="BK743" s="131">
        <f>BK744</f>
        <v>0</v>
      </c>
    </row>
    <row r="744" spans="2:65" s="1" customFormat="1" ht="16.5" customHeight="1" x14ac:dyDescent="0.2">
      <c r="B744" s="34"/>
      <c r="C744" s="134" t="s">
        <v>8407</v>
      </c>
      <c r="D744" s="134" t="s">
        <v>313</v>
      </c>
      <c r="E744" s="135" t="s">
        <v>9070</v>
      </c>
      <c r="F744" s="136" t="s">
        <v>9066</v>
      </c>
      <c r="G744" s="137" t="s">
        <v>2033</v>
      </c>
      <c r="H744" s="138">
        <v>1</v>
      </c>
      <c r="I744" s="139"/>
      <c r="J744" s="140">
        <f>ROUND(I744*H744,2)</f>
        <v>0</v>
      </c>
      <c r="K744" s="136" t="s">
        <v>43</v>
      </c>
      <c r="L744" s="34"/>
      <c r="M744" s="141" t="s">
        <v>43</v>
      </c>
      <c r="N744" s="142" t="s">
        <v>52</v>
      </c>
      <c r="P744" s="143">
        <f>O744*H744</f>
        <v>0</v>
      </c>
      <c r="Q744" s="143">
        <v>0</v>
      </c>
      <c r="R744" s="143">
        <f>Q744*H744</f>
        <v>0</v>
      </c>
      <c r="S744" s="143">
        <v>0</v>
      </c>
      <c r="T744" s="144">
        <f>S744*H744</f>
        <v>0</v>
      </c>
      <c r="AR744" s="145" t="s">
        <v>318</v>
      </c>
      <c r="AT744" s="145" t="s">
        <v>313</v>
      </c>
      <c r="AU744" s="145" t="s">
        <v>90</v>
      </c>
      <c r="AY744" s="18" t="s">
        <v>311</v>
      </c>
      <c r="BE744" s="146">
        <f>IF(N744="základní",J744,0)</f>
        <v>0</v>
      </c>
      <c r="BF744" s="146">
        <f>IF(N744="snížená",J744,0)</f>
        <v>0</v>
      </c>
      <c r="BG744" s="146">
        <f>IF(N744="zákl. přenesená",J744,0)</f>
        <v>0</v>
      </c>
      <c r="BH744" s="146">
        <f>IF(N744="sníž. přenesená",J744,0)</f>
        <v>0</v>
      </c>
      <c r="BI744" s="146">
        <f>IF(N744="nulová",J744,0)</f>
        <v>0</v>
      </c>
      <c r="BJ744" s="18" t="s">
        <v>88</v>
      </c>
      <c r="BK744" s="146">
        <f>ROUND(I744*H744,2)</f>
        <v>0</v>
      </c>
      <c r="BL744" s="18" t="s">
        <v>318</v>
      </c>
      <c r="BM744" s="145" t="s">
        <v>9071</v>
      </c>
    </row>
    <row r="745" spans="2:65" s="11" customFormat="1" ht="22.9" customHeight="1" x14ac:dyDescent="0.2">
      <c r="B745" s="122"/>
      <c r="D745" s="123" t="s">
        <v>80</v>
      </c>
      <c r="E745" s="132" t="s">
        <v>8047</v>
      </c>
      <c r="F745" s="132" t="s">
        <v>8048</v>
      </c>
      <c r="I745" s="125"/>
      <c r="J745" s="133">
        <f>BK745</f>
        <v>0</v>
      </c>
      <c r="L745" s="122"/>
      <c r="M745" s="127"/>
      <c r="P745" s="128">
        <f>P746</f>
        <v>0</v>
      </c>
      <c r="R745" s="128">
        <f>R746</f>
        <v>0</v>
      </c>
      <c r="T745" s="129">
        <f>T746</f>
        <v>0</v>
      </c>
      <c r="AR745" s="123" t="s">
        <v>88</v>
      </c>
      <c r="AT745" s="130" t="s">
        <v>80</v>
      </c>
      <c r="AU745" s="130" t="s">
        <v>88</v>
      </c>
      <c r="AY745" s="123" t="s">
        <v>311</v>
      </c>
      <c r="BK745" s="131">
        <f>BK746</f>
        <v>0</v>
      </c>
    </row>
    <row r="746" spans="2:65" s="1" customFormat="1" ht="16.5" customHeight="1" x14ac:dyDescent="0.2">
      <c r="B746" s="34"/>
      <c r="C746" s="134" t="s">
        <v>9072</v>
      </c>
      <c r="D746" s="134" t="s">
        <v>313</v>
      </c>
      <c r="E746" s="135" t="s">
        <v>9073</v>
      </c>
      <c r="F746" s="136" t="s">
        <v>7903</v>
      </c>
      <c r="G746" s="137" t="s">
        <v>2109</v>
      </c>
      <c r="H746" s="138">
        <v>30</v>
      </c>
      <c r="I746" s="139"/>
      <c r="J746" s="140">
        <f>ROUND(I746*H746,2)</f>
        <v>0</v>
      </c>
      <c r="K746" s="136" t="s">
        <v>43</v>
      </c>
      <c r="L746" s="34"/>
      <c r="M746" s="141" t="s">
        <v>43</v>
      </c>
      <c r="N746" s="142" t="s">
        <v>52</v>
      </c>
      <c r="P746" s="143">
        <f>O746*H746</f>
        <v>0</v>
      </c>
      <c r="Q746" s="143">
        <v>0</v>
      </c>
      <c r="R746" s="143">
        <f>Q746*H746</f>
        <v>0</v>
      </c>
      <c r="S746" s="143">
        <v>0</v>
      </c>
      <c r="T746" s="144">
        <f>S746*H746</f>
        <v>0</v>
      </c>
      <c r="AR746" s="145" t="s">
        <v>318</v>
      </c>
      <c r="AT746" s="145" t="s">
        <v>313</v>
      </c>
      <c r="AU746" s="145" t="s">
        <v>90</v>
      </c>
      <c r="AY746" s="18" t="s">
        <v>311</v>
      </c>
      <c r="BE746" s="146">
        <f>IF(N746="základní",J746,0)</f>
        <v>0</v>
      </c>
      <c r="BF746" s="146">
        <f>IF(N746="snížená",J746,0)</f>
        <v>0</v>
      </c>
      <c r="BG746" s="146">
        <f>IF(N746="zákl. přenesená",J746,0)</f>
        <v>0</v>
      </c>
      <c r="BH746" s="146">
        <f>IF(N746="sníž. přenesená",J746,0)</f>
        <v>0</v>
      </c>
      <c r="BI746" s="146">
        <f>IF(N746="nulová",J746,0)</f>
        <v>0</v>
      </c>
      <c r="BJ746" s="18" t="s">
        <v>88</v>
      </c>
      <c r="BK746" s="146">
        <f>ROUND(I746*H746,2)</f>
        <v>0</v>
      </c>
      <c r="BL746" s="18" t="s">
        <v>318</v>
      </c>
      <c r="BM746" s="145" t="s">
        <v>9074</v>
      </c>
    </row>
    <row r="747" spans="2:65" s="11" customFormat="1" ht="22.9" customHeight="1" x14ac:dyDescent="0.2">
      <c r="B747" s="122"/>
      <c r="D747" s="123" t="s">
        <v>80</v>
      </c>
      <c r="E747" s="132" t="s">
        <v>7398</v>
      </c>
      <c r="F747" s="132" t="s">
        <v>2095</v>
      </c>
      <c r="I747" s="125"/>
      <c r="J747" s="133">
        <f>BK747</f>
        <v>0</v>
      </c>
      <c r="L747" s="122"/>
      <c r="M747" s="127"/>
      <c r="P747" s="128">
        <f>SUM(P748:P749)</f>
        <v>0</v>
      </c>
      <c r="R747" s="128">
        <f>SUM(R748:R749)</f>
        <v>0</v>
      </c>
      <c r="T747" s="129">
        <f>SUM(T748:T749)</f>
        <v>0</v>
      </c>
      <c r="AR747" s="123" t="s">
        <v>88</v>
      </c>
      <c r="AT747" s="130" t="s">
        <v>80</v>
      </c>
      <c r="AU747" s="130" t="s">
        <v>88</v>
      </c>
      <c r="AY747" s="123" t="s">
        <v>311</v>
      </c>
      <c r="BK747" s="131">
        <f>SUM(BK748:BK749)</f>
        <v>0</v>
      </c>
    </row>
    <row r="748" spans="2:65" s="1" customFormat="1" ht="24.2" customHeight="1" x14ac:dyDescent="0.2">
      <c r="B748" s="34"/>
      <c r="C748" s="134" t="s">
        <v>8410</v>
      </c>
      <c r="D748" s="134" t="s">
        <v>313</v>
      </c>
      <c r="E748" s="135" t="s">
        <v>9075</v>
      </c>
      <c r="F748" s="136" t="s">
        <v>7905</v>
      </c>
      <c r="G748" s="137" t="s">
        <v>2033</v>
      </c>
      <c r="H748" s="138">
        <v>1</v>
      </c>
      <c r="I748" s="139"/>
      <c r="J748" s="140">
        <f>ROUND(I748*H748,2)</f>
        <v>0</v>
      </c>
      <c r="K748" s="136" t="s">
        <v>43</v>
      </c>
      <c r="L748" s="34"/>
      <c r="M748" s="141" t="s">
        <v>43</v>
      </c>
      <c r="N748" s="142" t="s">
        <v>52</v>
      </c>
      <c r="P748" s="143">
        <f>O748*H748</f>
        <v>0</v>
      </c>
      <c r="Q748" s="143">
        <v>0</v>
      </c>
      <c r="R748" s="143">
        <f>Q748*H748</f>
        <v>0</v>
      </c>
      <c r="S748" s="143">
        <v>0</v>
      </c>
      <c r="T748" s="144">
        <f>S748*H748</f>
        <v>0</v>
      </c>
      <c r="AR748" s="145" t="s">
        <v>318</v>
      </c>
      <c r="AT748" s="145" t="s">
        <v>313</v>
      </c>
      <c r="AU748" s="145" t="s">
        <v>90</v>
      </c>
      <c r="AY748" s="18" t="s">
        <v>311</v>
      </c>
      <c r="BE748" s="146">
        <f>IF(N748="základní",J748,0)</f>
        <v>0</v>
      </c>
      <c r="BF748" s="146">
        <f>IF(N748="snížená",J748,0)</f>
        <v>0</v>
      </c>
      <c r="BG748" s="146">
        <f>IF(N748="zákl. přenesená",J748,0)</f>
        <v>0</v>
      </c>
      <c r="BH748" s="146">
        <f>IF(N748="sníž. přenesená",J748,0)</f>
        <v>0</v>
      </c>
      <c r="BI748" s="146">
        <f>IF(N748="nulová",J748,0)</f>
        <v>0</v>
      </c>
      <c r="BJ748" s="18" t="s">
        <v>88</v>
      </c>
      <c r="BK748" s="146">
        <f>ROUND(I748*H748,2)</f>
        <v>0</v>
      </c>
      <c r="BL748" s="18" t="s">
        <v>318</v>
      </c>
      <c r="BM748" s="145" t="s">
        <v>9076</v>
      </c>
    </row>
    <row r="749" spans="2:65" s="1" customFormat="1" ht="24.2" customHeight="1" x14ac:dyDescent="0.2">
      <c r="B749" s="34"/>
      <c r="C749" s="134" t="s">
        <v>9077</v>
      </c>
      <c r="D749" s="134" t="s">
        <v>313</v>
      </c>
      <c r="E749" s="135" t="s">
        <v>9078</v>
      </c>
      <c r="F749" s="136" t="s">
        <v>7907</v>
      </c>
      <c r="G749" s="137" t="s">
        <v>2033</v>
      </c>
      <c r="H749" s="138">
        <v>1</v>
      </c>
      <c r="I749" s="139"/>
      <c r="J749" s="140">
        <f>ROUND(I749*H749,2)</f>
        <v>0</v>
      </c>
      <c r="K749" s="136" t="s">
        <v>43</v>
      </c>
      <c r="L749" s="34"/>
      <c r="M749" s="141" t="s">
        <v>43</v>
      </c>
      <c r="N749" s="142" t="s">
        <v>52</v>
      </c>
      <c r="P749" s="143">
        <f>O749*H749</f>
        <v>0</v>
      </c>
      <c r="Q749" s="143">
        <v>0</v>
      </c>
      <c r="R749" s="143">
        <f>Q749*H749</f>
        <v>0</v>
      </c>
      <c r="S749" s="143">
        <v>0</v>
      </c>
      <c r="T749" s="144">
        <f>S749*H749</f>
        <v>0</v>
      </c>
      <c r="AR749" s="145" t="s">
        <v>318</v>
      </c>
      <c r="AT749" s="145" t="s">
        <v>313</v>
      </c>
      <c r="AU749" s="145" t="s">
        <v>90</v>
      </c>
      <c r="AY749" s="18" t="s">
        <v>311</v>
      </c>
      <c r="BE749" s="146">
        <f>IF(N749="základní",J749,0)</f>
        <v>0</v>
      </c>
      <c r="BF749" s="146">
        <f>IF(N749="snížená",J749,0)</f>
        <v>0</v>
      </c>
      <c r="BG749" s="146">
        <f>IF(N749="zákl. přenesená",J749,0)</f>
        <v>0</v>
      </c>
      <c r="BH749" s="146">
        <f>IF(N749="sníž. přenesená",J749,0)</f>
        <v>0</v>
      </c>
      <c r="BI749" s="146">
        <f>IF(N749="nulová",J749,0)</f>
        <v>0</v>
      </c>
      <c r="BJ749" s="18" t="s">
        <v>88</v>
      </c>
      <c r="BK749" s="146">
        <f>ROUND(I749*H749,2)</f>
        <v>0</v>
      </c>
      <c r="BL749" s="18" t="s">
        <v>318</v>
      </c>
      <c r="BM749" s="145" t="s">
        <v>9079</v>
      </c>
    </row>
    <row r="750" spans="2:65" s="11" customFormat="1" ht="25.9" customHeight="1" x14ac:dyDescent="0.2">
      <c r="B750" s="122"/>
      <c r="D750" s="123" t="s">
        <v>80</v>
      </c>
      <c r="E750" s="124" t="s">
        <v>9080</v>
      </c>
      <c r="F750" s="124" t="s">
        <v>9081</v>
      </c>
      <c r="I750" s="125"/>
      <c r="J750" s="126">
        <f>BK750</f>
        <v>0</v>
      </c>
      <c r="L750" s="122"/>
      <c r="M750" s="127"/>
      <c r="P750" s="128">
        <f>P751+P798+P856+P1167+P1169</f>
        <v>0</v>
      </c>
      <c r="R750" s="128">
        <f>R751+R798+R856+R1167+R1169</f>
        <v>0</v>
      </c>
      <c r="T750" s="129">
        <f>T751+T798+T856+T1167+T1169</f>
        <v>0</v>
      </c>
      <c r="AR750" s="123" t="s">
        <v>88</v>
      </c>
      <c r="AT750" s="130" t="s">
        <v>80</v>
      </c>
      <c r="AU750" s="130" t="s">
        <v>81</v>
      </c>
      <c r="AY750" s="123" t="s">
        <v>311</v>
      </c>
      <c r="BK750" s="131">
        <f>BK751+BK798+BK856+BK1167+BK1169</f>
        <v>0</v>
      </c>
    </row>
    <row r="751" spans="2:65" s="11" customFormat="1" ht="22.9" customHeight="1" x14ac:dyDescent="0.2">
      <c r="B751" s="122"/>
      <c r="D751" s="123" t="s">
        <v>80</v>
      </c>
      <c r="E751" s="132" t="s">
        <v>7350</v>
      </c>
      <c r="F751" s="132" t="s">
        <v>7874</v>
      </c>
      <c r="I751" s="125"/>
      <c r="J751" s="133">
        <f>BK751</f>
        <v>0</v>
      </c>
      <c r="L751" s="122"/>
      <c r="M751" s="127"/>
      <c r="P751" s="128">
        <f>SUM(P752:P797)</f>
        <v>0</v>
      </c>
      <c r="R751" s="128">
        <f>SUM(R752:R797)</f>
        <v>0</v>
      </c>
      <c r="T751" s="129">
        <f>SUM(T752:T797)</f>
        <v>0</v>
      </c>
      <c r="AR751" s="123" t="s">
        <v>88</v>
      </c>
      <c r="AT751" s="130" t="s">
        <v>80</v>
      </c>
      <c r="AU751" s="130" t="s">
        <v>88</v>
      </c>
      <c r="AY751" s="123" t="s">
        <v>311</v>
      </c>
      <c r="BK751" s="131">
        <f>SUM(BK752:BK797)</f>
        <v>0</v>
      </c>
    </row>
    <row r="752" spans="2:65" s="1" customFormat="1" ht="16.5" customHeight="1" x14ac:dyDescent="0.2">
      <c r="B752" s="34"/>
      <c r="C752" s="134" t="s">
        <v>8413</v>
      </c>
      <c r="D752" s="134" t="s">
        <v>313</v>
      </c>
      <c r="E752" s="135" t="s">
        <v>9082</v>
      </c>
      <c r="F752" s="136" t="s">
        <v>9083</v>
      </c>
      <c r="G752" s="137" t="s">
        <v>2033</v>
      </c>
      <c r="H752" s="138">
        <v>1</v>
      </c>
      <c r="I752" s="139"/>
      <c r="J752" s="140">
        <f>ROUND(I752*H752,2)</f>
        <v>0</v>
      </c>
      <c r="K752" s="136" t="s">
        <v>43</v>
      </c>
      <c r="L752" s="34"/>
      <c r="M752" s="141" t="s">
        <v>43</v>
      </c>
      <c r="N752" s="142" t="s">
        <v>52</v>
      </c>
      <c r="P752" s="143">
        <f>O752*H752</f>
        <v>0</v>
      </c>
      <c r="Q752" s="143">
        <v>0</v>
      </c>
      <c r="R752" s="143">
        <f>Q752*H752</f>
        <v>0</v>
      </c>
      <c r="S752" s="143">
        <v>0</v>
      </c>
      <c r="T752" s="144">
        <f>S752*H752</f>
        <v>0</v>
      </c>
      <c r="AR752" s="145" t="s">
        <v>318</v>
      </c>
      <c r="AT752" s="145" t="s">
        <v>313</v>
      </c>
      <c r="AU752" s="145" t="s">
        <v>90</v>
      </c>
      <c r="AY752" s="18" t="s">
        <v>311</v>
      </c>
      <c r="BE752" s="146">
        <f>IF(N752="základní",J752,0)</f>
        <v>0</v>
      </c>
      <c r="BF752" s="146">
        <f>IF(N752="snížená",J752,0)</f>
        <v>0</v>
      </c>
      <c r="BG752" s="146">
        <f>IF(N752="zákl. přenesená",J752,0)</f>
        <v>0</v>
      </c>
      <c r="BH752" s="146">
        <f>IF(N752="sníž. přenesená",J752,0)</f>
        <v>0</v>
      </c>
      <c r="BI752" s="146">
        <f>IF(N752="nulová",J752,0)</f>
        <v>0</v>
      </c>
      <c r="BJ752" s="18" t="s">
        <v>88</v>
      </c>
      <c r="BK752" s="146">
        <f>ROUND(I752*H752,2)</f>
        <v>0</v>
      </c>
      <c r="BL752" s="18" t="s">
        <v>318</v>
      </c>
      <c r="BM752" s="145" t="s">
        <v>9084</v>
      </c>
    </row>
    <row r="753" spans="2:65" s="1" customFormat="1" ht="29.25" x14ac:dyDescent="0.2">
      <c r="B753" s="34"/>
      <c r="D753" s="152" t="s">
        <v>668</v>
      </c>
      <c r="F753" s="182" t="s">
        <v>9085</v>
      </c>
      <c r="I753" s="149"/>
      <c r="L753" s="34"/>
      <c r="M753" s="150"/>
      <c r="T753" s="55"/>
      <c r="AT753" s="18" t="s">
        <v>668</v>
      </c>
      <c r="AU753" s="18" t="s">
        <v>90</v>
      </c>
    </row>
    <row r="754" spans="2:65" s="1" customFormat="1" ht="16.5" customHeight="1" x14ac:dyDescent="0.2">
      <c r="B754" s="34"/>
      <c r="C754" s="134" t="s">
        <v>9086</v>
      </c>
      <c r="D754" s="134" t="s">
        <v>313</v>
      </c>
      <c r="E754" s="135" t="s">
        <v>9087</v>
      </c>
      <c r="F754" s="136" t="s">
        <v>9088</v>
      </c>
      <c r="G754" s="137" t="s">
        <v>2033</v>
      </c>
      <c r="H754" s="138">
        <v>1</v>
      </c>
      <c r="I754" s="139"/>
      <c r="J754" s="140">
        <f>ROUND(I754*H754,2)</f>
        <v>0</v>
      </c>
      <c r="K754" s="136" t="s">
        <v>43</v>
      </c>
      <c r="L754" s="34"/>
      <c r="M754" s="141" t="s">
        <v>43</v>
      </c>
      <c r="N754" s="142" t="s">
        <v>52</v>
      </c>
      <c r="P754" s="143">
        <f>O754*H754</f>
        <v>0</v>
      </c>
      <c r="Q754" s="143">
        <v>0</v>
      </c>
      <c r="R754" s="143">
        <f>Q754*H754</f>
        <v>0</v>
      </c>
      <c r="S754" s="143">
        <v>0</v>
      </c>
      <c r="T754" s="144">
        <f>S754*H754</f>
        <v>0</v>
      </c>
      <c r="AR754" s="145" t="s">
        <v>318</v>
      </c>
      <c r="AT754" s="145" t="s">
        <v>313</v>
      </c>
      <c r="AU754" s="145" t="s">
        <v>90</v>
      </c>
      <c r="AY754" s="18" t="s">
        <v>311</v>
      </c>
      <c r="BE754" s="146">
        <f>IF(N754="základní",J754,0)</f>
        <v>0</v>
      </c>
      <c r="BF754" s="146">
        <f>IF(N754="snížená",J754,0)</f>
        <v>0</v>
      </c>
      <c r="BG754" s="146">
        <f>IF(N754="zákl. přenesená",J754,0)</f>
        <v>0</v>
      </c>
      <c r="BH754" s="146">
        <f>IF(N754="sníž. přenesená",J754,0)</f>
        <v>0</v>
      </c>
      <c r="BI754" s="146">
        <f>IF(N754="nulová",J754,0)</f>
        <v>0</v>
      </c>
      <c r="BJ754" s="18" t="s">
        <v>88</v>
      </c>
      <c r="BK754" s="146">
        <f>ROUND(I754*H754,2)</f>
        <v>0</v>
      </c>
      <c r="BL754" s="18" t="s">
        <v>318</v>
      </c>
      <c r="BM754" s="145" t="s">
        <v>9089</v>
      </c>
    </row>
    <row r="755" spans="2:65" s="1" customFormat="1" ht="29.25" x14ac:dyDescent="0.2">
      <c r="B755" s="34"/>
      <c r="D755" s="152" t="s">
        <v>668</v>
      </c>
      <c r="F755" s="182" t="s">
        <v>9090</v>
      </c>
      <c r="I755" s="149"/>
      <c r="L755" s="34"/>
      <c r="M755" s="150"/>
      <c r="T755" s="55"/>
      <c r="AT755" s="18" t="s">
        <v>668</v>
      </c>
      <c r="AU755" s="18" t="s">
        <v>90</v>
      </c>
    </row>
    <row r="756" spans="2:65" s="1" customFormat="1" ht="24.2" customHeight="1" x14ac:dyDescent="0.2">
      <c r="B756" s="34"/>
      <c r="C756" s="172" t="s">
        <v>8416</v>
      </c>
      <c r="D756" s="172" t="s">
        <v>634</v>
      </c>
      <c r="E756" s="173" t="s">
        <v>9091</v>
      </c>
      <c r="F756" s="174" t="s">
        <v>9092</v>
      </c>
      <c r="G756" s="175" t="s">
        <v>2109</v>
      </c>
      <c r="H756" s="176">
        <v>4</v>
      </c>
      <c r="I756" s="177"/>
      <c r="J756" s="178">
        <f>ROUND(I756*H756,2)</f>
        <v>0</v>
      </c>
      <c r="K756" s="174" t="s">
        <v>43</v>
      </c>
      <c r="L756" s="179"/>
      <c r="M756" s="180" t="s">
        <v>43</v>
      </c>
      <c r="N756" s="181" t="s">
        <v>52</v>
      </c>
      <c r="P756" s="143">
        <f>O756*H756</f>
        <v>0</v>
      </c>
      <c r="Q756" s="143">
        <v>0</v>
      </c>
      <c r="R756" s="143">
        <f>Q756*H756</f>
        <v>0</v>
      </c>
      <c r="S756" s="143">
        <v>0</v>
      </c>
      <c r="T756" s="144">
        <f>S756*H756</f>
        <v>0</v>
      </c>
      <c r="AR756" s="145" t="s">
        <v>362</v>
      </c>
      <c r="AT756" s="145" t="s">
        <v>634</v>
      </c>
      <c r="AU756" s="145" t="s">
        <v>90</v>
      </c>
      <c r="AY756" s="18" t="s">
        <v>311</v>
      </c>
      <c r="BE756" s="146">
        <f>IF(N756="základní",J756,0)</f>
        <v>0</v>
      </c>
      <c r="BF756" s="146">
        <f>IF(N756="snížená",J756,0)</f>
        <v>0</v>
      </c>
      <c r="BG756" s="146">
        <f>IF(N756="zákl. přenesená",J756,0)</f>
        <v>0</v>
      </c>
      <c r="BH756" s="146">
        <f>IF(N756="sníž. přenesená",J756,0)</f>
        <v>0</v>
      </c>
      <c r="BI756" s="146">
        <f>IF(N756="nulová",J756,0)</f>
        <v>0</v>
      </c>
      <c r="BJ756" s="18" t="s">
        <v>88</v>
      </c>
      <c r="BK756" s="146">
        <f>ROUND(I756*H756,2)</f>
        <v>0</v>
      </c>
      <c r="BL756" s="18" t="s">
        <v>318</v>
      </c>
      <c r="BM756" s="145" t="s">
        <v>9093</v>
      </c>
    </row>
    <row r="757" spans="2:65" s="1" customFormat="1" ht="16.5" customHeight="1" x14ac:dyDescent="0.2">
      <c r="B757" s="34"/>
      <c r="C757" s="134" t="s">
        <v>9094</v>
      </c>
      <c r="D757" s="134" t="s">
        <v>313</v>
      </c>
      <c r="E757" s="135" t="s">
        <v>9095</v>
      </c>
      <c r="F757" s="136" t="s">
        <v>9096</v>
      </c>
      <c r="G757" s="137" t="s">
        <v>2033</v>
      </c>
      <c r="H757" s="138">
        <v>3</v>
      </c>
      <c r="I757" s="139"/>
      <c r="J757" s="140">
        <f>ROUND(I757*H757,2)</f>
        <v>0</v>
      </c>
      <c r="K757" s="136" t="s">
        <v>43</v>
      </c>
      <c r="L757" s="34"/>
      <c r="M757" s="141" t="s">
        <v>43</v>
      </c>
      <c r="N757" s="142" t="s">
        <v>52</v>
      </c>
      <c r="P757" s="143">
        <f>O757*H757</f>
        <v>0</v>
      </c>
      <c r="Q757" s="143">
        <v>0</v>
      </c>
      <c r="R757" s="143">
        <f>Q757*H757</f>
        <v>0</v>
      </c>
      <c r="S757" s="143">
        <v>0</v>
      </c>
      <c r="T757" s="144">
        <f>S757*H757</f>
        <v>0</v>
      </c>
      <c r="AR757" s="145" t="s">
        <v>318</v>
      </c>
      <c r="AT757" s="145" t="s">
        <v>313</v>
      </c>
      <c r="AU757" s="145" t="s">
        <v>90</v>
      </c>
      <c r="AY757" s="18" t="s">
        <v>311</v>
      </c>
      <c r="BE757" s="146">
        <f>IF(N757="základní",J757,0)</f>
        <v>0</v>
      </c>
      <c r="BF757" s="146">
        <f>IF(N757="snížená",J757,0)</f>
        <v>0</v>
      </c>
      <c r="BG757" s="146">
        <f>IF(N757="zákl. přenesená",J757,0)</f>
        <v>0</v>
      </c>
      <c r="BH757" s="146">
        <f>IF(N757="sníž. přenesená",J757,0)</f>
        <v>0</v>
      </c>
      <c r="BI757" s="146">
        <f>IF(N757="nulová",J757,0)</f>
        <v>0</v>
      </c>
      <c r="BJ757" s="18" t="s">
        <v>88</v>
      </c>
      <c r="BK757" s="146">
        <f>ROUND(I757*H757,2)</f>
        <v>0</v>
      </c>
      <c r="BL757" s="18" t="s">
        <v>318</v>
      </c>
      <c r="BM757" s="145" t="s">
        <v>9097</v>
      </c>
    </row>
    <row r="758" spans="2:65" s="1" customFormat="1" ht="19.5" x14ac:dyDescent="0.2">
      <c r="B758" s="34"/>
      <c r="D758" s="152" t="s">
        <v>668</v>
      </c>
      <c r="F758" s="182" t="s">
        <v>9098</v>
      </c>
      <c r="I758" s="149"/>
      <c r="L758" s="34"/>
      <c r="M758" s="150"/>
      <c r="T758" s="55"/>
      <c r="AT758" s="18" t="s">
        <v>668</v>
      </c>
      <c r="AU758" s="18" t="s">
        <v>90</v>
      </c>
    </row>
    <row r="759" spans="2:65" s="1" customFormat="1" ht="16.5" customHeight="1" x14ac:dyDescent="0.2">
      <c r="B759" s="34"/>
      <c r="C759" s="134" t="s">
        <v>8419</v>
      </c>
      <c r="D759" s="134" t="s">
        <v>313</v>
      </c>
      <c r="E759" s="135" t="s">
        <v>9099</v>
      </c>
      <c r="F759" s="136" t="s">
        <v>9100</v>
      </c>
      <c r="G759" s="137" t="s">
        <v>2033</v>
      </c>
      <c r="H759" s="138">
        <v>2</v>
      </c>
      <c r="I759" s="139"/>
      <c r="J759" s="140">
        <f>ROUND(I759*H759,2)</f>
        <v>0</v>
      </c>
      <c r="K759" s="136" t="s">
        <v>43</v>
      </c>
      <c r="L759" s="34"/>
      <c r="M759" s="141" t="s">
        <v>43</v>
      </c>
      <c r="N759" s="142" t="s">
        <v>52</v>
      </c>
      <c r="P759" s="143">
        <f>O759*H759</f>
        <v>0</v>
      </c>
      <c r="Q759" s="143">
        <v>0</v>
      </c>
      <c r="R759" s="143">
        <f>Q759*H759</f>
        <v>0</v>
      </c>
      <c r="S759" s="143">
        <v>0</v>
      </c>
      <c r="T759" s="144">
        <f>S759*H759</f>
        <v>0</v>
      </c>
      <c r="AR759" s="145" t="s">
        <v>318</v>
      </c>
      <c r="AT759" s="145" t="s">
        <v>313</v>
      </c>
      <c r="AU759" s="145" t="s">
        <v>90</v>
      </c>
      <c r="AY759" s="18" t="s">
        <v>311</v>
      </c>
      <c r="BE759" s="146">
        <f>IF(N759="základní",J759,0)</f>
        <v>0</v>
      </c>
      <c r="BF759" s="146">
        <f>IF(N759="snížená",J759,0)</f>
        <v>0</v>
      </c>
      <c r="BG759" s="146">
        <f>IF(N759="zákl. přenesená",J759,0)</f>
        <v>0</v>
      </c>
      <c r="BH759" s="146">
        <f>IF(N759="sníž. přenesená",J759,0)</f>
        <v>0</v>
      </c>
      <c r="BI759" s="146">
        <f>IF(N759="nulová",J759,0)</f>
        <v>0</v>
      </c>
      <c r="BJ759" s="18" t="s">
        <v>88</v>
      </c>
      <c r="BK759" s="146">
        <f>ROUND(I759*H759,2)</f>
        <v>0</v>
      </c>
      <c r="BL759" s="18" t="s">
        <v>318</v>
      </c>
      <c r="BM759" s="145" t="s">
        <v>9101</v>
      </c>
    </row>
    <row r="760" spans="2:65" s="1" customFormat="1" ht="19.5" x14ac:dyDescent="0.2">
      <c r="B760" s="34"/>
      <c r="D760" s="152" t="s">
        <v>668</v>
      </c>
      <c r="F760" s="182" t="s">
        <v>9102</v>
      </c>
      <c r="I760" s="149"/>
      <c r="L760" s="34"/>
      <c r="M760" s="150"/>
      <c r="T760" s="55"/>
      <c r="AT760" s="18" t="s">
        <v>668</v>
      </c>
      <c r="AU760" s="18" t="s">
        <v>90</v>
      </c>
    </row>
    <row r="761" spans="2:65" s="1" customFormat="1" ht="16.5" customHeight="1" x14ac:dyDescent="0.2">
      <c r="B761" s="34"/>
      <c r="C761" s="172" t="s">
        <v>9103</v>
      </c>
      <c r="D761" s="172" t="s">
        <v>634</v>
      </c>
      <c r="E761" s="173" t="s">
        <v>9104</v>
      </c>
      <c r="F761" s="174" t="s">
        <v>9105</v>
      </c>
      <c r="G761" s="175" t="s">
        <v>2033</v>
      </c>
      <c r="H761" s="176">
        <v>1</v>
      </c>
      <c r="I761" s="177"/>
      <c r="J761" s="178">
        <f>ROUND(I761*H761,2)</f>
        <v>0</v>
      </c>
      <c r="K761" s="174" t="s">
        <v>43</v>
      </c>
      <c r="L761" s="179"/>
      <c r="M761" s="180" t="s">
        <v>43</v>
      </c>
      <c r="N761" s="181" t="s">
        <v>52</v>
      </c>
      <c r="P761" s="143">
        <f>O761*H761</f>
        <v>0</v>
      </c>
      <c r="Q761" s="143">
        <v>0</v>
      </c>
      <c r="R761" s="143">
        <f>Q761*H761</f>
        <v>0</v>
      </c>
      <c r="S761" s="143">
        <v>0</v>
      </c>
      <c r="T761" s="144">
        <f>S761*H761</f>
        <v>0</v>
      </c>
      <c r="AR761" s="145" t="s">
        <v>362</v>
      </c>
      <c r="AT761" s="145" t="s">
        <v>634</v>
      </c>
      <c r="AU761" s="145" t="s">
        <v>90</v>
      </c>
      <c r="AY761" s="18" t="s">
        <v>311</v>
      </c>
      <c r="BE761" s="146">
        <f>IF(N761="základní",J761,0)</f>
        <v>0</v>
      </c>
      <c r="BF761" s="146">
        <f>IF(N761="snížená",J761,0)</f>
        <v>0</v>
      </c>
      <c r="BG761" s="146">
        <f>IF(N761="zákl. přenesená",J761,0)</f>
        <v>0</v>
      </c>
      <c r="BH761" s="146">
        <f>IF(N761="sníž. přenesená",J761,0)</f>
        <v>0</v>
      </c>
      <c r="BI761" s="146">
        <f>IF(N761="nulová",J761,0)</f>
        <v>0</v>
      </c>
      <c r="BJ761" s="18" t="s">
        <v>88</v>
      </c>
      <c r="BK761" s="146">
        <f>ROUND(I761*H761,2)</f>
        <v>0</v>
      </c>
      <c r="BL761" s="18" t="s">
        <v>318</v>
      </c>
      <c r="BM761" s="145" t="s">
        <v>9106</v>
      </c>
    </row>
    <row r="762" spans="2:65" s="1" customFormat="1" ht="21.75" customHeight="1" x14ac:dyDescent="0.2">
      <c r="B762" s="34"/>
      <c r="C762" s="134" t="s">
        <v>8422</v>
      </c>
      <c r="D762" s="134" t="s">
        <v>313</v>
      </c>
      <c r="E762" s="135" t="s">
        <v>9107</v>
      </c>
      <c r="F762" s="136" t="s">
        <v>9108</v>
      </c>
      <c r="G762" s="137" t="s">
        <v>2033</v>
      </c>
      <c r="H762" s="138">
        <v>2</v>
      </c>
      <c r="I762" s="139"/>
      <c r="J762" s="140">
        <f>ROUND(I762*H762,2)</f>
        <v>0</v>
      </c>
      <c r="K762" s="136" t="s">
        <v>43</v>
      </c>
      <c r="L762" s="34"/>
      <c r="M762" s="141" t="s">
        <v>43</v>
      </c>
      <c r="N762" s="142" t="s">
        <v>52</v>
      </c>
      <c r="P762" s="143">
        <f>O762*H762</f>
        <v>0</v>
      </c>
      <c r="Q762" s="143">
        <v>0</v>
      </c>
      <c r="R762" s="143">
        <f>Q762*H762</f>
        <v>0</v>
      </c>
      <c r="S762" s="143">
        <v>0</v>
      </c>
      <c r="T762" s="144">
        <f>S762*H762</f>
        <v>0</v>
      </c>
      <c r="AR762" s="145" t="s">
        <v>318</v>
      </c>
      <c r="AT762" s="145" t="s">
        <v>313</v>
      </c>
      <c r="AU762" s="145" t="s">
        <v>90</v>
      </c>
      <c r="AY762" s="18" t="s">
        <v>311</v>
      </c>
      <c r="BE762" s="146">
        <f>IF(N762="základní",J762,0)</f>
        <v>0</v>
      </c>
      <c r="BF762" s="146">
        <f>IF(N762="snížená",J762,0)</f>
        <v>0</v>
      </c>
      <c r="BG762" s="146">
        <f>IF(N762="zákl. přenesená",J762,0)</f>
        <v>0</v>
      </c>
      <c r="BH762" s="146">
        <f>IF(N762="sníž. přenesená",J762,0)</f>
        <v>0</v>
      </c>
      <c r="BI762" s="146">
        <f>IF(N762="nulová",J762,0)</f>
        <v>0</v>
      </c>
      <c r="BJ762" s="18" t="s">
        <v>88</v>
      </c>
      <c r="BK762" s="146">
        <f>ROUND(I762*H762,2)</f>
        <v>0</v>
      </c>
      <c r="BL762" s="18" t="s">
        <v>318</v>
      </c>
      <c r="BM762" s="145" t="s">
        <v>9109</v>
      </c>
    </row>
    <row r="763" spans="2:65" s="1" customFormat="1" ht="19.5" x14ac:dyDescent="0.2">
      <c r="B763" s="34"/>
      <c r="D763" s="152" t="s">
        <v>668</v>
      </c>
      <c r="F763" s="182" t="s">
        <v>9110</v>
      </c>
      <c r="I763" s="149"/>
      <c r="L763" s="34"/>
      <c r="M763" s="150"/>
      <c r="T763" s="55"/>
      <c r="AT763" s="18" t="s">
        <v>668</v>
      </c>
      <c r="AU763" s="18" t="s">
        <v>90</v>
      </c>
    </row>
    <row r="764" spans="2:65" s="1" customFormat="1" ht="24.2" customHeight="1" x14ac:dyDescent="0.2">
      <c r="B764" s="34"/>
      <c r="C764" s="172" t="s">
        <v>9111</v>
      </c>
      <c r="D764" s="172" t="s">
        <v>634</v>
      </c>
      <c r="E764" s="173" t="s">
        <v>9112</v>
      </c>
      <c r="F764" s="174" t="s">
        <v>9113</v>
      </c>
      <c r="G764" s="175" t="s">
        <v>2109</v>
      </c>
      <c r="H764" s="176">
        <v>1</v>
      </c>
      <c r="I764" s="177"/>
      <c r="J764" s="178">
        <f>ROUND(I764*H764,2)</f>
        <v>0</v>
      </c>
      <c r="K764" s="174" t="s">
        <v>43</v>
      </c>
      <c r="L764" s="179"/>
      <c r="M764" s="180" t="s">
        <v>43</v>
      </c>
      <c r="N764" s="181" t="s">
        <v>52</v>
      </c>
      <c r="P764" s="143">
        <f>O764*H764</f>
        <v>0</v>
      </c>
      <c r="Q764" s="143">
        <v>0</v>
      </c>
      <c r="R764" s="143">
        <f>Q764*H764</f>
        <v>0</v>
      </c>
      <c r="S764" s="143">
        <v>0</v>
      </c>
      <c r="T764" s="144">
        <f>S764*H764</f>
        <v>0</v>
      </c>
      <c r="AR764" s="145" t="s">
        <v>362</v>
      </c>
      <c r="AT764" s="145" t="s">
        <v>634</v>
      </c>
      <c r="AU764" s="145" t="s">
        <v>90</v>
      </c>
      <c r="AY764" s="18" t="s">
        <v>311</v>
      </c>
      <c r="BE764" s="146">
        <f>IF(N764="základní",J764,0)</f>
        <v>0</v>
      </c>
      <c r="BF764" s="146">
        <f>IF(N764="snížená",J764,0)</f>
        <v>0</v>
      </c>
      <c r="BG764" s="146">
        <f>IF(N764="zákl. přenesená",J764,0)</f>
        <v>0</v>
      </c>
      <c r="BH764" s="146">
        <f>IF(N764="sníž. přenesená",J764,0)</f>
        <v>0</v>
      </c>
      <c r="BI764" s="146">
        <f>IF(N764="nulová",J764,0)</f>
        <v>0</v>
      </c>
      <c r="BJ764" s="18" t="s">
        <v>88</v>
      </c>
      <c r="BK764" s="146">
        <f>ROUND(I764*H764,2)</f>
        <v>0</v>
      </c>
      <c r="BL764" s="18" t="s">
        <v>318</v>
      </c>
      <c r="BM764" s="145" t="s">
        <v>9114</v>
      </c>
    </row>
    <row r="765" spans="2:65" s="1" customFormat="1" ht="16.5" customHeight="1" x14ac:dyDescent="0.2">
      <c r="B765" s="34"/>
      <c r="C765" s="134" t="s">
        <v>8425</v>
      </c>
      <c r="D765" s="134" t="s">
        <v>313</v>
      </c>
      <c r="E765" s="135" t="s">
        <v>9115</v>
      </c>
      <c r="F765" s="136" t="s">
        <v>9116</v>
      </c>
      <c r="G765" s="137" t="s">
        <v>2033</v>
      </c>
      <c r="H765" s="138">
        <v>1</v>
      </c>
      <c r="I765" s="139"/>
      <c r="J765" s="140">
        <f>ROUND(I765*H765,2)</f>
        <v>0</v>
      </c>
      <c r="K765" s="136" t="s">
        <v>43</v>
      </c>
      <c r="L765" s="34"/>
      <c r="M765" s="141" t="s">
        <v>43</v>
      </c>
      <c r="N765" s="142" t="s">
        <v>52</v>
      </c>
      <c r="P765" s="143">
        <f>O765*H765</f>
        <v>0</v>
      </c>
      <c r="Q765" s="143">
        <v>0</v>
      </c>
      <c r="R765" s="143">
        <f>Q765*H765</f>
        <v>0</v>
      </c>
      <c r="S765" s="143">
        <v>0</v>
      </c>
      <c r="T765" s="144">
        <f>S765*H765</f>
        <v>0</v>
      </c>
      <c r="AR765" s="145" t="s">
        <v>318</v>
      </c>
      <c r="AT765" s="145" t="s">
        <v>313</v>
      </c>
      <c r="AU765" s="145" t="s">
        <v>90</v>
      </c>
      <c r="AY765" s="18" t="s">
        <v>311</v>
      </c>
      <c r="BE765" s="146">
        <f>IF(N765="základní",J765,0)</f>
        <v>0</v>
      </c>
      <c r="BF765" s="146">
        <f>IF(N765="snížená",J765,0)</f>
        <v>0</v>
      </c>
      <c r="BG765" s="146">
        <f>IF(N765="zákl. přenesená",J765,0)</f>
        <v>0</v>
      </c>
      <c r="BH765" s="146">
        <f>IF(N765="sníž. přenesená",J765,0)</f>
        <v>0</v>
      </c>
      <c r="BI765" s="146">
        <f>IF(N765="nulová",J765,0)</f>
        <v>0</v>
      </c>
      <c r="BJ765" s="18" t="s">
        <v>88</v>
      </c>
      <c r="BK765" s="146">
        <f>ROUND(I765*H765,2)</f>
        <v>0</v>
      </c>
      <c r="BL765" s="18" t="s">
        <v>318</v>
      </c>
      <c r="BM765" s="145" t="s">
        <v>9117</v>
      </c>
    </row>
    <row r="766" spans="2:65" s="1" customFormat="1" ht="19.5" x14ac:dyDescent="0.2">
      <c r="B766" s="34"/>
      <c r="D766" s="152" t="s">
        <v>668</v>
      </c>
      <c r="F766" s="182" t="s">
        <v>9118</v>
      </c>
      <c r="I766" s="149"/>
      <c r="L766" s="34"/>
      <c r="M766" s="150"/>
      <c r="T766" s="55"/>
      <c r="AT766" s="18" t="s">
        <v>668</v>
      </c>
      <c r="AU766" s="18" t="s">
        <v>90</v>
      </c>
    </row>
    <row r="767" spans="2:65" s="1" customFormat="1" ht="16.5" customHeight="1" x14ac:dyDescent="0.2">
      <c r="B767" s="34"/>
      <c r="C767" s="134" t="s">
        <v>9119</v>
      </c>
      <c r="D767" s="134" t="s">
        <v>313</v>
      </c>
      <c r="E767" s="135" t="s">
        <v>9120</v>
      </c>
      <c r="F767" s="136" t="s">
        <v>8368</v>
      </c>
      <c r="G767" s="137" t="s">
        <v>2033</v>
      </c>
      <c r="H767" s="138">
        <v>1</v>
      </c>
      <c r="I767" s="139"/>
      <c r="J767" s="140">
        <f>ROUND(I767*H767,2)</f>
        <v>0</v>
      </c>
      <c r="K767" s="136" t="s">
        <v>43</v>
      </c>
      <c r="L767" s="34"/>
      <c r="M767" s="141" t="s">
        <v>43</v>
      </c>
      <c r="N767" s="142" t="s">
        <v>52</v>
      </c>
      <c r="P767" s="143">
        <f>O767*H767</f>
        <v>0</v>
      </c>
      <c r="Q767" s="143">
        <v>0</v>
      </c>
      <c r="R767" s="143">
        <f>Q767*H767</f>
        <v>0</v>
      </c>
      <c r="S767" s="143">
        <v>0</v>
      </c>
      <c r="T767" s="144">
        <f>S767*H767</f>
        <v>0</v>
      </c>
      <c r="AR767" s="145" t="s">
        <v>318</v>
      </c>
      <c r="AT767" s="145" t="s">
        <v>313</v>
      </c>
      <c r="AU767" s="145" t="s">
        <v>90</v>
      </c>
      <c r="AY767" s="18" t="s">
        <v>311</v>
      </c>
      <c r="BE767" s="146">
        <f>IF(N767="základní",J767,0)</f>
        <v>0</v>
      </c>
      <c r="BF767" s="146">
        <f>IF(N767="snížená",J767,0)</f>
        <v>0</v>
      </c>
      <c r="BG767" s="146">
        <f>IF(N767="zákl. přenesená",J767,0)</f>
        <v>0</v>
      </c>
      <c r="BH767" s="146">
        <f>IF(N767="sníž. přenesená",J767,0)</f>
        <v>0</v>
      </c>
      <c r="BI767" s="146">
        <f>IF(N767="nulová",J767,0)</f>
        <v>0</v>
      </c>
      <c r="BJ767" s="18" t="s">
        <v>88</v>
      </c>
      <c r="BK767" s="146">
        <f>ROUND(I767*H767,2)</f>
        <v>0</v>
      </c>
      <c r="BL767" s="18" t="s">
        <v>318</v>
      </c>
      <c r="BM767" s="145" t="s">
        <v>9121</v>
      </c>
    </row>
    <row r="768" spans="2:65" s="1" customFormat="1" ht="19.5" x14ac:dyDescent="0.2">
      <c r="B768" s="34"/>
      <c r="D768" s="152" t="s">
        <v>668</v>
      </c>
      <c r="F768" s="182" t="s">
        <v>9122</v>
      </c>
      <c r="I768" s="149"/>
      <c r="L768" s="34"/>
      <c r="M768" s="150"/>
      <c r="T768" s="55"/>
      <c r="AT768" s="18" t="s">
        <v>668</v>
      </c>
      <c r="AU768" s="18" t="s">
        <v>90</v>
      </c>
    </row>
    <row r="769" spans="2:65" s="1" customFormat="1" ht="16.5" customHeight="1" x14ac:dyDescent="0.2">
      <c r="B769" s="34"/>
      <c r="C769" s="134" t="s">
        <v>8428</v>
      </c>
      <c r="D769" s="134" t="s">
        <v>313</v>
      </c>
      <c r="E769" s="135" t="s">
        <v>9123</v>
      </c>
      <c r="F769" s="136" t="s">
        <v>9124</v>
      </c>
      <c r="G769" s="137" t="s">
        <v>2033</v>
      </c>
      <c r="H769" s="138">
        <v>1</v>
      </c>
      <c r="I769" s="139"/>
      <c r="J769" s="140">
        <f>ROUND(I769*H769,2)</f>
        <v>0</v>
      </c>
      <c r="K769" s="136" t="s">
        <v>43</v>
      </c>
      <c r="L769" s="34"/>
      <c r="M769" s="141" t="s">
        <v>43</v>
      </c>
      <c r="N769" s="142" t="s">
        <v>52</v>
      </c>
      <c r="P769" s="143">
        <f>O769*H769</f>
        <v>0</v>
      </c>
      <c r="Q769" s="143">
        <v>0</v>
      </c>
      <c r="R769" s="143">
        <f>Q769*H769</f>
        <v>0</v>
      </c>
      <c r="S769" s="143">
        <v>0</v>
      </c>
      <c r="T769" s="144">
        <f>S769*H769</f>
        <v>0</v>
      </c>
      <c r="AR769" s="145" t="s">
        <v>318</v>
      </c>
      <c r="AT769" s="145" t="s">
        <v>313</v>
      </c>
      <c r="AU769" s="145" t="s">
        <v>90</v>
      </c>
      <c r="AY769" s="18" t="s">
        <v>311</v>
      </c>
      <c r="BE769" s="146">
        <f>IF(N769="základní",J769,0)</f>
        <v>0</v>
      </c>
      <c r="BF769" s="146">
        <f>IF(N769="snížená",J769,0)</f>
        <v>0</v>
      </c>
      <c r="BG769" s="146">
        <f>IF(N769="zákl. přenesená",J769,0)</f>
        <v>0</v>
      </c>
      <c r="BH769" s="146">
        <f>IF(N769="sníž. přenesená",J769,0)</f>
        <v>0</v>
      </c>
      <c r="BI769" s="146">
        <f>IF(N769="nulová",J769,0)</f>
        <v>0</v>
      </c>
      <c r="BJ769" s="18" t="s">
        <v>88</v>
      </c>
      <c r="BK769" s="146">
        <f>ROUND(I769*H769,2)</f>
        <v>0</v>
      </c>
      <c r="BL769" s="18" t="s">
        <v>318</v>
      </c>
      <c r="BM769" s="145" t="s">
        <v>9125</v>
      </c>
    </row>
    <row r="770" spans="2:65" s="1" customFormat="1" ht="19.5" x14ac:dyDescent="0.2">
      <c r="B770" s="34"/>
      <c r="D770" s="152" t="s">
        <v>668</v>
      </c>
      <c r="F770" s="182" t="s">
        <v>9126</v>
      </c>
      <c r="I770" s="149"/>
      <c r="L770" s="34"/>
      <c r="M770" s="150"/>
      <c r="T770" s="55"/>
      <c r="AT770" s="18" t="s">
        <v>668</v>
      </c>
      <c r="AU770" s="18" t="s">
        <v>90</v>
      </c>
    </row>
    <row r="771" spans="2:65" s="1" customFormat="1" ht="24.2" customHeight="1" x14ac:dyDescent="0.2">
      <c r="B771" s="34"/>
      <c r="C771" s="134" t="s">
        <v>9127</v>
      </c>
      <c r="D771" s="134" t="s">
        <v>313</v>
      </c>
      <c r="E771" s="135" t="s">
        <v>9128</v>
      </c>
      <c r="F771" s="136" t="s">
        <v>9129</v>
      </c>
      <c r="G771" s="137" t="s">
        <v>2033</v>
      </c>
      <c r="H771" s="138">
        <v>1</v>
      </c>
      <c r="I771" s="139"/>
      <c r="J771" s="140">
        <f t="shared" ref="J771:J776" si="180">ROUND(I771*H771,2)</f>
        <v>0</v>
      </c>
      <c r="K771" s="136" t="s">
        <v>43</v>
      </c>
      <c r="L771" s="34"/>
      <c r="M771" s="141" t="s">
        <v>43</v>
      </c>
      <c r="N771" s="142" t="s">
        <v>52</v>
      </c>
      <c r="P771" s="143">
        <f t="shared" ref="P771:P776" si="181">O771*H771</f>
        <v>0</v>
      </c>
      <c r="Q771" s="143">
        <v>0</v>
      </c>
      <c r="R771" s="143">
        <f t="shared" ref="R771:R776" si="182">Q771*H771</f>
        <v>0</v>
      </c>
      <c r="S771" s="143">
        <v>0</v>
      </c>
      <c r="T771" s="144">
        <f t="shared" ref="T771:T776" si="183">S771*H771</f>
        <v>0</v>
      </c>
      <c r="AR771" s="145" t="s">
        <v>318</v>
      </c>
      <c r="AT771" s="145" t="s">
        <v>313</v>
      </c>
      <c r="AU771" s="145" t="s">
        <v>90</v>
      </c>
      <c r="AY771" s="18" t="s">
        <v>311</v>
      </c>
      <c r="BE771" s="146">
        <f t="shared" ref="BE771:BE776" si="184">IF(N771="základní",J771,0)</f>
        <v>0</v>
      </c>
      <c r="BF771" s="146">
        <f t="shared" ref="BF771:BF776" si="185">IF(N771="snížená",J771,0)</f>
        <v>0</v>
      </c>
      <c r="BG771" s="146">
        <f t="shared" ref="BG771:BG776" si="186">IF(N771="zákl. přenesená",J771,0)</f>
        <v>0</v>
      </c>
      <c r="BH771" s="146">
        <f t="shared" ref="BH771:BH776" si="187">IF(N771="sníž. přenesená",J771,0)</f>
        <v>0</v>
      </c>
      <c r="BI771" s="146">
        <f t="shared" ref="BI771:BI776" si="188">IF(N771="nulová",J771,0)</f>
        <v>0</v>
      </c>
      <c r="BJ771" s="18" t="s">
        <v>88</v>
      </c>
      <c r="BK771" s="146">
        <f t="shared" ref="BK771:BK776" si="189">ROUND(I771*H771,2)</f>
        <v>0</v>
      </c>
      <c r="BL771" s="18" t="s">
        <v>318</v>
      </c>
      <c r="BM771" s="145" t="s">
        <v>9130</v>
      </c>
    </row>
    <row r="772" spans="2:65" s="1" customFormat="1" ht="21.75" customHeight="1" x14ac:dyDescent="0.2">
      <c r="B772" s="34"/>
      <c r="C772" s="134" t="s">
        <v>8431</v>
      </c>
      <c r="D772" s="134" t="s">
        <v>313</v>
      </c>
      <c r="E772" s="135" t="s">
        <v>9131</v>
      </c>
      <c r="F772" s="136" t="s">
        <v>9132</v>
      </c>
      <c r="G772" s="137" t="s">
        <v>2033</v>
      </c>
      <c r="H772" s="138">
        <v>1</v>
      </c>
      <c r="I772" s="139"/>
      <c r="J772" s="140">
        <f t="shared" si="180"/>
        <v>0</v>
      </c>
      <c r="K772" s="136" t="s">
        <v>43</v>
      </c>
      <c r="L772" s="34"/>
      <c r="M772" s="141" t="s">
        <v>43</v>
      </c>
      <c r="N772" s="142" t="s">
        <v>52</v>
      </c>
      <c r="P772" s="143">
        <f t="shared" si="181"/>
        <v>0</v>
      </c>
      <c r="Q772" s="143">
        <v>0</v>
      </c>
      <c r="R772" s="143">
        <f t="shared" si="182"/>
        <v>0</v>
      </c>
      <c r="S772" s="143">
        <v>0</v>
      </c>
      <c r="T772" s="144">
        <f t="shared" si="183"/>
        <v>0</v>
      </c>
      <c r="AR772" s="145" t="s">
        <v>318</v>
      </c>
      <c r="AT772" s="145" t="s">
        <v>313</v>
      </c>
      <c r="AU772" s="145" t="s">
        <v>90</v>
      </c>
      <c r="AY772" s="18" t="s">
        <v>311</v>
      </c>
      <c r="BE772" s="146">
        <f t="shared" si="184"/>
        <v>0</v>
      </c>
      <c r="BF772" s="146">
        <f t="shared" si="185"/>
        <v>0</v>
      </c>
      <c r="BG772" s="146">
        <f t="shared" si="186"/>
        <v>0</v>
      </c>
      <c r="BH772" s="146">
        <f t="shared" si="187"/>
        <v>0</v>
      </c>
      <c r="BI772" s="146">
        <f t="shared" si="188"/>
        <v>0</v>
      </c>
      <c r="BJ772" s="18" t="s">
        <v>88</v>
      </c>
      <c r="BK772" s="146">
        <f t="shared" si="189"/>
        <v>0</v>
      </c>
      <c r="BL772" s="18" t="s">
        <v>318</v>
      </c>
      <c r="BM772" s="145" t="s">
        <v>9133</v>
      </c>
    </row>
    <row r="773" spans="2:65" s="1" customFormat="1" ht="21.75" customHeight="1" x14ac:dyDescent="0.2">
      <c r="B773" s="34"/>
      <c r="C773" s="134" t="s">
        <v>9134</v>
      </c>
      <c r="D773" s="134" t="s">
        <v>313</v>
      </c>
      <c r="E773" s="135" t="s">
        <v>9135</v>
      </c>
      <c r="F773" s="136" t="s">
        <v>9136</v>
      </c>
      <c r="G773" s="137" t="s">
        <v>2033</v>
      </c>
      <c r="H773" s="138">
        <v>1</v>
      </c>
      <c r="I773" s="139"/>
      <c r="J773" s="140">
        <f t="shared" si="180"/>
        <v>0</v>
      </c>
      <c r="K773" s="136" t="s">
        <v>43</v>
      </c>
      <c r="L773" s="34"/>
      <c r="M773" s="141" t="s">
        <v>43</v>
      </c>
      <c r="N773" s="142" t="s">
        <v>52</v>
      </c>
      <c r="P773" s="143">
        <f t="shared" si="181"/>
        <v>0</v>
      </c>
      <c r="Q773" s="143">
        <v>0</v>
      </c>
      <c r="R773" s="143">
        <f t="shared" si="182"/>
        <v>0</v>
      </c>
      <c r="S773" s="143">
        <v>0</v>
      </c>
      <c r="T773" s="144">
        <f t="shared" si="183"/>
        <v>0</v>
      </c>
      <c r="AR773" s="145" t="s">
        <v>318</v>
      </c>
      <c r="AT773" s="145" t="s">
        <v>313</v>
      </c>
      <c r="AU773" s="145" t="s">
        <v>90</v>
      </c>
      <c r="AY773" s="18" t="s">
        <v>311</v>
      </c>
      <c r="BE773" s="146">
        <f t="shared" si="184"/>
        <v>0</v>
      </c>
      <c r="BF773" s="146">
        <f t="shared" si="185"/>
        <v>0</v>
      </c>
      <c r="BG773" s="146">
        <f t="shared" si="186"/>
        <v>0</v>
      </c>
      <c r="BH773" s="146">
        <f t="shared" si="187"/>
        <v>0</v>
      </c>
      <c r="BI773" s="146">
        <f t="shared" si="188"/>
        <v>0</v>
      </c>
      <c r="BJ773" s="18" t="s">
        <v>88</v>
      </c>
      <c r="BK773" s="146">
        <f t="shared" si="189"/>
        <v>0</v>
      </c>
      <c r="BL773" s="18" t="s">
        <v>318</v>
      </c>
      <c r="BM773" s="145" t="s">
        <v>9137</v>
      </c>
    </row>
    <row r="774" spans="2:65" s="1" customFormat="1" ht="37.9" customHeight="1" x14ac:dyDescent="0.2">
      <c r="B774" s="34"/>
      <c r="C774" s="134" t="s">
        <v>8433</v>
      </c>
      <c r="D774" s="134" t="s">
        <v>313</v>
      </c>
      <c r="E774" s="135" t="s">
        <v>9138</v>
      </c>
      <c r="F774" s="136" t="s">
        <v>9139</v>
      </c>
      <c r="G774" s="137" t="s">
        <v>2033</v>
      </c>
      <c r="H774" s="138">
        <v>1</v>
      </c>
      <c r="I774" s="139"/>
      <c r="J774" s="140">
        <f t="shared" si="180"/>
        <v>0</v>
      </c>
      <c r="K774" s="136" t="s">
        <v>43</v>
      </c>
      <c r="L774" s="34"/>
      <c r="M774" s="141" t="s">
        <v>43</v>
      </c>
      <c r="N774" s="142" t="s">
        <v>52</v>
      </c>
      <c r="P774" s="143">
        <f t="shared" si="181"/>
        <v>0</v>
      </c>
      <c r="Q774" s="143">
        <v>0</v>
      </c>
      <c r="R774" s="143">
        <f t="shared" si="182"/>
        <v>0</v>
      </c>
      <c r="S774" s="143">
        <v>0</v>
      </c>
      <c r="T774" s="144">
        <f t="shared" si="183"/>
        <v>0</v>
      </c>
      <c r="AR774" s="145" t="s">
        <v>318</v>
      </c>
      <c r="AT774" s="145" t="s">
        <v>313</v>
      </c>
      <c r="AU774" s="145" t="s">
        <v>90</v>
      </c>
      <c r="AY774" s="18" t="s">
        <v>311</v>
      </c>
      <c r="BE774" s="146">
        <f t="shared" si="184"/>
        <v>0</v>
      </c>
      <c r="BF774" s="146">
        <f t="shared" si="185"/>
        <v>0</v>
      </c>
      <c r="BG774" s="146">
        <f t="shared" si="186"/>
        <v>0</v>
      </c>
      <c r="BH774" s="146">
        <f t="shared" si="187"/>
        <v>0</v>
      </c>
      <c r="BI774" s="146">
        <f t="shared" si="188"/>
        <v>0</v>
      </c>
      <c r="BJ774" s="18" t="s">
        <v>88</v>
      </c>
      <c r="BK774" s="146">
        <f t="shared" si="189"/>
        <v>0</v>
      </c>
      <c r="BL774" s="18" t="s">
        <v>318</v>
      </c>
      <c r="BM774" s="145" t="s">
        <v>9140</v>
      </c>
    </row>
    <row r="775" spans="2:65" s="1" customFormat="1" ht="37.9" customHeight="1" x14ac:dyDescent="0.2">
      <c r="B775" s="34"/>
      <c r="C775" s="134" t="s">
        <v>9141</v>
      </c>
      <c r="D775" s="134" t="s">
        <v>313</v>
      </c>
      <c r="E775" s="135" t="s">
        <v>9142</v>
      </c>
      <c r="F775" s="136" t="s">
        <v>9143</v>
      </c>
      <c r="G775" s="137" t="s">
        <v>2033</v>
      </c>
      <c r="H775" s="138">
        <v>1</v>
      </c>
      <c r="I775" s="139"/>
      <c r="J775" s="140">
        <f t="shared" si="180"/>
        <v>0</v>
      </c>
      <c r="K775" s="136" t="s">
        <v>43</v>
      </c>
      <c r="L775" s="34"/>
      <c r="M775" s="141" t="s">
        <v>43</v>
      </c>
      <c r="N775" s="142" t="s">
        <v>52</v>
      </c>
      <c r="P775" s="143">
        <f t="shared" si="181"/>
        <v>0</v>
      </c>
      <c r="Q775" s="143">
        <v>0</v>
      </c>
      <c r="R775" s="143">
        <f t="shared" si="182"/>
        <v>0</v>
      </c>
      <c r="S775" s="143">
        <v>0</v>
      </c>
      <c r="T775" s="144">
        <f t="shared" si="183"/>
        <v>0</v>
      </c>
      <c r="AR775" s="145" t="s">
        <v>318</v>
      </c>
      <c r="AT775" s="145" t="s">
        <v>313</v>
      </c>
      <c r="AU775" s="145" t="s">
        <v>90</v>
      </c>
      <c r="AY775" s="18" t="s">
        <v>311</v>
      </c>
      <c r="BE775" s="146">
        <f t="shared" si="184"/>
        <v>0</v>
      </c>
      <c r="BF775" s="146">
        <f t="shared" si="185"/>
        <v>0</v>
      </c>
      <c r="BG775" s="146">
        <f t="shared" si="186"/>
        <v>0</v>
      </c>
      <c r="BH775" s="146">
        <f t="shared" si="187"/>
        <v>0</v>
      </c>
      <c r="BI775" s="146">
        <f t="shared" si="188"/>
        <v>0</v>
      </c>
      <c r="BJ775" s="18" t="s">
        <v>88</v>
      </c>
      <c r="BK775" s="146">
        <f t="shared" si="189"/>
        <v>0</v>
      </c>
      <c r="BL775" s="18" t="s">
        <v>318</v>
      </c>
      <c r="BM775" s="145" t="s">
        <v>9144</v>
      </c>
    </row>
    <row r="776" spans="2:65" s="1" customFormat="1" ht="21.75" customHeight="1" x14ac:dyDescent="0.2">
      <c r="B776" s="34"/>
      <c r="C776" s="134" t="s">
        <v>8436</v>
      </c>
      <c r="D776" s="134" t="s">
        <v>313</v>
      </c>
      <c r="E776" s="135" t="s">
        <v>9145</v>
      </c>
      <c r="F776" s="136" t="s">
        <v>9146</v>
      </c>
      <c r="G776" s="137" t="s">
        <v>2033</v>
      </c>
      <c r="H776" s="138">
        <v>1</v>
      </c>
      <c r="I776" s="139"/>
      <c r="J776" s="140">
        <f t="shared" si="180"/>
        <v>0</v>
      </c>
      <c r="K776" s="136" t="s">
        <v>43</v>
      </c>
      <c r="L776" s="34"/>
      <c r="M776" s="141" t="s">
        <v>43</v>
      </c>
      <c r="N776" s="142" t="s">
        <v>52</v>
      </c>
      <c r="P776" s="143">
        <f t="shared" si="181"/>
        <v>0</v>
      </c>
      <c r="Q776" s="143">
        <v>0</v>
      </c>
      <c r="R776" s="143">
        <f t="shared" si="182"/>
        <v>0</v>
      </c>
      <c r="S776" s="143">
        <v>0</v>
      </c>
      <c r="T776" s="144">
        <f t="shared" si="183"/>
        <v>0</v>
      </c>
      <c r="AR776" s="145" t="s">
        <v>318</v>
      </c>
      <c r="AT776" s="145" t="s">
        <v>313</v>
      </c>
      <c r="AU776" s="145" t="s">
        <v>90</v>
      </c>
      <c r="AY776" s="18" t="s">
        <v>311</v>
      </c>
      <c r="BE776" s="146">
        <f t="shared" si="184"/>
        <v>0</v>
      </c>
      <c r="BF776" s="146">
        <f t="shared" si="185"/>
        <v>0</v>
      </c>
      <c r="BG776" s="146">
        <f t="shared" si="186"/>
        <v>0</v>
      </c>
      <c r="BH776" s="146">
        <f t="shared" si="187"/>
        <v>0</v>
      </c>
      <c r="BI776" s="146">
        <f t="shared" si="188"/>
        <v>0</v>
      </c>
      <c r="BJ776" s="18" t="s">
        <v>88</v>
      </c>
      <c r="BK776" s="146">
        <f t="shared" si="189"/>
        <v>0</v>
      </c>
      <c r="BL776" s="18" t="s">
        <v>318</v>
      </c>
      <c r="BM776" s="145" t="s">
        <v>9147</v>
      </c>
    </row>
    <row r="777" spans="2:65" s="1" customFormat="1" ht="19.5" x14ac:dyDescent="0.2">
      <c r="B777" s="34"/>
      <c r="D777" s="152" t="s">
        <v>668</v>
      </c>
      <c r="F777" s="182" t="s">
        <v>9148</v>
      </c>
      <c r="I777" s="149"/>
      <c r="L777" s="34"/>
      <c r="M777" s="150"/>
      <c r="T777" s="55"/>
      <c r="AT777" s="18" t="s">
        <v>668</v>
      </c>
      <c r="AU777" s="18" t="s">
        <v>90</v>
      </c>
    </row>
    <row r="778" spans="2:65" s="1" customFormat="1" ht="21.75" customHeight="1" x14ac:dyDescent="0.2">
      <c r="B778" s="34"/>
      <c r="C778" s="134" t="s">
        <v>9149</v>
      </c>
      <c r="D778" s="134" t="s">
        <v>313</v>
      </c>
      <c r="E778" s="135" t="s">
        <v>9150</v>
      </c>
      <c r="F778" s="136" t="s">
        <v>9151</v>
      </c>
      <c r="G778" s="137" t="s">
        <v>2033</v>
      </c>
      <c r="H778" s="138">
        <v>1</v>
      </c>
      <c r="I778" s="139"/>
      <c r="J778" s="140">
        <f>ROUND(I778*H778,2)</f>
        <v>0</v>
      </c>
      <c r="K778" s="136" t="s">
        <v>43</v>
      </c>
      <c r="L778" s="34"/>
      <c r="M778" s="141" t="s">
        <v>43</v>
      </c>
      <c r="N778" s="142" t="s">
        <v>52</v>
      </c>
      <c r="P778" s="143">
        <f>O778*H778</f>
        <v>0</v>
      </c>
      <c r="Q778" s="143">
        <v>0</v>
      </c>
      <c r="R778" s="143">
        <f>Q778*H778</f>
        <v>0</v>
      </c>
      <c r="S778" s="143">
        <v>0</v>
      </c>
      <c r="T778" s="144">
        <f>S778*H778</f>
        <v>0</v>
      </c>
      <c r="AR778" s="145" t="s">
        <v>318</v>
      </c>
      <c r="AT778" s="145" t="s">
        <v>313</v>
      </c>
      <c r="AU778" s="145" t="s">
        <v>90</v>
      </c>
      <c r="AY778" s="18" t="s">
        <v>311</v>
      </c>
      <c r="BE778" s="146">
        <f>IF(N778="základní",J778,0)</f>
        <v>0</v>
      </c>
      <c r="BF778" s="146">
        <f>IF(N778="snížená",J778,0)</f>
        <v>0</v>
      </c>
      <c r="BG778" s="146">
        <f>IF(N778="zákl. přenesená",J778,0)</f>
        <v>0</v>
      </c>
      <c r="BH778" s="146">
        <f>IF(N778="sníž. přenesená",J778,0)</f>
        <v>0</v>
      </c>
      <c r="BI778" s="146">
        <f>IF(N778="nulová",J778,0)</f>
        <v>0</v>
      </c>
      <c r="BJ778" s="18" t="s">
        <v>88</v>
      </c>
      <c r="BK778" s="146">
        <f>ROUND(I778*H778,2)</f>
        <v>0</v>
      </c>
      <c r="BL778" s="18" t="s">
        <v>318</v>
      </c>
      <c r="BM778" s="145" t="s">
        <v>9152</v>
      </c>
    </row>
    <row r="779" spans="2:65" s="1" customFormat="1" ht="19.5" x14ac:dyDescent="0.2">
      <c r="B779" s="34"/>
      <c r="D779" s="152" t="s">
        <v>668</v>
      </c>
      <c r="F779" s="182" t="s">
        <v>9153</v>
      </c>
      <c r="I779" s="149"/>
      <c r="L779" s="34"/>
      <c r="M779" s="150"/>
      <c r="T779" s="55"/>
      <c r="AT779" s="18" t="s">
        <v>668</v>
      </c>
      <c r="AU779" s="18" t="s">
        <v>90</v>
      </c>
    </row>
    <row r="780" spans="2:65" s="1" customFormat="1" ht="16.5" customHeight="1" x14ac:dyDescent="0.2">
      <c r="B780" s="34"/>
      <c r="C780" s="134" t="s">
        <v>8439</v>
      </c>
      <c r="D780" s="134" t="s">
        <v>313</v>
      </c>
      <c r="E780" s="135" t="s">
        <v>9154</v>
      </c>
      <c r="F780" s="136" t="s">
        <v>9155</v>
      </c>
      <c r="G780" s="137" t="s">
        <v>2033</v>
      </c>
      <c r="H780" s="138">
        <v>1</v>
      </c>
      <c r="I780" s="139"/>
      <c r="J780" s="140">
        <f>ROUND(I780*H780,2)</f>
        <v>0</v>
      </c>
      <c r="K780" s="136" t="s">
        <v>43</v>
      </c>
      <c r="L780" s="34"/>
      <c r="M780" s="141" t="s">
        <v>43</v>
      </c>
      <c r="N780" s="142" t="s">
        <v>52</v>
      </c>
      <c r="P780" s="143">
        <f>O780*H780</f>
        <v>0</v>
      </c>
      <c r="Q780" s="143">
        <v>0</v>
      </c>
      <c r="R780" s="143">
        <f>Q780*H780</f>
        <v>0</v>
      </c>
      <c r="S780" s="143">
        <v>0</v>
      </c>
      <c r="T780" s="144">
        <f>S780*H780</f>
        <v>0</v>
      </c>
      <c r="AR780" s="145" t="s">
        <v>318</v>
      </c>
      <c r="AT780" s="145" t="s">
        <v>313</v>
      </c>
      <c r="AU780" s="145" t="s">
        <v>90</v>
      </c>
      <c r="AY780" s="18" t="s">
        <v>311</v>
      </c>
      <c r="BE780" s="146">
        <f>IF(N780="základní",J780,0)</f>
        <v>0</v>
      </c>
      <c r="BF780" s="146">
        <f>IF(N780="snížená",J780,0)</f>
        <v>0</v>
      </c>
      <c r="BG780" s="146">
        <f>IF(N780="zákl. přenesená",J780,0)</f>
        <v>0</v>
      </c>
      <c r="BH780" s="146">
        <f>IF(N780="sníž. přenesená",J780,0)</f>
        <v>0</v>
      </c>
      <c r="BI780" s="146">
        <f>IF(N780="nulová",J780,0)</f>
        <v>0</v>
      </c>
      <c r="BJ780" s="18" t="s">
        <v>88</v>
      </c>
      <c r="BK780" s="146">
        <f>ROUND(I780*H780,2)</f>
        <v>0</v>
      </c>
      <c r="BL780" s="18" t="s">
        <v>318</v>
      </c>
      <c r="BM780" s="145" t="s">
        <v>9156</v>
      </c>
    </row>
    <row r="781" spans="2:65" s="1" customFormat="1" ht="19.5" x14ac:dyDescent="0.2">
      <c r="B781" s="34"/>
      <c r="D781" s="152" t="s">
        <v>668</v>
      </c>
      <c r="F781" s="182" t="s">
        <v>9157</v>
      </c>
      <c r="I781" s="149"/>
      <c r="L781" s="34"/>
      <c r="M781" s="150"/>
      <c r="T781" s="55"/>
      <c r="AT781" s="18" t="s">
        <v>668</v>
      </c>
      <c r="AU781" s="18" t="s">
        <v>90</v>
      </c>
    </row>
    <row r="782" spans="2:65" s="1" customFormat="1" ht="16.5" customHeight="1" x14ac:dyDescent="0.2">
      <c r="B782" s="34"/>
      <c r="C782" s="134" t="s">
        <v>9158</v>
      </c>
      <c r="D782" s="134" t="s">
        <v>313</v>
      </c>
      <c r="E782" s="135" t="s">
        <v>9159</v>
      </c>
      <c r="F782" s="136" t="s">
        <v>9160</v>
      </c>
      <c r="G782" s="137" t="s">
        <v>2033</v>
      </c>
      <c r="H782" s="138">
        <v>2</v>
      </c>
      <c r="I782" s="139"/>
      <c r="J782" s="140">
        <f>ROUND(I782*H782,2)</f>
        <v>0</v>
      </c>
      <c r="K782" s="136" t="s">
        <v>43</v>
      </c>
      <c r="L782" s="34"/>
      <c r="M782" s="141" t="s">
        <v>43</v>
      </c>
      <c r="N782" s="142" t="s">
        <v>52</v>
      </c>
      <c r="P782" s="143">
        <f>O782*H782</f>
        <v>0</v>
      </c>
      <c r="Q782" s="143">
        <v>0</v>
      </c>
      <c r="R782" s="143">
        <f>Q782*H782</f>
        <v>0</v>
      </c>
      <c r="S782" s="143">
        <v>0</v>
      </c>
      <c r="T782" s="144">
        <f>S782*H782</f>
        <v>0</v>
      </c>
      <c r="AR782" s="145" t="s">
        <v>318</v>
      </c>
      <c r="AT782" s="145" t="s">
        <v>313</v>
      </c>
      <c r="AU782" s="145" t="s">
        <v>90</v>
      </c>
      <c r="AY782" s="18" t="s">
        <v>311</v>
      </c>
      <c r="BE782" s="146">
        <f>IF(N782="základní",J782,0)</f>
        <v>0</v>
      </c>
      <c r="BF782" s="146">
        <f>IF(N782="snížená",J782,0)</f>
        <v>0</v>
      </c>
      <c r="BG782" s="146">
        <f>IF(N782="zákl. přenesená",J782,0)</f>
        <v>0</v>
      </c>
      <c r="BH782" s="146">
        <f>IF(N782="sníž. přenesená",J782,0)</f>
        <v>0</v>
      </c>
      <c r="BI782" s="146">
        <f>IF(N782="nulová",J782,0)</f>
        <v>0</v>
      </c>
      <c r="BJ782" s="18" t="s">
        <v>88</v>
      </c>
      <c r="BK782" s="146">
        <f>ROUND(I782*H782,2)</f>
        <v>0</v>
      </c>
      <c r="BL782" s="18" t="s">
        <v>318</v>
      </c>
      <c r="BM782" s="145" t="s">
        <v>9161</v>
      </c>
    </row>
    <row r="783" spans="2:65" s="1" customFormat="1" ht="19.5" x14ac:dyDescent="0.2">
      <c r="B783" s="34"/>
      <c r="D783" s="152" t="s">
        <v>668</v>
      </c>
      <c r="F783" s="182" t="s">
        <v>9162</v>
      </c>
      <c r="I783" s="149"/>
      <c r="L783" s="34"/>
      <c r="M783" s="150"/>
      <c r="T783" s="55"/>
      <c r="AT783" s="18" t="s">
        <v>668</v>
      </c>
      <c r="AU783" s="18" t="s">
        <v>90</v>
      </c>
    </row>
    <row r="784" spans="2:65" s="1" customFormat="1" ht="16.5" customHeight="1" x14ac:dyDescent="0.2">
      <c r="B784" s="34"/>
      <c r="C784" s="134" t="s">
        <v>8441</v>
      </c>
      <c r="D784" s="134" t="s">
        <v>313</v>
      </c>
      <c r="E784" s="135" t="s">
        <v>9163</v>
      </c>
      <c r="F784" s="136" t="s">
        <v>9164</v>
      </c>
      <c r="G784" s="137" t="s">
        <v>2033</v>
      </c>
      <c r="H784" s="138">
        <v>2</v>
      </c>
      <c r="I784" s="139"/>
      <c r="J784" s="140">
        <f>ROUND(I784*H784,2)</f>
        <v>0</v>
      </c>
      <c r="K784" s="136" t="s">
        <v>43</v>
      </c>
      <c r="L784" s="34"/>
      <c r="M784" s="141" t="s">
        <v>43</v>
      </c>
      <c r="N784" s="142" t="s">
        <v>52</v>
      </c>
      <c r="P784" s="143">
        <f>O784*H784</f>
        <v>0</v>
      </c>
      <c r="Q784" s="143">
        <v>0</v>
      </c>
      <c r="R784" s="143">
        <f>Q784*H784</f>
        <v>0</v>
      </c>
      <c r="S784" s="143">
        <v>0</v>
      </c>
      <c r="T784" s="144">
        <f>S784*H784</f>
        <v>0</v>
      </c>
      <c r="AR784" s="145" t="s">
        <v>318</v>
      </c>
      <c r="AT784" s="145" t="s">
        <v>313</v>
      </c>
      <c r="AU784" s="145" t="s">
        <v>90</v>
      </c>
      <c r="AY784" s="18" t="s">
        <v>311</v>
      </c>
      <c r="BE784" s="146">
        <f>IF(N784="základní",J784,0)</f>
        <v>0</v>
      </c>
      <c r="BF784" s="146">
        <f>IF(N784="snížená",J784,0)</f>
        <v>0</v>
      </c>
      <c r="BG784" s="146">
        <f>IF(N784="zákl. přenesená",J784,0)</f>
        <v>0</v>
      </c>
      <c r="BH784" s="146">
        <f>IF(N784="sníž. přenesená",J784,0)</f>
        <v>0</v>
      </c>
      <c r="BI784" s="146">
        <f>IF(N784="nulová",J784,0)</f>
        <v>0</v>
      </c>
      <c r="BJ784" s="18" t="s">
        <v>88</v>
      </c>
      <c r="BK784" s="146">
        <f>ROUND(I784*H784,2)</f>
        <v>0</v>
      </c>
      <c r="BL784" s="18" t="s">
        <v>318</v>
      </c>
      <c r="BM784" s="145" t="s">
        <v>9165</v>
      </c>
    </row>
    <row r="785" spans="2:65" s="1" customFormat="1" ht="19.5" x14ac:dyDescent="0.2">
      <c r="B785" s="34"/>
      <c r="D785" s="152" t="s">
        <v>668</v>
      </c>
      <c r="F785" s="182" t="s">
        <v>9166</v>
      </c>
      <c r="I785" s="149"/>
      <c r="L785" s="34"/>
      <c r="M785" s="150"/>
      <c r="T785" s="55"/>
      <c r="AT785" s="18" t="s">
        <v>668</v>
      </c>
      <c r="AU785" s="18" t="s">
        <v>90</v>
      </c>
    </row>
    <row r="786" spans="2:65" s="1" customFormat="1" ht="24.2" customHeight="1" x14ac:dyDescent="0.2">
      <c r="B786" s="34"/>
      <c r="C786" s="134" t="s">
        <v>9167</v>
      </c>
      <c r="D786" s="134" t="s">
        <v>313</v>
      </c>
      <c r="E786" s="135" t="s">
        <v>9168</v>
      </c>
      <c r="F786" s="136" t="s">
        <v>7915</v>
      </c>
      <c r="G786" s="137" t="s">
        <v>2033</v>
      </c>
      <c r="H786" s="138">
        <v>1</v>
      </c>
      <c r="I786" s="139"/>
      <c r="J786" s="140">
        <f>ROUND(I786*H786,2)</f>
        <v>0</v>
      </c>
      <c r="K786" s="136" t="s">
        <v>43</v>
      </c>
      <c r="L786" s="34"/>
      <c r="M786" s="141" t="s">
        <v>43</v>
      </c>
      <c r="N786" s="142" t="s">
        <v>52</v>
      </c>
      <c r="P786" s="143">
        <f>O786*H786</f>
        <v>0</v>
      </c>
      <c r="Q786" s="143">
        <v>0</v>
      </c>
      <c r="R786" s="143">
        <f>Q786*H786</f>
        <v>0</v>
      </c>
      <c r="S786" s="143">
        <v>0</v>
      </c>
      <c r="T786" s="144">
        <f>S786*H786</f>
        <v>0</v>
      </c>
      <c r="AR786" s="145" t="s">
        <v>318</v>
      </c>
      <c r="AT786" s="145" t="s">
        <v>313</v>
      </c>
      <c r="AU786" s="145" t="s">
        <v>90</v>
      </c>
      <c r="AY786" s="18" t="s">
        <v>311</v>
      </c>
      <c r="BE786" s="146">
        <f>IF(N786="základní",J786,0)</f>
        <v>0</v>
      </c>
      <c r="BF786" s="146">
        <f>IF(N786="snížená",J786,0)</f>
        <v>0</v>
      </c>
      <c r="BG786" s="146">
        <f>IF(N786="zákl. přenesená",J786,0)</f>
        <v>0</v>
      </c>
      <c r="BH786" s="146">
        <f>IF(N786="sníž. přenesená",J786,0)</f>
        <v>0</v>
      </c>
      <c r="BI786" s="146">
        <f>IF(N786="nulová",J786,0)</f>
        <v>0</v>
      </c>
      <c r="BJ786" s="18" t="s">
        <v>88</v>
      </c>
      <c r="BK786" s="146">
        <f>ROUND(I786*H786,2)</f>
        <v>0</v>
      </c>
      <c r="BL786" s="18" t="s">
        <v>318</v>
      </c>
      <c r="BM786" s="145" t="s">
        <v>9169</v>
      </c>
    </row>
    <row r="787" spans="2:65" s="1" customFormat="1" ht="19.5" x14ac:dyDescent="0.2">
      <c r="B787" s="34"/>
      <c r="D787" s="152" t="s">
        <v>668</v>
      </c>
      <c r="F787" s="182" t="s">
        <v>9170</v>
      </c>
      <c r="I787" s="149"/>
      <c r="L787" s="34"/>
      <c r="M787" s="150"/>
      <c r="T787" s="55"/>
      <c r="AT787" s="18" t="s">
        <v>668</v>
      </c>
      <c r="AU787" s="18" t="s">
        <v>90</v>
      </c>
    </row>
    <row r="788" spans="2:65" s="1" customFormat="1" ht="16.5" customHeight="1" x14ac:dyDescent="0.2">
      <c r="B788" s="34"/>
      <c r="C788" s="172" t="s">
        <v>8444</v>
      </c>
      <c r="D788" s="172" t="s">
        <v>634</v>
      </c>
      <c r="E788" s="173" t="s">
        <v>9171</v>
      </c>
      <c r="F788" s="174" t="s">
        <v>9172</v>
      </c>
      <c r="G788" s="175" t="s">
        <v>2033</v>
      </c>
      <c r="H788" s="176">
        <v>1</v>
      </c>
      <c r="I788" s="177"/>
      <c r="J788" s="178">
        <f>ROUND(I788*H788,2)</f>
        <v>0</v>
      </c>
      <c r="K788" s="174" t="s">
        <v>43</v>
      </c>
      <c r="L788" s="179"/>
      <c r="M788" s="180" t="s">
        <v>43</v>
      </c>
      <c r="N788" s="181" t="s">
        <v>52</v>
      </c>
      <c r="P788" s="143">
        <f>O788*H788</f>
        <v>0</v>
      </c>
      <c r="Q788" s="143">
        <v>0</v>
      </c>
      <c r="R788" s="143">
        <f>Q788*H788</f>
        <v>0</v>
      </c>
      <c r="S788" s="143">
        <v>0</v>
      </c>
      <c r="T788" s="144">
        <f>S788*H788</f>
        <v>0</v>
      </c>
      <c r="AR788" s="145" t="s">
        <v>362</v>
      </c>
      <c r="AT788" s="145" t="s">
        <v>634</v>
      </c>
      <c r="AU788" s="145" t="s">
        <v>90</v>
      </c>
      <c r="AY788" s="18" t="s">
        <v>311</v>
      </c>
      <c r="BE788" s="146">
        <f>IF(N788="základní",J788,0)</f>
        <v>0</v>
      </c>
      <c r="BF788" s="146">
        <f>IF(N788="snížená",J788,0)</f>
        <v>0</v>
      </c>
      <c r="BG788" s="146">
        <f>IF(N788="zákl. přenesená",J788,0)</f>
        <v>0</v>
      </c>
      <c r="BH788" s="146">
        <f>IF(N788="sníž. přenesená",J788,0)</f>
        <v>0</v>
      </c>
      <c r="BI788" s="146">
        <f>IF(N788="nulová",J788,0)</f>
        <v>0</v>
      </c>
      <c r="BJ788" s="18" t="s">
        <v>88</v>
      </c>
      <c r="BK788" s="146">
        <f>ROUND(I788*H788,2)</f>
        <v>0</v>
      </c>
      <c r="BL788" s="18" t="s">
        <v>318</v>
      </c>
      <c r="BM788" s="145" t="s">
        <v>9173</v>
      </c>
    </row>
    <row r="789" spans="2:65" s="1" customFormat="1" ht="16.5" customHeight="1" x14ac:dyDescent="0.2">
      <c r="B789" s="34"/>
      <c r="C789" s="134" t="s">
        <v>9174</v>
      </c>
      <c r="D789" s="134" t="s">
        <v>313</v>
      </c>
      <c r="E789" s="135" t="s">
        <v>9175</v>
      </c>
      <c r="F789" s="136" t="s">
        <v>9176</v>
      </c>
      <c r="G789" s="137" t="s">
        <v>2033</v>
      </c>
      <c r="H789" s="138">
        <v>1</v>
      </c>
      <c r="I789" s="139"/>
      <c r="J789" s="140">
        <f>ROUND(I789*H789,2)</f>
        <v>0</v>
      </c>
      <c r="K789" s="136" t="s">
        <v>43</v>
      </c>
      <c r="L789" s="34"/>
      <c r="M789" s="141" t="s">
        <v>43</v>
      </c>
      <c r="N789" s="142" t="s">
        <v>52</v>
      </c>
      <c r="P789" s="143">
        <f>O789*H789</f>
        <v>0</v>
      </c>
      <c r="Q789" s="143">
        <v>0</v>
      </c>
      <c r="R789" s="143">
        <f>Q789*H789</f>
        <v>0</v>
      </c>
      <c r="S789" s="143">
        <v>0</v>
      </c>
      <c r="T789" s="144">
        <f>S789*H789</f>
        <v>0</v>
      </c>
      <c r="AR789" s="145" t="s">
        <v>318</v>
      </c>
      <c r="AT789" s="145" t="s">
        <v>313</v>
      </c>
      <c r="AU789" s="145" t="s">
        <v>90</v>
      </c>
      <c r="AY789" s="18" t="s">
        <v>311</v>
      </c>
      <c r="BE789" s="146">
        <f>IF(N789="základní",J789,0)</f>
        <v>0</v>
      </c>
      <c r="BF789" s="146">
        <f>IF(N789="snížená",J789,0)</f>
        <v>0</v>
      </c>
      <c r="BG789" s="146">
        <f>IF(N789="zákl. přenesená",J789,0)</f>
        <v>0</v>
      </c>
      <c r="BH789" s="146">
        <f>IF(N789="sníž. přenesená",J789,0)</f>
        <v>0</v>
      </c>
      <c r="BI789" s="146">
        <f>IF(N789="nulová",J789,0)</f>
        <v>0</v>
      </c>
      <c r="BJ789" s="18" t="s">
        <v>88</v>
      </c>
      <c r="BK789" s="146">
        <f>ROUND(I789*H789,2)</f>
        <v>0</v>
      </c>
      <c r="BL789" s="18" t="s">
        <v>318</v>
      </c>
      <c r="BM789" s="145" t="s">
        <v>9177</v>
      </c>
    </row>
    <row r="790" spans="2:65" s="1" customFormat="1" ht="16.5" customHeight="1" x14ac:dyDescent="0.2">
      <c r="B790" s="34"/>
      <c r="C790" s="172" t="s">
        <v>8447</v>
      </c>
      <c r="D790" s="172" t="s">
        <v>634</v>
      </c>
      <c r="E790" s="173" t="s">
        <v>9178</v>
      </c>
      <c r="F790" s="174" t="s">
        <v>9179</v>
      </c>
      <c r="G790" s="175" t="s">
        <v>2033</v>
      </c>
      <c r="H790" s="176">
        <v>2</v>
      </c>
      <c r="I790" s="177"/>
      <c r="J790" s="178">
        <f>ROUND(I790*H790,2)</f>
        <v>0</v>
      </c>
      <c r="K790" s="174" t="s">
        <v>43</v>
      </c>
      <c r="L790" s="179"/>
      <c r="M790" s="180" t="s">
        <v>43</v>
      </c>
      <c r="N790" s="181" t="s">
        <v>52</v>
      </c>
      <c r="P790" s="143">
        <f>O790*H790</f>
        <v>0</v>
      </c>
      <c r="Q790" s="143">
        <v>0</v>
      </c>
      <c r="R790" s="143">
        <f>Q790*H790</f>
        <v>0</v>
      </c>
      <c r="S790" s="143">
        <v>0</v>
      </c>
      <c r="T790" s="144">
        <f>S790*H790</f>
        <v>0</v>
      </c>
      <c r="AR790" s="145" t="s">
        <v>362</v>
      </c>
      <c r="AT790" s="145" t="s">
        <v>634</v>
      </c>
      <c r="AU790" s="145" t="s">
        <v>90</v>
      </c>
      <c r="AY790" s="18" t="s">
        <v>311</v>
      </c>
      <c r="BE790" s="146">
        <f>IF(N790="základní",J790,0)</f>
        <v>0</v>
      </c>
      <c r="BF790" s="146">
        <f>IF(N790="snížená",J790,0)</f>
        <v>0</v>
      </c>
      <c r="BG790" s="146">
        <f>IF(N790="zákl. přenesená",J790,0)</f>
        <v>0</v>
      </c>
      <c r="BH790" s="146">
        <f>IF(N790="sníž. přenesená",J790,0)</f>
        <v>0</v>
      </c>
      <c r="BI790" s="146">
        <f>IF(N790="nulová",J790,0)</f>
        <v>0</v>
      </c>
      <c r="BJ790" s="18" t="s">
        <v>88</v>
      </c>
      <c r="BK790" s="146">
        <f>ROUND(I790*H790,2)</f>
        <v>0</v>
      </c>
      <c r="BL790" s="18" t="s">
        <v>318</v>
      </c>
      <c r="BM790" s="145" t="s">
        <v>9180</v>
      </c>
    </row>
    <row r="791" spans="2:65" s="1" customFormat="1" ht="21.75" customHeight="1" x14ac:dyDescent="0.2">
      <c r="B791" s="34"/>
      <c r="C791" s="134" t="s">
        <v>9181</v>
      </c>
      <c r="D791" s="134" t="s">
        <v>313</v>
      </c>
      <c r="E791" s="135" t="s">
        <v>9182</v>
      </c>
      <c r="F791" s="136" t="s">
        <v>9183</v>
      </c>
      <c r="G791" s="137" t="s">
        <v>2033</v>
      </c>
      <c r="H791" s="138">
        <v>1</v>
      </c>
      <c r="I791" s="139"/>
      <c r="J791" s="140">
        <f>ROUND(I791*H791,2)</f>
        <v>0</v>
      </c>
      <c r="K791" s="136" t="s">
        <v>43</v>
      </c>
      <c r="L791" s="34"/>
      <c r="M791" s="141" t="s">
        <v>43</v>
      </c>
      <c r="N791" s="142" t="s">
        <v>52</v>
      </c>
      <c r="P791" s="143">
        <f>O791*H791</f>
        <v>0</v>
      </c>
      <c r="Q791" s="143">
        <v>0</v>
      </c>
      <c r="R791" s="143">
        <f>Q791*H791</f>
        <v>0</v>
      </c>
      <c r="S791" s="143">
        <v>0</v>
      </c>
      <c r="T791" s="144">
        <f>S791*H791</f>
        <v>0</v>
      </c>
      <c r="AR791" s="145" t="s">
        <v>318</v>
      </c>
      <c r="AT791" s="145" t="s">
        <v>313</v>
      </c>
      <c r="AU791" s="145" t="s">
        <v>90</v>
      </c>
      <c r="AY791" s="18" t="s">
        <v>311</v>
      </c>
      <c r="BE791" s="146">
        <f>IF(N791="základní",J791,0)</f>
        <v>0</v>
      </c>
      <c r="BF791" s="146">
        <f>IF(N791="snížená",J791,0)</f>
        <v>0</v>
      </c>
      <c r="BG791" s="146">
        <f>IF(N791="zákl. přenesená",J791,0)</f>
        <v>0</v>
      </c>
      <c r="BH791" s="146">
        <f>IF(N791="sníž. přenesená",J791,0)</f>
        <v>0</v>
      </c>
      <c r="BI791" s="146">
        <f>IF(N791="nulová",J791,0)</f>
        <v>0</v>
      </c>
      <c r="BJ791" s="18" t="s">
        <v>88</v>
      </c>
      <c r="BK791" s="146">
        <f>ROUND(I791*H791,2)</f>
        <v>0</v>
      </c>
      <c r="BL791" s="18" t="s">
        <v>318</v>
      </c>
      <c r="BM791" s="145" t="s">
        <v>9184</v>
      </c>
    </row>
    <row r="792" spans="2:65" s="1" customFormat="1" ht="19.5" x14ac:dyDescent="0.2">
      <c r="B792" s="34"/>
      <c r="D792" s="152" t="s">
        <v>668</v>
      </c>
      <c r="F792" s="182" t="s">
        <v>9185</v>
      </c>
      <c r="I792" s="149"/>
      <c r="L792" s="34"/>
      <c r="M792" s="150"/>
      <c r="T792" s="55"/>
      <c r="AT792" s="18" t="s">
        <v>668</v>
      </c>
      <c r="AU792" s="18" t="s">
        <v>90</v>
      </c>
    </row>
    <row r="793" spans="2:65" s="1" customFormat="1" ht="21.75" customHeight="1" x14ac:dyDescent="0.2">
      <c r="B793" s="34"/>
      <c r="C793" s="134" t="s">
        <v>8450</v>
      </c>
      <c r="D793" s="134" t="s">
        <v>313</v>
      </c>
      <c r="E793" s="135" t="s">
        <v>9186</v>
      </c>
      <c r="F793" s="136" t="s">
        <v>9183</v>
      </c>
      <c r="G793" s="137" t="s">
        <v>2033</v>
      </c>
      <c r="H793" s="138">
        <v>1</v>
      </c>
      <c r="I793" s="139"/>
      <c r="J793" s="140">
        <f>ROUND(I793*H793,2)</f>
        <v>0</v>
      </c>
      <c r="K793" s="136" t="s">
        <v>43</v>
      </c>
      <c r="L793" s="34"/>
      <c r="M793" s="141" t="s">
        <v>43</v>
      </c>
      <c r="N793" s="142" t="s">
        <v>52</v>
      </c>
      <c r="P793" s="143">
        <f>O793*H793</f>
        <v>0</v>
      </c>
      <c r="Q793" s="143">
        <v>0</v>
      </c>
      <c r="R793" s="143">
        <f>Q793*H793</f>
        <v>0</v>
      </c>
      <c r="S793" s="143">
        <v>0</v>
      </c>
      <c r="T793" s="144">
        <f>S793*H793</f>
        <v>0</v>
      </c>
      <c r="AR793" s="145" t="s">
        <v>318</v>
      </c>
      <c r="AT793" s="145" t="s">
        <v>313</v>
      </c>
      <c r="AU793" s="145" t="s">
        <v>90</v>
      </c>
      <c r="AY793" s="18" t="s">
        <v>311</v>
      </c>
      <c r="BE793" s="146">
        <f>IF(N793="základní",J793,0)</f>
        <v>0</v>
      </c>
      <c r="BF793" s="146">
        <f>IF(N793="snížená",J793,0)</f>
        <v>0</v>
      </c>
      <c r="BG793" s="146">
        <f>IF(N793="zákl. přenesená",J793,0)</f>
        <v>0</v>
      </c>
      <c r="BH793" s="146">
        <f>IF(N793="sníž. přenesená",J793,0)</f>
        <v>0</v>
      </c>
      <c r="BI793" s="146">
        <f>IF(N793="nulová",J793,0)</f>
        <v>0</v>
      </c>
      <c r="BJ793" s="18" t="s">
        <v>88</v>
      </c>
      <c r="BK793" s="146">
        <f>ROUND(I793*H793,2)</f>
        <v>0</v>
      </c>
      <c r="BL793" s="18" t="s">
        <v>318</v>
      </c>
      <c r="BM793" s="145" t="s">
        <v>9187</v>
      </c>
    </row>
    <row r="794" spans="2:65" s="1" customFormat="1" ht="19.5" x14ac:dyDescent="0.2">
      <c r="B794" s="34"/>
      <c r="D794" s="152" t="s">
        <v>668</v>
      </c>
      <c r="F794" s="182" t="s">
        <v>9188</v>
      </c>
      <c r="I794" s="149"/>
      <c r="L794" s="34"/>
      <c r="M794" s="150"/>
      <c r="T794" s="55"/>
      <c r="AT794" s="18" t="s">
        <v>668</v>
      </c>
      <c r="AU794" s="18" t="s">
        <v>90</v>
      </c>
    </row>
    <row r="795" spans="2:65" s="1" customFormat="1" ht="21.75" customHeight="1" x14ac:dyDescent="0.2">
      <c r="B795" s="34"/>
      <c r="C795" s="134" t="s">
        <v>9189</v>
      </c>
      <c r="D795" s="134" t="s">
        <v>313</v>
      </c>
      <c r="E795" s="135" t="s">
        <v>9190</v>
      </c>
      <c r="F795" s="136" t="s">
        <v>9183</v>
      </c>
      <c r="G795" s="137" t="s">
        <v>2033</v>
      </c>
      <c r="H795" s="138">
        <v>2</v>
      </c>
      <c r="I795" s="139"/>
      <c r="J795" s="140">
        <f>ROUND(I795*H795,2)</f>
        <v>0</v>
      </c>
      <c r="K795" s="136" t="s">
        <v>43</v>
      </c>
      <c r="L795" s="34"/>
      <c r="M795" s="141" t="s">
        <v>43</v>
      </c>
      <c r="N795" s="142" t="s">
        <v>52</v>
      </c>
      <c r="P795" s="143">
        <f>O795*H795</f>
        <v>0</v>
      </c>
      <c r="Q795" s="143">
        <v>0</v>
      </c>
      <c r="R795" s="143">
        <f>Q795*H795</f>
        <v>0</v>
      </c>
      <c r="S795" s="143">
        <v>0</v>
      </c>
      <c r="T795" s="144">
        <f>S795*H795</f>
        <v>0</v>
      </c>
      <c r="AR795" s="145" t="s">
        <v>318</v>
      </c>
      <c r="AT795" s="145" t="s">
        <v>313</v>
      </c>
      <c r="AU795" s="145" t="s">
        <v>90</v>
      </c>
      <c r="AY795" s="18" t="s">
        <v>311</v>
      </c>
      <c r="BE795" s="146">
        <f>IF(N795="základní",J795,0)</f>
        <v>0</v>
      </c>
      <c r="BF795" s="146">
        <f>IF(N795="snížená",J795,0)</f>
        <v>0</v>
      </c>
      <c r="BG795" s="146">
        <f>IF(N795="zákl. přenesená",J795,0)</f>
        <v>0</v>
      </c>
      <c r="BH795" s="146">
        <f>IF(N795="sníž. přenesená",J795,0)</f>
        <v>0</v>
      </c>
      <c r="BI795" s="146">
        <f>IF(N795="nulová",J795,0)</f>
        <v>0</v>
      </c>
      <c r="BJ795" s="18" t="s">
        <v>88</v>
      </c>
      <c r="BK795" s="146">
        <f>ROUND(I795*H795,2)</f>
        <v>0</v>
      </c>
      <c r="BL795" s="18" t="s">
        <v>318</v>
      </c>
      <c r="BM795" s="145" t="s">
        <v>9191</v>
      </c>
    </row>
    <row r="796" spans="2:65" s="1" customFormat="1" ht="19.5" x14ac:dyDescent="0.2">
      <c r="B796" s="34"/>
      <c r="D796" s="152" t="s">
        <v>668</v>
      </c>
      <c r="F796" s="182" t="s">
        <v>9192</v>
      </c>
      <c r="I796" s="149"/>
      <c r="L796" s="34"/>
      <c r="M796" s="150"/>
      <c r="T796" s="55"/>
      <c r="AT796" s="18" t="s">
        <v>668</v>
      </c>
      <c r="AU796" s="18" t="s">
        <v>90</v>
      </c>
    </row>
    <row r="797" spans="2:65" s="1" customFormat="1" ht="16.5" customHeight="1" x14ac:dyDescent="0.2">
      <c r="B797" s="34"/>
      <c r="C797" s="134" t="s">
        <v>8453</v>
      </c>
      <c r="D797" s="134" t="s">
        <v>313</v>
      </c>
      <c r="E797" s="135" t="s">
        <v>9193</v>
      </c>
      <c r="F797" s="136" t="s">
        <v>9194</v>
      </c>
      <c r="G797" s="137" t="s">
        <v>2033</v>
      </c>
      <c r="H797" s="138">
        <v>6</v>
      </c>
      <c r="I797" s="139"/>
      <c r="J797" s="140">
        <f>ROUND(I797*H797,2)</f>
        <v>0</v>
      </c>
      <c r="K797" s="136" t="s">
        <v>43</v>
      </c>
      <c r="L797" s="34"/>
      <c r="M797" s="141" t="s">
        <v>43</v>
      </c>
      <c r="N797" s="142" t="s">
        <v>52</v>
      </c>
      <c r="P797" s="143">
        <f>O797*H797</f>
        <v>0</v>
      </c>
      <c r="Q797" s="143">
        <v>0</v>
      </c>
      <c r="R797" s="143">
        <f>Q797*H797</f>
        <v>0</v>
      </c>
      <c r="S797" s="143">
        <v>0</v>
      </c>
      <c r="T797" s="144">
        <f>S797*H797</f>
        <v>0</v>
      </c>
      <c r="AR797" s="145" t="s">
        <v>318</v>
      </c>
      <c r="AT797" s="145" t="s">
        <v>313</v>
      </c>
      <c r="AU797" s="145" t="s">
        <v>90</v>
      </c>
      <c r="AY797" s="18" t="s">
        <v>311</v>
      </c>
      <c r="BE797" s="146">
        <f>IF(N797="základní",J797,0)</f>
        <v>0</v>
      </c>
      <c r="BF797" s="146">
        <f>IF(N797="snížená",J797,0)</f>
        <v>0</v>
      </c>
      <c r="BG797" s="146">
        <f>IF(N797="zákl. přenesená",J797,0)</f>
        <v>0</v>
      </c>
      <c r="BH797" s="146">
        <f>IF(N797="sníž. přenesená",J797,0)</f>
        <v>0</v>
      </c>
      <c r="BI797" s="146">
        <f>IF(N797="nulová",J797,0)</f>
        <v>0</v>
      </c>
      <c r="BJ797" s="18" t="s">
        <v>88</v>
      </c>
      <c r="BK797" s="146">
        <f>ROUND(I797*H797,2)</f>
        <v>0</v>
      </c>
      <c r="BL797" s="18" t="s">
        <v>318</v>
      </c>
      <c r="BM797" s="145" t="s">
        <v>9195</v>
      </c>
    </row>
    <row r="798" spans="2:65" s="11" customFormat="1" ht="22.9" customHeight="1" x14ac:dyDescent="0.2">
      <c r="B798" s="122"/>
      <c r="D798" s="123" t="s">
        <v>80</v>
      </c>
      <c r="E798" s="132" t="s">
        <v>7412</v>
      </c>
      <c r="F798" s="132" t="s">
        <v>7940</v>
      </c>
      <c r="I798" s="125"/>
      <c r="J798" s="133">
        <f>BK798</f>
        <v>0</v>
      </c>
      <c r="L798" s="122"/>
      <c r="M798" s="127"/>
      <c r="P798" s="128">
        <f>SUM(P799:P855)</f>
        <v>0</v>
      </c>
      <c r="R798" s="128">
        <f>SUM(R799:R855)</f>
        <v>0</v>
      </c>
      <c r="T798" s="129">
        <f>SUM(T799:T855)</f>
        <v>0</v>
      </c>
      <c r="AR798" s="123" t="s">
        <v>88</v>
      </c>
      <c r="AT798" s="130" t="s">
        <v>80</v>
      </c>
      <c r="AU798" s="130" t="s">
        <v>88</v>
      </c>
      <c r="AY798" s="123" t="s">
        <v>311</v>
      </c>
      <c r="BK798" s="131">
        <f>SUM(BK799:BK855)</f>
        <v>0</v>
      </c>
    </row>
    <row r="799" spans="2:65" s="1" customFormat="1" ht="16.5" customHeight="1" x14ac:dyDescent="0.2">
      <c r="B799" s="34"/>
      <c r="C799" s="134" t="s">
        <v>9196</v>
      </c>
      <c r="D799" s="134" t="s">
        <v>313</v>
      </c>
      <c r="E799" s="135" t="s">
        <v>9197</v>
      </c>
      <c r="F799" s="136" t="s">
        <v>9198</v>
      </c>
      <c r="G799" s="137" t="s">
        <v>2033</v>
      </c>
      <c r="H799" s="138">
        <v>1</v>
      </c>
      <c r="I799" s="139"/>
      <c r="J799" s="140">
        <f>ROUND(I799*H799,2)</f>
        <v>0</v>
      </c>
      <c r="K799" s="136" t="s">
        <v>43</v>
      </c>
      <c r="L799" s="34"/>
      <c r="M799" s="141" t="s">
        <v>43</v>
      </c>
      <c r="N799" s="142" t="s">
        <v>52</v>
      </c>
      <c r="P799" s="143">
        <f>O799*H799</f>
        <v>0</v>
      </c>
      <c r="Q799" s="143">
        <v>0</v>
      </c>
      <c r="R799" s="143">
        <f>Q799*H799</f>
        <v>0</v>
      </c>
      <c r="S799" s="143">
        <v>0</v>
      </c>
      <c r="T799" s="144">
        <f>S799*H799</f>
        <v>0</v>
      </c>
      <c r="AR799" s="145" t="s">
        <v>318</v>
      </c>
      <c r="AT799" s="145" t="s">
        <v>313</v>
      </c>
      <c r="AU799" s="145" t="s">
        <v>90</v>
      </c>
      <c r="AY799" s="18" t="s">
        <v>311</v>
      </c>
      <c r="BE799" s="146">
        <f>IF(N799="základní",J799,0)</f>
        <v>0</v>
      </c>
      <c r="BF799" s="146">
        <f>IF(N799="snížená",J799,0)</f>
        <v>0</v>
      </c>
      <c r="BG799" s="146">
        <f>IF(N799="zákl. přenesená",J799,0)</f>
        <v>0</v>
      </c>
      <c r="BH799" s="146">
        <f>IF(N799="sníž. přenesená",J799,0)</f>
        <v>0</v>
      </c>
      <c r="BI799" s="146">
        <f>IF(N799="nulová",J799,0)</f>
        <v>0</v>
      </c>
      <c r="BJ799" s="18" t="s">
        <v>88</v>
      </c>
      <c r="BK799" s="146">
        <f>ROUND(I799*H799,2)</f>
        <v>0</v>
      </c>
      <c r="BL799" s="18" t="s">
        <v>318</v>
      </c>
      <c r="BM799" s="145" t="s">
        <v>9199</v>
      </c>
    </row>
    <row r="800" spans="2:65" s="1" customFormat="1" ht="19.5" x14ac:dyDescent="0.2">
      <c r="B800" s="34"/>
      <c r="D800" s="152" t="s">
        <v>668</v>
      </c>
      <c r="F800" s="182" t="s">
        <v>9200</v>
      </c>
      <c r="I800" s="149"/>
      <c r="L800" s="34"/>
      <c r="M800" s="150"/>
      <c r="T800" s="55"/>
      <c r="AT800" s="18" t="s">
        <v>668</v>
      </c>
      <c r="AU800" s="18" t="s">
        <v>90</v>
      </c>
    </row>
    <row r="801" spans="2:65" s="1" customFormat="1" ht="16.5" customHeight="1" x14ac:dyDescent="0.2">
      <c r="B801" s="34"/>
      <c r="C801" s="134" t="s">
        <v>8456</v>
      </c>
      <c r="D801" s="134" t="s">
        <v>313</v>
      </c>
      <c r="E801" s="135" t="s">
        <v>9201</v>
      </c>
      <c r="F801" s="136" t="s">
        <v>9202</v>
      </c>
      <c r="G801" s="137" t="s">
        <v>2033</v>
      </c>
      <c r="H801" s="138">
        <v>1</v>
      </c>
      <c r="I801" s="139"/>
      <c r="J801" s="140">
        <f>ROUND(I801*H801,2)</f>
        <v>0</v>
      </c>
      <c r="K801" s="136" t="s">
        <v>43</v>
      </c>
      <c r="L801" s="34"/>
      <c r="M801" s="141" t="s">
        <v>43</v>
      </c>
      <c r="N801" s="142" t="s">
        <v>52</v>
      </c>
      <c r="P801" s="143">
        <f>O801*H801</f>
        <v>0</v>
      </c>
      <c r="Q801" s="143">
        <v>0</v>
      </c>
      <c r="R801" s="143">
        <f>Q801*H801</f>
        <v>0</v>
      </c>
      <c r="S801" s="143">
        <v>0</v>
      </c>
      <c r="T801" s="144">
        <f>S801*H801</f>
        <v>0</v>
      </c>
      <c r="AR801" s="145" t="s">
        <v>318</v>
      </c>
      <c r="AT801" s="145" t="s">
        <v>313</v>
      </c>
      <c r="AU801" s="145" t="s">
        <v>90</v>
      </c>
      <c r="AY801" s="18" t="s">
        <v>311</v>
      </c>
      <c r="BE801" s="146">
        <f>IF(N801="základní",J801,0)</f>
        <v>0</v>
      </c>
      <c r="BF801" s="146">
        <f>IF(N801="snížená",J801,0)</f>
        <v>0</v>
      </c>
      <c r="BG801" s="146">
        <f>IF(N801="zákl. přenesená",J801,0)</f>
        <v>0</v>
      </c>
      <c r="BH801" s="146">
        <f>IF(N801="sníž. přenesená",J801,0)</f>
        <v>0</v>
      </c>
      <c r="BI801" s="146">
        <f>IF(N801="nulová",J801,0)</f>
        <v>0</v>
      </c>
      <c r="BJ801" s="18" t="s">
        <v>88</v>
      </c>
      <c r="BK801" s="146">
        <f>ROUND(I801*H801,2)</f>
        <v>0</v>
      </c>
      <c r="BL801" s="18" t="s">
        <v>318</v>
      </c>
      <c r="BM801" s="145" t="s">
        <v>9203</v>
      </c>
    </row>
    <row r="802" spans="2:65" s="1" customFormat="1" ht="19.5" x14ac:dyDescent="0.2">
      <c r="B802" s="34"/>
      <c r="D802" s="152" t="s">
        <v>668</v>
      </c>
      <c r="F802" s="182" t="s">
        <v>9204</v>
      </c>
      <c r="I802" s="149"/>
      <c r="L802" s="34"/>
      <c r="M802" s="150"/>
      <c r="T802" s="55"/>
      <c r="AT802" s="18" t="s">
        <v>668</v>
      </c>
      <c r="AU802" s="18" t="s">
        <v>90</v>
      </c>
    </row>
    <row r="803" spans="2:65" s="1" customFormat="1" ht="16.5" customHeight="1" x14ac:dyDescent="0.2">
      <c r="B803" s="34"/>
      <c r="C803" s="134" t="s">
        <v>9205</v>
      </c>
      <c r="D803" s="134" t="s">
        <v>313</v>
      </c>
      <c r="E803" s="135" t="s">
        <v>9206</v>
      </c>
      <c r="F803" s="136" t="s">
        <v>9207</v>
      </c>
      <c r="G803" s="137" t="s">
        <v>2033</v>
      </c>
      <c r="H803" s="138">
        <v>4</v>
      </c>
      <c r="I803" s="139"/>
      <c r="J803" s="140">
        <f>ROUND(I803*H803,2)</f>
        <v>0</v>
      </c>
      <c r="K803" s="136" t="s">
        <v>43</v>
      </c>
      <c r="L803" s="34"/>
      <c r="M803" s="141" t="s">
        <v>43</v>
      </c>
      <c r="N803" s="142" t="s">
        <v>52</v>
      </c>
      <c r="P803" s="143">
        <f>O803*H803</f>
        <v>0</v>
      </c>
      <c r="Q803" s="143">
        <v>0</v>
      </c>
      <c r="R803" s="143">
        <f>Q803*H803</f>
        <v>0</v>
      </c>
      <c r="S803" s="143">
        <v>0</v>
      </c>
      <c r="T803" s="144">
        <f>S803*H803</f>
        <v>0</v>
      </c>
      <c r="AR803" s="145" t="s">
        <v>318</v>
      </c>
      <c r="AT803" s="145" t="s">
        <v>313</v>
      </c>
      <c r="AU803" s="145" t="s">
        <v>90</v>
      </c>
      <c r="AY803" s="18" t="s">
        <v>311</v>
      </c>
      <c r="BE803" s="146">
        <f>IF(N803="základní",J803,0)</f>
        <v>0</v>
      </c>
      <c r="BF803" s="146">
        <f>IF(N803="snížená",J803,0)</f>
        <v>0</v>
      </c>
      <c r="BG803" s="146">
        <f>IF(N803="zákl. přenesená",J803,0)</f>
        <v>0</v>
      </c>
      <c r="BH803" s="146">
        <f>IF(N803="sníž. přenesená",J803,0)</f>
        <v>0</v>
      </c>
      <c r="BI803" s="146">
        <f>IF(N803="nulová",J803,0)</f>
        <v>0</v>
      </c>
      <c r="BJ803" s="18" t="s">
        <v>88</v>
      </c>
      <c r="BK803" s="146">
        <f>ROUND(I803*H803,2)</f>
        <v>0</v>
      </c>
      <c r="BL803" s="18" t="s">
        <v>318</v>
      </c>
      <c r="BM803" s="145" t="s">
        <v>9208</v>
      </c>
    </row>
    <row r="804" spans="2:65" s="1" customFormat="1" ht="19.5" x14ac:dyDescent="0.2">
      <c r="B804" s="34"/>
      <c r="D804" s="152" t="s">
        <v>668</v>
      </c>
      <c r="F804" s="182" t="s">
        <v>9209</v>
      </c>
      <c r="I804" s="149"/>
      <c r="L804" s="34"/>
      <c r="M804" s="150"/>
      <c r="T804" s="55"/>
      <c r="AT804" s="18" t="s">
        <v>668</v>
      </c>
      <c r="AU804" s="18" t="s">
        <v>90</v>
      </c>
    </row>
    <row r="805" spans="2:65" s="1" customFormat="1" ht="24.2" customHeight="1" x14ac:dyDescent="0.2">
      <c r="B805" s="34"/>
      <c r="C805" s="134" t="s">
        <v>8459</v>
      </c>
      <c r="D805" s="134" t="s">
        <v>313</v>
      </c>
      <c r="E805" s="135" t="s">
        <v>9210</v>
      </c>
      <c r="F805" s="136" t="s">
        <v>9211</v>
      </c>
      <c r="G805" s="137" t="s">
        <v>2033</v>
      </c>
      <c r="H805" s="138">
        <v>2</v>
      </c>
      <c r="I805" s="139"/>
      <c r="J805" s="140">
        <f>ROUND(I805*H805,2)</f>
        <v>0</v>
      </c>
      <c r="K805" s="136" t="s">
        <v>43</v>
      </c>
      <c r="L805" s="34"/>
      <c r="M805" s="141" t="s">
        <v>43</v>
      </c>
      <c r="N805" s="142" t="s">
        <v>52</v>
      </c>
      <c r="P805" s="143">
        <f>O805*H805</f>
        <v>0</v>
      </c>
      <c r="Q805" s="143">
        <v>0</v>
      </c>
      <c r="R805" s="143">
        <f>Q805*H805</f>
        <v>0</v>
      </c>
      <c r="S805" s="143">
        <v>0</v>
      </c>
      <c r="T805" s="144">
        <f>S805*H805</f>
        <v>0</v>
      </c>
      <c r="AR805" s="145" t="s">
        <v>318</v>
      </c>
      <c r="AT805" s="145" t="s">
        <v>313</v>
      </c>
      <c r="AU805" s="145" t="s">
        <v>90</v>
      </c>
      <c r="AY805" s="18" t="s">
        <v>311</v>
      </c>
      <c r="BE805" s="146">
        <f>IF(N805="základní",J805,0)</f>
        <v>0</v>
      </c>
      <c r="BF805" s="146">
        <f>IF(N805="snížená",J805,0)</f>
        <v>0</v>
      </c>
      <c r="BG805" s="146">
        <f>IF(N805="zákl. přenesená",J805,0)</f>
        <v>0</v>
      </c>
      <c r="BH805" s="146">
        <f>IF(N805="sníž. přenesená",J805,0)</f>
        <v>0</v>
      </c>
      <c r="BI805" s="146">
        <f>IF(N805="nulová",J805,0)</f>
        <v>0</v>
      </c>
      <c r="BJ805" s="18" t="s">
        <v>88</v>
      </c>
      <c r="BK805" s="146">
        <f>ROUND(I805*H805,2)</f>
        <v>0</v>
      </c>
      <c r="BL805" s="18" t="s">
        <v>318</v>
      </c>
      <c r="BM805" s="145" t="s">
        <v>9212</v>
      </c>
    </row>
    <row r="806" spans="2:65" s="1" customFormat="1" ht="19.5" x14ac:dyDescent="0.2">
      <c r="B806" s="34"/>
      <c r="D806" s="152" t="s">
        <v>668</v>
      </c>
      <c r="F806" s="182" t="s">
        <v>9213</v>
      </c>
      <c r="I806" s="149"/>
      <c r="L806" s="34"/>
      <c r="M806" s="150"/>
      <c r="T806" s="55"/>
      <c r="AT806" s="18" t="s">
        <v>668</v>
      </c>
      <c r="AU806" s="18" t="s">
        <v>90</v>
      </c>
    </row>
    <row r="807" spans="2:65" s="1" customFormat="1" ht="16.5" customHeight="1" x14ac:dyDescent="0.2">
      <c r="B807" s="34"/>
      <c r="C807" s="134" t="s">
        <v>9214</v>
      </c>
      <c r="D807" s="134" t="s">
        <v>313</v>
      </c>
      <c r="E807" s="135" t="s">
        <v>9215</v>
      </c>
      <c r="F807" s="136" t="s">
        <v>8180</v>
      </c>
      <c r="G807" s="137" t="s">
        <v>2033</v>
      </c>
      <c r="H807" s="138">
        <v>1</v>
      </c>
      <c r="I807" s="139"/>
      <c r="J807" s="140">
        <f>ROUND(I807*H807,2)</f>
        <v>0</v>
      </c>
      <c r="K807" s="136" t="s">
        <v>43</v>
      </c>
      <c r="L807" s="34"/>
      <c r="M807" s="141" t="s">
        <v>43</v>
      </c>
      <c r="N807" s="142" t="s">
        <v>52</v>
      </c>
      <c r="P807" s="143">
        <f>O807*H807</f>
        <v>0</v>
      </c>
      <c r="Q807" s="143">
        <v>0</v>
      </c>
      <c r="R807" s="143">
        <f>Q807*H807</f>
        <v>0</v>
      </c>
      <c r="S807" s="143">
        <v>0</v>
      </c>
      <c r="T807" s="144">
        <f>S807*H807</f>
        <v>0</v>
      </c>
      <c r="AR807" s="145" t="s">
        <v>318</v>
      </c>
      <c r="AT807" s="145" t="s">
        <v>313</v>
      </c>
      <c r="AU807" s="145" t="s">
        <v>90</v>
      </c>
      <c r="AY807" s="18" t="s">
        <v>311</v>
      </c>
      <c r="BE807" s="146">
        <f>IF(N807="základní",J807,0)</f>
        <v>0</v>
      </c>
      <c r="BF807" s="146">
        <f>IF(N807="snížená",J807,0)</f>
        <v>0</v>
      </c>
      <c r="BG807" s="146">
        <f>IF(N807="zákl. přenesená",J807,0)</f>
        <v>0</v>
      </c>
      <c r="BH807" s="146">
        <f>IF(N807="sníž. přenesená",J807,0)</f>
        <v>0</v>
      </c>
      <c r="BI807" s="146">
        <f>IF(N807="nulová",J807,0)</f>
        <v>0</v>
      </c>
      <c r="BJ807" s="18" t="s">
        <v>88</v>
      </c>
      <c r="BK807" s="146">
        <f>ROUND(I807*H807,2)</f>
        <v>0</v>
      </c>
      <c r="BL807" s="18" t="s">
        <v>318</v>
      </c>
      <c r="BM807" s="145" t="s">
        <v>9216</v>
      </c>
    </row>
    <row r="808" spans="2:65" s="1" customFormat="1" ht="19.5" x14ac:dyDescent="0.2">
      <c r="B808" s="34"/>
      <c r="D808" s="152" t="s">
        <v>668</v>
      </c>
      <c r="F808" s="182" t="s">
        <v>9217</v>
      </c>
      <c r="I808" s="149"/>
      <c r="L808" s="34"/>
      <c r="M808" s="150"/>
      <c r="T808" s="55"/>
      <c r="AT808" s="18" t="s">
        <v>668</v>
      </c>
      <c r="AU808" s="18" t="s">
        <v>90</v>
      </c>
    </row>
    <row r="809" spans="2:65" s="1" customFormat="1" ht="16.5" customHeight="1" x14ac:dyDescent="0.2">
      <c r="B809" s="34"/>
      <c r="C809" s="134" t="s">
        <v>8462</v>
      </c>
      <c r="D809" s="134" t="s">
        <v>313</v>
      </c>
      <c r="E809" s="135" t="s">
        <v>9218</v>
      </c>
      <c r="F809" s="136" t="s">
        <v>9207</v>
      </c>
      <c r="G809" s="137" t="s">
        <v>2033</v>
      </c>
      <c r="H809" s="138">
        <v>4</v>
      </c>
      <c r="I809" s="139"/>
      <c r="J809" s="140">
        <f>ROUND(I809*H809,2)</f>
        <v>0</v>
      </c>
      <c r="K809" s="136" t="s">
        <v>43</v>
      </c>
      <c r="L809" s="34"/>
      <c r="M809" s="141" t="s">
        <v>43</v>
      </c>
      <c r="N809" s="142" t="s">
        <v>52</v>
      </c>
      <c r="P809" s="143">
        <f>O809*H809</f>
        <v>0</v>
      </c>
      <c r="Q809" s="143">
        <v>0</v>
      </c>
      <c r="R809" s="143">
        <f>Q809*H809</f>
        <v>0</v>
      </c>
      <c r="S809" s="143">
        <v>0</v>
      </c>
      <c r="T809" s="144">
        <f>S809*H809</f>
        <v>0</v>
      </c>
      <c r="AR809" s="145" t="s">
        <v>318</v>
      </c>
      <c r="AT809" s="145" t="s">
        <v>313</v>
      </c>
      <c r="AU809" s="145" t="s">
        <v>90</v>
      </c>
      <c r="AY809" s="18" t="s">
        <v>311</v>
      </c>
      <c r="BE809" s="146">
        <f>IF(N809="základní",J809,0)</f>
        <v>0</v>
      </c>
      <c r="BF809" s="146">
        <f>IF(N809="snížená",J809,0)</f>
        <v>0</v>
      </c>
      <c r="BG809" s="146">
        <f>IF(N809="zákl. přenesená",J809,0)</f>
        <v>0</v>
      </c>
      <c r="BH809" s="146">
        <f>IF(N809="sníž. přenesená",J809,0)</f>
        <v>0</v>
      </c>
      <c r="BI809" s="146">
        <f>IF(N809="nulová",J809,0)</f>
        <v>0</v>
      </c>
      <c r="BJ809" s="18" t="s">
        <v>88</v>
      </c>
      <c r="BK809" s="146">
        <f>ROUND(I809*H809,2)</f>
        <v>0</v>
      </c>
      <c r="BL809" s="18" t="s">
        <v>318</v>
      </c>
      <c r="BM809" s="145" t="s">
        <v>9219</v>
      </c>
    </row>
    <row r="810" spans="2:65" s="1" customFormat="1" ht="19.5" x14ac:dyDescent="0.2">
      <c r="B810" s="34"/>
      <c r="D810" s="152" t="s">
        <v>668</v>
      </c>
      <c r="F810" s="182" t="s">
        <v>9220</v>
      </c>
      <c r="I810" s="149"/>
      <c r="L810" s="34"/>
      <c r="M810" s="150"/>
      <c r="T810" s="55"/>
      <c r="AT810" s="18" t="s">
        <v>668</v>
      </c>
      <c r="AU810" s="18" t="s">
        <v>90</v>
      </c>
    </row>
    <row r="811" spans="2:65" s="1" customFormat="1" ht="24.2" customHeight="1" x14ac:dyDescent="0.2">
      <c r="B811" s="34"/>
      <c r="C811" s="134" t="s">
        <v>9221</v>
      </c>
      <c r="D811" s="134" t="s">
        <v>313</v>
      </c>
      <c r="E811" s="135" t="s">
        <v>9222</v>
      </c>
      <c r="F811" s="136" t="s">
        <v>8079</v>
      </c>
      <c r="G811" s="137" t="s">
        <v>2033</v>
      </c>
      <c r="H811" s="138">
        <v>1</v>
      </c>
      <c r="I811" s="139"/>
      <c r="J811" s="140">
        <f>ROUND(I811*H811,2)</f>
        <v>0</v>
      </c>
      <c r="K811" s="136" t="s">
        <v>43</v>
      </c>
      <c r="L811" s="34"/>
      <c r="M811" s="141" t="s">
        <v>43</v>
      </c>
      <c r="N811" s="142" t="s">
        <v>52</v>
      </c>
      <c r="P811" s="143">
        <f>O811*H811</f>
        <v>0</v>
      </c>
      <c r="Q811" s="143">
        <v>0</v>
      </c>
      <c r="R811" s="143">
        <f>Q811*H811</f>
        <v>0</v>
      </c>
      <c r="S811" s="143">
        <v>0</v>
      </c>
      <c r="T811" s="144">
        <f>S811*H811</f>
        <v>0</v>
      </c>
      <c r="AR811" s="145" t="s">
        <v>318</v>
      </c>
      <c r="AT811" s="145" t="s">
        <v>313</v>
      </c>
      <c r="AU811" s="145" t="s">
        <v>90</v>
      </c>
      <c r="AY811" s="18" t="s">
        <v>311</v>
      </c>
      <c r="BE811" s="146">
        <f>IF(N811="základní",J811,0)</f>
        <v>0</v>
      </c>
      <c r="BF811" s="146">
        <f>IF(N811="snížená",J811,0)</f>
        <v>0</v>
      </c>
      <c r="BG811" s="146">
        <f>IF(N811="zákl. přenesená",J811,0)</f>
        <v>0</v>
      </c>
      <c r="BH811" s="146">
        <f>IF(N811="sníž. přenesená",J811,0)</f>
        <v>0</v>
      </c>
      <c r="BI811" s="146">
        <f>IF(N811="nulová",J811,0)</f>
        <v>0</v>
      </c>
      <c r="BJ811" s="18" t="s">
        <v>88</v>
      </c>
      <c r="BK811" s="146">
        <f>ROUND(I811*H811,2)</f>
        <v>0</v>
      </c>
      <c r="BL811" s="18" t="s">
        <v>318</v>
      </c>
      <c r="BM811" s="145" t="s">
        <v>9223</v>
      </c>
    </row>
    <row r="812" spans="2:65" s="1" customFormat="1" ht="19.5" x14ac:dyDescent="0.2">
      <c r="B812" s="34"/>
      <c r="D812" s="152" t="s">
        <v>668</v>
      </c>
      <c r="F812" s="182" t="s">
        <v>9224</v>
      </c>
      <c r="I812" s="149"/>
      <c r="L812" s="34"/>
      <c r="M812" s="150"/>
      <c r="T812" s="55"/>
      <c r="AT812" s="18" t="s">
        <v>668</v>
      </c>
      <c r="AU812" s="18" t="s">
        <v>90</v>
      </c>
    </row>
    <row r="813" spans="2:65" s="1" customFormat="1" ht="24.2" customHeight="1" x14ac:dyDescent="0.2">
      <c r="B813" s="34"/>
      <c r="C813" s="134" t="s">
        <v>8465</v>
      </c>
      <c r="D813" s="134" t="s">
        <v>313</v>
      </c>
      <c r="E813" s="135" t="s">
        <v>9225</v>
      </c>
      <c r="F813" s="136" t="s">
        <v>9211</v>
      </c>
      <c r="G813" s="137" t="s">
        <v>2033</v>
      </c>
      <c r="H813" s="138">
        <v>4</v>
      </c>
      <c r="I813" s="139"/>
      <c r="J813" s="140">
        <f>ROUND(I813*H813,2)</f>
        <v>0</v>
      </c>
      <c r="K813" s="136" t="s">
        <v>43</v>
      </c>
      <c r="L813" s="34"/>
      <c r="M813" s="141" t="s">
        <v>43</v>
      </c>
      <c r="N813" s="142" t="s">
        <v>52</v>
      </c>
      <c r="P813" s="143">
        <f>O813*H813</f>
        <v>0</v>
      </c>
      <c r="Q813" s="143">
        <v>0</v>
      </c>
      <c r="R813" s="143">
        <f>Q813*H813</f>
        <v>0</v>
      </c>
      <c r="S813" s="143">
        <v>0</v>
      </c>
      <c r="T813" s="144">
        <f>S813*H813</f>
        <v>0</v>
      </c>
      <c r="AR813" s="145" t="s">
        <v>318</v>
      </c>
      <c r="AT813" s="145" t="s">
        <v>313</v>
      </c>
      <c r="AU813" s="145" t="s">
        <v>90</v>
      </c>
      <c r="AY813" s="18" t="s">
        <v>311</v>
      </c>
      <c r="BE813" s="146">
        <f>IF(N813="základní",J813,0)</f>
        <v>0</v>
      </c>
      <c r="BF813" s="146">
        <f>IF(N813="snížená",J813,0)</f>
        <v>0</v>
      </c>
      <c r="BG813" s="146">
        <f>IF(N813="zákl. přenesená",J813,0)</f>
        <v>0</v>
      </c>
      <c r="BH813" s="146">
        <f>IF(N813="sníž. přenesená",J813,0)</f>
        <v>0</v>
      </c>
      <c r="BI813" s="146">
        <f>IF(N813="nulová",J813,0)</f>
        <v>0</v>
      </c>
      <c r="BJ813" s="18" t="s">
        <v>88</v>
      </c>
      <c r="BK813" s="146">
        <f>ROUND(I813*H813,2)</f>
        <v>0</v>
      </c>
      <c r="BL813" s="18" t="s">
        <v>318</v>
      </c>
      <c r="BM813" s="145" t="s">
        <v>9226</v>
      </c>
    </row>
    <row r="814" spans="2:65" s="1" customFormat="1" ht="19.5" x14ac:dyDescent="0.2">
      <c r="B814" s="34"/>
      <c r="D814" s="152" t="s">
        <v>668</v>
      </c>
      <c r="F814" s="182" t="s">
        <v>9227</v>
      </c>
      <c r="I814" s="149"/>
      <c r="L814" s="34"/>
      <c r="M814" s="150"/>
      <c r="T814" s="55"/>
      <c r="AT814" s="18" t="s">
        <v>668</v>
      </c>
      <c r="AU814" s="18" t="s">
        <v>90</v>
      </c>
    </row>
    <row r="815" spans="2:65" s="1" customFormat="1" ht="16.5" customHeight="1" x14ac:dyDescent="0.2">
      <c r="B815" s="34"/>
      <c r="C815" s="134" t="s">
        <v>9228</v>
      </c>
      <c r="D815" s="134" t="s">
        <v>313</v>
      </c>
      <c r="E815" s="135" t="s">
        <v>9229</v>
      </c>
      <c r="F815" s="136" t="s">
        <v>9207</v>
      </c>
      <c r="G815" s="137" t="s">
        <v>2033</v>
      </c>
      <c r="H815" s="138">
        <v>2</v>
      </c>
      <c r="I815" s="139"/>
      <c r="J815" s="140">
        <f>ROUND(I815*H815,2)</f>
        <v>0</v>
      </c>
      <c r="K815" s="136" t="s">
        <v>43</v>
      </c>
      <c r="L815" s="34"/>
      <c r="M815" s="141" t="s">
        <v>43</v>
      </c>
      <c r="N815" s="142" t="s">
        <v>52</v>
      </c>
      <c r="P815" s="143">
        <f>O815*H815</f>
        <v>0</v>
      </c>
      <c r="Q815" s="143">
        <v>0</v>
      </c>
      <c r="R815" s="143">
        <f>Q815*H815</f>
        <v>0</v>
      </c>
      <c r="S815" s="143">
        <v>0</v>
      </c>
      <c r="T815" s="144">
        <f>S815*H815</f>
        <v>0</v>
      </c>
      <c r="AR815" s="145" t="s">
        <v>318</v>
      </c>
      <c r="AT815" s="145" t="s">
        <v>313</v>
      </c>
      <c r="AU815" s="145" t="s">
        <v>90</v>
      </c>
      <c r="AY815" s="18" t="s">
        <v>311</v>
      </c>
      <c r="BE815" s="146">
        <f>IF(N815="základní",J815,0)</f>
        <v>0</v>
      </c>
      <c r="BF815" s="146">
        <f>IF(N815="snížená",J815,0)</f>
        <v>0</v>
      </c>
      <c r="BG815" s="146">
        <f>IF(N815="zákl. přenesená",J815,0)</f>
        <v>0</v>
      </c>
      <c r="BH815" s="146">
        <f>IF(N815="sníž. přenesená",J815,0)</f>
        <v>0</v>
      </c>
      <c r="BI815" s="146">
        <f>IF(N815="nulová",J815,0)</f>
        <v>0</v>
      </c>
      <c r="BJ815" s="18" t="s">
        <v>88</v>
      </c>
      <c r="BK815" s="146">
        <f>ROUND(I815*H815,2)</f>
        <v>0</v>
      </c>
      <c r="BL815" s="18" t="s">
        <v>318</v>
      </c>
      <c r="BM815" s="145" t="s">
        <v>9230</v>
      </c>
    </row>
    <row r="816" spans="2:65" s="1" customFormat="1" ht="19.5" x14ac:dyDescent="0.2">
      <c r="B816" s="34"/>
      <c r="D816" s="152" t="s">
        <v>668</v>
      </c>
      <c r="F816" s="182" t="s">
        <v>9231</v>
      </c>
      <c r="I816" s="149"/>
      <c r="L816" s="34"/>
      <c r="M816" s="150"/>
      <c r="T816" s="55"/>
      <c r="AT816" s="18" t="s">
        <v>668</v>
      </c>
      <c r="AU816" s="18" t="s">
        <v>90</v>
      </c>
    </row>
    <row r="817" spans="2:65" s="1" customFormat="1" ht="16.5" customHeight="1" x14ac:dyDescent="0.2">
      <c r="B817" s="34"/>
      <c r="C817" s="134" t="s">
        <v>8468</v>
      </c>
      <c r="D817" s="134" t="s">
        <v>313</v>
      </c>
      <c r="E817" s="135" t="s">
        <v>9232</v>
      </c>
      <c r="F817" s="136" t="s">
        <v>9233</v>
      </c>
      <c r="G817" s="137" t="s">
        <v>2033</v>
      </c>
      <c r="H817" s="138">
        <v>2</v>
      </c>
      <c r="I817" s="139"/>
      <c r="J817" s="140">
        <f>ROUND(I817*H817,2)</f>
        <v>0</v>
      </c>
      <c r="K817" s="136" t="s">
        <v>43</v>
      </c>
      <c r="L817" s="34"/>
      <c r="M817" s="141" t="s">
        <v>43</v>
      </c>
      <c r="N817" s="142" t="s">
        <v>52</v>
      </c>
      <c r="P817" s="143">
        <f>O817*H817</f>
        <v>0</v>
      </c>
      <c r="Q817" s="143">
        <v>0</v>
      </c>
      <c r="R817" s="143">
        <f>Q817*H817</f>
        <v>0</v>
      </c>
      <c r="S817" s="143">
        <v>0</v>
      </c>
      <c r="T817" s="144">
        <f>S817*H817</f>
        <v>0</v>
      </c>
      <c r="AR817" s="145" t="s">
        <v>318</v>
      </c>
      <c r="AT817" s="145" t="s">
        <v>313</v>
      </c>
      <c r="AU817" s="145" t="s">
        <v>90</v>
      </c>
      <c r="AY817" s="18" t="s">
        <v>311</v>
      </c>
      <c r="BE817" s="146">
        <f>IF(N817="základní",J817,0)</f>
        <v>0</v>
      </c>
      <c r="BF817" s="146">
        <f>IF(N817="snížená",J817,0)</f>
        <v>0</v>
      </c>
      <c r="BG817" s="146">
        <f>IF(N817="zákl. přenesená",J817,0)</f>
        <v>0</v>
      </c>
      <c r="BH817" s="146">
        <f>IF(N817="sníž. přenesená",J817,0)</f>
        <v>0</v>
      </c>
      <c r="BI817" s="146">
        <f>IF(N817="nulová",J817,0)</f>
        <v>0</v>
      </c>
      <c r="BJ817" s="18" t="s">
        <v>88</v>
      </c>
      <c r="BK817" s="146">
        <f>ROUND(I817*H817,2)</f>
        <v>0</v>
      </c>
      <c r="BL817" s="18" t="s">
        <v>318</v>
      </c>
      <c r="BM817" s="145" t="s">
        <v>9234</v>
      </c>
    </row>
    <row r="818" spans="2:65" s="1" customFormat="1" ht="19.5" x14ac:dyDescent="0.2">
      <c r="B818" s="34"/>
      <c r="D818" s="152" t="s">
        <v>668</v>
      </c>
      <c r="F818" s="182" t="s">
        <v>9235</v>
      </c>
      <c r="I818" s="149"/>
      <c r="L818" s="34"/>
      <c r="M818" s="150"/>
      <c r="T818" s="55"/>
      <c r="AT818" s="18" t="s">
        <v>668</v>
      </c>
      <c r="AU818" s="18" t="s">
        <v>90</v>
      </c>
    </row>
    <row r="819" spans="2:65" s="1" customFormat="1" ht="16.5" customHeight="1" x14ac:dyDescent="0.2">
      <c r="B819" s="34"/>
      <c r="C819" s="134" t="s">
        <v>9236</v>
      </c>
      <c r="D819" s="134" t="s">
        <v>313</v>
      </c>
      <c r="E819" s="135" t="s">
        <v>9237</v>
      </c>
      <c r="F819" s="136" t="s">
        <v>9207</v>
      </c>
      <c r="G819" s="137" t="s">
        <v>2033</v>
      </c>
      <c r="H819" s="138">
        <v>1</v>
      </c>
      <c r="I819" s="139"/>
      <c r="J819" s="140">
        <f>ROUND(I819*H819,2)</f>
        <v>0</v>
      </c>
      <c r="K819" s="136" t="s">
        <v>43</v>
      </c>
      <c r="L819" s="34"/>
      <c r="M819" s="141" t="s">
        <v>43</v>
      </c>
      <c r="N819" s="142" t="s">
        <v>52</v>
      </c>
      <c r="P819" s="143">
        <f>O819*H819</f>
        <v>0</v>
      </c>
      <c r="Q819" s="143">
        <v>0</v>
      </c>
      <c r="R819" s="143">
        <f>Q819*H819</f>
        <v>0</v>
      </c>
      <c r="S819" s="143">
        <v>0</v>
      </c>
      <c r="T819" s="144">
        <f>S819*H819</f>
        <v>0</v>
      </c>
      <c r="AR819" s="145" t="s">
        <v>318</v>
      </c>
      <c r="AT819" s="145" t="s">
        <v>313</v>
      </c>
      <c r="AU819" s="145" t="s">
        <v>90</v>
      </c>
      <c r="AY819" s="18" t="s">
        <v>311</v>
      </c>
      <c r="BE819" s="146">
        <f>IF(N819="základní",J819,0)</f>
        <v>0</v>
      </c>
      <c r="BF819" s="146">
        <f>IF(N819="snížená",J819,0)</f>
        <v>0</v>
      </c>
      <c r="BG819" s="146">
        <f>IF(N819="zákl. přenesená",J819,0)</f>
        <v>0</v>
      </c>
      <c r="BH819" s="146">
        <f>IF(N819="sníž. přenesená",J819,0)</f>
        <v>0</v>
      </c>
      <c r="BI819" s="146">
        <f>IF(N819="nulová",J819,0)</f>
        <v>0</v>
      </c>
      <c r="BJ819" s="18" t="s">
        <v>88</v>
      </c>
      <c r="BK819" s="146">
        <f>ROUND(I819*H819,2)</f>
        <v>0</v>
      </c>
      <c r="BL819" s="18" t="s">
        <v>318</v>
      </c>
      <c r="BM819" s="145" t="s">
        <v>9238</v>
      </c>
    </row>
    <row r="820" spans="2:65" s="1" customFormat="1" ht="19.5" x14ac:dyDescent="0.2">
      <c r="B820" s="34"/>
      <c r="D820" s="152" t="s">
        <v>668</v>
      </c>
      <c r="F820" s="182" t="s">
        <v>9239</v>
      </c>
      <c r="I820" s="149"/>
      <c r="L820" s="34"/>
      <c r="M820" s="150"/>
      <c r="T820" s="55"/>
      <c r="AT820" s="18" t="s">
        <v>668</v>
      </c>
      <c r="AU820" s="18" t="s">
        <v>90</v>
      </c>
    </row>
    <row r="821" spans="2:65" s="1" customFormat="1" ht="16.5" customHeight="1" x14ac:dyDescent="0.2">
      <c r="B821" s="34"/>
      <c r="C821" s="134" t="s">
        <v>8472</v>
      </c>
      <c r="D821" s="134" t="s">
        <v>313</v>
      </c>
      <c r="E821" s="135" t="s">
        <v>9240</v>
      </c>
      <c r="F821" s="136" t="s">
        <v>8180</v>
      </c>
      <c r="G821" s="137" t="s">
        <v>2033</v>
      </c>
      <c r="H821" s="138">
        <v>1</v>
      </c>
      <c r="I821" s="139"/>
      <c r="J821" s="140">
        <f>ROUND(I821*H821,2)</f>
        <v>0</v>
      </c>
      <c r="K821" s="136" t="s">
        <v>43</v>
      </c>
      <c r="L821" s="34"/>
      <c r="M821" s="141" t="s">
        <v>43</v>
      </c>
      <c r="N821" s="142" t="s">
        <v>52</v>
      </c>
      <c r="P821" s="143">
        <f>O821*H821</f>
        <v>0</v>
      </c>
      <c r="Q821" s="143">
        <v>0</v>
      </c>
      <c r="R821" s="143">
        <f>Q821*H821</f>
        <v>0</v>
      </c>
      <c r="S821" s="143">
        <v>0</v>
      </c>
      <c r="T821" s="144">
        <f>S821*H821</f>
        <v>0</v>
      </c>
      <c r="AR821" s="145" t="s">
        <v>318</v>
      </c>
      <c r="AT821" s="145" t="s">
        <v>313</v>
      </c>
      <c r="AU821" s="145" t="s">
        <v>90</v>
      </c>
      <c r="AY821" s="18" t="s">
        <v>311</v>
      </c>
      <c r="BE821" s="146">
        <f>IF(N821="základní",J821,0)</f>
        <v>0</v>
      </c>
      <c r="BF821" s="146">
        <f>IF(N821="snížená",J821,0)</f>
        <v>0</v>
      </c>
      <c r="BG821" s="146">
        <f>IF(N821="zákl. přenesená",J821,0)</f>
        <v>0</v>
      </c>
      <c r="BH821" s="146">
        <f>IF(N821="sníž. přenesená",J821,0)</f>
        <v>0</v>
      </c>
      <c r="BI821" s="146">
        <f>IF(N821="nulová",J821,0)</f>
        <v>0</v>
      </c>
      <c r="BJ821" s="18" t="s">
        <v>88</v>
      </c>
      <c r="BK821" s="146">
        <f>ROUND(I821*H821,2)</f>
        <v>0</v>
      </c>
      <c r="BL821" s="18" t="s">
        <v>318</v>
      </c>
      <c r="BM821" s="145" t="s">
        <v>9241</v>
      </c>
    </row>
    <row r="822" spans="2:65" s="1" customFormat="1" ht="19.5" x14ac:dyDescent="0.2">
      <c r="B822" s="34"/>
      <c r="D822" s="152" t="s">
        <v>668</v>
      </c>
      <c r="F822" s="182" t="s">
        <v>9242</v>
      </c>
      <c r="I822" s="149"/>
      <c r="L822" s="34"/>
      <c r="M822" s="150"/>
      <c r="T822" s="55"/>
      <c r="AT822" s="18" t="s">
        <v>668</v>
      </c>
      <c r="AU822" s="18" t="s">
        <v>90</v>
      </c>
    </row>
    <row r="823" spans="2:65" s="1" customFormat="1" ht="16.5" customHeight="1" x14ac:dyDescent="0.2">
      <c r="B823" s="34"/>
      <c r="C823" s="134" t="s">
        <v>9243</v>
      </c>
      <c r="D823" s="134" t="s">
        <v>313</v>
      </c>
      <c r="E823" s="135" t="s">
        <v>9244</v>
      </c>
      <c r="F823" s="136" t="s">
        <v>8180</v>
      </c>
      <c r="G823" s="137" t="s">
        <v>2033</v>
      </c>
      <c r="H823" s="138">
        <v>1</v>
      </c>
      <c r="I823" s="139"/>
      <c r="J823" s="140">
        <f>ROUND(I823*H823,2)</f>
        <v>0</v>
      </c>
      <c r="K823" s="136" t="s">
        <v>43</v>
      </c>
      <c r="L823" s="34"/>
      <c r="M823" s="141" t="s">
        <v>43</v>
      </c>
      <c r="N823" s="142" t="s">
        <v>52</v>
      </c>
      <c r="P823" s="143">
        <f>O823*H823</f>
        <v>0</v>
      </c>
      <c r="Q823" s="143">
        <v>0</v>
      </c>
      <c r="R823" s="143">
        <f>Q823*H823</f>
        <v>0</v>
      </c>
      <c r="S823" s="143">
        <v>0</v>
      </c>
      <c r="T823" s="144">
        <f>S823*H823</f>
        <v>0</v>
      </c>
      <c r="AR823" s="145" t="s">
        <v>318</v>
      </c>
      <c r="AT823" s="145" t="s">
        <v>313</v>
      </c>
      <c r="AU823" s="145" t="s">
        <v>90</v>
      </c>
      <c r="AY823" s="18" t="s">
        <v>311</v>
      </c>
      <c r="BE823" s="146">
        <f>IF(N823="základní",J823,0)</f>
        <v>0</v>
      </c>
      <c r="BF823" s="146">
        <f>IF(N823="snížená",J823,0)</f>
        <v>0</v>
      </c>
      <c r="BG823" s="146">
        <f>IF(N823="zákl. přenesená",J823,0)</f>
        <v>0</v>
      </c>
      <c r="BH823" s="146">
        <f>IF(N823="sníž. přenesená",J823,0)</f>
        <v>0</v>
      </c>
      <c r="BI823" s="146">
        <f>IF(N823="nulová",J823,0)</f>
        <v>0</v>
      </c>
      <c r="BJ823" s="18" t="s">
        <v>88</v>
      </c>
      <c r="BK823" s="146">
        <f>ROUND(I823*H823,2)</f>
        <v>0</v>
      </c>
      <c r="BL823" s="18" t="s">
        <v>318</v>
      </c>
      <c r="BM823" s="145" t="s">
        <v>9245</v>
      </c>
    </row>
    <row r="824" spans="2:65" s="1" customFormat="1" ht="19.5" x14ac:dyDescent="0.2">
      <c r="B824" s="34"/>
      <c r="D824" s="152" t="s">
        <v>668</v>
      </c>
      <c r="F824" s="182" t="s">
        <v>9246</v>
      </c>
      <c r="I824" s="149"/>
      <c r="L824" s="34"/>
      <c r="M824" s="150"/>
      <c r="T824" s="55"/>
      <c r="AT824" s="18" t="s">
        <v>668</v>
      </c>
      <c r="AU824" s="18" t="s">
        <v>90</v>
      </c>
    </row>
    <row r="825" spans="2:65" s="1" customFormat="1" ht="24.2" customHeight="1" x14ac:dyDescent="0.2">
      <c r="B825" s="34"/>
      <c r="C825" s="134" t="s">
        <v>8476</v>
      </c>
      <c r="D825" s="134" t="s">
        <v>313</v>
      </c>
      <c r="E825" s="135" t="s">
        <v>9247</v>
      </c>
      <c r="F825" s="136" t="s">
        <v>9211</v>
      </c>
      <c r="G825" s="137" t="s">
        <v>2033</v>
      </c>
      <c r="H825" s="138">
        <v>1</v>
      </c>
      <c r="I825" s="139"/>
      <c r="J825" s="140">
        <f>ROUND(I825*H825,2)</f>
        <v>0</v>
      </c>
      <c r="K825" s="136" t="s">
        <v>43</v>
      </c>
      <c r="L825" s="34"/>
      <c r="M825" s="141" t="s">
        <v>43</v>
      </c>
      <c r="N825" s="142" t="s">
        <v>52</v>
      </c>
      <c r="P825" s="143">
        <f>O825*H825</f>
        <v>0</v>
      </c>
      <c r="Q825" s="143">
        <v>0</v>
      </c>
      <c r="R825" s="143">
        <f>Q825*H825</f>
        <v>0</v>
      </c>
      <c r="S825" s="143">
        <v>0</v>
      </c>
      <c r="T825" s="144">
        <f>S825*H825</f>
        <v>0</v>
      </c>
      <c r="AR825" s="145" t="s">
        <v>318</v>
      </c>
      <c r="AT825" s="145" t="s">
        <v>313</v>
      </c>
      <c r="AU825" s="145" t="s">
        <v>90</v>
      </c>
      <c r="AY825" s="18" t="s">
        <v>311</v>
      </c>
      <c r="BE825" s="146">
        <f>IF(N825="základní",J825,0)</f>
        <v>0</v>
      </c>
      <c r="BF825" s="146">
        <f>IF(N825="snížená",J825,0)</f>
        <v>0</v>
      </c>
      <c r="BG825" s="146">
        <f>IF(N825="zákl. přenesená",J825,0)</f>
        <v>0</v>
      </c>
      <c r="BH825" s="146">
        <f>IF(N825="sníž. přenesená",J825,0)</f>
        <v>0</v>
      </c>
      <c r="BI825" s="146">
        <f>IF(N825="nulová",J825,0)</f>
        <v>0</v>
      </c>
      <c r="BJ825" s="18" t="s">
        <v>88</v>
      </c>
      <c r="BK825" s="146">
        <f>ROUND(I825*H825,2)</f>
        <v>0</v>
      </c>
      <c r="BL825" s="18" t="s">
        <v>318</v>
      </c>
      <c r="BM825" s="145" t="s">
        <v>9248</v>
      </c>
    </row>
    <row r="826" spans="2:65" s="1" customFormat="1" ht="19.5" x14ac:dyDescent="0.2">
      <c r="B826" s="34"/>
      <c r="D826" s="152" t="s">
        <v>668</v>
      </c>
      <c r="F826" s="182" t="s">
        <v>9249</v>
      </c>
      <c r="I826" s="149"/>
      <c r="L826" s="34"/>
      <c r="M826" s="150"/>
      <c r="T826" s="55"/>
      <c r="AT826" s="18" t="s">
        <v>668</v>
      </c>
      <c r="AU826" s="18" t="s">
        <v>90</v>
      </c>
    </row>
    <row r="827" spans="2:65" s="1" customFormat="1" ht="16.5" customHeight="1" x14ac:dyDescent="0.2">
      <c r="B827" s="34"/>
      <c r="C827" s="134" t="s">
        <v>9250</v>
      </c>
      <c r="D827" s="134" t="s">
        <v>313</v>
      </c>
      <c r="E827" s="135" t="s">
        <v>9251</v>
      </c>
      <c r="F827" s="136" t="s">
        <v>9252</v>
      </c>
      <c r="G827" s="137" t="s">
        <v>2109</v>
      </c>
      <c r="H827" s="138">
        <v>2</v>
      </c>
      <c r="I827" s="139"/>
      <c r="J827" s="140">
        <f t="shared" ref="J827:J853" si="190">ROUND(I827*H827,2)</f>
        <v>0</v>
      </c>
      <c r="K827" s="136" t="s">
        <v>43</v>
      </c>
      <c r="L827" s="34"/>
      <c r="M827" s="141" t="s">
        <v>43</v>
      </c>
      <c r="N827" s="142" t="s">
        <v>52</v>
      </c>
      <c r="P827" s="143">
        <f t="shared" ref="P827:P853" si="191">O827*H827</f>
        <v>0</v>
      </c>
      <c r="Q827" s="143">
        <v>0</v>
      </c>
      <c r="R827" s="143">
        <f t="shared" ref="R827:R853" si="192">Q827*H827</f>
        <v>0</v>
      </c>
      <c r="S827" s="143">
        <v>0</v>
      </c>
      <c r="T827" s="144">
        <f t="shared" ref="T827:T853" si="193">S827*H827</f>
        <v>0</v>
      </c>
      <c r="AR827" s="145" t="s">
        <v>318</v>
      </c>
      <c r="AT827" s="145" t="s">
        <v>313</v>
      </c>
      <c r="AU827" s="145" t="s">
        <v>90</v>
      </c>
      <c r="AY827" s="18" t="s">
        <v>311</v>
      </c>
      <c r="BE827" s="146">
        <f t="shared" ref="BE827:BE853" si="194">IF(N827="základní",J827,0)</f>
        <v>0</v>
      </c>
      <c r="BF827" s="146">
        <f t="shared" ref="BF827:BF853" si="195">IF(N827="snížená",J827,0)</f>
        <v>0</v>
      </c>
      <c r="BG827" s="146">
        <f t="shared" ref="BG827:BG853" si="196">IF(N827="zákl. přenesená",J827,0)</f>
        <v>0</v>
      </c>
      <c r="BH827" s="146">
        <f t="shared" ref="BH827:BH853" si="197">IF(N827="sníž. přenesená",J827,0)</f>
        <v>0</v>
      </c>
      <c r="BI827" s="146">
        <f t="shared" ref="BI827:BI853" si="198">IF(N827="nulová",J827,0)</f>
        <v>0</v>
      </c>
      <c r="BJ827" s="18" t="s">
        <v>88</v>
      </c>
      <c r="BK827" s="146">
        <f t="shared" ref="BK827:BK853" si="199">ROUND(I827*H827,2)</f>
        <v>0</v>
      </c>
      <c r="BL827" s="18" t="s">
        <v>318</v>
      </c>
      <c r="BM827" s="145" t="s">
        <v>9253</v>
      </c>
    </row>
    <row r="828" spans="2:65" s="1" customFormat="1" ht="16.5" customHeight="1" x14ac:dyDescent="0.2">
      <c r="B828" s="34"/>
      <c r="C828" s="134" t="s">
        <v>8480</v>
      </c>
      <c r="D828" s="134" t="s">
        <v>313</v>
      </c>
      <c r="E828" s="135" t="s">
        <v>9254</v>
      </c>
      <c r="F828" s="136" t="s">
        <v>9255</v>
      </c>
      <c r="G828" s="137" t="s">
        <v>2109</v>
      </c>
      <c r="H828" s="138">
        <v>3</v>
      </c>
      <c r="I828" s="139"/>
      <c r="J828" s="140">
        <f t="shared" si="190"/>
        <v>0</v>
      </c>
      <c r="K828" s="136" t="s">
        <v>43</v>
      </c>
      <c r="L828" s="34"/>
      <c r="M828" s="141" t="s">
        <v>43</v>
      </c>
      <c r="N828" s="142" t="s">
        <v>52</v>
      </c>
      <c r="P828" s="143">
        <f t="shared" si="191"/>
        <v>0</v>
      </c>
      <c r="Q828" s="143">
        <v>0</v>
      </c>
      <c r="R828" s="143">
        <f t="shared" si="192"/>
        <v>0</v>
      </c>
      <c r="S828" s="143">
        <v>0</v>
      </c>
      <c r="T828" s="144">
        <f t="shared" si="193"/>
        <v>0</v>
      </c>
      <c r="AR828" s="145" t="s">
        <v>318</v>
      </c>
      <c r="AT828" s="145" t="s">
        <v>313</v>
      </c>
      <c r="AU828" s="145" t="s">
        <v>90</v>
      </c>
      <c r="AY828" s="18" t="s">
        <v>311</v>
      </c>
      <c r="BE828" s="146">
        <f t="shared" si="194"/>
        <v>0</v>
      </c>
      <c r="BF828" s="146">
        <f t="shared" si="195"/>
        <v>0</v>
      </c>
      <c r="BG828" s="146">
        <f t="shared" si="196"/>
        <v>0</v>
      </c>
      <c r="BH828" s="146">
        <f t="shared" si="197"/>
        <v>0</v>
      </c>
      <c r="BI828" s="146">
        <f t="shared" si="198"/>
        <v>0</v>
      </c>
      <c r="BJ828" s="18" t="s">
        <v>88</v>
      </c>
      <c r="BK828" s="146">
        <f t="shared" si="199"/>
        <v>0</v>
      </c>
      <c r="BL828" s="18" t="s">
        <v>318</v>
      </c>
      <c r="BM828" s="145" t="s">
        <v>9256</v>
      </c>
    </row>
    <row r="829" spans="2:65" s="1" customFormat="1" ht="16.5" customHeight="1" x14ac:dyDescent="0.2">
      <c r="B829" s="34"/>
      <c r="C829" s="134" t="s">
        <v>9257</v>
      </c>
      <c r="D829" s="134" t="s">
        <v>313</v>
      </c>
      <c r="E829" s="135" t="s">
        <v>9258</v>
      </c>
      <c r="F829" s="136" t="s">
        <v>8183</v>
      </c>
      <c r="G829" s="137" t="s">
        <v>2109</v>
      </c>
      <c r="H829" s="138">
        <v>2</v>
      </c>
      <c r="I829" s="139"/>
      <c r="J829" s="140">
        <f t="shared" si="190"/>
        <v>0</v>
      </c>
      <c r="K829" s="136" t="s">
        <v>43</v>
      </c>
      <c r="L829" s="34"/>
      <c r="M829" s="141" t="s">
        <v>43</v>
      </c>
      <c r="N829" s="142" t="s">
        <v>52</v>
      </c>
      <c r="P829" s="143">
        <f t="shared" si="191"/>
        <v>0</v>
      </c>
      <c r="Q829" s="143">
        <v>0</v>
      </c>
      <c r="R829" s="143">
        <f t="shared" si="192"/>
        <v>0</v>
      </c>
      <c r="S829" s="143">
        <v>0</v>
      </c>
      <c r="T829" s="144">
        <f t="shared" si="193"/>
        <v>0</v>
      </c>
      <c r="AR829" s="145" t="s">
        <v>318</v>
      </c>
      <c r="AT829" s="145" t="s">
        <v>313</v>
      </c>
      <c r="AU829" s="145" t="s">
        <v>90</v>
      </c>
      <c r="AY829" s="18" t="s">
        <v>311</v>
      </c>
      <c r="BE829" s="146">
        <f t="shared" si="194"/>
        <v>0</v>
      </c>
      <c r="BF829" s="146">
        <f t="shared" si="195"/>
        <v>0</v>
      </c>
      <c r="BG829" s="146">
        <f t="shared" si="196"/>
        <v>0</v>
      </c>
      <c r="BH829" s="146">
        <f t="shared" si="197"/>
        <v>0</v>
      </c>
      <c r="BI829" s="146">
        <f t="shared" si="198"/>
        <v>0</v>
      </c>
      <c r="BJ829" s="18" t="s">
        <v>88</v>
      </c>
      <c r="BK829" s="146">
        <f t="shared" si="199"/>
        <v>0</v>
      </c>
      <c r="BL829" s="18" t="s">
        <v>318</v>
      </c>
      <c r="BM829" s="145" t="s">
        <v>9259</v>
      </c>
    </row>
    <row r="830" spans="2:65" s="1" customFormat="1" ht="16.5" customHeight="1" x14ac:dyDescent="0.2">
      <c r="B830" s="34"/>
      <c r="C830" s="134" t="s">
        <v>8484</v>
      </c>
      <c r="D830" s="134" t="s">
        <v>313</v>
      </c>
      <c r="E830" s="135" t="s">
        <v>9260</v>
      </c>
      <c r="F830" s="136" t="s">
        <v>8185</v>
      </c>
      <c r="G830" s="137" t="s">
        <v>2109</v>
      </c>
      <c r="H830" s="138">
        <v>3</v>
      </c>
      <c r="I830" s="139"/>
      <c r="J830" s="140">
        <f t="shared" si="190"/>
        <v>0</v>
      </c>
      <c r="K830" s="136" t="s">
        <v>43</v>
      </c>
      <c r="L830" s="34"/>
      <c r="M830" s="141" t="s">
        <v>43</v>
      </c>
      <c r="N830" s="142" t="s">
        <v>52</v>
      </c>
      <c r="P830" s="143">
        <f t="shared" si="191"/>
        <v>0</v>
      </c>
      <c r="Q830" s="143">
        <v>0</v>
      </c>
      <c r="R830" s="143">
        <f t="shared" si="192"/>
        <v>0</v>
      </c>
      <c r="S830" s="143">
        <v>0</v>
      </c>
      <c r="T830" s="144">
        <f t="shared" si="193"/>
        <v>0</v>
      </c>
      <c r="AR830" s="145" t="s">
        <v>318</v>
      </c>
      <c r="AT830" s="145" t="s">
        <v>313</v>
      </c>
      <c r="AU830" s="145" t="s">
        <v>90</v>
      </c>
      <c r="AY830" s="18" t="s">
        <v>311</v>
      </c>
      <c r="BE830" s="146">
        <f t="shared" si="194"/>
        <v>0</v>
      </c>
      <c r="BF830" s="146">
        <f t="shared" si="195"/>
        <v>0</v>
      </c>
      <c r="BG830" s="146">
        <f t="shared" si="196"/>
        <v>0</v>
      </c>
      <c r="BH830" s="146">
        <f t="shared" si="197"/>
        <v>0</v>
      </c>
      <c r="BI830" s="146">
        <f t="shared" si="198"/>
        <v>0</v>
      </c>
      <c r="BJ830" s="18" t="s">
        <v>88</v>
      </c>
      <c r="BK830" s="146">
        <f t="shared" si="199"/>
        <v>0</v>
      </c>
      <c r="BL830" s="18" t="s">
        <v>318</v>
      </c>
      <c r="BM830" s="145" t="s">
        <v>9261</v>
      </c>
    </row>
    <row r="831" spans="2:65" s="1" customFormat="1" ht="16.5" customHeight="1" x14ac:dyDescent="0.2">
      <c r="B831" s="34"/>
      <c r="C831" s="134" t="s">
        <v>9262</v>
      </c>
      <c r="D831" s="134" t="s">
        <v>313</v>
      </c>
      <c r="E831" s="135" t="s">
        <v>9263</v>
      </c>
      <c r="F831" s="136" t="s">
        <v>8185</v>
      </c>
      <c r="G831" s="137" t="s">
        <v>2109</v>
      </c>
      <c r="H831" s="138">
        <v>6</v>
      </c>
      <c r="I831" s="139"/>
      <c r="J831" s="140">
        <f t="shared" si="190"/>
        <v>0</v>
      </c>
      <c r="K831" s="136" t="s">
        <v>43</v>
      </c>
      <c r="L831" s="34"/>
      <c r="M831" s="141" t="s">
        <v>43</v>
      </c>
      <c r="N831" s="142" t="s">
        <v>52</v>
      </c>
      <c r="P831" s="143">
        <f t="shared" si="191"/>
        <v>0</v>
      </c>
      <c r="Q831" s="143">
        <v>0</v>
      </c>
      <c r="R831" s="143">
        <f t="shared" si="192"/>
        <v>0</v>
      </c>
      <c r="S831" s="143">
        <v>0</v>
      </c>
      <c r="T831" s="144">
        <f t="shared" si="193"/>
        <v>0</v>
      </c>
      <c r="AR831" s="145" t="s">
        <v>318</v>
      </c>
      <c r="AT831" s="145" t="s">
        <v>313</v>
      </c>
      <c r="AU831" s="145" t="s">
        <v>90</v>
      </c>
      <c r="AY831" s="18" t="s">
        <v>311</v>
      </c>
      <c r="BE831" s="146">
        <f t="shared" si="194"/>
        <v>0</v>
      </c>
      <c r="BF831" s="146">
        <f t="shared" si="195"/>
        <v>0</v>
      </c>
      <c r="BG831" s="146">
        <f t="shared" si="196"/>
        <v>0</v>
      </c>
      <c r="BH831" s="146">
        <f t="shared" si="197"/>
        <v>0</v>
      </c>
      <c r="BI831" s="146">
        <f t="shared" si="198"/>
        <v>0</v>
      </c>
      <c r="BJ831" s="18" t="s">
        <v>88</v>
      </c>
      <c r="BK831" s="146">
        <f t="shared" si="199"/>
        <v>0</v>
      </c>
      <c r="BL831" s="18" t="s">
        <v>318</v>
      </c>
      <c r="BM831" s="145" t="s">
        <v>9264</v>
      </c>
    </row>
    <row r="832" spans="2:65" s="1" customFormat="1" ht="16.5" customHeight="1" x14ac:dyDescent="0.2">
      <c r="B832" s="34"/>
      <c r="C832" s="134" t="s">
        <v>8486</v>
      </c>
      <c r="D832" s="134" t="s">
        <v>313</v>
      </c>
      <c r="E832" s="135" t="s">
        <v>9265</v>
      </c>
      <c r="F832" s="136" t="s">
        <v>8185</v>
      </c>
      <c r="G832" s="137" t="s">
        <v>2109</v>
      </c>
      <c r="H832" s="138">
        <v>1</v>
      </c>
      <c r="I832" s="139"/>
      <c r="J832" s="140">
        <f t="shared" si="190"/>
        <v>0</v>
      </c>
      <c r="K832" s="136" t="s">
        <v>43</v>
      </c>
      <c r="L832" s="34"/>
      <c r="M832" s="141" t="s">
        <v>43</v>
      </c>
      <c r="N832" s="142" t="s">
        <v>52</v>
      </c>
      <c r="P832" s="143">
        <f t="shared" si="191"/>
        <v>0</v>
      </c>
      <c r="Q832" s="143">
        <v>0</v>
      </c>
      <c r="R832" s="143">
        <f t="shared" si="192"/>
        <v>0</v>
      </c>
      <c r="S832" s="143">
        <v>0</v>
      </c>
      <c r="T832" s="144">
        <f t="shared" si="193"/>
        <v>0</v>
      </c>
      <c r="AR832" s="145" t="s">
        <v>318</v>
      </c>
      <c r="AT832" s="145" t="s">
        <v>313</v>
      </c>
      <c r="AU832" s="145" t="s">
        <v>90</v>
      </c>
      <c r="AY832" s="18" t="s">
        <v>311</v>
      </c>
      <c r="BE832" s="146">
        <f t="shared" si="194"/>
        <v>0</v>
      </c>
      <c r="BF832" s="146">
        <f t="shared" si="195"/>
        <v>0</v>
      </c>
      <c r="BG832" s="146">
        <f t="shared" si="196"/>
        <v>0</v>
      </c>
      <c r="BH832" s="146">
        <f t="shared" si="197"/>
        <v>0</v>
      </c>
      <c r="BI832" s="146">
        <f t="shared" si="198"/>
        <v>0</v>
      </c>
      <c r="BJ832" s="18" t="s">
        <v>88</v>
      </c>
      <c r="BK832" s="146">
        <f t="shared" si="199"/>
        <v>0</v>
      </c>
      <c r="BL832" s="18" t="s">
        <v>318</v>
      </c>
      <c r="BM832" s="145" t="s">
        <v>9266</v>
      </c>
    </row>
    <row r="833" spans="2:65" s="1" customFormat="1" ht="16.5" customHeight="1" x14ac:dyDescent="0.2">
      <c r="B833" s="34"/>
      <c r="C833" s="134" t="s">
        <v>9267</v>
      </c>
      <c r="D833" s="134" t="s">
        <v>313</v>
      </c>
      <c r="E833" s="135" t="s">
        <v>9268</v>
      </c>
      <c r="F833" s="136" t="s">
        <v>9269</v>
      </c>
      <c r="G833" s="137" t="s">
        <v>2109</v>
      </c>
      <c r="H833" s="138">
        <v>1</v>
      </c>
      <c r="I833" s="139"/>
      <c r="J833" s="140">
        <f t="shared" si="190"/>
        <v>0</v>
      </c>
      <c r="K833" s="136" t="s">
        <v>43</v>
      </c>
      <c r="L833" s="34"/>
      <c r="M833" s="141" t="s">
        <v>43</v>
      </c>
      <c r="N833" s="142" t="s">
        <v>52</v>
      </c>
      <c r="P833" s="143">
        <f t="shared" si="191"/>
        <v>0</v>
      </c>
      <c r="Q833" s="143">
        <v>0</v>
      </c>
      <c r="R833" s="143">
        <f t="shared" si="192"/>
        <v>0</v>
      </c>
      <c r="S833" s="143">
        <v>0</v>
      </c>
      <c r="T833" s="144">
        <f t="shared" si="193"/>
        <v>0</v>
      </c>
      <c r="AR833" s="145" t="s">
        <v>318</v>
      </c>
      <c r="AT833" s="145" t="s">
        <v>313</v>
      </c>
      <c r="AU833" s="145" t="s">
        <v>90</v>
      </c>
      <c r="AY833" s="18" t="s">
        <v>311</v>
      </c>
      <c r="BE833" s="146">
        <f t="shared" si="194"/>
        <v>0</v>
      </c>
      <c r="BF833" s="146">
        <f t="shared" si="195"/>
        <v>0</v>
      </c>
      <c r="BG833" s="146">
        <f t="shared" si="196"/>
        <v>0</v>
      </c>
      <c r="BH833" s="146">
        <f t="shared" si="197"/>
        <v>0</v>
      </c>
      <c r="BI833" s="146">
        <f t="shared" si="198"/>
        <v>0</v>
      </c>
      <c r="BJ833" s="18" t="s">
        <v>88</v>
      </c>
      <c r="BK833" s="146">
        <f t="shared" si="199"/>
        <v>0</v>
      </c>
      <c r="BL833" s="18" t="s">
        <v>318</v>
      </c>
      <c r="BM833" s="145" t="s">
        <v>9270</v>
      </c>
    </row>
    <row r="834" spans="2:65" s="1" customFormat="1" ht="16.5" customHeight="1" x14ac:dyDescent="0.2">
      <c r="B834" s="34"/>
      <c r="C834" s="134" t="s">
        <v>8490</v>
      </c>
      <c r="D834" s="134" t="s">
        <v>313</v>
      </c>
      <c r="E834" s="135" t="s">
        <v>9271</v>
      </c>
      <c r="F834" s="136" t="s">
        <v>8185</v>
      </c>
      <c r="G834" s="137" t="s">
        <v>2109</v>
      </c>
      <c r="H834" s="138">
        <v>1</v>
      </c>
      <c r="I834" s="139"/>
      <c r="J834" s="140">
        <f t="shared" si="190"/>
        <v>0</v>
      </c>
      <c r="K834" s="136" t="s">
        <v>43</v>
      </c>
      <c r="L834" s="34"/>
      <c r="M834" s="141" t="s">
        <v>43</v>
      </c>
      <c r="N834" s="142" t="s">
        <v>52</v>
      </c>
      <c r="P834" s="143">
        <f t="shared" si="191"/>
        <v>0</v>
      </c>
      <c r="Q834" s="143">
        <v>0</v>
      </c>
      <c r="R834" s="143">
        <f t="shared" si="192"/>
        <v>0</v>
      </c>
      <c r="S834" s="143">
        <v>0</v>
      </c>
      <c r="T834" s="144">
        <f t="shared" si="193"/>
        <v>0</v>
      </c>
      <c r="AR834" s="145" t="s">
        <v>318</v>
      </c>
      <c r="AT834" s="145" t="s">
        <v>313</v>
      </c>
      <c r="AU834" s="145" t="s">
        <v>90</v>
      </c>
      <c r="AY834" s="18" t="s">
        <v>311</v>
      </c>
      <c r="BE834" s="146">
        <f t="shared" si="194"/>
        <v>0</v>
      </c>
      <c r="BF834" s="146">
        <f t="shared" si="195"/>
        <v>0</v>
      </c>
      <c r="BG834" s="146">
        <f t="shared" si="196"/>
        <v>0</v>
      </c>
      <c r="BH834" s="146">
        <f t="shared" si="197"/>
        <v>0</v>
      </c>
      <c r="BI834" s="146">
        <f t="shared" si="198"/>
        <v>0</v>
      </c>
      <c r="BJ834" s="18" t="s">
        <v>88</v>
      </c>
      <c r="BK834" s="146">
        <f t="shared" si="199"/>
        <v>0</v>
      </c>
      <c r="BL834" s="18" t="s">
        <v>318</v>
      </c>
      <c r="BM834" s="145" t="s">
        <v>9272</v>
      </c>
    </row>
    <row r="835" spans="2:65" s="1" customFormat="1" ht="16.5" customHeight="1" x14ac:dyDescent="0.2">
      <c r="B835" s="34"/>
      <c r="C835" s="134" t="s">
        <v>9273</v>
      </c>
      <c r="D835" s="134" t="s">
        <v>313</v>
      </c>
      <c r="E835" s="135" t="s">
        <v>9274</v>
      </c>
      <c r="F835" s="136" t="s">
        <v>9269</v>
      </c>
      <c r="G835" s="137" t="s">
        <v>2109</v>
      </c>
      <c r="H835" s="138">
        <v>1</v>
      </c>
      <c r="I835" s="139"/>
      <c r="J835" s="140">
        <f t="shared" si="190"/>
        <v>0</v>
      </c>
      <c r="K835" s="136" t="s">
        <v>43</v>
      </c>
      <c r="L835" s="34"/>
      <c r="M835" s="141" t="s">
        <v>43</v>
      </c>
      <c r="N835" s="142" t="s">
        <v>52</v>
      </c>
      <c r="P835" s="143">
        <f t="shared" si="191"/>
        <v>0</v>
      </c>
      <c r="Q835" s="143">
        <v>0</v>
      </c>
      <c r="R835" s="143">
        <f t="shared" si="192"/>
        <v>0</v>
      </c>
      <c r="S835" s="143">
        <v>0</v>
      </c>
      <c r="T835" s="144">
        <f t="shared" si="193"/>
        <v>0</v>
      </c>
      <c r="AR835" s="145" t="s">
        <v>318</v>
      </c>
      <c r="AT835" s="145" t="s">
        <v>313</v>
      </c>
      <c r="AU835" s="145" t="s">
        <v>90</v>
      </c>
      <c r="AY835" s="18" t="s">
        <v>311</v>
      </c>
      <c r="BE835" s="146">
        <f t="shared" si="194"/>
        <v>0</v>
      </c>
      <c r="BF835" s="146">
        <f t="shared" si="195"/>
        <v>0</v>
      </c>
      <c r="BG835" s="146">
        <f t="shared" si="196"/>
        <v>0</v>
      </c>
      <c r="BH835" s="146">
        <f t="shared" si="197"/>
        <v>0</v>
      </c>
      <c r="BI835" s="146">
        <f t="shared" si="198"/>
        <v>0</v>
      </c>
      <c r="BJ835" s="18" t="s">
        <v>88</v>
      </c>
      <c r="BK835" s="146">
        <f t="shared" si="199"/>
        <v>0</v>
      </c>
      <c r="BL835" s="18" t="s">
        <v>318</v>
      </c>
      <c r="BM835" s="145" t="s">
        <v>9275</v>
      </c>
    </row>
    <row r="836" spans="2:65" s="1" customFormat="1" ht="16.5" customHeight="1" x14ac:dyDescent="0.2">
      <c r="B836" s="34"/>
      <c r="C836" s="134" t="s">
        <v>8492</v>
      </c>
      <c r="D836" s="134" t="s">
        <v>313</v>
      </c>
      <c r="E836" s="135" t="s">
        <v>9276</v>
      </c>
      <c r="F836" s="136" t="s">
        <v>9277</v>
      </c>
      <c r="G836" s="137" t="s">
        <v>2109</v>
      </c>
      <c r="H836" s="138">
        <v>2</v>
      </c>
      <c r="I836" s="139"/>
      <c r="J836" s="140">
        <f t="shared" si="190"/>
        <v>0</v>
      </c>
      <c r="K836" s="136" t="s">
        <v>43</v>
      </c>
      <c r="L836" s="34"/>
      <c r="M836" s="141" t="s">
        <v>43</v>
      </c>
      <c r="N836" s="142" t="s">
        <v>52</v>
      </c>
      <c r="P836" s="143">
        <f t="shared" si="191"/>
        <v>0</v>
      </c>
      <c r="Q836" s="143">
        <v>0</v>
      </c>
      <c r="R836" s="143">
        <f t="shared" si="192"/>
        <v>0</v>
      </c>
      <c r="S836" s="143">
        <v>0</v>
      </c>
      <c r="T836" s="144">
        <f t="shared" si="193"/>
        <v>0</v>
      </c>
      <c r="AR836" s="145" t="s">
        <v>318</v>
      </c>
      <c r="AT836" s="145" t="s">
        <v>313</v>
      </c>
      <c r="AU836" s="145" t="s">
        <v>90</v>
      </c>
      <c r="AY836" s="18" t="s">
        <v>311</v>
      </c>
      <c r="BE836" s="146">
        <f t="shared" si="194"/>
        <v>0</v>
      </c>
      <c r="BF836" s="146">
        <f t="shared" si="195"/>
        <v>0</v>
      </c>
      <c r="BG836" s="146">
        <f t="shared" si="196"/>
        <v>0</v>
      </c>
      <c r="BH836" s="146">
        <f t="shared" si="197"/>
        <v>0</v>
      </c>
      <c r="BI836" s="146">
        <f t="shared" si="198"/>
        <v>0</v>
      </c>
      <c r="BJ836" s="18" t="s">
        <v>88</v>
      </c>
      <c r="BK836" s="146">
        <f t="shared" si="199"/>
        <v>0</v>
      </c>
      <c r="BL836" s="18" t="s">
        <v>318</v>
      </c>
      <c r="BM836" s="145" t="s">
        <v>9278</v>
      </c>
    </row>
    <row r="837" spans="2:65" s="1" customFormat="1" ht="16.5" customHeight="1" x14ac:dyDescent="0.2">
      <c r="B837" s="34"/>
      <c r="C837" s="134" t="s">
        <v>9279</v>
      </c>
      <c r="D837" s="134" t="s">
        <v>313</v>
      </c>
      <c r="E837" s="135" t="s">
        <v>9280</v>
      </c>
      <c r="F837" s="136" t="s">
        <v>8188</v>
      </c>
      <c r="G837" s="137" t="s">
        <v>2109</v>
      </c>
      <c r="H837" s="138">
        <v>2</v>
      </c>
      <c r="I837" s="139"/>
      <c r="J837" s="140">
        <f t="shared" si="190"/>
        <v>0</v>
      </c>
      <c r="K837" s="136" t="s">
        <v>43</v>
      </c>
      <c r="L837" s="34"/>
      <c r="M837" s="141" t="s">
        <v>43</v>
      </c>
      <c r="N837" s="142" t="s">
        <v>52</v>
      </c>
      <c r="P837" s="143">
        <f t="shared" si="191"/>
        <v>0</v>
      </c>
      <c r="Q837" s="143">
        <v>0</v>
      </c>
      <c r="R837" s="143">
        <f t="shared" si="192"/>
        <v>0</v>
      </c>
      <c r="S837" s="143">
        <v>0</v>
      </c>
      <c r="T837" s="144">
        <f t="shared" si="193"/>
        <v>0</v>
      </c>
      <c r="AR837" s="145" t="s">
        <v>318</v>
      </c>
      <c r="AT837" s="145" t="s">
        <v>313</v>
      </c>
      <c r="AU837" s="145" t="s">
        <v>90</v>
      </c>
      <c r="AY837" s="18" t="s">
        <v>311</v>
      </c>
      <c r="BE837" s="146">
        <f t="shared" si="194"/>
        <v>0</v>
      </c>
      <c r="BF837" s="146">
        <f t="shared" si="195"/>
        <v>0</v>
      </c>
      <c r="BG837" s="146">
        <f t="shared" si="196"/>
        <v>0</v>
      </c>
      <c r="BH837" s="146">
        <f t="shared" si="197"/>
        <v>0</v>
      </c>
      <c r="BI837" s="146">
        <f t="shared" si="198"/>
        <v>0</v>
      </c>
      <c r="BJ837" s="18" t="s">
        <v>88</v>
      </c>
      <c r="BK837" s="146">
        <f t="shared" si="199"/>
        <v>0</v>
      </c>
      <c r="BL837" s="18" t="s">
        <v>318</v>
      </c>
      <c r="BM837" s="145" t="s">
        <v>9281</v>
      </c>
    </row>
    <row r="838" spans="2:65" s="1" customFormat="1" ht="16.5" customHeight="1" x14ac:dyDescent="0.2">
      <c r="B838" s="34"/>
      <c r="C838" s="134" t="s">
        <v>8494</v>
      </c>
      <c r="D838" s="134" t="s">
        <v>313</v>
      </c>
      <c r="E838" s="135" t="s">
        <v>9282</v>
      </c>
      <c r="F838" s="136" t="s">
        <v>8190</v>
      </c>
      <c r="G838" s="137" t="s">
        <v>2109</v>
      </c>
      <c r="H838" s="138">
        <v>4</v>
      </c>
      <c r="I838" s="139"/>
      <c r="J838" s="140">
        <f t="shared" si="190"/>
        <v>0</v>
      </c>
      <c r="K838" s="136" t="s">
        <v>43</v>
      </c>
      <c r="L838" s="34"/>
      <c r="M838" s="141" t="s">
        <v>43</v>
      </c>
      <c r="N838" s="142" t="s">
        <v>52</v>
      </c>
      <c r="P838" s="143">
        <f t="shared" si="191"/>
        <v>0</v>
      </c>
      <c r="Q838" s="143">
        <v>0</v>
      </c>
      <c r="R838" s="143">
        <f t="shared" si="192"/>
        <v>0</v>
      </c>
      <c r="S838" s="143">
        <v>0</v>
      </c>
      <c r="T838" s="144">
        <f t="shared" si="193"/>
        <v>0</v>
      </c>
      <c r="AR838" s="145" t="s">
        <v>318</v>
      </c>
      <c r="AT838" s="145" t="s">
        <v>313</v>
      </c>
      <c r="AU838" s="145" t="s">
        <v>90</v>
      </c>
      <c r="AY838" s="18" t="s">
        <v>311</v>
      </c>
      <c r="BE838" s="146">
        <f t="shared" si="194"/>
        <v>0</v>
      </c>
      <c r="BF838" s="146">
        <f t="shared" si="195"/>
        <v>0</v>
      </c>
      <c r="BG838" s="146">
        <f t="shared" si="196"/>
        <v>0</v>
      </c>
      <c r="BH838" s="146">
        <f t="shared" si="197"/>
        <v>0</v>
      </c>
      <c r="BI838" s="146">
        <f t="shared" si="198"/>
        <v>0</v>
      </c>
      <c r="BJ838" s="18" t="s">
        <v>88</v>
      </c>
      <c r="BK838" s="146">
        <f t="shared" si="199"/>
        <v>0</v>
      </c>
      <c r="BL838" s="18" t="s">
        <v>318</v>
      </c>
      <c r="BM838" s="145" t="s">
        <v>9283</v>
      </c>
    </row>
    <row r="839" spans="2:65" s="1" customFormat="1" ht="16.5" customHeight="1" x14ac:dyDescent="0.2">
      <c r="B839" s="34"/>
      <c r="C839" s="134" t="s">
        <v>9284</v>
      </c>
      <c r="D839" s="134" t="s">
        <v>313</v>
      </c>
      <c r="E839" s="135" t="s">
        <v>9285</v>
      </c>
      <c r="F839" s="136" t="s">
        <v>9286</v>
      </c>
      <c r="G839" s="137" t="s">
        <v>2109</v>
      </c>
      <c r="H839" s="138">
        <v>1</v>
      </c>
      <c r="I839" s="139"/>
      <c r="J839" s="140">
        <f t="shared" si="190"/>
        <v>0</v>
      </c>
      <c r="K839" s="136" t="s">
        <v>43</v>
      </c>
      <c r="L839" s="34"/>
      <c r="M839" s="141" t="s">
        <v>43</v>
      </c>
      <c r="N839" s="142" t="s">
        <v>52</v>
      </c>
      <c r="P839" s="143">
        <f t="shared" si="191"/>
        <v>0</v>
      </c>
      <c r="Q839" s="143">
        <v>0</v>
      </c>
      <c r="R839" s="143">
        <f t="shared" si="192"/>
        <v>0</v>
      </c>
      <c r="S839" s="143">
        <v>0</v>
      </c>
      <c r="T839" s="144">
        <f t="shared" si="193"/>
        <v>0</v>
      </c>
      <c r="AR839" s="145" t="s">
        <v>318</v>
      </c>
      <c r="AT839" s="145" t="s">
        <v>313</v>
      </c>
      <c r="AU839" s="145" t="s">
        <v>90</v>
      </c>
      <c r="AY839" s="18" t="s">
        <v>311</v>
      </c>
      <c r="BE839" s="146">
        <f t="shared" si="194"/>
        <v>0</v>
      </c>
      <c r="BF839" s="146">
        <f t="shared" si="195"/>
        <v>0</v>
      </c>
      <c r="BG839" s="146">
        <f t="shared" si="196"/>
        <v>0</v>
      </c>
      <c r="BH839" s="146">
        <f t="shared" si="197"/>
        <v>0</v>
      </c>
      <c r="BI839" s="146">
        <f t="shared" si="198"/>
        <v>0</v>
      </c>
      <c r="BJ839" s="18" t="s">
        <v>88</v>
      </c>
      <c r="BK839" s="146">
        <f t="shared" si="199"/>
        <v>0</v>
      </c>
      <c r="BL839" s="18" t="s">
        <v>318</v>
      </c>
      <c r="BM839" s="145" t="s">
        <v>9287</v>
      </c>
    </row>
    <row r="840" spans="2:65" s="1" customFormat="1" ht="16.5" customHeight="1" x14ac:dyDescent="0.2">
      <c r="B840" s="34"/>
      <c r="C840" s="134" t="s">
        <v>8497</v>
      </c>
      <c r="D840" s="134" t="s">
        <v>313</v>
      </c>
      <c r="E840" s="135" t="s">
        <v>9288</v>
      </c>
      <c r="F840" s="136" t="s">
        <v>8190</v>
      </c>
      <c r="G840" s="137" t="s">
        <v>2109</v>
      </c>
      <c r="H840" s="138">
        <v>2</v>
      </c>
      <c r="I840" s="139"/>
      <c r="J840" s="140">
        <f t="shared" si="190"/>
        <v>0</v>
      </c>
      <c r="K840" s="136" t="s">
        <v>43</v>
      </c>
      <c r="L840" s="34"/>
      <c r="M840" s="141" t="s">
        <v>43</v>
      </c>
      <c r="N840" s="142" t="s">
        <v>52</v>
      </c>
      <c r="P840" s="143">
        <f t="shared" si="191"/>
        <v>0</v>
      </c>
      <c r="Q840" s="143">
        <v>0</v>
      </c>
      <c r="R840" s="143">
        <f t="shared" si="192"/>
        <v>0</v>
      </c>
      <c r="S840" s="143">
        <v>0</v>
      </c>
      <c r="T840" s="144">
        <f t="shared" si="193"/>
        <v>0</v>
      </c>
      <c r="AR840" s="145" t="s">
        <v>318</v>
      </c>
      <c r="AT840" s="145" t="s">
        <v>313</v>
      </c>
      <c r="AU840" s="145" t="s">
        <v>90</v>
      </c>
      <c r="AY840" s="18" t="s">
        <v>311</v>
      </c>
      <c r="BE840" s="146">
        <f t="shared" si="194"/>
        <v>0</v>
      </c>
      <c r="BF840" s="146">
        <f t="shared" si="195"/>
        <v>0</v>
      </c>
      <c r="BG840" s="146">
        <f t="shared" si="196"/>
        <v>0</v>
      </c>
      <c r="BH840" s="146">
        <f t="shared" si="197"/>
        <v>0</v>
      </c>
      <c r="BI840" s="146">
        <f t="shared" si="198"/>
        <v>0</v>
      </c>
      <c r="BJ840" s="18" t="s">
        <v>88</v>
      </c>
      <c r="BK840" s="146">
        <f t="shared" si="199"/>
        <v>0</v>
      </c>
      <c r="BL840" s="18" t="s">
        <v>318</v>
      </c>
      <c r="BM840" s="145" t="s">
        <v>9289</v>
      </c>
    </row>
    <row r="841" spans="2:65" s="1" customFormat="1" ht="24.2" customHeight="1" x14ac:dyDescent="0.2">
      <c r="B841" s="34"/>
      <c r="C841" s="134" t="s">
        <v>9290</v>
      </c>
      <c r="D841" s="134" t="s">
        <v>313</v>
      </c>
      <c r="E841" s="135" t="s">
        <v>9291</v>
      </c>
      <c r="F841" s="136" t="s">
        <v>8084</v>
      </c>
      <c r="G841" s="137" t="s">
        <v>2109</v>
      </c>
      <c r="H841" s="138">
        <v>3</v>
      </c>
      <c r="I841" s="139"/>
      <c r="J841" s="140">
        <f t="shared" si="190"/>
        <v>0</v>
      </c>
      <c r="K841" s="136" t="s">
        <v>43</v>
      </c>
      <c r="L841" s="34"/>
      <c r="M841" s="141" t="s">
        <v>43</v>
      </c>
      <c r="N841" s="142" t="s">
        <v>52</v>
      </c>
      <c r="P841" s="143">
        <f t="shared" si="191"/>
        <v>0</v>
      </c>
      <c r="Q841" s="143">
        <v>0</v>
      </c>
      <c r="R841" s="143">
        <f t="shared" si="192"/>
        <v>0</v>
      </c>
      <c r="S841" s="143">
        <v>0</v>
      </c>
      <c r="T841" s="144">
        <f t="shared" si="193"/>
        <v>0</v>
      </c>
      <c r="AR841" s="145" t="s">
        <v>318</v>
      </c>
      <c r="AT841" s="145" t="s">
        <v>313</v>
      </c>
      <c r="AU841" s="145" t="s">
        <v>90</v>
      </c>
      <c r="AY841" s="18" t="s">
        <v>311</v>
      </c>
      <c r="BE841" s="146">
        <f t="shared" si="194"/>
        <v>0</v>
      </c>
      <c r="BF841" s="146">
        <f t="shared" si="195"/>
        <v>0</v>
      </c>
      <c r="BG841" s="146">
        <f t="shared" si="196"/>
        <v>0</v>
      </c>
      <c r="BH841" s="146">
        <f t="shared" si="197"/>
        <v>0</v>
      </c>
      <c r="BI841" s="146">
        <f t="shared" si="198"/>
        <v>0</v>
      </c>
      <c r="BJ841" s="18" t="s">
        <v>88</v>
      </c>
      <c r="BK841" s="146">
        <f t="shared" si="199"/>
        <v>0</v>
      </c>
      <c r="BL841" s="18" t="s">
        <v>318</v>
      </c>
      <c r="BM841" s="145" t="s">
        <v>9292</v>
      </c>
    </row>
    <row r="842" spans="2:65" s="1" customFormat="1" ht="24.2" customHeight="1" x14ac:dyDescent="0.2">
      <c r="B842" s="34"/>
      <c r="C842" s="134" t="s">
        <v>8500</v>
      </c>
      <c r="D842" s="134" t="s">
        <v>313</v>
      </c>
      <c r="E842" s="135" t="s">
        <v>9293</v>
      </c>
      <c r="F842" s="136" t="s">
        <v>9294</v>
      </c>
      <c r="G842" s="137" t="s">
        <v>2109</v>
      </c>
      <c r="H842" s="138">
        <v>1</v>
      </c>
      <c r="I842" s="139"/>
      <c r="J842" s="140">
        <f t="shared" si="190"/>
        <v>0</v>
      </c>
      <c r="K842" s="136" t="s">
        <v>43</v>
      </c>
      <c r="L842" s="34"/>
      <c r="M842" s="141" t="s">
        <v>43</v>
      </c>
      <c r="N842" s="142" t="s">
        <v>52</v>
      </c>
      <c r="P842" s="143">
        <f t="shared" si="191"/>
        <v>0</v>
      </c>
      <c r="Q842" s="143">
        <v>0</v>
      </c>
      <c r="R842" s="143">
        <f t="shared" si="192"/>
        <v>0</v>
      </c>
      <c r="S842" s="143">
        <v>0</v>
      </c>
      <c r="T842" s="144">
        <f t="shared" si="193"/>
        <v>0</v>
      </c>
      <c r="AR842" s="145" t="s">
        <v>318</v>
      </c>
      <c r="AT842" s="145" t="s">
        <v>313</v>
      </c>
      <c r="AU842" s="145" t="s">
        <v>90</v>
      </c>
      <c r="AY842" s="18" t="s">
        <v>311</v>
      </c>
      <c r="BE842" s="146">
        <f t="shared" si="194"/>
        <v>0</v>
      </c>
      <c r="BF842" s="146">
        <f t="shared" si="195"/>
        <v>0</v>
      </c>
      <c r="BG842" s="146">
        <f t="shared" si="196"/>
        <v>0</v>
      </c>
      <c r="BH842" s="146">
        <f t="shared" si="197"/>
        <v>0</v>
      </c>
      <c r="BI842" s="146">
        <f t="shared" si="198"/>
        <v>0</v>
      </c>
      <c r="BJ842" s="18" t="s">
        <v>88</v>
      </c>
      <c r="BK842" s="146">
        <f t="shared" si="199"/>
        <v>0</v>
      </c>
      <c r="BL842" s="18" t="s">
        <v>318</v>
      </c>
      <c r="BM842" s="145" t="s">
        <v>9295</v>
      </c>
    </row>
    <row r="843" spans="2:65" s="1" customFormat="1" ht="24.2" customHeight="1" x14ac:dyDescent="0.2">
      <c r="B843" s="34"/>
      <c r="C843" s="134" t="s">
        <v>9296</v>
      </c>
      <c r="D843" s="134" t="s">
        <v>313</v>
      </c>
      <c r="E843" s="135" t="s">
        <v>9297</v>
      </c>
      <c r="F843" s="136" t="s">
        <v>9298</v>
      </c>
      <c r="G843" s="137" t="s">
        <v>2109</v>
      </c>
      <c r="H843" s="138">
        <v>2</v>
      </c>
      <c r="I843" s="139"/>
      <c r="J843" s="140">
        <f t="shared" si="190"/>
        <v>0</v>
      </c>
      <c r="K843" s="136" t="s">
        <v>43</v>
      </c>
      <c r="L843" s="34"/>
      <c r="M843" s="141" t="s">
        <v>43</v>
      </c>
      <c r="N843" s="142" t="s">
        <v>52</v>
      </c>
      <c r="P843" s="143">
        <f t="shared" si="191"/>
        <v>0</v>
      </c>
      <c r="Q843" s="143">
        <v>0</v>
      </c>
      <c r="R843" s="143">
        <f t="shared" si="192"/>
        <v>0</v>
      </c>
      <c r="S843" s="143">
        <v>0</v>
      </c>
      <c r="T843" s="144">
        <f t="shared" si="193"/>
        <v>0</v>
      </c>
      <c r="AR843" s="145" t="s">
        <v>318</v>
      </c>
      <c r="AT843" s="145" t="s">
        <v>313</v>
      </c>
      <c r="AU843" s="145" t="s">
        <v>90</v>
      </c>
      <c r="AY843" s="18" t="s">
        <v>311</v>
      </c>
      <c r="BE843" s="146">
        <f t="shared" si="194"/>
        <v>0</v>
      </c>
      <c r="BF843" s="146">
        <f t="shared" si="195"/>
        <v>0</v>
      </c>
      <c r="BG843" s="146">
        <f t="shared" si="196"/>
        <v>0</v>
      </c>
      <c r="BH843" s="146">
        <f t="shared" si="197"/>
        <v>0</v>
      </c>
      <c r="BI843" s="146">
        <f t="shared" si="198"/>
        <v>0</v>
      </c>
      <c r="BJ843" s="18" t="s">
        <v>88</v>
      </c>
      <c r="BK843" s="146">
        <f t="shared" si="199"/>
        <v>0</v>
      </c>
      <c r="BL843" s="18" t="s">
        <v>318</v>
      </c>
      <c r="BM843" s="145" t="s">
        <v>9299</v>
      </c>
    </row>
    <row r="844" spans="2:65" s="1" customFormat="1" ht="24.2" customHeight="1" x14ac:dyDescent="0.2">
      <c r="B844" s="34"/>
      <c r="C844" s="134" t="s">
        <v>8503</v>
      </c>
      <c r="D844" s="134" t="s">
        <v>313</v>
      </c>
      <c r="E844" s="135" t="s">
        <v>9300</v>
      </c>
      <c r="F844" s="136" t="s">
        <v>8378</v>
      </c>
      <c r="G844" s="137" t="s">
        <v>2109</v>
      </c>
      <c r="H844" s="138">
        <v>1</v>
      </c>
      <c r="I844" s="139"/>
      <c r="J844" s="140">
        <f t="shared" si="190"/>
        <v>0</v>
      </c>
      <c r="K844" s="136" t="s">
        <v>43</v>
      </c>
      <c r="L844" s="34"/>
      <c r="M844" s="141" t="s">
        <v>43</v>
      </c>
      <c r="N844" s="142" t="s">
        <v>52</v>
      </c>
      <c r="P844" s="143">
        <f t="shared" si="191"/>
        <v>0</v>
      </c>
      <c r="Q844" s="143">
        <v>0</v>
      </c>
      <c r="R844" s="143">
        <f t="shared" si="192"/>
        <v>0</v>
      </c>
      <c r="S844" s="143">
        <v>0</v>
      </c>
      <c r="T844" s="144">
        <f t="shared" si="193"/>
        <v>0</v>
      </c>
      <c r="AR844" s="145" t="s">
        <v>318</v>
      </c>
      <c r="AT844" s="145" t="s">
        <v>313</v>
      </c>
      <c r="AU844" s="145" t="s">
        <v>90</v>
      </c>
      <c r="AY844" s="18" t="s">
        <v>311</v>
      </c>
      <c r="BE844" s="146">
        <f t="shared" si="194"/>
        <v>0</v>
      </c>
      <c r="BF844" s="146">
        <f t="shared" si="195"/>
        <v>0</v>
      </c>
      <c r="BG844" s="146">
        <f t="shared" si="196"/>
        <v>0</v>
      </c>
      <c r="BH844" s="146">
        <f t="shared" si="197"/>
        <v>0</v>
      </c>
      <c r="BI844" s="146">
        <f t="shared" si="198"/>
        <v>0</v>
      </c>
      <c r="BJ844" s="18" t="s">
        <v>88</v>
      </c>
      <c r="BK844" s="146">
        <f t="shared" si="199"/>
        <v>0</v>
      </c>
      <c r="BL844" s="18" t="s">
        <v>318</v>
      </c>
      <c r="BM844" s="145" t="s">
        <v>9301</v>
      </c>
    </row>
    <row r="845" spans="2:65" s="1" customFormat="1" ht="16.5" customHeight="1" x14ac:dyDescent="0.2">
      <c r="B845" s="34"/>
      <c r="C845" s="134" t="s">
        <v>9302</v>
      </c>
      <c r="D845" s="134" t="s">
        <v>313</v>
      </c>
      <c r="E845" s="135" t="s">
        <v>9303</v>
      </c>
      <c r="F845" s="136" t="s">
        <v>8086</v>
      </c>
      <c r="G845" s="137" t="s">
        <v>2109</v>
      </c>
      <c r="H845" s="138">
        <v>3</v>
      </c>
      <c r="I845" s="139"/>
      <c r="J845" s="140">
        <f t="shared" si="190"/>
        <v>0</v>
      </c>
      <c r="K845" s="136" t="s">
        <v>43</v>
      </c>
      <c r="L845" s="34"/>
      <c r="M845" s="141" t="s">
        <v>43</v>
      </c>
      <c r="N845" s="142" t="s">
        <v>52</v>
      </c>
      <c r="P845" s="143">
        <f t="shared" si="191"/>
        <v>0</v>
      </c>
      <c r="Q845" s="143">
        <v>0</v>
      </c>
      <c r="R845" s="143">
        <f t="shared" si="192"/>
        <v>0</v>
      </c>
      <c r="S845" s="143">
        <v>0</v>
      </c>
      <c r="T845" s="144">
        <f t="shared" si="193"/>
        <v>0</v>
      </c>
      <c r="AR845" s="145" t="s">
        <v>318</v>
      </c>
      <c r="AT845" s="145" t="s">
        <v>313</v>
      </c>
      <c r="AU845" s="145" t="s">
        <v>90</v>
      </c>
      <c r="AY845" s="18" t="s">
        <v>311</v>
      </c>
      <c r="BE845" s="146">
        <f t="shared" si="194"/>
        <v>0</v>
      </c>
      <c r="BF845" s="146">
        <f t="shared" si="195"/>
        <v>0</v>
      </c>
      <c r="BG845" s="146">
        <f t="shared" si="196"/>
        <v>0</v>
      </c>
      <c r="BH845" s="146">
        <f t="shared" si="197"/>
        <v>0</v>
      </c>
      <c r="BI845" s="146">
        <f t="shared" si="198"/>
        <v>0</v>
      </c>
      <c r="BJ845" s="18" t="s">
        <v>88</v>
      </c>
      <c r="BK845" s="146">
        <f t="shared" si="199"/>
        <v>0</v>
      </c>
      <c r="BL845" s="18" t="s">
        <v>318</v>
      </c>
      <c r="BM845" s="145" t="s">
        <v>9304</v>
      </c>
    </row>
    <row r="846" spans="2:65" s="1" customFormat="1" ht="16.5" customHeight="1" x14ac:dyDescent="0.2">
      <c r="B846" s="34"/>
      <c r="C846" s="134" t="s">
        <v>8505</v>
      </c>
      <c r="D846" s="134" t="s">
        <v>313</v>
      </c>
      <c r="E846" s="135" t="s">
        <v>9305</v>
      </c>
      <c r="F846" s="136" t="s">
        <v>9306</v>
      </c>
      <c r="G846" s="137" t="s">
        <v>2109</v>
      </c>
      <c r="H846" s="138">
        <v>2</v>
      </c>
      <c r="I846" s="139"/>
      <c r="J846" s="140">
        <f t="shared" si="190"/>
        <v>0</v>
      </c>
      <c r="K846" s="136" t="s">
        <v>43</v>
      </c>
      <c r="L846" s="34"/>
      <c r="M846" s="141" t="s">
        <v>43</v>
      </c>
      <c r="N846" s="142" t="s">
        <v>52</v>
      </c>
      <c r="P846" s="143">
        <f t="shared" si="191"/>
        <v>0</v>
      </c>
      <c r="Q846" s="143">
        <v>0</v>
      </c>
      <c r="R846" s="143">
        <f t="shared" si="192"/>
        <v>0</v>
      </c>
      <c r="S846" s="143">
        <v>0</v>
      </c>
      <c r="T846" s="144">
        <f t="shared" si="193"/>
        <v>0</v>
      </c>
      <c r="AR846" s="145" t="s">
        <v>318</v>
      </c>
      <c r="AT846" s="145" t="s">
        <v>313</v>
      </c>
      <c r="AU846" s="145" t="s">
        <v>90</v>
      </c>
      <c r="AY846" s="18" t="s">
        <v>311</v>
      </c>
      <c r="BE846" s="146">
        <f t="shared" si="194"/>
        <v>0</v>
      </c>
      <c r="BF846" s="146">
        <f t="shared" si="195"/>
        <v>0</v>
      </c>
      <c r="BG846" s="146">
        <f t="shared" si="196"/>
        <v>0</v>
      </c>
      <c r="BH846" s="146">
        <f t="shared" si="197"/>
        <v>0</v>
      </c>
      <c r="BI846" s="146">
        <f t="shared" si="198"/>
        <v>0</v>
      </c>
      <c r="BJ846" s="18" t="s">
        <v>88</v>
      </c>
      <c r="BK846" s="146">
        <f t="shared" si="199"/>
        <v>0</v>
      </c>
      <c r="BL846" s="18" t="s">
        <v>318</v>
      </c>
      <c r="BM846" s="145" t="s">
        <v>9307</v>
      </c>
    </row>
    <row r="847" spans="2:65" s="1" customFormat="1" ht="16.5" customHeight="1" x14ac:dyDescent="0.2">
      <c r="B847" s="34"/>
      <c r="C847" s="134" t="s">
        <v>9308</v>
      </c>
      <c r="D847" s="134" t="s">
        <v>313</v>
      </c>
      <c r="E847" s="135" t="s">
        <v>9309</v>
      </c>
      <c r="F847" s="136" t="s">
        <v>9310</v>
      </c>
      <c r="G847" s="137" t="s">
        <v>2109</v>
      </c>
      <c r="H847" s="138">
        <v>2</v>
      </c>
      <c r="I847" s="139"/>
      <c r="J847" s="140">
        <f t="shared" si="190"/>
        <v>0</v>
      </c>
      <c r="K847" s="136" t="s">
        <v>43</v>
      </c>
      <c r="L847" s="34"/>
      <c r="M847" s="141" t="s">
        <v>43</v>
      </c>
      <c r="N847" s="142" t="s">
        <v>52</v>
      </c>
      <c r="P847" s="143">
        <f t="shared" si="191"/>
        <v>0</v>
      </c>
      <c r="Q847" s="143">
        <v>0</v>
      </c>
      <c r="R847" s="143">
        <f t="shared" si="192"/>
        <v>0</v>
      </c>
      <c r="S847" s="143">
        <v>0</v>
      </c>
      <c r="T847" s="144">
        <f t="shared" si="193"/>
        <v>0</v>
      </c>
      <c r="AR847" s="145" t="s">
        <v>318</v>
      </c>
      <c r="AT847" s="145" t="s">
        <v>313</v>
      </c>
      <c r="AU847" s="145" t="s">
        <v>90</v>
      </c>
      <c r="AY847" s="18" t="s">
        <v>311</v>
      </c>
      <c r="BE847" s="146">
        <f t="shared" si="194"/>
        <v>0</v>
      </c>
      <c r="BF847" s="146">
        <f t="shared" si="195"/>
        <v>0</v>
      </c>
      <c r="BG847" s="146">
        <f t="shared" si="196"/>
        <v>0</v>
      </c>
      <c r="BH847" s="146">
        <f t="shared" si="197"/>
        <v>0</v>
      </c>
      <c r="BI847" s="146">
        <f t="shared" si="198"/>
        <v>0</v>
      </c>
      <c r="BJ847" s="18" t="s">
        <v>88</v>
      </c>
      <c r="BK847" s="146">
        <f t="shared" si="199"/>
        <v>0</v>
      </c>
      <c r="BL847" s="18" t="s">
        <v>318</v>
      </c>
      <c r="BM847" s="145" t="s">
        <v>9311</v>
      </c>
    </row>
    <row r="848" spans="2:65" s="1" customFormat="1" ht="16.5" customHeight="1" x14ac:dyDescent="0.2">
      <c r="B848" s="34"/>
      <c r="C848" s="134" t="s">
        <v>8508</v>
      </c>
      <c r="D848" s="134" t="s">
        <v>313</v>
      </c>
      <c r="E848" s="135" t="s">
        <v>9312</v>
      </c>
      <c r="F848" s="136" t="s">
        <v>9313</v>
      </c>
      <c r="G848" s="137" t="s">
        <v>2109</v>
      </c>
      <c r="H848" s="138">
        <v>2</v>
      </c>
      <c r="I848" s="139"/>
      <c r="J848" s="140">
        <f t="shared" si="190"/>
        <v>0</v>
      </c>
      <c r="K848" s="136" t="s">
        <v>43</v>
      </c>
      <c r="L848" s="34"/>
      <c r="M848" s="141" t="s">
        <v>43</v>
      </c>
      <c r="N848" s="142" t="s">
        <v>52</v>
      </c>
      <c r="P848" s="143">
        <f t="shared" si="191"/>
        <v>0</v>
      </c>
      <c r="Q848" s="143">
        <v>0</v>
      </c>
      <c r="R848" s="143">
        <f t="shared" si="192"/>
        <v>0</v>
      </c>
      <c r="S848" s="143">
        <v>0</v>
      </c>
      <c r="T848" s="144">
        <f t="shared" si="193"/>
        <v>0</v>
      </c>
      <c r="AR848" s="145" t="s">
        <v>318</v>
      </c>
      <c r="AT848" s="145" t="s">
        <v>313</v>
      </c>
      <c r="AU848" s="145" t="s">
        <v>90</v>
      </c>
      <c r="AY848" s="18" t="s">
        <v>311</v>
      </c>
      <c r="BE848" s="146">
        <f t="shared" si="194"/>
        <v>0</v>
      </c>
      <c r="BF848" s="146">
        <f t="shared" si="195"/>
        <v>0</v>
      </c>
      <c r="BG848" s="146">
        <f t="shared" si="196"/>
        <v>0</v>
      </c>
      <c r="BH848" s="146">
        <f t="shared" si="197"/>
        <v>0</v>
      </c>
      <c r="BI848" s="146">
        <f t="shared" si="198"/>
        <v>0</v>
      </c>
      <c r="BJ848" s="18" t="s">
        <v>88</v>
      </c>
      <c r="BK848" s="146">
        <f t="shared" si="199"/>
        <v>0</v>
      </c>
      <c r="BL848" s="18" t="s">
        <v>318</v>
      </c>
      <c r="BM848" s="145" t="s">
        <v>9314</v>
      </c>
    </row>
    <row r="849" spans="2:65" s="1" customFormat="1" ht="16.5" customHeight="1" x14ac:dyDescent="0.2">
      <c r="B849" s="34"/>
      <c r="C849" s="134" t="s">
        <v>9315</v>
      </c>
      <c r="D849" s="134" t="s">
        <v>313</v>
      </c>
      <c r="E849" s="135" t="s">
        <v>9316</v>
      </c>
      <c r="F849" s="136" t="s">
        <v>8383</v>
      </c>
      <c r="G849" s="137" t="s">
        <v>2109</v>
      </c>
      <c r="H849" s="138">
        <v>4</v>
      </c>
      <c r="I849" s="139"/>
      <c r="J849" s="140">
        <f t="shared" si="190"/>
        <v>0</v>
      </c>
      <c r="K849" s="136" t="s">
        <v>43</v>
      </c>
      <c r="L849" s="34"/>
      <c r="M849" s="141" t="s">
        <v>43</v>
      </c>
      <c r="N849" s="142" t="s">
        <v>52</v>
      </c>
      <c r="P849" s="143">
        <f t="shared" si="191"/>
        <v>0</v>
      </c>
      <c r="Q849" s="143">
        <v>0</v>
      </c>
      <c r="R849" s="143">
        <f t="shared" si="192"/>
        <v>0</v>
      </c>
      <c r="S849" s="143">
        <v>0</v>
      </c>
      <c r="T849" s="144">
        <f t="shared" si="193"/>
        <v>0</v>
      </c>
      <c r="AR849" s="145" t="s">
        <v>318</v>
      </c>
      <c r="AT849" s="145" t="s">
        <v>313</v>
      </c>
      <c r="AU849" s="145" t="s">
        <v>90</v>
      </c>
      <c r="AY849" s="18" t="s">
        <v>311</v>
      </c>
      <c r="BE849" s="146">
        <f t="shared" si="194"/>
        <v>0</v>
      </c>
      <c r="BF849" s="146">
        <f t="shared" si="195"/>
        <v>0</v>
      </c>
      <c r="BG849" s="146">
        <f t="shared" si="196"/>
        <v>0</v>
      </c>
      <c r="BH849" s="146">
        <f t="shared" si="197"/>
        <v>0</v>
      </c>
      <c r="BI849" s="146">
        <f t="shared" si="198"/>
        <v>0</v>
      </c>
      <c r="BJ849" s="18" t="s">
        <v>88</v>
      </c>
      <c r="BK849" s="146">
        <f t="shared" si="199"/>
        <v>0</v>
      </c>
      <c r="BL849" s="18" t="s">
        <v>318</v>
      </c>
      <c r="BM849" s="145" t="s">
        <v>9317</v>
      </c>
    </row>
    <row r="850" spans="2:65" s="1" customFormat="1" ht="16.5" customHeight="1" x14ac:dyDescent="0.2">
      <c r="B850" s="34"/>
      <c r="C850" s="134" t="s">
        <v>8512</v>
      </c>
      <c r="D850" s="134" t="s">
        <v>313</v>
      </c>
      <c r="E850" s="135" t="s">
        <v>9318</v>
      </c>
      <c r="F850" s="136" t="s">
        <v>8086</v>
      </c>
      <c r="G850" s="137" t="s">
        <v>2109</v>
      </c>
      <c r="H850" s="138">
        <v>1</v>
      </c>
      <c r="I850" s="139"/>
      <c r="J850" s="140">
        <f t="shared" si="190"/>
        <v>0</v>
      </c>
      <c r="K850" s="136" t="s">
        <v>43</v>
      </c>
      <c r="L850" s="34"/>
      <c r="M850" s="141" t="s">
        <v>43</v>
      </c>
      <c r="N850" s="142" t="s">
        <v>52</v>
      </c>
      <c r="P850" s="143">
        <f t="shared" si="191"/>
        <v>0</v>
      </c>
      <c r="Q850" s="143">
        <v>0</v>
      </c>
      <c r="R850" s="143">
        <f t="shared" si="192"/>
        <v>0</v>
      </c>
      <c r="S850" s="143">
        <v>0</v>
      </c>
      <c r="T850" s="144">
        <f t="shared" si="193"/>
        <v>0</v>
      </c>
      <c r="AR850" s="145" t="s">
        <v>318</v>
      </c>
      <c r="AT850" s="145" t="s">
        <v>313</v>
      </c>
      <c r="AU850" s="145" t="s">
        <v>90</v>
      </c>
      <c r="AY850" s="18" t="s">
        <v>311</v>
      </c>
      <c r="BE850" s="146">
        <f t="shared" si="194"/>
        <v>0</v>
      </c>
      <c r="BF850" s="146">
        <f t="shared" si="195"/>
        <v>0</v>
      </c>
      <c r="BG850" s="146">
        <f t="shared" si="196"/>
        <v>0</v>
      </c>
      <c r="BH850" s="146">
        <f t="shared" si="197"/>
        <v>0</v>
      </c>
      <c r="BI850" s="146">
        <f t="shared" si="198"/>
        <v>0</v>
      </c>
      <c r="BJ850" s="18" t="s">
        <v>88</v>
      </c>
      <c r="BK850" s="146">
        <f t="shared" si="199"/>
        <v>0</v>
      </c>
      <c r="BL850" s="18" t="s">
        <v>318</v>
      </c>
      <c r="BM850" s="145" t="s">
        <v>9319</v>
      </c>
    </row>
    <row r="851" spans="2:65" s="1" customFormat="1" ht="16.5" customHeight="1" x14ac:dyDescent="0.2">
      <c r="B851" s="34"/>
      <c r="C851" s="134" t="s">
        <v>9320</v>
      </c>
      <c r="D851" s="134" t="s">
        <v>313</v>
      </c>
      <c r="E851" s="135" t="s">
        <v>9321</v>
      </c>
      <c r="F851" s="136" t="s">
        <v>9322</v>
      </c>
      <c r="G851" s="137" t="s">
        <v>2109</v>
      </c>
      <c r="H851" s="138">
        <v>1</v>
      </c>
      <c r="I851" s="139"/>
      <c r="J851" s="140">
        <f t="shared" si="190"/>
        <v>0</v>
      </c>
      <c r="K851" s="136" t="s">
        <v>43</v>
      </c>
      <c r="L851" s="34"/>
      <c r="M851" s="141" t="s">
        <v>43</v>
      </c>
      <c r="N851" s="142" t="s">
        <v>52</v>
      </c>
      <c r="P851" s="143">
        <f t="shared" si="191"/>
        <v>0</v>
      </c>
      <c r="Q851" s="143">
        <v>0</v>
      </c>
      <c r="R851" s="143">
        <f t="shared" si="192"/>
        <v>0</v>
      </c>
      <c r="S851" s="143">
        <v>0</v>
      </c>
      <c r="T851" s="144">
        <f t="shared" si="193"/>
        <v>0</v>
      </c>
      <c r="AR851" s="145" t="s">
        <v>318</v>
      </c>
      <c r="AT851" s="145" t="s">
        <v>313</v>
      </c>
      <c r="AU851" s="145" t="s">
        <v>90</v>
      </c>
      <c r="AY851" s="18" t="s">
        <v>311</v>
      </c>
      <c r="BE851" s="146">
        <f t="shared" si="194"/>
        <v>0</v>
      </c>
      <c r="BF851" s="146">
        <f t="shared" si="195"/>
        <v>0</v>
      </c>
      <c r="BG851" s="146">
        <f t="shared" si="196"/>
        <v>0</v>
      </c>
      <c r="BH851" s="146">
        <f t="shared" si="197"/>
        <v>0</v>
      </c>
      <c r="BI851" s="146">
        <f t="shared" si="198"/>
        <v>0</v>
      </c>
      <c r="BJ851" s="18" t="s">
        <v>88</v>
      </c>
      <c r="BK851" s="146">
        <f t="shared" si="199"/>
        <v>0</v>
      </c>
      <c r="BL851" s="18" t="s">
        <v>318</v>
      </c>
      <c r="BM851" s="145" t="s">
        <v>898</v>
      </c>
    </row>
    <row r="852" spans="2:65" s="1" customFormat="1" ht="16.5" customHeight="1" x14ac:dyDescent="0.2">
      <c r="B852" s="34"/>
      <c r="C852" s="134" t="s">
        <v>8514</v>
      </c>
      <c r="D852" s="134" t="s">
        <v>313</v>
      </c>
      <c r="E852" s="135" t="s">
        <v>9323</v>
      </c>
      <c r="F852" s="136" t="s">
        <v>9324</v>
      </c>
      <c r="G852" s="137" t="s">
        <v>2109</v>
      </c>
      <c r="H852" s="138">
        <v>4</v>
      </c>
      <c r="I852" s="139"/>
      <c r="J852" s="140">
        <f t="shared" si="190"/>
        <v>0</v>
      </c>
      <c r="K852" s="136" t="s">
        <v>43</v>
      </c>
      <c r="L852" s="34"/>
      <c r="M852" s="141" t="s">
        <v>43</v>
      </c>
      <c r="N852" s="142" t="s">
        <v>52</v>
      </c>
      <c r="P852" s="143">
        <f t="shared" si="191"/>
        <v>0</v>
      </c>
      <c r="Q852" s="143">
        <v>0</v>
      </c>
      <c r="R852" s="143">
        <f t="shared" si="192"/>
        <v>0</v>
      </c>
      <c r="S852" s="143">
        <v>0</v>
      </c>
      <c r="T852" s="144">
        <f t="shared" si="193"/>
        <v>0</v>
      </c>
      <c r="AR852" s="145" t="s">
        <v>318</v>
      </c>
      <c r="AT852" s="145" t="s">
        <v>313</v>
      </c>
      <c r="AU852" s="145" t="s">
        <v>90</v>
      </c>
      <c r="AY852" s="18" t="s">
        <v>311</v>
      </c>
      <c r="BE852" s="146">
        <f t="shared" si="194"/>
        <v>0</v>
      </c>
      <c r="BF852" s="146">
        <f t="shared" si="195"/>
        <v>0</v>
      </c>
      <c r="BG852" s="146">
        <f t="shared" si="196"/>
        <v>0</v>
      </c>
      <c r="BH852" s="146">
        <f t="shared" si="197"/>
        <v>0</v>
      </c>
      <c r="BI852" s="146">
        <f t="shared" si="198"/>
        <v>0</v>
      </c>
      <c r="BJ852" s="18" t="s">
        <v>88</v>
      </c>
      <c r="BK852" s="146">
        <f t="shared" si="199"/>
        <v>0</v>
      </c>
      <c r="BL852" s="18" t="s">
        <v>318</v>
      </c>
      <c r="BM852" s="145" t="s">
        <v>9325</v>
      </c>
    </row>
    <row r="853" spans="2:65" s="1" customFormat="1" ht="21.75" customHeight="1" x14ac:dyDescent="0.2">
      <c r="B853" s="34"/>
      <c r="C853" s="134" t="s">
        <v>9326</v>
      </c>
      <c r="D853" s="134" t="s">
        <v>313</v>
      </c>
      <c r="E853" s="135" t="s">
        <v>9327</v>
      </c>
      <c r="F853" s="136" t="s">
        <v>9328</v>
      </c>
      <c r="G853" s="137" t="s">
        <v>2033</v>
      </c>
      <c r="H853" s="138">
        <v>1</v>
      </c>
      <c r="I853" s="139"/>
      <c r="J853" s="140">
        <f t="shared" si="190"/>
        <v>0</v>
      </c>
      <c r="K853" s="136" t="s">
        <v>43</v>
      </c>
      <c r="L853" s="34"/>
      <c r="M853" s="141" t="s">
        <v>43</v>
      </c>
      <c r="N853" s="142" t="s">
        <v>52</v>
      </c>
      <c r="P853" s="143">
        <f t="shared" si="191"/>
        <v>0</v>
      </c>
      <c r="Q853" s="143">
        <v>0</v>
      </c>
      <c r="R853" s="143">
        <f t="shared" si="192"/>
        <v>0</v>
      </c>
      <c r="S853" s="143">
        <v>0</v>
      </c>
      <c r="T853" s="144">
        <f t="shared" si="193"/>
        <v>0</v>
      </c>
      <c r="AR853" s="145" t="s">
        <v>318</v>
      </c>
      <c r="AT853" s="145" t="s">
        <v>313</v>
      </c>
      <c r="AU853" s="145" t="s">
        <v>90</v>
      </c>
      <c r="AY853" s="18" t="s">
        <v>311</v>
      </c>
      <c r="BE853" s="146">
        <f t="shared" si="194"/>
        <v>0</v>
      </c>
      <c r="BF853" s="146">
        <f t="shared" si="195"/>
        <v>0</v>
      </c>
      <c r="BG853" s="146">
        <f t="shared" si="196"/>
        <v>0</v>
      </c>
      <c r="BH853" s="146">
        <f t="shared" si="197"/>
        <v>0</v>
      </c>
      <c r="BI853" s="146">
        <f t="shared" si="198"/>
        <v>0</v>
      </c>
      <c r="BJ853" s="18" t="s">
        <v>88</v>
      </c>
      <c r="BK853" s="146">
        <f t="shared" si="199"/>
        <v>0</v>
      </c>
      <c r="BL853" s="18" t="s">
        <v>318</v>
      </c>
      <c r="BM853" s="145" t="s">
        <v>9329</v>
      </c>
    </row>
    <row r="854" spans="2:65" s="1" customFormat="1" ht="19.5" x14ac:dyDescent="0.2">
      <c r="B854" s="34"/>
      <c r="D854" s="152" t="s">
        <v>668</v>
      </c>
      <c r="F854" s="182" t="s">
        <v>9330</v>
      </c>
      <c r="I854" s="149"/>
      <c r="L854" s="34"/>
      <c r="M854" s="150"/>
      <c r="T854" s="55"/>
      <c r="AT854" s="18" t="s">
        <v>668</v>
      </c>
      <c r="AU854" s="18" t="s">
        <v>90</v>
      </c>
    </row>
    <row r="855" spans="2:65" s="1" customFormat="1" ht="16.5" customHeight="1" x14ac:dyDescent="0.2">
      <c r="B855" s="34"/>
      <c r="C855" s="134" t="s">
        <v>8518</v>
      </c>
      <c r="D855" s="134" t="s">
        <v>313</v>
      </c>
      <c r="E855" s="135" t="s">
        <v>9331</v>
      </c>
      <c r="F855" s="136" t="s">
        <v>9332</v>
      </c>
      <c r="G855" s="137" t="s">
        <v>2033</v>
      </c>
      <c r="H855" s="138">
        <v>1</v>
      </c>
      <c r="I855" s="139"/>
      <c r="J855" s="140">
        <f>ROUND(I855*H855,2)</f>
        <v>0</v>
      </c>
      <c r="K855" s="136" t="s">
        <v>43</v>
      </c>
      <c r="L855" s="34"/>
      <c r="M855" s="141" t="s">
        <v>43</v>
      </c>
      <c r="N855" s="142" t="s">
        <v>52</v>
      </c>
      <c r="P855" s="143">
        <f>O855*H855</f>
        <v>0</v>
      </c>
      <c r="Q855" s="143">
        <v>0</v>
      </c>
      <c r="R855" s="143">
        <f>Q855*H855</f>
        <v>0</v>
      </c>
      <c r="S855" s="143">
        <v>0</v>
      </c>
      <c r="T855" s="144">
        <f>S855*H855</f>
        <v>0</v>
      </c>
      <c r="AR855" s="145" t="s">
        <v>318</v>
      </c>
      <c r="AT855" s="145" t="s">
        <v>313</v>
      </c>
      <c r="AU855" s="145" t="s">
        <v>90</v>
      </c>
      <c r="AY855" s="18" t="s">
        <v>311</v>
      </c>
      <c r="BE855" s="146">
        <f>IF(N855="základní",J855,0)</f>
        <v>0</v>
      </c>
      <c r="BF855" s="146">
        <f>IF(N855="snížená",J855,0)</f>
        <v>0</v>
      </c>
      <c r="BG855" s="146">
        <f>IF(N855="zákl. přenesená",J855,0)</f>
        <v>0</v>
      </c>
      <c r="BH855" s="146">
        <f>IF(N855="sníž. přenesená",J855,0)</f>
        <v>0</v>
      </c>
      <c r="BI855" s="146">
        <f>IF(N855="nulová",J855,0)</f>
        <v>0</v>
      </c>
      <c r="BJ855" s="18" t="s">
        <v>88</v>
      </c>
      <c r="BK855" s="146">
        <f>ROUND(I855*H855,2)</f>
        <v>0</v>
      </c>
      <c r="BL855" s="18" t="s">
        <v>318</v>
      </c>
      <c r="BM855" s="145" t="s">
        <v>9333</v>
      </c>
    </row>
    <row r="856" spans="2:65" s="11" customFormat="1" ht="22.9" customHeight="1" x14ac:dyDescent="0.2">
      <c r="B856" s="122"/>
      <c r="D856" s="123" t="s">
        <v>80</v>
      </c>
      <c r="E856" s="132" t="s">
        <v>8090</v>
      </c>
      <c r="F856" s="132" t="s">
        <v>8091</v>
      </c>
      <c r="I856" s="125"/>
      <c r="J856" s="133">
        <f>BK856</f>
        <v>0</v>
      </c>
      <c r="L856" s="122"/>
      <c r="M856" s="127"/>
      <c r="P856" s="128">
        <f>P857+P915+P946+P1010+P1043+P1083+P1092+P1124+P1132</f>
        <v>0</v>
      </c>
      <c r="R856" s="128">
        <f>R857+R915+R946+R1010+R1043+R1083+R1092+R1124+R1132</f>
        <v>0</v>
      </c>
      <c r="T856" s="129">
        <f>T857+T915+T946+T1010+T1043+T1083+T1092+T1124+T1132</f>
        <v>0</v>
      </c>
      <c r="AR856" s="123" t="s">
        <v>88</v>
      </c>
      <c r="AT856" s="130" t="s">
        <v>80</v>
      </c>
      <c r="AU856" s="130" t="s">
        <v>88</v>
      </c>
      <c r="AY856" s="123" t="s">
        <v>311</v>
      </c>
      <c r="BK856" s="131">
        <f>BK857+BK915+BK946+BK1010+BK1043+BK1083+BK1092+BK1124+BK1132</f>
        <v>0</v>
      </c>
    </row>
    <row r="857" spans="2:65" s="11" customFormat="1" ht="20.85" customHeight="1" x14ac:dyDescent="0.2">
      <c r="B857" s="122"/>
      <c r="D857" s="123" t="s">
        <v>80</v>
      </c>
      <c r="E857" s="132" t="s">
        <v>9334</v>
      </c>
      <c r="F857" s="132" t="s">
        <v>9335</v>
      </c>
      <c r="I857" s="125"/>
      <c r="J857" s="133">
        <f>BK857</f>
        <v>0</v>
      </c>
      <c r="L857" s="122"/>
      <c r="M857" s="127"/>
      <c r="P857" s="128">
        <f>SUM(P858:P914)</f>
        <v>0</v>
      </c>
      <c r="R857" s="128">
        <f>SUM(R858:R914)</f>
        <v>0</v>
      </c>
      <c r="T857" s="129">
        <f>SUM(T858:T914)</f>
        <v>0</v>
      </c>
      <c r="AR857" s="123" t="s">
        <v>88</v>
      </c>
      <c r="AT857" s="130" t="s">
        <v>80</v>
      </c>
      <c r="AU857" s="130" t="s">
        <v>90</v>
      </c>
      <c r="AY857" s="123" t="s">
        <v>311</v>
      </c>
      <c r="BK857" s="131">
        <f>SUM(BK858:BK914)</f>
        <v>0</v>
      </c>
    </row>
    <row r="858" spans="2:65" s="1" customFormat="1" ht="16.5" customHeight="1" x14ac:dyDescent="0.2">
      <c r="B858" s="34"/>
      <c r="C858" s="134" t="s">
        <v>9336</v>
      </c>
      <c r="D858" s="134" t="s">
        <v>313</v>
      </c>
      <c r="E858" s="135" t="s">
        <v>9337</v>
      </c>
      <c r="F858" s="136" t="s">
        <v>8095</v>
      </c>
      <c r="G858" s="137" t="s">
        <v>2199</v>
      </c>
      <c r="H858" s="138">
        <v>40</v>
      </c>
      <c r="I858" s="139"/>
      <c r="J858" s="140">
        <f t="shared" ref="J858:J901" si="200">ROUND(I858*H858,2)</f>
        <v>0</v>
      </c>
      <c r="K858" s="136" t="s">
        <v>43</v>
      </c>
      <c r="L858" s="34"/>
      <c r="M858" s="141" t="s">
        <v>43</v>
      </c>
      <c r="N858" s="142" t="s">
        <v>52</v>
      </c>
      <c r="P858" s="143">
        <f t="shared" ref="P858:P901" si="201">O858*H858</f>
        <v>0</v>
      </c>
      <c r="Q858" s="143">
        <v>0</v>
      </c>
      <c r="R858" s="143">
        <f t="shared" ref="R858:R901" si="202">Q858*H858</f>
        <v>0</v>
      </c>
      <c r="S858" s="143">
        <v>0</v>
      </c>
      <c r="T858" s="144">
        <f t="shared" ref="T858:T901" si="203">S858*H858</f>
        <v>0</v>
      </c>
      <c r="AR858" s="145" t="s">
        <v>318</v>
      </c>
      <c r="AT858" s="145" t="s">
        <v>313</v>
      </c>
      <c r="AU858" s="145" t="s">
        <v>96</v>
      </c>
      <c r="AY858" s="18" t="s">
        <v>311</v>
      </c>
      <c r="BE858" s="146">
        <f t="shared" ref="BE858:BE901" si="204">IF(N858="základní",J858,0)</f>
        <v>0</v>
      </c>
      <c r="BF858" s="146">
        <f t="shared" ref="BF858:BF901" si="205">IF(N858="snížená",J858,0)</f>
        <v>0</v>
      </c>
      <c r="BG858" s="146">
        <f t="shared" ref="BG858:BG901" si="206">IF(N858="zákl. přenesená",J858,0)</f>
        <v>0</v>
      </c>
      <c r="BH858" s="146">
        <f t="shared" ref="BH858:BH901" si="207">IF(N858="sníž. přenesená",J858,0)</f>
        <v>0</v>
      </c>
      <c r="BI858" s="146">
        <f t="shared" ref="BI858:BI901" si="208">IF(N858="nulová",J858,0)</f>
        <v>0</v>
      </c>
      <c r="BJ858" s="18" t="s">
        <v>88</v>
      </c>
      <c r="BK858" s="146">
        <f t="shared" ref="BK858:BK901" si="209">ROUND(I858*H858,2)</f>
        <v>0</v>
      </c>
      <c r="BL858" s="18" t="s">
        <v>318</v>
      </c>
      <c r="BM858" s="145" t="s">
        <v>9338</v>
      </c>
    </row>
    <row r="859" spans="2:65" s="1" customFormat="1" ht="16.5" customHeight="1" x14ac:dyDescent="0.2">
      <c r="B859" s="34"/>
      <c r="C859" s="134" t="s">
        <v>8521</v>
      </c>
      <c r="D859" s="134" t="s">
        <v>313</v>
      </c>
      <c r="E859" s="135" t="s">
        <v>9339</v>
      </c>
      <c r="F859" s="136" t="s">
        <v>8200</v>
      </c>
      <c r="G859" s="137" t="s">
        <v>2199</v>
      </c>
      <c r="H859" s="138">
        <v>14</v>
      </c>
      <c r="I859" s="139"/>
      <c r="J859" s="140">
        <f t="shared" si="200"/>
        <v>0</v>
      </c>
      <c r="K859" s="136" t="s">
        <v>43</v>
      </c>
      <c r="L859" s="34"/>
      <c r="M859" s="141" t="s">
        <v>43</v>
      </c>
      <c r="N859" s="142" t="s">
        <v>52</v>
      </c>
      <c r="P859" s="143">
        <f t="shared" si="201"/>
        <v>0</v>
      </c>
      <c r="Q859" s="143">
        <v>0</v>
      </c>
      <c r="R859" s="143">
        <f t="shared" si="202"/>
        <v>0</v>
      </c>
      <c r="S859" s="143">
        <v>0</v>
      </c>
      <c r="T859" s="144">
        <f t="shared" si="203"/>
        <v>0</v>
      </c>
      <c r="AR859" s="145" t="s">
        <v>318</v>
      </c>
      <c r="AT859" s="145" t="s">
        <v>313</v>
      </c>
      <c r="AU859" s="145" t="s">
        <v>96</v>
      </c>
      <c r="AY859" s="18" t="s">
        <v>311</v>
      </c>
      <c r="BE859" s="146">
        <f t="shared" si="204"/>
        <v>0</v>
      </c>
      <c r="BF859" s="146">
        <f t="shared" si="205"/>
        <v>0</v>
      </c>
      <c r="BG859" s="146">
        <f t="shared" si="206"/>
        <v>0</v>
      </c>
      <c r="BH859" s="146">
        <f t="shared" si="207"/>
        <v>0</v>
      </c>
      <c r="BI859" s="146">
        <f t="shared" si="208"/>
        <v>0</v>
      </c>
      <c r="BJ859" s="18" t="s">
        <v>88</v>
      </c>
      <c r="BK859" s="146">
        <f t="shared" si="209"/>
        <v>0</v>
      </c>
      <c r="BL859" s="18" t="s">
        <v>318</v>
      </c>
      <c r="BM859" s="145" t="s">
        <v>9340</v>
      </c>
    </row>
    <row r="860" spans="2:65" s="1" customFormat="1" ht="16.5" customHeight="1" x14ac:dyDescent="0.2">
      <c r="B860" s="34"/>
      <c r="C860" s="134" t="s">
        <v>9341</v>
      </c>
      <c r="D860" s="134" t="s">
        <v>313</v>
      </c>
      <c r="E860" s="135" t="s">
        <v>9342</v>
      </c>
      <c r="F860" s="136" t="s">
        <v>8097</v>
      </c>
      <c r="G860" s="137" t="s">
        <v>2199</v>
      </c>
      <c r="H860" s="138">
        <v>60</v>
      </c>
      <c r="I860" s="139"/>
      <c r="J860" s="140">
        <f t="shared" si="200"/>
        <v>0</v>
      </c>
      <c r="K860" s="136" t="s">
        <v>43</v>
      </c>
      <c r="L860" s="34"/>
      <c r="M860" s="141" t="s">
        <v>43</v>
      </c>
      <c r="N860" s="142" t="s">
        <v>52</v>
      </c>
      <c r="P860" s="143">
        <f t="shared" si="201"/>
        <v>0</v>
      </c>
      <c r="Q860" s="143">
        <v>0</v>
      </c>
      <c r="R860" s="143">
        <f t="shared" si="202"/>
        <v>0</v>
      </c>
      <c r="S860" s="143">
        <v>0</v>
      </c>
      <c r="T860" s="144">
        <f t="shared" si="203"/>
        <v>0</v>
      </c>
      <c r="AR860" s="145" t="s">
        <v>318</v>
      </c>
      <c r="AT860" s="145" t="s">
        <v>313</v>
      </c>
      <c r="AU860" s="145" t="s">
        <v>96</v>
      </c>
      <c r="AY860" s="18" t="s">
        <v>311</v>
      </c>
      <c r="BE860" s="146">
        <f t="shared" si="204"/>
        <v>0</v>
      </c>
      <c r="BF860" s="146">
        <f t="shared" si="205"/>
        <v>0</v>
      </c>
      <c r="BG860" s="146">
        <f t="shared" si="206"/>
        <v>0</v>
      </c>
      <c r="BH860" s="146">
        <f t="shared" si="207"/>
        <v>0</v>
      </c>
      <c r="BI860" s="146">
        <f t="shared" si="208"/>
        <v>0</v>
      </c>
      <c r="BJ860" s="18" t="s">
        <v>88</v>
      </c>
      <c r="BK860" s="146">
        <f t="shared" si="209"/>
        <v>0</v>
      </c>
      <c r="BL860" s="18" t="s">
        <v>318</v>
      </c>
      <c r="BM860" s="145" t="s">
        <v>9343</v>
      </c>
    </row>
    <row r="861" spans="2:65" s="1" customFormat="1" ht="16.5" customHeight="1" x14ac:dyDescent="0.2">
      <c r="B861" s="34"/>
      <c r="C861" s="134" t="s">
        <v>8523</v>
      </c>
      <c r="D861" s="134" t="s">
        <v>313</v>
      </c>
      <c r="E861" s="135" t="s">
        <v>9344</v>
      </c>
      <c r="F861" s="136" t="s">
        <v>8682</v>
      </c>
      <c r="G861" s="137" t="s">
        <v>2199</v>
      </c>
      <c r="H861" s="138">
        <v>6</v>
      </c>
      <c r="I861" s="139"/>
      <c r="J861" s="140">
        <f t="shared" si="200"/>
        <v>0</v>
      </c>
      <c r="K861" s="136" t="s">
        <v>43</v>
      </c>
      <c r="L861" s="34"/>
      <c r="M861" s="141" t="s">
        <v>43</v>
      </c>
      <c r="N861" s="142" t="s">
        <v>52</v>
      </c>
      <c r="P861" s="143">
        <f t="shared" si="201"/>
        <v>0</v>
      </c>
      <c r="Q861" s="143">
        <v>0</v>
      </c>
      <c r="R861" s="143">
        <f t="shared" si="202"/>
        <v>0</v>
      </c>
      <c r="S861" s="143">
        <v>0</v>
      </c>
      <c r="T861" s="144">
        <f t="shared" si="203"/>
        <v>0</v>
      </c>
      <c r="AR861" s="145" t="s">
        <v>318</v>
      </c>
      <c r="AT861" s="145" t="s">
        <v>313</v>
      </c>
      <c r="AU861" s="145" t="s">
        <v>96</v>
      </c>
      <c r="AY861" s="18" t="s">
        <v>311</v>
      </c>
      <c r="BE861" s="146">
        <f t="shared" si="204"/>
        <v>0</v>
      </c>
      <c r="BF861" s="146">
        <f t="shared" si="205"/>
        <v>0</v>
      </c>
      <c r="BG861" s="146">
        <f t="shared" si="206"/>
        <v>0</v>
      </c>
      <c r="BH861" s="146">
        <f t="shared" si="207"/>
        <v>0</v>
      </c>
      <c r="BI861" s="146">
        <f t="shared" si="208"/>
        <v>0</v>
      </c>
      <c r="BJ861" s="18" t="s">
        <v>88</v>
      </c>
      <c r="BK861" s="146">
        <f t="shared" si="209"/>
        <v>0</v>
      </c>
      <c r="BL861" s="18" t="s">
        <v>318</v>
      </c>
      <c r="BM861" s="145" t="s">
        <v>9345</v>
      </c>
    </row>
    <row r="862" spans="2:65" s="1" customFormat="1" ht="16.5" customHeight="1" x14ac:dyDescent="0.2">
      <c r="B862" s="34"/>
      <c r="C862" s="134" t="s">
        <v>9346</v>
      </c>
      <c r="D862" s="134" t="s">
        <v>313</v>
      </c>
      <c r="E862" s="135" t="s">
        <v>9347</v>
      </c>
      <c r="F862" s="136" t="s">
        <v>9348</v>
      </c>
      <c r="G862" s="137" t="s">
        <v>2199</v>
      </c>
      <c r="H862" s="138">
        <v>2</v>
      </c>
      <c r="I862" s="139"/>
      <c r="J862" s="140">
        <f t="shared" si="200"/>
        <v>0</v>
      </c>
      <c r="K862" s="136" t="s">
        <v>43</v>
      </c>
      <c r="L862" s="34"/>
      <c r="M862" s="141" t="s">
        <v>43</v>
      </c>
      <c r="N862" s="142" t="s">
        <v>52</v>
      </c>
      <c r="P862" s="143">
        <f t="shared" si="201"/>
        <v>0</v>
      </c>
      <c r="Q862" s="143">
        <v>0</v>
      </c>
      <c r="R862" s="143">
        <f t="shared" si="202"/>
        <v>0</v>
      </c>
      <c r="S862" s="143">
        <v>0</v>
      </c>
      <c r="T862" s="144">
        <f t="shared" si="203"/>
        <v>0</v>
      </c>
      <c r="AR862" s="145" t="s">
        <v>318</v>
      </c>
      <c r="AT862" s="145" t="s">
        <v>313</v>
      </c>
      <c r="AU862" s="145" t="s">
        <v>96</v>
      </c>
      <c r="AY862" s="18" t="s">
        <v>311</v>
      </c>
      <c r="BE862" s="146">
        <f t="shared" si="204"/>
        <v>0</v>
      </c>
      <c r="BF862" s="146">
        <f t="shared" si="205"/>
        <v>0</v>
      </c>
      <c r="BG862" s="146">
        <f t="shared" si="206"/>
        <v>0</v>
      </c>
      <c r="BH862" s="146">
        <f t="shared" si="207"/>
        <v>0</v>
      </c>
      <c r="BI862" s="146">
        <f t="shared" si="208"/>
        <v>0</v>
      </c>
      <c r="BJ862" s="18" t="s">
        <v>88</v>
      </c>
      <c r="BK862" s="146">
        <f t="shared" si="209"/>
        <v>0</v>
      </c>
      <c r="BL862" s="18" t="s">
        <v>318</v>
      </c>
      <c r="BM862" s="145" t="s">
        <v>9349</v>
      </c>
    </row>
    <row r="863" spans="2:65" s="1" customFormat="1" ht="21.75" customHeight="1" x14ac:dyDescent="0.2">
      <c r="B863" s="34"/>
      <c r="C863" s="134" t="s">
        <v>8525</v>
      </c>
      <c r="D863" s="134" t="s">
        <v>313</v>
      </c>
      <c r="E863" s="135" t="s">
        <v>9350</v>
      </c>
      <c r="F863" s="136" t="s">
        <v>8101</v>
      </c>
      <c r="G863" s="137" t="s">
        <v>2109</v>
      </c>
      <c r="H863" s="138">
        <v>8</v>
      </c>
      <c r="I863" s="139"/>
      <c r="J863" s="140">
        <f t="shared" si="200"/>
        <v>0</v>
      </c>
      <c r="K863" s="136" t="s">
        <v>43</v>
      </c>
      <c r="L863" s="34"/>
      <c r="M863" s="141" t="s">
        <v>43</v>
      </c>
      <c r="N863" s="142" t="s">
        <v>52</v>
      </c>
      <c r="P863" s="143">
        <f t="shared" si="201"/>
        <v>0</v>
      </c>
      <c r="Q863" s="143">
        <v>0</v>
      </c>
      <c r="R863" s="143">
        <f t="shared" si="202"/>
        <v>0</v>
      </c>
      <c r="S863" s="143">
        <v>0</v>
      </c>
      <c r="T863" s="144">
        <f t="shared" si="203"/>
        <v>0</v>
      </c>
      <c r="AR863" s="145" t="s">
        <v>318</v>
      </c>
      <c r="AT863" s="145" t="s">
        <v>313</v>
      </c>
      <c r="AU863" s="145" t="s">
        <v>96</v>
      </c>
      <c r="AY863" s="18" t="s">
        <v>311</v>
      </c>
      <c r="BE863" s="146">
        <f t="shared" si="204"/>
        <v>0</v>
      </c>
      <c r="BF863" s="146">
        <f t="shared" si="205"/>
        <v>0</v>
      </c>
      <c r="BG863" s="146">
        <f t="shared" si="206"/>
        <v>0</v>
      </c>
      <c r="BH863" s="146">
        <f t="shared" si="207"/>
        <v>0</v>
      </c>
      <c r="BI863" s="146">
        <f t="shared" si="208"/>
        <v>0</v>
      </c>
      <c r="BJ863" s="18" t="s">
        <v>88</v>
      </c>
      <c r="BK863" s="146">
        <f t="shared" si="209"/>
        <v>0</v>
      </c>
      <c r="BL863" s="18" t="s">
        <v>318</v>
      </c>
      <c r="BM863" s="145" t="s">
        <v>9351</v>
      </c>
    </row>
    <row r="864" spans="2:65" s="1" customFormat="1" ht="21.75" customHeight="1" x14ac:dyDescent="0.2">
      <c r="B864" s="34"/>
      <c r="C864" s="134" t="s">
        <v>9352</v>
      </c>
      <c r="D864" s="134" t="s">
        <v>313</v>
      </c>
      <c r="E864" s="135" t="s">
        <v>9353</v>
      </c>
      <c r="F864" s="136" t="s">
        <v>9354</v>
      </c>
      <c r="G864" s="137" t="s">
        <v>2109</v>
      </c>
      <c r="H864" s="138">
        <v>1</v>
      </c>
      <c r="I864" s="139"/>
      <c r="J864" s="140">
        <f t="shared" si="200"/>
        <v>0</v>
      </c>
      <c r="K864" s="136" t="s">
        <v>43</v>
      </c>
      <c r="L864" s="34"/>
      <c r="M864" s="141" t="s">
        <v>43</v>
      </c>
      <c r="N864" s="142" t="s">
        <v>52</v>
      </c>
      <c r="P864" s="143">
        <f t="shared" si="201"/>
        <v>0</v>
      </c>
      <c r="Q864" s="143">
        <v>0</v>
      </c>
      <c r="R864" s="143">
        <f t="shared" si="202"/>
        <v>0</v>
      </c>
      <c r="S864" s="143">
        <v>0</v>
      </c>
      <c r="T864" s="144">
        <f t="shared" si="203"/>
        <v>0</v>
      </c>
      <c r="AR864" s="145" t="s">
        <v>318</v>
      </c>
      <c r="AT864" s="145" t="s">
        <v>313</v>
      </c>
      <c r="AU864" s="145" t="s">
        <v>96</v>
      </c>
      <c r="AY864" s="18" t="s">
        <v>311</v>
      </c>
      <c r="BE864" s="146">
        <f t="shared" si="204"/>
        <v>0</v>
      </c>
      <c r="BF864" s="146">
        <f t="shared" si="205"/>
        <v>0</v>
      </c>
      <c r="BG864" s="146">
        <f t="shared" si="206"/>
        <v>0</v>
      </c>
      <c r="BH864" s="146">
        <f t="shared" si="207"/>
        <v>0</v>
      </c>
      <c r="BI864" s="146">
        <f t="shared" si="208"/>
        <v>0</v>
      </c>
      <c r="BJ864" s="18" t="s">
        <v>88</v>
      </c>
      <c r="BK864" s="146">
        <f t="shared" si="209"/>
        <v>0</v>
      </c>
      <c r="BL864" s="18" t="s">
        <v>318</v>
      </c>
      <c r="BM864" s="145" t="s">
        <v>9355</v>
      </c>
    </row>
    <row r="865" spans="2:65" s="1" customFormat="1" ht="21.75" customHeight="1" x14ac:dyDescent="0.2">
      <c r="B865" s="34"/>
      <c r="C865" s="134" t="s">
        <v>8527</v>
      </c>
      <c r="D865" s="134" t="s">
        <v>313</v>
      </c>
      <c r="E865" s="135" t="s">
        <v>9356</v>
      </c>
      <c r="F865" s="136" t="s">
        <v>8836</v>
      </c>
      <c r="G865" s="137" t="s">
        <v>2109</v>
      </c>
      <c r="H865" s="138">
        <v>1</v>
      </c>
      <c r="I865" s="139"/>
      <c r="J865" s="140">
        <f t="shared" si="200"/>
        <v>0</v>
      </c>
      <c r="K865" s="136" t="s">
        <v>43</v>
      </c>
      <c r="L865" s="34"/>
      <c r="M865" s="141" t="s">
        <v>43</v>
      </c>
      <c r="N865" s="142" t="s">
        <v>52</v>
      </c>
      <c r="P865" s="143">
        <f t="shared" si="201"/>
        <v>0</v>
      </c>
      <c r="Q865" s="143">
        <v>0</v>
      </c>
      <c r="R865" s="143">
        <f t="shared" si="202"/>
        <v>0</v>
      </c>
      <c r="S865" s="143">
        <v>0</v>
      </c>
      <c r="T865" s="144">
        <f t="shared" si="203"/>
        <v>0</v>
      </c>
      <c r="AR865" s="145" t="s">
        <v>318</v>
      </c>
      <c r="AT865" s="145" t="s">
        <v>313</v>
      </c>
      <c r="AU865" s="145" t="s">
        <v>96</v>
      </c>
      <c r="AY865" s="18" t="s">
        <v>311</v>
      </c>
      <c r="BE865" s="146">
        <f t="shared" si="204"/>
        <v>0</v>
      </c>
      <c r="BF865" s="146">
        <f t="shared" si="205"/>
        <v>0</v>
      </c>
      <c r="BG865" s="146">
        <f t="shared" si="206"/>
        <v>0</v>
      </c>
      <c r="BH865" s="146">
        <f t="shared" si="207"/>
        <v>0</v>
      </c>
      <c r="BI865" s="146">
        <f t="shared" si="208"/>
        <v>0</v>
      </c>
      <c r="BJ865" s="18" t="s">
        <v>88</v>
      </c>
      <c r="BK865" s="146">
        <f t="shared" si="209"/>
        <v>0</v>
      </c>
      <c r="BL865" s="18" t="s">
        <v>318</v>
      </c>
      <c r="BM865" s="145" t="s">
        <v>9357</v>
      </c>
    </row>
    <row r="866" spans="2:65" s="1" customFormat="1" ht="21.75" customHeight="1" x14ac:dyDescent="0.2">
      <c r="B866" s="34"/>
      <c r="C866" s="134" t="s">
        <v>9358</v>
      </c>
      <c r="D866" s="134" t="s">
        <v>313</v>
      </c>
      <c r="E866" s="135" t="s">
        <v>9359</v>
      </c>
      <c r="F866" s="136" t="s">
        <v>8103</v>
      </c>
      <c r="G866" s="137" t="s">
        <v>2109</v>
      </c>
      <c r="H866" s="138">
        <v>10</v>
      </c>
      <c r="I866" s="139"/>
      <c r="J866" s="140">
        <f t="shared" si="200"/>
        <v>0</v>
      </c>
      <c r="K866" s="136" t="s">
        <v>43</v>
      </c>
      <c r="L866" s="34"/>
      <c r="M866" s="141" t="s">
        <v>43</v>
      </c>
      <c r="N866" s="142" t="s">
        <v>52</v>
      </c>
      <c r="P866" s="143">
        <f t="shared" si="201"/>
        <v>0</v>
      </c>
      <c r="Q866" s="143">
        <v>0</v>
      </c>
      <c r="R866" s="143">
        <f t="shared" si="202"/>
        <v>0</v>
      </c>
      <c r="S866" s="143">
        <v>0</v>
      </c>
      <c r="T866" s="144">
        <f t="shared" si="203"/>
        <v>0</v>
      </c>
      <c r="AR866" s="145" t="s">
        <v>318</v>
      </c>
      <c r="AT866" s="145" t="s">
        <v>313</v>
      </c>
      <c r="AU866" s="145" t="s">
        <v>96</v>
      </c>
      <c r="AY866" s="18" t="s">
        <v>311</v>
      </c>
      <c r="BE866" s="146">
        <f t="shared" si="204"/>
        <v>0</v>
      </c>
      <c r="BF866" s="146">
        <f t="shared" si="205"/>
        <v>0</v>
      </c>
      <c r="BG866" s="146">
        <f t="shared" si="206"/>
        <v>0</v>
      </c>
      <c r="BH866" s="146">
        <f t="shared" si="207"/>
        <v>0</v>
      </c>
      <c r="BI866" s="146">
        <f t="shared" si="208"/>
        <v>0</v>
      </c>
      <c r="BJ866" s="18" t="s">
        <v>88</v>
      </c>
      <c r="BK866" s="146">
        <f t="shared" si="209"/>
        <v>0</v>
      </c>
      <c r="BL866" s="18" t="s">
        <v>318</v>
      </c>
      <c r="BM866" s="145" t="s">
        <v>9360</v>
      </c>
    </row>
    <row r="867" spans="2:65" s="1" customFormat="1" ht="21.75" customHeight="1" x14ac:dyDescent="0.2">
      <c r="B867" s="34"/>
      <c r="C867" s="134" t="s">
        <v>8532</v>
      </c>
      <c r="D867" s="134" t="s">
        <v>313</v>
      </c>
      <c r="E867" s="135" t="s">
        <v>9361</v>
      </c>
      <c r="F867" s="136" t="s">
        <v>8206</v>
      </c>
      <c r="G867" s="137" t="s">
        <v>2109</v>
      </c>
      <c r="H867" s="138">
        <v>5</v>
      </c>
      <c r="I867" s="139"/>
      <c r="J867" s="140">
        <f t="shared" si="200"/>
        <v>0</v>
      </c>
      <c r="K867" s="136" t="s">
        <v>43</v>
      </c>
      <c r="L867" s="34"/>
      <c r="M867" s="141" t="s">
        <v>43</v>
      </c>
      <c r="N867" s="142" t="s">
        <v>52</v>
      </c>
      <c r="P867" s="143">
        <f t="shared" si="201"/>
        <v>0</v>
      </c>
      <c r="Q867" s="143">
        <v>0</v>
      </c>
      <c r="R867" s="143">
        <f t="shared" si="202"/>
        <v>0</v>
      </c>
      <c r="S867" s="143">
        <v>0</v>
      </c>
      <c r="T867" s="144">
        <f t="shared" si="203"/>
        <v>0</v>
      </c>
      <c r="AR867" s="145" t="s">
        <v>318</v>
      </c>
      <c r="AT867" s="145" t="s">
        <v>313</v>
      </c>
      <c r="AU867" s="145" t="s">
        <v>96</v>
      </c>
      <c r="AY867" s="18" t="s">
        <v>311</v>
      </c>
      <c r="BE867" s="146">
        <f t="shared" si="204"/>
        <v>0</v>
      </c>
      <c r="BF867" s="146">
        <f t="shared" si="205"/>
        <v>0</v>
      </c>
      <c r="BG867" s="146">
        <f t="shared" si="206"/>
        <v>0</v>
      </c>
      <c r="BH867" s="146">
        <f t="shared" si="207"/>
        <v>0</v>
      </c>
      <c r="BI867" s="146">
        <f t="shared" si="208"/>
        <v>0</v>
      </c>
      <c r="BJ867" s="18" t="s">
        <v>88</v>
      </c>
      <c r="BK867" s="146">
        <f t="shared" si="209"/>
        <v>0</v>
      </c>
      <c r="BL867" s="18" t="s">
        <v>318</v>
      </c>
      <c r="BM867" s="145" t="s">
        <v>9362</v>
      </c>
    </row>
    <row r="868" spans="2:65" s="1" customFormat="1" ht="16.5" customHeight="1" x14ac:dyDescent="0.2">
      <c r="B868" s="34"/>
      <c r="C868" s="134" t="s">
        <v>9363</v>
      </c>
      <c r="D868" s="134" t="s">
        <v>313</v>
      </c>
      <c r="E868" s="135" t="s">
        <v>9364</v>
      </c>
      <c r="F868" s="136" t="s">
        <v>8105</v>
      </c>
      <c r="G868" s="137" t="s">
        <v>2109</v>
      </c>
      <c r="H868" s="138">
        <v>3</v>
      </c>
      <c r="I868" s="139"/>
      <c r="J868" s="140">
        <f t="shared" si="200"/>
        <v>0</v>
      </c>
      <c r="K868" s="136" t="s">
        <v>43</v>
      </c>
      <c r="L868" s="34"/>
      <c r="M868" s="141" t="s">
        <v>43</v>
      </c>
      <c r="N868" s="142" t="s">
        <v>52</v>
      </c>
      <c r="P868" s="143">
        <f t="shared" si="201"/>
        <v>0</v>
      </c>
      <c r="Q868" s="143">
        <v>0</v>
      </c>
      <c r="R868" s="143">
        <f t="shared" si="202"/>
        <v>0</v>
      </c>
      <c r="S868" s="143">
        <v>0</v>
      </c>
      <c r="T868" s="144">
        <f t="shared" si="203"/>
        <v>0</v>
      </c>
      <c r="AR868" s="145" t="s">
        <v>318</v>
      </c>
      <c r="AT868" s="145" t="s">
        <v>313</v>
      </c>
      <c r="AU868" s="145" t="s">
        <v>96</v>
      </c>
      <c r="AY868" s="18" t="s">
        <v>311</v>
      </c>
      <c r="BE868" s="146">
        <f t="shared" si="204"/>
        <v>0</v>
      </c>
      <c r="BF868" s="146">
        <f t="shared" si="205"/>
        <v>0</v>
      </c>
      <c r="BG868" s="146">
        <f t="shared" si="206"/>
        <v>0</v>
      </c>
      <c r="BH868" s="146">
        <f t="shared" si="207"/>
        <v>0</v>
      </c>
      <c r="BI868" s="146">
        <f t="shared" si="208"/>
        <v>0</v>
      </c>
      <c r="BJ868" s="18" t="s">
        <v>88</v>
      </c>
      <c r="BK868" s="146">
        <f t="shared" si="209"/>
        <v>0</v>
      </c>
      <c r="BL868" s="18" t="s">
        <v>318</v>
      </c>
      <c r="BM868" s="145" t="s">
        <v>9365</v>
      </c>
    </row>
    <row r="869" spans="2:65" s="1" customFormat="1" ht="16.5" customHeight="1" x14ac:dyDescent="0.2">
      <c r="B869" s="34"/>
      <c r="C869" s="134" t="s">
        <v>8536</v>
      </c>
      <c r="D869" s="134" t="s">
        <v>313</v>
      </c>
      <c r="E869" s="135" t="s">
        <v>9366</v>
      </c>
      <c r="F869" s="136" t="s">
        <v>9367</v>
      </c>
      <c r="G869" s="137" t="s">
        <v>2109</v>
      </c>
      <c r="H869" s="138">
        <v>2</v>
      </c>
      <c r="I869" s="139"/>
      <c r="J869" s="140">
        <f t="shared" si="200"/>
        <v>0</v>
      </c>
      <c r="K869" s="136" t="s">
        <v>43</v>
      </c>
      <c r="L869" s="34"/>
      <c r="M869" s="141" t="s">
        <v>43</v>
      </c>
      <c r="N869" s="142" t="s">
        <v>52</v>
      </c>
      <c r="P869" s="143">
        <f t="shared" si="201"/>
        <v>0</v>
      </c>
      <c r="Q869" s="143">
        <v>0</v>
      </c>
      <c r="R869" s="143">
        <f t="shared" si="202"/>
        <v>0</v>
      </c>
      <c r="S869" s="143">
        <v>0</v>
      </c>
      <c r="T869" s="144">
        <f t="shared" si="203"/>
        <v>0</v>
      </c>
      <c r="AR869" s="145" t="s">
        <v>318</v>
      </c>
      <c r="AT869" s="145" t="s">
        <v>313</v>
      </c>
      <c r="AU869" s="145" t="s">
        <v>96</v>
      </c>
      <c r="AY869" s="18" t="s">
        <v>311</v>
      </c>
      <c r="BE869" s="146">
        <f t="shared" si="204"/>
        <v>0</v>
      </c>
      <c r="BF869" s="146">
        <f t="shared" si="205"/>
        <v>0</v>
      </c>
      <c r="BG869" s="146">
        <f t="shared" si="206"/>
        <v>0</v>
      </c>
      <c r="BH869" s="146">
        <f t="shared" si="207"/>
        <v>0</v>
      </c>
      <c r="BI869" s="146">
        <f t="shared" si="208"/>
        <v>0</v>
      </c>
      <c r="BJ869" s="18" t="s">
        <v>88</v>
      </c>
      <c r="BK869" s="146">
        <f t="shared" si="209"/>
        <v>0</v>
      </c>
      <c r="BL869" s="18" t="s">
        <v>318</v>
      </c>
      <c r="BM869" s="145" t="s">
        <v>9368</v>
      </c>
    </row>
    <row r="870" spans="2:65" s="1" customFormat="1" ht="16.5" customHeight="1" x14ac:dyDescent="0.2">
      <c r="B870" s="34"/>
      <c r="C870" s="134" t="s">
        <v>9369</v>
      </c>
      <c r="D870" s="134" t="s">
        <v>313</v>
      </c>
      <c r="E870" s="135" t="s">
        <v>9370</v>
      </c>
      <c r="F870" s="136" t="s">
        <v>9371</v>
      </c>
      <c r="G870" s="137" t="s">
        <v>2109</v>
      </c>
      <c r="H870" s="138">
        <v>8</v>
      </c>
      <c r="I870" s="139"/>
      <c r="J870" s="140">
        <f t="shared" si="200"/>
        <v>0</v>
      </c>
      <c r="K870" s="136" t="s">
        <v>43</v>
      </c>
      <c r="L870" s="34"/>
      <c r="M870" s="141" t="s">
        <v>43</v>
      </c>
      <c r="N870" s="142" t="s">
        <v>52</v>
      </c>
      <c r="P870" s="143">
        <f t="shared" si="201"/>
        <v>0</v>
      </c>
      <c r="Q870" s="143">
        <v>0</v>
      </c>
      <c r="R870" s="143">
        <f t="shared" si="202"/>
        <v>0</v>
      </c>
      <c r="S870" s="143">
        <v>0</v>
      </c>
      <c r="T870" s="144">
        <f t="shared" si="203"/>
        <v>0</v>
      </c>
      <c r="AR870" s="145" t="s">
        <v>318</v>
      </c>
      <c r="AT870" s="145" t="s">
        <v>313</v>
      </c>
      <c r="AU870" s="145" t="s">
        <v>96</v>
      </c>
      <c r="AY870" s="18" t="s">
        <v>311</v>
      </c>
      <c r="BE870" s="146">
        <f t="shared" si="204"/>
        <v>0</v>
      </c>
      <c r="BF870" s="146">
        <f t="shared" si="205"/>
        <v>0</v>
      </c>
      <c r="BG870" s="146">
        <f t="shared" si="206"/>
        <v>0</v>
      </c>
      <c r="BH870" s="146">
        <f t="shared" si="207"/>
        <v>0</v>
      </c>
      <c r="BI870" s="146">
        <f t="shared" si="208"/>
        <v>0</v>
      </c>
      <c r="BJ870" s="18" t="s">
        <v>88</v>
      </c>
      <c r="BK870" s="146">
        <f t="shared" si="209"/>
        <v>0</v>
      </c>
      <c r="BL870" s="18" t="s">
        <v>318</v>
      </c>
      <c r="BM870" s="145" t="s">
        <v>9372</v>
      </c>
    </row>
    <row r="871" spans="2:65" s="1" customFormat="1" ht="16.5" customHeight="1" x14ac:dyDescent="0.2">
      <c r="B871" s="34"/>
      <c r="C871" s="134" t="s">
        <v>8539</v>
      </c>
      <c r="D871" s="134" t="s">
        <v>313</v>
      </c>
      <c r="E871" s="135" t="s">
        <v>9373</v>
      </c>
      <c r="F871" s="136" t="s">
        <v>9374</v>
      </c>
      <c r="G871" s="137" t="s">
        <v>2109</v>
      </c>
      <c r="H871" s="138">
        <v>2</v>
      </c>
      <c r="I871" s="139"/>
      <c r="J871" s="140">
        <f t="shared" si="200"/>
        <v>0</v>
      </c>
      <c r="K871" s="136" t="s">
        <v>43</v>
      </c>
      <c r="L871" s="34"/>
      <c r="M871" s="141" t="s">
        <v>43</v>
      </c>
      <c r="N871" s="142" t="s">
        <v>52</v>
      </c>
      <c r="P871" s="143">
        <f t="shared" si="201"/>
        <v>0</v>
      </c>
      <c r="Q871" s="143">
        <v>0</v>
      </c>
      <c r="R871" s="143">
        <f t="shared" si="202"/>
        <v>0</v>
      </c>
      <c r="S871" s="143">
        <v>0</v>
      </c>
      <c r="T871" s="144">
        <f t="shared" si="203"/>
        <v>0</v>
      </c>
      <c r="AR871" s="145" t="s">
        <v>318</v>
      </c>
      <c r="AT871" s="145" t="s">
        <v>313</v>
      </c>
      <c r="AU871" s="145" t="s">
        <v>96</v>
      </c>
      <c r="AY871" s="18" t="s">
        <v>311</v>
      </c>
      <c r="BE871" s="146">
        <f t="shared" si="204"/>
        <v>0</v>
      </c>
      <c r="BF871" s="146">
        <f t="shared" si="205"/>
        <v>0</v>
      </c>
      <c r="BG871" s="146">
        <f t="shared" si="206"/>
        <v>0</v>
      </c>
      <c r="BH871" s="146">
        <f t="shared" si="207"/>
        <v>0</v>
      </c>
      <c r="BI871" s="146">
        <f t="shared" si="208"/>
        <v>0</v>
      </c>
      <c r="BJ871" s="18" t="s">
        <v>88</v>
      </c>
      <c r="BK871" s="146">
        <f t="shared" si="209"/>
        <v>0</v>
      </c>
      <c r="BL871" s="18" t="s">
        <v>318</v>
      </c>
      <c r="BM871" s="145" t="s">
        <v>9375</v>
      </c>
    </row>
    <row r="872" spans="2:65" s="1" customFormat="1" ht="16.5" customHeight="1" x14ac:dyDescent="0.2">
      <c r="B872" s="34"/>
      <c r="C872" s="134" t="s">
        <v>9376</v>
      </c>
      <c r="D872" s="134" t="s">
        <v>313</v>
      </c>
      <c r="E872" s="135" t="s">
        <v>9377</v>
      </c>
      <c r="F872" s="136" t="s">
        <v>9378</v>
      </c>
      <c r="G872" s="137" t="s">
        <v>2109</v>
      </c>
      <c r="H872" s="138">
        <v>4</v>
      </c>
      <c r="I872" s="139"/>
      <c r="J872" s="140">
        <f t="shared" si="200"/>
        <v>0</v>
      </c>
      <c r="K872" s="136" t="s">
        <v>43</v>
      </c>
      <c r="L872" s="34"/>
      <c r="M872" s="141" t="s">
        <v>43</v>
      </c>
      <c r="N872" s="142" t="s">
        <v>52</v>
      </c>
      <c r="P872" s="143">
        <f t="shared" si="201"/>
        <v>0</v>
      </c>
      <c r="Q872" s="143">
        <v>0</v>
      </c>
      <c r="R872" s="143">
        <f t="shared" si="202"/>
        <v>0</v>
      </c>
      <c r="S872" s="143">
        <v>0</v>
      </c>
      <c r="T872" s="144">
        <f t="shared" si="203"/>
        <v>0</v>
      </c>
      <c r="AR872" s="145" t="s">
        <v>318</v>
      </c>
      <c r="AT872" s="145" t="s">
        <v>313</v>
      </c>
      <c r="AU872" s="145" t="s">
        <v>96</v>
      </c>
      <c r="AY872" s="18" t="s">
        <v>311</v>
      </c>
      <c r="BE872" s="146">
        <f t="shared" si="204"/>
        <v>0</v>
      </c>
      <c r="BF872" s="146">
        <f t="shared" si="205"/>
        <v>0</v>
      </c>
      <c r="BG872" s="146">
        <f t="shared" si="206"/>
        <v>0</v>
      </c>
      <c r="BH872" s="146">
        <f t="shared" si="207"/>
        <v>0</v>
      </c>
      <c r="BI872" s="146">
        <f t="shared" si="208"/>
        <v>0</v>
      </c>
      <c r="BJ872" s="18" t="s">
        <v>88</v>
      </c>
      <c r="BK872" s="146">
        <f t="shared" si="209"/>
        <v>0</v>
      </c>
      <c r="BL872" s="18" t="s">
        <v>318</v>
      </c>
      <c r="BM872" s="145" t="s">
        <v>9379</v>
      </c>
    </row>
    <row r="873" spans="2:65" s="1" customFormat="1" ht="16.5" customHeight="1" x14ac:dyDescent="0.2">
      <c r="B873" s="34"/>
      <c r="C873" s="134" t="s">
        <v>8542</v>
      </c>
      <c r="D873" s="134" t="s">
        <v>313</v>
      </c>
      <c r="E873" s="135" t="s">
        <v>9380</v>
      </c>
      <c r="F873" s="136" t="s">
        <v>9381</v>
      </c>
      <c r="G873" s="137" t="s">
        <v>2109</v>
      </c>
      <c r="H873" s="138">
        <v>2</v>
      </c>
      <c r="I873" s="139"/>
      <c r="J873" s="140">
        <f t="shared" si="200"/>
        <v>0</v>
      </c>
      <c r="K873" s="136" t="s">
        <v>43</v>
      </c>
      <c r="L873" s="34"/>
      <c r="M873" s="141" t="s">
        <v>43</v>
      </c>
      <c r="N873" s="142" t="s">
        <v>52</v>
      </c>
      <c r="P873" s="143">
        <f t="shared" si="201"/>
        <v>0</v>
      </c>
      <c r="Q873" s="143">
        <v>0</v>
      </c>
      <c r="R873" s="143">
        <f t="shared" si="202"/>
        <v>0</v>
      </c>
      <c r="S873" s="143">
        <v>0</v>
      </c>
      <c r="T873" s="144">
        <f t="shared" si="203"/>
        <v>0</v>
      </c>
      <c r="AR873" s="145" t="s">
        <v>318</v>
      </c>
      <c r="AT873" s="145" t="s">
        <v>313</v>
      </c>
      <c r="AU873" s="145" t="s">
        <v>96</v>
      </c>
      <c r="AY873" s="18" t="s">
        <v>311</v>
      </c>
      <c r="BE873" s="146">
        <f t="shared" si="204"/>
        <v>0</v>
      </c>
      <c r="BF873" s="146">
        <f t="shared" si="205"/>
        <v>0</v>
      </c>
      <c r="BG873" s="146">
        <f t="shared" si="206"/>
        <v>0</v>
      </c>
      <c r="BH873" s="146">
        <f t="shared" si="207"/>
        <v>0</v>
      </c>
      <c r="BI873" s="146">
        <f t="shared" si="208"/>
        <v>0</v>
      </c>
      <c r="BJ873" s="18" t="s">
        <v>88</v>
      </c>
      <c r="BK873" s="146">
        <f t="shared" si="209"/>
        <v>0</v>
      </c>
      <c r="BL873" s="18" t="s">
        <v>318</v>
      </c>
      <c r="BM873" s="145" t="s">
        <v>9382</v>
      </c>
    </row>
    <row r="874" spans="2:65" s="1" customFormat="1" ht="16.5" customHeight="1" x14ac:dyDescent="0.2">
      <c r="B874" s="34"/>
      <c r="C874" s="134" t="s">
        <v>9383</v>
      </c>
      <c r="D874" s="134" t="s">
        <v>313</v>
      </c>
      <c r="E874" s="135" t="s">
        <v>9384</v>
      </c>
      <c r="F874" s="136" t="s">
        <v>9385</v>
      </c>
      <c r="G874" s="137" t="s">
        <v>2109</v>
      </c>
      <c r="H874" s="138">
        <v>1</v>
      </c>
      <c r="I874" s="139"/>
      <c r="J874" s="140">
        <f t="shared" si="200"/>
        <v>0</v>
      </c>
      <c r="K874" s="136" t="s">
        <v>43</v>
      </c>
      <c r="L874" s="34"/>
      <c r="M874" s="141" t="s">
        <v>43</v>
      </c>
      <c r="N874" s="142" t="s">
        <v>52</v>
      </c>
      <c r="P874" s="143">
        <f t="shared" si="201"/>
        <v>0</v>
      </c>
      <c r="Q874" s="143">
        <v>0</v>
      </c>
      <c r="R874" s="143">
        <f t="shared" si="202"/>
        <v>0</v>
      </c>
      <c r="S874" s="143">
        <v>0</v>
      </c>
      <c r="T874" s="144">
        <f t="shared" si="203"/>
        <v>0</v>
      </c>
      <c r="AR874" s="145" t="s">
        <v>318</v>
      </c>
      <c r="AT874" s="145" t="s">
        <v>313</v>
      </c>
      <c r="AU874" s="145" t="s">
        <v>96</v>
      </c>
      <c r="AY874" s="18" t="s">
        <v>311</v>
      </c>
      <c r="BE874" s="146">
        <f t="shared" si="204"/>
        <v>0</v>
      </c>
      <c r="BF874" s="146">
        <f t="shared" si="205"/>
        <v>0</v>
      </c>
      <c r="BG874" s="146">
        <f t="shared" si="206"/>
        <v>0</v>
      </c>
      <c r="BH874" s="146">
        <f t="shared" si="207"/>
        <v>0</v>
      </c>
      <c r="BI874" s="146">
        <f t="shared" si="208"/>
        <v>0</v>
      </c>
      <c r="BJ874" s="18" t="s">
        <v>88</v>
      </c>
      <c r="BK874" s="146">
        <f t="shared" si="209"/>
        <v>0</v>
      </c>
      <c r="BL874" s="18" t="s">
        <v>318</v>
      </c>
      <c r="BM874" s="145" t="s">
        <v>9386</v>
      </c>
    </row>
    <row r="875" spans="2:65" s="1" customFormat="1" ht="16.5" customHeight="1" x14ac:dyDescent="0.2">
      <c r="B875" s="34"/>
      <c r="C875" s="134" t="s">
        <v>8546</v>
      </c>
      <c r="D875" s="134" t="s">
        <v>313</v>
      </c>
      <c r="E875" s="135" t="s">
        <v>9387</v>
      </c>
      <c r="F875" s="136" t="s">
        <v>9388</v>
      </c>
      <c r="G875" s="137" t="s">
        <v>2109</v>
      </c>
      <c r="H875" s="138">
        <v>1</v>
      </c>
      <c r="I875" s="139"/>
      <c r="J875" s="140">
        <f t="shared" si="200"/>
        <v>0</v>
      </c>
      <c r="K875" s="136" t="s">
        <v>43</v>
      </c>
      <c r="L875" s="34"/>
      <c r="M875" s="141" t="s">
        <v>43</v>
      </c>
      <c r="N875" s="142" t="s">
        <v>52</v>
      </c>
      <c r="P875" s="143">
        <f t="shared" si="201"/>
        <v>0</v>
      </c>
      <c r="Q875" s="143">
        <v>0</v>
      </c>
      <c r="R875" s="143">
        <f t="shared" si="202"/>
        <v>0</v>
      </c>
      <c r="S875" s="143">
        <v>0</v>
      </c>
      <c r="T875" s="144">
        <f t="shared" si="203"/>
        <v>0</v>
      </c>
      <c r="AR875" s="145" t="s">
        <v>318</v>
      </c>
      <c r="AT875" s="145" t="s">
        <v>313</v>
      </c>
      <c r="AU875" s="145" t="s">
        <v>96</v>
      </c>
      <c r="AY875" s="18" t="s">
        <v>311</v>
      </c>
      <c r="BE875" s="146">
        <f t="shared" si="204"/>
        <v>0</v>
      </c>
      <c r="BF875" s="146">
        <f t="shared" si="205"/>
        <v>0</v>
      </c>
      <c r="BG875" s="146">
        <f t="shared" si="206"/>
        <v>0</v>
      </c>
      <c r="BH875" s="146">
        <f t="shared" si="207"/>
        <v>0</v>
      </c>
      <c r="BI875" s="146">
        <f t="shared" si="208"/>
        <v>0</v>
      </c>
      <c r="BJ875" s="18" t="s">
        <v>88</v>
      </c>
      <c r="BK875" s="146">
        <f t="shared" si="209"/>
        <v>0</v>
      </c>
      <c r="BL875" s="18" t="s">
        <v>318</v>
      </c>
      <c r="BM875" s="145" t="s">
        <v>9389</v>
      </c>
    </row>
    <row r="876" spans="2:65" s="1" customFormat="1" ht="33" customHeight="1" x14ac:dyDescent="0.2">
      <c r="B876" s="34"/>
      <c r="C876" s="134" t="s">
        <v>9390</v>
      </c>
      <c r="D876" s="134" t="s">
        <v>313</v>
      </c>
      <c r="E876" s="135" t="s">
        <v>9391</v>
      </c>
      <c r="F876" s="136" t="s">
        <v>9392</v>
      </c>
      <c r="G876" s="137" t="s">
        <v>2033</v>
      </c>
      <c r="H876" s="138">
        <v>1</v>
      </c>
      <c r="I876" s="139"/>
      <c r="J876" s="140">
        <f t="shared" si="200"/>
        <v>0</v>
      </c>
      <c r="K876" s="136" t="s">
        <v>43</v>
      </c>
      <c r="L876" s="34"/>
      <c r="M876" s="141" t="s">
        <v>43</v>
      </c>
      <c r="N876" s="142" t="s">
        <v>52</v>
      </c>
      <c r="P876" s="143">
        <f t="shared" si="201"/>
        <v>0</v>
      </c>
      <c r="Q876" s="143">
        <v>0</v>
      </c>
      <c r="R876" s="143">
        <f t="shared" si="202"/>
        <v>0</v>
      </c>
      <c r="S876" s="143">
        <v>0</v>
      </c>
      <c r="T876" s="144">
        <f t="shared" si="203"/>
        <v>0</v>
      </c>
      <c r="AR876" s="145" t="s">
        <v>318</v>
      </c>
      <c r="AT876" s="145" t="s">
        <v>313</v>
      </c>
      <c r="AU876" s="145" t="s">
        <v>96</v>
      </c>
      <c r="AY876" s="18" t="s">
        <v>311</v>
      </c>
      <c r="BE876" s="146">
        <f t="shared" si="204"/>
        <v>0</v>
      </c>
      <c r="BF876" s="146">
        <f t="shared" si="205"/>
        <v>0</v>
      </c>
      <c r="BG876" s="146">
        <f t="shared" si="206"/>
        <v>0</v>
      </c>
      <c r="BH876" s="146">
        <f t="shared" si="207"/>
        <v>0</v>
      </c>
      <c r="BI876" s="146">
        <f t="shared" si="208"/>
        <v>0</v>
      </c>
      <c r="BJ876" s="18" t="s">
        <v>88</v>
      </c>
      <c r="BK876" s="146">
        <f t="shared" si="209"/>
        <v>0</v>
      </c>
      <c r="BL876" s="18" t="s">
        <v>318</v>
      </c>
      <c r="BM876" s="145" t="s">
        <v>9393</v>
      </c>
    </row>
    <row r="877" spans="2:65" s="1" customFormat="1" ht="24.2" customHeight="1" x14ac:dyDescent="0.2">
      <c r="B877" s="34"/>
      <c r="C877" s="134" t="s">
        <v>8549</v>
      </c>
      <c r="D877" s="134" t="s">
        <v>313</v>
      </c>
      <c r="E877" s="135" t="s">
        <v>9394</v>
      </c>
      <c r="F877" s="136" t="s">
        <v>9395</v>
      </c>
      <c r="G877" s="137" t="s">
        <v>2033</v>
      </c>
      <c r="H877" s="138">
        <v>1</v>
      </c>
      <c r="I877" s="139"/>
      <c r="J877" s="140">
        <f t="shared" si="200"/>
        <v>0</v>
      </c>
      <c r="K877" s="136" t="s">
        <v>43</v>
      </c>
      <c r="L877" s="34"/>
      <c r="M877" s="141" t="s">
        <v>43</v>
      </c>
      <c r="N877" s="142" t="s">
        <v>52</v>
      </c>
      <c r="P877" s="143">
        <f t="shared" si="201"/>
        <v>0</v>
      </c>
      <c r="Q877" s="143">
        <v>0</v>
      </c>
      <c r="R877" s="143">
        <f t="shared" si="202"/>
        <v>0</v>
      </c>
      <c r="S877" s="143">
        <v>0</v>
      </c>
      <c r="T877" s="144">
        <f t="shared" si="203"/>
        <v>0</v>
      </c>
      <c r="AR877" s="145" t="s">
        <v>318</v>
      </c>
      <c r="AT877" s="145" t="s">
        <v>313</v>
      </c>
      <c r="AU877" s="145" t="s">
        <v>96</v>
      </c>
      <c r="AY877" s="18" t="s">
        <v>311</v>
      </c>
      <c r="BE877" s="146">
        <f t="shared" si="204"/>
        <v>0</v>
      </c>
      <c r="BF877" s="146">
        <f t="shared" si="205"/>
        <v>0</v>
      </c>
      <c r="BG877" s="146">
        <f t="shared" si="206"/>
        <v>0</v>
      </c>
      <c r="BH877" s="146">
        <f t="shared" si="207"/>
        <v>0</v>
      </c>
      <c r="BI877" s="146">
        <f t="shared" si="208"/>
        <v>0</v>
      </c>
      <c r="BJ877" s="18" t="s">
        <v>88</v>
      </c>
      <c r="BK877" s="146">
        <f t="shared" si="209"/>
        <v>0</v>
      </c>
      <c r="BL877" s="18" t="s">
        <v>318</v>
      </c>
      <c r="BM877" s="145" t="s">
        <v>9396</v>
      </c>
    </row>
    <row r="878" spans="2:65" s="1" customFormat="1" ht="16.5" customHeight="1" x14ac:dyDescent="0.2">
      <c r="B878" s="34"/>
      <c r="C878" s="134" t="s">
        <v>9397</v>
      </c>
      <c r="D878" s="134" t="s">
        <v>313</v>
      </c>
      <c r="E878" s="135" t="s">
        <v>9398</v>
      </c>
      <c r="F878" s="136" t="s">
        <v>8138</v>
      </c>
      <c r="G878" s="137" t="s">
        <v>2033</v>
      </c>
      <c r="H878" s="138">
        <v>2</v>
      </c>
      <c r="I878" s="139"/>
      <c r="J878" s="140">
        <f t="shared" si="200"/>
        <v>0</v>
      </c>
      <c r="K878" s="136" t="s">
        <v>43</v>
      </c>
      <c r="L878" s="34"/>
      <c r="M878" s="141" t="s">
        <v>43</v>
      </c>
      <c r="N878" s="142" t="s">
        <v>52</v>
      </c>
      <c r="P878" s="143">
        <f t="shared" si="201"/>
        <v>0</v>
      </c>
      <c r="Q878" s="143">
        <v>0</v>
      </c>
      <c r="R878" s="143">
        <f t="shared" si="202"/>
        <v>0</v>
      </c>
      <c r="S878" s="143">
        <v>0</v>
      </c>
      <c r="T878" s="144">
        <f t="shared" si="203"/>
        <v>0</v>
      </c>
      <c r="AR878" s="145" t="s">
        <v>318</v>
      </c>
      <c r="AT878" s="145" t="s">
        <v>313</v>
      </c>
      <c r="AU878" s="145" t="s">
        <v>96</v>
      </c>
      <c r="AY878" s="18" t="s">
        <v>311</v>
      </c>
      <c r="BE878" s="146">
        <f t="shared" si="204"/>
        <v>0</v>
      </c>
      <c r="BF878" s="146">
        <f t="shared" si="205"/>
        <v>0</v>
      </c>
      <c r="BG878" s="146">
        <f t="shared" si="206"/>
        <v>0</v>
      </c>
      <c r="BH878" s="146">
        <f t="shared" si="207"/>
        <v>0</v>
      </c>
      <c r="BI878" s="146">
        <f t="shared" si="208"/>
        <v>0</v>
      </c>
      <c r="BJ878" s="18" t="s">
        <v>88</v>
      </c>
      <c r="BK878" s="146">
        <f t="shared" si="209"/>
        <v>0</v>
      </c>
      <c r="BL878" s="18" t="s">
        <v>318</v>
      </c>
      <c r="BM878" s="145" t="s">
        <v>9399</v>
      </c>
    </row>
    <row r="879" spans="2:65" s="1" customFormat="1" ht="16.5" customHeight="1" x14ac:dyDescent="0.2">
      <c r="B879" s="34"/>
      <c r="C879" s="134" t="s">
        <v>8553</v>
      </c>
      <c r="D879" s="134" t="s">
        <v>313</v>
      </c>
      <c r="E879" s="135" t="s">
        <v>9400</v>
      </c>
      <c r="F879" s="136" t="s">
        <v>8140</v>
      </c>
      <c r="G879" s="137" t="s">
        <v>2033</v>
      </c>
      <c r="H879" s="138">
        <v>7</v>
      </c>
      <c r="I879" s="139"/>
      <c r="J879" s="140">
        <f t="shared" si="200"/>
        <v>0</v>
      </c>
      <c r="K879" s="136" t="s">
        <v>43</v>
      </c>
      <c r="L879" s="34"/>
      <c r="M879" s="141" t="s">
        <v>43</v>
      </c>
      <c r="N879" s="142" t="s">
        <v>52</v>
      </c>
      <c r="P879" s="143">
        <f t="shared" si="201"/>
        <v>0</v>
      </c>
      <c r="Q879" s="143">
        <v>0</v>
      </c>
      <c r="R879" s="143">
        <f t="shared" si="202"/>
        <v>0</v>
      </c>
      <c r="S879" s="143">
        <v>0</v>
      </c>
      <c r="T879" s="144">
        <f t="shared" si="203"/>
        <v>0</v>
      </c>
      <c r="AR879" s="145" t="s">
        <v>318</v>
      </c>
      <c r="AT879" s="145" t="s">
        <v>313</v>
      </c>
      <c r="AU879" s="145" t="s">
        <v>96</v>
      </c>
      <c r="AY879" s="18" t="s">
        <v>311</v>
      </c>
      <c r="BE879" s="146">
        <f t="shared" si="204"/>
        <v>0</v>
      </c>
      <c r="BF879" s="146">
        <f t="shared" si="205"/>
        <v>0</v>
      </c>
      <c r="BG879" s="146">
        <f t="shared" si="206"/>
        <v>0</v>
      </c>
      <c r="BH879" s="146">
        <f t="shared" si="207"/>
        <v>0</v>
      </c>
      <c r="BI879" s="146">
        <f t="shared" si="208"/>
        <v>0</v>
      </c>
      <c r="BJ879" s="18" t="s">
        <v>88</v>
      </c>
      <c r="BK879" s="146">
        <f t="shared" si="209"/>
        <v>0</v>
      </c>
      <c r="BL879" s="18" t="s">
        <v>318</v>
      </c>
      <c r="BM879" s="145" t="s">
        <v>9401</v>
      </c>
    </row>
    <row r="880" spans="2:65" s="1" customFormat="1" ht="16.5" customHeight="1" x14ac:dyDescent="0.2">
      <c r="B880" s="34"/>
      <c r="C880" s="134" t="s">
        <v>9402</v>
      </c>
      <c r="D880" s="134" t="s">
        <v>313</v>
      </c>
      <c r="E880" s="135" t="s">
        <v>9403</v>
      </c>
      <c r="F880" s="136" t="s">
        <v>9404</v>
      </c>
      <c r="G880" s="137" t="s">
        <v>2033</v>
      </c>
      <c r="H880" s="138">
        <v>1</v>
      </c>
      <c r="I880" s="139"/>
      <c r="J880" s="140">
        <f t="shared" si="200"/>
        <v>0</v>
      </c>
      <c r="K880" s="136" t="s">
        <v>43</v>
      </c>
      <c r="L880" s="34"/>
      <c r="M880" s="141" t="s">
        <v>43</v>
      </c>
      <c r="N880" s="142" t="s">
        <v>52</v>
      </c>
      <c r="P880" s="143">
        <f t="shared" si="201"/>
        <v>0</v>
      </c>
      <c r="Q880" s="143">
        <v>0</v>
      </c>
      <c r="R880" s="143">
        <f t="shared" si="202"/>
        <v>0</v>
      </c>
      <c r="S880" s="143">
        <v>0</v>
      </c>
      <c r="T880" s="144">
        <f t="shared" si="203"/>
        <v>0</v>
      </c>
      <c r="AR880" s="145" t="s">
        <v>318</v>
      </c>
      <c r="AT880" s="145" t="s">
        <v>313</v>
      </c>
      <c r="AU880" s="145" t="s">
        <v>96</v>
      </c>
      <c r="AY880" s="18" t="s">
        <v>311</v>
      </c>
      <c r="BE880" s="146">
        <f t="shared" si="204"/>
        <v>0</v>
      </c>
      <c r="BF880" s="146">
        <f t="shared" si="205"/>
        <v>0</v>
      </c>
      <c r="BG880" s="146">
        <f t="shared" si="206"/>
        <v>0</v>
      </c>
      <c r="BH880" s="146">
        <f t="shared" si="207"/>
        <v>0</v>
      </c>
      <c r="BI880" s="146">
        <f t="shared" si="208"/>
        <v>0</v>
      </c>
      <c r="BJ880" s="18" t="s">
        <v>88</v>
      </c>
      <c r="BK880" s="146">
        <f t="shared" si="209"/>
        <v>0</v>
      </c>
      <c r="BL880" s="18" t="s">
        <v>318</v>
      </c>
      <c r="BM880" s="145" t="s">
        <v>9405</v>
      </c>
    </row>
    <row r="881" spans="2:65" s="1" customFormat="1" ht="21.75" customHeight="1" x14ac:dyDescent="0.2">
      <c r="B881" s="34"/>
      <c r="C881" s="134" t="s">
        <v>8556</v>
      </c>
      <c r="D881" s="134" t="s">
        <v>313</v>
      </c>
      <c r="E881" s="135" t="s">
        <v>9406</v>
      </c>
      <c r="F881" s="136" t="s">
        <v>8126</v>
      </c>
      <c r="G881" s="137" t="s">
        <v>2109</v>
      </c>
      <c r="H881" s="138">
        <v>24</v>
      </c>
      <c r="I881" s="139"/>
      <c r="J881" s="140">
        <f t="shared" si="200"/>
        <v>0</v>
      </c>
      <c r="K881" s="136" t="s">
        <v>43</v>
      </c>
      <c r="L881" s="34"/>
      <c r="M881" s="141" t="s">
        <v>43</v>
      </c>
      <c r="N881" s="142" t="s">
        <v>52</v>
      </c>
      <c r="P881" s="143">
        <f t="shared" si="201"/>
        <v>0</v>
      </c>
      <c r="Q881" s="143">
        <v>0</v>
      </c>
      <c r="R881" s="143">
        <f t="shared" si="202"/>
        <v>0</v>
      </c>
      <c r="S881" s="143">
        <v>0</v>
      </c>
      <c r="T881" s="144">
        <f t="shared" si="203"/>
        <v>0</v>
      </c>
      <c r="AR881" s="145" t="s">
        <v>318</v>
      </c>
      <c r="AT881" s="145" t="s">
        <v>313</v>
      </c>
      <c r="AU881" s="145" t="s">
        <v>96</v>
      </c>
      <c r="AY881" s="18" t="s">
        <v>311</v>
      </c>
      <c r="BE881" s="146">
        <f t="shared" si="204"/>
        <v>0</v>
      </c>
      <c r="BF881" s="146">
        <f t="shared" si="205"/>
        <v>0</v>
      </c>
      <c r="BG881" s="146">
        <f t="shared" si="206"/>
        <v>0</v>
      </c>
      <c r="BH881" s="146">
        <f t="shared" si="207"/>
        <v>0</v>
      </c>
      <c r="BI881" s="146">
        <f t="shared" si="208"/>
        <v>0</v>
      </c>
      <c r="BJ881" s="18" t="s">
        <v>88</v>
      </c>
      <c r="BK881" s="146">
        <f t="shared" si="209"/>
        <v>0</v>
      </c>
      <c r="BL881" s="18" t="s">
        <v>318</v>
      </c>
      <c r="BM881" s="145" t="s">
        <v>9407</v>
      </c>
    </row>
    <row r="882" spans="2:65" s="1" customFormat="1" ht="21.75" customHeight="1" x14ac:dyDescent="0.2">
      <c r="B882" s="34"/>
      <c r="C882" s="134" t="s">
        <v>9408</v>
      </c>
      <c r="D882" s="134" t="s">
        <v>313</v>
      </c>
      <c r="E882" s="135" t="s">
        <v>9409</v>
      </c>
      <c r="F882" s="136" t="s">
        <v>7996</v>
      </c>
      <c r="G882" s="137" t="s">
        <v>2109</v>
      </c>
      <c r="H882" s="138">
        <v>4</v>
      </c>
      <c r="I882" s="139"/>
      <c r="J882" s="140">
        <f t="shared" si="200"/>
        <v>0</v>
      </c>
      <c r="K882" s="136" t="s">
        <v>43</v>
      </c>
      <c r="L882" s="34"/>
      <c r="M882" s="141" t="s">
        <v>43</v>
      </c>
      <c r="N882" s="142" t="s">
        <v>52</v>
      </c>
      <c r="P882" s="143">
        <f t="shared" si="201"/>
        <v>0</v>
      </c>
      <c r="Q882" s="143">
        <v>0</v>
      </c>
      <c r="R882" s="143">
        <f t="shared" si="202"/>
        <v>0</v>
      </c>
      <c r="S882" s="143">
        <v>0</v>
      </c>
      <c r="T882" s="144">
        <f t="shared" si="203"/>
        <v>0</v>
      </c>
      <c r="AR882" s="145" t="s">
        <v>318</v>
      </c>
      <c r="AT882" s="145" t="s">
        <v>313</v>
      </c>
      <c r="AU882" s="145" t="s">
        <v>96</v>
      </c>
      <c r="AY882" s="18" t="s">
        <v>311</v>
      </c>
      <c r="BE882" s="146">
        <f t="shared" si="204"/>
        <v>0</v>
      </c>
      <c r="BF882" s="146">
        <f t="shared" si="205"/>
        <v>0</v>
      </c>
      <c r="BG882" s="146">
        <f t="shared" si="206"/>
        <v>0</v>
      </c>
      <c r="BH882" s="146">
        <f t="shared" si="207"/>
        <v>0</v>
      </c>
      <c r="BI882" s="146">
        <f t="shared" si="208"/>
        <v>0</v>
      </c>
      <c r="BJ882" s="18" t="s">
        <v>88</v>
      </c>
      <c r="BK882" s="146">
        <f t="shared" si="209"/>
        <v>0</v>
      </c>
      <c r="BL882" s="18" t="s">
        <v>318</v>
      </c>
      <c r="BM882" s="145" t="s">
        <v>9410</v>
      </c>
    </row>
    <row r="883" spans="2:65" s="1" customFormat="1" ht="21.75" customHeight="1" x14ac:dyDescent="0.2">
      <c r="B883" s="34"/>
      <c r="C883" s="134" t="s">
        <v>8559</v>
      </c>
      <c r="D883" s="134" t="s">
        <v>313</v>
      </c>
      <c r="E883" s="135" t="s">
        <v>9411</v>
      </c>
      <c r="F883" s="136" t="s">
        <v>9412</v>
      </c>
      <c r="G883" s="137" t="s">
        <v>2109</v>
      </c>
      <c r="H883" s="138">
        <v>1</v>
      </c>
      <c r="I883" s="139"/>
      <c r="J883" s="140">
        <f t="shared" si="200"/>
        <v>0</v>
      </c>
      <c r="K883" s="136" t="s">
        <v>43</v>
      </c>
      <c r="L883" s="34"/>
      <c r="M883" s="141" t="s">
        <v>43</v>
      </c>
      <c r="N883" s="142" t="s">
        <v>52</v>
      </c>
      <c r="P883" s="143">
        <f t="shared" si="201"/>
        <v>0</v>
      </c>
      <c r="Q883" s="143">
        <v>0</v>
      </c>
      <c r="R883" s="143">
        <f t="shared" si="202"/>
        <v>0</v>
      </c>
      <c r="S883" s="143">
        <v>0</v>
      </c>
      <c r="T883" s="144">
        <f t="shared" si="203"/>
        <v>0</v>
      </c>
      <c r="AR883" s="145" t="s">
        <v>318</v>
      </c>
      <c r="AT883" s="145" t="s">
        <v>313</v>
      </c>
      <c r="AU883" s="145" t="s">
        <v>96</v>
      </c>
      <c r="AY883" s="18" t="s">
        <v>311</v>
      </c>
      <c r="BE883" s="146">
        <f t="shared" si="204"/>
        <v>0</v>
      </c>
      <c r="BF883" s="146">
        <f t="shared" si="205"/>
        <v>0</v>
      </c>
      <c r="BG883" s="146">
        <f t="shared" si="206"/>
        <v>0</v>
      </c>
      <c r="BH883" s="146">
        <f t="shared" si="207"/>
        <v>0</v>
      </c>
      <c r="BI883" s="146">
        <f t="shared" si="208"/>
        <v>0</v>
      </c>
      <c r="BJ883" s="18" t="s">
        <v>88</v>
      </c>
      <c r="BK883" s="146">
        <f t="shared" si="209"/>
        <v>0</v>
      </c>
      <c r="BL883" s="18" t="s">
        <v>318</v>
      </c>
      <c r="BM883" s="145" t="s">
        <v>9413</v>
      </c>
    </row>
    <row r="884" spans="2:65" s="1" customFormat="1" ht="21.75" customHeight="1" x14ac:dyDescent="0.2">
      <c r="B884" s="34"/>
      <c r="C884" s="134" t="s">
        <v>9414</v>
      </c>
      <c r="D884" s="134" t="s">
        <v>313</v>
      </c>
      <c r="E884" s="135" t="s">
        <v>9415</v>
      </c>
      <c r="F884" s="136" t="s">
        <v>8128</v>
      </c>
      <c r="G884" s="137" t="s">
        <v>2109</v>
      </c>
      <c r="H884" s="138">
        <v>50</v>
      </c>
      <c r="I884" s="139"/>
      <c r="J884" s="140">
        <f t="shared" si="200"/>
        <v>0</v>
      </c>
      <c r="K884" s="136" t="s">
        <v>43</v>
      </c>
      <c r="L884" s="34"/>
      <c r="M884" s="141" t="s">
        <v>43</v>
      </c>
      <c r="N884" s="142" t="s">
        <v>52</v>
      </c>
      <c r="P884" s="143">
        <f t="shared" si="201"/>
        <v>0</v>
      </c>
      <c r="Q884" s="143">
        <v>0</v>
      </c>
      <c r="R884" s="143">
        <f t="shared" si="202"/>
        <v>0</v>
      </c>
      <c r="S884" s="143">
        <v>0</v>
      </c>
      <c r="T884" s="144">
        <f t="shared" si="203"/>
        <v>0</v>
      </c>
      <c r="AR884" s="145" t="s">
        <v>318</v>
      </c>
      <c r="AT884" s="145" t="s">
        <v>313</v>
      </c>
      <c r="AU884" s="145" t="s">
        <v>96</v>
      </c>
      <c r="AY884" s="18" t="s">
        <v>311</v>
      </c>
      <c r="BE884" s="146">
        <f t="shared" si="204"/>
        <v>0</v>
      </c>
      <c r="BF884" s="146">
        <f t="shared" si="205"/>
        <v>0</v>
      </c>
      <c r="BG884" s="146">
        <f t="shared" si="206"/>
        <v>0</v>
      </c>
      <c r="BH884" s="146">
        <f t="shared" si="207"/>
        <v>0</v>
      </c>
      <c r="BI884" s="146">
        <f t="shared" si="208"/>
        <v>0</v>
      </c>
      <c r="BJ884" s="18" t="s">
        <v>88</v>
      </c>
      <c r="BK884" s="146">
        <f t="shared" si="209"/>
        <v>0</v>
      </c>
      <c r="BL884" s="18" t="s">
        <v>318</v>
      </c>
      <c r="BM884" s="145" t="s">
        <v>9416</v>
      </c>
    </row>
    <row r="885" spans="2:65" s="1" customFormat="1" ht="21.75" customHeight="1" x14ac:dyDescent="0.2">
      <c r="B885" s="34"/>
      <c r="C885" s="134" t="s">
        <v>8562</v>
      </c>
      <c r="D885" s="134" t="s">
        <v>313</v>
      </c>
      <c r="E885" s="135" t="s">
        <v>9417</v>
      </c>
      <c r="F885" s="136" t="s">
        <v>8225</v>
      </c>
      <c r="G885" s="137" t="s">
        <v>2109</v>
      </c>
      <c r="H885" s="138">
        <v>2</v>
      </c>
      <c r="I885" s="139"/>
      <c r="J885" s="140">
        <f t="shared" si="200"/>
        <v>0</v>
      </c>
      <c r="K885" s="136" t="s">
        <v>43</v>
      </c>
      <c r="L885" s="34"/>
      <c r="M885" s="141" t="s">
        <v>43</v>
      </c>
      <c r="N885" s="142" t="s">
        <v>52</v>
      </c>
      <c r="P885" s="143">
        <f t="shared" si="201"/>
        <v>0</v>
      </c>
      <c r="Q885" s="143">
        <v>0</v>
      </c>
      <c r="R885" s="143">
        <f t="shared" si="202"/>
        <v>0</v>
      </c>
      <c r="S885" s="143">
        <v>0</v>
      </c>
      <c r="T885" s="144">
        <f t="shared" si="203"/>
        <v>0</v>
      </c>
      <c r="AR885" s="145" t="s">
        <v>318</v>
      </c>
      <c r="AT885" s="145" t="s">
        <v>313</v>
      </c>
      <c r="AU885" s="145" t="s">
        <v>96</v>
      </c>
      <c r="AY885" s="18" t="s">
        <v>311</v>
      </c>
      <c r="BE885" s="146">
        <f t="shared" si="204"/>
        <v>0</v>
      </c>
      <c r="BF885" s="146">
        <f t="shared" si="205"/>
        <v>0</v>
      </c>
      <c r="BG885" s="146">
        <f t="shared" si="206"/>
        <v>0</v>
      </c>
      <c r="BH885" s="146">
        <f t="shared" si="207"/>
        <v>0</v>
      </c>
      <c r="BI885" s="146">
        <f t="shared" si="208"/>
        <v>0</v>
      </c>
      <c r="BJ885" s="18" t="s">
        <v>88</v>
      </c>
      <c r="BK885" s="146">
        <f t="shared" si="209"/>
        <v>0</v>
      </c>
      <c r="BL885" s="18" t="s">
        <v>318</v>
      </c>
      <c r="BM885" s="145" t="s">
        <v>9418</v>
      </c>
    </row>
    <row r="886" spans="2:65" s="1" customFormat="1" ht="21.75" customHeight="1" x14ac:dyDescent="0.2">
      <c r="B886" s="34"/>
      <c r="C886" s="134" t="s">
        <v>9419</v>
      </c>
      <c r="D886" s="134" t="s">
        <v>313</v>
      </c>
      <c r="E886" s="135" t="s">
        <v>9420</v>
      </c>
      <c r="F886" s="136" t="s">
        <v>8130</v>
      </c>
      <c r="G886" s="137" t="s">
        <v>2109</v>
      </c>
      <c r="H886" s="138">
        <v>9</v>
      </c>
      <c r="I886" s="139"/>
      <c r="J886" s="140">
        <f t="shared" si="200"/>
        <v>0</v>
      </c>
      <c r="K886" s="136" t="s">
        <v>43</v>
      </c>
      <c r="L886" s="34"/>
      <c r="M886" s="141" t="s">
        <v>43</v>
      </c>
      <c r="N886" s="142" t="s">
        <v>52</v>
      </c>
      <c r="P886" s="143">
        <f t="shared" si="201"/>
        <v>0</v>
      </c>
      <c r="Q886" s="143">
        <v>0</v>
      </c>
      <c r="R886" s="143">
        <f t="shared" si="202"/>
        <v>0</v>
      </c>
      <c r="S886" s="143">
        <v>0</v>
      </c>
      <c r="T886" s="144">
        <f t="shared" si="203"/>
        <v>0</v>
      </c>
      <c r="AR886" s="145" t="s">
        <v>318</v>
      </c>
      <c r="AT886" s="145" t="s">
        <v>313</v>
      </c>
      <c r="AU886" s="145" t="s">
        <v>96</v>
      </c>
      <c r="AY886" s="18" t="s">
        <v>311</v>
      </c>
      <c r="BE886" s="146">
        <f t="shared" si="204"/>
        <v>0</v>
      </c>
      <c r="BF886" s="146">
        <f t="shared" si="205"/>
        <v>0</v>
      </c>
      <c r="BG886" s="146">
        <f t="shared" si="206"/>
        <v>0</v>
      </c>
      <c r="BH886" s="146">
        <f t="shared" si="207"/>
        <v>0</v>
      </c>
      <c r="BI886" s="146">
        <f t="shared" si="208"/>
        <v>0</v>
      </c>
      <c r="BJ886" s="18" t="s">
        <v>88</v>
      </c>
      <c r="BK886" s="146">
        <f t="shared" si="209"/>
        <v>0</v>
      </c>
      <c r="BL886" s="18" t="s">
        <v>318</v>
      </c>
      <c r="BM886" s="145" t="s">
        <v>9421</v>
      </c>
    </row>
    <row r="887" spans="2:65" s="1" customFormat="1" ht="21.75" customHeight="1" x14ac:dyDescent="0.2">
      <c r="B887" s="34"/>
      <c r="C887" s="134" t="s">
        <v>8565</v>
      </c>
      <c r="D887" s="134" t="s">
        <v>313</v>
      </c>
      <c r="E887" s="135" t="s">
        <v>9422</v>
      </c>
      <c r="F887" s="136" t="s">
        <v>9423</v>
      </c>
      <c r="G887" s="137" t="s">
        <v>2109</v>
      </c>
      <c r="H887" s="138">
        <v>5</v>
      </c>
      <c r="I887" s="139"/>
      <c r="J887" s="140">
        <f t="shared" si="200"/>
        <v>0</v>
      </c>
      <c r="K887" s="136" t="s">
        <v>43</v>
      </c>
      <c r="L887" s="34"/>
      <c r="M887" s="141" t="s">
        <v>43</v>
      </c>
      <c r="N887" s="142" t="s">
        <v>52</v>
      </c>
      <c r="P887" s="143">
        <f t="shared" si="201"/>
        <v>0</v>
      </c>
      <c r="Q887" s="143">
        <v>0</v>
      </c>
      <c r="R887" s="143">
        <f t="shared" si="202"/>
        <v>0</v>
      </c>
      <c r="S887" s="143">
        <v>0</v>
      </c>
      <c r="T887" s="144">
        <f t="shared" si="203"/>
        <v>0</v>
      </c>
      <c r="AR887" s="145" t="s">
        <v>318</v>
      </c>
      <c r="AT887" s="145" t="s">
        <v>313</v>
      </c>
      <c r="AU887" s="145" t="s">
        <v>96</v>
      </c>
      <c r="AY887" s="18" t="s">
        <v>311</v>
      </c>
      <c r="BE887" s="146">
        <f t="shared" si="204"/>
        <v>0</v>
      </c>
      <c r="BF887" s="146">
        <f t="shared" si="205"/>
        <v>0</v>
      </c>
      <c r="BG887" s="146">
        <f t="shared" si="206"/>
        <v>0</v>
      </c>
      <c r="BH887" s="146">
        <f t="shared" si="207"/>
        <v>0</v>
      </c>
      <c r="BI887" s="146">
        <f t="shared" si="208"/>
        <v>0</v>
      </c>
      <c r="BJ887" s="18" t="s">
        <v>88</v>
      </c>
      <c r="BK887" s="146">
        <f t="shared" si="209"/>
        <v>0</v>
      </c>
      <c r="BL887" s="18" t="s">
        <v>318</v>
      </c>
      <c r="BM887" s="145" t="s">
        <v>9424</v>
      </c>
    </row>
    <row r="888" spans="2:65" s="1" customFormat="1" ht="33" customHeight="1" x14ac:dyDescent="0.2">
      <c r="B888" s="34"/>
      <c r="C888" s="134" t="s">
        <v>9425</v>
      </c>
      <c r="D888" s="134" t="s">
        <v>313</v>
      </c>
      <c r="E888" s="135" t="s">
        <v>9426</v>
      </c>
      <c r="F888" s="136" t="s">
        <v>8132</v>
      </c>
      <c r="G888" s="137" t="s">
        <v>2033</v>
      </c>
      <c r="H888" s="138">
        <v>6</v>
      </c>
      <c r="I888" s="139"/>
      <c r="J888" s="140">
        <f t="shared" si="200"/>
        <v>0</v>
      </c>
      <c r="K888" s="136" t="s">
        <v>43</v>
      </c>
      <c r="L888" s="34"/>
      <c r="M888" s="141" t="s">
        <v>43</v>
      </c>
      <c r="N888" s="142" t="s">
        <v>52</v>
      </c>
      <c r="P888" s="143">
        <f t="shared" si="201"/>
        <v>0</v>
      </c>
      <c r="Q888" s="143">
        <v>0</v>
      </c>
      <c r="R888" s="143">
        <f t="shared" si="202"/>
        <v>0</v>
      </c>
      <c r="S888" s="143">
        <v>0</v>
      </c>
      <c r="T888" s="144">
        <f t="shared" si="203"/>
        <v>0</v>
      </c>
      <c r="AR888" s="145" t="s">
        <v>318</v>
      </c>
      <c r="AT888" s="145" t="s">
        <v>313</v>
      </c>
      <c r="AU888" s="145" t="s">
        <v>96</v>
      </c>
      <c r="AY888" s="18" t="s">
        <v>311</v>
      </c>
      <c r="BE888" s="146">
        <f t="shared" si="204"/>
        <v>0</v>
      </c>
      <c r="BF888" s="146">
        <f t="shared" si="205"/>
        <v>0</v>
      </c>
      <c r="BG888" s="146">
        <f t="shared" si="206"/>
        <v>0</v>
      </c>
      <c r="BH888" s="146">
        <f t="shared" si="207"/>
        <v>0</v>
      </c>
      <c r="BI888" s="146">
        <f t="shared" si="208"/>
        <v>0</v>
      </c>
      <c r="BJ888" s="18" t="s">
        <v>88</v>
      </c>
      <c r="BK888" s="146">
        <f t="shared" si="209"/>
        <v>0</v>
      </c>
      <c r="BL888" s="18" t="s">
        <v>318</v>
      </c>
      <c r="BM888" s="145" t="s">
        <v>9427</v>
      </c>
    </row>
    <row r="889" spans="2:65" s="1" customFormat="1" ht="21.75" customHeight="1" x14ac:dyDescent="0.2">
      <c r="B889" s="34"/>
      <c r="C889" s="134" t="s">
        <v>8568</v>
      </c>
      <c r="D889" s="134" t="s">
        <v>313</v>
      </c>
      <c r="E889" s="135" t="s">
        <v>9428</v>
      </c>
      <c r="F889" s="136" t="s">
        <v>9429</v>
      </c>
      <c r="G889" s="137" t="s">
        <v>2033</v>
      </c>
      <c r="H889" s="138">
        <v>9</v>
      </c>
      <c r="I889" s="139"/>
      <c r="J889" s="140">
        <f t="shared" si="200"/>
        <v>0</v>
      </c>
      <c r="K889" s="136" t="s">
        <v>43</v>
      </c>
      <c r="L889" s="34"/>
      <c r="M889" s="141" t="s">
        <v>43</v>
      </c>
      <c r="N889" s="142" t="s">
        <v>52</v>
      </c>
      <c r="P889" s="143">
        <f t="shared" si="201"/>
        <v>0</v>
      </c>
      <c r="Q889" s="143">
        <v>0</v>
      </c>
      <c r="R889" s="143">
        <f t="shared" si="202"/>
        <v>0</v>
      </c>
      <c r="S889" s="143">
        <v>0</v>
      </c>
      <c r="T889" s="144">
        <f t="shared" si="203"/>
        <v>0</v>
      </c>
      <c r="AR889" s="145" t="s">
        <v>318</v>
      </c>
      <c r="AT889" s="145" t="s">
        <v>313</v>
      </c>
      <c r="AU889" s="145" t="s">
        <v>96</v>
      </c>
      <c r="AY889" s="18" t="s">
        <v>311</v>
      </c>
      <c r="BE889" s="146">
        <f t="shared" si="204"/>
        <v>0</v>
      </c>
      <c r="BF889" s="146">
        <f t="shared" si="205"/>
        <v>0</v>
      </c>
      <c r="BG889" s="146">
        <f t="shared" si="206"/>
        <v>0</v>
      </c>
      <c r="BH889" s="146">
        <f t="shared" si="207"/>
        <v>0</v>
      </c>
      <c r="BI889" s="146">
        <f t="shared" si="208"/>
        <v>0</v>
      </c>
      <c r="BJ889" s="18" t="s">
        <v>88</v>
      </c>
      <c r="BK889" s="146">
        <f t="shared" si="209"/>
        <v>0</v>
      </c>
      <c r="BL889" s="18" t="s">
        <v>318</v>
      </c>
      <c r="BM889" s="145" t="s">
        <v>9430</v>
      </c>
    </row>
    <row r="890" spans="2:65" s="1" customFormat="1" ht="33" customHeight="1" x14ac:dyDescent="0.2">
      <c r="B890" s="34"/>
      <c r="C890" s="134" t="s">
        <v>9431</v>
      </c>
      <c r="D890" s="134" t="s">
        <v>313</v>
      </c>
      <c r="E890" s="135" t="s">
        <v>9432</v>
      </c>
      <c r="F890" s="136" t="s">
        <v>8229</v>
      </c>
      <c r="G890" s="137" t="s">
        <v>2033</v>
      </c>
      <c r="H890" s="138">
        <v>1</v>
      </c>
      <c r="I890" s="139"/>
      <c r="J890" s="140">
        <f t="shared" si="200"/>
        <v>0</v>
      </c>
      <c r="K890" s="136" t="s">
        <v>43</v>
      </c>
      <c r="L890" s="34"/>
      <c r="M890" s="141" t="s">
        <v>43</v>
      </c>
      <c r="N890" s="142" t="s">
        <v>52</v>
      </c>
      <c r="P890" s="143">
        <f t="shared" si="201"/>
        <v>0</v>
      </c>
      <c r="Q890" s="143">
        <v>0</v>
      </c>
      <c r="R890" s="143">
        <f t="shared" si="202"/>
        <v>0</v>
      </c>
      <c r="S890" s="143">
        <v>0</v>
      </c>
      <c r="T890" s="144">
        <f t="shared" si="203"/>
        <v>0</v>
      </c>
      <c r="AR890" s="145" t="s">
        <v>318</v>
      </c>
      <c r="AT890" s="145" t="s">
        <v>313</v>
      </c>
      <c r="AU890" s="145" t="s">
        <v>96</v>
      </c>
      <c r="AY890" s="18" t="s">
        <v>311</v>
      </c>
      <c r="BE890" s="146">
        <f t="shared" si="204"/>
        <v>0</v>
      </c>
      <c r="BF890" s="146">
        <f t="shared" si="205"/>
        <v>0</v>
      </c>
      <c r="BG890" s="146">
        <f t="shared" si="206"/>
        <v>0</v>
      </c>
      <c r="BH890" s="146">
        <f t="shared" si="207"/>
        <v>0</v>
      </c>
      <c r="BI890" s="146">
        <f t="shared" si="208"/>
        <v>0</v>
      </c>
      <c r="BJ890" s="18" t="s">
        <v>88</v>
      </c>
      <c r="BK890" s="146">
        <f t="shared" si="209"/>
        <v>0</v>
      </c>
      <c r="BL890" s="18" t="s">
        <v>318</v>
      </c>
      <c r="BM890" s="145" t="s">
        <v>9433</v>
      </c>
    </row>
    <row r="891" spans="2:65" s="1" customFormat="1" ht="33" customHeight="1" x14ac:dyDescent="0.2">
      <c r="B891" s="34"/>
      <c r="C891" s="134" t="s">
        <v>8571</v>
      </c>
      <c r="D891" s="134" t="s">
        <v>313</v>
      </c>
      <c r="E891" s="135" t="s">
        <v>9434</v>
      </c>
      <c r="F891" s="136" t="s">
        <v>9435</v>
      </c>
      <c r="G891" s="137" t="s">
        <v>2033</v>
      </c>
      <c r="H891" s="138">
        <v>1</v>
      </c>
      <c r="I891" s="139"/>
      <c r="J891" s="140">
        <f t="shared" si="200"/>
        <v>0</v>
      </c>
      <c r="K891" s="136" t="s">
        <v>43</v>
      </c>
      <c r="L891" s="34"/>
      <c r="M891" s="141" t="s">
        <v>43</v>
      </c>
      <c r="N891" s="142" t="s">
        <v>52</v>
      </c>
      <c r="P891" s="143">
        <f t="shared" si="201"/>
        <v>0</v>
      </c>
      <c r="Q891" s="143">
        <v>0</v>
      </c>
      <c r="R891" s="143">
        <f t="shared" si="202"/>
        <v>0</v>
      </c>
      <c r="S891" s="143">
        <v>0</v>
      </c>
      <c r="T891" s="144">
        <f t="shared" si="203"/>
        <v>0</v>
      </c>
      <c r="AR891" s="145" t="s">
        <v>318</v>
      </c>
      <c r="AT891" s="145" t="s">
        <v>313</v>
      </c>
      <c r="AU891" s="145" t="s">
        <v>96</v>
      </c>
      <c r="AY891" s="18" t="s">
        <v>311</v>
      </c>
      <c r="BE891" s="146">
        <f t="shared" si="204"/>
        <v>0</v>
      </c>
      <c r="BF891" s="146">
        <f t="shared" si="205"/>
        <v>0</v>
      </c>
      <c r="BG891" s="146">
        <f t="shared" si="206"/>
        <v>0</v>
      </c>
      <c r="BH891" s="146">
        <f t="shared" si="207"/>
        <v>0</v>
      </c>
      <c r="BI891" s="146">
        <f t="shared" si="208"/>
        <v>0</v>
      </c>
      <c r="BJ891" s="18" t="s">
        <v>88</v>
      </c>
      <c r="BK891" s="146">
        <f t="shared" si="209"/>
        <v>0</v>
      </c>
      <c r="BL891" s="18" t="s">
        <v>318</v>
      </c>
      <c r="BM891" s="145" t="s">
        <v>9436</v>
      </c>
    </row>
    <row r="892" spans="2:65" s="1" customFormat="1" ht="21.75" customHeight="1" x14ac:dyDescent="0.2">
      <c r="B892" s="34"/>
      <c r="C892" s="134" t="s">
        <v>9437</v>
      </c>
      <c r="D892" s="134" t="s">
        <v>313</v>
      </c>
      <c r="E892" s="135" t="s">
        <v>9438</v>
      </c>
      <c r="F892" s="136" t="s">
        <v>9439</v>
      </c>
      <c r="G892" s="137" t="s">
        <v>2033</v>
      </c>
      <c r="H892" s="138">
        <v>1</v>
      </c>
      <c r="I892" s="139"/>
      <c r="J892" s="140">
        <f t="shared" si="200"/>
        <v>0</v>
      </c>
      <c r="K892" s="136" t="s">
        <v>43</v>
      </c>
      <c r="L892" s="34"/>
      <c r="M892" s="141" t="s">
        <v>43</v>
      </c>
      <c r="N892" s="142" t="s">
        <v>52</v>
      </c>
      <c r="P892" s="143">
        <f t="shared" si="201"/>
        <v>0</v>
      </c>
      <c r="Q892" s="143">
        <v>0</v>
      </c>
      <c r="R892" s="143">
        <f t="shared" si="202"/>
        <v>0</v>
      </c>
      <c r="S892" s="143">
        <v>0</v>
      </c>
      <c r="T892" s="144">
        <f t="shared" si="203"/>
        <v>0</v>
      </c>
      <c r="AR892" s="145" t="s">
        <v>318</v>
      </c>
      <c r="AT892" s="145" t="s">
        <v>313</v>
      </c>
      <c r="AU892" s="145" t="s">
        <v>96</v>
      </c>
      <c r="AY892" s="18" t="s">
        <v>311</v>
      </c>
      <c r="BE892" s="146">
        <f t="shared" si="204"/>
        <v>0</v>
      </c>
      <c r="BF892" s="146">
        <f t="shared" si="205"/>
        <v>0</v>
      </c>
      <c r="BG892" s="146">
        <f t="shared" si="206"/>
        <v>0</v>
      </c>
      <c r="BH892" s="146">
        <f t="shared" si="207"/>
        <v>0</v>
      </c>
      <c r="BI892" s="146">
        <f t="shared" si="208"/>
        <v>0</v>
      </c>
      <c r="BJ892" s="18" t="s">
        <v>88</v>
      </c>
      <c r="BK892" s="146">
        <f t="shared" si="209"/>
        <v>0</v>
      </c>
      <c r="BL892" s="18" t="s">
        <v>318</v>
      </c>
      <c r="BM892" s="145" t="s">
        <v>9440</v>
      </c>
    </row>
    <row r="893" spans="2:65" s="1" customFormat="1" ht="33" customHeight="1" x14ac:dyDescent="0.2">
      <c r="B893" s="34"/>
      <c r="C893" s="134" t="s">
        <v>8574</v>
      </c>
      <c r="D893" s="134" t="s">
        <v>313</v>
      </c>
      <c r="E893" s="135" t="s">
        <v>9441</v>
      </c>
      <c r="F893" s="136" t="s">
        <v>8134</v>
      </c>
      <c r="G893" s="137" t="s">
        <v>2033</v>
      </c>
      <c r="H893" s="138">
        <v>12</v>
      </c>
      <c r="I893" s="139"/>
      <c r="J893" s="140">
        <f t="shared" si="200"/>
        <v>0</v>
      </c>
      <c r="K893" s="136" t="s">
        <v>43</v>
      </c>
      <c r="L893" s="34"/>
      <c r="M893" s="141" t="s">
        <v>43</v>
      </c>
      <c r="N893" s="142" t="s">
        <v>52</v>
      </c>
      <c r="P893" s="143">
        <f t="shared" si="201"/>
        <v>0</v>
      </c>
      <c r="Q893" s="143">
        <v>0</v>
      </c>
      <c r="R893" s="143">
        <f t="shared" si="202"/>
        <v>0</v>
      </c>
      <c r="S893" s="143">
        <v>0</v>
      </c>
      <c r="T893" s="144">
        <f t="shared" si="203"/>
        <v>0</v>
      </c>
      <c r="AR893" s="145" t="s">
        <v>318</v>
      </c>
      <c r="AT893" s="145" t="s">
        <v>313</v>
      </c>
      <c r="AU893" s="145" t="s">
        <v>96</v>
      </c>
      <c r="AY893" s="18" t="s">
        <v>311</v>
      </c>
      <c r="BE893" s="146">
        <f t="shared" si="204"/>
        <v>0</v>
      </c>
      <c r="BF893" s="146">
        <f t="shared" si="205"/>
        <v>0</v>
      </c>
      <c r="BG893" s="146">
        <f t="shared" si="206"/>
        <v>0</v>
      </c>
      <c r="BH893" s="146">
        <f t="shared" si="207"/>
        <v>0</v>
      </c>
      <c r="BI893" s="146">
        <f t="shared" si="208"/>
        <v>0</v>
      </c>
      <c r="BJ893" s="18" t="s">
        <v>88</v>
      </c>
      <c r="BK893" s="146">
        <f t="shared" si="209"/>
        <v>0</v>
      </c>
      <c r="BL893" s="18" t="s">
        <v>318</v>
      </c>
      <c r="BM893" s="145" t="s">
        <v>9442</v>
      </c>
    </row>
    <row r="894" spans="2:65" s="1" customFormat="1" ht="24.2" customHeight="1" x14ac:dyDescent="0.2">
      <c r="B894" s="34"/>
      <c r="C894" s="134" t="s">
        <v>9443</v>
      </c>
      <c r="D894" s="134" t="s">
        <v>313</v>
      </c>
      <c r="E894" s="135" t="s">
        <v>9444</v>
      </c>
      <c r="F894" s="136" t="s">
        <v>8755</v>
      </c>
      <c r="G894" s="137" t="s">
        <v>2033</v>
      </c>
      <c r="H894" s="138">
        <v>10</v>
      </c>
      <c r="I894" s="139"/>
      <c r="J894" s="140">
        <f t="shared" si="200"/>
        <v>0</v>
      </c>
      <c r="K894" s="136" t="s">
        <v>43</v>
      </c>
      <c r="L894" s="34"/>
      <c r="M894" s="141" t="s">
        <v>43</v>
      </c>
      <c r="N894" s="142" t="s">
        <v>52</v>
      </c>
      <c r="P894" s="143">
        <f t="shared" si="201"/>
        <v>0</v>
      </c>
      <c r="Q894" s="143">
        <v>0</v>
      </c>
      <c r="R894" s="143">
        <f t="shared" si="202"/>
        <v>0</v>
      </c>
      <c r="S894" s="143">
        <v>0</v>
      </c>
      <c r="T894" s="144">
        <f t="shared" si="203"/>
        <v>0</v>
      </c>
      <c r="AR894" s="145" t="s">
        <v>318</v>
      </c>
      <c r="AT894" s="145" t="s">
        <v>313</v>
      </c>
      <c r="AU894" s="145" t="s">
        <v>96</v>
      </c>
      <c r="AY894" s="18" t="s">
        <v>311</v>
      </c>
      <c r="BE894" s="146">
        <f t="shared" si="204"/>
        <v>0</v>
      </c>
      <c r="BF894" s="146">
        <f t="shared" si="205"/>
        <v>0</v>
      </c>
      <c r="BG894" s="146">
        <f t="shared" si="206"/>
        <v>0</v>
      </c>
      <c r="BH894" s="146">
        <f t="shared" si="207"/>
        <v>0</v>
      </c>
      <c r="BI894" s="146">
        <f t="shared" si="208"/>
        <v>0</v>
      </c>
      <c r="BJ894" s="18" t="s">
        <v>88</v>
      </c>
      <c r="BK894" s="146">
        <f t="shared" si="209"/>
        <v>0</v>
      </c>
      <c r="BL894" s="18" t="s">
        <v>318</v>
      </c>
      <c r="BM894" s="145" t="s">
        <v>9445</v>
      </c>
    </row>
    <row r="895" spans="2:65" s="1" customFormat="1" ht="21.75" customHeight="1" x14ac:dyDescent="0.2">
      <c r="B895" s="34"/>
      <c r="C895" s="134" t="s">
        <v>8578</v>
      </c>
      <c r="D895" s="134" t="s">
        <v>313</v>
      </c>
      <c r="E895" s="135" t="s">
        <v>9446</v>
      </c>
      <c r="F895" s="136" t="s">
        <v>9447</v>
      </c>
      <c r="G895" s="137" t="s">
        <v>2033</v>
      </c>
      <c r="H895" s="138">
        <v>10</v>
      </c>
      <c r="I895" s="139"/>
      <c r="J895" s="140">
        <f t="shared" si="200"/>
        <v>0</v>
      </c>
      <c r="K895" s="136" t="s">
        <v>43</v>
      </c>
      <c r="L895" s="34"/>
      <c r="M895" s="141" t="s">
        <v>43</v>
      </c>
      <c r="N895" s="142" t="s">
        <v>52</v>
      </c>
      <c r="P895" s="143">
        <f t="shared" si="201"/>
        <v>0</v>
      </c>
      <c r="Q895" s="143">
        <v>0</v>
      </c>
      <c r="R895" s="143">
        <f t="shared" si="202"/>
        <v>0</v>
      </c>
      <c r="S895" s="143">
        <v>0</v>
      </c>
      <c r="T895" s="144">
        <f t="shared" si="203"/>
        <v>0</v>
      </c>
      <c r="AR895" s="145" t="s">
        <v>318</v>
      </c>
      <c r="AT895" s="145" t="s">
        <v>313</v>
      </c>
      <c r="AU895" s="145" t="s">
        <v>96</v>
      </c>
      <c r="AY895" s="18" t="s">
        <v>311</v>
      </c>
      <c r="BE895" s="146">
        <f t="shared" si="204"/>
        <v>0</v>
      </c>
      <c r="BF895" s="146">
        <f t="shared" si="205"/>
        <v>0</v>
      </c>
      <c r="BG895" s="146">
        <f t="shared" si="206"/>
        <v>0</v>
      </c>
      <c r="BH895" s="146">
        <f t="shared" si="207"/>
        <v>0</v>
      </c>
      <c r="BI895" s="146">
        <f t="shared" si="208"/>
        <v>0</v>
      </c>
      <c r="BJ895" s="18" t="s">
        <v>88</v>
      </c>
      <c r="BK895" s="146">
        <f t="shared" si="209"/>
        <v>0</v>
      </c>
      <c r="BL895" s="18" t="s">
        <v>318</v>
      </c>
      <c r="BM895" s="145" t="s">
        <v>9448</v>
      </c>
    </row>
    <row r="896" spans="2:65" s="1" customFormat="1" ht="24.2" customHeight="1" x14ac:dyDescent="0.2">
      <c r="B896" s="34"/>
      <c r="C896" s="134" t="s">
        <v>9449</v>
      </c>
      <c r="D896" s="134" t="s">
        <v>313</v>
      </c>
      <c r="E896" s="135" t="s">
        <v>9450</v>
      </c>
      <c r="F896" s="136" t="s">
        <v>9451</v>
      </c>
      <c r="G896" s="137" t="s">
        <v>2033</v>
      </c>
      <c r="H896" s="138">
        <v>2</v>
      </c>
      <c r="I896" s="139"/>
      <c r="J896" s="140">
        <f t="shared" si="200"/>
        <v>0</v>
      </c>
      <c r="K896" s="136" t="s">
        <v>43</v>
      </c>
      <c r="L896" s="34"/>
      <c r="M896" s="141" t="s">
        <v>43</v>
      </c>
      <c r="N896" s="142" t="s">
        <v>52</v>
      </c>
      <c r="P896" s="143">
        <f t="shared" si="201"/>
        <v>0</v>
      </c>
      <c r="Q896" s="143">
        <v>0</v>
      </c>
      <c r="R896" s="143">
        <f t="shared" si="202"/>
        <v>0</v>
      </c>
      <c r="S896" s="143">
        <v>0</v>
      </c>
      <c r="T896" s="144">
        <f t="shared" si="203"/>
        <v>0</v>
      </c>
      <c r="AR896" s="145" t="s">
        <v>318</v>
      </c>
      <c r="AT896" s="145" t="s">
        <v>313</v>
      </c>
      <c r="AU896" s="145" t="s">
        <v>96</v>
      </c>
      <c r="AY896" s="18" t="s">
        <v>311</v>
      </c>
      <c r="BE896" s="146">
        <f t="shared" si="204"/>
        <v>0</v>
      </c>
      <c r="BF896" s="146">
        <f t="shared" si="205"/>
        <v>0</v>
      </c>
      <c r="BG896" s="146">
        <f t="shared" si="206"/>
        <v>0</v>
      </c>
      <c r="BH896" s="146">
        <f t="shared" si="207"/>
        <v>0</v>
      </c>
      <c r="BI896" s="146">
        <f t="shared" si="208"/>
        <v>0</v>
      </c>
      <c r="BJ896" s="18" t="s">
        <v>88</v>
      </c>
      <c r="BK896" s="146">
        <f t="shared" si="209"/>
        <v>0</v>
      </c>
      <c r="BL896" s="18" t="s">
        <v>318</v>
      </c>
      <c r="BM896" s="145" t="s">
        <v>9452</v>
      </c>
    </row>
    <row r="897" spans="2:65" s="1" customFormat="1" ht="33" customHeight="1" x14ac:dyDescent="0.2">
      <c r="B897" s="34"/>
      <c r="C897" s="134" t="s">
        <v>8582</v>
      </c>
      <c r="D897" s="134" t="s">
        <v>313</v>
      </c>
      <c r="E897" s="135" t="s">
        <v>9453</v>
      </c>
      <c r="F897" s="136" t="s">
        <v>8136</v>
      </c>
      <c r="G897" s="137" t="s">
        <v>2033</v>
      </c>
      <c r="H897" s="138">
        <v>1</v>
      </c>
      <c r="I897" s="139"/>
      <c r="J897" s="140">
        <f t="shared" si="200"/>
        <v>0</v>
      </c>
      <c r="K897" s="136" t="s">
        <v>43</v>
      </c>
      <c r="L897" s="34"/>
      <c r="M897" s="141" t="s">
        <v>43</v>
      </c>
      <c r="N897" s="142" t="s">
        <v>52</v>
      </c>
      <c r="P897" s="143">
        <f t="shared" si="201"/>
        <v>0</v>
      </c>
      <c r="Q897" s="143">
        <v>0</v>
      </c>
      <c r="R897" s="143">
        <f t="shared" si="202"/>
        <v>0</v>
      </c>
      <c r="S897" s="143">
        <v>0</v>
      </c>
      <c r="T897" s="144">
        <f t="shared" si="203"/>
        <v>0</v>
      </c>
      <c r="AR897" s="145" t="s">
        <v>318</v>
      </c>
      <c r="AT897" s="145" t="s">
        <v>313</v>
      </c>
      <c r="AU897" s="145" t="s">
        <v>96</v>
      </c>
      <c r="AY897" s="18" t="s">
        <v>311</v>
      </c>
      <c r="BE897" s="146">
        <f t="shared" si="204"/>
        <v>0</v>
      </c>
      <c r="BF897" s="146">
        <f t="shared" si="205"/>
        <v>0</v>
      </c>
      <c r="BG897" s="146">
        <f t="shared" si="206"/>
        <v>0</v>
      </c>
      <c r="BH897" s="146">
        <f t="shared" si="207"/>
        <v>0</v>
      </c>
      <c r="BI897" s="146">
        <f t="shared" si="208"/>
        <v>0</v>
      </c>
      <c r="BJ897" s="18" t="s">
        <v>88</v>
      </c>
      <c r="BK897" s="146">
        <f t="shared" si="209"/>
        <v>0</v>
      </c>
      <c r="BL897" s="18" t="s">
        <v>318</v>
      </c>
      <c r="BM897" s="145" t="s">
        <v>9454</v>
      </c>
    </row>
    <row r="898" spans="2:65" s="1" customFormat="1" ht="24.2" customHeight="1" x14ac:dyDescent="0.2">
      <c r="B898" s="34"/>
      <c r="C898" s="134" t="s">
        <v>9455</v>
      </c>
      <c r="D898" s="134" t="s">
        <v>313</v>
      </c>
      <c r="E898" s="135" t="s">
        <v>9456</v>
      </c>
      <c r="F898" s="136" t="s">
        <v>8759</v>
      </c>
      <c r="G898" s="137" t="s">
        <v>2033</v>
      </c>
      <c r="H898" s="138">
        <v>2</v>
      </c>
      <c r="I898" s="139"/>
      <c r="J898" s="140">
        <f t="shared" si="200"/>
        <v>0</v>
      </c>
      <c r="K898" s="136" t="s">
        <v>43</v>
      </c>
      <c r="L898" s="34"/>
      <c r="M898" s="141" t="s">
        <v>43</v>
      </c>
      <c r="N898" s="142" t="s">
        <v>52</v>
      </c>
      <c r="P898" s="143">
        <f t="shared" si="201"/>
        <v>0</v>
      </c>
      <c r="Q898" s="143">
        <v>0</v>
      </c>
      <c r="R898" s="143">
        <f t="shared" si="202"/>
        <v>0</v>
      </c>
      <c r="S898" s="143">
        <v>0</v>
      </c>
      <c r="T898" s="144">
        <f t="shared" si="203"/>
        <v>0</v>
      </c>
      <c r="AR898" s="145" t="s">
        <v>318</v>
      </c>
      <c r="AT898" s="145" t="s">
        <v>313</v>
      </c>
      <c r="AU898" s="145" t="s">
        <v>96</v>
      </c>
      <c r="AY898" s="18" t="s">
        <v>311</v>
      </c>
      <c r="BE898" s="146">
        <f t="shared" si="204"/>
        <v>0</v>
      </c>
      <c r="BF898" s="146">
        <f t="shared" si="205"/>
        <v>0</v>
      </c>
      <c r="BG898" s="146">
        <f t="shared" si="206"/>
        <v>0</v>
      </c>
      <c r="BH898" s="146">
        <f t="shared" si="207"/>
        <v>0</v>
      </c>
      <c r="BI898" s="146">
        <f t="shared" si="208"/>
        <v>0</v>
      </c>
      <c r="BJ898" s="18" t="s">
        <v>88</v>
      </c>
      <c r="BK898" s="146">
        <f t="shared" si="209"/>
        <v>0</v>
      </c>
      <c r="BL898" s="18" t="s">
        <v>318</v>
      </c>
      <c r="BM898" s="145" t="s">
        <v>9457</v>
      </c>
    </row>
    <row r="899" spans="2:65" s="1" customFormat="1" ht="21.75" customHeight="1" x14ac:dyDescent="0.2">
      <c r="B899" s="34"/>
      <c r="C899" s="134" t="s">
        <v>8585</v>
      </c>
      <c r="D899" s="134" t="s">
        <v>313</v>
      </c>
      <c r="E899" s="135" t="s">
        <v>9458</v>
      </c>
      <c r="F899" s="136" t="s">
        <v>9459</v>
      </c>
      <c r="G899" s="137" t="s">
        <v>2033</v>
      </c>
      <c r="H899" s="138">
        <v>5</v>
      </c>
      <c r="I899" s="139"/>
      <c r="J899" s="140">
        <f t="shared" si="200"/>
        <v>0</v>
      </c>
      <c r="K899" s="136" t="s">
        <v>43</v>
      </c>
      <c r="L899" s="34"/>
      <c r="M899" s="141" t="s">
        <v>43</v>
      </c>
      <c r="N899" s="142" t="s">
        <v>52</v>
      </c>
      <c r="P899" s="143">
        <f t="shared" si="201"/>
        <v>0</v>
      </c>
      <c r="Q899" s="143">
        <v>0</v>
      </c>
      <c r="R899" s="143">
        <f t="shared" si="202"/>
        <v>0</v>
      </c>
      <c r="S899" s="143">
        <v>0</v>
      </c>
      <c r="T899" s="144">
        <f t="shared" si="203"/>
        <v>0</v>
      </c>
      <c r="AR899" s="145" t="s">
        <v>318</v>
      </c>
      <c r="AT899" s="145" t="s">
        <v>313</v>
      </c>
      <c r="AU899" s="145" t="s">
        <v>96</v>
      </c>
      <c r="AY899" s="18" t="s">
        <v>311</v>
      </c>
      <c r="BE899" s="146">
        <f t="shared" si="204"/>
        <v>0</v>
      </c>
      <c r="BF899" s="146">
        <f t="shared" si="205"/>
        <v>0</v>
      </c>
      <c r="BG899" s="146">
        <f t="shared" si="206"/>
        <v>0</v>
      </c>
      <c r="BH899" s="146">
        <f t="shared" si="207"/>
        <v>0</v>
      </c>
      <c r="BI899" s="146">
        <f t="shared" si="208"/>
        <v>0</v>
      </c>
      <c r="BJ899" s="18" t="s">
        <v>88</v>
      </c>
      <c r="BK899" s="146">
        <f t="shared" si="209"/>
        <v>0</v>
      </c>
      <c r="BL899" s="18" t="s">
        <v>318</v>
      </c>
      <c r="BM899" s="145" t="s">
        <v>9460</v>
      </c>
    </row>
    <row r="900" spans="2:65" s="1" customFormat="1" ht="21.75" customHeight="1" x14ac:dyDescent="0.2">
      <c r="B900" s="34"/>
      <c r="C900" s="134" t="s">
        <v>9461</v>
      </c>
      <c r="D900" s="134" t="s">
        <v>313</v>
      </c>
      <c r="E900" s="135" t="s">
        <v>9462</v>
      </c>
      <c r="F900" s="136" t="s">
        <v>9463</v>
      </c>
      <c r="G900" s="137" t="s">
        <v>2033</v>
      </c>
      <c r="H900" s="138">
        <v>1</v>
      </c>
      <c r="I900" s="139"/>
      <c r="J900" s="140">
        <f t="shared" si="200"/>
        <v>0</v>
      </c>
      <c r="K900" s="136" t="s">
        <v>43</v>
      </c>
      <c r="L900" s="34"/>
      <c r="M900" s="141" t="s">
        <v>43</v>
      </c>
      <c r="N900" s="142" t="s">
        <v>52</v>
      </c>
      <c r="P900" s="143">
        <f t="shared" si="201"/>
        <v>0</v>
      </c>
      <c r="Q900" s="143">
        <v>0</v>
      </c>
      <c r="R900" s="143">
        <f t="shared" si="202"/>
        <v>0</v>
      </c>
      <c r="S900" s="143">
        <v>0</v>
      </c>
      <c r="T900" s="144">
        <f t="shared" si="203"/>
        <v>0</v>
      </c>
      <c r="AR900" s="145" t="s">
        <v>318</v>
      </c>
      <c r="AT900" s="145" t="s">
        <v>313</v>
      </c>
      <c r="AU900" s="145" t="s">
        <v>96</v>
      </c>
      <c r="AY900" s="18" t="s">
        <v>311</v>
      </c>
      <c r="BE900" s="146">
        <f t="shared" si="204"/>
        <v>0</v>
      </c>
      <c r="BF900" s="146">
        <f t="shared" si="205"/>
        <v>0</v>
      </c>
      <c r="BG900" s="146">
        <f t="shared" si="206"/>
        <v>0</v>
      </c>
      <c r="BH900" s="146">
        <f t="shared" si="207"/>
        <v>0</v>
      </c>
      <c r="BI900" s="146">
        <f t="shared" si="208"/>
        <v>0</v>
      </c>
      <c r="BJ900" s="18" t="s">
        <v>88</v>
      </c>
      <c r="BK900" s="146">
        <f t="shared" si="209"/>
        <v>0</v>
      </c>
      <c r="BL900" s="18" t="s">
        <v>318</v>
      </c>
      <c r="BM900" s="145" t="s">
        <v>9464</v>
      </c>
    </row>
    <row r="901" spans="2:65" s="1" customFormat="1" ht="24.2" customHeight="1" x14ac:dyDescent="0.2">
      <c r="B901" s="34"/>
      <c r="C901" s="134" t="s">
        <v>8588</v>
      </c>
      <c r="D901" s="134" t="s">
        <v>313</v>
      </c>
      <c r="E901" s="135" t="s">
        <v>9465</v>
      </c>
      <c r="F901" s="136" t="s">
        <v>8142</v>
      </c>
      <c r="G901" s="137" t="s">
        <v>2033</v>
      </c>
      <c r="H901" s="138">
        <v>15</v>
      </c>
      <c r="I901" s="139"/>
      <c r="J901" s="140">
        <f t="shared" si="200"/>
        <v>0</v>
      </c>
      <c r="K901" s="136" t="s">
        <v>43</v>
      </c>
      <c r="L901" s="34"/>
      <c r="M901" s="141" t="s">
        <v>43</v>
      </c>
      <c r="N901" s="142" t="s">
        <v>52</v>
      </c>
      <c r="P901" s="143">
        <f t="shared" si="201"/>
        <v>0</v>
      </c>
      <c r="Q901" s="143">
        <v>0</v>
      </c>
      <c r="R901" s="143">
        <f t="shared" si="202"/>
        <v>0</v>
      </c>
      <c r="S901" s="143">
        <v>0</v>
      </c>
      <c r="T901" s="144">
        <f t="shared" si="203"/>
        <v>0</v>
      </c>
      <c r="AR901" s="145" t="s">
        <v>318</v>
      </c>
      <c r="AT901" s="145" t="s">
        <v>313</v>
      </c>
      <c r="AU901" s="145" t="s">
        <v>96</v>
      </c>
      <c r="AY901" s="18" t="s">
        <v>311</v>
      </c>
      <c r="BE901" s="146">
        <f t="shared" si="204"/>
        <v>0</v>
      </c>
      <c r="BF901" s="146">
        <f t="shared" si="205"/>
        <v>0</v>
      </c>
      <c r="BG901" s="146">
        <f t="shared" si="206"/>
        <v>0</v>
      </c>
      <c r="BH901" s="146">
        <f t="shared" si="207"/>
        <v>0</v>
      </c>
      <c r="BI901" s="146">
        <f t="shared" si="208"/>
        <v>0</v>
      </c>
      <c r="BJ901" s="18" t="s">
        <v>88</v>
      </c>
      <c r="BK901" s="146">
        <f t="shared" si="209"/>
        <v>0</v>
      </c>
      <c r="BL901" s="18" t="s">
        <v>318</v>
      </c>
      <c r="BM901" s="145" t="s">
        <v>9466</v>
      </c>
    </row>
    <row r="902" spans="2:65" s="1" customFormat="1" ht="19.5" x14ac:dyDescent="0.2">
      <c r="B902" s="34"/>
      <c r="D902" s="152" t="s">
        <v>668</v>
      </c>
      <c r="F902" s="182" t="s">
        <v>9467</v>
      </c>
      <c r="I902" s="149"/>
      <c r="L902" s="34"/>
      <c r="M902" s="150"/>
      <c r="T902" s="55"/>
      <c r="AT902" s="18" t="s">
        <v>668</v>
      </c>
      <c r="AU902" s="18" t="s">
        <v>96</v>
      </c>
    </row>
    <row r="903" spans="2:65" s="1" customFormat="1" ht="24.2" customHeight="1" x14ac:dyDescent="0.2">
      <c r="B903" s="34"/>
      <c r="C903" s="134" t="s">
        <v>9468</v>
      </c>
      <c r="D903" s="134" t="s">
        <v>313</v>
      </c>
      <c r="E903" s="135" t="s">
        <v>9469</v>
      </c>
      <c r="F903" s="136" t="s">
        <v>9470</v>
      </c>
      <c r="G903" s="137" t="s">
        <v>2033</v>
      </c>
      <c r="H903" s="138">
        <v>8</v>
      </c>
      <c r="I903" s="139"/>
      <c r="J903" s="140">
        <f>ROUND(I903*H903,2)</f>
        <v>0</v>
      </c>
      <c r="K903" s="136" t="s">
        <v>43</v>
      </c>
      <c r="L903" s="34"/>
      <c r="M903" s="141" t="s">
        <v>43</v>
      </c>
      <c r="N903" s="142" t="s">
        <v>52</v>
      </c>
      <c r="P903" s="143">
        <f>O903*H903</f>
        <v>0</v>
      </c>
      <c r="Q903" s="143">
        <v>0</v>
      </c>
      <c r="R903" s="143">
        <f>Q903*H903</f>
        <v>0</v>
      </c>
      <c r="S903" s="143">
        <v>0</v>
      </c>
      <c r="T903" s="144">
        <f>S903*H903</f>
        <v>0</v>
      </c>
      <c r="AR903" s="145" t="s">
        <v>318</v>
      </c>
      <c r="AT903" s="145" t="s">
        <v>313</v>
      </c>
      <c r="AU903" s="145" t="s">
        <v>96</v>
      </c>
      <c r="AY903" s="18" t="s">
        <v>311</v>
      </c>
      <c r="BE903" s="146">
        <f>IF(N903="základní",J903,0)</f>
        <v>0</v>
      </c>
      <c r="BF903" s="146">
        <f>IF(N903="snížená",J903,0)</f>
        <v>0</v>
      </c>
      <c r="BG903" s="146">
        <f>IF(N903="zákl. přenesená",J903,0)</f>
        <v>0</v>
      </c>
      <c r="BH903" s="146">
        <f>IF(N903="sníž. přenesená",J903,0)</f>
        <v>0</v>
      </c>
      <c r="BI903" s="146">
        <f>IF(N903="nulová",J903,0)</f>
        <v>0</v>
      </c>
      <c r="BJ903" s="18" t="s">
        <v>88</v>
      </c>
      <c r="BK903" s="146">
        <f>ROUND(I903*H903,2)</f>
        <v>0</v>
      </c>
      <c r="BL903" s="18" t="s">
        <v>318</v>
      </c>
      <c r="BM903" s="145" t="s">
        <v>9471</v>
      </c>
    </row>
    <row r="904" spans="2:65" s="1" customFormat="1" ht="19.5" x14ac:dyDescent="0.2">
      <c r="B904" s="34"/>
      <c r="D904" s="152" t="s">
        <v>668</v>
      </c>
      <c r="F904" s="182" t="s">
        <v>9472</v>
      </c>
      <c r="I904" s="149"/>
      <c r="L904" s="34"/>
      <c r="M904" s="150"/>
      <c r="T904" s="55"/>
      <c r="AT904" s="18" t="s">
        <v>668</v>
      </c>
      <c r="AU904" s="18" t="s">
        <v>96</v>
      </c>
    </row>
    <row r="905" spans="2:65" s="1" customFormat="1" ht="24.2" customHeight="1" x14ac:dyDescent="0.2">
      <c r="B905" s="34"/>
      <c r="C905" s="134" t="s">
        <v>8591</v>
      </c>
      <c r="D905" s="134" t="s">
        <v>313</v>
      </c>
      <c r="E905" s="135" t="s">
        <v>9473</v>
      </c>
      <c r="F905" s="136" t="s">
        <v>9474</v>
      </c>
      <c r="G905" s="137" t="s">
        <v>2033</v>
      </c>
      <c r="H905" s="138">
        <v>2</v>
      </c>
      <c r="I905" s="139"/>
      <c r="J905" s="140">
        <f>ROUND(I905*H905,2)</f>
        <v>0</v>
      </c>
      <c r="K905" s="136" t="s">
        <v>43</v>
      </c>
      <c r="L905" s="34"/>
      <c r="M905" s="141" t="s">
        <v>43</v>
      </c>
      <c r="N905" s="142" t="s">
        <v>52</v>
      </c>
      <c r="P905" s="143">
        <f>O905*H905</f>
        <v>0</v>
      </c>
      <c r="Q905" s="143">
        <v>0</v>
      </c>
      <c r="R905" s="143">
        <f>Q905*H905</f>
        <v>0</v>
      </c>
      <c r="S905" s="143">
        <v>0</v>
      </c>
      <c r="T905" s="144">
        <f>S905*H905</f>
        <v>0</v>
      </c>
      <c r="AR905" s="145" t="s">
        <v>318</v>
      </c>
      <c r="AT905" s="145" t="s">
        <v>313</v>
      </c>
      <c r="AU905" s="145" t="s">
        <v>96</v>
      </c>
      <c r="AY905" s="18" t="s">
        <v>311</v>
      </c>
      <c r="BE905" s="146">
        <f>IF(N905="základní",J905,0)</f>
        <v>0</v>
      </c>
      <c r="BF905" s="146">
        <f>IF(N905="snížená",J905,0)</f>
        <v>0</v>
      </c>
      <c r="BG905" s="146">
        <f>IF(N905="zákl. přenesená",J905,0)</f>
        <v>0</v>
      </c>
      <c r="BH905" s="146">
        <f>IF(N905="sníž. přenesená",J905,0)</f>
        <v>0</v>
      </c>
      <c r="BI905" s="146">
        <f>IF(N905="nulová",J905,0)</f>
        <v>0</v>
      </c>
      <c r="BJ905" s="18" t="s">
        <v>88</v>
      </c>
      <c r="BK905" s="146">
        <f>ROUND(I905*H905,2)</f>
        <v>0</v>
      </c>
      <c r="BL905" s="18" t="s">
        <v>318</v>
      </c>
      <c r="BM905" s="145" t="s">
        <v>9475</v>
      </c>
    </row>
    <row r="906" spans="2:65" s="1" customFormat="1" ht="19.5" x14ac:dyDescent="0.2">
      <c r="B906" s="34"/>
      <c r="D906" s="152" t="s">
        <v>668</v>
      </c>
      <c r="F906" s="182" t="s">
        <v>9476</v>
      </c>
      <c r="I906" s="149"/>
      <c r="L906" s="34"/>
      <c r="M906" s="150"/>
      <c r="T906" s="55"/>
      <c r="AT906" s="18" t="s">
        <v>668</v>
      </c>
      <c r="AU906" s="18" t="s">
        <v>96</v>
      </c>
    </row>
    <row r="907" spans="2:65" s="1" customFormat="1" ht="24.2" customHeight="1" x14ac:dyDescent="0.2">
      <c r="B907" s="34"/>
      <c r="C907" s="134" t="s">
        <v>9477</v>
      </c>
      <c r="D907" s="134" t="s">
        <v>313</v>
      </c>
      <c r="E907" s="135" t="s">
        <v>9478</v>
      </c>
      <c r="F907" s="136" t="s">
        <v>9479</v>
      </c>
      <c r="G907" s="137" t="s">
        <v>2033</v>
      </c>
      <c r="H907" s="138">
        <v>18</v>
      </c>
      <c r="I907" s="139"/>
      <c r="J907" s="140">
        <f>ROUND(I907*H907,2)</f>
        <v>0</v>
      </c>
      <c r="K907" s="136" t="s">
        <v>43</v>
      </c>
      <c r="L907" s="34"/>
      <c r="M907" s="141" t="s">
        <v>43</v>
      </c>
      <c r="N907" s="142" t="s">
        <v>52</v>
      </c>
      <c r="P907" s="143">
        <f>O907*H907</f>
        <v>0</v>
      </c>
      <c r="Q907" s="143">
        <v>0</v>
      </c>
      <c r="R907" s="143">
        <f>Q907*H907</f>
        <v>0</v>
      </c>
      <c r="S907" s="143">
        <v>0</v>
      </c>
      <c r="T907" s="144">
        <f>S907*H907</f>
        <v>0</v>
      </c>
      <c r="AR907" s="145" t="s">
        <v>318</v>
      </c>
      <c r="AT907" s="145" t="s">
        <v>313</v>
      </c>
      <c r="AU907" s="145" t="s">
        <v>96</v>
      </c>
      <c r="AY907" s="18" t="s">
        <v>311</v>
      </c>
      <c r="BE907" s="146">
        <f>IF(N907="základní",J907,0)</f>
        <v>0</v>
      </c>
      <c r="BF907" s="146">
        <f>IF(N907="snížená",J907,0)</f>
        <v>0</v>
      </c>
      <c r="BG907" s="146">
        <f>IF(N907="zákl. přenesená",J907,0)</f>
        <v>0</v>
      </c>
      <c r="BH907" s="146">
        <f>IF(N907="sníž. přenesená",J907,0)</f>
        <v>0</v>
      </c>
      <c r="BI907" s="146">
        <f>IF(N907="nulová",J907,0)</f>
        <v>0</v>
      </c>
      <c r="BJ907" s="18" t="s">
        <v>88</v>
      </c>
      <c r="BK907" s="146">
        <f>ROUND(I907*H907,2)</f>
        <v>0</v>
      </c>
      <c r="BL907" s="18" t="s">
        <v>318</v>
      </c>
      <c r="BM907" s="145" t="s">
        <v>9480</v>
      </c>
    </row>
    <row r="908" spans="2:65" s="1" customFormat="1" ht="19.5" x14ac:dyDescent="0.2">
      <c r="B908" s="34"/>
      <c r="D908" s="152" t="s">
        <v>668</v>
      </c>
      <c r="F908" s="182" t="s">
        <v>9481</v>
      </c>
      <c r="I908" s="149"/>
      <c r="L908" s="34"/>
      <c r="M908" s="150"/>
      <c r="T908" s="55"/>
      <c r="AT908" s="18" t="s">
        <v>668</v>
      </c>
      <c r="AU908" s="18" t="s">
        <v>96</v>
      </c>
    </row>
    <row r="909" spans="2:65" s="1" customFormat="1" ht="24.2" customHeight="1" x14ac:dyDescent="0.2">
      <c r="B909" s="34"/>
      <c r="C909" s="134" t="s">
        <v>8595</v>
      </c>
      <c r="D909" s="134" t="s">
        <v>313</v>
      </c>
      <c r="E909" s="135" t="s">
        <v>9482</v>
      </c>
      <c r="F909" s="136" t="s">
        <v>9483</v>
      </c>
      <c r="G909" s="137" t="s">
        <v>2033</v>
      </c>
      <c r="H909" s="138">
        <v>3</v>
      </c>
      <c r="I909" s="139"/>
      <c r="J909" s="140">
        <f>ROUND(I909*H909,2)</f>
        <v>0</v>
      </c>
      <c r="K909" s="136" t="s">
        <v>43</v>
      </c>
      <c r="L909" s="34"/>
      <c r="M909" s="141" t="s">
        <v>43</v>
      </c>
      <c r="N909" s="142" t="s">
        <v>52</v>
      </c>
      <c r="P909" s="143">
        <f>O909*H909</f>
        <v>0</v>
      </c>
      <c r="Q909" s="143">
        <v>0</v>
      </c>
      <c r="R909" s="143">
        <f>Q909*H909</f>
        <v>0</v>
      </c>
      <c r="S909" s="143">
        <v>0</v>
      </c>
      <c r="T909" s="144">
        <f>S909*H909</f>
        <v>0</v>
      </c>
      <c r="AR909" s="145" t="s">
        <v>318</v>
      </c>
      <c r="AT909" s="145" t="s">
        <v>313</v>
      </c>
      <c r="AU909" s="145" t="s">
        <v>96</v>
      </c>
      <c r="AY909" s="18" t="s">
        <v>311</v>
      </c>
      <c r="BE909" s="146">
        <f>IF(N909="základní",J909,0)</f>
        <v>0</v>
      </c>
      <c r="BF909" s="146">
        <f>IF(N909="snížená",J909,0)</f>
        <v>0</v>
      </c>
      <c r="BG909" s="146">
        <f>IF(N909="zákl. přenesená",J909,0)</f>
        <v>0</v>
      </c>
      <c r="BH909" s="146">
        <f>IF(N909="sníž. přenesená",J909,0)</f>
        <v>0</v>
      </c>
      <c r="BI909" s="146">
        <f>IF(N909="nulová",J909,0)</f>
        <v>0</v>
      </c>
      <c r="BJ909" s="18" t="s">
        <v>88</v>
      </c>
      <c r="BK909" s="146">
        <f>ROUND(I909*H909,2)</f>
        <v>0</v>
      </c>
      <c r="BL909" s="18" t="s">
        <v>318</v>
      </c>
      <c r="BM909" s="145" t="s">
        <v>9484</v>
      </c>
    </row>
    <row r="910" spans="2:65" s="1" customFormat="1" ht="19.5" x14ac:dyDescent="0.2">
      <c r="B910" s="34"/>
      <c r="D910" s="152" t="s">
        <v>668</v>
      </c>
      <c r="F910" s="182" t="s">
        <v>9485</v>
      </c>
      <c r="I910" s="149"/>
      <c r="L910" s="34"/>
      <c r="M910" s="150"/>
      <c r="T910" s="55"/>
      <c r="AT910" s="18" t="s">
        <v>668</v>
      </c>
      <c r="AU910" s="18" t="s">
        <v>96</v>
      </c>
    </row>
    <row r="911" spans="2:65" s="1" customFormat="1" ht="24.2" customHeight="1" x14ac:dyDescent="0.2">
      <c r="B911" s="34"/>
      <c r="C911" s="134" t="s">
        <v>9486</v>
      </c>
      <c r="D911" s="134" t="s">
        <v>313</v>
      </c>
      <c r="E911" s="135" t="s">
        <v>9487</v>
      </c>
      <c r="F911" s="136" t="s">
        <v>8161</v>
      </c>
      <c r="G911" s="137" t="s">
        <v>2033</v>
      </c>
      <c r="H911" s="138">
        <v>4</v>
      </c>
      <c r="I911" s="139"/>
      <c r="J911" s="140">
        <f>ROUND(I911*H911,2)</f>
        <v>0</v>
      </c>
      <c r="K911" s="136" t="s">
        <v>43</v>
      </c>
      <c r="L911" s="34"/>
      <c r="M911" s="141" t="s">
        <v>43</v>
      </c>
      <c r="N911" s="142" t="s">
        <v>52</v>
      </c>
      <c r="P911" s="143">
        <f>O911*H911</f>
        <v>0</v>
      </c>
      <c r="Q911" s="143">
        <v>0</v>
      </c>
      <c r="R911" s="143">
        <f>Q911*H911</f>
        <v>0</v>
      </c>
      <c r="S911" s="143">
        <v>0</v>
      </c>
      <c r="T911" s="144">
        <f>S911*H911</f>
        <v>0</v>
      </c>
      <c r="AR911" s="145" t="s">
        <v>318</v>
      </c>
      <c r="AT911" s="145" t="s">
        <v>313</v>
      </c>
      <c r="AU911" s="145" t="s">
        <v>96</v>
      </c>
      <c r="AY911" s="18" t="s">
        <v>311</v>
      </c>
      <c r="BE911" s="146">
        <f>IF(N911="základní",J911,0)</f>
        <v>0</v>
      </c>
      <c r="BF911" s="146">
        <f>IF(N911="snížená",J911,0)</f>
        <v>0</v>
      </c>
      <c r="BG911" s="146">
        <f>IF(N911="zákl. přenesená",J911,0)</f>
        <v>0</v>
      </c>
      <c r="BH911" s="146">
        <f>IF(N911="sníž. přenesená",J911,0)</f>
        <v>0</v>
      </c>
      <c r="BI911" s="146">
        <f>IF(N911="nulová",J911,0)</f>
        <v>0</v>
      </c>
      <c r="BJ911" s="18" t="s">
        <v>88</v>
      </c>
      <c r="BK911" s="146">
        <f>ROUND(I911*H911,2)</f>
        <v>0</v>
      </c>
      <c r="BL911" s="18" t="s">
        <v>318</v>
      </c>
      <c r="BM911" s="145" t="s">
        <v>9488</v>
      </c>
    </row>
    <row r="912" spans="2:65" s="1" customFormat="1" ht="24.2" customHeight="1" x14ac:dyDescent="0.2">
      <c r="B912" s="34"/>
      <c r="C912" s="134" t="s">
        <v>8598</v>
      </c>
      <c r="D912" s="134" t="s">
        <v>313</v>
      </c>
      <c r="E912" s="135" t="s">
        <v>9489</v>
      </c>
      <c r="F912" s="136" t="s">
        <v>8273</v>
      </c>
      <c r="G912" s="137" t="s">
        <v>2033</v>
      </c>
      <c r="H912" s="138">
        <v>1</v>
      </c>
      <c r="I912" s="139"/>
      <c r="J912" s="140">
        <f>ROUND(I912*H912,2)</f>
        <v>0</v>
      </c>
      <c r="K912" s="136" t="s">
        <v>43</v>
      </c>
      <c r="L912" s="34"/>
      <c r="M912" s="141" t="s">
        <v>43</v>
      </c>
      <c r="N912" s="142" t="s">
        <v>52</v>
      </c>
      <c r="P912" s="143">
        <f>O912*H912</f>
        <v>0</v>
      </c>
      <c r="Q912" s="143">
        <v>0</v>
      </c>
      <c r="R912" s="143">
        <f>Q912*H912</f>
        <v>0</v>
      </c>
      <c r="S912" s="143">
        <v>0</v>
      </c>
      <c r="T912" s="144">
        <f>S912*H912</f>
        <v>0</v>
      </c>
      <c r="AR912" s="145" t="s">
        <v>318</v>
      </c>
      <c r="AT912" s="145" t="s">
        <v>313</v>
      </c>
      <c r="AU912" s="145" t="s">
        <v>96</v>
      </c>
      <c r="AY912" s="18" t="s">
        <v>311</v>
      </c>
      <c r="BE912" s="146">
        <f>IF(N912="základní",J912,0)</f>
        <v>0</v>
      </c>
      <c r="BF912" s="146">
        <f>IF(N912="snížená",J912,0)</f>
        <v>0</v>
      </c>
      <c r="BG912" s="146">
        <f>IF(N912="zákl. přenesená",J912,0)</f>
        <v>0</v>
      </c>
      <c r="BH912" s="146">
        <f>IF(N912="sníž. přenesená",J912,0)</f>
        <v>0</v>
      </c>
      <c r="BI912" s="146">
        <f>IF(N912="nulová",J912,0)</f>
        <v>0</v>
      </c>
      <c r="BJ912" s="18" t="s">
        <v>88</v>
      </c>
      <c r="BK912" s="146">
        <f>ROUND(I912*H912,2)</f>
        <v>0</v>
      </c>
      <c r="BL912" s="18" t="s">
        <v>318</v>
      </c>
      <c r="BM912" s="145" t="s">
        <v>9490</v>
      </c>
    </row>
    <row r="913" spans="2:65" s="1" customFormat="1" ht="24.2" customHeight="1" x14ac:dyDescent="0.2">
      <c r="B913" s="34"/>
      <c r="C913" s="134" t="s">
        <v>9491</v>
      </c>
      <c r="D913" s="134" t="s">
        <v>313</v>
      </c>
      <c r="E913" s="135" t="s">
        <v>9492</v>
      </c>
      <c r="F913" s="136" t="s">
        <v>8163</v>
      </c>
      <c r="G913" s="137" t="s">
        <v>2033</v>
      </c>
      <c r="H913" s="138">
        <v>5</v>
      </c>
      <c r="I913" s="139"/>
      <c r="J913" s="140">
        <f>ROUND(I913*H913,2)</f>
        <v>0</v>
      </c>
      <c r="K913" s="136" t="s">
        <v>43</v>
      </c>
      <c r="L913" s="34"/>
      <c r="M913" s="141" t="s">
        <v>43</v>
      </c>
      <c r="N913" s="142" t="s">
        <v>52</v>
      </c>
      <c r="P913" s="143">
        <f>O913*H913</f>
        <v>0</v>
      </c>
      <c r="Q913" s="143">
        <v>0</v>
      </c>
      <c r="R913" s="143">
        <f>Q913*H913</f>
        <v>0</v>
      </c>
      <c r="S913" s="143">
        <v>0</v>
      </c>
      <c r="T913" s="144">
        <f>S913*H913</f>
        <v>0</v>
      </c>
      <c r="AR913" s="145" t="s">
        <v>318</v>
      </c>
      <c r="AT913" s="145" t="s">
        <v>313</v>
      </c>
      <c r="AU913" s="145" t="s">
        <v>96</v>
      </c>
      <c r="AY913" s="18" t="s">
        <v>311</v>
      </c>
      <c r="BE913" s="146">
        <f>IF(N913="základní",J913,0)</f>
        <v>0</v>
      </c>
      <c r="BF913" s="146">
        <f>IF(N913="snížená",J913,0)</f>
        <v>0</v>
      </c>
      <c r="BG913" s="146">
        <f>IF(N913="zákl. přenesená",J913,0)</f>
        <v>0</v>
      </c>
      <c r="BH913" s="146">
        <f>IF(N913="sníž. přenesená",J913,0)</f>
        <v>0</v>
      </c>
      <c r="BI913" s="146">
        <f>IF(N913="nulová",J913,0)</f>
        <v>0</v>
      </c>
      <c r="BJ913" s="18" t="s">
        <v>88</v>
      </c>
      <c r="BK913" s="146">
        <f>ROUND(I913*H913,2)</f>
        <v>0</v>
      </c>
      <c r="BL913" s="18" t="s">
        <v>318</v>
      </c>
      <c r="BM913" s="145" t="s">
        <v>9493</v>
      </c>
    </row>
    <row r="914" spans="2:65" s="1" customFormat="1" ht="24.2" customHeight="1" x14ac:dyDescent="0.2">
      <c r="B914" s="34"/>
      <c r="C914" s="134" t="s">
        <v>8602</v>
      </c>
      <c r="D914" s="134" t="s">
        <v>313</v>
      </c>
      <c r="E914" s="135" t="s">
        <v>9494</v>
      </c>
      <c r="F914" s="136" t="s">
        <v>9495</v>
      </c>
      <c r="G914" s="137" t="s">
        <v>2033</v>
      </c>
      <c r="H914" s="138">
        <v>1</v>
      </c>
      <c r="I914" s="139"/>
      <c r="J914" s="140">
        <f>ROUND(I914*H914,2)</f>
        <v>0</v>
      </c>
      <c r="K914" s="136" t="s">
        <v>43</v>
      </c>
      <c r="L914" s="34"/>
      <c r="M914" s="141" t="s">
        <v>43</v>
      </c>
      <c r="N914" s="142" t="s">
        <v>52</v>
      </c>
      <c r="P914" s="143">
        <f>O914*H914</f>
        <v>0</v>
      </c>
      <c r="Q914" s="143">
        <v>0</v>
      </c>
      <c r="R914" s="143">
        <f>Q914*H914</f>
        <v>0</v>
      </c>
      <c r="S914" s="143">
        <v>0</v>
      </c>
      <c r="T914" s="144">
        <f>S914*H914</f>
        <v>0</v>
      </c>
      <c r="AR914" s="145" t="s">
        <v>318</v>
      </c>
      <c r="AT914" s="145" t="s">
        <v>313</v>
      </c>
      <c r="AU914" s="145" t="s">
        <v>96</v>
      </c>
      <c r="AY914" s="18" t="s">
        <v>311</v>
      </c>
      <c r="BE914" s="146">
        <f>IF(N914="základní",J914,0)</f>
        <v>0</v>
      </c>
      <c r="BF914" s="146">
        <f>IF(N914="snížená",J914,0)</f>
        <v>0</v>
      </c>
      <c r="BG914" s="146">
        <f>IF(N914="zákl. přenesená",J914,0)</f>
        <v>0</v>
      </c>
      <c r="BH914" s="146">
        <f>IF(N914="sníž. přenesená",J914,0)</f>
        <v>0</v>
      </c>
      <c r="BI914" s="146">
        <f>IF(N914="nulová",J914,0)</f>
        <v>0</v>
      </c>
      <c r="BJ914" s="18" t="s">
        <v>88</v>
      </c>
      <c r="BK914" s="146">
        <f>ROUND(I914*H914,2)</f>
        <v>0</v>
      </c>
      <c r="BL914" s="18" t="s">
        <v>318</v>
      </c>
      <c r="BM914" s="145" t="s">
        <v>9496</v>
      </c>
    </row>
    <row r="915" spans="2:65" s="11" customFormat="1" ht="20.85" customHeight="1" x14ac:dyDescent="0.2">
      <c r="B915" s="122"/>
      <c r="D915" s="123" t="s">
        <v>80</v>
      </c>
      <c r="E915" s="132" t="s">
        <v>8275</v>
      </c>
      <c r="F915" s="132" t="s">
        <v>8276</v>
      </c>
      <c r="I915" s="125"/>
      <c r="J915" s="133">
        <f>BK915</f>
        <v>0</v>
      </c>
      <c r="L915" s="122"/>
      <c r="M915" s="127"/>
      <c r="P915" s="128">
        <f>SUM(P916:P945)</f>
        <v>0</v>
      </c>
      <c r="R915" s="128">
        <f>SUM(R916:R945)</f>
        <v>0</v>
      </c>
      <c r="T915" s="129">
        <f>SUM(T916:T945)</f>
        <v>0</v>
      </c>
      <c r="AR915" s="123" t="s">
        <v>88</v>
      </c>
      <c r="AT915" s="130" t="s">
        <v>80</v>
      </c>
      <c r="AU915" s="130" t="s">
        <v>90</v>
      </c>
      <c r="AY915" s="123" t="s">
        <v>311</v>
      </c>
      <c r="BK915" s="131">
        <f>SUM(BK916:BK945)</f>
        <v>0</v>
      </c>
    </row>
    <row r="916" spans="2:65" s="1" customFormat="1" ht="16.5" customHeight="1" x14ac:dyDescent="0.2">
      <c r="B916" s="34"/>
      <c r="C916" s="134" t="s">
        <v>9497</v>
      </c>
      <c r="D916" s="134" t="s">
        <v>313</v>
      </c>
      <c r="E916" s="135" t="s">
        <v>9498</v>
      </c>
      <c r="F916" s="136" t="s">
        <v>8200</v>
      </c>
      <c r="G916" s="137" t="s">
        <v>2199</v>
      </c>
      <c r="H916" s="138">
        <v>8</v>
      </c>
      <c r="I916" s="139"/>
      <c r="J916" s="140">
        <f t="shared" ref="J916:J940" si="210">ROUND(I916*H916,2)</f>
        <v>0</v>
      </c>
      <c r="K916" s="136" t="s">
        <v>43</v>
      </c>
      <c r="L916" s="34"/>
      <c r="M916" s="141" t="s">
        <v>43</v>
      </c>
      <c r="N916" s="142" t="s">
        <v>52</v>
      </c>
      <c r="P916" s="143">
        <f t="shared" ref="P916:P940" si="211">O916*H916</f>
        <v>0</v>
      </c>
      <c r="Q916" s="143">
        <v>0</v>
      </c>
      <c r="R916" s="143">
        <f t="shared" ref="R916:R940" si="212">Q916*H916</f>
        <v>0</v>
      </c>
      <c r="S916" s="143">
        <v>0</v>
      </c>
      <c r="T916" s="144">
        <f t="shared" ref="T916:T940" si="213">S916*H916</f>
        <v>0</v>
      </c>
      <c r="AR916" s="145" t="s">
        <v>318</v>
      </c>
      <c r="AT916" s="145" t="s">
        <v>313</v>
      </c>
      <c r="AU916" s="145" t="s">
        <v>96</v>
      </c>
      <c r="AY916" s="18" t="s">
        <v>311</v>
      </c>
      <c r="BE916" s="146">
        <f t="shared" ref="BE916:BE940" si="214">IF(N916="základní",J916,0)</f>
        <v>0</v>
      </c>
      <c r="BF916" s="146">
        <f t="shared" ref="BF916:BF940" si="215">IF(N916="snížená",J916,0)</f>
        <v>0</v>
      </c>
      <c r="BG916" s="146">
        <f t="shared" ref="BG916:BG940" si="216">IF(N916="zákl. přenesená",J916,0)</f>
        <v>0</v>
      </c>
      <c r="BH916" s="146">
        <f t="shared" ref="BH916:BH940" si="217">IF(N916="sníž. přenesená",J916,0)</f>
        <v>0</v>
      </c>
      <c r="BI916" s="146">
        <f t="shared" ref="BI916:BI940" si="218">IF(N916="nulová",J916,0)</f>
        <v>0</v>
      </c>
      <c r="BJ916" s="18" t="s">
        <v>88</v>
      </c>
      <c r="BK916" s="146">
        <f t="shared" ref="BK916:BK940" si="219">ROUND(I916*H916,2)</f>
        <v>0</v>
      </c>
      <c r="BL916" s="18" t="s">
        <v>318</v>
      </c>
      <c r="BM916" s="145" t="s">
        <v>9499</v>
      </c>
    </row>
    <row r="917" spans="2:65" s="1" customFormat="1" ht="16.5" customHeight="1" x14ac:dyDescent="0.2">
      <c r="B917" s="34"/>
      <c r="C917" s="134" t="s">
        <v>8606</v>
      </c>
      <c r="D917" s="134" t="s">
        <v>313</v>
      </c>
      <c r="E917" s="135" t="s">
        <v>9500</v>
      </c>
      <c r="F917" s="136" t="s">
        <v>8097</v>
      </c>
      <c r="G917" s="137" t="s">
        <v>2199</v>
      </c>
      <c r="H917" s="138">
        <v>80</v>
      </c>
      <c r="I917" s="139"/>
      <c r="J917" s="140">
        <f t="shared" si="210"/>
        <v>0</v>
      </c>
      <c r="K917" s="136" t="s">
        <v>43</v>
      </c>
      <c r="L917" s="34"/>
      <c r="M917" s="141" t="s">
        <v>43</v>
      </c>
      <c r="N917" s="142" t="s">
        <v>52</v>
      </c>
      <c r="P917" s="143">
        <f t="shared" si="211"/>
        <v>0</v>
      </c>
      <c r="Q917" s="143">
        <v>0</v>
      </c>
      <c r="R917" s="143">
        <f t="shared" si="212"/>
        <v>0</v>
      </c>
      <c r="S917" s="143">
        <v>0</v>
      </c>
      <c r="T917" s="144">
        <f t="shared" si="213"/>
        <v>0</v>
      </c>
      <c r="AR917" s="145" t="s">
        <v>318</v>
      </c>
      <c r="AT917" s="145" t="s">
        <v>313</v>
      </c>
      <c r="AU917" s="145" t="s">
        <v>96</v>
      </c>
      <c r="AY917" s="18" t="s">
        <v>311</v>
      </c>
      <c r="BE917" s="146">
        <f t="shared" si="214"/>
        <v>0</v>
      </c>
      <c r="BF917" s="146">
        <f t="shared" si="215"/>
        <v>0</v>
      </c>
      <c r="BG917" s="146">
        <f t="shared" si="216"/>
        <v>0</v>
      </c>
      <c r="BH917" s="146">
        <f t="shared" si="217"/>
        <v>0</v>
      </c>
      <c r="BI917" s="146">
        <f t="shared" si="218"/>
        <v>0</v>
      </c>
      <c r="BJ917" s="18" t="s">
        <v>88</v>
      </c>
      <c r="BK917" s="146">
        <f t="shared" si="219"/>
        <v>0</v>
      </c>
      <c r="BL917" s="18" t="s">
        <v>318</v>
      </c>
      <c r="BM917" s="145" t="s">
        <v>9501</v>
      </c>
    </row>
    <row r="918" spans="2:65" s="1" customFormat="1" ht="16.5" customHeight="1" x14ac:dyDescent="0.2">
      <c r="B918" s="34"/>
      <c r="C918" s="134" t="s">
        <v>9502</v>
      </c>
      <c r="D918" s="134" t="s">
        <v>313</v>
      </c>
      <c r="E918" s="135" t="s">
        <v>9503</v>
      </c>
      <c r="F918" s="136" t="s">
        <v>9504</v>
      </c>
      <c r="G918" s="137" t="s">
        <v>2199</v>
      </c>
      <c r="H918" s="138">
        <v>2</v>
      </c>
      <c r="I918" s="139"/>
      <c r="J918" s="140">
        <f t="shared" si="210"/>
        <v>0</v>
      </c>
      <c r="K918" s="136" t="s">
        <v>43</v>
      </c>
      <c r="L918" s="34"/>
      <c r="M918" s="141" t="s">
        <v>43</v>
      </c>
      <c r="N918" s="142" t="s">
        <v>52</v>
      </c>
      <c r="P918" s="143">
        <f t="shared" si="211"/>
        <v>0</v>
      </c>
      <c r="Q918" s="143">
        <v>0</v>
      </c>
      <c r="R918" s="143">
        <f t="shared" si="212"/>
        <v>0</v>
      </c>
      <c r="S918" s="143">
        <v>0</v>
      </c>
      <c r="T918" s="144">
        <f t="shared" si="213"/>
        <v>0</v>
      </c>
      <c r="AR918" s="145" t="s">
        <v>318</v>
      </c>
      <c r="AT918" s="145" t="s">
        <v>313</v>
      </c>
      <c r="AU918" s="145" t="s">
        <v>96</v>
      </c>
      <c r="AY918" s="18" t="s">
        <v>311</v>
      </c>
      <c r="BE918" s="146">
        <f t="shared" si="214"/>
        <v>0</v>
      </c>
      <c r="BF918" s="146">
        <f t="shared" si="215"/>
        <v>0</v>
      </c>
      <c r="BG918" s="146">
        <f t="shared" si="216"/>
        <v>0</v>
      </c>
      <c r="BH918" s="146">
        <f t="shared" si="217"/>
        <v>0</v>
      </c>
      <c r="BI918" s="146">
        <f t="shared" si="218"/>
        <v>0</v>
      </c>
      <c r="BJ918" s="18" t="s">
        <v>88</v>
      </c>
      <c r="BK918" s="146">
        <f t="shared" si="219"/>
        <v>0</v>
      </c>
      <c r="BL918" s="18" t="s">
        <v>318</v>
      </c>
      <c r="BM918" s="145" t="s">
        <v>9505</v>
      </c>
    </row>
    <row r="919" spans="2:65" s="1" customFormat="1" ht="21.75" customHeight="1" x14ac:dyDescent="0.2">
      <c r="B919" s="34"/>
      <c r="C919" s="134" t="s">
        <v>8610</v>
      </c>
      <c r="D919" s="134" t="s">
        <v>313</v>
      </c>
      <c r="E919" s="135" t="s">
        <v>9506</v>
      </c>
      <c r="F919" s="136" t="s">
        <v>8103</v>
      </c>
      <c r="G919" s="137" t="s">
        <v>2109</v>
      </c>
      <c r="H919" s="138">
        <v>28</v>
      </c>
      <c r="I919" s="139"/>
      <c r="J919" s="140">
        <f t="shared" si="210"/>
        <v>0</v>
      </c>
      <c r="K919" s="136" t="s">
        <v>43</v>
      </c>
      <c r="L919" s="34"/>
      <c r="M919" s="141" t="s">
        <v>43</v>
      </c>
      <c r="N919" s="142" t="s">
        <v>52</v>
      </c>
      <c r="P919" s="143">
        <f t="shared" si="211"/>
        <v>0</v>
      </c>
      <c r="Q919" s="143">
        <v>0</v>
      </c>
      <c r="R919" s="143">
        <f t="shared" si="212"/>
        <v>0</v>
      </c>
      <c r="S919" s="143">
        <v>0</v>
      </c>
      <c r="T919" s="144">
        <f t="shared" si="213"/>
        <v>0</v>
      </c>
      <c r="AR919" s="145" t="s">
        <v>318</v>
      </c>
      <c r="AT919" s="145" t="s">
        <v>313</v>
      </c>
      <c r="AU919" s="145" t="s">
        <v>96</v>
      </c>
      <c r="AY919" s="18" t="s">
        <v>311</v>
      </c>
      <c r="BE919" s="146">
        <f t="shared" si="214"/>
        <v>0</v>
      </c>
      <c r="BF919" s="146">
        <f t="shared" si="215"/>
        <v>0</v>
      </c>
      <c r="BG919" s="146">
        <f t="shared" si="216"/>
        <v>0</v>
      </c>
      <c r="BH919" s="146">
        <f t="shared" si="217"/>
        <v>0</v>
      </c>
      <c r="BI919" s="146">
        <f t="shared" si="218"/>
        <v>0</v>
      </c>
      <c r="BJ919" s="18" t="s">
        <v>88</v>
      </c>
      <c r="BK919" s="146">
        <f t="shared" si="219"/>
        <v>0</v>
      </c>
      <c r="BL919" s="18" t="s">
        <v>318</v>
      </c>
      <c r="BM919" s="145" t="s">
        <v>9507</v>
      </c>
    </row>
    <row r="920" spans="2:65" s="1" customFormat="1" ht="21.75" customHeight="1" x14ac:dyDescent="0.2">
      <c r="B920" s="34"/>
      <c r="C920" s="134" t="s">
        <v>9508</v>
      </c>
      <c r="D920" s="134" t="s">
        <v>313</v>
      </c>
      <c r="E920" s="135" t="s">
        <v>9509</v>
      </c>
      <c r="F920" s="136" t="s">
        <v>8206</v>
      </c>
      <c r="G920" s="137" t="s">
        <v>2109</v>
      </c>
      <c r="H920" s="138">
        <v>1</v>
      </c>
      <c r="I920" s="139"/>
      <c r="J920" s="140">
        <f t="shared" si="210"/>
        <v>0</v>
      </c>
      <c r="K920" s="136" t="s">
        <v>43</v>
      </c>
      <c r="L920" s="34"/>
      <c r="M920" s="141" t="s">
        <v>43</v>
      </c>
      <c r="N920" s="142" t="s">
        <v>52</v>
      </c>
      <c r="P920" s="143">
        <f t="shared" si="211"/>
        <v>0</v>
      </c>
      <c r="Q920" s="143">
        <v>0</v>
      </c>
      <c r="R920" s="143">
        <f t="shared" si="212"/>
        <v>0</v>
      </c>
      <c r="S920" s="143">
        <v>0</v>
      </c>
      <c r="T920" s="144">
        <f t="shared" si="213"/>
        <v>0</v>
      </c>
      <c r="AR920" s="145" t="s">
        <v>318</v>
      </c>
      <c r="AT920" s="145" t="s">
        <v>313</v>
      </c>
      <c r="AU920" s="145" t="s">
        <v>96</v>
      </c>
      <c r="AY920" s="18" t="s">
        <v>311</v>
      </c>
      <c r="BE920" s="146">
        <f t="shared" si="214"/>
        <v>0</v>
      </c>
      <c r="BF920" s="146">
        <f t="shared" si="215"/>
        <v>0</v>
      </c>
      <c r="BG920" s="146">
        <f t="shared" si="216"/>
        <v>0</v>
      </c>
      <c r="BH920" s="146">
        <f t="shared" si="217"/>
        <v>0</v>
      </c>
      <c r="BI920" s="146">
        <f t="shared" si="218"/>
        <v>0</v>
      </c>
      <c r="BJ920" s="18" t="s">
        <v>88</v>
      </c>
      <c r="BK920" s="146">
        <f t="shared" si="219"/>
        <v>0</v>
      </c>
      <c r="BL920" s="18" t="s">
        <v>318</v>
      </c>
      <c r="BM920" s="145" t="s">
        <v>9510</v>
      </c>
    </row>
    <row r="921" spans="2:65" s="1" customFormat="1" ht="16.5" customHeight="1" x14ac:dyDescent="0.2">
      <c r="B921" s="34"/>
      <c r="C921" s="134" t="s">
        <v>8614</v>
      </c>
      <c r="D921" s="134" t="s">
        <v>313</v>
      </c>
      <c r="E921" s="135" t="s">
        <v>9511</v>
      </c>
      <c r="F921" s="136" t="s">
        <v>9371</v>
      </c>
      <c r="G921" s="137" t="s">
        <v>2109</v>
      </c>
      <c r="H921" s="138">
        <v>8</v>
      </c>
      <c r="I921" s="139"/>
      <c r="J921" s="140">
        <f t="shared" si="210"/>
        <v>0</v>
      </c>
      <c r="K921" s="136" t="s">
        <v>43</v>
      </c>
      <c r="L921" s="34"/>
      <c r="M921" s="141" t="s">
        <v>43</v>
      </c>
      <c r="N921" s="142" t="s">
        <v>52</v>
      </c>
      <c r="P921" s="143">
        <f t="shared" si="211"/>
        <v>0</v>
      </c>
      <c r="Q921" s="143">
        <v>0</v>
      </c>
      <c r="R921" s="143">
        <f t="shared" si="212"/>
        <v>0</v>
      </c>
      <c r="S921" s="143">
        <v>0</v>
      </c>
      <c r="T921" s="144">
        <f t="shared" si="213"/>
        <v>0</v>
      </c>
      <c r="AR921" s="145" t="s">
        <v>318</v>
      </c>
      <c r="AT921" s="145" t="s">
        <v>313</v>
      </c>
      <c r="AU921" s="145" t="s">
        <v>96</v>
      </c>
      <c r="AY921" s="18" t="s">
        <v>311</v>
      </c>
      <c r="BE921" s="146">
        <f t="shared" si="214"/>
        <v>0</v>
      </c>
      <c r="BF921" s="146">
        <f t="shared" si="215"/>
        <v>0</v>
      </c>
      <c r="BG921" s="146">
        <f t="shared" si="216"/>
        <v>0</v>
      </c>
      <c r="BH921" s="146">
        <f t="shared" si="217"/>
        <v>0</v>
      </c>
      <c r="BI921" s="146">
        <f t="shared" si="218"/>
        <v>0</v>
      </c>
      <c r="BJ921" s="18" t="s">
        <v>88</v>
      </c>
      <c r="BK921" s="146">
        <f t="shared" si="219"/>
        <v>0</v>
      </c>
      <c r="BL921" s="18" t="s">
        <v>318</v>
      </c>
      <c r="BM921" s="145" t="s">
        <v>9512</v>
      </c>
    </row>
    <row r="922" spans="2:65" s="1" customFormat="1" ht="16.5" customHeight="1" x14ac:dyDescent="0.2">
      <c r="B922" s="34"/>
      <c r="C922" s="134" t="s">
        <v>9513</v>
      </c>
      <c r="D922" s="134" t="s">
        <v>313</v>
      </c>
      <c r="E922" s="135" t="s">
        <v>9514</v>
      </c>
      <c r="F922" s="136" t="s">
        <v>9515</v>
      </c>
      <c r="G922" s="137" t="s">
        <v>2109</v>
      </c>
      <c r="H922" s="138">
        <v>1</v>
      </c>
      <c r="I922" s="139"/>
      <c r="J922" s="140">
        <f t="shared" si="210"/>
        <v>0</v>
      </c>
      <c r="K922" s="136" t="s">
        <v>43</v>
      </c>
      <c r="L922" s="34"/>
      <c r="M922" s="141" t="s">
        <v>43</v>
      </c>
      <c r="N922" s="142" t="s">
        <v>52</v>
      </c>
      <c r="P922" s="143">
        <f t="shared" si="211"/>
        <v>0</v>
      </c>
      <c r="Q922" s="143">
        <v>0</v>
      </c>
      <c r="R922" s="143">
        <f t="shared" si="212"/>
        <v>0</v>
      </c>
      <c r="S922" s="143">
        <v>0</v>
      </c>
      <c r="T922" s="144">
        <f t="shared" si="213"/>
        <v>0</v>
      </c>
      <c r="AR922" s="145" t="s">
        <v>318</v>
      </c>
      <c r="AT922" s="145" t="s">
        <v>313</v>
      </c>
      <c r="AU922" s="145" t="s">
        <v>96</v>
      </c>
      <c r="AY922" s="18" t="s">
        <v>311</v>
      </c>
      <c r="BE922" s="146">
        <f t="shared" si="214"/>
        <v>0</v>
      </c>
      <c r="BF922" s="146">
        <f t="shared" si="215"/>
        <v>0</v>
      </c>
      <c r="BG922" s="146">
        <f t="shared" si="216"/>
        <v>0</v>
      </c>
      <c r="BH922" s="146">
        <f t="shared" si="217"/>
        <v>0</v>
      </c>
      <c r="BI922" s="146">
        <f t="shared" si="218"/>
        <v>0</v>
      </c>
      <c r="BJ922" s="18" t="s">
        <v>88</v>
      </c>
      <c r="BK922" s="146">
        <f t="shared" si="219"/>
        <v>0</v>
      </c>
      <c r="BL922" s="18" t="s">
        <v>318</v>
      </c>
      <c r="BM922" s="145" t="s">
        <v>9516</v>
      </c>
    </row>
    <row r="923" spans="2:65" s="1" customFormat="1" ht="16.5" customHeight="1" x14ac:dyDescent="0.2">
      <c r="B923" s="34"/>
      <c r="C923" s="134" t="s">
        <v>8618</v>
      </c>
      <c r="D923" s="134" t="s">
        <v>313</v>
      </c>
      <c r="E923" s="135" t="s">
        <v>9517</v>
      </c>
      <c r="F923" s="136" t="s">
        <v>8291</v>
      </c>
      <c r="G923" s="137" t="s">
        <v>2109</v>
      </c>
      <c r="H923" s="138">
        <v>3</v>
      </c>
      <c r="I923" s="139"/>
      <c r="J923" s="140">
        <f t="shared" si="210"/>
        <v>0</v>
      </c>
      <c r="K923" s="136" t="s">
        <v>43</v>
      </c>
      <c r="L923" s="34"/>
      <c r="M923" s="141" t="s">
        <v>43</v>
      </c>
      <c r="N923" s="142" t="s">
        <v>52</v>
      </c>
      <c r="P923" s="143">
        <f t="shared" si="211"/>
        <v>0</v>
      </c>
      <c r="Q923" s="143">
        <v>0</v>
      </c>
      <c r="R923" s="143">
        <f t="shared" si="212"/>
        <v>0</v>
      </c>
      <c r="S923" s="143">
        <v>0</v>
      </c>
      <c r="T923" s="144">
        <f t="shared" si="213"/>
        <v>0</v>
      </c>
      <c r="AR923" s="145" t="s">
        <v>318</v>
      </c>
      <c r="AT923" s="145" t="s">
        <v>313</v>
      </c>
      <c r="AU923" s="145" t="s">
        <v>96</v>
      </c>
      <c r="AY923" s="18" t="s">
        <v>311</v>
      </c>
      <c r="BE923" s="146">
        <f t="shared" si="214"/>
        <v>0</v>
      </c>
      <c r="BF923" s="146">
        <f t="shared" si="215"/>
        <v>0</v>
      </c>
      <c r="BG923" s="146">
        <f t="shared" si="216"/>
        <v>0</v>
      </c>
      <c r="BH923" s="146">
        <f t="shared" si="217"/>
        <v>0</v>
      </c>
      <c r="BI923" s="146">
        <f t="shared" si="218"/>
        <v>0</v>
      </c>
      <c r="BJ923" s="18" t="s">
        <v>88</v>
      </c>
      <c r="BK923" s="146">
        <f t="shared" si="219"/>
        <v>0</v>
      </c>
      <c r="BL923" s="18" t="s">
        <v>318</v>
      </c>
      <c r="BM923" s="145" t="s">
        <v>9518</v>
      </c>
    </row>
    <row r="924" spans="2:65" s="1" customFormat="1" ht="16.5" customHeight="1" x14ac:dyDescent="0.2">
      <c r="B924" s="34"/>
      <c r="C924" s="134" t="s">
        <v>9519</v>
      </c>
      <c r="D924" s="134" t="s">
        <v>313</v>
      </c>
      <c r="E924" s="135" t="s">
        <v>9520</v>
      </c>
      <c r="F924" s="136" t="s">
        <v>9381</v>
      </c>
      <c r="G924" s="137" t="s">
        <v>2109</v>
      </c>
      <c r="H924" s="138">
        <v>6</v>
      </c>
      <c r="I924" s="139"/>
      <c r="J924" s="140">
        <f t="shared" si="210"/>
        <v>0</v>
      </c>
      <c r="K924" s="136" t="s">
        <v>43</v>
      </c>
      <c r="L924" s="34"/>
      <c r="M924" s="141" t="s">
        <v>43</v>
      </c>
      <c r="N924" s="142" t="s">
        <v>52</v>
      </c>
      <c r="P924" s="143">
        <f t="shared" si="211"/>
        <v>0</v>
      </c>
      <c r="Q924" s="143">
        <v>0</v>
      </c>
      <c r="R924" s="143">
        <f t="shared" si="212"/>
        <v>0</v>
      </c>
      <c r="S924" s="143">
        <v>0</v>
      </c>
      <c r="T924" s="144">
        <f t="shared" si="213"/>
        <v>0</v>
      </c>
      <c r="AR924" s="145" t="s">
        <v>318</v>
      </c>
      <c r="AT924" s="145" t="s">
        <v>313</v>
      </c>
      <c r="AU924" s="145" t="s">
        <v>96</v>
      </c>
      <c r="AY924" s="18" t="s">
        <v>311</v>
      </c>
      <c r="BE924" s="146">
        <f t="shared" si="214"/>
        <v>0</v>
      </c>
      <c r="BF924" s="146">
        <f t="shared" si="215"/>
        <v>0</v>
      </c>
      <c r="BG924" s="146">
        <f t="shared" si="216"/>
        <v>0</v>
      </c>
      <c r="BH924" s="146">
        <f t="shared" si="217"/>
        <v>0</v>
      </c>
      <c r="BI924" s="146">
        <f t="shared" si="218"/>
        <v>0</v>
      </c>
      <c r="BJ924" s="18" t="s">
        <v>88</v>
      </c>
      <c r="BK924" s="146">
        <f t="shared" si="219"/>
        <v>0</v>
      </c>
      <c r="BL924" s="18" t="s">
        <v>318</v>
      </c>
      <c r="BM924" s="145" t="s">
        <v>9521</v>
      </c>
    </row>
    <row r="925" spans="2:65" s="1" customFormat="1" ht="16.5" customHeight="1" x14ac:dyDescent="0.2">
      <c r="B925" s="34"/>
      <c r="C925" s="134" t="s">
        <v>8620</v>
      </c>
      <c r="D925" s="134" t="s">
        <v>313</v>
      </c>
      <c r="E925" s="135" t="s">
        <v>9522</v>
      </c>
      <c r="F925" s="136" t="s">
        <v>9523</v>
      </c>
      <c r="G925" s="137" t="s">
        <v>2109</v>
      </c>
      <c r="H925" s="138">
        <v>4</v>
      </c>
      <c r="I925" s="139"/>
      <c r="J925" s="140">
        <f t="shared" si="210"/>
        <v>0</v>
      </c>
      <c r="K925" s="136" t="s">
        <v>43</v>
      </c>
      <c r="L925" s="34"/>
      <c r="M925" s="141" t="s">
        <v>43</v>
      </c>
      <c r="N925" s="142" t="s">
        <v>52</v>
      </c>
      <c r="P925" s="143">
        <f t="shared" si="211"/>
        <v>0</v>
      </c>
      <c r="Q925" s="143">
        <v>0</v>
      </c>
      <c r="R925" s="143">
        <f t="shared" si="212"/>
        <v>0</v>
      </c>
      <c r="S925" s="143">
        <v>0</v>
      </c>
      <c r="T925" s="144">
        <f t="shared" si="213"/>
        <v>0</v>
      </c>
      <c r="AR925" s="145" t="s">
        <v>318</v>
      </c>
      <c r="AT925" s="145" t="s">
        <v>313</v>
      </c>
      <c r="AU925" s="145" t="s">
        <v>96</v>
      </c>
      <c r="AY925" s="18" t="s">
        <v>311</v>
      </c>
      <c r="BE925" s="146">
        <f t="shared" si="214"/>
        <v>0</v>
      </c>
      <c r="BF925" s="146">
        <f t="shared" si="215"/>
        <v>0</v>
      </c>
      <c r="BG925" s="146">
        <f t="shared" si="216"/>
        <v>0</v>
      </c>
      <c r="BH925" s="146">
        <f t="shared" si="217"/>
        <v>0</v>
      </c>
      <c r="BI925" s="146">
        <f t="shared" si="218"/>
        <v>0</v>
      </c>
      <c r="BJ925" s="18" t="s">
        <v>88</v>
      </c>
      <c r="BK925" s="146">
        <f t="shared" si="219"/>
        <v>0</v>
      </c>
      <c r="BL925" s="18" t="s">
        <v>318</v>
      </c>
      <c r="BM925" s="145" t="s">
        <v>9524</v>
      </c>
    </row>
    <row r="926" spans="2:65" s="1" customFormat="1" ht="24.2" customHeight="1" x14ac:dyDescent="0.2">
      <c r="B926" s="34"/>
      <c r="C926" s="134" t="s">
        <v>9525</v>
      </c>
      <c r="D926" s="134" t="s">
        <v>313</v>
      </c>
      <c r="E926" s="135" t="s">
        <v>9526</v>
      </c>
      <c r="F926" s="136" t="s">
        <v>9527</v>
      </c>
      <c r="G926" s="137" t="s">
        <v>2033</v>
      </c>
      <c r="H926" s="138">
        <v>1</v>
      </c>
      <c r="I926" s="139"/>
      <c r="J926" s="140">
        <f t="shared" si="210"/>
        <v>0</v>
      </c>
      <c r="K926" s="136" t="s">
        <v>43</v>
      </c>
      <c r="L926" s="34"/>
      <c r="M926" s="141" t="s">
        <v>43</v>
      </c>
      <c r="N926" s="142" t="s">
        <v>52</v>
      </c>
      <c r="P926" s="143">
        <f t="shared" si="211"/>
        <v>0</v>
      </c>
      <c r="Q926" s="143">
        <v>0</v>
      </c>
      <c r="R926" s="143">
        <f t="shared" si="212"/>
        <v>0</v>
      </c>
      <c r="S926" s="143">
        <v>0</v>
      </c>
      <c r="T926" s="144">
        <f t="shared" si="213"/>
        <v>0</v>
      </c>
      <c r="AR926" s="145" t="s">
        <v>318</v>
      </c>
      <c r="AT926" s="145" t="s">
        <v>313</v>
      </c>
      <c r="AU926" s="145" t="s">
        <v>96</v>
      </c>
      <c r="AY926" s="18" t="s">
        <v>311</v>
      </c>
      <c r="BE926" s="146">
        <f t="shared" si="214"/>
        <v>0</v>
      </c>
      <c r="BF926" s="146">
        <f t="shared" si="215"/>
        <v>0</v>
      </c>
      <c r="BG926" s="146">
        <f t="shared" si="216"/>
        <v>0</v>
      </c>
      <c r="BH926" s="146">
        <f t="shared" si="217"/>
        <v>0</v>
      </c>
      <c r="BI926" s="146">
        <f t="shared" si="218"/>
        <v>0</v>
      </c>
      <c r="BJ926" s="18" t="s">
        <v>88</v>
      </c>
      <c r="BK926" s="146">
        <f t="shared" si="219"/>
        <v>0</v>
      </c>
      <c r="BL926" s="18" t="s">
        <v>318</v>
      </c>
      <c r="BM926" s="145" t="s">
        <v>9528</v>
      </c>
    </row>
    <row r="927" spans="2:65" s="1" customFormat="1" ht="24.2" customHeight="1" x14ac:dyDescent="0.2">
      <c r="B927" s="34"/>
      <c r="C927" s="134" t="s">
        <v>8624</v>
      </c>
      <c r="D927" s="134" t="s">
        <v>313</v>
      </c>
      <c r="E927" s="135" t="s">
        <v>9529</v>
      </c>
      <c r="F927" s="136" t="s">
        <v>9530</v>
      </c>
      <c r="G927" s="137" t="s">
        <v>2033</v>
      </c>
      <c r="H927" s="138">
        <v>1</v>
      </c>
      <c r="I927" s="139"/>
      <c r="J927" s="140">
        <f t="shared" si="210"/>
        <v>0</v>
      </c>
      <c r="K927" s="136" t="s">
        <v>43</v>
      </c>
      <c r="L927" s="34"/>
      <c r="M927" s="141" t="s">
        <v>43</v>
      </c>
      <c r="N927" s="142" t="s">
        <v>52</v>
      </c>
      <c r="P927" s="143">
        <f t="shared" si="211"/>
        <v>0</v>
      </c>
      <c r="Q927" s="143">
        <v>0</v>
      </c>
      <c r="R927" s="143">
        <f t="shared" si="212"/>
        <v>0</v>
      </c>
      <c r="S927" s="143">
        <v>0</v>
      </c>
      <c r="T927" s="144">
        <f t="shared" si="213"/>
        <v>0</v>
      </c>
      <c r="AR927" s="145" t="s">
        <v>318</v>
      </c>
      <c r="AT927" s="145" t="s">
        <v>313</v>
      </c>
      <c r="AU927" s="145" t="s">
        <v>96</v>
      </c>
      <c r="AY927" s="18" t="s">
        <v>311</v>
      </c>
      <c r="BE927" s="146">
        <f t="shared" si="214"/>
        <v>0</v>
      </c>
      <c r="BF927" s="146">
        <f t="shared" si="215"/>
        <v>0</v>
      </c>
      <c r="BG927" s="146">
        <f t="shared" si="216"/>
        <v>0</v>
      </c>
      <c r="BH927" s="146">
        <f t="shared" si="217"/>
        <v>0</v>
      </c>
      <c r="BI927" s="146">
        <f t="shared" si="218"/>
        <v>0</v>
      </c>
      <c r="BJ927" s="18" t="s">
        <v>88</v>
      </c>
      <c r="BK927" s="146">
        <f t="shared" si="219"/>
        <v>0</v>
      </c>
      <c r="BL927" s="18" t="s">
        <v>318</v>
      </c>
      <c r="BM927" s="145" t="s">
        <v>9531</v>
      </c>
    </row>
    <row r="928" spans="2:65" s="1" customFormat="1" ht="16.5" customHeight="1" x14ac:dyDescent="0.2">
      <c r="B928" s="34"/>
      <c r="C928" s="134" t="s">
        <v>9532</v>
      </c>
      <c r="D928" s="134" t="s">
        <v>313</v>
      </c>
      <c r="E928" s="135" t="s">
        <v>9533</v>
      </c>
      <c r="F928" s="136" t="s">
        <v>8140</v>
      </c>
      <c r="G928" s="137" t="s">
        <v>2033</v>
      </c>
      <c r="H928" s="138">
        <v>9</v>
      </c>
      <c r="I928" s="139"/>
      <c r="J928" s="140">
        <f t="shared" si="210"/>
        <v>0</v>
      </c>
      <c r="K928" s="136" t="s">
        <v>43</v>
      </c>
      <c r="L928" s="34"/>
      <c r="M928" s="141" t="s">
        <v>43</v>
      </c>
      <c r="N928" s="142" t="s">
        <v>52</v>
      </c>
      <c r="P928" s="143">
        <f t="shared" si="211"/>
        <v>0</v>
      </c>
      <c r="Q928" s="143">
        <v>0</v>
      </c>
      <c r="R928" s="143">
        <f t="shared" si="212"/>
        <v>0</v>
      </c>
      <c r="S928" s="143">
        <v>0</v>
      </c>
      <c r="T928" s="144">
        <f t="shared" si="213"/>
        <v>0</v>
      </c>
      <c r="AR928" s="145" t="s">
        <v>318</v>
      </c>
      <c r="AT928" s="145" t="s">
        <v>313</v>
      </c>
      <c r="AU928" s="145" t="s">
        <v>96</v>
      </c>
      <c r="AY928" s="18" t="s">
        <v>311</v>
      </c>
      <c r="BE928" s="146">
        <f t="shared" si="214"/>
        <v>0</v>
      </c>
      <c r="BF928" s="146">
        <f t="shared" si="215"/>
        <v>0</v>
      </c>
      <c r="BG928" s="146">
        <f t="shared" si="216"/>
        <v>0</v>
      </c>
      <c r="BH928" s="146">
        <f t="shared" si="217"/>
        <v>0</v>
      </c>
      <c r="BI928" s="146">
        <f t="shared" si="218"/>
        <v>0</v>
      </c>
      <c r="BJ928" s="18" t="s">
        <v>88</v>
      </c>
      <c r="BK928" s="146">
        <f t="shared" si="219"/>
        <v>0</v>
      </c>
      <c r="BL928" s="18" t="s">
        <v>318</v>
      </c>
      <c r="BM928" s="145" t="s">
        <v>9534</v>
      </c>
    </row>
    <row r="929" spans="2:65" s="1" customFormat="1" ht="21.75" customHeight="1" x14ac:dyDescent="0.2">
      <c r="B929" s="34"/>
      <c r="C929" s="134" t="s">
        <v>8627</v>
      </c>
      <c r="D929" s="134" t="s">
        <v>313</v>
      </c>
      <c r="E929" s="135" t="s">
        <v>9535</v>
      </c>
      <c r="F929" s="136" t="s">
        <v>7996</v>
      </c>
      <c r="G929" s="137" t="s">
        <v>2109</v>
      </c>
      <c r="H929" s="138">
        <v>10</v>
      </c>
      <c r="I929" s="139"/>
      <c r="J929" s="140">
        <f t="shared" si="210"/>
        <v>0</v>
      </c>
      <c r="K929" s="136" t="s">
        <v>43</v>
      </c>
      <c r="L929" s="34"/>
      <c r="M929" s="141" t="s">
        <v>43</v>
      </c>
      <c r="N929" s="142" t="s">
        <v>52</v>
      </c>
      <c r="P929" s="143">
        <f t="shared" si="211"/>
        <v>0</v>
      </c>
      <c r="Q929" s="143">
        <v>0</v>
      </c>
      <c r="R929" s="143">
        <f t="shared" si="212"/>
        <v>0</v>
      </c>
      <c r="S929" s="143">
        <v>0</v>
      </c>
      <c r="T929" s="144">
        <f t="shared" si="213"/>
        <v>0</v>
      </c>
      <c r="AR929" s="145" t="s">
        <v>318</v>
      </c>
      <c r="AT929" s="145" t="s">
        <v>313</v>
      </c>
      <c r="AU929" s="145" t="s">
        <v>96</v>
      </c>
      <c r="AY929" s="18" t="s">
        <v>311</v>
      </c>
      <c r="BE929" s="146">
        <f t="shared" si="214"/>
        <v>0</v>
      </c>
      <c r="BF929" s="146">
        <f t="shared" si="215"/>
        <v>0</v>
      </c>
      <c r="BG929" s="146">
        <f t="shared" si="216"/>
        <v>0</v>
      </c>
      <c r="BH929" s="146">
        <f t="shared" si="217"/>
        <v>0</v>
      </c>
      <c r="BI929" s="146">
        <f t="shared" si="218"/>
        <v>0</v>
      </c>
      <c r="BJ929" s="18" t="s">
        <v>88</v>
      </c>
      <c r="BK929" s="146">
        <f t="shared" si="219"/>
        <v>0</v>
      </c>
      <c r="BL929" s="18" t="s">
        <v>318</v>
      </c>
      <c r="BM929" s="145" t="s">
        <v>9536</v>
      </c>
    </row>
    <row r="930" spans="2:65" s="1" customFormat="1" ht="21.75" customHeight="1" x14ac:dyDescent="0.2">
      <c r="B930" s="34"/>
      <c r="C930" s="134" t="s">
        <v>9537</v>
      </c>
      <c r="D930" s="134" t="s">
        <v>313</v>
      </c>
      <c r="E930" s="135" t="s">
        <v>9538</v>
      </c>
      <c r="F930" s="136" t="s">
        <v>8128</v>
      </c>
      <c r="G930" s="137" t="s">
        <v>2109</v>
      </c>
      <c r="H930" s="138">
        <v>50</v>
      </c>
      <c r="I930" s="139"/>
      <c r="J930" s="140">
        <f t="shared" si="210"/>
        <v>0</v>
      </c>
      <c r="K930" s="136" t="s">
        <v>43</v>
      </c>
      <c r="L930" s="34"/>
      <c r="M930" s="141" t="s">
        <v>43</v>
      </c>
      <c r="N930" s="142" t="s">
        <v>52</v>
      </c>
      <c r="P930" s="143">
        <f t="shared" si="211"/>
        <v>0</v>
      </c>
      <c r="Q930" s="143">
        <v>0</v>
      </c>
      <c r="R930" s="143">
        <f t="shared" si="212"/>
        <v>0</v>
      </c>
      <c r="S930" s="143">
        <v>0</v>
      </c>
      <c r="T930" s="144">
        <f t="shared" si="213"/>
        <v>0</v>
      </c>
      <c r="AR930" s="145" t="s">
        <v>318</v>
      </c>
      <c r="AT930" s="145" t="s">
        <v>313</v>
      </c>
      <c r="AU930" s="145" t="s">
        <v>96</v>
      </c>
      <c r="AY930" s="18" t="s">
        <v>311</v>
      </c>
      <c r="BE930" s="146">
        <f t="shared" si="214"/>
        <v>0</v>
      </c>
      <c r="BF930" s="146">
        <f t="shared" si="215"/>
        <v>0</v>
      </c>
      <c r="BG930" s="146">
        <f t="shared" si="216"/>
        <v>0</v>
      </c>
      <c r="BH930" s="146">
        <f t="shared" si="217"/>
        <v>0</v>
      </c>
      <c r="BI930" s="146">
        <f t="shared" si="218"/>
        <v>0</v>
      </c>
      <c r="BJ930" s="18" t="s">
        <v>88</v>
      </c>
      <c r="BK930" s="146">
        <f t="shared" si="219"/>
        <v>0</v>
      </c>
      <c r="BL930" s="18" t="s">
        <v>318</v>
      </c>
      <c r="BM930" s="145" t="s">
        <v>9539</v>
      </c>
    </row>
    <row r="931" spans="2:65" s="1" customFormat="1" ht="21.75" customHeight="1" x14ac:dyDescent="0.2">
      <c r="B931" s="34"/>
      <c r="C931" s="134" t="s">
        <v>8630</v>
      </c>
      <c r="D931" s="134" t="s">
        <v>313</v>
      </c>
      <c r="E931" s="135" t="s">
        <v>9540</v>
      </c>
      <c r="F931" s="136" t="s">
        <v>8225</v>
      </c>
      <c r="G931" s="137" t="s">
        <v>2109</v>
      </c>
      <c r="H931" s="138">
        <v>4</v>
      </c>
      <c r="I931" s="139"/>
      <c r="J931" s="140">
        <f t="shared" si="210"/>
        <v>0</v>
      </c>
      <c r="K931" s="136" t="s">
        <v>43</v>
      </c>
      <c r="L931" s="34"/>
      <c r="M931" s="141" t="s">
        <v>43</v>
      </c>
      <c r="N931" s="142" t="s">
        <v>52</v>
      </c>
      <c r="P931" s="143">
        <f t="shared" si="211"/>
        <v>0</v>
      </c>
      <c r="Q931" s="143">
        <v>0</v>
      </c>
      <c r="R931" s="143">
        <f t="shared" si="212"/>
        <v>0</v>
      </c>
      <c r="S931" s="143">
        <v>0</v>
      </c>
      <c r="T931" s="144">
        <f t="shared" si="213"/>
        <v>0</v>
      </c>
      <c r="AR931" s="145" t="s">
        <v>318</v>
      </c>
      <c r="AT931" s="145" t="s">
        <v>313</v>
      </c>
      <c r="AU931" s="145" t="s">
        <v>96</v>
      </c>
      <c r="AY931" s="18" t="s">
        <v>311</v>
      </c>
      <c r="BE931" s="146">
        <f t="shared" si="214"/>
        <v>0</v>
      </c>
      <c r="BF931" s="146">
        <f t="shared" si="215"/>
        <v>0</v>
      </c>
      <c r="BG931" s="146">
        <f t="shared" si="216"/>
        <v>0</v>
      </c>
      <c r="BH931" s="146">
        <f t="shared" si="217"/>
        <v>0</v>
      </c>
      <c r="BI931" s="146">
        <f t="shared" si="218"/>
        <v>0</v>
      </c>
      <c r="BJ931" s="18" t="s">
        <v>88</v>
      </c>
      <c r="BK931" s="146">
        <f t="shared" si="219"/>
        <v>0</v>
      </c>
      <c r="BL931" s="18" t="s">
        <v>318</v>
      </c>
      <c r="BM931" s="145" t="s">
        <v>9541</v>
      </c>
    </row>
    <row r="932" spans="2:65" s="1" customFormat="1" ht="21.75" customHeight="1" x14ac:dyDescent="0.2">
      <c r="B932" s="34"/>
      <c r="C932" s="134" t="s">
        <v>9542</v>
      </c>
      <c r="D932" s="134" t="s">
        <v>313</v>
      </c>
      <c r="E932" s="135" t="s">
        <v>9543</v>
      </c>
      <c r="F932" s="136" t="s">
        <v>8435</v>
      </c>
      <c r="G932" s="137" t="s">
        <v>2109</v>
      </c>
      <c r="H932" s="138">
        <v>4</v>
      </c>
      <c r="I932" s="139"/>
      <c r="J932" s="140">
        <f t="shared" si="210"/>
        <v>0</v>
      </c>
      <c r="K932" s="136" t="s">
        <v>43</v>
      </c>
      <c r="L932" s="34"/>
      <c r="M932" s="141" t="s">
        <v>43</v>
      </c>
      <c r="N932" s="142" t="s">
        <v>52</v>
      </c>
      <c r="P932" s="143">
        <f t="shared" si="211"/>
        <v>0</v>
      </c>
      <c r="Q932" s="143">
        <v>0</v>
      </c>
      <c r="R932" s="143">
        <f t="shared" si="212"/>
        <v>0</v>
      </c>
      <c r="S932" s="143">
        <v>0</v>
      </c>
      <c r="T932" s="144">
        <f t="shared" si="213"/>
        <v>0</v>
      </c>
      <c r="AR932" s="145" t="s">
        <v>318</v>
      </c>
      <c r="AT932" s="145" t="s">
        <v>313</v>
      </c>
      <c r="AU932" s="145" t="s">
        <v>96</v>
      </c>
      <c r="AY932" s="18" t="s">
        <v>311</v>
      </c>
      <c r="BE932" s="146">
        <f t="shared" si="214"/>
        <v>0</v>
      </c>
      <c r="BF932" s="146">
        <f t="shared" si="215"/>
        <v>0</v>
      </c>
      <c r="BG932" s="146">
        <f t="shared" si="216"/>
        <v>0</v>
      </c>
      <c r="BH932" s="146">
        <f t="shared" si="217"/>
        <v>0</v>
      </c>
      <c r="BI932" s="146">
        <f t="shared" si="218"/>
        <v>0</v>
      </c>
      <c r="BJ932" s="18" t="s">
        <v>88</v>
      </c>
      <c r="BK932" s="146">
        <f t="shared" si="219"/>
        <v>0</v>
      </c>
      <c r="BL932" s="18" t="s">
        <v>318</v>
      </c>
      <c r="BM932" s="145" t="s">
        <v>9544</v>
      </c>
    </row>
    <row r="933" spans="2:65" s="1" customFormat="1" ht="33" customHeight="1" x14ac:dyDescent="0.2">
      <c r="B933" s="34"/>
      <c r="C933" s="134" t="s">
        <v>8633</v>
      </c>
      <c r="D933" s="134" t="s">
        <v>313</v>
      </c>
      <c r="E933" s="135" t="s">
        <v>9545</v>
      </c>
      <c r="F933" s="136" t="s">
        <v>8229</v>
      </c>
      <c r="G933" s="137" t="s">
        <v>2033</v>
      </c>
      <c r="H933" s="138">
        <v>3</v>
      </c>
      <c r="I933" s="139"/>
      <c r="J933" s="140">
        <f t="shared" si="210"/>
        <v>0</v>
      </c>
      <c r="K933" s="136" t="s">
        <v>43</v>
      </c>
      <c r="L933" s="34"/>
      <c r="M933" s="141" t="s">
        <v>43</v>
      </c>
      <c r="N933" s="142" t="s">
        <v>52</v>
      </c>
      <c r="P933" s="143">
        <f t="shared" si="211"/>
        <v>0</v>
      </c>
      <c r="Q933" s="143">
        <v>0</v>
      </c>
      <c r="R933" s="143">
        <f t="shared" si="212"/>
        <v>0</v>
      </c>
      <c r="S933" s="143">
        <v>0</v>
      </c>
      <c r="T933" s="144">
        <f t="shared" si="213"/>
        <v>0</v>
      </c>
      <c r="AR933" s="145" t="s">
        <v>318</v>
      </c>
      <c r="AT933" s="145" t="s">
        <v>313</v>
      </c>
      <c r="AU933" s="145" t="s">
        <v>96</v>
      </c>
      <c r="AY933" s="18" t="s">
        <v>311</v>
      </c>
      <c r="BE933" s="146">
        <f t="shared" si="214"/>
        <v>0</v>
      </c>
      <c r="BF933" s="146">
        <f t="shared" si="215"/>
        <v>0</v>
      </c>
      <c r="BG933" s="146">
        <f t="shared" si="216"/>
        <v>0</v>
      </c>
      <c r="BH933" s="146">
        <f t="shared" si="217"/>
        <v>0</v>
      </c>
      <c r="BI933" s="146">
        <f t="shared" si="218"/>
        <v>0</v>
      </c>
      <c r="BJ933" s="18" t="s">
        <v>88</v>
      </c>
      <c r="BK933" s="146">
        <f t="shared" si="219"/>
        <v>0</v>
      </c>
      <c r="BL933" s="18" t="s">
        <v>318</v>
      </c>
      <c r="BM933" s="145" t="s">
        <v>9546</v>
      </c>
    </row>
    <row r="934" spans="2:65" s="1" customFormat="1" ht="24.2" customHeight="1" x14ac:dyDescent="0.2">
      <c r="B934" s="34"/>
      <c r="C934" s="134" t="s">
        <v>9547</v>
      </c>
      <c r="D934" s="134" t="s">
        <v>313</v>
      </c>
      <c r="E934" s="135" t="s">
        <v>9548</v>
      </c>
      <c r="F934" s="136" t="s">
        <v>9549</v>
      </c>
      <c r="G934" s="137" t="s">
        <v>2033</v>
      </c>
      <c r="H934" s="138">
        <v>3</v>
      </c>
      <c r="I934" s="139"/>
      <c r="J934" s="140">
        <f t="shared" si="210"/>
        <v>0</v>
      </c>
      <c r="K934" s="136" t="s">
        <v>43</v>
      </c>
      <c r="L934" s="34"/>
      <c r="M934" s="141" t="s">
        <v>43</v>
      </c>
      <c r="N934" s="142" t="s">
        <v>52</v>
      </c>
      <c r="P934" s="143">
        <f t="shared" si="211"/>
        <v>0</v>
      </c>
      <c r="Q934" s="143">
        <v>0</v>
      </c>
      <c r="R934" s="143">
        <f t="shared" si="212"/>
        <v>0</v>
      </c>
      <c r="S934" s="143">
        <v>0</v>
      </c>
      <c r="T934" s="144">
        <f t="shared" si="213"/>
        <v>0</v>
      </c>
      <c r="AR934" s="145" t="s">
        <v>318</v>
      </c>
      <c r="AT934" s="145" t="s">
        <v>313</v>
      </c>
      <c r="AU934" s="145" t="s">
        <v>96</v>
      </c>
      <c r="AY934" s="18" t="s">
        <v>311</v>
      </c>
      <c r="BE934" s="146">
        <f t="shared" si="214"/>
        <v>0</v>
      </c>
      <c r="BF934" s="146">
        <f t="shared" si="215"/>
        <v>0</v>
      </c>
      <c r="BG934" s="146">
        <f t="shared" si="216"/>
        <v>0</v>
      </c>
      <c r="BH934" s="146">
        <f t="shared" si="217"/>
        <v>0</v>
      </c>
      <c r="BI934" s="146">
        <f t="shared" si="218"/>
        <v>0</v>
      </c>
      <c r="BJ934" s="18" t="s">
        <v>88</v>
      </c>
      <c r="BK934" s="146">
        <f t="shared" si="219"/>
        <v>0</v>
      </c>
      <c r="BL934" s="18" t="s">
        <v>318</v>
      </c>
      <c r="BM934" s="145" t="s">
        <v>9550</v>
      </c>
    </row>
    <row r="935" spans="2:65" s="1" customFormat="1" ht="33" customHeight="1" x14ac:dyDescent="0.2">
      <c r="B935" s="34"/>
      <c r="C935" s="134" t="s">
        <v>8635</v>
      </c>
      <c r="D935" s="134" t="s">
        <v>313</v>
      </c>
      <c r="E935" s="135" t="s">
        <v>9551</v>
      </c>
      <c r="F935" s="136" t="s">
        <v>8134</v>
      </c>
      <c r="G935" s="137" t="s">
        <v>2033</v>
      </c>
      <c r="H935" s="138">
        <v>12</v>
      </c>
      <c r="I935" s="139"/>
      <c r="J935" s="140">
        <f t="shared" si="210"/>
        <v>0</v>
      </c>
      <c r="K935" s="136" t="s">
        <v>43</v>
      </c>
      <c r="L935" s="34"/>
      <c r="M935" s="141" t="s">
        <v>43</v>
      </c>
      <c r="N935" s="142" t="s">
        <v>52</v>
      </c>
      <c r="P935" s="143">
        <f t="shared" si="211"/>
        <v>0</v>
      </c>
      <c r="Q935" s="143">
        <v>0</v>
      </c>
      <c r="R935" s="143">
        <f t="shared" si="212"/>
        <v>0</v>
      </c>
      <c r="S935" s="143">
        <v>0</v>
      </c>
      <c r="T935" s="144">
        <f t="shared" si="213"/>
        <v>0</v>
      </c>
      <c r="AR935" s="145" t="s">
        <v>318</v>
      </c>
      <c r="AT935" s="145" t="s">
        <v>313</v>
      </c>
      <c r="AU935" s="145" t="s">
        <v>96</v>
      </c>
      <c r="AY935" s="18" t="s">
        <v>311</v>
      </c>
      <c r="BE935" s="146">
        <f t="shared" si="214"/>
        <v>0</v>
      </c>
      <c r="BF935" s="146">
        <f t="shared" si="215"/>
        <v>0</v>
      </c>
      <c r="BG935" s="146">
        <f t="shared" si="216"/>
        <v>0</v>
      </c>
      <c r="BH935" s="146">
        <f t="shared" si="217"/>
        <v>0</v>
      </c>
      <c r="BI935" s="146">
        <f t="shared" si="218"/>
        <v>0</v>
      </c>
      <c r="BJ935" s="18" t="s">
        <v>88</v>
      </c>
      <c r="BK935" s="146">
        <f t="shared" si="219"/>
        <v>0</v>
      </c>
      <c r="BL935" s="18" t="s">
        <v>318</v>
      </c>
      <c r="BM935" s="145" t="s">
        <v>9552</v>
      </c>
    </row>
    <row r="936" spans="2:65" s="1" customFormat="1" ht="21.75" customHeight="1" x14ac:dyDescent="0.2">
      <c r="B936" s="34"/>
      <c r="C936" s="134" t="s">
        <v>9553</v>
      </c>
      <c r="D936" s="134" t="s">
        <v>313</v>
      </c>
      <c r="E936" s="135" t="s">
        <v>9554</v>
      </c>
      <c r="F936" s="136" t="s">
        <v>9447</v>
      </c>
      <c r="G936" s="137" t="s">
        <v>2033</v>
      </c>
      <c r="H936" s="138">
        <v>12</v>
      </c>
      <c r="I936" s="139"/>
      <c r="J936" s="140">
        <f t="shared" si="210"/>
        <v>0</v>
      </c>
      <c r="K936" s="136" t="s">
        <v>43</v>
      </c>
      <c r="L936" s="34"/>
      <c r="M936" s="141" t="s">
        <v>43</v>
      </c>
      <c r="N936" s="142" t="s">
        <v>52</v>
      </c>
      <c r="P936" s="143">
        <f t="shared" si="211"/>
        <v>0</v>
      </c>
      <c r="Q936" s="143">
        <v>0</v>
      </c>
      <c r="R936" s="143">
        <f t="shared" si="212"/>
        <v>0</v>
      </c>
      <c r="S936" s="143">
        <v>0</v>
      </c>
      <c r="T936" s="144">
        <f t="shared" si="213"/>
        <v>0</v>
      </c>
      <c r="AR936" s="145" t="s">
        <v>318</v>
      </c>
      <c r="AT936" s="145" t="s">
        <v>313</v>
      </c>
      <c r="AU936" s="145" t="s">
        <v>96</v>
      </c>
      <c r="AY936" s="18" t="s">
        <v>311</v>
      </c>
      <c r="BE936" s="146">
        <f t="shared" si="214"/>
        <v>0</v>
      </c>
      <c r="BF936" s="146">
        <f t="shared" si="215"/>
        <v>0</v>
      </c>
      <c r="BG936" s="146">
        <f t="shared" si="216"/>
        <v>0</v>
      </c>
      <c r="BH936" s="146">
        <f t="shared" si="217"/>
        <v>0</v>
      </c>
      <c r="BI936" s="146">
        <f t="shared" si="218"/>
        <v>0</v>
      </c>
      <c r="BJ936" s="18" t="s">
        <v>88</v>
      </c>
      <c r="BK936" s="146">
        <f t="shared" si="219"/>
        <v>0</v>
      </c>
      <c r="BL936" s="18" t="s">
        <v>318</v>
      </c>
      <c r="BM936" s="145" t="s">
        <v>9555</v>
      </c>
    </row>
    <row r="937" spans="2:65" s="1" customFormat="1" ht="24.2" customHeight="1" x14ac:dyDescent="0.2">
      <c r="B937" s="34"/>
      <c r="C937" s="134" t="s">
        <v>8637</v>
      </c>
      <c r="D937" s="134" t="s">
        <v>313</v>
      </c>
      <c r="E937" s="135" t="s">
        <v>9556</v>
      </c>
      <c r="F937" s="136" t="s">
        <v>8755</v>
      </c>
      <c r="G937" s="137" t="s">
        <v>2033</v>
      </c>
      <c r="H937" s="138">
        <v>10</v>
      </c>
      <c r="I937" s="139"/>
      <c r="J937" s="140">
        <f t="shared" si="210"/>
        <v>0</v>
      </c>
      <c r="K937" s="136" t="s">
        <v>43</v>
      </c>
      <c r="L937" s="34"/>
      <c r="M937" s="141" t="s">
        <v>43</v>
      </c>
      <c r="N937" s="142" t="s">
        <v>52</v>
      </c>
      <c r="P937" s="143">
        <f t="shared" si="211"/>
        <v>0</v>
      </c>
      <c r="Q937" s="143">
        <v>0</v>
      </c>
      <c r="R937" s="143">
        <f t="shared" si="212"/>
        <v>0</v>
      </c>
      <c r="S937" s="143">
        <v>0</v>
      </c>
      <c r="T937" s="144">
        <f t="shared" si="213"/>
        <v>0</v>
      </c>
      <c r="AR937" s="145" t="s">
        <v>318</v>
      </c>
      <c r="AT937" s="145" t="s">
        <v>313</v>
      </c>
      <c r="AU937" s="145" t="s">
        <v>96</v>
      </c>
      <c r="AY937" s="18" t="s">
        <v>311</v>
      </c>
      <c r="BE937" s="146">
        <f t="shared" si="214"/>
        <v>0</v>
      </c>
      <c r="BF937" s="146">
        <f t="shared" si="215"/>
        <v>0</v>
      </c>
      <c r="BG937" s="146">
        <f t="shared" si="216"/>
        <v>0</v>
      </c>
      <c r="BH937" s="146">
        <f t="shared" si="217"/>
        <v>0</v>
      </c>
      <c r="BI937" s="146">
        <f t="shared" si="218"/>
        <v>0</v>
      </c>
      <c r="BJ937" s="18" t="s">
        <v>88</v>
      </c>
      <c r="BK937" s="146">
        <f t="shared" si="219"/>
        <v>0</v>
      </c>
      <c r="BL937" s="18" t="s">
        <v>318</v>
      </c>
      <c r="BM937" s="145" t="s">
        <v>9557</v>
      </c>
    </row>
    <row r="938" spans="2:65" s="1" customFormat="1" ht="24.2" customHeight="1" x14ac:dyDescent="0.2">
      <c r="B938" s="34"/>
      <c r="C938" s="134" t="s">
        <v>9558</v>
      </c>
      <c r="D938" s="134" t="s">
        <v>313</v>
      </c>
      <c r="E938" s="135" t="s">
        <v>9559</v>
      </c>
      <c r="F938" s="136" t="s">
        <v>9451</v>
      </c>
      <c r="G938" s="137" t="s">
        <v>2033</v>
      </c>
      <c r="H938" s="138">
        <v>4</v>
      </c>
      <c r="I938" s="139"/>
      <c r="J938" s="140">
        <f t="shared" si="210"/>
        <v>0</v>
      </c>
      <c r="K938" s="136" t="s">
        <v>43</v>
      </c>
      <c r="L938" s="34"/>
      <c r="M938" s="141" t="s">
        <v>43</v>
      </c>
      <c r="N938" s="142" t="s">
        <v>52</v>
      </c>
      <c r="P938" s="143">
        <f t="shared" si="211"/>
        <v>0</v>
      </c>
      <c r="Q938" s="143">
        <v>0</v>
      </c>
      <c r="R938" s="143">
        <f t="shared" si="212"/>
        <v>0</v>
      </c>
      <c r="S938" s="143">
        <v>0</v>
      </c>
      <c r="T938" s="144">
        <f t="shared" si="213"/>
        <v>0</v>
      </c>
      <c r="AR938" s="145" t="s">
        <v>318</v>
      </c>
      <c r="AT938" s="145" t="s">
        <v>313</v>
      </c>
      <c r="AU938" s="145" t="s">
        <v>96</v>
      </c>
      <c r="AY938" s="18" t="s">
        <v>311</v>
      </c>
      <c r="BE938" s="146">
        <f t="shared" si="214"/>
        <v>0</v>
      </c>
      <c r="BF938" s="146">
        <f t="shared" si="215"/>
        <v>0</v>
      </c>
      <c r="BG938" s="146">
        <f t="shared" si="216"/>
        <v>0</v>
      </c>
      <c r="BH938" s="146">
        <f t="shared" si="217"/>
        <v>0</v>
      </c>
      <c r="BI938" s="146">
        <f t="shared" si="218"/>
        <v>0</v>
      </c>
      <c r="BJ938" s="18" t="s">
        <v>88</v>
      </c>
      <c r="BK938" s="146">
        <f t="shared" si="219"/>
        <v>0</v>
      </c>
      <c r="BL938" s="18" t="s">
        <v>318</v>
      </c>
      <c r="BM938" s="145" t="s">
        <v>9560</v>
      </c>
    </row>
    <row r="939" spans="2:65" s="1" customFormat="1" ht="24.2" customHeight="1" x14ac:dyDescent="0.2">
      <c r="B939" s="34"/>
      <c r="C939" s="134" t="s">
        <v>8641</v>
      </c>
      <c r="D939" s="134" t="s">
        <v>313</v>
      </c>
      <c r="E939" s="135" t="s">
        <v>9561</v>
      </c>
      <c r="F939" s="136" t="s">
        <v>9562</v>
      </c>
      <c r="G939" s="137" t="s">
        <v>2033</v>
      </c>
      <c r="H939" s="138">
        <v>4</v>
      </c>
      <c r="I939" s="139"/>
      <c r="J939" s="140">
        <f t="shared" si="210"/>
        <v>0</v>
      </c>
      <c r="K939" s="136" t="s">
        <v>43</v>
      </c>
      <c r="L939" s="34"/>
      <c r="M939" s="141" t="s">
        <v>43</v>
      </c>
      <c r="N939" s="142" t="s">
        <v>52</v>
      </c>
      <c r="P939" s="143">
        <f t="shared" si="211"/>
        <v>0</v>
      </c>
      <c r="Q939" s="143">
        <v>0</v>
      </c>
      <c r="R939" s="143">
        <f t="shared" si="212"/>
        <v>0</v>
      </c>
      <c r="S939" s="143">
        <v>0</v>
      </c>
      <c r="T939" s="144">
        <f t="shared" si="213"/>
        <v>0</v>
      </c>
      <c r="AR939" s="145" t="s">
        <v>318</v>
      </c>
      <c r="AT939" s="145" t="s">
        <v>313</v>
      </c>
      <c r="AU939" s="145" t="s">
        <v>96</v>
      </c>
      <c r="AY939" s="18" t="s">
        <v>311</v>
      </c>
      <c r="BE939" s="146">
        <f t="shared" si="214"/>
        <v>0</v>
      </c>
      <c r="BF939" s="146">
        <f t="shared" si="215"/>
        <v>0</v>
      </c>
      <c r="BG939" s="146">
        <f t="shared" si="216"/>
        <v>0</v>
      </c>
      <c r="BH939" s="146">
        <f t="shared" si="217"/>
        <v>0</v>
      </c>
      <c r="BI939" s="146">
        <f t="shared" si="218"/>
        <v>0</v>
      </c>
      <c r="BJ939" s="18" t="s">
        <v>88</v>
      </c>
      <c r="BK939" s="146">
        <f t="shared" si="219"/>
        <v>0</v>
      </c>
      <c r="BL939" s="18" t="s">
        <v>318</v>
      </c>
      <c r="BM939" s="145" t="s">
        <v>9563</v>
      </c>
    </row>
    <row r="940" spans="2:65" s="1" customFormat="1" ht="24.2" customHeight="1" x14ac:dyDescent="0.2">
      <c r="B940" s="34"/>
      <c r="C940" s="134" t="s">
        <v>9564</v>
      </c>
      <c r="D940" s="134" t="s">
        <v>313</v>
      </c>
      <c r="E940" s="135" t="s">
        <v>9565</v>
      </c>
      <c r="F940" s="136" t="s">
        <v>9470</v>
      </c>
      <c r="G940" s="137" t="s">
        <v>2033</v>
      </c>
      <c r="H940" s="138">
        <v>11</v>
      </c>
      <c r="I940" s="139"/>
      <c r="J940" s="140">
        <f t="shared" si="210"/>
        <v>0</v>
      </c>
      <c r="K940" s="136" t="s">
        <v>43</v>
      </c>
      <c r="L940" s="34"/>
      <c r="M940" s="141" t="s">
        <v>43</v>
      </c>
      <c r="N940" s="142" t="s">
        <v>52</v>
      </c>
      <c r="P940" s="143">
        <f t="shared" si="211"/>
        <v>0</v>
      </c>
      <c r="Q940" s="143">
        <v>0</v>
      </c>
      <c r="R940" s="143">
        <f t="shared" si="212"/>
        <v>0</v>
      </c>
      <c r="S940" s="143">
        <v>0</v>
      </c>
      <c r="T940" s="144">
        <f t="shared" si="213"/>
        <v>0</v>
      </c>
      <c r="AR940" s="145" t="s">
        <v>318</v>
      </c>
      <c r="AT940" s="145" t="s">
        <v>313</v>
      </c>
      <c r="AU940" s="145" t="s">
        <v>96</v>
      </c>
      <c r="AY940" s="18" t="s">
        <v>311</v>
      </c>
      <c r="BE940" s="146">
        <f t="shared" si="214"/>
        <v>0</v>
      </c>
      <c r="BF940" s="146">
        <f t="shared" si="215"/>
        <v>0</v>
      </c>
      <c r="BG940" s="146">
        <f t="shared" si="216"/>
        <v>0</v>
      </c>
      <c r="BH940" s="146">
        <f t="shared" si="217"/>
        <v>0</v>
      </c>
      <c r="BI940" s="146">
        <f t="shared" si="218"/>
        <v>0</v>
      </c>
      <c r="BJ940" s="18" t="s">
        <v>88</v>
      </c>
      <c r="BK940" s="146">
        <f t="shared" si="219"/>
        <v>0</v>
      </c>
      <c r="BL940" s="18" t="s">
        <v>318</v>
      </c>
      <c r="BM940" s="145" t="s">
        <v>9566</v>
      </c>
    </row>
    <row r="941" spans="2:65" s="1" customFormat="1" ht="19.5" x14ac:dyDescent="0.2">
      <c r="B941" s="34"/>
      <c r="D941" s="152" t="s">
        <v>668</v>
      </c>
      <c r="F941" s="182" t="s">
        <v>8320</v>
      </c>
      <c r="I941" s="149"/>
      <c r="L941" s="34"/>
      <c r="M941" s="150"/>
      <c r="T941" s="55"/>
      <c r="AT941" s="18" t="s">
        <v>668</v>
      </c>
      <c r="AU941" s="18" t="s">
        <v>96</v>
      </c>
    </row>
    <row r="942" spans="2:65" s="1" customFormat="1" ht="24.2" customHeight="1" x14ac:dyDescent="0.2">
      <c r="B942" s="34"/>
      <c r="C942" s="134" t="s">
        <v>8644</v>
      </c>
      <c r="D942" s="134" t="s">
        <v>313</v>
      </c>
      <c r="E942" s="135" t="s">
        <v>9567</v>
      </c>
      <c r="F942" s="136" t="s">
        <v>9479</v>
      </c>
      <c r="G942" s="137" t="s">
        <v>2033</v>
      </c>
      <c r="H942" s="138">
        <v>20</v>
      </c>
      <c r="I942" s="139"/>
      <c r="J942" s="140">
        <f>ROUND(I942*H942,2)</f>
        <v>0</v>
      </c>
      <c r="K942" s="136" t="s">
        <v>43</v>
      </c>
      <c r="L942" s="34"/>
      <c r="M942" s="141" t="s">
        <v>43</v>
      </c>
      <c r="N942" s="142" t="s">
        <v>52</v>
      </c>
      <c r="P942" s="143">
        <f>O942*H942</f>
        <v>0</v>
      </c>
      <c r="Q942" s="143">
        <v>0</v>
      </c>
      <c r="R942" s="143">
        <f>Q942*H942</f>
        <v>0</v>
      </c>
      <c r="S942" s="143">
        <v>0</v>
      </c>
      <c r="T942" s="144">
        <f>S942*H942</f>
        <v>0</v>
      </c>
      <c r="AR942" s="145" t="s">
        <v>318</v>
      </c>
      <c r="AT942" s="145" t="s">
        <v>313</v>
      </c>
      <c r="AU942" s="145" t="s">
        <v>96</v>
      </c>
      <c r="AY942" s="18" t="s">
        <v>311</v>
      </c>
      <c r="BE942" s="146">
        <f>IF(N942="základní",J942,0)</f>
        <v>0</v>
      </c>
      <c r="BF942" s="146">
        <f>IF(N942="snížená",J942,0)</f>
        <v>0</v>
      </c>
      <c r="BG942" s="146">
        <f>IF(N942="zákl. přenesená",J942,0)</f>
        <v>0</v>
      </c>
      <c r="BH942" s="146">
        <f>IF(N942="sníž. přenesená",J942,0)</f>
        <v>0</v>
      </c>
      <c r="BI942" s="146">
        <f>IF(N942="nulová",J942,0)</f>
        <v>0</v>
      </c>
      <c r="BJ942" s="18" t="s">
        <v>88</v>
      </c>
      <c r="BK942" s="146">
        <f>ROUND(I942*H942,2)</f>
        <v>0</v>
      </c>
      <c r="BL942" s="18" t="s">
        <v>318</v>
      </c>
      <c r="BM942" s="145" t="s">
        <v>9568</v>
      </c>
    </row>
    <row r="943" spans="2:65" s="1" customFormat="1" ht="19.5" x14ac:dyDescent="0.2">
      <c r="B943" s="34"/>
      <c r="D943" s="152" t="s">
        <v>668</v>
      </c>
      <c r="F943" s="182" t="s">
        <v>9569</v>
      </c>
      <c r="I943" s="149"/>
      <c r="L943" s="34"/>
      <c r="M943" s="150"/>
      <c r="T943" s="55"/>
      <c r="AT943" s="18" t="s">
        <v>668</v>
      </c>
      <c r="AU943" s="18" t="s">
        <v>96</v>
      </c>
    </row>
    <row r="944" spans="2:65" s="1" customFormat="1" ht="24.2" customHeight="1" x14ac:dyDescent="0.2">
      <c r="B944" s="34"/>
      <c r="C944" s="134" t="s">
        <v>9570</v>
      </c>
      <c r="D944" s="134" t="s">
        <v>313</v>
      </c>
      <c r="E944" s="135" t="s">
        <v>9571</v>
      </c>
      <c r="F944" s="136" t="s">
        <v>8273</v>
      </c>
      <c r="G944" s="137" t="s">
        <v>2033</v>
      </c>
      <c r="H944" s="138">
        <v>2</v>
      </c>
      <c r="I944" s="139"/>
      <c r="J944" s="140">
        <f>ROUND(I944*H944,2)</f>
        <v>0</v>
      </c>
      <c r="K944" s="136" t="s">
        <v>43</v>
      </c>
      <c r="L944" s="34"/>
      <c r="M944" s="141" t="s">
        <v>43</v>
      </c>
      <c r="N944" s="142" t="s">
        <v>52</v>
      </c>
      <c r="P944" s="143">
        <f>O944*H944</f>
        <v>0</v>
      </c>
      <c r="Q944" s="143">
        <v>0</v>
      </c>
      <c r="R944" s="143">
        <f>Q944*H944</f>
        <v>0</v>
      </c>
      <c r="S944" s="143">
        <v>0</v>
      </c>
      <c r="T944" s="144">
        <f>S944*H944</f>
        <v>0</v>
      </c>
      <c r="AR944" s="145" t="s">
        <v>318</v>
      </c>
      <c r="AT944" s="145" t="s">
        <v>313</v>
      </c>
      <c r="AU944" s="145" t="s">
        <v>96</v>
      </c>
      <c r="AY944" s="18" t="s">
        <v>311</v>
      </c>
      <c r="BE944" s="146">
        <f>IF(N944="základní",J944,0)</f>
        <v>0</v>
      </c>
      <c r="BF944" s="146">
        <f>IF(N944="snížená",J944,0)</f>
        <v>0</v>
      </c>
      <c r="BG944" s="146">
        <f>IF(N944="zákl. přenesená",J944,0)</f>
        <v>0</v>
      </c>
      <c r="BH944" s="146">
        <f>IF(N944="sníž. přenesená",J944,0)</f>
        <v>0</v>
      </c>
      <c r="BI944" s="146">
        <f>IF(N944="nulová",J944,0)</f>
        <v>0</v>
      </c>
      <c r="BJ944" s="18" t="s">
        <v>88</v>
      </c>
      <c r="BK944" s="146">
        <f>ROUND(I944*H944,2)</f>
        <v>0</v>
      </c>
      <c r="BL944" s="18" t="s">
        <v>318</v>
      </c>
      <c r="BM944" s="145" t="s">
        <v>9572</v>
      </c>
    </row>
    <row r="945" spans="2:65" s="1" customFormat="1" ht="24.2" customHeight="1" x14ac:dyDescent="0.2">
      <c r="B945" s="34"/>
      <c r="C945" s="134" t="s">
        <v>8647</v>
      </c>
      <c r="D945" s="134" t="s">
        <v>313</v>
      </c>
      <c r="E945" s="135" t="s">
        <v>9573</v>
      </c>
      <c r="F945" s="136" t="s">
        <v>8163</v>
      </c>
      <c r="G945" s="137" t="s">
        <v>2033</v>
      </c>
      <c r="H945" s="138">
        <v>10</v>
      </c>
      <c r="I945" s="139"/>
      <c r="J945" s="140">
        <f>ROUND(I945*H945,2)</f>
        <v>0</v>
      </c>
      <c r="K945" s="136" t="s">
        <v>43</v>
      </c>
      <c r="L945" s="34"/>
      <c r="M945" s="141" t="s">
        <v>43</v>
      </c>
      <c r="N945" s="142" t="s">
        <v>52</v>
      </c>
      <c r="P945" s="143">
        <f>O945*H945</f>
        <v>0</v>
      </c>
      <c r="Q945" s="143">
        <v>0</v>
      </c>
      <c r="R945" s="143">
        <f>Q945*H945</f>
        <v>0</v>
      </c>
      <c r="S945" s="143">
        <v>0</v>
      </c>
      <c r="T945" s="144">
        <f>S945*H945</f>
        <v>0</v>
      </c>
      <c r="AR945" s="145" t="s">
        <v>318</v>
      </c>
      <c r="AT945" s="145" t="s">
        <v>313</v>
      </c>
      <c r="AU945" s="145" t="s">
        <v>96</v>
      </c>
      <c r="AY945" s="18" t="s">
        <v>311</v>
      </c>
      <c r="BE945" s="146">
        <f>IF(N945="základní",J945,0)</f>
        <v>0</v>
      </c>
      <c r="BF945" s="146">
        <f>IF(N945="snížená",J945,0)</f>
        <v>0</v>
      </c>
      <c r="BG945" s="146">
        <f>IF(N945="zákl. přenesená",J945,0)</f>
        <v>0</v>
      </c>
      <c r="BH945" s="146">
        <f>IF(N945="sníž. přenesená",J945,0)</f>
        <v>0</v>
      </c>
      <c r="BI945" s="146">
        <f>IF(N945="nulová",J945,0)</f>
        <v>0</v>
      </c>
      <c r="BJ945" s="18" t="s">
        <v>88</v>
      </c>
      <c r="BK945" s="146">
        <f>ROUND(I945*H945,2)</f>
        <v>0</v>
      </c>
      <c r="BL945" s="18" t="s">
        <v>318</v>
      </c>
      <c r="BM945" s="145" t="s">
        <v>9574</v>
      </c>
    </row>
    <row r="946" spans="2:65" s="11" customFormat="1" ht="20.85" customHeight="1" x14ac:dyDescent="0.2">
      <c r="B946" s="122"/>
      <c r="D946" s="123" t="s">
        <v>80</v>
      </c>
      <c r="E946" s="132" t="s">
        <v>8323</v>
      </c>
      <c r="F946" s="132" t="s">
        <v>8324</v>
      </c>
      <c r="I946" s="125"/>
      <c r="J946" s="133">
        <f>BK946</f>
        <v>0</v>
      </c>
      <c r="L946" s="122"/>
      <c r="M946" s="127"/>
      <c r="P946" s="128">
        <f>SUM(P947:P1009)</f>
        <v>0</v>
      </c>
      <c r="R946" s="128">
        <f>SUM(R947:R1009)</f>
        <v>0</v>
      </c>
      <c r="T946" s="129">
        <f>SUM(T947:T1009)</f>
        <v>0</v>
      </c>
      <c r="AR946" s="123" t="s">
        <v>88</v>
      </c>
      <c r="AT946" s="130" t="s">
        <v>80</v>
      </c>
      <c r="AU946" s="130" t="s">
        <v>90</v>
      </c>
      <c r="AY946" s="123" t="s">
        <v>311</v>
      </c>
      <c r="BK946" s="131">
        <f>SUM(BK947:BK1009)</f>
        <v>0</v>
      </c>
    </row>
    <row r="947" spans="2:65" s="1" customFormat="1" ht="16.5" customHeight="1" x14ac:dyDescent="0.2">
      <c r="B947" s="34"/>
      <c r="C947" s="134" t="s">
        <v>9575</v>
      </c>
      <c r="D947" s="134" t="s">
        <v>313</v>
      </c>
      <c r="E947" s="135" t="s">
        <v>9576</v>
      </c>
      <c r="F947" s="136" t="s">
        <v>8658</v>
      </c>
      <c r="G947" s="137" t="s">
        <v>2199</v>
      </c>
      <c r="H947" s="138">
        <v>22</v>
      </c>
      <c r="I947" s="139"/>
      <c r="J947" s="140">
        <f t="shared" ref="J947:J991" si="220">ROUND(I947*H947,2)</f>
        <v>0</v>
      </c>
      <c r="K947" s="136" t="s">
        <v>43</v>
      </c>
      <c r="L947" s="34"/>
      <c r="M947" s="141" t="s">
        <v>43</v>
      </c>
      <c r="N947" s="142" t="s">
        <v>52</v>
      </c>
      <c r="P947" s="143">
        <f t="shared" ref="P947:P991" si="221">O947*H947</f>
        <v>0</v>
      </c>
      <c r="Q947" s="143">
        <v>0</v>
      </c>
      <c r="R947" s="143">
        <f t="shared" ref="R947:R991" si="222">Q947*H947</f>
        <v>0</v>
      </c>
      <c r="S947" s="143">
        <v>0</v>
      </c>
      <c r="T947" s="144">
        <f t="shared" ref="T947:T991" si="223">S947*H947</f>
        <v>0</v>
      </c>
      <c r="AR947" s="145" t="s">
        <v>318</v>
      </c>
      <c r="AT947" s="145" t="s">
        <v>313</v>
      </c>
      <c r="AU947" s="145" t="s">
        <v>96</v>
      </c>
      <c r="AY947" s="18" t="s">
        <v>311</v>
      </c>
      <c r="BE947" s="146">
        <f t="shared" ref="BE947:BE991" si="224">IF(N947="základní",J947,0)</f>
        <v>0</v>
      </c>
      <c r="BF947" s="146">
        <f t="shared" ref="BF947:BF991" si="225">IF(N947="snížená",J947,0)</f>
        <v>0</v>
      </c>
      <c r="BG947" s="146">
        <f t="shared" ref="BG947:BG991" si="226">IF(N947="zákl. přenesená",J947,0)</f>
        <v>0</v>
      </c>
      <c r="BH947" s="146">
        <f t="shared" ref="BH947:BH991" si="227">IF(N947="sníž. přenesená",J947,0)</f>
        <v>0</v>
      </c>
      <c r="BI947" s="146">
        <f t="shared" ref="BI947:BI991" si="228">IF(N947="nulová",J947,0)</f>
        <v>0</v>
      </c>
      <c r="BJ947" s="18" t="s">
        <v>88</v>
      </c>
      <c r="BK947" s="146">
        <f t="shared" ref="BK947:BK991" si="229">ROUND(I947*H947,2)</f>
        <v>0</v>
      </c>
      <c r="BL947" s="18" t="s">
        <v>318</v>
      </c>
      <c r="BM947" s="145" t="s">
        <v>9577</v>
      </c>
    </row>
    <row r="948" spans="2:65" s="1" customFormat="1" ht="16.5" customHeight="1" x14ac:dyDescent="0.2">
      <c r="B948" s="34"/>
      <c r="C948" s="134" t="s">
        <v>8650</v>
      </c>
      <c r="D948" s="134" t="s">
        <v>313</v>
      </c>
      <c r="E948" s="135" t="s">
        <v>9578</v>
      </c>
      <c r="F948" s="136" t="s">
        <v>8200</v>
      </c>
      <c r="G948" s="137" t="s">
        <v>2199</v>
      </c>
      <c r="H948" s="138">
        <v>90</v>
      </c>
      <c r="I948" s="139"/>
      <c r="J948" s="140">
        <f t="shared" si="220"/>
        <v>0</v>
      </c>
      <c r="K948" s="136" t="s">
        <v>43</v>
      </c>
      <c r="L948" s="34"/>
      <c r="M948" s="141" t="s">
        <v>43</v>
      </c>
      <c r="N948" s="142" t="s">
        <v>52</v>
      </c>
      <c r="P948" s="143">
        <f t="shared" si="221"/>
        <v>0</v>
      </c>
      <c r="Q948" s="143">
        <v>0</v>
      </c>
      <c r="R948" s="143">
        <f t="shared" si="222"/>
        <v>0</v>
      </c>
      <c r="S948" s="143">
        <v>0</v>
      </c>
      <c r="T948" s="144">
        <f t="shared" si="223"/>
        <v>0</v>
      </c>
      <c r="AR948" s="145" t="s">
        <v>318</v>
      </c>
      <c r="AT948" s="145" t="s">
        <v>313</v>
      </c>
      <c r="AU948" s="145" t="s">
        <v>96</v>
      </c>
      <c r="AY948" s="18" t="s">
        <v>311</v>
      </c>
      <c r="BE948" s="146">
        <f t="shared" si="224"/>
        <v>0</v>
      </c>
      <c r="BF948" s="146">
        <f t="shared" si="225"/>
        <v>0</v>
      </c>
      <c r="BG948" s="146">
        <f t="shared" si="226"/>
        <v>0</v>
      </c>
      <c r="BH948" s="146">
        <f t="shared" si="227"/>
        <v>0</v>
      </c>
      <c r="BI948" s="146">
        <f t="shared" si="228"/>
        <v>0</v>
      </c>
      <c r="BJ948" s="18" t="s">
        <v>88</v>
      </c>
      <c r="BK948" s="146">
        <f t="shared" si="229"/>
        <v>0</v>
      </c>
      <c r="BL948" s="18" t="s">
        <v>318</v>
      </c>
      <c r="BM948" s="145" t="s">
        <v>9579</v>
      </c>
    </row>
    <row r="949" spans="2:65" s="1" customFormat="1" ht="16.5" customHeight="1" x14ac:dyDescent="0.2">
      <c r="B949" s="34"/>
      <c r="C949" s="134" t="s">
        <v>9580</v>
      </c>
      <c r="D949" s="134" t="s">
        <v>313</v>
      </c>
      <c r="E949" s="135" t="s">
        <v>9581</v>
      </c>
      <c r="F949" s="136" t="s">
        <v>8097</v>
      </c>
      <c r="G949" s="137" t="s">
        <v>2199</v>
      </c>
      <c r="H949" s="138">
        <v>80</v>
      </c>
      <c r="I949" s="139"/>
      <c r="J949" s="140">
        <f t="shared" si="220"/>
        <v>0</v>
      </c>
      <c r="K949" s="136" t="s">
        <v>43</v>
      </c>
      <c r="L949" s="34"/>
      <c r="M949" s="141" t="s">
        <v>43</v>
      </c>
      <c r="N949" s="142" t="s">
        <v>52</v>
      </c>
      <c r="P949" s="143">
        <f t="shared" si="221"/>
        <v>0</v>
      </c>
      <c r="Q949" s="143">
        <v>0</v>
      </c>
      <c r="R949" s="143">
        <f t="shared" si="222"/>
        <v>0</v>
      </c>
      <c r="S949" s="143">
        <v>0</v>
      </c>
      <c r="T949" s="144">
        <f t="shared" si="223"/>
        <v>0</v>
      </c>
      <c r="AR949" s="145" t="s">
        <v>318</v>
      </c>
      <c r="AT949" s="145" t="s">
        <v>313</v>
      </c>
      <c r="AU949" s="145" t="s">
        <v>96</v>
      </c>
      <c r="AY949" s="18" t="s">
        <v>311</v>
      </c>
      <c r="BE949" s="146">
        <f t="shared" si="224"/>
        <v>0</v>
      </c>
      <c r="BF949" s="146">
        <f t="shared" si="225"/>
        <v>0</v>
      </c>
      <c r="BG949" s="146">
        <f t="shared" si="226"/>
        <v>0</v>
      </c>
      <c r="BH949" s="146">
        <f t="shared" si="227"/>
        <v>0</v>
      </c>
      <c r="BI949" s="146">
        <f t="shared" si="228"/>
        <v>0</v>
      </c>
      <c r="BJ949" s="18" t="s">
        <v>88</v>
      </c>
      <c r="BK949" s="146">
        <f t="shared" si="229"/>
        <v>0</v>
      </c>
      <c r="BL949" s="18" t="s">
        <v>318</v>
      </c>
      <c r="BM949" s="145" t="s">
        <v>9582</v>
      </c>
    </row>
    <row r="950" spans="2:65" s="1" customFormat="1" ht="16.5" customHeight="1" x14ac:dyDescent="0.2">
      <c r="B950" s="34"/>
      <c r="C950" s="134" t="s">
        <v>8656</v>
      </c>
      <c r="D950" s="134" t="s">
        <v>313</v>
      </c>
      <c r="E950" s="135" t="s">
        <v>9583</v>
      </c>
      <c r="F950" s="136" t="s">
        <v>9584</v>
      </c>
      <c r="G950" s="137" t="s">
        <v>2199</v>
      </c>
      <c r="H950" s="138">
        <v>2</v>
      </c>
      <c r="I950" s="139"/>
      <c r="J950" s="140">
        <f t="shared" si="220"/>
        <v>0</v>
      </c>
      <c r="K950" s="136" t="s">
        <v>43</v>
      </c>
      <c r="L950" s="34"/>
      <c r="M950" s="141" t="s">
        <v>43</v>
      </c>
      <c r="N950" s="142" t="s">
        <v>52</v>
      </c>
      <c r="P950" s="143">
        <f t="shared" si="221"/>
        <v>0</v>
      </c>
      <c r="Q950" s="143">
        <v>0</v>
      </c>
      <c r="R950" s="143">
        <f t="shared" si="222"/>
        <v>0</v>
      </c>
      <c r="S950" s="143">
        <v>0</v>
      </c>
      <c r="T950" s="144">
        <f t="shared" si="223"/>
        <v>0</v>
      </c>
      <c r="AR950" s="145" t="s">
        <v>318</v>
      </c>
      <c r="AT950" s="145" t="s">
        <v>313</v>
      </c>
      <c r="AU950" s="145" t="s">
        <v>96</v>
      </c>
      <c r="AY950" s="18" t="s">
        <v>311</v>
      </c>
      <c r="BE950" s="146">
        <f t="shared" si="224"/>
        <v>0</v>
      </c>
      <c r="BF950" s="146">
        <f t="shared" si="225"/>
        <v>0</v>
      </c>
      <c r="BG950" s="146">
        <f t="shared" si="226"/>
        <v>0</v>
      </c>
      <c r="BH950" s="146">
        <f t="shared" si="227"/>
        <v>0</v>
      </c>
      <c r="BI950" s="146">
        <f t="shared" si="228"/>
        <v>0</v>
      </c>
      <c r="BJ950" s="18" t="s">
        <v>88</v>
      </c>
      <c r="BK950" s="146">
        <f t="shared" si="229"/>
        <v>0</v>
      </c>
      <c r="BL950" s="18" t="s">
        <v>318</v>
      </c>
      <c r="BM950" s="145" t="s">
        <v>9585</v>
      </c>
    </row>
    <row r="951" spans="2:65" s="1" customFormat="1" ht="16.5" customHeight="1" x14ac:dyDescent="0.2">
      <c r="B951" s="34"/>
      <c r="C951" s="134" t="s">
        <v>9586</v>
      </c>
      <c r="D951" s="134" t="s">
        <v>313</v>
      </c>
      <c r="E951" s="135" t="s">
        <v>9587</v>
      </c>
      <c r="F951" s="136" t="s">
        <v>8390</v>
      </c>
      <c r="G951" s="137" t="s">
        <v>2199</v>
      </c>
      <c r="H951" s="138">
        <v>5</v>
      </c>
      <c r="I951" s="139"/>
      <c r="J951" s="140">
        <f t="shared" si="220"/>
        <v>0</v>
      </c>
      <c r="K951" s="136" t="s">
        <v>43</v>
      </c>
      <c r="L951" s="34"/>
      <c r="M951" s="141" t="s">
        <v>43</v>
      </c>
      <c r="N951" s="142" t="s">
        <v>52</v>
      </c>
      <c r="P951" s="143">
        <f t="shared" si="221"/>
        <v>0</v>
      </c>
      <c r="Q951" s="143">
        <v>0</v>
      </c>
      <c r="R951" s="143">
        <f t="shared" si="222"/>
        <v>0</v>
      </c>
      <c r="S951" s="143">
        <v>0</v>
      </c>
      <c r="T951" s="144">
        <f t="shared" si="223"/>
        <v>0</v>
      </c>
      <c r="AR951" s="145" t="s">
        <v>318</v>
      </c>
      <c r="AT951" s="145" t="s">
        <v>313</v>
      </c>
      <c r="AU951" s="145" t="s">
        <v>96</v>
      </c>
      <c r="AY951" s="18" t="s">
        <v>311</v>
      </c>
      <c r="BE951" s="146">
        <f t="shared" si="224"/>
        <v>0</v>
      </c>
      <c r="BF951" s="146">
        <f t="shared" si="225"/>
        <v>0</v>
      </c>
      <c r="BG951" s="146">
        <f t="shared" si="226"/>
        <v>0</v>
      </c>
      <c r="BH951" s="146">
        <f t="shared" si="227"/>
        <v>0</v>
      </c>
      <c r="BI951" s="146">
        <f t="shared" si="228"/>
        <v>0</v>
      </c>
      <c r="BJ951" s="18" t="s">
        <v>88</v>
      </c>
      <c r="BK951" s="146">
        <f t="shared" si="229"/>
        <v>0</v>
      </c>
      <c r="BL951" s="18" t="s">
        <v>318</v>
      </c>
      <c r="BM951" s="145" t="s">
        <v>9588</v>
      </c>
    </row>
    <row r="952" spans="2:65" s="1" customFormat="1" ht="21.75" customHeight="1" x14ac:dyDescent="0.2">
      <c r="B952" s="34"/>
      <c r="C952" s="134" t="s">
        <v>8659</v>
      </c>
      <c r="D952" s="134" t="s">
        <v>313</v>
      </c>
      <c r="E952" s="135" t="s">
        <v>9589</v>
      </c>
      <c r="F952" s="136" t="s">
        <v>7972</v>
      </c>
      <c r="G952" s="137" t="s">
        <v>2109</v>
      </c>
      <c r="H952" s="138">
        <v>3</v>
      </c>
      <c r="I952" s="139"/>
      <c r="J952" s="140">
        <f t="shared" si="220"/>
        <v>0</v>
      </c>
      <c r="K952" s="136" t="s">
        <v>43</v>
      </c>
      <c r="L952" s="34"/>
      <c r="M952" s="141" t="s">
        <v>43</v>
      </c>
      <c r="N952" s="142" t="s">
        <v>52</v>
      </c>
      <c r="P952" s="143">
        <f t="shared" si="221"/>
        <v>0</v>
      </c>
      <c r="Q952" s="143">
        <v>0</v>
      </c>
      <c r="R952" s="143">
        <f t="shared" si="222"/>
        <v>0</v>
      </c>
      <c r="S952" s="143">
        <v>0</v>
      </c>
      <c r="T952" s="144">
        <f t="shared" si="223"/>
        <v>0</v>
      </c>
      <c r="AR952" s="145" t="s">
        <v>318</v>
      </c>
      <c r="AT952" s="145" t="s">
        <v>313</v>
      </c>
      <c r="AU952" s="145" t="s">
        <v>96</v>
      </c>
      <c r="AY952" s="18" t="s">
        <v>311</v>
      </c>
      <c r="BE952" s="146">
        <f t="shared" si="224"/>
        <v>0</v>
      </c>
      <c r="BF952" s="146">
        <f t="shared" si="225"/>
        <v>0</v>
      </c>
      <c r="BG952" s="146">
        <f t="shared" si="226"/>
        <v>0</v>
      </c>
      <c r="BH952" s="146">
        <f t="shared" si="227"/>
        <v>0</v>
      </c>
      <c r="BI952" s="146">
        <f t="shared" si="228"/>
        <v>0</v>
      </c>
      <c r="BJ952" s="18" t="s">
        <v>88</v>
      </c>
      <c r="BK952" s="146">
        <f t="shared" si="229"/>
        <v>0</v>
      </c>
      <c r="BL952" s="18" t="s">
        <v>318</v>
      </c>
      <c r="BM952" s="145" t="s">
        <v>9590</v>
      </c>
    </row>
    <row r="953" spans="2:65" s="1" customFormat="1" ht="21.75" customHeight="1" x14ac:dyDescent="0.2">
      <c r="B953" s="34"/>
      <c r="C953" s="134" t="s">
        <v>9591</v>
      </c>
      <c r="D953" s="134" t="s">
        <v>313</v>
      </c>
      <c r="E953" s="135" t="s">
        <v>9592</v>
      </c>
      <c r="F953" s="136" t="s">
        <v>8203</v>
      </c>
      <c r="G953" s="137" t="s">
        <v>2109</v>
      </c>
      <c r="H953" s="138">
        <v>7</v>
      </c>
      <c r="I953" s="139"/>
      <c r="J953" s="140">
        <f t="shared" si="220"/>
        <v>0</v>
      </c>
      <c r="K953" s="136" t="s">
        <v>43</v>
      </c>
      <c r="L953" s="34"/>
      <c r="M953" s="141" t="s">
        <v>43</v>
      </c>
      <c r="N953" s="142" t="s">
        <v>52</v>
      </c>
      <c r="P953" s="143">
        <f t="shared" si="221"/>
        <v>0</v>
      </c>
      <c r="Q953" s="143">
        <v>0</v>
      </c>
      <c r="R953" s="143">
        <f t="shared" si="222"/>
        <v>0</v>
      </c>
      <c r="S953" s="143">
        <v>0</v>
      </c>
      <c r="T953" s="144">
        <f t="shared" si="223"/>
        <v>0</v>
      </c>
      <c r="AR953" s="145" t="s">
        <v>318</v>
      </c>
      <c r="AT953" s="145" t="s">
        <v>313</v>
      </c>
      <c r="AU953" s="145" t="s">
        <v>96</v>
      </c>
      <c r="AY953" s="18" t="s">
        <v>311</v>
      </c>
      <c r="BE953" s="146">
        <f t="shared" si="224"/>
        <v>0</v>
      </c>
      <c r="BF953" s="146">
        <f t="shared" si="225"/>
        <v>0</v>
      </c>
      <c r="BG953" s="146">
        <f t="shared" si="226"/>
        <v>0</v>
      </c>
      <c r="BH953" s="146">
        <f t="shared" si="227"/>
        <v>0</v>
      </c>
      <c r="BI953" s="146">
        <f t="shared" si="228"/>
        <v>0</v>
      </c>
      <c r="BJ953" s="18" t="s">
        <v>88</v>
      </c>
      <c r="BK953" s="146">
        <f t="shared" si="229"/>
        <v>0</v>
      </c>
      <c r="BL953" s="18" t="s">
        <v>318</v>
      </c>
      <c r="BM953" s="145" t="s">
        <v>9593</v>
      </c>
    </row>
    <row r="954" spans="2:65" s="1" customFormat="1" ht="21.75" customHeight="1" x14ac:dyDescent="0.2">
      <c r="B954" s="34"/>
      <c r="C954" s="134" t="s">
        <v>8661</v>
      </c>
      <c r="D954" s="134" t="s">
        <v>313</v>
      </c>
      <c r="E954" s="135" t="s">
        <v>9594</v>
      </c>
      <c r="F954" s="136" t="s">
        <v>9595</v>
      </c>
      <c r="G954" s="137" t="s">
        <v>2109</v>
      </c>
      <c r="H954" s="138">
        <v>1</v>
      </c>
      <c r="I954" s="139"/>
      <c r="J954" s="140">
        <f t="shared" si="220"/>
        <v>0</v>
      </c>
      <c r="K954" s="136" t="s">
        <v>43</v>
      </c>
      <c r="L954" s="34"/>
      <c r="M954" s="141" t="s">
        <v>43</v>
      </c>
      <c r="N954" s="142" t="s">
        <v>52</v>
      </c>
      <c r="P954" s="143">
        <f t="shared" si="221"/>
        <v>0</v>
      </c>
      <c r="Q954" s="143">
        <v>0</v>
      </c>
      <c r="R954" s="143">
        <f t="shared" si="222"/>
        <v>0</v>
      </c>
      <c r="S954" s="143">
        <v>0</v>
      </c>
      <c r="T954" s="144">
        <f t="shared" si="223"/>
        <v>0</v>
      </c>
      <c r="AR954" s="145" t="s">
        <v>318</v>
      </c>
      <c r="AT954" s="145" t="s">
        <v>313</v>
      </c>
      <c r="AU954" s="145" t="s">
        <v>96</v>
      </c>
      <c r="AY954" s="18" t="s">
        <v>311</v>
      </c>
      <c r="BE954" s="146">
        <f t="shared" si="224"/>
        <v>0</v>
      </c>
      <c r="BF954" s="146">
        <f t="shared" si="225"/>
        <v>0</v>
      </c>
      <c r="BG954" s="146">
        <f t="shared" si="226"/>
        <v>0</v>
      </c>
      <c r="BH954" s="146">
        <f t="shared" si="227"/>
        <v>0</v>
      </c>
      <c r="BI954" s="146">
        <f t="shared" si="228"/>
        <v>0</v>
      </c>
      <c r="BJ954" s="18" t="s">
        <v>88</v>
      </c>
      <c r="BK954" s="146">
        <f t="shared" si="229"/>
        <v>0</v>
      </c>
      <c r="BL954" s="18" t="s">
        <v>318</v>
      </c>
      <c r="BM954" s="145" t="s">
        <v>9596</v>
      </c>
    </row>
    <row r="955" spans="2:65" s="1" customFormat="1" ht="21.75" customHeight="1" x14ac:dyDescent="0.2">
      <c r="B955" s="34"/>
      <c r="C955" s="134" t="s">
        <v>9597</v>
      </c>
      <c r="D955" s="134" t="s">
        <v>313</v>
      </c>
      <c r="E955" s="135" t="s">
        <v>9598</v>
      </c>
      <c r="F955" s="136" t="s">
        <v>8836</v>
      </c>
      <c r="G955" s="137" t="s">
        <v>2109</v>
      </c>
      <c r="H955" s="138">
        <v>6</v>
      </c>
      <c r="I955" s="139"/>
      <c r="J955" s="140">
        <f t="shared" si="220"/>
        <v>0</v>
      </c>
      <c r="K955" s="136" t="s">
        <v>43</v>
      </c>
      <c r="L955" s="34"/>
      <c r="M955" s="141" t="s">
        <v>43</v>
      </c>
      <c r="N955" s="142" t="s">
        <v>52</v>
      </c>
      <c r="P955" s="143">
        <f t="shared" si="221"/>
        <v>0</v>
      </c>
      <c r="Q955" s="143">
        <v>0</v>
      </c>
      <c r="R955" s="143">
        <f t="shared" si="222"/>
        <v>0</v>
      </c>
      <c r="S955" s="143">
        <v>0</v>
      </c>
      <c r="T955" s="144">
        <f t="shared" si="223"/>
        <v>0</v>
      </c>
      <c r="AR955" s="145" t="s">
        <v>318</v>
      </c>
      <c r="AT955" s="145" t="s">
        <v>313</v>
      </c>
      <c r="AU955" s="145" t="s">
        <v>96</v>
      </c>
      <c r="AY955" s="18" t="s">
        <v>311</v>
      </c>
      <c r="BE955" s="146">
        <f t="shared" si="224"/>
        <v>0</v>
      </c>
      <c r="BF955" s="146">
        <f t="shared" si="225"/>
        <v>0</v>
      </c>
      <c r="BG955" s="146">
        <f t="shared" si="226"/>
        <v>0</v>
      </c>
      <c r="BH955" s="146">
        <f t="shared" si="227"/>
        <v>0</v>
      </c>
      <c r="BI955" s="146">
        <f t="shared" si="228"/>
        <v>0</v>
      </c>
      <c r="BJ955" s="18" t="s">
        <v>88</v>
      </c>
      <c r="BK955" s="146">
        <f t="shared" si="229"/>
        <v>0</v>
      </c>
      <c r="BL955" s="18" t="s">
        <v>318</v>
      </c>
      <c r="BM955" s="145" t="s">
        <v>9599</v>
      </c>
    </row>
    <row r="956" spans="2:65" s="1" customFormat="1" ht="21.75" customHeight="1" x14ac:dyDescent="0.2">
      <c r="B956" s="34"/>
      <c r="C956" s="134" t="s">
        <v>8663</v>
      </c>
      <c r="D956" s="134" t="s">
        <v>313</v>
      </c>
      <c r="E956" s="135" t="s">
        <v>9600</v>
      </c>
      <c r="F956" s="136" t="s">
        <v>8103</v>
      </c>
      <c r="G956" s="137" t="s">
        <v>2109</v>
      </c>
      <c r="H956" s="138">
        <v>17</v>
      </c>
      <c r="I956" s="139"/>
      <c r="J956" s="140">
        <f t="shared" si="220"/>
        <v>0</v>
      </c>
      <c r="K956" s="136" t="s">
        <v>43</v>
      </c>
      <c r="L956" s="34"/>
      <c r="M956" s="141" t="s">
        <v>43</v>
      </c>
      <c r="N956" s="142" t="s">
        <v>52</v>
      </c>
      <c r="P956" s="143">
        <f t="shared" si="221"/>
        <v>0</v>
      </c>
      <c r="Q956" s="143">
        <v>0</v>
      </c>
      <c r="R956" s="143">
        <f t="shared" si="222"/>
        <v>0</v>
      </c>
      <c r="S956" s="143">
        <v>0</v>
      </c>
      <c r="T956" s="144">
        <f t="shared" si="223"/>
        <v>0</v>
      </c>
      <c r="AR956" s="145" t="s">
        <v>318</v>
      </c>
      <c r="AT956" s="145" t="s">
        <v>313</v>
      </c>
      <c r="AU956" s="145" t="s">
        <v>96</v>
      </c>
      <c r="AY956" s="18" t="s">
        <v>311</v>
      </c>
      <c r="BE956" s="146">
        <f t="shared" si="224"/>
        <v>0</v>
      </c>
      <c r="BF956" s="146">
        <f t="shared" si="225"/>
        <v>0</v>
      </c>
      <c r="BG956" s="146">
        <f t="shared" si="226"/>
        <v>0</v>
      </c>
      <c r="BH956" s="146">
        <f t="shared" si="227"/>
        <v>0</v>
      </c>
      <c r="BI956" s="146">
        <f t="shared" si="228"/>
        <v>0</v>
      </c>
      <c r="BJ956" s="18" t="s">
        <v>88</v>
      </c>
      <c r="BK956" s="146">
        <f t="shared" si="229"/>
        <v>0</v>
      </c>
      <c r="BL956" s="18" t="s">
        <v>318</v>
      </c>
      <c r="BM956" s="145" t="s">
        <v>9601</v>
      </c>
    </row>
    <row r="957" spans="2:65" s="1" customFormat="1" ht="21.75" customHeight="1" x14ac:dyDescent="0.2">
      <c r="B957" s="34"/>
      <c r="C957" s="134" t="s">
        <v>9602</v>
      </c>
      <c r="D957" s="134" t="s">
        <v>313</v>
      </c>
      <c r="E957" s="135" t="s">
        <v>9603</v>
      </c>
      <c r="F957" s="136" t="s">
        <v>9604</v>
      </c>
      <c r="G957" s="137" t="s">
        <v>2109</v>
      </c>
      <c r="H957" s="138">
        <v>2</v>
      </c>
      <c r="I957" s="139"/>
      <c r="J957" s="140">
        <f t="shared" si="220"/>
        <v>0</v>
      </c>
      <c r="K957" s="136" t="s">
        <v>43</v>
      </c>
      <c r="L957" s="34"/>
      <c r="M957" s="141" t="s">
        <v>43</v>
      </c>
      <c r="N957" s="142" t="s">
        <v>52</v>
      </c>
      <c r="P957" s="143">
        <f t="shared" si="221"/>
        <v>0</v>
      </c>
      <c r="Q957" s="143">
        <v>0</v>
      </c>
      <c r="R957" s="143">
        <f t="shared" si="222"/>
        <v>0</v>
      </c>
      <c r="S957" s="143">
        <v>0</v>
      </c>
      <c r="T957" s="144">
        <f t="shared" si="223"/>
        <v>0</v>
      </c>
      <c r="AR957" s="145" t="s">
        <v>318</v>
      </c>
      <c r="AT957" s="145" t="s">
        <v>313</v>
      </c>
      <c r="AU957" s="145" t="s">
        <v>96</v>
      </c>
      <c r="AY957" s="18" t="s">
        <v>311</v>
      </c>
      <c r="BE957" s="146">
        <f t="shared" si="224"/>
        <v>0</v>
      </c>
      <c r="BF957" s="146">
        <f t="shared" si="225"/>
        <v>0</v>
      </c>
      <c r="BG957" s="146">
        <f t="shared" si="226"/>
        <v>0</v>
      </c>
      <c r="BH957" s="146">
        <f t="shared" si="227"/>
        <v>0</v>
      </c>
      <c r="BI957" s="146">
        <f t="shared" si="228"/>
        <v>0</v>
      </c>
      <c r="BJ957" s="18" t="s">
        <v>88</v>
      </c>
      <c r="BK957" s="146">
        <f t="shared" si="229"/>
        <v>0</v>
      </c>
      <c r="BL957" s="18" t="s">
        <v>318</v>
      </c>
      <c r="BM957" s="145" t="s">
        <v>9605</v>
      </c>
    </row>
    <row r="958" spans="2:65" s="1" customFormat="1" ht="21.75" customHeight="1" x14ac:dyDescent="0.2">
      <c r="B958" s="34"/>
      <c r="C958" s="134" t="s">
        <v>8666</v>
      </c>
      <c r="D958" s="134" t="s">
        <v>313</v>
      </c>
      <c r="E958" s="135" t="s">
        <v>9606</v>
      </c>
      <c r="F958" s="136" t="s">
        <v>9607</v>
      </c>
      <c r="G958" s="137" t="s">
        <v>2109</v>
      </c>
      <c r="H958" s="138">
        <v>2</v>
      </c>
      <c r="I958" s="139"/>
      <c r="J958" s="140">
        <f t="shared" si="220"/>
        <v>0</v>
      </c>
      <c r="K958" s="136" t="s">
        <v>43</v>
      </c>
      <c r="L958" s="34"/>
      <c r="M958" s="141" t="s">
        <v>43</v>
      </c>
      <c r="N958" s="142" t="s">
        <v>52</v>
      </c>
      <c r="P958" s="143">
        <f t="shared" si="221"/>
        <v>0</v>
      </c>
      <c r="Q958" s="143">
        <v>0</v>
      </c>
      <c r="R958" s="143">
        <f t="shared" si="222"/>
        <v>0</v>
      </c>
      <c r="S958" s="143">
        <v>0</v>
      </c>
      <c r="T958" s="144">
        <f t="shared" si="223"/>
        <v>0</v>
      </c>
      <c r="AR958" s="145" t="s">
        <v>318</v>
      </c>
      <c r="AT958" s="145" t="s">
        <v>313</v>
      </c>
      <c r="AU958" s="145" t="s">
        <v>96</v>
      </c>
      <c r="AY958" s="18" t="s">
        <v>311</v>
      </c>
      <c r="BE958" s="146">
        <f t="shared" si="224"/>
        <v>0</v>
      </c>
      <c r="BF958" s="146">
        <f t="shared" si="225"/>
        <v>0</v>
      </c>
      <c r="BG958" s="146">
        <f t="shared" si="226"/>
        <v>0</v>
      </c>
      <c r="BH958" s="146">
        <f t="shared" si="227"/>
        <v>0</v>
      </c>
      <c r="BI958" s="146">
        <f t="shared" si="228"/>
        <v>0</v>
      </c>
      <c r="BJ958" s="18" t="s">
        <v>88</v>
      </c>
      <c r="BK958" s="146">
        <f t="shared" si="229"/>
        <v>0</v>
      </c>
      <c r="BL958" s="18" t="s">
        <v>318</v>
      </c>
      <c r="BM958" s="145" t="s">
        <v>9608</v>
      </c>
    </row>
    <row r="959" spans="2:65" s="1" customFormat="1" ht="21.75" customHeight="1" x14ac:dyDescent="0.2">
      <c r="B959" s="34"/>
      <c r="C959" s="134" t="s">
        <v>9609</v>
      </c>
      <c r="D959" s="134" t="s">
        <v>313</v>
      </c>
      <c r="E959" s="135" t="s">
        <v>9610</v>
      </c>
      <c r="F959" s="136" t="s">
        <v>8401</v>
      </c>
      <c r="G959" s="137" t="s">
        <v>2109</v>
      </c>
      <c r="H959" s="138">
        <v>1</v>
      </c>
      <c r="I959" s="139"/>
      <c r="J959" s="140">
        <f t="shared" si="220"/>
        <v>0</v>
      </c>
      <c r="K959" s="136" t="s">
        <v>43</v>
      </c>
      <c r="L959" s="34"/>
      <c r="M959" s="141" t="s">
        <v>43</v>
      </c>
      <c r="N959" s="142" t="s">
        <v>52</v>
      </c>
      <c r="P959" s="143">
        <f t="shared" si="221"/>
        <v>0</v>
      </c>
      <c r="Q959" s="143">
        <v>0</v>
      </c>
      <c r="R959" s="143">
        <f t="shared" si="222"/>
        <v>0</v>
      </c>
      <c r="S959" s="143">
        <v>0</v>
      </c>
      <c r="T959" s="144">
        <f t="shared" si="223"/>
        <v>0</v>
      </c>
      <c r="AR959" s="145" t="s">
        <v>318</v>
      </c>
      <c r="AT959" s="145" t="s">
        <v>313</v>
      </c>
      <c r="AU959" s="145" t="s">
        <v>96</v>
      </c>
      <c r="AY959" s="18" t="s">
        <v>311</v>
      </c>
      <c r="BE959" s="146">
        <f t="shared" si="224"/>
        <v>0</v>
      </c>
      <c r="BF959" s="146">
        <f t="shared" si="225"/>
        <v>0</v>
      </c>
      <c r="BG959" s="146">
        <f t="shared" si="226"/>
        <v>0</v>
      </c>
      <c r="BH959" s="146">
        <f t="shared" si="227"/>
        <v>0</v>
      </c>
      <c r="BI959" s="146">
        <f t="shared" si="228"/>
        <v>0</v>
      </c>
      <c r="BJ959" s="18" t="s">
        <v>88</v>
      </c>
      <c r="BK959" s="146">
        <f t="shared" si="229"/>
        <v>0</v>
      </c>
      <c r="BL959" s="18" t="s">
        <v>318</v>
      </c>
      <c r="BM959" s="145" t="s">
        <v>9611</v>
      </c>
    </row>
    <row r="960" spans="2:65" s="1" customFormat="1" ht="16.5" customHeight="1" x14ac:dyDescent="0.2">
      <c r="B960" s="34"/>
      <c r="C960" s="134" t="s">
        <v>8668</v>
      </c>
      <c r="D960" s="134" t="s">
        <v>313</v>
      </c>
      <c r="E960" s="135" t="s">
        <v>9612</v>
      </c>
      <c r="F960" s="136" t="s">
        <v>9613</v>
      </c>
      <c r="G960" s="137" t="s">
        <v>2109</v>
      </c>
      <c r="H960" s="138">
        <v>1</v>
      </c>
      <c r="I960" s="139"/>
      <c r="J960" s="140">
        <f t="shared" si="220"/>
        <v>0</v>
      </c>
      <c r="K960" s="136" t="s">
        <v>43</v>
      </c>
      <c r="L960" s="34"/>
      <c r="M960" s="141" t="s">
        <v>43</v>
      </c>
      <c r="N960" s="142" t="s">
        <v>52</v>
      </c>
      <c r="P960" s="143">
        <f t="shared" si="221"/>
        <v>0</v>
      </c>
      <c r="Q960" s="143">
        <v>0</v>
      </c>
      <c r="R960" s="143">
        <f t="shared" si="222"/>
        <v>0</v>
      </c>
      <c r="S960" s="143">
        <v>0</v>
      </c>
      <c r="T960" s="144">
        <f t="shared" si="223"/>
        <v>0</v>
      </c>
      <c r="AR960" s="145" t="s">
        <v>318</v>
      </c>
      <c r="AT960" s="145" t="s">
        <v>313</v>
      </c>
      <c r="AU960" s="145" t="s">
        <v>96</v>
      </c>
      <c r="AY960" s="18" t="s">
        <v>311</v>
      </c>
      <c r="BE960" s="146">
        <f t="shared" si="224"/>
        <v>0</v>
      </c>
      <c r="BF960" s="146">
        <f t="shared" si="225"/>
        <v>0</v>
      </c>
      <c r="BG960" s="146">
        <f t="shared" si="226"/>
        <v>0</v>
      </c>
      <c r="BH960" s="146">
        <f t="shared" si="227"/>
        <v>0</v>
      </c>
      <c r="BI960" s="146">
        <f t="shared" si="228"/>
        <v>0</v>
      </c>
      <c r="BJ960" s="18" t="s">
        <v>88</v>
      </c>
      <c r="BK960" s="146">
        <f t="shared" si="229"/>
        <v>0</v>
      </c>
      <c r="BL960" s="18" t="s">
        <v>318</v>
      </c>
      <c r="BM960" s="145" t="s">
        <v>9614</v>
      </c>
    </row>
    <row r="961" spans="2:65" s="1" customFormat="1" ht="16.5" customHeight="1" x14ac:dyDescent="0.2">
      <c r="B961" s="34"/>
      <c r="C961" s="134" t="s">
        <v>9615</v>
      </c>
      <c r="D961" s="134" t="s">
        <v>313</v>
      </c>
      <c r="E961" s="135" t="s">
        <v>9616</v>
      </c>
      <c r="F961" s="136" t="s">
        <v>8282</v>
      </c>
      <c r="G961" s="137" t="s">
        <v>2109</v>
      </c>
      <c r="H961" s="138">
        <v>3</v>
      </c>
      <c r="I961" s="139"/>
      <c r="J961" s="140">
        <f t="shared" si="220"/>
        <v>0</v>
      </c>
      <c r="K961" s="136" t="s">
        <v>43</v>
      </c>
      <c r="L961" s="34"/>
      <c r="M961" s="141" t="s">
        <v>43</v>
      </c>
      <c r="N961" s="142" t="s">
        <v>52</v>
      </c>
      <c r="P961" s="143">
        <f t="shared" si="221"/>
        <v>0</v>
      </c>
      <c r="Q961" s="143">
        <v>0</v>
      </c>
      <c r="R961" s="143">
        <f t="shared" si="222"/>
        <v>0</v>
      </c>
      <c r="S961" s="143">
        <v>0</v>
      </c>
      <c r="T961" s="144">
        <f t="shared" si="223"/>
        <v>0</v>
      </c>
      <c r="AR961" s="145" t="s">
        <v>318</v>
      </c>
      <c r="AT961" s="145" t="s">
        <v>313</v>
      </c>
      <c r="AU961" s="145" t="s">
        <v>96</v>
      </c>
      <c r="AY961" s="18" t="s">
        <v>311</v>
      </c>
      <c r="BE961" s="146">
        <f t="shared" si="224"/>
        <v>0</v>
      </c>
      <c r="BF961" s="146">
        <f t="shared" si="225"/>
        <v>0</v>
      </c>
      <c r="BG961" s="146">
        <f t="shared" si="226"/>
        <v>0</v>
      </c>
      <c r="BH961" s="146">
        <f t="shared" si="227"/>
        <v>0</v>
      </c>
      <c r="BI961" s="146">
        <f t="shared" si="228"/>
        <v>0</v>
      </c>
      <c r="BJ961" s="18" t="s">
        <v>88</v>
      </c>
      <c r="BK961" s="146">
        <f t="shared" si="229"/>
        <v>0</v>
      </c>
      <c r="BL961" s="18" t="s">
        <v>318</v>
      </c>
      <c r="BM961" s="145" t="s">
        <v>9617</v>
      </c>
    </row>
    <row r="962" spans="2:65" s="1" customFormat="1" ht="16.5" customHeight="1" x14ac:dyDescent="0.2">
      <c r="B962" s="34"/>
      <c r="C962" s="134" t="s">
        <v>8671</v>
      </c>
      <c r="D962" s="134" t="s">
        <v>313</v>
      </c>
      <c r="E962" s="135" t="s">
        <v>9618</v>
      </c>
      <c r="F962" s="136" t="s">
        <v>9371</v>
      </c>
      <c r="G962" s="137" t="s">
        <v>2109</v>
      </c>
      <c r="H962" s="138">
        <v>11</v>
      </c>
      <c r="I962" s="139"/>
      <c r="J962" s="140">
        <f t="shared" si="220"/>
        <v>0</v>
      </c>
      <c r="K962" s="136" t="s">
        <v>43</v>
      </c>
      <c r="L962" s="34"/>
      <c r="M962" s="141" t="s">
        <v>43</v>
      </c>
      <c r="N962" s="142" t="s">
        <v>52</v>
      </c>
      <c r="P962" s="143">
        <f t="shared" si="221"/>
        <v>0</v>
      </c>
      <c r="Q962" s="143">
        <v>0</v>
      </c>
      <c r="R962" s="143">
        <f t="shared" si="222"/>
        <v>0</v>
      </c>
      <c r="S962" s="143">
        <v>0</v>
      </c>
      <c r="T962" s="144">
        <f t="shared" si="223"/>
        <v>0</v>
      </c>
      <c r="AR962" s="145" t="s">
        <v>318</v>
      </c>
      <c r="AT962" s="145" t="s">
        <v>313</v>
      </c>
      <c r="AU962" s="145" t="s">
        <v>96</v>
      </c>
      <c r="AY962" s="18" t="s">
        <v>311</v>
      </c>
      <c r="BE962" s="146">
        <f t="shared" si="224"/>
        <v>0</v>
      </c>
      <c r="BF962" s="146">
        <f t="shared" si="225"/>
        <v>0</v>
      </c>
      <c r="BG962" s="146">
        <f t="shared" si="226"/>
        <v>0</v>
      </c>
      <c r="BH962" s="146">
        <f t="shared" si="227"/>
        <v>0</v>
      </c>
      <c r="BI962" s="146">
        <f t="shared" si="228"/>
        <v>0</v>
      </c>
      <c r="BJ962" s="18" t="s">
        <v>88</v>
      </c>
      <c r="BK962" s="146">
        <f t="shared" si="229"/>
        <v>0</v>
      </c>
      <c r="BL962" s="18" t="s">
        <v>318</v>
      </c>
      <c r="BM962" s="145" t="s">
        <v>9619</v>
      </c>
    </row>
    <row r="963" spans="2:65" s="1" customFormat="1" ht="16.5" customHeight="1" x14ac:dyDescent="0.2">
      <c r="B963" s="34"/>
      <c r="C963" s="134" t="s">
        <v>9620</v>
      </c>
      <c r="D963" s="134" t="s">
        <v>313</v>
      </c>
      <c r="E963" s="135" t="s">
        <v>9621</v>
      </c>
      <c r="F963" s="136" t="s">
        <v>9622</v>
      </c>
      <c r="G963" s="137" t="s">
        <v>2109</v>
      </c>
      <c r="H963" s="138">
        <v>3</v>
      </c>
      <c r="I963" s="139"/>
      <c r="J963" s="140">
        <f t="shared" si="220"/>
        <v>0</v>
      </c>
      <c r="K963" s="136" t="s">
        <v>43</v>
      </c>
      <c r="L963" s="34"/>
      <c r="M963" s="141" t="s">
        <v>43</v>
      </c>
      <c r="N963" s="142" t="s">
        <v>52</v>
      </c>
      <c r="P963" s="143">
        <f t="shared" si="221"/>
        <v>0</v>
      </c>
      <c r="Q963" s="143">
        <v>0</v>
      </c>
      <c r="R963" s="143">
        <f t="shared" si="222"/>
        <v>0</v>
      </c>
      <c r="S963" s="143">
        <v>0</v>
      </c>
      <c r="T963" s="144">
        <f t="shared" si="223"/>
        <v>0</v>
      </c>
      <c r="AR963" s="145" t="s">
        <v>318</v>
      </c>
      <c r="AT963" s="145" t="s">
        <v>313</v>
      </c>
      <c r="AU963" s="145" t="s">
        <v>96</v>
      </c>
      <c r="AY963" s="18" t="s">
        <v>311</v>
      </c>
      <c r="BE963" s="146">
        <f t="shared" si="224"/>
        <v>0</v>
      </c>
      <c r="BF963" s="146">
        <f t="shared" si="225"/>
        <v>0</v>
      </c>
      <c r="BG963" s="146">
        <f t="shared" si="226"/>
        <v>0</v>
      </c>
      <c r="BH963" s="146">
        <f t="shared" si="227"/>
        <v>0</v>
      </c>
      <c r="BI963" s="146">
        <f t="shared" si="228"/>
        <v>0</v>
      </c>
      <c r="BJ963" s="18" t="s">
        <v>88</v>
      </c>
      <c r="BK963" s="146">
        <f t="shared" si="229"/>
        <v>0</v>
      </c>
      <c r="BL963" s="18" t="s">
        <v>318</v>
      </c>
      <c r="BM963" s="145" t="s">
        <v>9623</v>
      </c>
    </row>
    <row r="964" spans="2:65" s="1" customFormat="1" ht="16.5" customHeight="1" x14ac:dyDescent="0.2">
      <c r="B964" s="34"/>
      <c r="C964" s="134" t="s">
        <v>8674</v>
      </c>
      <c r="D964" s="134" t="s">
        <v>313</v>
      </c>
      <c r="E964" s="135" t="s">
        <v>9624</v>
      </c>
      <c r="F964" s="136" t="s">
        <v>9625</v>
      </c>
      <c r="G964" s="137" t="s">
        <v>2109</v>
      </c>
      <c r="H964" s="138">
        <v>2</v>
      </c>
      <c r="I964" s="139"/>
      <c r="J964" s="140">
        <f t="shared" si="220"/>
        <v>0</v>
      </c>
      <c r="K964" s="136" t="s">
        <v>43</v>
      </c>
      <c r="L964" s="34"/>
      <c r="M964" s="141" t="s">
        <v>43</v>
      </c>
      <c r="N964" s="142" t="s">
        <v>52</v>
      </c>
      <c r="P964" s="143">
        <f t="shared" si="221"/>
        <v>0</v>
      </c>
      <c r="Q964" s="143">
        <v>0</v>
      </c>
      <c r="R964" s="143">
        <f t="shared" si="222"/>
        <v>0</v>
      </c>
      <c r="S964" s="143">
        <v>0</v>
      </c>
      <c r="T964" s="144">
        <f t="shared" si="223"/>
        <v>0</v>
      </c>
      <c r="AR964" s="145" t="s">
        <v>318</v>
      </c>
      <c r="AT964" s="145" t="s">
        <v>313</v>
      </c>
      <c r="AU964" s="145" t="s">
        <v>96</v>
      </c>
      <c r="AY964" s="18" t="s">
        <v>311</v>
      </c>
      <c r="BE964" s="146">
        <f t="shared" si="224"/>
        <v>0</v>
      </c>
      <c r="BF964" s="146">
        <f t="shared" si="225"/>
        <v>0</v>
      </c>
      <c r="BG964" s="146">
        <f t="shared" si="226"/>
        <v>0</v>
      </c>
      <c r="BH964" s="146">
        <f t="shared" si="227"/>
        <v>0</v>
      </c>
      <c r="BI964" s="146">
        <f t="shared" si="228"/>
        <v>0</v>
      </c>
      <c r="BJ964" s="18" t="s">
        <v>88</v>
      </c>
      <c r="BK964" s="146">
        <f t="shared" si="229"/>
        <v>0</v>
      </c>
      <c r="BL964" s="18" t="s">
        <v>318</v>
      </c>
      <c r="BM964" s="145" t="s">
        <v>9626</v>
      </c>
    </row>
    <row r="965" spans="2:65" s="1" customFormat="1" ht="16.5" customHeight="1" x14ac:dyDescent="0.2">
      <c r="B965" s="34"/>
      <c r="C965" s="134" t="s">
        <v>9627</v>
      </c>
      <c r="D965" s="134" t="s">
        <v>313</v>
      </c>
      <c r="E965" s="135" t="s">
        <v>9628</v>
      </c>
      <c r="F965" s="136" t="s">
        <v>9629</v>
      </c>
      <c r="G965" s="137" t="s">
        <v>2109</v>
      </c>
      <c r="H965" s="138">
        <v>1</v>
      </c>
      <c r="I965" s="139"/>
      <c r="J965" s="140">
        <f t="shared" si="220"/>
        <v>0</v>
      </c>
      <c r="K965" s="136" t="s">
        <v>43</v>
      </c>
      <c r="L965" s="34"/>
      <c r="M965" s="141" t="s">
        <v>43</v>
      </c>
      <c r="N965" s="142" t="s">
        <v>52</v>
      </c>
      <c r="P965" s="143">
        <f t="shared" si="221"/>
        <v>0</v>
      </c>
      <c r="Q965" s="143">
        <v>0</v>
      </c>
      <c r="R965" s="143">
        <f t="shared" si="222"/>
        <v>0</v>
      </c>
      <c r="S965" s="143">
        <v>0</v>
      </c>
      <c r="T965" s="144">
        <f t="shared" si="223"/>
        <v>0</v>
      </c>
      <c r="AR965" s="145" t="s">
        <v>318</v>
      </c>
      <c r="AT965" s="145" t="s">
        <v>313</v>
      </c>
      <c r="AU965" s="145" t="s">
        <v>96</v>
      </c>
      <c r="AY965" s="18" t="s">
        <v>311</v>
      </c>
      <c r="BE965" s="146">
        <f t="shared" si="224"/>
        <v>0</v>
      </c>
      <c r="BF965" s="146">
        <f t="shared" si="225"/>
        <v>0</v>
      </c>
      <c r="BG965" s="146">
        <f t="shared" si="226"/>
        <v>0</v>
      </c>
      <c r="BH965" s="146">
        <f t="shared" si="227"/>
        <v>0</v>
      </c>
      <c r="BI965" s="146">
        <f t="shared" si="228"/>
        <v>0</v>
      </c>
      <c r="BJ965" s="18" t="s">
        <v>88</v>
      </c>
      <c r="BK965" s="146">
        <f t="shared" si="229"/>
        <v>0</v>
      </c>
      <c r="BL965" s="18" t="s">
        <v>318</v>
      </c>
      <c r="BM965" s="145" t="s">
        <v>9630</v>
      </c>
    </row>
    <row r="966" spans="2:65" s="1" customFormat="1" ht="16.5" customHeight="1" x14ac:dyDescent="0.2">
      <c r="B966" s="34"/>
      <c r="C966" s="134" t="s">
        <v>8676</v>
      </c>
      <c r="D966" s="134" t="s">
        <v>313</v>
      </c>
      <c r="E966" s="135" t="s">
        <v>9631</v>
      </c>
      <c r="F966" s="136" t="s">
        <v>9381</v>
      </c>
      <c r="G966" s="137" t="s">
        <v>2109</v>
      </c>
      <c r="H966" s="138">
        <v>4</v>
      </c>
      <c r="I966" s="139"/>
      <c r="J966" s="140">
        <f t="shared" si="220"/>
        <v>0</v>
      </c>
      <c r="K966" s="136" t="s">
        <v>43</v>
      </c>
      <c r="L966" s="34"/>
      <c r="M966" s="141" t="s">
        <v>43</v>
      </c>
      <c r="N966" s="142" t="s">
        <v>52</v>
      </c>
      <c r="P966" s="143">
        <f t="shared" si="221"/>
        <v>0</v>
      </c>
      <c r="Q966" s="143">
        <v>0</v>
      </c>
      <c r="R966" s="143">
        <f t="shared" si="222"/>
        <v>0</v>
      </c>
      <c r="S966" s="143">
        <v>0</v>
      </c>
      <c r="T966" s="144">
        <f t="shared" si="223"/>
        <v>0</v>
      </c>
      <c r="AR966" s="145" t="s">
        <v>318</v>
      </c>
      <c r="AT966" s="145" t="s">
        <v>313</v>
      </c>
      <c r="AU966" s="145" t="s">
        <v>96</v>
      </c>
      <c r="AY966" s="18" t="s">
        <v>311</v>
      </c>
      <c r="BE966" s="146">
        <f t="shared" si="224"/>
        <v>0</v>
      </c>
      <c r="BF966" s="146">
        <f t="shared" si="225"/>
        <v>0</v>
      </c>
      <c r="BG966" s="146">
        <f t="shared" si="226"/>
        <v>0</v>
      </c>
      <c r="BH966" s="146">
        <f t="shared" si="227"/>
        <v>0</v>
      </c>
      <c r="BI966" s="146">
        <f t="shared" si="228"/>
        <v>0</v>
      </c>
      <c r="BJ966" s="18" t="s">
        <v>88</v>
      </c>
      <c r="BK966" s="146">
        <f t="shared" si="229"/>
        <v>0</v>
      </c>
      <c r="BL966" s="18" t="s">
        <v>318</v>
      </c>
      <c r="BM966" s="145" t="s">
        <v>9632</v>
      </c>
    </row>
    <row r="967" spans="2:65" s="1" customFormat="1" ht="16.5" customHeight="1" x14ac:dyDescent="0.2">
      <c r="B967" s="34"/>
      <c r="C967" s="134" t="s">
        <v>9633</v>
      </c>
      <c r="D967" s="134" t="s">
        <v>313</v>
      </c>
      <c r="E967" s="135" t="s">
        <v>9634</v>
      </c>
      <c r="F967" s="136" t="s">
        <v>9635</v>
      </c>
      <c r="G967" s="137" t="s">
        <v>2109</v>
      </c>
      <c r="H967" s="138">
        <v>2</v>
      </c>
      <c r="I967" s="139"/>
      <c r="J967" s="140">
        <f t="shared" si="220"/>
        <v>0</v>
      </c>
      <c r="K967" s="136" t="s">
        <v>43</v>
      </c>
      <c r="L967" s="34"/>
      <c r="M967" s="141" t="s">
        <v>43</v>
      </c>
      <c r="N967" s="142" t="s">
        <v>52</v>
      </c>
      <c r="P967" s="143">
        <f t="shared" si="221"/>
        <v>0</v>
      </c>
      <c r="Q967" s="143">
        <v>0</v>
      </c>
      <c r="R967" s="143">
        <f t="shared" si="222"/>
        <v>0</v>
      </c>
      <c r="S967" s="143">
        <v>0</v>
      </c>
      <c r="T967" s="144">
        <f t="shared" si="223"/>
        <v>0</v>
      </c>
      <c r="AR967" s="145" t="s">
        <v>318</v>
      </c>
      <c r="AT967" s="145" t="s">
        <v>313</v>
      </c>
      <c r="AU967" s="145" t="s">
        <v>96</v>
      </c>
      <c r="AY967" s="18" t="s">
        <v>311</v>
      </c>
      <c r="BE967" s="146">
        <f t="shared" si="224"/>
        <v>0</v>
      </c>
      <c r="BF967" s="146">
        <f t="shared" si="225"/>
        <v>0</v>
      </c>
      <c r="BG967" s="146">
        <f t="shared" si="226"/>
        <v>0</v>
      </c>
      <c r="BH967" s="146">
        <f t="shared" si="227"/>
        <v>0</v>
      </c>
      <c r="BI967" s="146">
        <f t="shared" si="228"/>
        <v>0</v>
      </c>
      <c r="BJ967" s="18" t="s">
        <v>88</v>
      </c>
      <c r="BK967" s="146">
        <f t="shared" si="229"/>
        <v>0</v>
      </c>
      <c r="BL967" s="18" t="s">
        <v>318</v>
      </c>
      <c r="BM967" s="145" t="s">
        <v>9636</v>
      </c>
    </row>
    <row r="968" spans="2:65" s="1" customFormat="1" ht="24.2" customHeight="1" x14ac:dyDescent="0.2">
      <c r="B968" s="34"/>
      <c r="C968" s="134" t="s">
        <v>8678</v>
      </c>
      <c r="D968" s="134" t="s">
        <v>313</v>
      </c>
      <c r="E968" s="135" t="s">
        <v>9637</v>
      </c>
      <c r="F968" s="136" t="s">
        <v>9638</v>
      </c>
      <c r="G968" s="137" t="s">
        <v>2033</v>
      </c>
      <c r="H968" s="138">
        <v>4</v>
      </c>
      <c r="I968" s="139"/>
      <c r="J968" s="140">
        <f t="shared" si="220"/>
        <v>0</v>
      </c>
      <c r="K968" s="136" t="s">
        <v>43</v>
      </c>
      <c r="L968" s="34"/>
      <c r="M968" s="141" t="s">
        <v>43</v>
      </c>
      <c r="N968" s="142" t="s">
        <v>52</v>
      </c>
      <c r="P968" s="143">
        <f t="shared" si="221"/>
        <v>0</v>
      </c>
      <c r="Q968" s="143">
        <v>0</v>
      </c>
      <c r="R968" s="143">
        <f t="shared" si="222"/>
        <v>0</v>
      </c>
      <c r="S968" s="143">
        <v>0</v>
      </c>
      <c r="T968" s="144">
        <f t="shared" si="223"/>
        <v>0</v>
      </c>
      <c r="AR968" s="145" t="s">
        <v>318</v>
      </c>
      <c r="AT968" s="145" t="s">
        <v>313</v>
      </c>
      <c r="AU968" s="145" t="s">
        <v>96</v>
      </c>
      <c r="AY968" s="18" t="s">
        <v>311</v>
      </c>
      <c r="BE968" s="146">
        <f t="shared" si="224"/>
        <v>0</v>
      </c>
      <c r="BF968" s="146">
        <f t="shared" si="225"/>
        <v>0</v>
      </c>
      <c r="BG968" s="146">
        <f t="shared" si="226"/>
        <v>0</v>
      </c>
      <c r="BH968" s="146">
        <f t="shared" si="227"/>
        <v>0</v>
      </c>
      <c r="BI968" s="146">
        <f t="shared" si="228"/>
        <v>0</v>
      </c>
      <c r="BJ968" s="18" t="s">
        <v>88</v>
      </c>
      <c r="BK968" s="146">
        <f t="shared" si="229"/>
        <v>0</v>
      </c>
      <c r="BL968" s="18" t="s">
        <v>318</v>
      </c>
      <c r="BM968" s="145" t="s">
        <v>9639</v>
      </c>
    </row>
    <row r="969" spans="2:65" s="1" customFormat="1" ht="24.2" customHeight="1" x14ac:dyDescent="0.2">
      <c r="B969" s="34"/>
      <c r="C969" s="134" t="s">
        <v>9640</v>
      </c>
      <c r="D969" s="134" t="s">
        <v>313</v>
      </c>
      <c r="E969" s="135" t="s">
        <v>9641</v>
      </c>
      <c r="F969" s="136" t="s">
        <v>9642</v>
      </c>
      <c r="G969" s="137" t="s">
        <v>2033</v>
      </c>
      <c r="H969" s="138">
        <v>1</v>
      </c>
      <c r="I969" s="139"/>
      <c r="J969" s="140">
        <f t="shared" si="220"/>
        <v>0</v>
      </c>
      <c r="K969" s="136" t="s">
        <v>43</v>
      </c>
      <c r="L969" s="34"/>
      <c r="M969" s="141" t="s">
        <v>43</v>
      </c>
      <c r="N969" s="142" t="s">
        <v>52</v>
      </c>
      <c r="P969" s="143">
        <f t="shared" si="221"/>
        <v>0</v>
      </c>
      <c r="Q969" s="143">
        <v>0</v>
      </c>
      <c r="R969" s="143">
        <f t="shared" si="222"/>
        <v>0</v>
      </c>
      <c r="S969" s="143">
        <v>0</v>
      </c>
      <c r="T969" s="144">
        <f t="shared" si="223"/>
        <v>0</v>
      </c>
      <c r="AR969" s="145" t="s">
        <v>318</v>
      </c>
      <c r="AT969" s="145" t="s">
        <v>313</v>
      </c>
      <c r="AU969" s="145" t="s">
        <v>96</v>
      </c>
      <c r="AY969" s="18" t="s">
        <v>311</v>
      </c>
      <c r="BE969" s="146">
        <f t="shared" si="224"/>
        <v>0</v>
      </c>
      <c r="BF969" s="146">
        <f t="shared" si="225"/>
        <v>0</v>
      </c>
      <c r="BG969" s="146">
        <f t="shared" si="226"/>
        <v>0</v>
      </c>
      <c r="BH969" s="146">
        <f t="shared" si="227"/>
        <v>0</v>
      </c>
      <c r="BI969" s="146">
        <f t="shared" si="228"/>
        <v>0</v>
      </c>
      <c r="BJ969" s="18" t="s">
        <v>88</v>
      </c>
      <c r="BK969" s="146">
        <f t="shared" si="229"/>
        <v>0</v>
      </c>
      <c r="BL969" s="18" t="s">
        <v>318</v>
      </c>
      <c r="BM969" s="145" t="s">
        <v>9643</v>
      </c>
    </row>
    <row r="970" spans="2:65" s="1" customFormat="1" ht="24.2" customHeight="1" x14ac:dyDescent="0.2">
      <c r="B970" s="34"/>
      <c r="C970" s="134" t="s">
        <v>8680</v>
      </c>
      <c r="D970" s="134" t="s">
        <v>313</v>
      </c>
      <c r="E970" s="135" t="s">
        <v>9644</v>
      </c>
      <c r="F970" s="136" t="s">
        <v>9645</v>
      </c>
      <c r="G970" s="137" t="s">
        <v>2033</v>
      </c>
      <c r="H970" s="138">
        <v>1</v>
      </c>
      <c r="I970" s="139"/>
      <c r="J970" s="140">
        <f t="shared" si="220"/>
        <v>0</v>
      </c>
      <c r="K970" s="136" t="s">
        <v>43</v>
      </c>
      <c r="L970" s="34"/>
      <c r="M970" s="141" t="s">
        <v>43</v>
      </c>
      <c r="N970" s="142" t="s">
        <v>52</v>
      </c>
      <c r="P970" s="143">
        <f t="shared" si="221"/>
        <v>0</v>
      </c>
      <c r="Q970" s="143">
        <v>0</v>
      </c>
      <c r="R970" s="143">
        <f t="shared" si="222"/>
        <v>0</v>
      </c>
      <c r="S970" s="143">
        <v>0</v>
      </c>
      <c r="T970" s="144">
        <f t="shared" si="223"/>
        <v>0</v>
      </c>
      <c r="AR970" s="145" t="s">
        <v>318</v>
      </c>
      <c r="AT970" s="145" t="s">
        <v>313</v>
      </c>
      <c r="AU970" s="145" t="s">
        <v>96</v>
      </c>
      <c r="AY970" s="18" t="s">
        <v>311</v>
      </c>
      <c r="BE970" s="146">
        <f t="shared" si="224"/>
        <v>0</v>
      </c>
      <c r="BF970" s="146">
        <f t="shared" si="225"/>
        <v>0</v>
      </c>
      <c r="BG970" s="146">
        <f t="shared" si="226"/>
        <v>0</v>
      </c>
      <c r="BH970" s="146">
        <f t="shared" si="227"/>
        <v>0</v>
      </c>
      <c r="BI970" s="146">
        <f t="shared" si="228"/>
        <v>0</v>
      </c>
      <c r="BJ970" s="18" t="s">
        <v>88</v>
      </c>
      <c r="BK970" s="146">
        <f t="shared" si="229"/>
        <v>0</v>
      </c>
      <c r="BL970" s="18" t="s">
        <v>318</v>
      </c>
      <c r="BM970" s="145" t="s">
        <v>9646</v>
      </c>
    </row>
    <row r="971" spans="2:65" s="1" customFormat="1" ht="16.5" customHeight="1" x14ac:dyDescent="0.2">
      <c r="B971" s="34"/>
      <c r="C971" s="134" t="s">
        <v>9647</v>
      </c>
      <c r="D971" s="134" t="s">
        <v>313</v>
      </c>
      <c r="E971" s="135" t="s">
        <v>9648</v>
      </c>
      <c r="F971" s="136" t="s">
        <v>9649</v>
      </c>
      <c r="G971" s="137" t="s">
        <v>2033</v>
      </c>
      <c r="H971" s="138">
        <v>8</v>
      </c>
      <c r="I971" s="139"/>
      <c r="J971" s="140">
        <f t="shared" si="220"/>
        <v>0</v>
      </c>
      <c r="K971" s="136" t="s">
        <v>43</v>
      </c>
      <c r="L971" s="34"/>
      <c r="M971" s="141" t="s">
        <v>43</v>
      </c>
      <c r="N971" s="142" t="s">
        <v>52</v>
      </c>
      <c r="P971" s="143">
        <f t="shared" si="221"/>
        <v>0</v>
      </c>
      <c r="Q971" s="143">
        <v>0</v>
      </c>
      <c r="R971" s="143">
        <f t="shared" si="222"/>
        <v>0</v>
      </c>
      <c r="S971" s="143">
        <v>0</v>
      </c>
      <c r="T971" s="144">
        <f t="shared" si="223"/>
        <v>0</v>
      </c>
      <c r="AR971" s="145" t="s">
        <v>318</v>
      </c>
      <c r="AT971" s="145" t="s">
        <v>313</v>
      </c>
      <c r="AU971" s="145" t="s">
        <v>96</v>
      </c>
      <c r="AY971" s="18" t="s">
        <v>311</v>
      </c>
      <c r="BE971" s="146">
        <f t="shared" si="224"/>
        <v>0</v>
      </c>
      <c r="BF971" s="146">
        <f t="shared" si="225"/>
        <v>0</v>
      </c>
      <c r="BG971" s="146">
        <f t="shared" si="226"/>
        <v>0</v>
      </c>
      <c r="BH971" s="146">
        <f t="shared" si="227"/>
        <v>0</v>
      </c>
      <c r="BI971" s="146">
        <f t="shared" si="228"/>
        <v>0</v>
      </c>
      <c r="BJ971" s="18" t="s">
        <v>88</v>
      </c>
      <c r="BK971" s="146">
        <f t="shared" si="229"/>
        <v>0</v>
      </c>
      <c r="BL971" s="18" t="s">
        <v>318</v>
      </c>
      <c r="BM971" s="145" t="s">
        <v>9650</v>
      </c>
    </row>
    <row r="972" spans="2:65" s="1" customFormat="1" ht="24.2" customHeight="1" x14ac:dyDescent="0.2">
      <c r="B972" s="34"/>
      <c r="C972" s="134" t="s">
        <v>8683</v>
      </c>
      <c r="D972" s="134" t="s">
        <v>313</v>
      </c>
      <c r="E972" s="135" t="s">
        <v>9651</v>
      </c>
      <c r="F972" s="136" t="s">
        <v>9652</v>
      </c>
      <c r="G972" s="137" t="s">
        <v>2033</v>
      </c>
      <c r="H972" s="138">
        <v>1</v>
      </c>
      <c r="I972" s="139"/>
      <c r="J972" s="140">
        <f t="shared" si="220"/>
        <v>0</v>
      </c>
      <c r="K972" s="136" t="s">
        <v>43</v>
      </c>
      <c r="L972" s="34"/>
      <c r="M972" s="141" t="s">
        <v>43</v>
      </c>
      <c r="N972" s="142" t="s">
        <v>52</v>
      </c>
      <c r="P972" s="143">
        <f t="shared" si="221"/>
        <v>0</v>
      </c>
      <c r="Q972" s="143">
        <v>0</v>
      </c>
      <c r="R972" s="143">
        <f t="shared" si="222"/>
        <v>0</v>
      </c>
      <c r="S972" s="143">
        <v>0</v>
      </c>
      <c r="T972" s="144">
        <f t="shared" si="223"/>
        <v>0</v>
      </c>
      <c r="AR972" s="145" t="s">
        <v>318</v>
      </c>
      <c r="AT972" s="145" t="s">
        <v>313</v>
      </c>
      <c r="AU972" s="145" t="s">
        <v>96</v>
      </c>
      <c r="AY972" s="18" t="s">
        <v>311</v>
      </c>
      <c r="BE972" s="146">
        <f t="shared" si="224"/>
        <v>0</v>
      </c>
      <c r="BF972" s="146">
        <f t="shared" si="225"/>
        <v>0</v>
      </c>
      <c r="BG972" s="146">
        <f t="shared" si="226"/>
        <v>0</v>
      </c>
      <c r="BH972" s="146">
        <f t="shared" si="227"/>
        <v>0</v>
      </c>
      <c r="BI972" s="146">
        <f t="shared" si="228"/>
        <v>0</v>
      </c>
      <c r="BJ972" s="18" t="s">
        <v>88</v>
      </c>
      <c r="BK972" s="146">
        <f t="shared" si="229"/>
        <v>0</v>
      </c>
      <c r="BL972" s="18" t="s">
        <v>318</v>
      </c>
      <c r="BM972" s="145" t="s">
        <v>9653</v>
      </c>
    </row>
    <row r="973" spans="2:65" s="1" customFormat="1" ht="16.5" customHeight="1" x14ac:dyDescent="0.2">
      <c r="B973" s="34"/>
      <c r="C973" s="134" t="s">
        <v>9654</v>
      </c>
      <c r="D973" s="134" t="s">
        <v>313</v>
      </c>
      <c r="E973" s="135" t="s">
        <v>9655</v>
      </c>
      <c r="F973" s="136" t="s">
        <v>8140</v>
      </c>
      <c r="G973" s="137" t="s">
        <v>2033</v>
      </c>
      <c r="H973" s="138">
        <v>10</v>
      </c>
      <c r="I973" s="139"/>
      <c r="J973" s="140">
        <f t="shared" si="220"/>
        <v>0</v>
      </c>
      <c r="K973" s="136" t="s">
        <v>43</v>
      </c>
      <c r="L973" s="34"/>
      <c r="M973" s="141" t="s">
        <v>43</v>
      </c>
      <c r="N973" s="142" t="s">
        <v>52</v>
      </c>
      <c r="P973" s="143">
        <f t="shared" si="221"/>
        <v>0</v>
      </c>
      <c r="Q973" s="143">
        <v>0</v>
      </c>
      <c r="R973" s="143">
        <f t="shared" si="222"/>
        <v>0</v>
      </c>
      <c r="S973" s="143">
        <v>0</v>
      </c>
      <c r="T973" s="144">
        <f t="shared" si="223"/>
        <v>0</v>
      </c>
      <c r="AR973" s="145" t="s">
        <v>318</v>
      </c>
      <c r="AT973" s="145" t="s">
        <v>313</v>
      </c>
      <c r="AU973" s="145" t="s">
        <v>96</v>
      </c>
      <c r="AY973" s="18" t="s">
        <v>311</v>
      </c>
      <c r="BE973" s="146">
        <f t="shared" si="224"/>
        <v>0</v>
      </c>
      <c r="BF973" s="146">
        <f t="shared" si="225"/>
        <v>0</v>
      </c>
      <c r="BG973" s="146">
        <f t="shared" si="226"/>
        <v>0</v>
      </c>
      <c r="BH973" s="146">
        <f t="shared" si="227"/>
        <v>0</v>
      </c>
      <c r="BI973" s="146">
        <f t="shared" si="228"/>
        <v>0</v>
      </c>
      <c r="BJ973" s="18" t="s">
        <v>88</v>
      </c>
      <c r="BK973" s="146">
        <f t="shared" si="229"/>
        <v>0</v>
      </c>
      <c r="BL973" s="18" t="s">
        <v>318</v>
      </c>
      <c r="BM973" s="145" t="s">
        <v>9656</v>
      </c>
    </row>
    <row r="974" spans="2:65" s="1" customFormat="1" ht="16.5" customHeight="1" x14ac:dyDescent="0.2">
      <c r="B974" s="34"/>
      <c r="C974" s="134" t="s">
        <v>8686</v>
      </c>
      <c r="D974" s="134" t="s">
        <v>313</v>
      </c>
      <c r="E974" s="135" t="s">
        <v>9657</v>
      </c>
      <c r="F974" s="136" t="s">
        <v>9658</v>
      </c>
      <c r="G974" s="137" t="s">
        <v>2033</v>
      </c>
      <c r="H974" s="138">
        <v>1</v>
      </c>
      <c r="I974" s="139"/>
      <c r="J974" s="140">
        <f t="shared" si="220"/>
        <v>0</v>
      </c>
      <c r="K974" s="136" t="s">
        <v>43</v>
      </c>
      <c r="L974" s="34"/>
      <c r="M974" s="141" t="s">
        <v>43</v>
      </c>
      <c r="N974" s="142" t="s">
        <v>52</v>
      </c>
      <c r="P974" s="143">
        <f t="shared" si="221"/>
        <v>0</v>
      </c>
      <c r="Q974" s="143">
        <v>0</v>
      </c>
      <c r="R974" s="143">
        <f t="shared" si="222"/>
        <v>0</v>
      </c>
      <c r="S974" s="143">
        <v>0</v>
      </c>
      <c r="T974" s="144">
        <f t="shared" si="223"/>
        <v>0</v>
      </c>
      <c r="AR974" s="145" t="s">
        <v>318</v>
      </c>
      <c r="AT974" s="145" t="s">
        <v>313</v>
      </c>
      <c r="AU974" s="145" t="s">
        <v>96</v>
      </c>
      <c r="AY974" s="18" t="s">
        <v>311</v>
      </c>
      <c r="BE974" s="146">
        <f t="shared" si="224"/>
        <v>0</v>
      </c>
      <c r="BF974" s="146">
        <f t="shared" si="225"/>
        <v>0</v>
      </c>
      <c r="BG974" s="146">
        <f t="shared" si="226"/>
        <v>0</v>
      </c>
      <c r="BH974" s="146">
        <f t="shared" si="227"/>
        <v>0</v>
      </c>
      <c r="BI974" s="146">
        <f t="shared" si="228"/>
        <v>0</v>
      </c>
      <c r="BJ974" s="18" t="s">
        <v>88</v>
      </c>
      <c r="BK974" s="146">
        <f t="shared" si="229"/>
        <v>0</v>
      </c>
      <c r="BL974" s="18" t="s">
        <v>318</v>
      </c>
      <c r="BM974" s="145" t="s">
        <v>9659</v>
      </c>
    </row>
    <row r="975" spans="2:65" s="1" customFormat="1" ht="21.75" customHeight="1" x14ac:dyDescent="0.2">
      <c r="B975" s="34"/>
      <c r="C975" s="134" t="s">
        <v>9660</v>
      </c>
      <c r="D975" s="134" t="s">
        <v>313</v>
      </c>
      <c r="E975" s="135" t="s">
        <v>9661</v>
      </c>
      <c r="F975" s="136" t="s">
        <v>7994</v>
      </c>
      <c r="G975" s="137" t="s">
        <v>2109</v>
      </c>
      <c r="H975" s="138">
        <v>5</v>
      </c>
      <c r="I975" s="139"/>
      <c r="J975" s="140">
        <f t="shared" si="220"/>
        <v>0</v>
      </c>
      <c r="K975" s="136" t="s">
        <v>43</v>
      </c>
      <c r="L975" s="34"/>
      <c r="M975" s="141" t="s">
        <v>43</v>
      </c>
      <c r="N975" s="142" t="s">
        <v>52</v>
      </c>
      <c r="P975" s="143">
        <f t="shared" si="221"/>
        <v>0</v>
      </c>
      <c r="Q975" s="143">
        <v>0</v>
      </c>
      <c r="R975" s="143">
        <f t="shared" si="222"/>
        <v>0</v>
      </c>
      <c r="S975" s="143">
        <v>0</v>
      </c>
      <c r="T975" s="144">
        <f t="shared" si="223"/>
        <v>0</v>
      </c>
      <c r="AR975" s="145" t="s">
        <v>318</v>
      </c>
      <c r="AT975" s="145" t="s">
        <v>313</v>
      </c>
      <c r="AU975" s="145" t="s">
        <v>96</v>
      </c>
      <c r="AY975" s="18" t="s">
        <v>311</v>
      </c>
      <c r="BE975" s="146">
        <f t="shared" si="224"/>
        <v>0</v>
      </c>
      <c r="BF975" s="146">
        <f t="shared" si="225"/>
        <v>0</v>
      </c>
      <c r="BG975" s="146">
        <f t="shared" si="226"/>
        <v>0</v>
      </c>
      <c r="BH975" s="146">
        <f t="shared" si="227"/>
        <v>0</v>
      </c>
      <c r="BI975" s="146">
        <f t="shared" si="228"/>
        <v>0</v>
      </c>
      <c r="BJ975" s="18" t="s">
        <v>88</v>
      </c>
      <c r="BK975" s="146">
        <f t="shared" si="229"/>
        <v>0</v>
      </c>
      <c r="BL975" s="18" t="s">
        <v>318</v>
      </c>
      <c r="BM975" s="145" t="s">
        <v>9662</v>
      </c>
    </row>
    <row r="976" spans="2:65" s="1" customFormat="1" ht="21.75" customHeight="1" x14ac:dyDescent="0.2">
      <c r="B976" s="34"/>
      <c r="C976" s="134" t="s">
        <v>8688</v>
      </c>
      <c r="D976" s="134" t="s">
        <v>313</v>
      </c>
      <c r="E976" s="135" t="s">
        <v>9663</v>
      </c>
      <c r="F976" s="136" t="s">
        <v>9664</v>
      </c>
      <c r="G976" s="137" t="s">
        <v>2109</v>
      </c>
      <c r="H976" s="138">
        <v>1</v>
      </c>
      <c r="I976" s="139"/>
      <c r="J976" s="140">
        <f t="shared" si="220"/>
        <v>0</v>
      </c>
      <c r="K976" s="136" t="s">
        <v>43</v>
      </c>
      <c r="L976" s="34"/>
      <c r="M976" s="141" t="s">
        <v>43</v>
      </c>
      <c r="N976" s="142" t="s">
        <v>52</v>
      </c>
      <c r="P976" s="143">
        <f t="shared" si="221"/>
        <v>0</v>
      </c>
      <c r="Q976" s="143">
        <v>0</v>
      </c>
      <c r="R976" s="143">
        <f t="shared" si="222"/>
        <v>0</v>
      </c>
      <c r="S976" s="143">
        <v>0</v>
      </c>
      <c r="T976" s="144">
        <f t="shared" si="223"/>
        <v>0</v>
      </c>
      <c r="AR976" s="145" t="s">
        <v>318</v>
      </c>
      <c r="AT976" s="145" t="s">
        <v>313</v>
      </c>
      <c r="AU976" s="145" t="s">
        <v>96</v>
      </c>
      <c r="AY976" s="18" t="s">
        <v>311</v>
      </c>
      <c r="BE976" s="146">
        <f t="shared" si="224"/>
        <v>0</v>
      </c>
      <c r="BF976" s="146">
        <f t="shared" si="225"/>
        <v>0</v>
      </c>
      <c r="BG976" s="146">
        <f t="shared" si="226"/>
        <v>0</v>
      </c>
      <c r="BH976" s="146">
        <f t="shared" si="227"/>
        <v>0</v>
      </c>
      <c r="BI976" s="146">
        <f t="shared" si="228"/>
        <v>0</v>
      </c>
      <c r="BJ976" s="18" t="s">
        <v>88</v>
      </c>
      <c r="BK976" s="146">
        <f t="shared" si="229"/>
        <v>0</v>
      </c>
      <c r="BL976" s="18" t="s">
        <v>318</v>
      </c>
      <c r="BM976" s="145" t="s">
        <v>9665</v>
      </c>
    </row>
    <row r="977" spans="2:65" s="1" customFormat="1" ht="21.75" customHeight="1" x14ac:dyDescent="0.2">
      <c r="B977" s="34"/>
      <c r="C977" s="134" t="s">
        <v>9666</v>
      </c>
      <c r="D977" s="134" t="s">
        <v>313</v>
      </c>
      <c r="E977" s="135" t="s">
        <v>9667</v>
      </c>
      <c r="F977" s="136" t="s">
        <v>7996</v>
      </c>
      <c r="G977" s="137" t="s">
        <v>2109</v>
      </c>
      <c r="H977" s="138">
        <v>30</v>
      </c>
      <c r="I977" s="139"/>
      <c r="J977" s="140">
        <f t="shared" si="220"/>
        <v>0</v>
      </c>
      <c r="K977" s="136" t="s">
        <v>43</v>
      </c>
      <c r="L977" s="34"/>
      <c r="M977" s="141" t="s">
        <v>43</v>
      </c>
      <c r="N977" s="142" t="s">
        <v>52</v>
      </c>
      <c r="P977" s="143">
        <f t="shared" si="221"/>
        <v>0</v>
      </c>
      <c r="Q977" s="143">
        <v>0</v>
      </c>
      <c r="R977" s="143">
        <f t="shared" si="222"/>
        <v>0</v>
      </c>
      <c r="S977" s="143">
        <v>0</v>
      </c>
      <c r="T977" s="144">
        <f t="shared" si="223"/>
        <v>0</v>
      </c>
      <c r="AR977" s="145" t="s">
        <v>318</v>
      </c>
      <c r="AT977" s="145" t="s">
        <v>313</v>
      </c>
      <c r="AU977" s="145" t="s">
        <v>96</v>
      </c>
      <c r="AY977" s="18" t="s">
        <v>311</v>
      </c>
      <c r="BE977" s="146">
        <f t="shared" si="224"/>
        <v>0</v>
      </c>
      <c r="BF977" s="146">
        <f t="shared" si="225"/>
        <v>0</v>
      </c>
      <c r="BG977" s="146">
        <f t="shared" si="226"/>
        <v>0</v>
      </c>
      <c r="BH977" s="146">
        <f t="shared" si="227"/>
        <v>0</v>
      </c>
      <c r="BI977" s="146">
        <f t="shared" si="228"/>
        <v>0</v>
      </c>
      <c r="BJ977" s="18" t="s">
        <v>88</v>
      </c>
      <c r="BK977" s="146">
        <f t="shared" si="229"/>
        <v>0</v>
      </c>
      <c r="BL977" s="18" t="s">
        <v>318</v>
      </c>
      <c r="BM977" s="145" t="s">
        <v>9668</v>
      </c>
    </row>
    <row r="978" spans="2:65" s="1" customFormat="1" ht="21.75" customHeight="1" x14ac:dyDescent="0.2">
      <c r="B978" s="34"/>
      <c r="C978" s="134" t="s">
        <v>8690</v>
      </c>
      <c r="D978" s="134" t="s">
        <v>313</v>
      </c>
      <c r="E978" s="135" t="s">
        <v>9669</v>
      </c>
      <c r="F978" s="136" t="s">
        <v>9412</v>
      </c>
      <c r="G978" s="137" t="s">
        <v>2109</v>
      </c>
      <c r="H978" s="138">
        <v>1</v>
      </c>
      <c r="I978" s="139"/>
      <c r="J978" s="140">
        <f t="shared" si="220"/>
        <v>0</v>
      </c>
      <c r="K978" s="136" t="s">
        <v>43</v>
      </c>
      <c r="L978" s="34"/>
      <c r="M978" s="141" t="s">
        <v>43</v>
      </c>
      <c r="N978" s="142" t="s">
        <v>52</v>
      </c>
      <c r="P978" s="143">
        <f t="shared" si="221"/>
        <v>0</v>
      </c>
      <c r="Q978" s="143">
        <v>0</v>
      </c>
      <c r="R978" s="143">
        <f t="shared" si="222"/>
        <v>0</v>
      </c>
      <c r="S978" s="143">
        <v>0</v>
      </c>
      <c r="T978" s="144">
        <f t="shared" si="223"/>
        <v>0</v>
      </c>
      <c r="AR978" s="145" t="s">
        <v>318</v>
      </c>
      <c r="AT978" s="145" t="s">
        <v>313</v>
      </c>
      <c r="AU978" s="145" t="s">
        <v>96</v>
      </c>
      <c r="AY978" s="18" t="s">
        <v>311</v>
      </c>
      <c r="BE978" s="146">
        <f t="shared" si="224"/>
        <v>0</v>
      </c>
      <c r="BF978" s="146">
        <f t="shared" si="225"/>
        <v>0</v>
      </c>
      <c r="BG978" s="146">
        <f t="shared" si="226"/>
        <v>0</v>
      </c>
      <c r="BH978" s="146">
        <f t="shared" si="227"/>
        <v>0</v>
      </c>
      <c r="BI978" s="146">
        <f t="shared" si="228"/>
        <v>0</v>
      </c>
      <c r="BJ978" s="18" t="s">
        <v>88</v>
      </c>
      <c r="BK978" s="146">
        <f t="shared" si="229"/>
        <v>0</v>
      </c>
      <c r="BL978" s="18" t="s">
        <v>318</v>
      </c>
      <c r="BM978" s="145" t="s">
        <v>9670</v>
      </c>
    </row>
    <row r="979" spans="2:65" s="1" customFormat="1" ht="21.75" customHeight="1" x14ac:dyDescent="0.2">
      <c r="B979" s="34"/>
      <c r="C979" s="134" t="s">
        <v>9671</v>
      </c>
      <c r="D979" s="134" t="s">
        <v>313</v>
      </c>
      <c r="E979" s="135" t="s">
        <v>9672</v>
      </c>
      <c r="F979" s="136" t="s">
        <v>8128</v>
      </c>
      <c r="G979" s="137" t="s">
        <v>2109</v>
      </c>
      <c r="H979" s="138">
        <v>60</v>
      </c>
      <c r="I979" s="139"/>
      <c r="J979" s="140">
        <f t="shared" si="220"/>
        <v>0</v>
      </c>
      <c r="K979" s="136" t="s">
        <v>43</v>
      </c>
      <c r="L979" s="34"/>
      <c r="M979" s="141" t="s">
        <v>43</v>
      </c>
      <c r="N979" s="142" t="s">
        <v>52</v>
      </c>
      <c r="P979" s="143">
        <f t="shared" si="221"/>
        <v>0</v>
      </c>
      <c r="Q979" s="143">
        <v>0</v>
      </c>
      <c r="R979" s="143">
        <f t="shared" si="222"/>
        <v>0</v>
      </c>
      <c r="S979" s="143">
        <v>0</v>
      </c>
      <c r="T979" s="144">
        <f t="shared" si="223"/>
        <v>0</v>
      </c>
      <c r="AR979" s="145" t="s">
        <v>318</v>
      </c>
      <c r="AT979" s="145" t="s">
        <v>313</v>
      </c>
      <c r="AU979" s="145" t="s">
        <v>96</v>
      </c>
      <c r="AY979" s="18" t="s">
        <v>311</v>
      </c>
      <c r="BE979" s="146">
        <f t="shared" si="224"/>
        <v>0</v>
      </c>
      <c r="BF979" s="146">
        <f t="shared" si="225"/>
        <v>0</v>
      </c>
      <c r="BG979" s="146">
        <f t="shared" si="226"/>
        <v>0</v>
      </c>
      <c r="BH979" s="146">
        <f t="shared" si="227"/>
        <v>0</v>
      </c>
      <c r="BI979" s="146">
        <f t="shared" si="228"/>
        <v>0</v>
      </c>
      <c r="BJ979" s="18" t="s">
        <v>88</v>
      </c>
      <c r="BK979" s="146">
        <f t="shared" si="229"/>
        <v>0</v>
      </c>
      <c r="BL979" s="18" t="s">
        <v>318</v>
      </c>
      <c r="BM979" s="145" t="s">
        <v>9673</v>
      </c>
    </row>
    <row r="980" spans="2:65" s="1" customFormat="1" ht="21.75" customHeight="1" x14ac:dyDescent="0.2">
      <c r="B980" s="34"/>
      <c r="C980" s="134" t="s">
        <v>8692</v>
      </c>
      <c r="D980" s="134" t="s">
        <v>313</v>
      </c>
      <c r="E980" s="135" t="s">
        <v>9674</v>
      </c>
      <c r="F980" s="136" t="s">
        <v>8223</v>
      </c>
      <c r="G980" s="137" t="s">
        <v>2109</v>
      </c>
      <c r="H980" s="138">
        <v>2</v>
      </c>
      <c r="I980" s="139"/>
      <c r="J980" s="140">
        <f t="shared" si="220"/>
        <v>0</v>
      </c>
      <c r="K980" s="136" t="s">
        <v>43</v>
      </c>
      <c r="L980" s="34"/>
      <c r="M980" s="141" t="s">
        <v>43</v>
      </c>
      <c r="N980" s="142" t="s">
        <v>52</v>
      </c>
      <c r="P980" s="143">
        <f t="shared" si="221"/>
        <v>0</v>
      </c>
      <c r="Q980" s="143">
        <v>0</v>
      </c>
      <c r="R980" s="143">
        <f t="shared" si="222"/>
        <v>0</v>
      </c>
      <c r="S980" s="143">
        <v>0</v>
      </c>
      <c r="T980" s="144">
        <f t="shared" si="223"/>
        <v>0</v>
      </c>
      <c r="AR980" s="145" t="s">
        <v>318</v>
      </c>
      <c r="AT980" s="145" t="s">
        <v>313</v>
      </c>
      <c r="AU980" s="145" t="s">
        <v>96</v>
      </c>
      <c r="AY980" s="18" t="s">
        <v>311</v>
      </c>
      <c r="BE980" s="146">
        <f t="shared" si="224"/>
        <v>0</v>
      </c>
      <c r="BF980" s="146">
        <f t="shared" si="225"/>
        <v>0</v>
      </c>
      <c r="BG980" s="146">
        <f t="shared" si="226"/>
        <v>0</v>
      </c>
      <c r="BH980" s="146">
        <f t="shared" si="227"/>
        <v>0</v>
      </c>
      <c r="BI980" s="146">
        <f t="shared" si="228"/>
        <v>0</v>
      </c>
      <c r="BJ980" s="18" t="s">
        <v>88</v>
      </c>
      <c r="BK980" s="146">
        <f t="shared" si="229"/>
        <v>0</v>
      </c>
      <c r="BL980" s="18" t="s">
        <v>318</v>
      </c>
      <c r="BM980" s="145" t="s">
        <v>9675</v>
      </c>
    </row>
    <row r="981" spans="2:65" s="1" customFormat="1" ht="21.75" customHeight="1" x14ac:dyDescent="0.2">
      <c r="B981" s="34"/>
      <c r="C981" s="134" t="s">
        <v>9676</v>
      </c>
      <c r="D981" s="134" t="s">
        <v>313</v>
      </c>
      <c r="E981" s="135" t="s">
        <v>9677</v>
      </c>
      <c r="F981" s="136" t="s">
        <v>8225</v>
      </c>
      <c r="G981" s="137" t="s">
        <v>2109</v>
      </c>
      <c r="H981" s="138">
        <v>4</v>
      </c>
      <c r="I981" s="139"/>
      <c r="J981" s="140">
        <f t="shared" si="220"/>
        <v>0</v>
      </c>
      <c r="K981" s="136" t="s">
        <v>43</v>
      </c>
      <c r="L981" s="34"/>
      <c r="M981" s="141" t="s">
        <v>43</v>
      </c>
      <c r="N981" s="142" t="s">
        <v>52</v>
      </c>
      <c r="P981" s="143">
        <f t="shared" si="221"/>
        <v>0</v>
      </c>
      <c r="Q981" s="143">
        <v>0</v>
      </c>
      <c r="R981" s="143">
        <f t="shared" si="222"/>
        <v>0</v>
      </c>
      <c r="S981" s="143">
        <v>0</v>
      </c>
      <c r="T981" s="144">
        <f t="shared" si="223"/>
        <v>0</v>
      </c>
      <c r="AR981" s="145" t="s">
        <v>318</v>
      </c>
      <c r="AT981" s="145" t="s">
        <v>313</v>
      </c>
      <c r="AU981" s="145" t="s">
        <v>96</v>
      </c>
      <c r="AY981" s="18" t="s">
        <v>311</v>
      </c>
      <c r="BE981" s="146">
        <f t="shared" si="224"/>
        <v>0</v>
      </c>
      <c r="BF981" s="146">
        <f t="shared" si="225"/>
        <v>0</v>
      </c>
      <c r="BG981" s="146">
        <f t="shared" si="226"/>
        <v>0</v>
      </c>
      <c r="BH981" s="146">
        <f t="shared" si="227"/>
        <v>0</v>
      </c>
      <c r="BI981" s="146">
        <f t="shared" si="228"/>
        <v>0</v>
      </c>
      <c r="BJ981" s="18" t="s">
        <v>88</v>
      </c>
      <c r="BK981" s="146">
        <f t="shared" si="229"/>
        <v>0</v>
      </c>
      <c r="BL981" s="18" t="s">
        <v>318</v>
      </c>
      <c r="BM981" s="145" t="s">
        <v>9678</v>
      </c>
    </row>
    <row r="982" spans="2:65" s="1" customFormat="1" ht="21.75" customHeight="1" x14ac:dyDescent="0.2">
      <c r="B982" s="34"/>
      <c r="C982" s="134" t="s">
        <v>8694</v>
      </c>
      <c r="D982" s="134" t="s">
        <v>313</v>
      </c>
      <c r="E982" s="135" t="s">
        <v>9679</v>
      </c>
      <c r="F982" s="136" t="s">
        <v>9680</v>
      </c>
      <c r="G982" s="137" t="s">
        <v>2033</v>
      </c>
      <c r="H982" s="138">
        <v>3</v>
      </c>
      <c r="I982" s="139"/>
      <c r="J982" s="140">
        <f t="shared" si="220"/>
        <v>0</v>
      </c>
      <c r="K982" s="136" t="s">
        <v>43</v>
      </c>
      <c r="L982" s="34"/>
      <c r="M982" s="141" t="s">
        <v>43</v>
      </c>
      <c r="N982" s="142" t="s">
        <v>52</v>
      </c>
      <c r="P982" s="143">
        <f t="shared" si="221"/>
        <v>0</v>
      </c>
      <c r="Q982" s="143">
        <v>0</v>
      </c>
      <c r="R982" s="143">
        <f t="shared" si="222"/>
        <v>0</v>
      </c>
      <c r="S982" s="143">
        <v>0</v>
      </c>
      <c r="T982" s="144">
        <f t="shared" si="223"/>
        <v>0</v>
      </c>
      <c r="AR982" s="145" t="s">
        <v>318</v>
      </c>
      <c r="AT982" s="145" t="s">
        <v>313</v>
      </c>
      <c r="AU982" s="145" t="s">
        <v>96</v>
      </c>
      <c r="AY982" s="18" t="s">
        <v>311</v>
      </c>
      <c r="BE982" s="146">
        <f t="shared" si="224"/>
        <v>0</v>
      </c>
      <c r="BF982" s="146">
        <f t="shared" si="225"/>
        <v>0</v>
      </c>
      <c r="BG982" s="146">
        <f t="shared" si="226"/>
        <v>0</v>
      </c>
      <c r="BH982" s="146">
        <f t="shared" si="227"/>
        <v>0</v>
      </c>
      <c r="BI982" s="146">
        <f t="shared" si="228"/>
        <v>0</v>
      </c>
      <c r="BJ982" s="18" t="s">
        <v>88</v>
      </c>
      <c r="BK982" s="146">
        <f t="shared" si="229"/>
        <v>0</v>
      </c>
      <c r="BL982" s="18" t="s">
        <v>318</v>
      </c>
      <c r="BM982" s="145" t="s">
        <v>9681</v>
      </c>
    </row>
    <row r="983" spans="2:65" s="1" customFormat="1" ht="24.2" customHeight="1" x14ac:dyDescent="0.2">
      <c r="B983" s="34"/>
      <c r="C983" s="134" t="s">
        <v>9682</v>
      </c>
      <c r="D983" s="134" t="s">
        <v>313</v>
      </c>
      <c r="E983" s="135" t="s">
        <v>9683</v>
      </c>
      <c r="F983" s="136" t="s">
        <v>9684</v>
      </c>
      <c r="G983" s="137" t="s">
        <v>2033</v>
      </c>
      <c r="H983" s="138">
        <v>1</v>
      </c>
      <c r="I983" s="139"/>
      <c r="J983" s="140">
        <f t="shared" si="220"/>
        <v>0</v>
      </c>
      <c r="K983" s="136" t="s">
        <v>43</v>
      </c>
      <c r="L983" s="34"/>
      <c r="M983" s="141" t="s">
        <v>43</v>
      </c>
      <c r="N983" s="142" t="s">
        <v>52</v>
      </c>
      <c r="P983" s="143">
        <f t="shared" si="221"/>
        <v>0</v>
      </c>
      <c r="Q983" s="143">
        <v>0</v>
      </c>
      <c r="R983" s="143">
        <f t="shared" si="222"/>
        <v>0</v>
      </c>
      <c r="S983" s="143">
        <v>0</v>
      </c>
      <c r="T983" s="144">
        <f t="shared" si="223"/>
        <v>0</v>
      </c>
      <c r="AR983" s="145" t="s">
        <v>318</v>
      </c>
      <c r="AT983" s="145" t="s">
        <v>313</v>
      </c>
      <c r="AU983" s="145" t="s">
        <v>96</v>
      </c>
      <c r="AY983" s="18" t="s">
        <v>311</v>
      </c>
      <c r="BE983" s="146">
        <f t="shared" si="224"/>
        <v>0</v>
      </c>
      <c r="BF983" s="146">
        <f t="shared" si="225"/>
        <v>0</v>
      </c>
      <c r="BG983" s="146">
        <f t="shared" si="226"/>
        <v>0</v>
      </c>
      <c r="BH983" s="146">
        <f t="shared" si="227"/>
        <v>0</v>
      </c>
      <c r="BI983" s="146">
        <f t="shared" si="228"/>
        <v>0</v>
      </c>
      <c r="BJ983" s="18" t="s">
        <v>88</v>
      </c>
      <c r="BK983" s="146">
        <f t="shared" si="229"/>
        <v>0</v>
      </c>
      <c r="BL983" s="18" t="s">
        <v>318</v>
      </c>
      <c r="BM983" s="145" t="s">
        <v>9685</v>
      </c>
    </row>
    <row r="984" spans="2:65" s="1" customFormat="1" ht="21.75" customHeight="1" x14ac:dyDescent="0.2">
      <c r="B984" s="34"/>
      <c r="C984" s="134" t="s">
        <v>8696</v>
      </c>
      <c r="D984" s="134" t="s">
        <v>313</v>
      </c>
      <c r="E984" s="135" t="s">
        <v>9686</v>
      </c>
      <c r="F984" s="136" t="s">
        <v>9439</v>
      </c>
      <c r="G984" s="137" t="s">
        <v>2033</v>
      </c>
      <c r="H984" s="138">
        <v>12</v>
      </c>
      <c r="I984" s="139"/>
      <c r="J984" s="140">
        <f t="shared" si="220"/>
        <v>0</v>
      </c>
      <c r="K984" s="136" t="s">
        <v>43</v>
      </c>
      <c r="L984" s="34"/>
      <c r="M984" s="141" t="s">
        <v>43</v>
      </c>
      <c r="N984" s="142" t="s">
        <v>52</v>
      </c>
      <c r="P984" s="143">
        <f t="shared" si="221"/>
        <v>0</v>
      </c>
      <c r="Q984" s="143">
        <v>0</v>
      </c>
      <c r="R984" s="143">
        <f t="shared" si="222"/>
        <v>0</v>
      </c>
      <c r="S984" s="143">
        <v>0</v>
      </c>
      <c r="T984" s="144">
        <f t="shared" si="223"/>
        <v>0</v>
      </c>
      <c r="AR984" s="145" t="s">
        <v>318</v>
      </c>
      <c r="AT984" s="145" t="s">
        <v>313</v>
      </c>
      <c r="AU984" s="145" t="s">
        <v>96</v>
      </c>
      <c r="AY984" s="18" t="s">
        <v>311</v>
      </c>
      <c r="BE984" s="146">
        <f t="shared" si="224"/>
        <v>0</v>
      </c>
      <c r="BF984" s="146">
        <f t="shared" si="225"/>
        <v>0</v>
      </c>
      <c r="BG984" s="146">
        <f t="shared" si="226"/>
        <v>0</v>
      </c>
      <c r="BH984" s="146">
        <f t="shared" si="227"/>
        <v>0</v>
      </c>
      <c r="BI984" s="146">
        <f t="shared" si="228"/>
        <v>0</v>
      </c>
      <c r="BJ984" s="18" t="s">
        <v>88</v>
      </c>
      <c r="BK984" s="146">
        <f t="shared" si="229"/>
        <v>0</v>
      </c>
      <c r="BL984" s="18" t="s">
        <v>318</v>
      </c>
      <c r="BM984" s="145" t="s">
        <v>9687</v>
      </c>
    </row>
    <row r="985" spans="2:65" s="1" customFormat="1" ht="24.2" customHeight="1" x14ac:dyDescent="0.2">
      <c r="B985" s="34"/>
      <c r="C985" s="134" t="s">
        <v>9688</v>
      </c>
      <c r="D985" s="134" t="s">
        <v>313</v>
      </c>
      <c r="E985" s="135" t="s">
        <v>9689</v>
      </c>
      <c r="F985" s="136" t="s">
        <v>9549</v>
      </c>
      <c r="G985" s="137" t="s">
        <v>2033</v>
      </c>
      <c r="H985" s="138">
        <v>2</v>
      </c>
      <c r="I985" s="139"/>
      <c r="J985" s="140">
        <f t="shared" si="220"/>
        <v>0</v>
      </c>
      <c r="K985" s="136" t="s">
        <v>43</v>
      </c>
      <c r="L985" s="34"/>
      <c r="M985" s="141" t="s">
        <v>43</v>
      </c>
      <c r="N985" s="142" t="s">
        <v>52</v>
      </c>
      <c r="P985" s="143">
        <f t="shared" si="221"/>
        <v>0</v>
      </c>
      <c r="Q985" s="143">
        <v>0</v>
      </c>
      <c r="R985" s="143">
        <f t="shared" si="222"/>
        <v>0</v>
      </c>
      <c r="S985" s="143">
        <v>0</v>
      </c>
      <c r="T985" s="144">
        <f t="shared" si="223"/>
        <v>0</v>
      </c>
      <c r="AR985" s="145" t="s">
        <v>318</v>
      </c>
      <c r="AT985" s="145" t="s">
        <v>313</v>
      </c>
      <c r="AU985" s="145" t="s">
        <v>96</v>
      </c>
      <c r="AY985" s="18" t="s">
        <v>311</v>
      </c>
      <c r="BE985" s="146">
        <f t="shared" si="224"/>
        <v>0</v>
      </c>
      <c r="BF985" s="146">
        <f t="shared" si="225"/>
        <v>0</v>
      </c>
      <c r="BG985" s="146">
        <f t="shared" si="226"/>
        <v>0</v>
      </c>
      <c r="BH985" s="146">
        <f t="shared" si="227"/>
        <v>0</v>
      </c>
      <c r="BI985" s="146">
        <f t="shared" si="228"/>
        <v>0</v>
      </c>
      <c r="BJ985" s="18" t="s">
        <v>88</v>
      </c>
      <c r="BK985" s="146">
        <f t="shared" si="229"/>
        <v>0</v>
      </c>
      <c r="BL985" s="18" t="s">
        <v>318</v>
      </c>
      <c r="BM985" s="145" t="s">
        <v>9690</v>
      </c>
    </row>
    <row r="986" spans="2:65" s="1" customFormat="1" ht="21.75" customHeight="1" x14ac:dyDescent="0.2">
      <c r="B986" s="34"/>
      <c r="C986" s="134" t="s">
        <v>8698</v>
      </c>
      <c r="D986" s="134" t="s">
        <v>313</v>
      </c>
      <c r="E986" s="135" t="s">
        <v>9691</v>
      </c>
      <c r="F986" s="136" t="s">
        <v>9447</v>
      </c>
      <c r="G986" s="137" t="s">
        <v>2033</v>
      </c>
      <c r="H986" s="138">
        <v>4</v>
      </c>
      <c r="I986" s="139"/>
      <c r="J986" s="140">
        <f t="shared" si="220"/>
        <v>0</v>
      </c>
      <c r="K986" s="136" t="s">
        <v>43</v>
      </c>
      <c r="L986" s="34"/>
      <c r="M986" s="141" t="s">
        <v>43</v>
      </c>
      <c r="N986" s="142" t="s">
        <v>52</v>
      </c>
      <c r="P986" s="143">
        <f t="shared" si="221"/>
        <v>0</v>
      </c>
      <c r="Q986" s="143">
        <v>0</v>
      </c>
      <c r="R986" s="143">
        <f t="shared" si="222"/>
        <v>0</v>
      </c>
      <c r="S986" s="143">
        <v>0</v>
      </c>
      <c r="T986" s="144">
        <f t="shared" si="223"/>
        <v>0</v>
      </c>
      <c r="AR986" s="145" t="s">
        <v>318</v>
      </c>
      <c r="AT986" s="145" t="s">
        <v>313</v>
      </c>
      <c r="AU986" s="145" t="s">
        <v>96</v>
      </c>
      <c r="AY986" s="18" t="s">
        <v>311</v>
      </c>
      <c r="BE986" s="146">
        <f t="shared" si="224"/>
        <v>0</v>
      </c>
      <c r="BF986" s="146">
        <f t="shared" si="225"/>
        <v>0</v>
      </c>
      <c r="BG986" s="146">
        <f t="shared" si="226"/>
        <v>0</v>
      </c>
      <c r="BH986" s="146">
        <f t="shared" si="227"/>
        <v>0</v>
      </c>
      <c r="BI986" s="146">
        <f t="shared" si="228"/>
        <v>0</v>
      </c>
      <c r="BJ986" s="18" t="s">
        <v>88</v>
      </c>
      <c r="BK986" s="146">
        <f t="shared" si="229"/>
        <v>0</v>
      </c>
      <c r="BL986" s="18" t="s">
        <v>318</v>
      </c>
      <c r="BM986" s="145" t="s">
        <v>9692</v>
      </c>
    </row>
    <row r="987" spans="2:65" s="1" customFormat="1" ht="24.2" customHeight="1" x14ac:dyDescent="0.2">
      <c r="B987" s="34"/>
      <c r="C987" s="134" t="s">
        <v>9693</v>
      </c>
      <c r="D987" s="134" t="s">
        <v>313</v>
      </c>
      <c r="E987" s="135" t="s">
        <v>9694</v>
      </c>
      <c r="F987" s="136" t="s">
        <v>8755</v>
      </c>
      <c r="G987" s="137" t="s">
        <v>2033</v>
      </c>
      <c r="H987" s="138">
        <v>8</v>
      </c>
      <c r="I987" s="139"/>
      <c r="J987" s="140">
        <f t="shared" si="220"/>
        <v>0</v>
      </c>
      <c r="K987" s="136" t="s">
        <v>43</v>
      </c>
      <c r="L987" s="34"/>
      <c r="M987" s="141" t="s">
        <v>43</v>
      </c>
      <c r="N987" s="142" t="s">
        <v>52</v>
      </c>
      <c r="P987" s="143">
        <f t="shared" si="221"/>
        <v>0</v>
      </c>
      <c r="Q987" s="143">
        <v>0</v>
      </c>
      <c r="R987" s="143">
        <f t="shared" si="222"/>
        <v>0</v>
      </c>
      <c r="S987" s="143">
        <v>0</v>
      </c>
      <c r="T987" s="144">
        <f t="shared" si="223"/>
        <v>0</v>
      </c>
      <c r="AR987" s="145" t="s">
        <v>318</v>
      </c>
      <c r="AT987" s="145" t="s">
        <v>313</v>
      </c>
      <c r="AU987" s="145" t="s">
        <v>96</v>
      </c>
      <c r="AY987" s="18" t="s">
        <v>311</v>
      </c>
      <c r="BE987" s="146">
        <f t="shared" si="224"/>
        <v>0</v>
      </c>
      <c r="BF987" s="146">
        <f t="shared" si="225"/>
        <v>0</v>
      </c>
      <c r="BG987" s="146">
        <f t="shared" si="226"/>
        <v>0</v>
      </c>
      <c r="BH987" s="146">
        <f t="shared" si="227"/>
        <v>0</v>
      </c>
      <c r="BI987" s="146">
        <f t="shared" si="228"/>
        <v>0</v>
      </c>
      <c r="BJ987" s="18" t="s">
        <v>88</v>
      </c>
      <c r="BK987" s="146">
        <f t="shared" si="229"/>
        <v>0</v>
      </c>
      <c r="BL987" s="18" t="s">
        <v>318</v>
      </c>
      <c r="BM987" s="145" t="s">
        <v>9695</v>
      </c>
    </row>
    <row r="988" spans="2:65" s="1" customFormat="1" ht="33" customHeight="1" x14ac:dyDescent="0.2">
      <c r="B988" s="34"/>
      <c r="C988" s="134" t="s">
        <v>8701</v>
      </c>
      <c r="D988" s="134" t="s">
        <v>313</v>
      </c>
      <c r="E988" s="135" t="s">
        <v>9696</v>
      </c>
      <c r="F988" s="136" t="s">
        <v>8134</v>
      </c>
      <c r="G988" s="137" t="s">
        <v>2033</v>
      </c>
      <c r="H988" s="138">
        <v>19</v>
      </c>
      <c r="I988" s="139"/>
      <c r="J988" s="140">
        <f t="shared" si="220"/>
        <v>0</v>
      </c>
      <c r="K988" s="136" t="s">
        <v>43</v>
      </c>
      <c r="L988" s="34"/>
      <c r="M988" s="141" t="s">
        <v>43</v>
      </c>
      <c r="N988" s="142" t="s">
        <v>52</v>
      </c>
      <c r="P988" s="143">
        <f t="shared" si="221"/>
        <v>0</v>
      </c>
      <c r="Q988" s="143">
        <v>0</v>
      </c>
      <c r="R988" s="143">
        <f t="shared" si="222"/>
        <v>0</v>
      </c>
      <c r="S988" s="143">
        <v>0</v>
      </c>
      <c r="T988" s="144">
        <f t="shared" si="223"/>
        <v>0</v>
      </c>
      <c r="AR988" s="145" t="s">
        <v>318</v>
      </c>
      <c r="AT988" s="145" t="s">
        <v>313</v>
      </c>
      <c r="AU988" s="145" t="s">
        <v>96</v>
      </c>
      <c r="AY988" s="18" t="s">
        <v>311</v>
      </c>
      <c r="BE988" s="146">
        <f t="shared" si="224"/>
        <v>0</v>
      </c>
      <c r="BF988" s="146">
        <f t="shared" si="225"/>
        <v>0</v>
      </c>
      <c r="BG988" s="146">
        <f t="shared" si="226"/>
        <v>0</v>
      </c>
      <c r="BH988" s="146">
        <f t="shared" si="227"/>
        <v>0</v>
      </c>
      <c r="BI988" s="146">
        <f t="shared" si="228"/>
        <v>0</v>
      </c>
      <c r="BJ988" s="18" t="s">
        <v>88</v>
      </c>
      <c r="BK988" s="146">
        <f t="shared" si="229"/>
        <v>0</v>
      </c>
      <c r="BL988" s="18" t="s">
        <v>318</v>
      </c>
      <c r="BM988" s="145" t="s">
        <v>9697</v>
      </c>
    </row>
    <row r="989" spans="2:65" s="1" customFormat="1" ht="24.2" customHeight="1" x14ac:dyDescent="0.2">
      <c r="B989" s="34"/>
      <c r="C989" s="134" t="s">
        <v>9698</v>
      </c>
      <c r="D989" s="134" t="s">
        <v>313</v>
      </c>
      <c r="E989" s="135" t="s">
        <v>9699</v>
      </c>
      <c r="F989" s="136" t="s">
        <v>9700</v>
      </c>
      <c r="G989" s="137" t="s">
        <v>2033</v>
      </c>
      <c r="H989" s="138">
        <v>2</v>
      </c>
      <c r="I989" s="139"/>
      <c r="J989" s="140">
        <f t="shared" si="220"/>
        <v>0</v>
      </c>
      <c r="K989" s="136" t="s">
        <v>43</v>
      </c>
      <c r="L989" s="34"/>
      <c r="M989" s="141" t="s">
        <v>43</v>
      </c>
      <c r="N989" s="142" t="s">
        <v>52</v>
      </c>
      <c r="P989" s="143">
        <f t="shared" si="221"/>
        <v>0</v>
      </c>
      <c r="Q989" s="143">
        <v>0</v>
      </c>
      <c r="R989" s="143">
        <f t="shared" si="222"/>
        <v>0</v>
      </c>
      <c r="S989" s="143">
        <v>0</v>
      </c>
      <c r="T989" s="144">
        <f t="shared" si="223"/>
        <v>0</v>
      </c>
      <c r="AR989" s="145" t="s">
        <v>318</v>
      </c>
      <c r="AT989" s="145" t="s">
        <v>313</v>
      </c>
      <c r="AU989" s="145" t="s">
        <v>96</v>
      </c>
      <c r="AY989" s="18" t="s">
        <v>311</v>
      </c>
      <c r="BE989" s="146">
        <f t="shared" si="224"/>
        <v>0</v>
      </c>
      <c r="BF989" s="146">
        <f t="shared" si="225"/>
        <v>0</v>
      </c>
      <c r="BG989" s="146">
        <f t="shared" si="226"/>
        <v>0</v>
      </c>
      <c r="BH989" s="146">
        <f t="shared" si="227"/>
        <v>0</v>
      </c>
      <c r="BI989" s="146">
        <f t="shared" si="228"/>
        <v>0</v>
      </c>
      <c r="BJ989" s="18" t="s">
        <v>88</v>
      </c>
      <c r="BK989" s="146">
        <f t="shared" si="229"/>
        <v>0</v>
      </c>
      <c r="BL989" s="18" t="s">
        <v>318</v>
      </c>
      <c r="BM989" s="145" t="s">
        <v>9701</v>
      </c>
    </row>
    <row r="990" spans="2:65" s="1" customFormat="1" ht="24.2" customHeight="1" x14ac:dyDescent="0.2">
      <c r="B990" s="34"/>
      <c r="C990" s="134" t="s">
        <v>8704</v>
      </c>
      <c r="D990" s="134" t="s">
        <v>313</v>
      </c>
      <c r="E990" s="135" t="s">
        <v>9702</v>
      </c>
      <c r="F990" s="136" t="s">
        <v>9451</v>
      </c>
      <c r="G990" s="137" t="s">
        <v>2033</v>
      </c>
      <c r="H990" s="138">
        <v>4</v>
      </c>
      <c r="I990" s="139"/>
      <c r="J990" s="140">
        <f t="shared" si="220"/>
        <v>0</v>
      </c>
      <c r="K990" s="136" t="s">
        <v>43</v>
      </c>
      <c r="L990" s="34"/>
      <c r="M990" s="141" t="s">
        <v>43</v>
      </c>
      <c r="N990" s="142" t="s">
        <v>52</v>
      </c>
      <c r="P990" s="143">
        <f t="shared" si="221"/>
        <v>0</v>
      </c>
      <c r="Q990" s="143">
        <v>0</v>
      </c>
      <c r="R990" s="143">
        <f t="shared" si="222"/>
        <v>0</v>
      </c>
      <c r="S990" s="143">
        <v>0</v>
      </c>
      <c r="T990" s="144">
        <f t="shared" si="223"/>
        <v>0</v>
      </c>
      <c r="AR990" s="145" t="s">
        <v>318</v>
      </c>
      <c r="AT990" s="145" t="s">
        <v>313</v>
      </c>
      <c r="AU990" s="145" t="s">
        <v>96</v>
      </c>
      <c r="AY990" s="18" t="s">
        <v>311</v>
      </c>
      <c r="BE990" s="146">
        <f t="shared" si="224"/>
        <v>0</v>
      </c>
      <c r="BF990" s="146">
        <f t="shared" si="225"/>
        <v>0</v>
      </c>
      <c r="BG990" s="146">
        <f t="shared" si="226"/>
        <v>0</v>
      </c>
      <c r="BH990" s="146">
        <f t="shared" si="227"/>
        <v>0</v>
      </c>
      <c r="BI990" s="146">
        <f t="shared" si="228"/>
        <v>0</v>
      </c>
      <c r="BJ990" s="18" t="s">
        <v>88</v>
      </c>
      <c r="BK990" s="146">
        <f t="shared" si="229"/>
        <v>0</v>
      </c>
      <c r="BL990" s="18" t="s">
        <v>318</v>
      </c>
      <c r="BM990" s="145" t="s">
        <v>9703</v>
      </c>
    </row>
    <row r="991" spans="2:65" s="1" customFormat="1" ht="24.2" customHeight="1" x14ac:dyDescent="0.2">
      <c r="B991" s="34"/>
      <c r="C991" s="134" t="s">
        <v>9704</v>
      </c>
      <c r="D991" s="134" t="s">
        <v>313</v>
      </c>
      <c r="E991" s="135" t="s">
        <v>9705</v>
      </c>
      <c r="F991" s="136" t="s">
        <v>9706</v>
      </c>
      <c r="G991" s="137" t="s">
        <v>2033</v>
      </c>
      <c r="H991" s="138">
        <v>1</v>
      </c>
      <c r="I991" s="139"/>
      <c r="J991" s="140">
        <f t="shared" si="220"/>
        <v>0</v>
      </c>
      <c r="K991" s="136" t="s">
        <v>43</v>
      </c>
      <c r="L991" s="34"/>
      <c r="M991" s="141" t="s">
        <v>43</v>
      </c>
      <c r="N991" s="142" t="s">
        <v>52</v>
      </c>
      <c r="P991" s="143">
        <f t="shared" si="221"/>
        <v>0</v>
      </c>
      <c r="Q991" s="143">
        <v>0</v>
      </c>
      <c r="R991" s="143">
        <f t="shared" si="222"/>
        <v>0</v>
      </c>
      <c r="S991" s="143">
        <v>0</v>
      </c>
      <c r="T991" s="144">
        <f t="shared" si="223"/>
        <v>0</v>
      </c>
      <c r="AR991" s="145" t="s">
        <v>318</v>
      </c>
      <c r="AT991" s="145" t="s">
        <v>313</v>
      </c>
      <c r="AU991" s="145" t="s">
        <v>96</v>
      </c>
      <c r="AY991" s="18" t="s">
        <v>311</v>
      </c>
      <c r="BE991" s="146">
        <f t="shared" si="224"/>
        <v>0</v>
      </c>
      <c r="BF991" s="146">
        <f t="shared" si="225"/>
        <v>0</v>
      </c>
      <c r="BG991" s="146">
        <f t="shared" si="226"/>
        <v>0</v>
      </c>
      <c r="BH991" s="146">
        <f t="shared" si="227"/>
        <v>0</v>
      </c>
      <c r="BI991" s="146">
        <f t="shared" si="228"/>
        <v>0</v>
      </c>
      <c r="BJ991" s="18" t="s">
        <v>88</v>
      </c>
      <c r="BK991" s="146">
        <f t="shared" si="229"/>
        <v>0</v>
      </c>
      <c r="BL991" s="18" t="s">
        <v>318</v>
      </c>
      <c r="BM991" s="145" t="s">
        <v>9707</v>
      </c>
    </row>
    <row r="992" spans="2:65" s="1" customFormat="1" ht="19.5" x14ac:dyDescent="0.2">
      <c r="B992" s="34"/>
      <c r="D992" s="152" t="s">
        <v>668</v>
      </c>
      <c r="F992" s="182" t="s">
        <v>9708</v>
      </c>
      <c r="I992" s="149"/>
      <c r="L992" s="34"/>
      <c r="M992" s="150"/>
      <c r="T992" s="55"/>
      <c r="AT992" s="18" t="s">
        <v>668</v>
      </c>
      <c r="AU992" s="18" t="s">
        <v>96</v>
      </c>
    </row>
    <row r="993" spans="2:65" s="1" customFormat="1" ht="24.2" customHeight="1" x14ac:dyDescent="0.2">
      <c r="B993" s="34"/>
      <c r="C993" s="134" t="s">
        <v>8707</v>
      </c>
      <c r="D993" s="134" t="s">
        <v>313</v>
      </c>
      <c r="E993" s="135" t="s">
        <v>9709</v>
      </c>
      <c r="F993" s="136" t="s">
        <v>9710</v>
      </c>
      <c r="G993" s="137" t="s">
        <v>2033</v>
      </c>
      <c r="H993" s="138">
        <v>6</v>
      </c>
      <c r="I993" s="139"/>
      <c r="J993" s="140">
        <f>ROUND(I993*H993,2)</f>
        <v>0</v>
      </c>
      <c r="K993" s="136" t="s">
        <v>43</v>
      </c>
      <c r="L993" s="34"/>
      <c r="M993" s="141" t="s">
        <v>43</v>
      </c>
      <c r="N993" s="142" t="s">
        <v>52</v>
      </c>
      <c r="P993" s="143">
        <f>O993*H993</f>
        <v>0</v>
      </c>
      <c r="Q993" s="143">
        <v>0</v>
      </c>
      <c r="R993" s="143">
        <f>Q993*H993</f>
        <v>0</v>
      </c>
      <c r="S993" s="143">
        <v>0</v>
      </c>
      <c r="T993" s="144">
        <f>S993*H993</f>
        <v>0</v>
      </c>
      <c r="AR993" s="145" t="s">
        <v>318</v>
      </c>
      <c r="AT993" s="145" t="s">
        <v>313</v>
      </c>
      <c r="AU993" s="145" t="s">
        <v>96</v>
      </c>
      <c r="AY993" s="18" t="s">
        <v>311</v>
      </c>
      <c r="BE993" s="146">
        <f>IF(N993="základní",J993,0)</f>
        <v>0</v>
      </c>
      <c r="BF993" s="146">
        <f>IF(N993="snížená",J993,0)</f>
        <v>0</v>
      </c>
      <c r="BG993" s="146">
        <f>IF(N993="zákl. přenesená",J993,0)</f>
        <v>0</v>
      </c>
      <c r="BH993" s="146">
        <f>IF(N993="sníž. přenesená",J993,0)</f>
        <v>0</v>
      </c>
      <c r="BI993" s="146">
        <f>IF(N993="nulová",J993,0)</f>
        <v>0</v>
      </c>
      <c r="BJ993" s="18" t="s">
        <v>88</v>
      </c>
      <c r="BK993" s="146">
        <f>ROUND(I993*H993,2)</f>
        <v>0</v>
      </c>
      <c r="BL993" s="18" t="s">
        <v>318</v>
      </c>
      <c r="BM993" s="145" t="s">
        <v>9711</v>
      </c>
    </row>
    <row r="994" spans="2:65" s="1" customFormat="1" ht="19.5" x14ac:dyDescent="0.2">
      <c r="B994" s="34"/>
      <c r="D994" s="152" t="s">
        <v>668</v>
      </c>
      <c r="F994" s="182" t="s">
        <v>9712</v>
      </c>
      <c r="I994" s="149"/>
      <c r="L994" s="34"/>
      <c r="M994" s="150"/>
      <c r="T994" s="55"/>
      <c r="AT994" s="18" t="s">
        <v>668</v>
      </c>
      <c r="AU994" s="18" t="s">
        <v>96</v>
      </c>
    </row>
    <row r="995" spans="2:65" s="1" customFormat="1" ht="24.2" customHeight="1" x14ac:dyDescent="0.2">
      <c r="B995" s="34"/>
      <c r="C995" s="134" t="s">
        <v>9713</v>
      </c>
      <c r="D995" s="134" t="s">
        <v>313</v>
      </c>
      <c r="E995" s="135" t="s">
        <v>9714</v>
      </c>
      <c r="F995" s="136" t="s">
        <v>9715</v>
      </c>
      <c r="G995" s="137" t="s">
        <v>2033</v>
      </c>
      <c r="H995" s="138">
        <v>33</v>
      </c>
      <c r="I995" s="139"/>
      <c r="J995" s="140">
        <f>ROUND(I995*H995,2)</f>
        <v>0</v>
      </c>
      <c r="K995" s="136" t="s">
        <v>43</v>
      </c>
      <c r="L995" s="34"/>
      <c r="M995" s="141" t="s">
        <v>43</v>
      </c>
      <c r="N995" s="142" t="s">
        <v>52</v>
      </c>
      <c r="P995" s="143">
        <f>O995*H995</f>
        <v>0</v>
      </c>
      <c r="Q995" s="143">
        <v>0</v>
      </c>
      <c r="R995" s="143">
        <f>Q995*H995</f>
        <v>0</v>
      </c>
      <c r="S995" s="143">
        <v>0</v>
      </c>
      <c r="T995" s="144">
        <f>S995*H995</f>
        <v>0</v>
      </c>
      <c r="AR995" s="145" t="s">
        <v>318</v>
      </c>
      <c r="AT995" s="145" t="s">
        <v>313</v>
      </c>
      <c r="AU995" s="145" t="s">
        <v>96</v>
      </c>
      <c r="AY995" s="18" t="s">
        <v>311</v>
      </c>
      <c r="BE995" s="146">
        <f>IF(N995="základní",J995,0)</f>
        <v>0</v>
      </c>
      <c r="BF995" s="146">
        <f>IF(N995="snížená",J995,0)</f>
        <v>0</v>
      </c>
      <c r="BG995" s="146">
        <f>IF(N995="zákl. přenesená",J995,0)</f>
        <v>0</v>
      </c>
      <c r="BH995" s="146">
        <f>IF(N995="sníž. přenesená",J995,0)</f>
        <v>0</v>
      </c>
      <c r="BI995" s="146">
        <f>IF(N995="nulová",J995,0)</f>
        <v>0</v>
      </c>
      <c r="BJ995" s="18" t="s">
        <v>88</v>
      </c>
      <c r="BK995" s="146">
        <f>ROUND(I995*H995,2)</f>
        <v>0</v>
      </c>
      <c r="BL995" s="18" t="s">
        <v>318</v>
      </c>
      <c r="BM995" s="145" t="s">
        <v>9716</v>
      </c>
    </row>
    <row r="996" spans="2:65" s="1" customFormat="1" ht="19.5" x14ac:dyDescent="0.2">
      <c r="B996" s="34"/>
      <c r="D996" s="152" t="s">
        <v>668</v>
      </c>
      <c r="F996" s="182" t="s">
        <v>9717</v>
      </c>
      <c r="I996" s="149"/>
      <c r="L996" s="34"/>
      <c r="M996" s="150"/>
      <c r="T996" s="55"/>
      <c r="AT996" s="18" t="s">
        <v>668</v>
      </c>
      <c r="AU996" s="18" t="s">
        <v>96</v>
      </c>
    </row>
    <row r="997" spans="2:65" s="1" customFormat="1" ht="24.2" customHeight="1" x14ac:dyDescent="0.2">
      <c r="B997" s="34"/>
      <c r="C997" s="134" t="s">
        <v>8711</v>
      </c>
      <c r="D997" s="134" t="s">
        <v>313</v>
      </c>
      <c r="E997" s="135" t="s">
        <v>9718</v>
      </c>
      <c r="F997" s="136" t="s">
        <v>9719</v>
      </c>
      <c r="G997" s="137" t="s">
        <v>2033</v>
      </c>
      <c r="H997" s="138">
        <v>1</v>
      </c>
      <c r="I997" s="139"/>
      <c r="J997" s="140">
        <f>ROUND(I997*H997,2)</f>
        <v>0</v>
      </c>
      <c r="K997" s="136" t="s">
        <v>43</v>
      </c>
      <c r="L997" s="34"/>
      <c r="M997" s="141" t="s">
        <v>43</v>
      </c>
      <c r="N997" s="142" t="s">
        <v>52</v>
      </c>
      <c r="P997" s="143">
        <f>O997*H997</f>
        <v>0</v>
      </c>
      <c r="Q997" s="143">
        <v>0</v>
      </c>
      <c r="R997" s="143">
        <f>Q997*H997</f>
        <v>0</v>
      </c>
      <c r="S997" s="143">
        <v>0</v>
      </c>
      <c r="T997" s="144">
        <f>S997*H997</f>
        <v>0</v>
      </c>
      <c r="AR997" s="145" t="s">
        <v>318</v>
      </c>
      <c r="AT997" s="145" t="s">
        <v>313</v>
      </c>
      <c r="AU997" s="145" t="s">
        <v>96</v>
      </c>
      <c r="AY997" s="18" t="s">
        <v>311</v>
      </c>
      <c r="BE997" s="146">
        <f>IF(N997="základní",J997,0)</f>
        <v>0</v>
      </c>
      <c r="BF997" s="146">
        <f>IF(N997="snížená",J997,0)</f>
        <v>0</v>
      </c>
      <c r="BG997" s="146">
        <f>IF(N997="zákl. přenesená",J997,0)</f>
        <v>0</v>
      </c>
      <c r="BH997" s="146">
        <f>IF(N997="sníž. přenesená",J997,0)</f>
        <v>0</v>
      </c>
      <c r="BI997" s="146">
        <f>IF(N997="nulová",J997,0)</f>
        <v>0</v>
      </c>
      <c r="BJ997" s="18" t="s">
        <v>88</v>
      </c>
      <c r="BK997" s="146">
        <f>ROUND(I997*H997,2)</f>
        <v>0</v>
      </c>
      <c r="BL997" s="18" t="s">
        <v>318</v>
      </c>
      <c r="BM997" s="145" t="s">
        <v>9720</v>
      </c>
    </row>
    <row r="998" spans="2:65" s="1" customFormat="1" ht="19.5" x14ac:dyDescent="0.2">
      <c r="B998" s="34"/>
      <c r="D998" s="152" t="s">
        <v>668</v>
      </c>
      <c r="F998" s="182" t="s">
        <v>8344</v>
      </c>
      <c r="I998" s="149"/>
      <c r="L998" s="34"/>
      <c r="M998" s="150"/>
      <c r="T998" s="55"/>
      <c r="AT998" s="18" t="s">
        <v>668</v>
      </c>
      <c r="AU998" s="18" t="s">
        <v>96</v>
      </c>
    </row>
    <row r="999" spans="2:65" s="1" customFormat="1" ht="24.2" customHeight="1" x14ac:dyDescent="0.2">
      <c r="B999" s="34"/>
      <c r="C999" s="134" t="s">
        <v>9721</v>
      </c>
      <c r="D999" s="134" t="s">
        <v>313</v>
      </c>
      <c r="E999" s="135" t="s">
        <v>9722</v>
      </c>
      <c r="F999" s="136" t="s">
        <v>8266</v>
      </c>
      <c r="G999" s="137" t="s">
        <v>2033</v>
      </c>
      <c r="H999" s="138">
        <v>5</v>
      </c>
      <c r="I999" s="139"/>
      <c r="J999" s="140">
        <f>ROUND(I999*H999,2)</f>
        <v>0</v>
      </c>
      <c r="K999" s="136" t="s">
        <v>43</v>
      </c>
      <c r="L999" s="34"/>
      <c r="M999" s="141" t="s">
        <v>43</v>
      </c>
      <c r="N999" s="142" t="s">
        <v>52</v>
      </c>
      <c r="P999" s="143">
        <f>O999*H999</f>
        <v>0</v>
      </c>
      <c r="Q999" s="143">
        <v>0</v>
      </c>
      <c r="R999" s="143">
        <f>Q999*H999</f>
        <v>0</v>
      </c>
      <c r="S999" s="143">
        <v>0</v>
      </c>
      <c r="T999" s="144">
        <f>S999*H999</f>
        <v>0</v>
      </c>
      <c r="AR999" s="145" t="s">
        <v>318</v>
      </c>
      <c r="AT999" s="145" t="s">
        <v>313</v>
      </c>
      <c r="AU999" s="145" t="s">
        <v>96</v>
      </c>
      <c r="AY999" s="18" t="s">
        <v>311</v>
      </c>
      <c r="BE999" s="146">
        <f>IF(N999="základní",J999,0)</f>
        <v>0</v>
      </c>
      <c r="BF999" s="146">
        <f>IF(N999="snížená",J999,0)</f>
        <v>0</v>
      </c>
      <c r="BG999" s="146">
        <f>IF(N999="zákl. přenesená",J999,0)</f>
        <v>0</v>
      </c>
      <c r="BH999" s="146">
        <f>IF(N999="sníž. přenesená",J999,0)</f>
        <v>0</v>
      </c>
      <c r="BI999" s="146">
        <f>IF(N999="nulová",J999,0)</f>
        <v>0</v>
      </c>
      <c r="BJ999" s="18" t="s">
        <v>88</v>
      </c>
      <c r="BK999" s="146">
        <f>ROUND(I999*H999,2)</f>
        <v>0</v>
      </c>
      <c r="BL999" s="18" t="s">
        <v>318</v>
      </c>
      <c r="BM999" s="145" t="s">
        <v>9723</v>
      </c>
    </row>
    <row r="1000" spans="2:65" s="1" customFormat="1" ht="19.5" x14ac:dyDescent="0.2">
      <c r="B1000" s="34"/>
      <c r="D1000" s="152" t="s">
        <v>668</v>
      </c>
      <c r="F1000" s="182" t="s">
        <v>9724</v>
      </c>
      <c r="I1000" s="149"/>
      <c r="L1000" s="34"/>
      <c r="M1000" s="150"/>
      <c r="T1000" s="55"/>
      <c r="AT1000" s="18" t="s">
        <v>668</v>
      </c>
      <c r="AU1000" s="18" t="s">
        <v>96</v>
      </c>
    </row>
    <row r="1001" spans="2:65" s="1" customFormat="1" ht="24.2" customHeight="1" x14ac:dyDescent="0.2">
      <c r="B1001" s="34"/>
      <c r="C1001" s="134" t="s">
        <v>8713</v>
      </c>
      <c r="D1001" s="134" t="s">
        <v>313</v>
      </c>
      <c r="E1001" s="135" t="s">
        <v>9725</v>
      </c>
      <c r="F1001" s="136" t="s">
        <v>8152</v>
      </c>
      <c r="G1001" s="137" t="s">
        <v>2033</v>
      </c>
      <c r="H1001" s="138">
        <v>3</v>
      </c>
      <c r="I1001" s="139"/>
      <c r="J1001" s="140">
        <f>ROUND(I1001*H1001,2)</f>
        <v>0</v>
      </c>
      <c r="K1001" s="136" t="s">
        <v>43</v>
      </c>
      <c r="L1001" s="34"/>
      <c r="M1001" s="141" t="s">
        <v>43</v>
      </c>
      <c r="N1001" s="142" t="s">
        <v>52</v>
      </c>
      <c r="P1001" s="143">
        <f>O1001*H1001</f>
        <v>0</v>
      </c>
      <c r="Q1001" s="143">
        <v>0</v>
      </c>
      <c r="R1001" s="143">
        <f>Q1001*H1001</f>
        <v>0</v>
      </c>
      <c r="S1001" s="143">
        <v>0</v>
      </c>
      <c r="T1001" s="144">
        <f>S1001*H1001</f>
        <v>0</v>
      </c>
      <c r="AR1001" s="145" t="s">
        <v>318</v>
      </c>
      <c r="AT1001" s="145" t="s">
        <v>313</v>
      </c>
      <c r="AU1001" s="145" t="s">
        <v>96</v>
      </c>
      <c r="AY1001" s="18" t="s">
        <v>311</v>
      </c>
      <c r="BE1001" s="146">
        <f>IF(N1001="základní",J1001,0)</f>
        <v>0</v>
      </c>
      <c r="BF1001" s="146">
        <f>IF(N1001="snížená",J1001,0)</f>
        <v>0</v>
      </c>
      <c r="BG1001" s="146">
        <f>IF(N1001="zákl. přenesená",J1001,0)</f>
        <v>0</v>
      </c>
      <c r="BH1001" s="146">
        <f>IF(N1001="sníž. přenesená",J1001,0)</f>
        <v>0</v>
      </c>
      <c r="BI1001" s="146">
        <f>IF(N1001="nulová",J1001,0)</f>
        <v>0</v>
      </c>
      <c r="BJ1001" s="18" t="s">
        <v>88</v>
      </c>
      <c r="BK1001" s="146">
        <f>ROUND(I1001*H1001,2)</f>
        <v>0</v>
      </c>
      <c r="BL1001" s="18" t="s">
        <v>318</v>
      </c>
      <c r="BM1001" s="145" t="s">
        <v>9726</v>
      </c>
    </row>
    <row r="1002" spans="2:65" s="1" customFormat="1" ht="19.5" x14ac:dyDescent="0.2">
      <c r="B1002" s="34"/>
      <c r="D1002" s="152" t="s">
        <v>668</v>
      </c>
      <c r="F1002" s="182" t="s">
        <v>9727</v>
      </c>
      <c r="I1002" s="149"/>
      <c r="L1002" s="34"/>
      <c r="M1002" s="150"/>
      <c r="T1002" s="55"/>
      <c r="AT1002" s="18" t="s">
        <v>668</v>
      </c>
      <c r="AU1002" s="18" t="s">
        <v>96</v>
      </c>
    </row>
    <row r="1003" spans="2:65" s="1" customFormat="1" ht="24.2" customHeight="1" x14ac:dyDescent="0.2">
      <c r="B1003" s="34"/>
      <c r="C1003" s="134" t="s">
        <v>9728</v>
      </c>
      <c r="D1003" s="134" t="s">
        <v>313</v>
      </c>
      <c r="E1003" s="135" t="s">
        <v>9729</v>
      </c>
      <c r="F1003" s="136" t="s">
        <v>9474</v>
      </c>
      <c r="G1003" s="137" t="s">
        <v>2033</v>
      </c>
      <c r="H1003" s="138">
        <v>10</v>
      </c>
      <c r="I1003" s="139"/>
      <c r="J1003" s="140">
        <f>ROUND(I1003*H1003,2)</f>
        <v>0</v>
      </c>
      <c r="K1003" s="136" t="s">
        <v>43</v>
      </c>
      <c r="L1003" s="34"/>
      <c r="M1003" s="141" t="s">
        <v>43</v>
      </c>
      <c r="N1003" s="142" t="s">
        <v>52</v>
      </c>
      <c r="P1003" s="143">
        <f>O1003*H1003</f>
        <v>0</v>
      </c>
      <c r="Q1003" s="143">
        <v>0</v>
      </c>
      <c r="R1003" s="143">
        <f>Q1003*H1003</f>
        <v>0</v>
      </c>
      <c r="S1003" s="143">
        <v>0</v>
      </c>
      <c r="T1003" s="144">
        <f>S1003*H1003</f>
        <v>0</v>
      </c>
      <c r="AR1003" s="145" t="s">
        <v>318</v>
      </c>
      <c r="AT1003" s="145" t="s">
        <v>313</v>
      </c>
      <c r="AU1003" s="145" t="s">
        <v>96</v>
      </c>
      <c r="AY1003" s="18" t="s">
        <v>311</v>
      </c>
      <c r="BE1003" s="146">
        <f>IF(N1003="základní",J1003,0)</f>
        <v>0</v>
      </c>
      <c r="BF1003" s="146">
        <f>IF(N1003="snížená",J1003,0)</f>
        <v>0</v>
      </c>
      <c r="BG1003" s="146">
        <f>IF(N1003="zákl. přenesená",J1003,0)</f>
        <v>0</v>
      </c>
      <c r="BH1003" s="146">
        <f>IF(N1003="sníž. přenesená",J1003,0)</f>
        <v>0</v>
      </c>
      <c r="BI1003" s="146">
        <f>IF(N1003="nulová",J1003,0)</f>
        <v>0</v>
      </c>
      <c r="BJ1003" s="18" t="s">
        <v>88</v>
      </c>
      <c r="BK1003" s="146">
        <f>ROUND(I1003*H1003,2)</f>
        <v>0</v>
      </c>
      <c r="BL1003" s="18" t="s">
        <v>318</v>
      </c>
      <c r="BM1003" s="145" t="s">
        <v>9730</v>
      </c>
    </row>
    <row r="1004" spans="2:65" s="1" customFormat="1" ht="19.5" x14ac:dyDescent="0.2">
      <c r="B1004" s="34"/>
      <c r="D1004" s="152" t="s">
        <v>668</v>
      </c>
      <c r="F1004" s="182" t="s">
        <v>9731</v>
      </c>
      <c r="I1004" s="149"/>
      <c r="L1004" s="34"/>
      <c r="M1004" s="150"/>
      <c r="T1004" s="55"/>
      <c r="AT1004" s="18" t="s">
        <v>668</v>
      </c>
      <c r="AU1004" s="18" t="s">
        <v>96</v>
      </c>
    </row>
    <row r="1005" spans="2:65" s="1" customFormat="1" ht="24.2" customHeight="1" x14ac:dyDescent="0.2">
      <c r="B1005" s="34"/>
      <c r="C1005" s="134" t="s">
        <v>8717</v>
      </c>
      <c r="D1005" s="134" t="s">
        <v>313</v>
      </c>
      <c r="E1005" s="135" t="s">
        <v>9732</v>
      </c>
      <c r="F1005" s="136" t="s">
        <v>9733</v>
      </c>
      <c r="G1005" s="137" t="s">
        <v>2033</v>
      </c>
      <c r="H1005" s="138">
        <v>2</v>
      </c>
      <c r="I1005" s="139"/>
      <c r="J1005" s="140">
        <f>ROUND(I1005*H1005,2)</f>
        <v>0</v>
      </c>
      <c r="K1005" s="136" t="s">
        <v>43</v>
      </c>
      <c r="L1005" s="34"/>
      <c r="M1005" s="141" t="s">
        <v>43</v>
      </c>
      <c r="N1005" s="142" t="s">
        <v>52</v>
      </c>
      <c r="P1005" s="143">
        <f>O1005*H1005</f>
        <v>0</v>
      </c>
      <c r="Q1005" s="143">
        <v>0</v>
      </c>
      <c r="R1005" s="143">
        <f>Q1005*H1005</f>
        <v>0</v>
      </c>
      <c r="S1005" s="143">
        <v>0</v>
      </c>
      <c r="T1005" s="144">
        <f>S1005*H1005</f>
        <v>0</v>
      </c>
      <c r="AR1005" s="145" t="s">
        <v>318</v>
      </c>
      <c r="AT1005" s="145" t="s">
        <v>313</v>
      </c>
      <c r="AU1005" s="145" t="s">
        <v>96</v>
      </c>
      <c r="AY1005" s="18" t="s">
        <v>311</v>
      </c>
      <c r="BE1005" s="146">
        <f>IF(N1005="základní",J1005,0)</f>
        <v>0</v>
      </c>
      <c r="BF1005" s="146">
        <f>IF(N1005="snížená",J1005,0)</f>
        <v>0</v>
      </c>
      <c r="BG1005" s="146">
        <f>IF(N1005="zákl. přenesená",J1005,0)</f>
        <v>0</v>
      </c>
      <c r="BH1005" s="146">
        <f>IF(N1005="sníž. přenesená",J1005,0)</f>
        <v>0</v>
      </c>
      <c r="BI1005" s="146">
        <f>IF(N1005="nulová",J1005,0)</f>
        <v>0</v>
      </c>
      <c r="BJ1005" s="18" t="s">
        <v>88</v>
      </c>
      <c r="BK1005" s="146">
        <f>ROUND(I1005*H1005,2)</f>
        <v>0</v>
      </c>
      <c r="BL1005" s="18" t="s">
        <v>318</v>
      </c>
      <c r="BM1005" s="145" t="s">
        <v>9734</v>
      </c>
    </row>
    <row r="1006" spans="2:65" s="1" customFormat="1" ht="19.5" x14ac:dyDescent="0.2">
      <c r="B1006" s="34"/>
      <c r="D1006" s="152" t="s">
        <v>668</v>
      </c>
      <c r="F1006" s="182" t="s">
        <v>9735</v>
      </c>
      <c r="I1006" s="149"/>
      <c r="L1006" s="34"/>
      <c r="M1006" s="150"/>
      <c r="T1006" s="55"/>
      <c r="AT1006" s="18" t="s">
        <v>668</v>
      </c>
      <c r="AU1006" s="18" t="s">
        <v>96</v>
      </c>
    </row>
    <row r="1007" spans="2:65" s="1" customFormat="1" ht="24.2" customHeight="1" x14ac:dyDescent="0.2">
      <c r="B1007" s="34"/>
      <c r="C1007" s="134" t="s">
        <v>9736</v>
      </c>
      <c r="D1007" s="134" t="s">
        <v>313</v>
      </c>
      <c r="E1007" s="135" t="s">
        <v>9737</v>
      </c>
      <c r="F1007" s="136" t="s">
        <v>8673</v>
      </c>
      <c r="G1007" s="137" t="s">
        <v>2033</v>
      </c>
      <c r="H1007" s="138">
        <v>1</v>
      </c>
      <c r="I1007" s="139"/>
      <c r="J1007" s="140">
        <f>ROUND(I1007*H1007,2)</f>
        <v>0</v>
      </c>
      <c r="K1007" s="136" t="s">
        <v>43</v>
      </c>
      <c r="L1007" s="34"/>
      <c r="M1007" s="141" t="s">
        <v>43</v>
      </c>
      <c r="N1007" s="142" t="s">
        <v>52</v>
      </c>
      <c r="P1007" s="143">
        <f>O1007*H1007</f>
        <v>0</v>
      </c>
      <c r="Q1007" s="143">
        <v>0</v>
      </c>
      <c r="R1007" s="143">
        <f>Q1007*H1007</f>
        <v>0</v>
      </c>
      <c r="S1007" s="143">
        <v>0</v>
      </c>
      <c r="T1007" s="144">
        <f>S1007*H1007</f>
        <v>0</v>
      </c>
      <c r="AR1007" s="145" t="s">
        <v>318</v>
      </c>
      <c r="AT1007" s="145" t="s">
        <v>313</v>
      </c>
      <c r="AU1007" s="145" t="s">
        <v>96</v>
      </c>
      <c r="AY1007" s="18" t="s">
        <v>311</v>
      </c>
      <c r="BE1007" s="146">
        <f>IF(N1007="základní",J1007,0)</f>
        <v>0</v>
      </c>
      <c r="BF1007" s="146">
        <f>IF(N1007="snížená",J1007,0)</f>
        <v>0</v>
      </c>
      <c r="BG1007" s="146">
        <f>IF(N1007="zákl. přenesená",J1007,0)</f>
        <v>0</v>
      </c>
      <c r="BH1007" s="146">
        <f>IF(N1007="sníž. přenesená",J1007,0)</f>
        <v>0</v>
      </c>
      <c r="BI1007" s="146">
        <f>IF(N1007="nulová",J1007,0)</f>
        <v>0</v>
      </c>
      <c r="BJ1007" s="18" t="s">
        <v>88</v>
      </c>
      <c r="BK1007" s="146">
        <f>ROUND(I1007*H1007,2)</f>
        <v>0</v>
      </c>
      <c r="BL1007" s="18" t="s">
        <v>318</v>
      </c>
      <c r="BM1007" s="145" t="s">
        <v>9738</v>
      </c>
    </row>
    <row r="1008" spans="2:65" s="1" customFormat="1" ht="24.2" customHeight="1" x14ac:dyDescent="0.2">
      <c r="B1008" s="34"/>
      <c r="C1008" s="134" t="s">
        <v>8720</v>
      </c>
      <c r="D1008" s="134" t="s">
        <v>313</v>
      </c>
      <c r="E1008" s="135" t="s">
        <v>9739</v>
      </c>
      <c r="F1008" s="136" t="s">
        <v>8273</v>
      </c>
      <c r="G1008" s="137" t="s">
        <v>2033</v>
      </c>
      <c r="H1008" s="138">
        <v>12</v>
      </c>
      <c r="I1008" s="139"/>
      <c r="J1008" s="140">
        <f>ROUND(I1008*H1008,2)</f>
        <v>0</v>
      </c>
      <c r="K1008" s="136" t="s">
        <v>43</v>
      </c>
      <c r="L1008" s="34"/>
      <c r="M1008" s="141" t="s">
        <v>43</v>
      </c>
      <c r="N1008" s="142" t="s">
        <v>52</v>
      </c>
      <c r="P1008" s="143">
        <f>O1008*H1008</f>
        <v>0</v>
      </c>
      <c r="Q1008" s="143">
        <v>0</v>
      </c>
      <c r="R1008" s="143">
        <f>Q1008*H1008</f>
        <v>0</v>
      </c>
      <c r="S1008" s="143">
        <v>0</v>
      </c>
      <c r="T1008" s="144">
        <f>S1008*H1008</f>
        <v>0</v>
      </c>
      <c r="AR1008" s="145" t="s">
        <v>318</v>
      </c>
      <c r="AT1008" s="145" t="s">
        <v>313</v>
      </c>
      <c r="AU1008" s="145" t="s">
        <v>96</v>
      </c>
      <c r="AY1008" s="18" t="s">
        <v>311</v>
      </c>
      <c r="BE1008" s="146">
        <f>IF(N1008="základní",J1008,0)</f>
        <v>0</v>
      </c>
      <c r="BF1008" s="146">
        <f>IF(N1008="snížená",J1008,0)</f>
        <v>0</v>
      </c>
      <c r="BG1008" s="146">
        <f>IF(N1008="zákl. přenesená",J1008,0)</f>
        <v>0</v>
      </c>
      <c r="BH1008" s="146">
        <f>IF(N1008="sníž. přenesená",J1008,0)</f>
        <v>0</v>
      </c>
      <c r="BI1008" s="146">
        <f>IF(N1008="nulová",J1008,0)</f>
        <v>0</v>
      </c>
      <c r="BJ1008" s="18" t="s">
        <v>88</v>
      </c>
      <c r="BK1008" s="146">
        <f>ROUND(I1008*H1008,2)</f>
        <v>0</v>
      </c>
      <c r="BL1008" s="18" t="s">
        <v>318</v>
      </c>
      <c r="BM1008" s="145" t="s">
        <v>9740</v>
      </c>
    </row>
    <row r="1009" spans="2:65" s="1" customFormat="1" ht="24.2" customHeight="1" x14ac:dyDescent="0.2">
      <c r="B1009" s="34"/>
      <c r="C1009" s="134" t="s">
        <v>9741</v>
      </c>
      <c r="D1009" s="134" t="s">
        <v>313</v>
      </c>
      <c r="E1009" s="135" t="s">
        <v>9742</v>
      </c>
      <c r="F1009" s="136" t="s">
        <v>8163</v>
      </c>
      <c r="G1009" s="137" t="s">
        <v>2033</v>
      </c>
      <c r="H1009" s="138">
        <v>8</v>
      </c>
      <c r="I1009" s="139"/>
      <c r="J1009" s="140">
        <f>ROUND(I1009*H1009,2)</f>
        <v>0</v>
      </c>
      <c r="K1009" s="136" t="s">
        <v>43</v>
      </c>
      <c r="L1009" s="34"/>
      <c r="M1009" s="141" t="s">
        <v>43</v>
      </c>
      <c r="N1009" s="142" t="s">
        <v>52</v>
      </c>
      <c r="P1009" s="143">
        <f>O1009*H1009</f>
        <v>0</v>
      </c>
      <c r="Q1009" s="143">
        <v>0</v>
      </c>
      <c r="R1009" s="143">
        <f>Q1009*H1009</f>
        <v>0</v>
      </c>
      <c r="S1009" s="143">
        <v>0</v>
      </c>
      <c r="T1009" s="144">
        <f>S1009*H1009</f>
        <v>0</v>
      </c>
      <c r="AR1009" s="145" t="s">
        <v>318</v>
      </c>
      <c r="AT1009" s="145" t="s">
        <v>313</v>
      </c>
      <c r="AU1009" s="145" t="s">
        <v>96</v>
      </c>
      <c r="AY1009" s="18" t="s">
        <v>311</v>
      </c>
      <c r="BE1009" s="146">
        <f>IF(N1009="základní",J1009,0)</f>
        <v>0</v>
      </c>
      <c r="BF1009" s="146">
        <f>IF(N1009="snížená",J1009,0)</f>
        <v>0</v>
      </c>
      <c r="BG1009" s="146">
        <f>IF(N1009="zákl. přenesená",J1009,0)</f>
        <v>0</v>
      </c>
      <c r="BH1009" s="146">
        <f>IF(N1009="sníž. přenesená",J1009,0)</f>
        <v>0</v>
      </c>
      <c r="BI1009" s="146">
        <f>IF(N1009="nulová",J1009,0)</f>
        <v>0</v>
      </c>
      <c r="BJ1009" s="18" t="s">
        <v>88</v>
      </c>
      <c r="BK1009" s="146">
        <f>ROUND(I1009*H1009,2)</f>
        <v>0</v>
      </c>
      <c r="BL1009" s="18" t="s">
        <v>318</v>
      </c>
      <c r="BM1009" s="145" t="s">
        <v>9743</v>
      </c>
    </row>
    <row r="1010" spans="2:65" s="11" customFormat="1" ht="20.85" customHeight="1" x14ac:dyDescent="0.2">
      <c r="B1010" s="122"/>
      <c r="D1010" s="123" t="s">
        <v>80</v>
      </c>
      <c r="E1010" s="132" t="s">
        <v>9744</v>
      </c>
      <c r="F1010" s="132" t="s">
        <v>9745</v>
      </c>
      <c r="I1010" s="125"/>
      <c r="J1010" s="133">
        <f>BK1010</f>
        <v>0</v>
      </c>
      <c r="L1010" s="122"/>
      <c r="M1010" s="127"/>
      <c r="P1010" s="128">
        <f>SUM(P1011:P1042)</f>
        <v>0</v>
      </c>
      <c r="R1010" s="128">
        <f>SUM(R1011:R1042)</f>
        <v>0</v>
      </c>
      <c r="T1010" s="129">
        <f>SUM(T1011:T1042)</f>
        <v>0</v>
      </c>
      <c r="AR1010" s="123" t="s">
        <v>88</v>
      </c>
      <c r="AT1010" s="130" t="s">
        <v>80</v>
      </c>
      <c r="AU1010" s="130" t="s">
        <v>90</v>
      </c>
      <c r="AY1010" s="123" t="s">
        <v>311</v>
      </c>
      <c r="BK1010" s="131">
        <f>SUM(BK1011:BK1042)</f>
        <v>0</v>
      </c>
    </row>
    <row r="1011" spans="2:65" s="1" customFormat="1" ht="16.5" customHeight="1" x14ac:dyDescent="0.2">
      <c r="B1011" s="34"/>
      <c r="C1011" s="134" t="s">
        <v>8724</v>
      </c>
      <c r="D1011" s="134" t="s">
        <v>313</v>
      </c>
      <c r="E1011" s="135" t="s">
        <v>9746</v>
      </c>
      <c r="F1011" s="136" t="s">
        <v>8200</v>
      </c>
      <c r="G1011" s="137" t="s">
        <v>2199</v>
      </c>
      <c r="H1011" s="138">
        <v>55</v>
      </c>
      <c r="I1011" s="139"/>
      <c r="J1011" s="140">
        <f t="shared" ref="J1011:J1033" si="230">ROUND(I1011*H1011,2)</f>
        <v>0</v>
      </c>
      <c r="K1011" s="136" t="s">
        <v>43</v>
      </c>
      <c r="L1011" s="34"/>
      <c r="M1011" s="141" t="s">
        <v>43</v>
      </c>
      <c r="N1011" s="142" t="s">
        <v>52</v>
      </c>
      <c r="P1011" s="143">
        <f t="shared" ref="P1011:P1033" si="231">O1011*H1011</f>
        <v>0</v>
      </c>
      <c r="Q1011" s="143">
        <v>0</v>
      </c>
      <c r="R1011" s="143">
        <f t="shared" ref="R1011:R1033" si="232">Q1011*H1011</f>
        <v>0</v>
      </c>
      <c r="S1011" s="143">
        <v>0</v>
      </c>
      <c r="T1011" s="144">
        <f t="shared" ref="T1011:T1033" si="233">S1011*H1011</f>
        <v>0</v>
      </c>
      <c r="AR1011" s="145" t="s">
        <v>318</v>
      </c>
      <c r="AT1011" s="145" t="s">
        <v>313</v>
      </c>
      <c r="AU1011" s="145" t="s">
        <v>96</v>
      </c>
      <c r="AY1011" s="18" t="s">
        <v>311</v>
      </c>
      <c r="BE1011" s="146">
        <f t="shared" ref="BE1011:BE1033" si="234">IF(N1011="základní",J1011,0)</f>
        <v>0</v>
      </c>
      <c r="BF1011" s="146">
        <f t="shared" ref="BF1011:BF1033" si="235">IF(N1011="snížená",J1011,0)</f>
        <v>0</v>
      </c>
      <c r="BG1011" s="146">
        <f t="shared" ref="BG1011:BG1033" si="236">IF(N1011="zákl. přenesená",J1011,0)</f>
        <v>0</v>
      </c>
      <c r="BH1011" s="146">
        <f t="shared" ref="BH1011:BH1033" si="237">IF(N1011="sníž. přenesená",J1011,0)</f>
        <v>0</v>
      </c>
      <c r="BI1011" s="146">
        <f t="shared" ref="BI1011:BI1033" si="238">IF(N1011="nulová",J1011,0)</f>
        <v>0</v>
      </c>
      <c r="BJ1011" s="18" t="s">
        <v>88</v>
      </c>
      <c r="BK1011" s="146">
        <f t="shared" ref="BK1011:BK1033" si="239">ROUND(I1011*H1011,2)</f>
        <v>0</v>
      </c>
      <c r="BL1011" s="18" t="s">
        <v>318</v>
      </c>
      <c r="BM1011" s="145" t="s">
        <v>9747</v>
      </c>
    </row>
    <row r="1012" spans="2:65" s="1" customFormat="1" ht="16.5" customHeight="1" x14ac:dyDescent="0.2">
      <c r="B1012" s="34"/>
      <c r="C1012" s="134" t="s">
        <v>9748</v>
      </c>
      <c r="D1012" s="134" t="s">
        <v>313</v>
      </c>
      <c r="E1012" s="135" t="s">
        <v>9749</v>
      </c>
      <c r="F1012" s="136" t="s">
        <v>8097</v>
      </c>
      <c r="G1012" s="137" t="s">
        <v>2199</v>
      </c>
      <c r="H1012" s="138">
        <v>30</v>
      </c>
      <c r="I1012" s="139"/>
      <c r="J1012" s="140">
        <f t="shared" si="230"/>
        <v>0</v>
      </c>
      <c r="K1012" s="136" t="s">
        <v>43</v>
      </c>
      <c r="L1012" s="34"/>
      <c r="M1012" s="141" t="s">
        <v>43</v>
      </c>
      <c r="N1012" s="142" t="s">
        <v>52</v>
      </c>
      <c r="P1012" s="143">
        <f t="shared" si="231"/>
        <v>0</v>
      </c>
      <c r="Q1012" s="143">
        <v>0</v>
      </c>
      <c r="R1012" s="143">
        <f t="shared" si="232"/>
        <v>0</v>
      </c>
      <c r="S1012" s="143">
        <v>0</v>
      </c>
      <c r="T1012" s="144">
        <f t="shared" si="233"/>
        <v>0</v>
      </c>
      <c r="AR1012" s="145" t="s">
        <v>318</v>
      </c>
      <c r="AT1012" s="145" t="s">
        <v>313</v>
      </c>
      <c r="AU1012" s="145" t="s">
        <v>96</v>
      </c>
      <c r="AY1012" s="18" t="s">
        <v>311</v>
      </c>
      <c r="BE1012" s="146">
        <f t="shared" si="234"/>
        <v>0</v>
      </c>
      <c r="BF1012" s="146">
        <f t="shared" si="235"/>
        <v>0</v>
      </c>
      <c r="BG1012" s="146">
        <f t="shared" si="236"/>
        <v>0</v>
      </c>
      <c r="BH1012" s="146">
        <f t="shared" si="237"/>
        <v>0</v>
      </c>
      <c r="BI1012" s="146">
        <f t="shared" si="238"/>
        <v>0</v>
      </c>
      <c r="BJ1012" s="18" t="s">
        <v>88</v>
      </c>
      <c r="BK1012" s="146">
        <f t="shared" si="239"/>
        <v>0</v>
      </c>
      <c r="BL1012" s="18" t="s">
        <v>318</v>
      </c>
      <c r="BM1012" s="145" t="s">
        <v>9750</v>
      </c>
    </row>
    <row r="1013" spans="2:65" s="1" customFormat="1" ht="16.5" customHeight="1" x14ac:dyDescent="0.2">
      <c r="B1013" s="34"/>
      <c r="C1013" s="134" t="s">
        <v>8727</v>
      </c>
      <c r="D1013" s="134" t="s">
        <v>313</v>
      </c>
      <c r="E1013" s="135" t="s">
        <v>9751</v>
      </c>
      <c r="F1013" s="136" t="s">
        <v>9752</v>
      </c>
      <c r="G1013" s="137" t="s">
        <v>2033</v>
      </c>
      <c r="H1013" s="138">
        <v>1</v>
      </c>
      <c r="I1013" s="139"/>
      <c r="J1013" s="140">
        <f t="shared" si="230"/>
        <v>0</v>
      </c>
      <c r="K1013" s="136" t="s">
        <v>43</v>
      </c>
      <c r="L1013" s="34"/>
      <c r="M1013" s="141" t="s">
        <v>43</v>
      </c>
      <c r="N1013" s="142" t="s">
        <v>52</v>
      </c>
      <c r="P1013" s="143">
        <f t="shared" si="231"/>
        <v>0</v>
      </c>
      <c r="Q1013" s="143">
        <v>0</v>
      </c>
      <c r="R1013" s="143">
        <f t="shared" si="232"/>
        <v>0</v>
      </c>
      <c r="S1013" s="143">
        <v>0</v>
      </c>
      <c r="T1013" s="144">
        <f t="shared" si="233"/>
        <v>0</v>
      </c>
      <c r="AR1013" s="145" t="s">
        <v>318</v>
      </c>
      <c r="AT1013" s="145" t="s">
        <v>313</v>
      </c>
      <c r="AU1013" s="145" t="s">
        <v>96</v>
      </c>
      <c r="AY1013" s="18" t="s">
        <v>311</v>
      </c>
      <c r="BE1013" s="146">
        <f t="shared" si="234"/>
        <v>0</v>
      </c>
      <c r="BF1013" s="146">
        <f t="shared" si="235"/>
        <v>0</v>
      </c>
      <c r="BG1013" s="146">
        <f t="shared" si="236"/>
        <v>0</v>
      </c>
      <c r="BH1013" s="146">
        <f t="shared" si="237"/>
        <v>0</v>
      </c>
      <c r="BI1013" s="146">
        <f t="shared" si="238"/>
        <v>0</v>
      </c>
      <c r="BJ1013" s="18" t="s">
        <v>88</v>
      </c>
      <c r="BK1013" s="146">
        <f t="shared" si="239"/>
        <v>0</v>
      </c>
      <c r="BL1013" s="18" t="s">
        <v>318</v>
      </c>
      <c r="BM1013" s="145" t="s">
        <v>9753</v>
      </c>
    </row>
    <row r="1014" spans="2:65" s="1" customFormat="1" ht="16.5" customHeight="1" x14ac:dyDescent="0.2">
      <c r="B1014" s="34"/>
      <c r="C1014" s="134" t="s">
        <v>9754</v>
      </c>
      <c r="D1014" s="134" t="s">
        <v>313</v>
      </c>
      <c r="E1014" s="135" t="s">
        <v>9755</v>
      </c>
      <c r="F1014" s="136" t="s">
        <v>9756</v>
      </c>
      <c r="G1014" s="137" t="s">
        <v>2033</v>
      </c>
      <c r="H1014" s="138">
        <v>1</v>
      </c>
      <c r="I1014" s="139"/>
      <c r="J1014" s="140">
        <f t="shared" si="230"/>
        <v>0</v>
      </c>
      <c r="K1014" s="136" t="s">
        <v>43</v>
      </c>
      <c r="L1014" s="34"/>
      <c r="M1014" s="141" t="s">
        <v>43</v>
      </c>
      <c r="N1014" s="142" t="s">
        <v>52</v>
      </c>
      <c r="P1014" s="143">
        <f t="shared" si="231"/>
        <v>0</v>
      </c>
      <c r="Q1014" s="143">
        <v>0</v>
      </c>
      <c r="R1014" s="143">
        <f t="shared" si="232"/>
        <v>0</v>
      </c>
      <c r="S1014" s="143">
        <v>0</v>
      </c>
      <c r="T1014" s="144">
        <f t="shared" si="233"/>
        <v>0</v>
      </c>
      <c r="AR1014" s="145" t="s">
        <v>318</v>
      </c>
      <c r="AT1014" s="145" t="s">
        <v>313</v>
      </c>
      <c r="AU1014" s="145" t="s">
        <v>96</v>
      </c>
      <c r="AY1014" s="18" t="s">
        <v>311</v>
      </c>
      <c r="BE1014" s="146">
        <f t="shared" si="234"/>
        <v>0</v>
      </c>
      <c r="BF1014" s="146">
        <f t="shared" si="235"/>
        <v>0</v>
      </c>
      <c r="BG1014" s="146">
        <f t="shared" si="236"/>
        <v>0</v>
      </c>
      <c r="BH1014" s="146">
        <f t="shared" si="237"/>
        <v>0</v>
      </c>
      <c r="BI1014" s="146">
        <f t="shared" si="238"/>
        <v>0</v>
      </c>
      <c r="BJ1014" s="18" t="s">
        <v>88</v>
      </c>
      <c r="BK1014" s="146">
        <f t="shared" si="239"/>
        <v>0</v>
      </c>
      <c r="BL1014" s="18" t="s">
        <v>318</v>
      </c>
      <c r="BM1014" s="145" t="s">
        <v>9757</v>
      </c>
    </row>
    <row r="1015" spans="2:65" s="1" customFormat="1" ht="21.75" customHeight="1" x14ac:dyDescent="0.2">
      <c r="B1015" s="34"/>
      <c r="C1015" s="134" t="s">
        <v>8730</v>
      </c>
      <c r="D1015" s="134" t="s">
        <v>313</v>
      </c>
      <c r="E1015" s="135" t="s">
        <v>9758</v>
      </c>
      <c r="F1015" s="136" t="s">
        <v>8203</v>
      </c>
      <c r="G1015" s="137" t="s">
        <v>2109</v>
      </c>
      <c r="H1015" s="138">
        <v>10</v>
      </c>
      <c r="I1015" s="139"/>
      <c r="J1015" s="140">
        <f t="shared" si="230"/>
        <v>0</v>
      </c>
      <c r="K1015" s="136" t="s">
        <v>43</v>
      </c>
      <c r="L1015" s="34"/>
      <c r="M1015" s="141" t="s">
        <v>43</v>
      </c>
      <c r="N1015" s="142" t="s">
        <v>52</v>
      </c>
      <c r="P1015" s="143">
        <f t="shared" si="231"/>
        <v>0</v>
      </c>
      <c r="Q1015" s="143">
        <v>0</v>
      </c>
      <c r="R1015" s="143">
        <f t="shared" si="232"/>
        <v>0</v>
      </c>
      <c r="S1015" s="143">
        <v>0</v>
      </c>
      <c r="T1015" s="144">
        <f t="shared" si="233"/>
        <v>0</v>
      </c>
      <c r="AR1015" s="145" t="s">
        <v>318</v>
      </c>
      <c r="AT1015" s="145" t="s">
        <v>313</v>
      </c>
      <c r="AU1015" s="145" t="s">
        <v>96</v>
      </c>
      <c r="AY1015" s="18" t="s">
        <v>311</v>
      </c>
      <c r="BE1015" s="146">
        <f t="shared" si="234"/>
        <v>0</v>
      </c>
      <c r="BF1015" s="146">
        <f t="shared" si="235"/>
        <v>0</v>
      </c>
      <c r="BG1015" s="146">
        <f t="shared" si="236"/>
        <v>0</v>
      </c>
      <c r="BH1015" s="146">
        <f t="shared" si="237"/>
        <v>0</v>
      </c>
      <c r="BI1015" s="146">
        <f t="shared" si="238"/>
        <v>0</v>
      </c>
      <c r="BJ1015" s="18" t="s">
        <v>88</v>
      </c>
      <c r="BK1015" s="146">
        <f t="shared" si="239"/>
        <v>0</v>
      </c>
      <c r="BL1015" s="18" t="s">
        <v>318</v>
      </c>
      <c r="BM1015" s="145" t="s">
        <v>9759</v>
      </c>
    </row>
    <row r="1016" spans="2:65" s="1" customFormat="1" ht="21.75" customHeight="1" x14ac:dyDescent="0.2">
      <c r="B1016" s="34"/>
      <c r="C1016" s="134" t="s">
        <v>9760</v>
      </c>
      <c r="D1016" s="134" t="s">
        <v>313</v>
      </c>
      <c r="E1016" s="135" t="s">
        <v>9761</v>
      </c>
      <c r="F1016" s="136" t="s">
        <v>8103</v>
      </c>
      <c r="G1016" s="137" t="s">
        <v>2109</v>
      </c>
      <c r="H1016" s="138">
        <v>8</v>
      </c>
      <c r="I1016" s="139"/>
      <c r="J1016" s="140">
        <f t="shared" si="230"/>
        <v>0</v>
      </c>
      <c r="K1016" s="136" t="s">
        <v>43</v>
      </c>
      <c r="L1016" s="34"/>
      <c r="M1016" s="141" t="s">
        <v>43</v>
      </c>
      <c r="N1016" s="142" t="s">
        <v>52</v>
      </c>
      <c r="P1016" s="143">
        <f t="shared" si="231"/>
        <v>0</v>
      </c>
      <c r="Q1016" s="143">
        <v>0</v>
      </c>
      <c r="R1016" s="143">
        <f t="shared" si="232"/>
        <v>0</v>
      </c>
      <c r="S1016" s="143">
        <v>0</v>
      </c>
      <c r="T1016" s="144">
        <f t="shared" si="233"/>
        <v>0</v>
      </c>
      <c r="AR1016" s="145" t="s">
        <v>318</v>
      </c>
      <c r="AT1016" s="145" t="s">
        <v>313</v>
      </c>
      <c r="AU1016" s="145" t="s">
        <v>96</v>
      </c>
      <c r="AY1016" s="18" t="s">
        <v>311</v>
      </c>
      <c r="BE1016" s="146">
        <f t="shared" si="234"/>
        <v>0</v>
      </c>
      <c r="BF1016" s="146">
        <f t="shared" si="235"/>
        <v>0</v>
      </c>
      <c r="BG1016" s="146">
        <f t="shared" si="236"/>
        <v>0</v>
      </c>
      <c r="BH1016" s="146">
        <f t="shared" si="237"/>
        <v>0</v>
      </c>
      <c r="BI1016" s="146">
        <f t="shared" si="238"/>
        <v>0</v>
      </c>
      <c r="BJ1016" s="18" t="s">
        <v>88</v>
      </c>
      <c r="BK1016" s="146">
        <f t="shared" si="239"/>
        <v>0</v>
      </c>
      <c r="BL1016" s="18" t="s">
        <v>318</v>
      </c>
      <c r="BM1016" s="145" t="s">
        <v>9762</v>
      </c>
    </row>
    <row r="1017" spans="2:65" s="1" customFormat="1" ht="16.5" customHeight="1" x14ac:dyDescent="0.2">
      <c r="B1017" s="34"/>
      <c r="C1017" s="134" t="s">
        <v>8733</v>
      </c>
      <c r="D1017" s="134" t="s">
        <v>313</v>
      </c>
      <c r="E1017" s="135" t="s">
        <v>9763</v>
      </c>
      <c r="F1017" s="136" t="s">
        <v>8282</v>
      </c>
      <c r="G1017" s="137" t="s">
        <v>2109</v>
      </c>
      <c r="H1017" s="138">
        <v>1</v>
      </c>
      <c r="I1017" s="139"/>
      <c r="J1017" s="140">
        <f t="shared" si="230"/>
        <v>0</v>
      </c>
      <c r="K1017" s="136" t="s">
        <v>43</v>
      </c>
      <c r="L1017" s="34"/>
      <c r="M1017" s="141" t="s">
        <v>43</v>
      </c>
      <c r="N1017" s="142" t="s">
        <v>52</v>
      </c>
      <c r="P1017" s="143">
        <f t="shared" si="231"/>
        <v>0</v>
      </c>
      <c r="Q1017" s="143">
        <v>0</v>
      </c>
      <c r="R1017" s="143">
        <f t="shared" si="232"/>
        <v>0</v>
      </c>
      <c r="S1017" s="143">
        <v>0</v>
      </c>
      <c r="T1017" s="144">
        <f t="shared" si="233"/>
        <v>0</v>
      </c>
      <c r="AR1017" s="145" t="s">
        <v>318</v>
      </c>
      <c r="AT1017" s="145" t="s">
        <v>313</v>
      </c>
      <c r="AU1017" s="145" t="s">
        <v>96</v>
      </c>
      <c r="AY1017" s="18" t="s">
        <v>311</v>
      </c>
      <c r="BE1017" s="146">
        <f t="shared" si="234"/>
        <v>0</v>
      </c>
      <c r="BF1017" s="146">
        <f t="shared" si="235"/>
        <v>0</v>
      </c>
      <c r="BG1017" s="146">
        <f t="shared" si="236"/>
        <v>0</v>
      </c>
      <c r="BH1017" s="146">
        <f t="shared" si="237"/>
        <v>0</v>
      </c>
      <c r="BI1017" s="146">
        <f t="shared" si="238"/>
        <v>0</v>
      </c>
      <c r="BJ1017" s="18" t="s">
        <v>88</v>
      </c>
      <c r="BK1017" s="146">
        <f t="shared" si="239"/>
        <v>0</v>
      </c>
      <c r="BL1017" s="18" t="s">
        <v>318</v>
      </c>
      <c r="BM1017" s="145" t="s">
        <v>9764</v>
      </c>
    </row>
    <row r="1018" spans="2:65" s="1" customFormat="1" ht="16.5" customHeight="1" x14ac:dyDescent="0.2">
      <c r="B1018" s="34"/>
      <c r="C1018" s="134" t="s">
        <v>9765</v>
      </c>
      <c r="D1018" s="134" t="s">
        <v>313</v>
      </c>
      <c r="E1018" s="135" t="s">
        <v>9766</v>
      </c>
      <c r="F1018" s="136" t="s">
        <v>9767</v>
      </c>
      <c r="G1018" s="137" t="s">
        <v>2109</v>
      </c>
      <c r="H1018" s="138">
        <v>3</v>
      </c>
      <c r="I1018" s="139"/>
      <c r="J1018" s="140">
        <f t="shared" si="230"/>
        <v>0</v>
      </c>
      <c r="K1018" s="136" t="s">
        <v>43</v>
      </c>
      <c r="L1018" s="34"/>
      <c r="M1018" s="141" t="s">
        <v>43</v>
      </c>
      <c r="N1018" s="142" t="s">
        <v>52</v>
      </c>
      <c r="P1018" s="143">
        <f t="shared" si="231"/>
        <v>0</v>
      </c>
      <c r="Q1018" s="143">
        <v>0</v>
      </c>
      <c r="R1018" s="143">
        <f t="shared" si="232"/>
        <v>0</v>
      </c>
      <c r="S1018" s="143">
        <v>0</v>
      </c>
      <c r="T1018" s="144">
        <f t="shared" si="233"/>
        <v>0</v>
      </c>
      <c r="AR1018" s="145" t="s">
        <v>318</v>
      </c>
      <c r="AT1018" s="145" t="s">
        <v>313</v>
      </c>
      <c r="AU1018" s="145" t="s">
        <v>96</v>
      </c>
      <c r="AY1018" s="18" t="s">
        <v>311</v>
      </c>
      <c r="BE1018" s="146">
        <f t="shared" si="234"/>
        <v>0</v>
      </c>
      <c r="BF1018" s="146">
        <f t="shared" si="235"/>
        <v>0</v>
      </c>
      <c r="BG1018" s="146">
        <f t="shared" si="236"/>
        <v>0</v>
      </c>
      <c r="BH1018" s="146">
        <f t="shared" si="237"/>
        <v>0</v>
      </c>
      <c r="BI1018" s="146">
        <f t="shared" si="238"/>
        <v>0</v>
      </c>
      <c r="BJ1018" s="18" t="s">
        <v>88</v>
      </c>
      <c r="BK1018" s="146">
        <f t="shared" si="239"/>
        <v>0</v>
      </c>
      <c r="BL1018" s="18" t="s">
        <v>318</v>
      </c>
      <c r="BM1018" s="145" t="s">
        <v>9768</v>
      </c>
    </row>
    <row r="1019" spans="2:65" s="1" customFormat="1" ht="16.5" customHeight="1" x14ac:dyDescent="0.2">
      <c r="B1019" s="34"/>
      <c r="C1019" s="134" t="s">
        <v>8737</v>
      </c>
      <c r="D1019" s="134" t="s">
        <v>313</v>
      </c>
      <c r="E1019" s="135" t="s">
        <v>9769</v>
      </c>
      <c r="F1019" s="136" t="s">
        <v>8288</v>
      </c>
      <c r="G1019" s="137" t="s">
        <v>2109</v>
      </c>
      <c r="H1019" s="138">
        <v>3</v>
      </c>
      <c r="I1019" s="139"/>
      <c r="J1019" s="140">
        <f t="shared" si="230"/>
        <v>0</v>
      </c>
      <c r="K1019" s="136" t="s">
        <v>43</v>
      </c>
      <c r="L1019" s="34"/>
      <c r="M1019" s="141" t="s">
        <v>43</v>
      </c>
      <c r="N1019" s="142" t="s">
        <v>52</v>
      </c>
      <c r="P1019" s="143">
        <f t="shared" si="231"/>
        <v>0</v>
      </c>
      <c r="Q1019" s="143">
        <v>0</v>
      </c>
      <c r="R1019" s="143">
        <f t="shared" si="232"/>
        <v>0</v>
      </c>
      <c r="S1019" s="143">
        <v>0</v>
      </c>
      <c r="T1019" s="144">
        <f t="shared" si="233"/>
        <v>0</v>
      </c>
      <c r="AR1019" s="145" t="s">
        <v>318</v>
      </c>
      <c r="AT1019" s="145" t="s">
        <v>313</v>
      </c>
      <c r="AU1019" s="145" t="s">
        <v>96</v>
      </c>
      <c r="AY1019" s="18" t="s">
        <v>311</v>
      </c>
      <c r="BE1019" s="146">
        <f t="shared" si="234"/>
        <v>0</v>
      </c>
      <c r="BF1019" s="146">
        <f t="shared" si="235"/>
        <v>0</v>
      </c>
      <c r="BG1019" s="146">
        <f t="shared" si="236"/>
        <v>0</v>
      </c>
      <c r="BH1019" s="146">
        <f t="shared" si="237"/>
        <v>0</v>
      </c>
      <c r="BI1019" s="146">
        <f t="shared" si="238"/>
        <v>0</v>
      </c>
      <c r="BJ1019" s="18" t="s">
        <v>88</v>
      </c>
      <c r="BK1019" s="146">
        <f t="shared" si="239"/>
        <v>0</v>
      </c>
      <c r="BL1019" s="18" t="s">
        <v>318</v>
      </c>
      <c r="BM1019" s="145" t="s">
        <v>9770</v>
      </c>
    </row>
    <row r="1020" spans="2:65" s="1" customFormat="1" ht="16.5" customHeight="1" x14ac:dyDescent="0.2">
      <c r="B1020" s="34"/>
      <c r="C1020" s="134" t="s">
        <v>9771</v>
      </c>
      <c r="D1020" s="134" t="s">
        <v>313</v>
      </c>
      <c r="E1020" s="135" t="s">
        <v>9772</v>
      </c>
      <c r="F1020" s="136" t="s">
        <v>9381</v>
      </c>
      <c r="G1020" s="137" t="s">
        <v>2109</v>
      </c>
      <c r="H1020" s="138">
        <v>4</v>
      </c>
      <c r="I1020" s="139"/>
      <c r="J1020" s="140">
        <f t="shared" si="230"/>
        <v>0</v>
      </c>
      <c r="K1020" s="136" t="s">
        <v>43</v>
      </c>
      <c r="L1020" s="34"/>
      <c r="M1020" s="141" t="s">
        <v>43</v>
      </c>
      <c r="N1020" s="142" t="s">
        <v>52</v>
      </c>
      <c r="P1020" s="143">
        <f t="shared" si="231"/>
        <v>0</v>
      </c>
      <c r="Q1020" s="143">
        <v>0</v>
      </c>
      <c r="R1020" s="143">
        <f t="shared" si="232"/>
        <v>0</v>
      </c>
      <c r="S1020" s="143">
        <v>0</v>
      </c>
      <c r="T1020" s="144">
        <f t="shared" si="233"/>
        <v>0</v>
      </c>
      <c r="AR1020" s="145" t="s">
        <v>318</v>
      </c>
      <c r="AT1020" s="145" t="s">
        <v>313</v>
      </c>
      <c r="AU1020" s="145" t="s">
        <v>96</v>
      </c>
      <c r="AY1020" s="18" t="s">
        <v>311</v>
      </c>
      <c r="BE1020" s="146">
        <f t="shared" si="234"/>
        <v>0</v>
      </c>
      <c r="BF1020" s="146">
        <f t="shared" si="235"/>
        <v>0</v>
      </c>
      <c r="BG1020" s="146">
        <f t="shared" si="236"/>
        <v>0</v>
      </c>
      <c r="BH1020" s="146">
        <f t="shared" si="237"/>
        <v>0</v>
      </c>
      <c r="BI1020" s="146">
        <f t="shared" si="238"/>
        <v>0</v>
      </c>
      <c r="BJ1020" s="18" t="s">
        <v>88</v>
      </c>
      <c r="BK1020" s="146">
        <f t="shared" si="239"/>
        <v>0</v>
      </c>
      <c r="BL1020" s="18" t="s">
        <v>318</v>
      </c>
      <c r="BM1020" s="145" t="s">
        <v>9773</v>
      </c>
    </row>
    <row r="1021" spans="2:65" s="1" customFormat="1" ht="16.5" customHeight="1" x14ac:dyDescent="0.2">
      <c r="B1021" s="34"/>
      <c r="C1021" s="134" t="s">
        <v>8739</v>
      </c>
      <c r="D1021" s="134" t="s">
        <v>313</v>
      </c>
      <c r="E1021" s="135" t="s">
        <v>9774</v>
      </c>
      <c r="F1021" s="136" t="s">
        <v>9775</v>
      </c>
      <c r="G1021" s="137" t="s">
        <v>2109</v>
      </c>
      <c r="H1021" s="138">
        <v>1</v>
      </c>
      <c r="I1021" s="139"/>
      <c r="J1021" s="140">
        <f t="shared" si="230"/>
        <v>0</v>
      </c>
      <c r="K1021" s="136" t="s">
        <v>43</v>
      </c>
      <c r="L1021" s="34"/>
      <c r="M1021" s="141" t="s">
        <v>43</v>
      </c>
      <c r="N1021" s="142" t="s">
        <v>52</v>
      </c>
      <c r="P1021" s="143">
        <f t="shared" si="231"/>
        <v>0</v>
      </c>
      <c r="Q1021" s="143">
        <v>0</v>
      </c>
      <c r="R1021" s="143">
        <f t="shared" si="232"/>
        <v>0</v>
      </c>
      <c r="S1021" s="143">
        <v>0</v>
      </c>
      <c r="T1021" s="144">
        <f t="shared" si="233"/>
        <v>0</v>
      </c>
      <c r="AR1021" s="145" t="s">
        <v>318</v>
      </c>
      <c r="AT1021" s="145" t="s">
        <v>313</v>
      </c>
      <c r="AU1021" s="145" t="s">
        <v>96</v>
      </c>
      <c r="AY1021" s="18" t="s">
        <v>311</v>
      </c>
      <c r="BE1021" s="146">
        <f t="shared" si="234"/>
        <v>0</v>
      </c>
      <c r="BF1021" s="146">
        <f t="shared" si="235"/>
        <v>0</v>
      </c>
      <c r="BG1021" s="146">
        <f t="shared" si="236"/>
        <v>0</v>
      </c>
      <c r="BH1021" s="146">
        <f t="shared" si="237"/>
        <v>0</v>
      </c>
      <c r="BI1021" s="146">
        <f t="shared" si="238"/>
        <v>0</v>
      </c>
      <c r="BJ1021" s="18" t="s">
        <v>88</v>
      </c>
      <c r="BK1021" s="146">
        <f t="shared" si="239"/>
        <v>0</v>
      </c>
      <c r="BL1021" s="18" t="s">
        <v>318</v>
      </c>
      <c r="BM1021" s="145" t="s">
        <v>9776</v>
      </c>
    </row>
    <row r="1022" spans="2:65" s="1" customFormat="1" ht="16.5" customHeight="1" x14ac:dyDescent="0.2">
      <c r="B1022" s="34"/>
      <c r="C1022" s="134" t="s">
        <v>9777</v>
      </c>
      <c r="D1022" s="134" t="s">
        <v>313</v>
      </c>
      <c r="E1022" s="135" t="s">
        <v>9778</v>
      </c>
      <c r="F1022" s="136" t="s">
        <v>8316</v>
      </c>
      <c r="G1022" s="137" t="s">
        <v>2033</v>
      </c>
      <c r="H1022" s="138">
        <v>3</v>
      </c>
      <c r="I1022" s="139"/>
      <c r="J1022" s="140">
        <f t="shared" si="230"/>
        <v>0</v>
      </c>
      <c r="K1022" s="136" t="s">
        <v>43</v>
      </c>
      <c r="L1022" s="34"/>
      <c r="M1022" s="141" t="s">
        <v>43</v>
      </c>
      <c r="N1022" s="142" t="s">
        <v>52</v>
      </c>
      <c r="P1022" s="143">
        <f t="shared" si="231"/>
        <v>0</v>
      </c>
      <c r="Q1022" s="143">
        <v>0</v>
      </c>
      <c r="R1022" s="143">
        <f t="shared" si="232"/>
        <v>0</v>
      </c>
      <c r="S1022" s="143">
        <v>0</v>
      </c>
      <c r="T1022" s="144">
        <f t="shared" si="233"/>
        <v>0</v>
      </c>
      <c r="AR1022" s="145" t="s">
        <v>318</v>
      </c>
      <c r="AT1022" s="145" t="s">
        <v>313</v>
      </c>
      <c r="AU1022" s="145" t="s">
        <v>96</v>
      </c>
      <c r="AY1022" s="18" t="s">
        <v>311</v>
      </c>
      <c r="BE1022" s="146">
        <f t="shared" si="234"/>
        <v>0</v>
      </c>
      <c r="BF1022" s="146">
        <f t="shared" si="235"/>
        <v>0</v>
      </c>
      <c r="BG1022" s="146">
        <f t="shared" si="236"/>
        <v>0</v>
      </c>
      <c r="BH1022" s="146">
        <f t="shared" si="237"/>
        <v>0</v>
      </c>
      <c r="BI1022" s="146">
        <f t="shared" si="238"/>
        <v>0</v>
      </c>
      <c r="BJ1022" s="18" t="s">
        <v>88</v>
      </c>
      <c r="BK1022" s="146">
        <f t="shared" si="239"/>
        <v>0</v>
      </c>
      <c r="BL1022" s="18" t="s">
        <v>318</v>
      </c>
      <c r="BM1022" s="145" t="s">
        <v>9779</v>
      </c>
    </row>
    <row r="1023" spans="2:65" s="1" customFormat="1" ht="21.75" customHeight="1" x14ac:dyDescent="0.2">
      <c r="B1023" s="34"/>
      <c r="C1023" s="134" t="s">
        <v>8742</v>
      </c>
      <c r="D1023" s="134" t="s">
        <v>313</v>
      </c>
      <c r="E1023" s="135" t="s">
        <v>9780</v>
      </c>
      <c r="F1023" s="136" t="s">
        <v>7996</v>
      </c>
      <c r="G1023" s="137" t="s">
        <v>2033</v>
      </c>
      <c r="H1023" s="138">
        <v>18</v>
      </c>
      <c r="I1023" s="139"/>
      <c r="J1023" s="140">
        <f t="shared" si="230"/>
        <v>0</v>
      </c>
      <c r="K1023" s="136" t="s">
        <v>43</v>
      </c>
      <c r="L1023" s="34"/>
      <c r="M1023" s="141" t="s">
        <v>43</v>
      </c>
      <c r="N1023" s="142" t="s">
        <v>52</v>
      </c>
      <c r="P1023" s="143">
        <f t="shared" si="231"/>
        <v>0</v>
      </c>
      <c r="Q1023" s="143">
        <v>0</v>
      </c>
      <c r="R1023" s="143">
        <f t="shared" si="232"/>
        <v>0</v>
      </c>
      <c r="S1023" s="143">
        <v>0</v>
      </c>
      <c r="T1023" s="144">
        <f t="shared" si="233"/>
        <v>0</v>
      </c>
      <c r="AR1023" s="145" t="s">
        <v>318</v>
      </c>
      <c r="AT1023" s="145" t="s">
        <v>313</v>
      </c>
      <c r="AU1023" s="145" t="s">
        <v>96</v>
      </c>
      <c r="AY1023" s="18" t="s">
        <v>311</v>
      </c>
      <c r="BE1023" s="146">
        <f t="shared" si="234"/>
        <v>0</v>
      </c>
      <c r="BF1023" s="146">
        <f t="shared" si="235"/>
        <v>0</v>
      </c>
      <c r="BG1023" s="146">
        <f t="shared" si="236"/>
        <v>0</v>
      </c>
      <c r="BH1023" s="146">
        <f t="shared" si="237"/>
        <v>0</v>
      </c>
      <c r="BI1023" s="146">
        <f t="shared" si="238"/>
        <v>0</v>
      </c>
      <c r="BJ1023" s="18" t="s">
        <v>88</v>
      </c>
      <c r="BK1023" s="146">
        <f t="shared" si="239"/>
        <v>0</v>
      </c>
      <c r="BL1023" s="18" t="s">
        <v>318</v>
      </c>
      <c r="BM1023" s="145" t="s">
        <v>9781</v>
      </c>
    </row>
    <row r="1024" spans="2:65" s="1" customFormat="1" ht="21.75" customHeight="1" x14ac:dyDescent="0.2">
      <c r="B1024" s="34"/>
      <c r="C1024" s="134" t="s">
        <v>9782</v>
      </c>
      <c r="D1024" s="134" t="s">
        <v>313</v>
      </c>
      <c r="E1024" s="135" t="s">
        <v>9783</v>
      </c>
      <c r="F1024" s="136" t="s">
        <v>9412</v>
      </c>
      <c r="G1024" s="137" t="s">
        <v>2109</v>
      </c>
      <c r="H1024" s="138">
        <v>1</v>
      </c>
      <c r="I1024" s="139"/>
      <c r="J1024" s="140">
        <f t="shared" si="230"/>
        <v>0</v>
      </c>
      <c r="K1024" s="136" t="s">
        <v>43</v>
      </c>
      <c r="L1024" s="34"/>
      <c r="M1024" s="141" t="s">
        <v>43</v>
      </c>
      <c r="N1024" s="142" t="s">
        <v>52</v>
      </c>
      <c r="P1024" s="143">
        <f t="shared" si="231"/>
        <v>0</v>
      </c>
      <c r="Q1024" s="143">
        <v>0</v>
      </c>
      <c r="R1024" s="143">
        <f t="shared" si="232"/>
        <v>0</v>
      </c>
      <c r="S1024" s="143">
        <v>0</v>
      </c>
      <c r="T1024" s="144">
        <f t="shared" si="233"/>
        <v>0</v>
      </c>
      <c r="AR1024" s="145" t="s">
        <v>318</v>
      </c>
      <c r="AT1024" s="145" t="s">
        <v>313</v>
      </c>
      <c r="AU1024" s="145" t="s">
        <v>96</v>
      </c>
      <c r="AY1024" s="18" t="s">
        <v>311</v>
      </c>
      <c r="BE1024" s="146">
        <f t="shared" si="234"/>
        <v>0</v>
      </c>
      <c r="BF1024" s="146">
        <f t="shared" si="235"/>
        <v>0</v>
      </c>
      <c r="BG1024" s="146">
        <f t="shared" si="236"/>
        <v>0</v>
      </c>
      <c r="BH1024" s="146">
        <f t="shared" si="237"/>
        <v>0</v>
      </c>
      <c r="BI1024" s="146">
        <f t="shared" si="238"/>
        <v>0</v>
      </c>
      <c r="BJ1024" s="18" t="s">
        <v>88</v>
      </c>
      <c r="BK1024" s="146">
        <f t="shared" si="239"/>
        <v>0</v>
      </c>
      <c r="BL1024" s="18" t="s">
        <v>318</v>
      </c>
      <c r="BM1024" s="145" t="s">
        <v>9784</v>
      </c>
    </row>
    <row r="1025" spans="2:65" s="1" customFormat="1" ht="21.75" customHeight="1" x14ac:dyDescent="0.2">
      <c r="B1025" s="34"/>
      <c r="C1025" s="134" t="s">
        <v>8744</v>
      </c>
      <c r="D1025" s="134" t="s">
        <v>313</v>
      </c>
      <c r="E1025" s="135" t="s">
        <v>9785</v>
      </c>
      <c r="F1025" s="136" t="s">
        <v>8128</v>
      </c>
      <c r="G1025" s="137" t="s">
        <v>2109</v>
      </c>
      <c r="H1025" s="138">
        <v>20</v>
      </c>
      <c r="I1025" s="139"/>
      <c r="J1025" s="140">
        <f t="shared" si="230"/>
        <v>0</v>
      </c>
      <c r="K1025" s="136" t="s">
        <v>43</v>
      </c>
      <c r="L1025" s="34"/>
      <c r="M1025" s="141" t="s">
        <v>43</v>
      </c>
      <c r="N1025" s="142" t="s">
        <v>52</v>
      </c>
      <c r="P1025" s="143">
        <f t="shared" si="231"/>
        <v>0</v>
      </c>
      <c r="Q1025" s="143">
        <v>0</v>
      </c>
      <c r="R1025" s="143">
        <f t="shared" si="232"/>
        <v>0</v>
      </c>
      <c r="S1025" s="143">
        <v>0</v>
      </c>
      <c r="T1025" s="144">
        <f t="shared" si="233"/>
        <v>0</v>
      </c>
      <c r="AR1025" s="145" t="s">
        <v>318</v>
      </c>
      <c r="AT1025" s="145" t="s">
        <v>313</v>
      </c>
      <c r="AU1025" s="145" t="s">
        <v>96</v>
      </c>
      <c r="AY1025" s="18" t="s">
        <v>311</v>
      </c>
      <c r="BE1025" s="146">
        <f t="shared" si="234"/>
        <v>0</v>
      </c>
      <c r="BF1025" s="146">
        <f t="shared" si="235"/>
        <v>0</v>
      </c>
      <c r="BG1025" s="146">
        <f t="shared" si="236"/>
        <v>0</v>
      </c>
      <c r="BH1025" s="146">
        <f t="shared" si="237"/>
        <v>0</v>
      </c>
      <c r="BI1025" s="146">
        <f t="shared" si="238"/>
        <v>0</v>
      </c>
      <c r="BJ1025" s="18" t="s">
        <v>88</v>
      </c>
      <c r="BK1025" s="146">
        <f t="shared" si="239"/>
        <v>0</v>
      </c>
      <c r="BL1025" s="18" t="s">
        <v>318</v>
      </c>
      <c r="BM1025" s="145" t="s">
        <v>9786</v>
      </c>
    </row>
    <row r="1026" spans="2:65" s="1" customFormat="1" ht="21.75" customHeight="1" x14ac:dyDescent="0.2">
      <c r="B1026" s="34"/>
      <c r="C1026" s="134" t="s">
        <v>9787</v>
      </c>
      <c r="D1026" s="134" t="s">
        <v>313</v>
      </c>
      <c r="E1026" s="135" t="s">
        <v>9788</v>
      </c>
      <c r="F1026" s="136" t="s">
        <v>9789</v>
      </c>
      <c r="G1026" s="137" t="s">
        <v>2109</v>
      </c>
      <c r="H1026" s="138">
        <v>5</v>
      </c>
      <c r="I1026" s="139"/>
      <c r="J1026" s="140">
        <f t="shared" si="230"/>
        <v>0</v>
      </c>
      <c r="K1026" s="136" t="s">
        <v>43</v>
      </c>
      <c r="L1026" s="34"/>
      <c r="M1026" s="141" t="s">
        <v>43</v>
      </c>
      <c r="N1026" s="142" t="s">
        <v>52</v>
      </c>
      <c r="P1026" s="143">
        <f t="shared" si="231"/>
        <v>0</v>
      </c>
      <c r="Q1026" s="143">
        <v>0</v>
      </c>
      <c r="R1026" s="143">
        <f t="shared" si="232"/>
        <v>0</v>
      </c>
      <c r="S1026" s="143">
        <v>0</v>
      </c>
      <c r="T1026" s="144">
        <f t="shared" si="233"/>
        <v>0</v>
      </c>
      <c r="AR1026" s="145" t="s">
        <v>318</v>
      </c>
      <c r="AT1026" s="145" t="s">
        <v>313</v>
      </c>
      <c r="AU1026" s="145" t="s">
        <v>96</v>
      </c>
      <c r="AY1026" s="18" t="s">
        <v>311</v>
      </c>
      <c r="BE1026" s="146">
        <f t="shared" si="234"/>
        <v>0</v>
      </c>
      <c r="BF1026" s="146">
        <f t="shared" si="235"/>
        <v>0</v>
      </c>
      <c r="BG1026" s="146">
        <f t="shared" si="236"/>
        <v>0</v>
      </c>
      <c r="BH1026" s="146">
        <f t="shared" si="237"/>
        <v>0</v>
      </c>
      <c r="BI1026" s="146">
        <f t="shared" si="238"/>
        <v>0</v>
      </c>
      <c r="BJ1026" s="18" t="s">
        <v>88</v>
      </c>
      <c r="BK1026" s="146">
        <f t="shared" si="239"/>
        <v>0</v>
      </c>
      <c r="BL1026" s="18" t="s">
        <v>318</v>
      </c>
      <c r="BM1026" s="145" t="s">
        <v>9790</v>
      </c>
    </row>
    <row r="1027" spans="2:65" s="1" customFormat="1" ht="21.75" customHeight="1" x14ac:dyDescent="0.2">
      <c r="B1027" s="34"/>
      <c r="C1027" s="134" t="s">
        <v>8748</v>
      </c>
      <c r="D1027" s="134" t="s">
        <v>313</v>
      </c>
      <c r="E1027" s="135" t="s">
        <v>9791</v>
      </c>
      <c r="F1027" s="136" t="s">
        <v>9439</v>
      </c>
      <c r="G1027" s="137" t="s">
        <v>2109</v>
      </c>
      <c r="H1027" s="138">
        <v>6</v>
      </c>
      <c r="I1027" s="139"/>
      <c r="J1027" s="140">
        <f t="shared" si="230"/>
        <v>0</v>
      </c>
      <c r="K1027" s="136" t="s">
        <v>43</v>
      </c>
      <c r="L1027" s="34"/>
      <c r="M1027" s="141" t="s">
        <v>43</v>
      </c>
      <c r="N1027" s="142" t="s">
        <v>52</v>
      </c>
      <c r="P1027" s="143">
        <f t="shared" si="231"/>
        <v>0</v>
      </c>
      <c r="Q1027" s="143">
        <v>0</v>
      </c>
      <c r="R1027" s="143">
        <f t="shared" si="232"/>
        <v>0</v>
      </c>
      <c r="S1027" s="143">
        <v>0</v>
      </c>
      <c r="T1027" s="144">
        <f t="shared" si="233"/>
        <v>0</v>
      </c>
      <c r="AR1027" s="145" t="s">
        <v>318</v>
      </c>
      <c r="AT1027" s="145" t="s">
        <v>313</v>
      </c>
      <c r="AU1027" s="145" t="s">
        <v>96</v>
      </c>
      <c r="AY1027" s="18" t="s">
        <v>311</v>
      </c>
      <c r="BE1027" s="146">
        <f t="shared" si="234"/>
        <v>0</v>
      </c>
      <c r="BF1027" s="146">
        <f t="shared" si="235"/>
        <v>0</v>
      </c>
      <c r="BG1027" s="146">
        <f t="shared" si="236"/>
        <v>0</v>
      </c>
      <c r="BH1027" s="146">
        <f t="shared" si="237"/>
        <v>0</v>
      </c>
      <c r="BI1027" s="146">
        <f t="shared" si="238"/>
        <v>0</v>
      </c>
      <c r="BJ1027" s="18" t="s">
        <v>88</v>
      </c>
      <c r="BK1027" s="146">
        <f t="shared" si="239"/>
        <v>0</v>
      </c>
      <c r="BL1027" s="18" t="s">
        <v>318</v>
      </c>
      <c r="BM1027" s="145" t="s">
        <v>9792</v>
      </c>
    </row>
    <row r="1028" spans="2:65" s="1" customFormat="1" ht="24.2" customHeight="1" x14ac:dyDescent="0.2">
      <c r="B1028" s="34"/>
      <c r="C1028" s="134" t="s">
        <v>9793</v>
      </c>
      <c r="D1028" s="134" t="s">
        <v>313</v>
      </c>
      <c r="E1028" s="135" t="s">
        <v>9794</v>
      </c>
      <c r="F1028" s="136" t="s">
        <v>9549</v>
      </c>
      <c r="G1028" s="137" t="s">
        <v>2033</v>
      </c>
      <c r="H1028" s="138">
        <v>2</v>
      </c>
      <c r="I1028" s="139"/>
      <c r="J1028" s="140">
        <f t="shared" si="230"/>
        <v>0</v>
      </c>
      <c r="K1028" s="136" t="s">
        <v>43</v>
      </c>
      <c r="L1028" s="34"/>
      <c r="M1028" s="141" t="s">
        <v>43</v>
      </c>
      <c r="N1028" s="142" t="s">
        <v>52</v>
      </c>
      <c r="P1028" s="143">
        <f t="shared" si="231"/>
        <v>0</v>
      </c>
      <c r="Q1028" s="143">
        <v>0</v>
      </c>
      <c r="R1028" s="143">
        <f t="shared" si="232"/>
        <v>0</v>
      </c>
      <c r="S1028" s="143">
        <v>0</v>
      </c>
      <c r="T1028" s="144">
        <f t="shared" si="233"/>
        <v>0</v>
      </c>
      <c r="AR1028" s="145" t="s">
        <v>318</v>
      </c>
      <c r="AT1028" s="145" t="s">
        <v>313</v>
      </c>
      <c r="AU1028" s="145" t="s">
        <v>96</v>
      </c>
      <c r="AY1028" s="18" t="s">
        <v>311</v>
      </c>
      <c r="BE1028" s="146">
        <f t="shared" si="234"/>
        <v>0</v>
      </c>
      <c r="BF1028" s="146">
        <f t="shared" si="235"/>
        <v>0</v>
      </c>
      <c r="BG1028" s="146">
        <f t="shared" si="236"/>
        <v>0</v>
      </c>
      <c r="BH1028" s="146">
        <f t="shared" si="237"/>
        <v>0</v>
      </c>
      <c r="BI1028" s="146">
        <f t="shared" si="238"/>
        <v>0</v>
      </c>
      <c r="BJ1028" s="18" t="s">
        <v>88</v>
      </c>
      <c r="BK1028" s="146">
        <f t="shared" si="239"/>
        <v>0</v>
      </c>
      <c r="BL1028" s="18" t="s">
        <v>318</v>
      </c>
      <c r="BM1028" s="145" t="s">
        <v>9795</v>
      </c>
    </row>
    <row r="1029" spans="2:65" s="1" customFormat="1" ht="33" customHeight="1" x14ac:dyDescent="0.2">
      <c r="B1029" s="34"/>
      <c r="C1029" s="134" t="s">
        <v>8750</v>
      </c>
      <c r="D1029" s="134" t="s">
        <v>313</v>
      </c>
      <c r="E1029" s="135" t="s">
        <v>9796</v>
      </c>
      <c r="F1029" s="136" t="s">
        <v>8229</v>
      </c>
      <c r="G1029" s="137" t="s">
        <v>2033</v>
      </c>
      <c r="H1029" s="138">
        <v>4</v>
      </c>
      <c r="I1029" s="139"/>
      <c r="J1029" s="140">
        <f t="shared" si="230"/>
        <v>0</v>
      </c>
      <c r="K1029" s="136" t="s">
        <v>43</v>
      </c>
      <c r="L1029" s="34"/>
      <c r="M1029" s="141" t="s">
        <v>43</v>
      </c>
      <c r="N1029" s="142" t="s">
        <v>52</v>
      </c>
      <c r="P1029" s="143">
        <f t="shared" si="231"/>
        <v>0</v>
      </c>
      <c r="Q1029" s="143">
        <v>0</v>
      </c>
      <c r="R1029" s="143">
        <f t="shared" si="232"/>
        <v>0</v>
      </c>
      <c r="S1029" s="143">
        <v>0</v>
      </c>
      <c r="T1029" s="144">
        <f t="shared" si="233"/>
        <v>0</v>
      </c>
      <c r="AR1029" s="145" t="s">
        <v>318</v>
      </c>
      <c r="AT1029" s="145" t="s">
        <v>313</v>
      </c>
      <c r="AU1029" s="145" t="s">
        <v>96</v>
      </c>
      <c r="AY1029" s="18" t="s">
        <v>311</v>
      </c>
      <c r="BE1029" s="146">
        <f t="shared" si="234"/>
        <v>0</v>
      </c>
      <c r="BF1029" s="146">
        <f t="shared" si="235"/>
        <v>0</v>
      </c>
      <c r="BG1029" s="146">
        <f t="shared" si="236"/>
        <v>0</v>
      </c>
      <c r="BH1029" s="146">
        <f t="shared" si="237"/>
        <v>0</v>
      </c>
      <c r="BI1029" s="146">
        <f t="shared" si="238"/>
        <v>0</v>
      </c>
      <c r="BJ1029" s="18" t="s">
        <v>88</v>
      </c>
      <c r="BK1029" s="146">
        <f t="shared" si="239"/>
        <v>0</v>
      </c>
      <c r="BL1029" s="18" t="s">
        <v>318</v>
      </c>
      <c r="BM1029" s="145" t="s">
        <v>9797</v>
      </c>
    </row>
    <row r="1030" spans="2:65" s="1" customFormat="1" ht="21.75" customHeight="1" x14ac:dyDescent="0.2">
      <c r="B1030" s="34"/>
      <c r="C1030" s="134" t="s">
        <v>9798</v>
      </c>
      <c r="D1030" s="134" t="s">
        <v>313</v>
      </c>
      <c r="E1030" s="135" t="s">
        <v>9799</v>
      </c>
      <c r="F1030" s="136" t="s">
        <v>9447</v>
      </c>
      <c r="G1030" s="137" t="s">
        <v>2033</v>
      </c>
      <c r="H1030" s="138">
        <v>8</v>
      </c>
      <c r="I1030" s="139"/>
      <c r="J1030" s="140">
        <f t="shared" si="230"/>
        <v>0</v>
      </c>
      <c r="K1030" s="136" t="s">
        <v>43</v>
      </c>
      <c r="L1030" s="34"/>
      <c r="M1030" s="141" t="s">
        <v>43</v>
      </c>
      <c r="N1030" s="142" t="s">
        <v>52</v>
      </c>
      <c r="P1030" s="143">
        <f t="shared" si="231"/>
        <v>0</v>
      </c>
      <c r="Q1030" s="143">
        <v>0</v>
      </c>
      <c r="R1030" s="143">
        <f t="shared" si="232"/>
        <v>0</v>
      </c>
      <c r="S1030" s="143">
        <v>0</v>
      </c>
      <c r="T1030" s="144">
        <f t="shared" si="233"/>
        <v>0</v>
      </c>
      <c r="AR1030" s="145" t="s">
        <v>318</v>
      </c>
      <c r="AT1030" s="145" t="s">
        <v>313</v>
      </c>
      <c r="AU1030" s="145" t="s">
        <v>96</v>
      </c>
      <c r="AY1030" s="18" t="s">
        <v>311</v>
      </c>
      <c r="BE1030" s="146">
        <f t="shared" si="234"/>
        <v>0</v>
      </c>
      <c r="BF1030" s="146">
        <f t="shared" si="235"/>
        <v>0</v>
      </c>
      <c r="BG1030" s="146">
        <f t="shared" si="236"/>
        <v>0</v>
      </c>
      <c r="BH1030" s="146">
        <f t="shared" si="237"/>
        <v>0</v>
      </c>
      <c r="BI1030" s="146">
        <f t="shared" si="238"/>
        <v>0</v>
      </c>
      <c r="BJ1030" s="18" t="s">
        <v>88</v>
      </c>
      <c r="BK1030" s="146">
        <f t="shared" si="239"/>
        <v>0</v>
      </c>
      <c r="BL1030" s="18" t="s">
        <v>318</v>
      </c>
      <c r="BM1030" s="145" t="s">
        <v>9800</v>
      </c>
    </row>
    <row r="1031" spans="2:65" s="1" customFormat="1" ht="33" customHeight="1" x14ac:dyDescent="0.2">
      <c r="B1031" s="34"/>
      <c r="C1031" s="134" t="s">
        <v>8753</v>
      </c>
      <c r="D1031" s="134" t="s">
        <v>313</v>
      </c>
      <c r="E1031" s="135" t="s">
        <v>9801</v>
      </c>
      <c r="F1031" s="136" t="s">
        <v>8134</v>
      </c>
      <c r="G1031" s="137" t="s">
        <v>2033</v>
      </c>
      <c r="H1031" s="138">
        <v>4</v>
      </c>
      <c r="I1031" s="139"/>
      <c r="J1031" s="140">
        <f t="shared" si="230"/>
        <v>0</v>
      </c>
      <c r="K1031" s="136" t="s">
        <v>43</v>
      </c>
      <c r="L1031" s="34"/>
      <c r="M1031" s="141" t="s">
        <v>43</v>
      </c>
      <c r="N1031" s="142" t="s">
        <v>52</v>
      </c>
      <c r="P1031" s="143">
        <f t="shared" si="231"/>
        <v>0</v>
      </c>
      <c r="Q1031" s="143">
        <v>0</v>
      </c>
      <c r="R1031" s="143">
        <f t="shared" si="232"/>
        <v>0</v>
      </c>
      <c r="S1031" s="143">
        <v>0</v>
      </c>
      <c r="T1031" s="144">
        <f t="shared" si="233"/>
        <v>0</v>
      </c>
      <c r="AR1031" s="145" t="s">
        <v>318</v>
      </c>
      <c r="AT1031" s="145" t="s">
        <v>313</v>
      </c>
      <c r="AU1031" s="145" t="s">
        <v>96</v>
      </c>
      <c r="AY1031" s="18" t="s">
        <v>311</v>
      </c>
      <c r="BE1031" s="146">
        <f t="shared" si="234"/>
        <v>0</v>
      </c>
      <c r="BF1031" s="146">
        <f t="shared" si="235"/>
        <v>0</v>
      </c>
      <c r="BG1031" s="146">
        <f t="shared" si="236"/>
        <v>0</v>
      </c>
      <c r="BH1031" s="146">
        <f t="shared" si="237"/>
        <v>0</v>
      </c>
      <c r="BI1031" s="146">
        <f t="shared" si="238"/>
        <v>0</v>
      </c>
      <c r="BJ1031" s="18" t="s">
        <v>88</v>
      </c>
      <c r="BK1031" s="146">
        <f t="shared" si="239"/>
        <v>0</v>
      </c>
      <c r="BL1031" s="18" t="s">
        <v>318</v>
      </c>
      <c r="BM1031" s="145" t="s">
        <v>9802</v>
      </c>
    </row>
    <row r="1032" spans="2:65" s="1" customFormat="1" ht="24.2" customHeight="1" x14ac:dyDescent="0.2">
      <c r="B1032" s="34"/>
      <c r="C1032" s="134" t="s">
        <v>9803</v>
      </c>
      <c r="D1032" s="134" t="s">
        <v>313</v>
      </c>
      <c r="E1032" s="135" t="s">
        <v>9804</v>
      </c>
      <c r="F1032" s="136" t="s">
        <v>9451</v>
      </c>
      <c r="G1032" s="137" t="s">
        <v>2033</v>
      </c>
      <c r="H1032" s="138">
        <v>4</v>
      </c>
      <c r="I1032" s="139"/>
      <c r="J1032" s="140">
        <f t="shared" si="230"/>
        <v>0</v>
      </c>
      <c r="K1032" s="136" t="s">
        <v>43</v>
      </c>
      <c r="L1032" s="34"/>
      <c r="M1032" s="141" t="s">
        <v>43</v>
      </c>
      <c r="N1032" s="142" t="s">
        <v>52</v>
      </c>
      <c r="P1032" s="143">
        <f t="shared" si="231"/>
        <v>0</v>
      </c>
      <c r="Q1032" s="143">
        <v>0</v>
      </c>
      <c r="R1032" s="143">
        <f t="shared" si="232"/>
        <v>0</v>
      </c>
      <c r="S1032" s="143">
        <v>0</v>
      </c>
      <c r="T1032" s="144">
        <f t="shared" si="233"/>
        <v>0</v>
      </c>
      <c r="AR1032" s="145" t="s">
        <v>318</v>
      </c>
      <c r="AT1032" s="145" t="s">
        <v>313</v>
      </c>
      <c r="AU1032" s="145" t="s">
        <v>96</v>
      </c>
      <c r="AY1032" s="18" t="s">
        <v>311</v>
      </c>
      <c r="BE1032" s="146">
        <f t="shared" si="234"/>
        <v>0</v>
      </c>
      <c r="BF1032" s="146">
        <f t="shared" si="235"/>
        <v>0</v>
      </c>
      <c r="BG1032" s="146">
        <f t="shared" si="236"/>
        <v>0</v>
      </c>
      <c r="BH1032" s="146">
        <f t="shared" si="237"/>
        <v>0</v>
      </c>
      <c r="BI1032" s="146">
        <f t="shared" si="238"/>
        <v>0</v>
      </c>
      <c r="BJ1032" s="18" t="s">
        <v>88</v>
      </c>
      <c r="BK1032" s="146">
        <f t="shared" si="239"/>
        <v>0</v>
      </c>
      <c r="BL1032" s="18" t="s">
        <v>318</v>
      </c>
      <c r="BM1032" s="145" t="s">
        <v>9805</v>
      </c>
    </row>
    <row r="1033" spans="2:65" s="1" customFormat="1" ht="24.2" customHeight="1" x14ac:dyDescent="0.2">
      <c r="B1033" s="34"/>
      <c r="C1033" s="134" t="s">
        <v>8756</v>
      </c>
      <c r="D1033" s="134" t="s">
        <v>313</v>
      </c>
      <c r="E1033" s="135" t="s">
        <v>9806</v>
      </c>
      <c r="F1033" s="136" t="s">
        <v>8254</v>
      </c>
      <c r="G1033" s="137" t="s">
        <v>2033</v>
      </c>
      <c r="H1033" s="138">
        <v>3</v>
      </c>
      <c r="I1033" s="139"/>
      <c r="J1033" s="140">
        <f t="shared" si="230"/>
        <v>0</v>
      </c>
      <c r="K1033" s="136" t="s">
        <v>43</v>
      </c>
      <c r="L1033" s="34"/>
      <c r="M1033" s="141" t="s">
        <v>43</v>
      </c>
      <c r="N1033" s="142" t="s">
        <v>52</v>
      </c>
      <c r="P1033" s="143">
        <f t="shared" si="231"/>
        <v>0</v>
      </c>
      <c r="Q1033" s="143">
        <v>0</v>
      </c>
      <c r="R1033" s="143">
        <f t="shared" si="232"/>
        <v>0</v>
      </c>
      <c r="S1033" s="143">
        <v>0</v>
      </c>
      <c r="T1033" s="144">
        <f t="shared" si="233"/>
        <v>0</v>
      </c>
      <c r="AR1033" s="145" t="s">
        <v>318</v>
      </c>
      <c r="AT1033" s="145" t="s">
        <v>313</v>
      </c>
      <c r="AU1033" s="145" t="s">
        <v>96</v>
      </c>
      <c r="AY1033" s="18" t="s">
        <v>311</v>
      </c>
      <c r="BE1033" s="146">
        <f t="shared" si="234"/>
        <v>0</v>
      </c>
      <c r="BF1033" s="146">
        <f t="shared" si="235"/>
        <v>0</v>
      </c>
      <c r="BG1033" s="146">
        <f t="shared" si="236"/>
        <v>0</v>
      </c>
      <c r="BH1033" s="146">
        <f t="shared" si="237"/>
        <v>0</v>
      </c>
      <c r="BI1033" s="146">
        <f t="shared" si="238"/>
        <v>0</v>
      </c>
      <c r="BJ1033" s="18" t="s">
        <v>88</v>
      </c>
      <c r="BK1033" s="146">
        <f t="shared" si="239"/>
        <v>0</v>
      </c>
      <c r="BL1033" s="18" t="s">
        <v>318</v>
      </c>
      <c r="BM1033" s="145" t="s">
        <v>9807</v>
      </c>
    </row>
    <row r="1034" spans="2:65" s="1" customFormat="1" ht="19.5" x14ac:dyDescent="0.2">
      <c r="B1034" s="34"/>
      <c r="D1034" s="152" t="s">
        <v>668</v>
      </c>
      <c r="F1034" s="182" t="s">
        <v>9808</v>
      </c>
      <c r="I1034" s="149"/>
      <c r="L1034" s="34"/>
      <c r="M1034" s="150"/>
      <c r="T1034" s="55"/>
      <c r="AT1034" s="18" t="s">
        <v>668</v>
      </c>
      <c r="AU1034" s="18" t="s">
        <v>96</v>
      </c>
    </row>
    <row r="1035" spans="2:65" s="1" customFormat="1" ht="24.2" customHeight="1" x14ac:dyDescent="0.2">
      <c r="B1035" s="34"/>
      <c r="C1035" s="134" t="s">
        <v>9809</v>
      </c>
      <c r="D1035" s="134" t="s">
        <v>313</v>
      </c>
      <c r="E1035" s="135" t="s">
        <v>9810</v>
      </c>
      <c r="F1035" s="136" t="s">
        <v>9715</v>
      </c>
      <c r="G1035" s="137" t="s">
        <v>2033</v>
      </c>
      <c r="H1035" s="138">
        <v>12</v>
      </c>
      <c r="I1035" s="139"/>
      <c r="J1035" s="140">
        <f>ROUND(I1035*H1035,2)</f>
        <v>0</v>
      </c>
      <c r="K1035" s="136" t="s">
        <v>43</v>
      </c>
      <c r="L1035" s="34"/>
      <c r="M1035" s="141" t="s">
        <v>43</v>
      </c>
      <c r="N1035" s="142" t="s">
        <v>52</v>
      </c>
      <c r="P1035" s="143">
        <f>O1035*H1035</f>
        <v>0</v>
      </c>
      <c r="Q1035" s="143">
        <v>0</v>
      </c>
      <c r="R1035" s="143">
        <f>Q1035*H1035</f>
        <v>0</v>
      </c>
      <c r="S1035" s="143">
        <v>0</v>
      </c>
      <c r="T1035" s="144">
        <f>S1035*H1035</f>
        <v>0</v>
      </c>
      <c r="AR1035" s="145" t="s">
        <v>318</v>
      </c>
      <c r="AT1035" s="145" t="s">
        <v>313</v>
      </c>
      <c r="AU1035" s="145" t="s">
        <v>96</v>
      </c>
      <c r="AY1035" s="18" t="s">
        <v>311</v>
      </c>
      <c r="BE1035" s="146">
        <f>IF(N1035="základní",J1035,0)</f>
        <v>0</v>
      </c>
      <c r="BF1035" s="146">
        <f>IF(N1035="snížená",J1035,0)</f>
        <v>0</v>
      </c>
      <c r="BG1035" s="146">
        <f>IF(N1035="zákl. přenesená",J1035,0)</f>
        <v>0</v>
      </c>
      <c r="BH1035" s="146">
        <f>IF(N1035="sníž. přenesená",J1035,0)</f>
        <v>0</v>
      </c>
      <c r="BI1035" s="146">
        <f>IF(N1035="nulová",J1035,0)</f>
        <v>0</v>
      </c>
      <c r="BJ1035" s="18" t="s">
        <v>88</v>
      </c>
      <c r="BK1035" s="146">
        <f>ROUND(I1035*H1035,2)</f>
        <v>0</v>
      </c>
      <c r="BL1035" s="18" t="s">
        <v>318</v>
      </c>
      <c r="BM1035" s="145" t="s">
        <v>9811</v>
      </c>
    </row>
    <row r="1036" spans="2:65" s="1" customFormat="1" ht="19.5" x14ac:dyDescent="0.2">
      <c r="B1036" s="34"/>
      <c r="D1036" s="152" t="s">
        <v>668</v>
      </c>
      <c r="F1036" s="182" t="s">
        <v>9812</v>
      </c>
      <c r="I1036" s="149"/>
      <c r="L1036" s="34"/>
      <c r="M1036" s="150"/>
      <c r="T1036" s="55"/>
      <c r="AT1036" s="18" t="s">
        <v>668</v>
      </c>
      <c r="AU1036" s="18" t="s">
        <v>96</v>
      </c>
    </row>
    <row r="1037" spans="2:65" s="1" customFormat="1" ht="24.2" customHeight="1" x14ac:dyDescent="0.2">
      <c r="B1037" s="34"/>
      <c r="C1037" s="134" t="s">
        <v>8760</v>
      </c>
      <c r="D1037" s="134" t="s">
        <v>313</v>
      </c>
      <c r="E1037" s="135" t="s">
        <v>9813</v>
      </c>
      <c r="F1037" s="136" t="s">
        <v>8793</v>
      </c>
      <c r="G1037" s="137" t="s">
        <v>2033</v>
      </c>
      <c r="H1037" s="138">
        <v>6</v>
      </c>
      <c r="I1037" s="139"/>
      <c r="J1037" s="140">
        <f>ROUND(I1037*H1037,2)</f>
        <v>0</v>
      </c>
      <c r="K1037" s="136" t="s">
        <v>43</v>
      </c>
      <c r="L1037" s="34"/>
      <c r="M1037" s="141" t="s">
        <v>43</v>
      </c>
      <c r="N1037" s="142" t="s">
        <v>52</v>
      </c>
      <c r="P1037" s="143">
        <f>O1037*H1037</f>
        <v>0</v>
      </c>
      <c r="Q1037" s="143">
        <v>0</v>
      </c>
      <c r="R1037" s="143">
        <f>Q1037*H1037</f>
        <v>0</v>
      </c>
      <c r="S1037" s="143">
        <v>0</v>
      </c>
      <c r="T1037" s="144">
        <f>S1037*H1037</f>
        <v>0</v>
      </c>
      <c r="AR1037" s="145" t="s">
        <v>318</v>
      </c>
      <c r="AT1037" s="145" t="s">
        <v>313</v>
      </c>
      <c r="AU1037" s="145" t="s">
        <v>96</v>
      </c>
      <c r="AY1037" s="18" t="s">
        <v>311</v>
      </c>
      <c r="BE1037" s="146">
        <f>IF(N1037="základní",J1037,0)</f>
        <v>0</v>
      </c>
      <c r="BF1037" s="146">
        <f>IF(N1037="snížená",J1037,0)</f>
        <v>0</v>
      </c>
      <c r="BG1037" s="146">
        <f>IF(N1037="zákl. přenesená",J1037,0)</f>
        <v>0</v>
      </c>
      <c r="BH1037" s="146">
        <f>IF(N1037="sníž. přenesená",J1037,0)</f>
        <v>0</v>
      </c>
      <c r="BI1037" s="146">
        <f>IF(N1037="nulová",J1037,0)</f>
        <v>0</v>
      </c>
      <c r="BJ1037" s="18" t="s">
        <v>88</v>
      </c>
      <c r="BK1037" s="146">
        <f>ROUND(I1037*H1037,2)</f>
        <v>0</v>
      </c>
      <c r="BL1037" s="18" t="s">
        <v>318</v>
      </c>
      <c r="BM1037" s="145" t="s">
        <v>9814</v>
      </c>
    </row>
    <row r="1038" spans="2:65" s="1" customFormat="1" ht="19.5" x14ac:dyDescent="0.2">
      <c r="B1038" s="34"/>
      <c r="D1038" s="152" t="s">
        <v>668</v>
      </c>
      <c r="F1038" s="182" t="s">
        <v>9815</v>
      </c>
      <c r="I1038" s="149"/>
      <c r="L1038" s="34"/>
      <c r="M1038" s="150"/>
      <c r="T1038" s="55"/>
      <c r="AT1038" s="18" t="s">
        <v>668</v>
      </c>
      <c r="AU1038" s="18" t="s">
        <v>96</v>
      </c>
    </row>
    <row r="1039" spans="2:65" s="1" customFormat="1" ht="24.2" customHeight="1" x14ac:dyDescent="0.2">
      <c r="B1039" s="34"/>
      <c r="C1039" s="134" t="s">
        <v>9816</v>
      </c>
      <c r="D1039" s="134" t="s">
        <v>313</v>
      </c>
      <c r="E1039" s="135" t="s">
        <v>9817</v>
      </c>
      <c r="F1039" s="136" t="s">
        <v>9479</v>
      </c>
      <c r="G1039" s="137" t="s">
        <v>2033</v>
      </c>
      <c r="H1039" s="138">
        <v>3</v>
      </c>
      <c r="I1039" s="139"/>
      <c r="J1039" s="140">
        <f>ROUND(I1039*H1039,2)</f>
        <v>0</v>
      </c>
      <c r="K1039" s="136" t="s">
        <v>43</v>
      </c>
      <c r="L1039" s="34"/>
      <c r="M1039" s="141" t="s">
        <v>43</v>
      </c>
      <c r="N1039" s="142" t="s">
        <v>52</v>
      </c>
      <c r="P1039" s="143">
        <f>O1039*H1039</f>
        <v>0</v>
      </c>
      <c r="Q1039" s="143">
        <v>0</v>
      </c>
      <c r="R1039" s="143">
        <f>Q1039*H1039</f>
        <v>0</v>
      </c>
      <c r="S1039" s="143">
        <v>0</v>
      </c>
      <c r="T1039" s="144">
        <f>S1039*H1039</f>
        <v>0</v>
      </c>
      <c r="AR1039" s="145" t="s">
        <v>318</v>
      </c>
      <c r="AT1039" s="145" t="s">
        <v>313</v>
      </c>
      <c r="AU1039" s="145" t="s">
        <v>96</v>
      </c>
      <c r="AY1039" s="18" t="s">
        <v>311</v>
      </c>
      <c r="BE1039" s="146">
        <f>IF(N1039="základní",J1039,0)</f>
        <v>0</v>
      </c>
      <c r="BF1039" s="146">
        <f>IF(N1039="snížená",J1039,0)</f>
        <v>0</v>
      </c>
      <c r="BG1039" s="146">
        <f>IF(N1039="zákl. přenesená",J1039,0)</f>
        <v>0</v>
      </c>
      <c r="BH1039" s="146">
        <f>IF(N1039="sníž. přenesená",J1039,0)</f>
        <v>0</v>
      </c>
      <c r="BI1039" s="146">
        <f>IF(N1039="nulová",J1039,0)</f>
        <v>0</v>
      </c>
      <c r="BJ1039" s="18" t="s">
        <v>88</v>
      </c>
      <c r="BK1039" s="146">
        <f>ROUND(I1039*H1039,2)</f>
        <v>0</v>
      </c>
      <c r="BL1039" s="18" t="s">
        <v>318</v>
      </c>
      <c r="BM1039" s="145" t="s">
        <v>9818</v>
      </c>
    </row>
    <row r="1040" spans="2:65" s="1" customFormat="1" ht="19.5" x14ac:dyDescent="0.2">
      <c r="B1040" s="34"/>
      <c r="D1040" s="152" t="s">
        <v>668</v>
      </c>
      <c r="F1040" s="182" t="s">
        <v>9819</v>
      </c>
      <c r="I1040" s="149"/>
      <c r="L1040" s="34"/>
      <c r="M1040" s="150"/>
      <c r="T1040" s="55"/>
      <c r="AT1040" s="18" t="s">
        <v>668</v>
      </c>
      <c r="AU1040" s="18" t="s">
        <v>96</v>
      </c>
    </row>
    <row r="1041" spans="2:65" s="1" customFormat="1" ht="24.2" customHeight="1" x14ac:dyDescent="0.2">
      <c r="B1041" s="34"/>
      <c r="C1041" s="134" t="s">
        <v>8763</v>
      </c>
      <c r="D1041" s="134" t="s">
        <v>313</v>
      </c>
      <c r="E1041" s="135" t="s">
        <v>9820</v>
      </c>
      <c r="F1041" s="136" t="s">
        <v>8273</v>
      </c>
      <c r="G1041" s="137" t="s">
        <v>2033</v>
      </c>
      <c r="H1041" s="138">
        <v>4</v>
      </c>
      <c r="I1041" s="139"/>
      <c r="J1041" s="140">
        <f>ROUND(I1041*H1041,2)</f>
        <v>0</v>
      </c>
      <c r="K1041" s="136" t="s">
        <v>43</v>
      </c>
      <c r="L1041" s="34"/>
      <c r="M1041" s="141" t="s">
        <v>43</v>
      </c>
      <c r="N1041" s="142" t="s">
        <v>52</v>
      </c>
      <c r="P1041" s="143">
        <f>O1041*H1041</f>
        <v>0</v>
      </c>
      <c r="Q1041" s="143">
        <v>0</v>
      </c>
      <c r="R1041" s="143">
        <f>Q1041*H1041</f>
        <v>0</v>
      </c>
      <c r="S1041" s="143">
        <v>0</v>
      </c>
      <c r="T1041" s="144">
        <f>S1041*H1041</f>
        <v>0</v>
      </c>
      <c r="AR1041" s="145" t="s">
        <v>318</v>
      </c>
      <c r="AT1041" s="145" t="s">
        <v>313</v>
      </c>
      <c r="AU1041" s="145" t="s">
        <v>96</v>
      </c>
      <c r="AY1041" s="18" t="s">
        <v>311</v>
      </c>
      <c r="BE1041" s="146">
        <f>IF(N1041="základní",J1041,0)</f>
        <v>0</v>
      </c>
      <c r="BF1041" s="146">
        <f>IF(N1041="snížená",J1041,0)</f>
        <v>0</v>
      </c>
      <c r="BG1041" s="146">
        <f>IF(N1041="zákl. přenesená",J1041,0)</f>
        <v>0</v>
      </c>
      <c r="BH1041" s="146">
        <f>IF(N1041="sníž. přenesená",J1041,0)</f>
        <v>0</v>
      </c>
      <c r="BI1041" s="146">
        <f>IF(N1041="nulová",J1041,0)</f>
        <v>0</v>
      </c>
      <c r="BJ1041" s="18" t="s">
        <v>88</v>
      </c>
      <c r="BK1041" s="146">
        <f>ROUND(I1041*H1041,2)</f>
        <v>0</v>
      </c>
      <c r="BL1041" s="18" t="s">
        <v>318</v>
      </c>
      <c r="BM1041" s="145" t="s">
        <v>9821</v>
      </c>
    </row>
    <row r="1042" spans="2:65" s="1" customFormat="1" ht="24.2" customHeight="1" x14ac:dyDescent="0.2">
      <c r="B1042" s="34"/>
      <c r="C1042" s="134" t="s">
        <v>9822</v>
      </c>
      <c r="D1042" s="134" t="s">
        <v>313</v>
      </c>
      <c r="E1042" s="135" t="s">
        <v>9823</v>
      </c>
      <c r="F1042" s="136" t="s">
        <v>8163</v>
      </c>
      <c r="G1042" s="137" t="s">
        <v>2033</v>
      </c>
      <c r="H1042" s="138">
        <v>2</v>
      </c>
      <c r="I1042" s="139"/>
      <c r="J1042" s="140">
        <f>ROUND(I1042*H1042,2)</f>
        <v>0</v>
      </c>
      <c r="K1042" s="136" t="s">
        <v>43</v>
      </c>
      <c r="L1042" s="34"/>
      <c r="M1042" s="141" t="s">
        <v>43</v>
      </c>
      <c r="N1042" s="142" t="s">
        <v>52</v>
      </c>
      <c r="P1042" s="143">
        <f>O1042*H1042</f>
        <v>0</v>
      </c>
      <c r="Q1042" s="143">
        <v>0</v>
      </c>
      <c r="R1042" s="143">
        <f>Q1042*H1042</f>
        <v>0</v>
      </c>
      <c r="S1042" s="143">
        <v>0</v>
      </c>
      <c r="T1042" s="144">
        <f>S1042*H1042</f>
        <v>0</v>
      </c>
      <c r="AR1042" s="145" t="s">
        <v>318</v>
      </c>
      <c r="AT1042" s="145" t="s">
        <v>313</v>
      </c>
      <c r="AU1042" s="145" t="s">
        <v>96</v>
      </c>
      <c r="AY1042" s="18" t="s">
        <v>311</v>
      </c>
      <c r="BE1042" s="146">
        <f>IF(N1042="základní",J1042,0)</f>
        <v>0</v>
      </c>
      <c r="BF1042" s="146">
        <f>IF(N1042="snížená",J1042,0)</f>
        <v>0</v>
      </c>
      <c r="BG1042" s="146">
        <f>IF(N1042="zákl. přenesená",J1042,0)</f>
        <v>0</v>
      </c>
      <c r="BH1042" s="146">
        <f>IF(N1042="sníž. přenesená",J1042,0)</f>
        <v>0</v>
      </c>
      <c r="BI1042" s="146">
        <f>IF(N1042="nulová",J1042,0)</f>
        <v>0</v>
      </c>
      <c r="BJ1042" s="18" t="s">
        <v>88</v>
      </c>
      <c r="BK1042" s="146">
        <f>ROUND(I1042*H1042,2)</f>
        <v>0</v>
      </c>
      <c r="BL1042" s="18" t="s">
        <v>318</v>
      </c>
      <c r="BM1042" s="145" t="s">
        <v>9824</v>
      </c>
    </row>
    <row r="1043" spans="2:65" s="11" customFormat="1" ht="20.85" customHeight="1" x14ac:dyDescent="0.2">
      <c r="B1043" s="122"/>
      <c r="D1043" s="123" t="s">
        <v>80</v>
      </c>
      <c r="E1043" s="132" t="s">
        <v>9825</v>
      </c>
      <c r="F1043" s="132" t="s">
        <v>9826</v>
      </c>
      <c r="I1043" s="125"/>
      <c r="J1043" s="133">
        <f>BK1043</f>
        <v>0</v>
      </c>
      <c r="L1043" s="122"/>
      <c r="M1043" s="127"/>
      <c r="P1043" s="128">
        <f>SUM(P1044:P1082)</f>
        <v>0</v>
      </c>
      <c r="R1043" s="128">
        <f>SUM(R1044:R1082)</f>
        <v>0</v>
      </c>
      <c r="T1043" s="129">
        <f>SUM(T1044:T1082)</f>
        <v>0</v>
      </c>
      <c r="AR1043" s="123" t="s">
        <v>88</v>
      </c>
      <c r="AT1043" s="130" t="s">
        <v>80</v>
      </c>
      <c r="AU1043" s="130" t="s">
        <v>90</v>
      </c>
      <c r="AY1043" s="123" t="s">
        <v>311</v>
      </c>
      <c r="BK1043" s="131">
        <f>SUM(BK1044:BK1082)</f>
        <v>0</v>
      </c>
    </row>
    <row r="1044" spans="2:65" s="1" customFormat="1" ht="16.5" customHeight="1" x14ac:dyDescent="0.2">
      <c r="B1044" s="34"/>
      <c r="C1044" s="134" t="s">
        <v>8766</v>
      </c>
      <c r="D1044" s="134" t="s">
        <v>313</v>
      </c>
      <c r="E1044" s="135" t="s">
        <v>9827</v>
      </c>
      <c r="F1044" s="136" t="s">
        <v>9828</v>
      </c>
      <c r="G1044" s="137" t="s">
        <v>2199</v>
      </c>
      <c r="H1044" s="138">
        <v>5</v>
      </c>
      <c r="I1044" s="139"/>
      <c r="J1044" s="140">
        <f t="shared" ref="J1044:J1069" si="240">ROUND(I1044*H1044,2)</f>
        <v>0</v>
      </c>
      <c r="K1044" s="136" t="s">
        <v>43</v>
      </c>
      <c r="L1044" s="34"/>
      <c r="M1044" s="141" t="s">
        <v>43</v>
      </c>
      <c r="N1044" s="142" t="s">
        <v>52</v>
      </c>
      <c r="P1044" s="143">
        <f t="shared" ref="P1044:P1069" si="241">O1044*H1044</f>
        <v>0</v>
      </c>
      <c r="Q1044" s="143">
        <v>0</v>
      </c>
      <c r="R1044" s="143">
        <f t="shared" ref="R1044:R1069" si="242">Q1044*H1044</f>
        <v>0</v>
      </c>
      <c r="S1044" s="143">
        <v>0</v>
      </c>
      <c r="T1044" s="144">
        <f t="shared" ref="T1044:T1069" si="243">S1044*H1044</f>
        <v>0</v>
      </c>
      <c r="AR1044" s="145" t="s">
        <v>318</v>
      </c>
      <c r="AT1044" s="145" t="s">
        <v>313</v>
      </c>
      <c r="AU1044" s="145" t="s">
        <v>96</v>
      </c>
      <c r="AY1044" s="18" t="s">
        <v>311</v>
      </c>
      <c r="BE1044" s="146">
        <f t="shared" ref="BE1044:BE1069" si="244">IF(N1044="základní",J1044,0)</f>
        <v>0</v>
      </c>
      <c r="BF1044" s="146">
        <f t="shared" ref="BF1044:BF1069" si="245">IF(N1044="snížená",J1044,0)</f>
        <v>0</v>
      </c>
      <c r="BG1044" s="146">
        <f t="shared" ref="BG1044:BG1069" si="246">IF(N1044="zákl. přenesená",J1044,0)</f>
        <v>0</v>
      </c>
      <c r="BH1044" s="146">
        <f t="shared" ref="BH1044:BH1069" si="247">IF(N1044="sníž. přenesená",J1044,0)</f>
        <v>0</v>
      </c>
      <c r="BI1044" s="146">
        <f t="shared" ref="BI1044:BI1069" si="248">IF(N1044="nulová",J1044,0)</f>
        <v>0</v>
      </c>
      <c r="BJ1044" s="18" t="s">
        <v>88</v>
      </c>
      <c r="BK1044" s="146">
        <f t="shared" ref="BK1044:BK1069" si="249">ROUND(I1044*H1044,2)</f>
        <v>0</v>
      </c>
      <c r="BL1044" s="18" t="s">
        <v>318</v>
      </c>
      <c r="BM1044" s="145" t="s">
        <v>9829</v>
      </c>
    </row>
    <row r="1045" spans="2:65" s="1" customFormat="1" ht="16.5" customHeight="1" x14ac:dyDescent="0.2">
      <c r="B1045" s="34"/>
      <c r="C1045" s="134" t="s">
        <v>9830</v>
      </c>
      <c r="D1045" s="134" t="s">
        <v>313</v>
      </c>
      <c r="E1045" s="135" t="s">
        <v>9831</v>
      </c>
      <c r="F1045" s="136" t="s">
        <v>8200</v>
      </c>
      <c r="G1045" s="137" t="s">
        <v>2199</v>
      </c>
      <c r="H1045" s="138">
        <v>60</v>
      </c>
      <c r="I1045" s="139"/>
      <c r="J1045" s="140">
        <f t="shared" si="240"/>
        <v>0</v>
      </c>
      <c r="K1045" s="136" t="s">
        <v>43</v>
      </c>
      <c r="L1045" s="34"/>
      <c r="M1045" s="141" t="s">
        <v>43</v>
      </c>
      <c r="N1045" s="142" t="s">
        <v>52</v>
      </c>
      <c r="P1045" s="143">
        <f t="shared" si="241"/>
        <v>0</v>
      </c>
      <c r="Q1045" s="143">
        <v>0</v>
      </c>
      <c r="R1045" s="143">
        <f t="shared" si="242"/>
        <v>0</v>
      </c>
      <c r="S1045" s="143">
        <v>0</v>
      </c>
      <c r="T1045" s="144">
        <f t="shared" si="243"/>
        <v>0</v>
      </c>
      <c r="AR1045" s="145" t="s">
        <v>318</v>
      </c>
      <c r="AT1045" s="145" t="s">
        <v>313</v>
      </c>
      <c r="AU1045" s="145" t="s">
        <v>96</v>
      </c>
      <c r="AY1045" s="18" t="s">
        <v>311</v>
      </c>
      <c r="BE1045" s="146">
        <f t="shared" si="244"/>
        <v>0</v>
      </c>
      <c r="BF1045" s="146">
        <f t="shared" si="245"/>
        <v>0</v>
      </c>
      <c r="BG1045" s="146">
        <f t="shared" si="246"/>
        <v>0</v>
      </c>
      <c r="BH1045" s="146">
        <f t="shared" si="247"/>
        <v>0</v>
      </c>
      <c r="BI1045" s="146">
        <f t="shared" si="248"/>
        <v>0</v>
      </c>
      <c r="BJ1045" s="18" t="s">
        <v>88</v>
      </c>
      <c r="BK1045" s="146">
        <f t="shared" si="249"/>
        <v>0</v>
      </c>
      <c r="BL1045" s="18" t="s">
        <v>318</v>
      </c>
      <c r="BM1045" s="145" t="s">
        <v>9832</v>
      </c>
    </row>
    <row r="1046" spans="2:65" s="1" customFormat="1" ht="16.5" customHeight="1" x14ac:dyDescent="0.2">
      <c r="B1046" s="34"/>
      <c r="C1046" s="134" t="s">
        <v>8769</v>
      </c>
      <c r="D1046" s="134" t="s">
        <v>313</v>
      </c>
      <c r="E1046" s="135" t="s">
        <v>9833</v>
      </c>
      <c r="F1046" s="136" t="s">
        <v>8097</v>
      </c>
      <c r="G1046" s="137" t="s">
        <v>2199</v>
      </c>
      <c r="H1046" s="138">
        <v>10</v>
      </c>
      <c r="I1046" s="139"/>
      <c r="J1046" s="140">
        <f t="shared" si="240"/>
        <v>0</v>
      </c>
      <c r="K1046" s="136" t="s">
        <v>43</v>
      </c>
      <c r="L1046" s="34"/>
      <c r="M1046" s="141" t="s">
        <v>43</v>
      </c>
      <c r="N1046" s="142" t="s">
        <v>52</v>
      </c>
      <c r="P1046" s="143">
        <f t="shared" si="241"/>
        <v>0</v>
      </c>
      <c r="Q1046" s="143">
        <v>0</v>
      </c>
      <c r="R1046" s="143">
        <f t="shared" si="242"/>
        <v>0</v>
      </c>
      <c r="S1046" s="143">
        <v>0</v>
      </c>
      <c r="T1046" s="144">
        <f t="shared" si="243"/>
        <v>0</v>
      </c>
      <c r="AR1046" s="145" t="s">
        <v>318</v>
      </c>
      <c r="AT1046" s="145" t="s">
        <v>313</v>
      </c>
      <c r="AU1046" s="145" t="s">
        <v>96</v>
      </c>
      <c r="AY1046" s="18" t="s">
        <v>311</v>
      </c>
      <c r="BE1046" s="146">
        <f t="shared" si="244"/>
        <v>0</v>
      </c>
      <c r="BF1046" s="146">
        <f t="shared" si="245"/>
        <v>0</v>
      </c>
      <c r="BG1046" s="146">
        <f t="shared" si="246"/>
        <v>0</v>
      </c>
      <c r="BH1046" s="146">
        <f t="shared" si="247"/>
        <v>0</v>
      </c>
      <c r="BI1046" s="146">
        <f t="shared" si="248"/>
        <v>0</v>
      </c>
      <c r="BJ1046" s="18" t="s">
        <v>88</v>
      </c>
      <c r="BK1046" s="146">
        <f t="shared" si="249"/>
        <v>0</v>
      </c>
      <c r="BL1046" s="18" t="s">
        <v>318</v>
      </c>
      <c r="BM1046" s="145" t="s">
        <v>9834</v>
      </c>
    </row>
    <row r="1047" spans="2:65" s="1" customFormat="1" ht="16.5" customHeight="1" x14ac:dyDescent="0.2">
      <c r="B1047" s="34"/>
      <c r="C1047" s="134" t="s">
        <v>9835</v>
      </c>
      <c r="D1047" s="134" t="s">
        <v>313</v>
      </c>
      <c r="E1047" s="135" t="s">
        <v>9836</v>
      </c>
      <c r="F1047" s="136" t="s">
        <v>8390</v>
      </c>
      <c r="G1047" s="137" t="s">
        <v>2199</v>
      </c>
      <c r="H1047" s="138">
        <v>25</v>
      </c>
      <c r="I1047" s="139"/>
      <c r="J1047" s="140">
        <f t="shared" si="240"/>
        <v>0</v>
      </c>
      <c r="K1047" s="136" t="s">
        <v>43</v>
      </c>
      <c r="L1047" s="34"/>
      <c r="M1047" s="141" t="s">
        <v>43</v>
      </c>
      <c r="N1047" s="142" t="s">
        <v>52</v>
      </c>
      <c r="P1047" s="143">
        <f t="shared" si="241"/>
        <v>0</v>
      </c>
      <c r="Q1047" s="143">
        <v>0</v>
      </c>
      <c r="R1047" s="143">
        <f t="shared" si="242"/>
        <v>0</v>
      </c>
      <c r="S1047" s="143">
        <v>0</v>
      </c>
      <c r="T1047" s="144">
        <f t="shared" si="243"/>
        <v>0</v>
      </c>
      <c r="AR1047" s="145" t="s">
        <v>318</v>
      </c>
      <c r="AT1047" s="145" t="s">
        <v>313</v>
      </c>
      <c r="AU1047" s="145" t="s">
        <v>96</v>
      </c>
      <c r="AY1047" s="18" t="s">
        <v>311</v>
      </c>
      <c r="BE1047" s="146">
        <f t="shared" si="244"/>
        <v>0</v>
      </c>
      <c r="BF1047" s="146">
        <f t="shared" si="245"/>
        <v>0</v>
      </c>
      <c r="BG1047" s="146">
        <f t="shared" si="246"/>
        <v>0</v>
      </c>
      <c r="BH1047" s="146">
        <f t="shared" si="247"/>
        <v>0</v>
      </c>
      <c r="BI1047" s="146">
        <f t="shared" si="248"/>
        <v>0</v>
      </c>
      <c r="BJ1047" s="18" t="s">
        <v>88</v>
      </c>
      <c r="BK1047" s="146">
        <f t="shared" si="249"/>
        <v>0</v>
      </c>
      <c r="BL1047" s="18" t="s">
        <v>318</v>
      </c>
      <c r="BM1047" s="145" t="s">
        <v>9837</v>
      </c>
    </row>
    <row r="1048" spans="2:65" s="1" customFormat="1" ht="21.75" customHeight="1" x14ac:dyDescent="0.2">
      <c r="B1048" s="34"/>
      <c r="C1048" s="134" t="s">
        <v>8773</v>
      </c>
      <c r="D1048" s="134" t="s">
        <v>313</v>
      </c>
      <c r="E1048" s="135" t="s">
        <v>9838</v>
      </c>
      <c r="F1048" s="136" t="s">
        <v>8203</v>
      </c>
      <c r="G1048" s="137" t="s">
        <v>2109</v>
      </c>
      <c r="H1048" s="138">
        <v>11</v>
      </c>
      <c r="I1048" s="139"/>
      <c r="J1048" s="140">
        <f t="shared" si="240"/>
        <v>0</v>
      </c>
      <c r="K1048" s="136" t="s">
        <v>43</v>
      </c>
      <c r="L1048" s="34"/>
      <c r="M1048" s="141" t="s">
        <v>43</v>
      </c>
      <c r="N1048" s="142" t="s">
        <v>52</v>
      </c>
      <c r="P1048" s="143">
        <f t="shared" si="241"/>
        <v>0</v>
      </c>
      <c r="Q1048" s="143">
        <v>0</v>
      </c>
      <c r="R1048" s="143">
        <f t="shared" si="242"/>
        <v>0</v>
      </c>
      <c r="S1048" s="143">
        <v>0</v>
      </c>
      <c r="T1048" s="144">
        <f t="shared" si="243"/>
        <v>0</v>
      </c>
      <c r="AR1048" s="145" t="s">
        <v>318</v>
      </c>
      <c r="AT1048" s="145" t="s">
        <v>313</v>
      </c>
      <c r="AU1048" s="145" t="s">
        <v>96</v>
      </c>
      <c r="AY1048" s="18" t="s">
        <v>311</v>
      </c>
      <c r="BE1048" s="146">
        <f t="shared" si="244"/>
        <v>0</v>
      </c>
      <c r="BF1048" s="146">
        <f t="shared" si="245"/>
        <v>0</v>
      </c>
      <c r="BG1048" s="146">
        <f t="shared" si="246"/>
        <v>0</v>
      </c>
      <c r="BH1048" s="146">
        <f t="shared" si="247"/>
        <v>0</v>
      </c>
      <c r="BI1048" s="146">
        <f t="shared" si="248"/>
        <v>0</v>
      </c>
      <c r="BJ1048" s="18" t="s">
        <v>88</v>
      </c>
      <c r="BK1048" s="146">
        <f t="shared" si="249"/>
        <v>0</v>
      </c>
      <c r="BL1048" s="18" t="s">
        <v>318</v>
      </c>
      <c r="BM1048" s="145" t="s">
        <v>9839</v>
      </c>
    </row>
    <row r="1049" spans="2:65" s="1" customFormat="1" ht="21.75" customHeight="1" x14ac:dyDescent="0.2">
      <c r="B1049" s="34"/>
      <c r="C1049" s="134" t="s">
        <v>9840</v>
      </c>
      <c r="D1049" s="134" t="s">
        <v>313</v>
      </c>
      <c r="E1049" s="135" t="s">
        <v>9841</v>
      </c>
      <c r="F1049" s="136" t="s">
        <v>8836</v>
      </c>
      <c r="G1049" s="137" t="s">
        <v>2109</v>
      </c>
      <c r="H1049" s="138">
        <v>2</v>
      </c>
      <c r="I1049" s="139"/>
      <c r="J1049" s="140">
        <f t="shared" si="240"/>
        <v>0</v>
      </c>
      <c r="K1049" s="136" t="s">
        <v>43</v>
      </c>
      <c r="L1049" s="34"/>
      <c r="M1049" s="141" t="s">
        <v>43</v>
      </c>
      <c r="N1049" s="142" t="s">
        <v>52</v>
      </c>
      <c r="P1049" s="143">
        <f t="shared" si="241"/>
        <v>0</v>
      </c>
      <c r="Q1049" s="143">
        <v>0</v>
      </c>
      <c r="R1049" s="143">
        <f t="shared" si="242"/>
        <v>0</v>
      </c>
      <c r="S1049" s="143">
        <v>0</v>
      </c>
      <c r="T1049" s="144">
        <f t="shared" si="243"/>
        <v>0</v>
      </c>
      <c r="AR1049" s="145" t="s">
        <v>318</v>
      </c>
      <c r="AT1049" s="145" t="s">
        <v>313</v>
      </c>
      <c r="AU1049" s="145" t="s">
        <v>96</v>
      </c>
      <c r="AY1049" s="18" t="s">
        <v>311</v>
      </c>
      <c r="BE1049" s="146">
        <f t="shared" si="244"/>
        <v>0</v>
      </c>
      <c r="BF1049" s="146">
        <f t="shared" si="245"/>
        <v>0</v>
      </c>
      <c r="BG1049" s="146">
        <f t="shared" si="246"/>
        <v>0</v>
      </c>
      <c r="BH1049" s="146">
        <f t="shared" si="247"/>
        <v>0</v>
      </c>
      <c r="BI1049" s="146">
        <f t="shared" si="248"/>
        <v>0</v>
      </c>
      <c r="BJ1049" s="18" t="s">
        <v>88</v>
      </c>
      <c r="BK1049" s="146">
        <f t="shared" si="249"/>
        <v>0</v>
      </c>
      <c r="BL1049" s="18" t="s">
        <v>318</v>
      </c>
      <c r="BM1049" s="145" t="s">
        <v>9842</v>
      </c>
    </row>
    <row r="1050" spans="2:65" s="1" customFormat="1" ht="21.75" customHeight="1" x14ac:dyDescent="0.2">
      <c r="B1050" s="34"/>
      <c r="C1050" s="134" t="s">
        <v>8776</v>
      </c>
      <c r="D1050" s="134" t="s">
        <v>313</v>
      </c>
      <c r="E1050" s="135" t="s">
        <v>9843</v>
      </c>
      <c r="F1050" s="136" t="s">
        <v>9844</v>
      </c>
      <c r="G1050" s="137" t="s">
        <v>2109</v>
      </c>
      <c r="H1050" s="138">
        <v>1</v>
      </c>
      <c r="I1050" s="139"/>
      <c r="J1050" s="140">
        <f t="shared" si="240"/>
        <v>0</v>
      </c>
      <c r="K1050" s="136" t="s">
        <v>43</v>
      </c>
      <c r="L1050" s="34"/>
      <c r="M1050" s="141" t="s">
        <v>43</v>
      </c>
      <c r="N1050" s="142" t="s">
        <v>52</v>
      </c>
      <c r="P1050" s="143">
        <f t="shared" si="241"/>
        <v>0</v>
      </c>
      <c r="Q1050" s="143">
        <v>0</v>
      </c>
      <c r="R1050" s="143">
        <f t="shared" si="242"/>
        <v>0</v>
      </c>
      <c r="S1050" s="143">
        <v>0</v>
      </c>
      <c r="T1050" s="144">
        <f t="shared" si="243"/>
        <v>0</v>
      </c>
      <c r="AR1050" s="145" t="s">
        <v>318</v>
      </c>
      <c r="AT1050" s="145" t="s">
        <v>313</v>
      </c>
      <c r="AU1050" s="145" t="s">
        <v>96</v>
      </c>
      <c r="AY1050" s="18" t="s">
        <v>311</v>
      </c>
      <c r="BE1050" s="146">
        <f t="shared" si="244"/>
        <v>0</v>
      </c>
      <c r="BF1050" s="146">
        <f t="shared" si="245"/>
        <v>0</v>
      </c>
      <c r="BG1050" s="146">
        <f t="shared" si="246"/>
        <v>0</v>
      </c>
      <c r="BH1050" s="146">
        <f t="shared" si="247"/>
        <v>0</v>
      </c>
      <c r="BI1050" s="146">
        <f t="shared" si="248"/>
        <v>0</v>
      </c>
      <c r="BJ1050" s="18" t="s">
        <v>88</v>
      </c>
      <c r="BK1050" s="146">
        <f t="shared" si="249"/>
        <v>0</v>
      </c>
      <c r="BL1050" s="18" t="s">
        <v>318</v>
      </c>
      <c r="BM1050" s="145" t="s">
        <v>9845</v>
      </c>
    </row>
    <row r="1051" spans="2:65" s="1" customFormat="1" ht="21.75" customHeight="1" x14ac:dyDescent="0.2">
      <c r="B1051" s="34"/>
      <c r="C1051" s="134" t="s">
        <v>9846</v>
      </c>
      <c r="D1051" s="134" t="s">
        <v>313</v>
      </c>
      <c r="E1051" s="135" t="s">
        <v>9847</v>
      </c>
      <c r="F1051" s="136" t="s">
        <v>8103</v>
      </c>
      <c r="G1051" s="137" t="s">
        <v>2109</v>
      </c>
      <c r="H1051" s="138">
        <v>3</v>
      </c>
      <c r="I1051" s="139"/>
      <c r="J1051" s="140">
        <f t="shared" si="240"/>
        <v>0</v>
      </c>
      <c r="K1051" s="136" t="s">
        <v>43</v>
      </c>
      <c r="L1051" s="34"/>
      <c r="M1051" s="141" t="s">
        <v>43</v>
      </c>
      <c r="N1051" s="142" t="s">
        <v>52</v>
      </c>
      <c r="P1051" s="143">
        <f t="shared" si="241"/>
        <v>0</v>
      </c>
      <c r="Q1051" s="143">
        <v>0</v>
      </c>
      <c r="R1051" s="143">
        <f t="shared" si="242"/>
        <v>0</v>
      </c>
      <c r="S1051" s="143">
        <v>0</v>
      </c>
      <c r="T1051" s="144">
        <f t="shared" si="243"/>
        <v>0</v>
      </c>
      <c r="AR1051" s="145" t="s">
        <v>318</v>
      </c>
      <c r="AT1051" s="145" t="s">
        <v>313</v>
      </c>
      <c r="AU1051" s="145" t="s">
        <v>96</v>
      </c>
      <c r="AY1051" s="18" t="s">
        <v>311</v>
      </c>
      <c r="BE1051" s="146">
        <f t="shared" si="244"/>
        <v>0</v>
      </c>
      <c r="BF1051" s="146">
        <f t="shared" si="245"/>
        <v>0</v>
      </c>
      <c r="BG1051" s="146">
        <f t="shared" si="246"/>
        <v>0</v>
      </c>
      <c r="BH1051" s="146">
        <f t="shared" si="247"/>
        <v>0</v>
      </c>
      <c r="BI1051" s="146">
        <f t="shared" si="248"/>
        <v>0</v>
      </c>
      <c r="BJ1051" s="18" t="s">
        <v>88</v>
      </c>
      <c r="BK1051" s="146">
        <f t="shared" si="249"/>
        <v>0</v>
      </c>
      <c r="BL1051" s="18" t="s">
        <v>318</v>
      </c>
      <c r="BM1051" s="145" t="s">
        <v>9848</v>
      </c>
    </row>
    <row r="1052" spans="2:65" s="1" customFormat="1" ht="21.75" customHeight="1" x14ac:dyDescent="0.2">
      <c r="B1052" s="34"/>
      <c r="C1052" s="134" t="s">
        <v>8781</v>
      </c>
      <c r="D1052" s="134" t="s">
        <v>313</v>
      </c>
      <c r="E1052" s="135" t="s">
        <v>9849</v>
      </c>
      <c r="F1052" s="136" t="s">
        <v>8401</v>
      </c>
      <c r="G1052" s="137" t="s">
        <v>2109</v>
      </c>
      <c r="H1052" s="138">
        <v>4</v>
      </c>
      <c r="I1052" s="139"/>
      <c r="J1052" s="140">
        <f t="shared" si="240"/>
        <v>0</v>
      </c>
      <c r="K1052" s="136" t="s">
        <v>43</v>
      </c>
      <c r="L1052" s="34"/>
      <c r="M1052" s="141" t="s">
        <v>43</v>
      </c>
      <c r="N1052" s="142" t="s">
        <v>52</v>
      </c>
      <c r="P1052" s="143">
        <f t="shared" si="241"/>
        <v>0</v>
      </c>
      <c r="Q1052" s="143">
        <v>0</v>
      </c>
      <c r="R1052" s="143">
        <f t="shared" si="242"/>
        <v>0</v>
      </c>
      <c r="S1052" s="143">
        <v>0</v>
      </c>
      <c r="T1052" s="144">
        <f t="shared" si="243"/>
        <v>0</v>
      </c>
      <c r="AR1052" s="145" t="s">
        <v>318</v>
      </c>
      <c r="AT1052" s="145" t="s">
        <v>313</v>
      </c>
      <c r="AU1052" s="145" t="s">
        <v>96</v>
      </c>
      <c r="AY1052" s="18" t="s">
        <v>311</v>
      </c>
      <c r="BE1052" s="146">
        <f t="shared" si="244"/>
        <v>0</v>
      </c>
      <c r="BF1052" s="146">
        <f t="shared" si="245"/>
        <v>0</v>
      </c>
      <c r="BG1052" s="146">
        <f t="shared" si="246"/>
        <v>0</v>
      </c>
      <c r="BH1052" s="146">
        <f t="shared" si="247"/>
        <v>0</v>
      </c>
      <c r="BI1052" s="146">
        <f t="shared" si="248"/>
        <v>0</v>
      </c>
      <c r="BJ1052" s="18" t="s">
        <v>88</v>
      </c>
      <c r="BK1052" s="146">
        <f t="shared" si="249"/>
        <v>0</v>
      </c>
      <c r="BL1052" s="18" t="s">
        <v>318</v>
      </c>
      <c r="BM1052" s="145" t="s">
        <v>9850</v>
      </c>
    </row>
    <row r="1053" spans="2:65" s="1" customFormat="1" ht="21.75" customHeight="1" x14ac:dyDescent="0.2">
      <c r="B1053" s="34"/>
      <c r="C1053" s="134" t="s">
        <v>9851</v>
      </c>
      <c r="D1053" s="134" t="s">
        <v>313</v>
      </c>
      <c r="E1053" s="135" t="s">
        <v>9852</v>
      </c>
      <c r="F1053" s="136" t="s">
        <v>9012</v>
      </c>
      <c r="G1053" s="137" t="s">
        <v>2109</v>
      </c>
      <c r="H1053" s="138">
        <v>2</v>
      </c>
      <c r="I1053" s="139"/>
      <c r="J1053" s="140">
        <f t="shared" si="240"/>
        <v>0</v>
      </c>
      <c r="K1053" s="136" t="s">
        <v>43</v>
      </c>
      <c r="L1053" s="34"/>
      <c r="M1053" s="141" t="s">
        <v>43</v>
      </c>
      <c r="N1053" s="142" t="s">
        <v>52</v>
      </c>
      <c r="P1053" s="143">
        <f t="shared" si="241"/>
        <v>0</v>
      </c>
      <c r="Q1053" s="143">
        <v>0</v>
      </c>
      <c r="R1053" s="143">
        <f t="shared" si="242"/>
        <v>0</v>
      </c>
      <c r="S1053" s="143">
        <v>0</v>
      </c>
      <c r="T1053" s="144">
        <f t="shared" si="243"/>
        <v>0</v>
      </c>
      <c r="AR1053" s="145" t="s">
        <v>318</v>
      </c>
      <c r="AT1053" s="145" t="s">
        <v>313</v>
      </c>
      <c r="AU1053" s="145" t="s">
        <v>96</v>
      </c>
      <c r="AY1053" s="18" t="s">
        <v>311</v>
      </c>
      <c r="BE1053" s="146">
        <f t="shared" si="244"/>
        <v>0</v>
      </c>
      <c r="BF1053" s="146">
        <f t="shared" si="245"/>
        <v>0</v>
      </c>
      <c r="BG1053" s="146">
        <f t="shared" si="246"/>
        <v>0</v>
      </c>
      <c r="BH1053" s="146">
        <f t="shared" si="247"/>
        <v>0</v>
      </c>
      <c r="BI1053" s="146">
        <f t="shared" si="248"/>
        <v>0</v>
      </c>
      <c r="BJ1053" s="18" t="s">
        <v>88</v>
      </c>
      <c r="BK1053" s="146">
        <f t="shared" si="249"/>
        <v>0</v>
      </c>
      <c r="BL1053" s="18" t="s">
        <v>318</v>
      </c>
      <c r="BM1053" s="145" t="s">
        <v>9853</v>
      </c>
    </row>
    <row r="1054" spans="2:65" s="1" customFormat="1" ht="16.5" customHeight="1" x14ac:dyDescent="0.2">
      <c r="B1054" s="34"/>
      <c r="C1054" s="134" t="s">
        <v>8785</v>
      </c>
      <c r="D1054" s="134" t="s">
        <v>313</v>
      </c>
      <c r="E1054" s="135" t="s">
        <v>9854</v>
      </c>
      <c r="F1054" s="136" t="s">
        <v>9855</v>
      </c>
      <c r="G1054" s="137" t="s">
        <v>2109</v>
      </c>
      <c r="H1054" s="138">
        <v>1</v>
      </c>
      <c r="I1054" s="139"/>
      <c r="J1054" s="140">
        <f t="shared" si="240"/>
        <v>0</v>
      </c>
      <c r="K1054" s="136" t="s">
        <v>43</v>
      </c>
      <c r="L1054" s="34"/>
      <c r="M1054" s="141" t="s">
        <v>43</v>
      </c>
      <c r="N1054" s="142" t="s">
        <v>52</v>
      </c>
      <c r="P1054" s="143">
        <f t="shared" si="241"/>
        <v>0</v>
      </c>
      <c r="Q1054" s="143">
        <v>0</v>
      </c>
      <c r="R1054" s="143">
        <f t="shared" si="242"/>
        <v>0</v>
      </c>
      <c r="S1054" s="143">
        <v>0</v>
      </c>
      <c r="T1054" s="144">
        <f t="shared" si="243"/>
        <v>0</v>
      </c>
      <c r="AR1054" s="145" t="s">
        <v>318</v>
      </c>
      <c r="AT1054" s="145" t="s">
        <v>313</v>
      </c>
      <c r="AU1054" s="145" t="s">
        <v>96</v>
      </c>
      <c r="AY1054" s="18" t="s">
        <v>311</v>
      </c>
      <c r="BE1054" s="146">
        <f t="shared" si="244"/>
        <v>0</v>
      </c>
      <c r="BF1054" s="146">
        <f t="shared" si="245"/>
        <v>0</v>
      </c>
      <c r="BG1054" s="146">
        <f t="shared" si="246"/>
        <v>0</v>
      </c>
      <c r="BH1054" s="146">
        <f t="shared" si="247"/>
        <v>0</v>
      </c>
      <c r="BI1054" s="146">
        <f t="shared" si="248"/>
        <v>0</v>
      </c>
      <c r="BJ1054" s="18" t="s">
        <v>88</v>
      </c>
      <c r="BK1054" s="146">
        <f t="shared" si="249"/>
        <v>0</v>
      </c>
      <c r="BL1054" s="18" t="s">
        <v>318</v>
      </c>
      <c r="BM1054" s="145" t="s">
        <v>9856</v>
      </c>
    </row>
    <row r="1055" spans="2:65" s="1" customFormat="1" ht="16.5" customHeight="1" x14ac:dyDescent="0.2">
      <c r="B1055" s="34"/>
      <c r="C1055" s="134" t="s">
        <v>9857</v>
      </c>
      <c r="D1055" s="134" t="s">
        <v>313</v>
      </c>
      <c r="E1055" s="135" t="s">
        <v>9858</v>
      </c>
      <c r="F1055" s="136" t="s">
        <v>9859</v>
      </c>
      <c r="G1055" s="137" t="s">
        <v>2109</v>
      </c>
      <c r="H1055" s="138">
        <v>1</v>
      </c>
      <c r="I1055" s="139"/>
      <c r="J1055" s="140">
        <f t="shared" si="240"/>
        <v>0</v>
      </c>
      <c r="K1055" s="136" t="s">
        <v>43</v>
      </c>
      <c r="L1055" s="34"/>
      <c r="M1055" s="141" t="s">
        <v>43</v>
      </c>
      <c r="N1055" s="142" t="s">
        <v>52</v>
      </c>
      <c r="P1055" s="143">
        <f t="shared" si="241"/>
        <v>0</v>
      </c>
      <c r="Q1055" s="143">
        <v>0</v>
      </c>
      <c r="R1055" s="143">
        <f t="shared" si="242"/>
        <v>0</v>
      </c>
      <c r="S1055" s="143">
        <v>0</v>
      </c>
      <c r="T1055" s="144">
        <f t="shared" si="243"/>
        <v>0</v>
      </c>
      <c r="AR1055" s="145" t="s">
        <v>318</v>
      </c>
      <c r="AT1055" s="145" t="s">
        <v>313</v>
      </c>
      <c r="AU1055" s="145" t="s">
        <v>96</v>
      </c>
      <c r="AY1055" s="18" t="s">
        <v>311</v>
      </c>
      <c r="BE1055" s="146">
        <f t="shared" si="244"/>
        <v>0</v>
      </c>
      <c r="BF1055" s="146">
        <f t="shared" si="245"/>
        <v>0</v>
      </c>
      <c r="BG1055" s="146">
        <f t="shared" si="246"/>
        <v>0</v>
      </c>
      <c r="BH1055" s="146">
        <f t="shared" si="247"/>
        <v>0</v>
      </c>
      <c r="BI1055" s="146">
        <f t="shared" si="248"/>
        <v>0</v>
      </c>
      <c r="BJ1055" s="18" t="s">
        <v>88</v>
      </c>
      <c r="BK1055" s="146">
        <f t="shared" si="249"/>
        <v>0</v>
      </c>
      <c r="BL1055" s="18" t="s">
        <v>318</v>
      </c>
      <c r="BM1055" s="145" t="s">
        <v>9860</v>
      </c>
    </row>
    <row r="1056" spans="2:65" s="1" customFormat="1" ht="16.5" customHeight="1" x14ac:dyDescent="0.2">
      <c r="B1056" s="34"/>
      <c r="C1056" s="134" t="s">
        <v>8790</v>
      </c>
      <c r="D1056" s="134" t="s">
        <v>313</v>
      </c>
      <c r="E1056" s="135" t="s">
        <v>9861</v>
      </c>
      <c r="F1056" s="136" t="s">
        <v>8282</v>
      </c>
      <c r="G1056" s="137" t="s">
        <v>2109</v>
      </c>
      <c r="H1056" s="138">
        <v>1</v>
      </c>
      <c r="I1056" s="139"/>
      <c r="J1056" s="140">
        <f t="shared" si="240"/>
        <v>0</v>
      </c>
      <c r="K1056" s="136" t="s">
        <v>43</v>
      </c>
      <c r="L1056" s="34"/>
      <c r="M1056" s="141" t="s">
        <v>43</v>
      </c>
      <c r="N1056" s="142" t="s">
        <v>52</v>
      </c>
      <c r="P1056" s="143">
        <f t="shared" si="241"/>
        <v>0</v>
      </c>
      <c r="Q1056" s="143">
        <v>0</v>
      </c>
      <c r="R1056" s="143">
        <f t="shared" si="242"/>
        <v>0</v>
      </c>
      <c r="S1056" s="143">
        <v>0</v>
      </c>
      <c r="T1056" s="144">
        <f t="shared" si="243"/>
        <v>0</v>
      </c>
      <c r="AR1056" s="145" t="s">
        <v>318</v>
      </c>
      <c r="AT1056" s="145" t="s">
        <v>313</v>
      </c>
      <c r="AU1056" s="145" t="s">
        <v>96</v>
      </c>
      <c r="AY1056" s="18" t="s">
        <v>311</v>
      </c>
      <c r="BE1056" s="146">
        <f t="shared" si="244"/>
        <v>0</v>
      </c>
      <c r="BF1056" s="146">
        <f t="shared" si="245"/>
        <v>0</v>
      </c>
      <c r="BG1056" s="146">
        <f t="shared" si="246"/>
        <v>0</v>
      </c>
      <c r="BH1056" s="146">
        <f t="shared" si="247"/>
        <v>0</v>
      </c>
      <c r="BI1056" s="146">
        <f t="shared" si="248"/>
        <v>0</v>
      </c>
      <c r="BJ1056" s="18" t="s">
        <v>88</v>
      </c>
      <c r="BK1056" s="146">
        <f t="shared" si="249"/>
        <v>0</v>
      </c>
      <c r="BL1056" s="18" t="s">
        <v>318</v>
      </c>
      <c r="BM1056" s="145" t="s">
        <v>9862</v>
      </c>
    </row>
    <row r="1057" spans="2:65" s="1" customFormat="1" ht="16.5" customHeight="1" x14ac:dyDescent="0.2">
      <c r="B1057" s="34"/>
      <c r="C1057" s="134" t="s">
        <v>9863</v>
      </c>
      <c r="D1057" s="134" t="s">
        <v>313</v>
      </c>
      <c r="E1057" s="135" t="s">
        <v>9864</v>
      </c>
      <c r="F1057" s="136" t="s">
        <v>9865</v>
      </c>
      <c r="G1057" s="137" t="s">
        <v>2109</v>
      </c>
      <c r="H1057" s="138">
        <v>2</v>
      </c>
      <c r="I1057" s="139"/>
      <c r="J1057" s="140">
        <f t="shared" si="240"/>
        <v>0</v>
      </c>
      <c r="K1057" s="136" t="s">
        <v>43</v>
      </c>
      <c r="L1057" s="34"/>
      <c r="M1057" s="141" t="s">
        <v>43</v>
      </c>
      <c r="N1057" s="142" t="s">
        <v>52</v>
      </c>
      <c r="P1057" s="143">
        <f t="shared" si="241"/>
        <v>0</v>
      </c>
      <c r="Q1057" s="143">
        <v>0</v>
      </c>
      <c r="R1057" s="143">
        <f t="shared" si="242"/>
        <v>0</v>
      </c>
      <c r="S1057" s="143">
        <v>0</v>
      </c>
      <c r="T1057" s="144">
        <f t="shared" si="243"/>
        <v>0</v>
      </c>
      <c r="AR1057" s="145" t="s">
        <v>318</v>
      </c>
      <c r="AT1057" s="145" t="s">
        <v>313</v>
      </c>
      <c r="AU1057" s="145" t="s">
        <v>96</v>
      </c>
      <c r="AY1057" s="18" t="s">
        <v>311</v>
      </c>
      <c r="BE1057" s="146">
        <f t="shared" si="244"/>
        <v>0</v>
      </c>
      <c r="BF1057" s="146">
        <f t="shared" si="245"/>
        <v>0</v>
      </c>
      <c r="BG1057" s="146">
        <f t="shared" si="246"/>
        <v>0</v>
      </c>
      <c r="BH1057" s="146">
        <f t="shared" si="247"/>
        <v>0</v>
      </c>
      <c r="BI1057" s="146">
        <f t="shared" si="248"/>
        <v>0</v>
      </c>
      <c r="BJ1057" s="18" t="s">
        <v>88</v>
      </c>
      <c r="BK1057" s="146">
        <f t="shared" si="249"/>
        <v>0</v>
      </c>
      <c r="BL1057" s="18" t="s">
        <v>318</v>
      </c>
      <c r="BM1057" s="145" t="s">
        <v>9866</v>
      </c>
    </row>
    <row r="1058" spans="2:65" s="1" customFormat="1" ht="16.5" customHeight="1" x14ac:dyDescent="0.2">
      <c r="B1058" s="34"/>
      <c r="C1058" s="134" t="s">
        <v>8794</v>
      </c>
      <c r="D1058" s="134" t="s">
        <v>313</v>
      </c>
      <c r="E1058" s="135" t="s">
        <v>9867</v>
      </c>
      <c r="F1058" s="136" t="s">
        <v>9868</v>
      </c>
      <c r="G1058" s="137" t="s">
        <v>2109</v>
      </c>
      <c r="H1058" s="138">
        <v>1</v>
      </c>
      <c r="I1058" s="139"/>
      <c r="J1058" s="140">
        <f t="shared" si="240"/>
        <v>0</v>
      </c>
      <c r="K1058" s="136" t="s">
        <v>43</v>
      </c>
      <c r="L1058" s="34"/>
      <c r="M1058" s="141" t="s">
        <v>43</v>
      </c>
      <c r="N1058" s="142" t="s">
        <v>52</v>
      </c>
      <c r="P1058" s="143">
        <f t="shared" si="241"/>
        <v>0</v>
      </c>
      <c r="Q1058" s="143">
        <v>0</v>
      </c>
      <c r="R1058" s="143">
        <f t="shared" si="242"/>
        <v>0</v>
      </c>
      <c r="S1058" s="143">
        <v>0</v>
      </c>
      <c r="T1058" s="144">
        <f t="shared" si="243"/>
        <v>0</v>
      </c>
      <c r="AR1058" s="145" t="s">
        <v>318</v>
      </c>
      <c r="AT1058" s="145" t="s">
        <v>313</v>
      </c>
      <c r="AU1058" s="145" t="s">
        <v>96</v>
      </c>
      <c r="AY1058" s="18" t="s">
        <v>311</v>
      </c>
      <c r="BE1058" s="146">
        <f t="shared" si="244"/>
        <v>0</v>
      </c>
      <c r="BF1058" s="146">
        <f t="shared" si="245"/>
        <v>0</v>
      </c>
      <c r="BG1058" s="146">
        <f t="shared" si="246"/>
        <v>0</v>
      </c>
      <c r="BH1058" s="146">
        <f t="shared" si="247"/>
        <v>0</v>
      </c>
      <c r="BI1058" s="146">
        <f t="shared" si="248"/>
        <v>0</v>
      </c>
      <c r="BJ1058" s="18" t="s">
        <v>88</v>
      </c>
      <c r="BK1058" s="146">
        <f t="shared" si="249"/>
        <v>0</v>
      </c>
      <c r="BL1058" s="18" t="s">
        <v>318</v>
      </c>
      <c r="BM1058" s="145" t="s">
        <v>9869</v>
      </c>
    </row>
    <row r="1059" spans="2:65" s="1" customFormat="1" ht="16.5" customHeight="1" x14ac:dyDescent="0.2">
      <c r="B1059" s="34"/>
      <c r="C1059" s="134" t="s">
        <v>9870</v>
      </c>
      <c r="D1059" s="134" t="s">
        <v>313</v>
      </c>
      <c r="E1059" s="135" t="s">
        <v>9871</v>
      </c>
      <c r="F1059" s="136" t="s">
        <v>8291</v>
      </c>
      <c r="G1059" s="137" t="s">
        <v>2109</v>
      </c>
      <c r="H1059" s="138">
        <v>2</v>
      </c>
      <c r="I1059" s="139"/>
      <c r="J1059" s="140">
        <f t="shared" si="240"/>
        <v>0</v>
      </c>
      <c r="K1059" s="136" t="s">
        <v>43</v>
      </c>
      <c r="L1059" s="34"/>
      <c r="M1059" s="141" t="s">
        <v>43</v>
      </c>
      <c r="N1059" s="142" t="s">
        <v>52</v>
      </c>
      <c r="P1059" s="143">
        <f t="shared" si="241"/>
        <v>0</v>
      </c>
      <c r="Q1059" s="143">
        <v>0</v>
      </c>
      <c r="R1059" s="143">
        <f t="shared" si="242"/>
        <v>0</v>
      </c>
      <c r="S1059" s="143">
        <v>0</v>
      </c>
      <c r="T1059" s="144">
        <f t="shared" si="243"/>
        <v>0</v>
      </c>
      <c r="AR1059" s="145" t="s">
        <v>318</v>
      </c>
      <c r="AT1059" s="145" t="s">
        <v>313</v>
      </c>
      <c r="AU1059" s="145" t="s">
        <v>96</v>
      </c>
      <c r="AY1059" s="18" t="s">
        <v>311</v>
      </c>
      <c r="BE1059" s="146">
        <f t="shared" si="244"/>
        <v>0</v>
      </c>
      <c r="BF1059" s="146">
        <f t="shared" si="245"/>
        <v>0</v>
      </c>
      <c r="BG1059" s="146">
        <f t="shared" si="246"/>
        <v>0</v>
      </c>
      <c r="BH1059" s="146">
        <f t="shared" si="247"/>
        <v>0</v>
      </c>
      <c r="BI1059" s="146">
        <f t="shared" si="248"/>
        <v>0</v>
      </c>
      <c r="BJ1059" s="18" t="s">
        <v>88</v>
      </c>
      <c r="BK1059" s="146">
        <f t="shared" si="249"/>
        <v>0</v>
      </c>
      <c r="BL1059" s="18" t="s">
        <v>318</v>
      </c>
      <c r="BM1059" s="145" t="s">
        <v>9872</v>
      </c>
    </row>
    <row r="1060" spans="2:65" s="1" customFormat="1" ht="24.2" customHeight="1" x14ac:dyDescent="0.2">
      <c r="B1060" s="34"/>
      <c r="C1060" s="134" t="s">
        <v>8798</v>
      </c>
      <c r="D1060" s="134" t="s">
        <v>313</v>
      </c>
      <c r="E1060" s="135" t="s">
        <v>9873</v>
      </c>
      <c r="F1060" s="136" t="s">
        <v>9874</v>
      </c>
      <c r="G1060" s="137" t="s">
        <v>2033</v>
      </c>
      <c r="H1060" s="138">
        <v>1</v>
      </c>
      <c r="I1060" s="139"/>
      <c r="J1060" s="140">
        <f t="shared" si="240"/>
        <v>0</v>
      </c>
      <c r="K1060" s="136" t="s">
        <v>43</v>
      </c>
      <c r="L1060" s="34"/>
      <c r="M1060" s="141" t="s">
        <v>43</v>
      </c>
      <c r="N1060" s="142" t="s">
        <v>52</v>
      </c>
      <c r="P1060" s="143">
        <f t="shared" si="241"/>
        <v>0</v>
      </c>
      <c r="Q1060" s="143">
        <v>0</v>
      </c>
      <c r="R1060" s="143">
        <f t="shared" si="242"/>
        <v>0</v>
      </c>
      <c r="S1060" s="143">
        <v>0</v>
      </c>
      <c r="T1060" s="144">
        <f t="shared" si="243"/>
        <v>0</v>
      </c>
      <c r="AR1060" s="145" t="s">
        <v>318</v>
      </c>
      <c r="AT1060" s="145" t="s">
        <v>313</v>
      </c>
      <c r="AU1060" s="145" t="s">
        <v>96</v>
      </c>
      <c r="AY1060" s="18" t="s">
        <v>311</v>
      </c>
      <c r="BE1060" s="146">
        <f t="shared" si="244"/>
        <v>0</v>
      </c>
      <c r="BF1060" s="146">
        <f t="shared" si="245"/>
        <v>0</v>
      </c>
      <c r="BG1060" s="146">
        <f t="shared" si="246"/>
        <v>0</v>
      </c>
      <c r="BH1060" s="146">
        <f t="shared" si="247"/>
        <v>0</v>
      </c>
      <c r="BI1060" s="146">
        <f t="shared" si="248"/>
        <v>0</v>
      </c>
      <c r="BJ1060" s="18" t="s">
        <v>88</v>
      </c>
      <c r="BK1060" s="146">
        <f t="shared" si="249"/>
        <v>0</v>
      </c>
      <c r="BL1060" s="18" t="s">
        <v>318</v>
      </c>
      <c r="BM1060" s="145" t="s">
        <v>9875</v>
      </c>
    </row>
    <row r="1061" spans="2:65" s="1" customFormat="1" ht="24.2" customHeight="1" x14ac:dyDescent="0.2">
      <c r="B1061" s="34"/>
      <c r="C1061" s="134" t="s">
        <v>9876</v>
      </c>
      <c r="D1061" s="134" t="s">
        <v>313</v>
      </c>
      <c r="E1061" s="135" t="s">
        <v>9877</v>
      </c>
      <c r="F1061" s="136" t="s">
        <v>9878</v>
      </c>
      <c r="G1061" s="137" t="s">
        <v>2033</v>
      </c>
      <c r="H1061" s="138">
        <v>1</v>
      </c>
      <c r="I1061" s="139"/>
      <c r="J1061" s="140">
        <f t="shared" si="240"/>
        <v>0</v>
      </c>
      <c r="K1061" s="136" t="s">
        <v>43</v>
      </c>
      <c r="L1061" s="34"/>
      <c r="M1061" s="141" t="s">
        <v>43</v>
      </c>
      <c r="N1061" s="142" t="s">
        <v>52</v>
      </c>
      <c r="P1061" s="143">
        <f t="shared" si="241"/>
        <v>0</v>
      </c>
      <c r="Q1061" s="143">
        <v>0</v>
      </c>
      <c r="R1061" s="143">
        <f t="shared" si="242"/>
        <v>0</v>
      </c>
      <c r="S1061" s="143">
        <v>0</v>
      </c>
      <c r="T1061" s="144">
        <f t="shared" si="243"/>
        <v>0</v>
      </c>
      <c r="AR1061" s="145" t="s">
        <v>318</v>
      </c>
      <c r="AT1061" s="145" t="s">
        <v>313</v>
      </c>
      <c r="AU1061" s="145" t="s">
        <v>96</v>
      </c>
      <c r="AY1061" s="18" t="s">
        <v>311</v>
      </c>
      <c r="BE1061" s="146">
        <f t="shared" si="244"/>
        <v>0</v>
      </c>
      <c r="BF1061" s="146">
        <f t="shared" si="245"/>
        <v>0</v>
      </c>
      <c r="BG1061" s="146">
        <f t="shared" si="246"/>
        <v>0</v>
      </c>
      <c r="BH1061" s="146">
        <f t="shared" si="247"/>
        <v>0</v>
      </c>
      <c r="BI1061" s="146">
        <f t="shared" si="248"/>
        <v>0</v>
      </c>
      <c r="BJ1061" s="18" t="s">
        <v>88</v>
      </c>
      <c r="BK1061" s="146">
        <f t="shared" si="249"/>
        <v>0</v>
      </c>
      <c r="BL1061" s="18" t="s">
        <v>318</v>
      </c>
      <c r="BM1061" s="145" t="s">
        <v>9879</v>
      </c>
    </row>
    <row r="1062" spans="2:65" s="1" customFormat="1" ht="21.75" customHeight="1" x14ac:dyDescent="0.2">
      <c r="B1062" s="34"/>
      <c r="C1062" s="134" t="s">
        <v>8802</v>
      </c>
      <c r="D1062" s="134" t="s">
        <v>313</v>
      </c>
      <c r="E1062" s="135" t="s">
        <v>9880</v>
      </c>
      <c r="F1062" s="136" t="s">
        <v>7996</v>
      </c>
      <c r="G1062" s="137" t="s">
        <v>2109</v>
      </c>
      <c r="H1062" s="138">
        <v>9</v>
      </c>
      <c r="I1062" s="139"/>
      <c r="J1062" s="140">
        <f t="shared" si="240"/>
        <v>0</v>
      </c>
      <c r="K1062" s="136" t="s">
        <v>43</v>
      </c>
      <c r="L1062" s="34"/>
      <c r="M1062" s="141" t="s">
        <v>43</v>
      </c>
      <c r="N1062" s="142" t="s">
        <v>52</v>
      </c>
      <c r="P1062" s="143">
        <f t="shared" si="241"/>
        <v>0</v>
      </c>
      <c r="Q1062" s="143">
        <v>0</v>
      </c>
      <c r="R1062" s="143">
        <f t="shared" si="242"/>
        <v>0</v>
      </c>
      <c r="S1062" s="143">
        <v>0</v>
      </c>
      <c r="T1062" s="144">
        <f t="shared" si="243"/>
        <v>0</v>
      </c>
      <c r="AR1062" s="145" t="s">
        <v>318</v>
      </c>
      <c r="AT1062" s="145" t="s">
        <v>313</v>
      </c>
      <c r="AU1062" s="145" t="s">
        <v>96</v>
      </c>
      <c r="AY1062" s="18" t="s">
        <v>311</v>
      </c>
      <c r="BE1062" s="146">
        <f t="shared" si="244"/>
        <v>0</v>
      </c>
      <c r="BF1062" s="146">
        <f t="shared" si="245"/>
        <v>0</v>
      </c>
      <c r="BG1062" s="146">
        <f t="shared" si="246"/>
        <v>0</v>
      </c>
      <c r="BH1062" s="146">
        <f t="shared" si="247"/>
        <v>0</v>
      </c>
      <c r="BI1062" s="146">
        <f t="shared" si="248"/>
        <v>0</v>
      </c>
      <c r="BJ1062" s="18" t="s">
        <v>88</v>
      </c>
      <c r="BK1062" s="146">
        <f t="shared" si="249"/>
        <v>0</v>
      </c>
      <c r="BL1062" s="18" t="s">
        <v>318</v>
      </c>
      <c r="BM1062" s="145" t="s">
        <v>9881</v>
      </c>
    </row>
    <row r="1063" spans="2:65" s="1" customFormat="1" ht="21.75" customHeight="1" x14ac:dyDescent="0.2">
      <c r="B1063" s="34"/>
      <c r="C1063" s="134" t="s">
        <v>9882</v>
      </c>
      <c r="D1063" s="134" t="s">
        <v>313</v>
      </c>
      <c r="E1063" s="135" t="s">
        <v>9883</v>
      </c>
      <c r="F1063" s="136" t="s">
        <v>8128</v>
      </c>
      <c r="G1063" s="137" t="s">
        <v>2109</v>
      </c>
      <c r="H1063" s="138">
        <v>1</v>
      </c>
      <c r="I1063" s="139"/>
      <c r="J1063" s="140">
        <f t="shared" si="240"/>
        <v>0</v>
      </c>
      <c r="K1063" s="136" t="s">
        <v>43</v>
      </c>
      <c r="L1063" s="34"/>
      <c r="M1063" s="141" t="s">
        <v>43</v>
      </c>
      <c r="N1063" s="142" t="s">
        <v>52</v>
      </c>
      <c r="P1063" s="143">
        <f t="shared" si="241"/>
        <v>0</v>
      </c>
      <c r="Q1063" s="143">
        <v>0</v>
      </c>
      <c r="R1063" s="143">
        <f t="shared" si="242"/>
        <v>0</v>
      </c>
      <c r="S1063" s="143">
        <v>0</v>
      </c>
      <c r="T1063" s="144">
        <f t="shared" si="243"/>
        <v>0</v>
      </c>
      <c r="AR1063" s="145" t="s">
        <v>318</v>
      </c>
      <c r="AT1063" s="145" t="s">
        <v>313</v>
      </c>
      <c r="AU1063" s="145" t="s">
        <v>96</v>
      </c>
      <c r="AY1063" s="18" t="s">
        <v>311</v>
      </c>
      <c r="BE1063" s="146">
        <f t="shared" si="244"/>
        <v>0</v>
      </c>
      <c r="BF1063" s="146">
        <f t="shared" si="245"/>
        <v>0</v>
      </c>
      <c r="BG1063" s="146">
        <f t="shared" si="246"/>
        <v>0</v>
      </c>
      <c r="BH1063" s="146">
        <f t="shared" si="247"/>
        <v>0</v>
      </c>
      <c r="BI1063" s="146">
        <f t="shared" si="248"/>
        <v>0</v>
      </c>
      <c r="BJ1063" s="18" t="s">
        <v>88</v>
      </c>
      <c r="BK1063" s="146">
        <f t="shared" si="249"/>
        <v>0</v>
      </c>
      <c r="BL1063" s="18" t="s">
        <v>318</v>
      </c>
      <c r="BM1063" s="145" t="s">
        <v>9884</v>
      </c>
    </row>
    <row r="1064" spans="2:65" s="1" customFormat="1" ht="21.75" customHeight="1" x14ac:dyDescent="0.2">
      <c r="B1064" s="34"/>
      <c r="C1064" s="134" t="s">
        <v>8807</v>
      </c>
      <c r="D1064" s="134" t="s">
        <v>313</v>
      </c>
      <c r="E1064" s="135" t="s">
        <v>9885</v>
      </c>
      <c r="F1064" s="136" t="s">
        <v>8225</v>
      </c>
      <c r="G1064" s="137" t="s">
        <v>2109</v>
      </c>
      <c r="H1064" s="138">
        <v>3</v>
      </c>
      <c r="I1064" s="139"/>
      <c r="J1064" s="140">
        <f t="shared" si="240"/>
        <v>0</v>
      </c>
      <c r="K1064" s="136" t="s">
        <v>43</v>
      </c>
      <c r="L1064" s="34"/>
      <c r="M1064" s="141" t="s">
        <v>43</v>
      </c>
      <c r="N1064" s="142" t="s">
        <v>52</v>
      </c>
      <c r="P1064" s="143">
        <f t="shared" si="241"/>
        <v>0</v>
      </c>
      <c r="Q1064" s="143">
        <v>0</v>
      </c>
      <c r="R1064" s="143">
        <f t="shared" si="242"/>
        <v>0</v>
      </c>
      <c r="S1064" s="143">
        <v>0</v>
      </c>
      <c r="T1064" s="144">
        <f t="shared" si="243"/>
        <v>0</v>
      </c>
      <c r="AR1064" s="145" t="s">
        <v>318</v>
      </c>
      <c r="AT1064" s="145" t="s">
        <v>313</v>
      </c>
      <c r="AU1064" s="145" t="s">
        <v>96</v>
      </c>
      <c r="AY1064" s="18" t="s">
        <v>311</v>
      </c>
      <c r="BE1064" s="146">
        <f t="shared" si="244"/>
        <v>0</v>
      </c>
      <c r="BF1064" s="146">
        <f t="shared" si="245"/>
        <v>0</v>
      </c>
      <c r="BG1064" s="146">
        <f t="shared" si="246"/>
        <v>0</v>
      </c>
      <c r="BH1064" s="146">
        <f t="shared" si="247"/>
        <v>0</v>
      </c>
      <c r="BI1064" s="146">
        <f t="shared" si="248"/>
        <v>0</v>
      </c>
      <c r="BJ1064" s="18" t="s">
        <v>88</v>
      </c>
      <c r="BK1064" s="146">
        <f t="shared" si="249"/>
        <v>0</v>
      </c>
      <c r="BL1064" s="18" t="s">
        <v>318</v>
      </c>
      <c r="BM1064" s="145" t="s">
        <v>9886</v>
      </c>
    </row>
    <row r="1065" spans="2:65" s="1" customFormat="1" ht="33" customHeight="1" x14ac:dyDescent="0.2">
      <c r="B1065" s="34"/>
      <c r="C1065" s="134" t="s">
        <v>9887</v>
      </c>
      <c r="D1065" s="134" t="s">
        <v>313</v>
      </c>
      <c r="E1065" s="135" t="s">
        <v>9888</v>
      </c>
      <c r="F1065" s="136" t="s">
        <v>8229</v>
      </c>
      <c r="G1065" s="137" t="s">
        <v>2033</v>
      </c>
      <c r="H1065" s="138">
        <v>3</v>
      </c>
      <c r="I1065" s="139"/>
      <c r="J1065" s="140">
        <f t="shared" si="240"/>
        <v>0</v>
      </c>
      <c r="K1065" s="136" t="s">
        <v>43</v>
      </c>
      <c r="L1065" s="34"/>
      <c r="M1065" s="141" t="s">
        <v>43</v>
      </c>
      <c r="N1065" s="142" t="s">
        <v>52</v>
      </c>
      <c r="P1065" s="143">
        <f t="shared" si="241"/>
        <v>0</v>
      </c>
      <c r="Q1065" s="143">
        <v>0</v>
      </c>
      <c r="R1065" s="143">
        <f t="shared" si="242"/>
        <v>0</v>
      </c>
      <c r="S1065" s="143">
        <v>0</v>
      </c>
      <c r="T1065" s="144">
        <f t="shared" si="243"/>
        <v>0</v>
      </c>
      <c r="AR1065" s="145" t="s">
        <v>318</v>
      </c>
      <c r="AT1065" s="145" t="s">
        <v>313</v>
      </c>
      <c r="AU1065" s="145" t="s">
        <v>96</v>
      </c>
      <c r="AY1065" s="18" t="s">
        <v>311</v>
      </c>
      <c r="BE1065" s="146">
        <f t="shared" si="244"/>
        <v>0</v>
      </c>
      <c r="BF1065" s="146">
        <f t="shared" si="245"/>
        <v>0</v>
      </c>
      <c r="BG1065" s="146">
        <f t="shared" si="246"/>
        <v>0</v>
      </c>
      <c r="BH1065" s="146">
        <f t="shared" si="247"/>
        <v>0</v>
      </c>
      <c r="BI1065" s="146">
        <f t="shared" si="248"/>
        <v>0</v>
      </c>
      <c r="BJ1065" s="18" t="s">
        <v>88</v>
      </c>
      <c r="BK1065" s="146">
        <f t="shared" si="249"/>
        <v>0</v>
      </c>
      <c r="BL1065" s="18" t="s">
        <v>318</v>
      </c>
      <c r="BM1065" s="145" t="s">
        <v>9889</v>
      </c>
    </row>
    <row r="1066" spans="2:65" s="1" customFormat="1" ht="24.2" customHeight="1" x14ac:dyDescent="0.2">
      <c r="B1066" s="34"/>
      <c r="C1066" s="134" t="s">
        <v>8811</v>
      </c>
      <c r="D1066" s="134" t="s">
        <v>313</v>
      </c>
      <c r="E1066" s="135" t="s">
        <v>9890</v>
      </c>
      <c r="F1066" s="136" t="s">
        <v>9549</v>
      </c>
      <c r="G1066" s="137" t="s">
        <v>2033</v>
      </c>
      <c r="H1066" s="138">
        <v>3</v>
      </c>
      <c r="I1066" s="139"/>
      <c r="J1066" s="140">
        <f t="shared" si="240"/>
        <v>0</v>
      </c>
      <c r="K1066" s="136" t="s">
        <v>43</v>
      </c>
      <c r="L1066" s="34"/>
      <c r="M1066" s="141" t="s">
        <v>43</v>
      </c>
      <c r="N1066" s="142" t="s">
        <v>52</v>
      </c>
      <c r="P1066" s="143">
        <f t="shared" si="241"/>
        <v>0</v>
      </c>
      <c r="Q1066" s="143">
        <v>0</v>
      </c>
      <c r="R1066" s="143">
        <f t="shared" si="242"/>
        <v>0</v>
      </c>
      <c r="S1066" s="143">
        <v>0</v>
      </c>
      <c r="T1066" s="144">
        <f t="shared" si="243"/>
        <v>0</v>
      </c>
      <c r="AR1066" s="145" t="s">
        <v>318</v>
      </c>
      <c r="AT1066" s="145" t="s">
        <v>313</v>
      </c>
      <c r="AU1066" s="145" t="s">
        <v>96</v>
      </c>
      <c r="AY1066" s="18" t="s">
        <v>311</v>
      </c>
      <c r="BE1066" s="146">
        <f t="shared" si="244"/>
        <v>0</v>
      </c>
      <c r="BF1066" s="146">
        <f t="shared" si="245"/>
        <v>0</v>
      </c>
      <c r="BG1066" s="146">
        <f t="shared" si="246"/>
        <v>0</v>
      </c>
      <c r="BH1066" s="146">
        <f t="shared" si="247"/>
        <v>0</v>
      </c>
      <c r="BI1066" s="146">
        <f t="shared" si="248"/>
        <v>0</v>
      </c>
      <c r="BJ1066" s="18" t="s">
        <v>88</v>
      </c>
      <c r="BK1066" s="146">
        <f t="shared" si="249"/>
        <v>0</v>
      </c>
      <c r="BL1066" s="18" t="s">
        <v>318</v>
      </c>
      <c r="BM1066" s="145" t="s">
        <v>9891</v>
      </c>
    </row>
    <row r="1067" spans="2:65" s="1" customFormat="1" ht="24.2" customHeight="1" x14ac:dyDescent="0.2">
      <c r="B1067" s="34"/>
      <c r="C1067" s="134" t="s">
        <v>9892</v>
      </c>
      <c r="D1067" s="134" t="s">
        <v>313</v>
      </c>
      <c r="E1067" s="135" t="s">
        <v>9893</v>
      </c>
      <c r="F1067" s="136" t="s">
        <v>8755</v>
      </c>
      <c r="G1067" s="137" t="s">
        <v>2033</v>
      </c>
      <c r="H1067" s="138">
        <v>1</v>
      </c>
      <c r="I1067" s="139"/>
      <c r="J1067" s="140">
        <f t="shared" si="240"/>
        <v>0</v>
      </c>
      <c r="K1067" s="136" t="s">
        <v>43</v>
      </c>
      <c r="L1067" s="34"/>
      <c r="M1067" s="141" t="s">
        <v>43</v>
      </c>
      <c r="N1067" s="142" t="s">
        <v>52</v>
      </c>
      <c r="P1067" s="143">
        <f t="shared" si="241"/>
        <v>0</v>
      </c>
      <c r="Q1067" s="143">
        <v>0</v>
      </c>
      <c r="R1067" s="143">
        <f t="shared" si="242"/>
        <v>0</v>
      </c>
      <c r="S1067" s="143">
        <v>0</v>
      </c>
      <c r="T1067" s="144">
        <f t="shared" si="243"/>
        <v>0</v>
      </c>
      <c r="AR1067" s="145" t="s">
        <v>318</v>
      </c>
      <c r="AT1067" s="145" t="s">
        <v>313</v>
      </c>
      <c r="AU1067" s="145" t="s">
        <v>96</v>
      </c>
      <c r="AY1067" s="18" t="s">
        <v>311</v>
      </c>
      <c r="BE1067" s="146">
        <f t="shared" si="244"/>
        <v>0</v>
      </c>
      <c r="BF1067" s="146">
        <f t="shared" si="245"/>
        <v>0</v>
      </c>
      <c r="BG1067" s="146">
        <f t="shared" si="246"/>
        <v>0</v>
      </c>
      <c r="BH1067" s="146">
        <f t="shared" si="247"/>
        <v>0</v>
      </c>
      <c r="BI1067" s="146">
        <f t="shared" si="248"/>
        <v>0</v>
      </c>
      <c r="BJ1067" s="18" t="s">
        <v>88</v>
      </c>
      <c r="BK1067" s="146">
        <f t="shared" si="249"/>
        <v>0</v>
      </c>
      <c r="BL1067" s="18" t="s">
        <v>318</v>
      </c>
      <c r="BM1067" s="145" t="s">
        <v>9894</v>
      </c>
    </row>
    <row r="1068" spans="2:65" s="1" customFormat="1" ht="24.2" customHeight="1" x14ac:dyDescent="0.2">
      <c r="B1068" s="34"/>
      <c r="C1068" s="134" t="s">
        <v>8815</v>
      </c>
      <c r="D1068" s="134" t="s">
        <v>313</v>
      </c>
      <c r="E1068" s="135" t="s">
        <v>9895</v>
      </c>
      <c r="F1068" s="136" t="s">
        <v>9451</v>
      </c>
      <c r="G1068" s="137" t="s">
        <v>2033</v>
      </c>
      <c r="H1068" s="138">
        <v>3</v>
      </c>
      <c r="I1068" s="139"/>
      <c r="J1068" s="140">
        <f t="shared" si="240"/>
        <v>0</v>
      </c>
      <c r="K1068" s="136" t="s">
        <v>43</v>
      </c>
      <c r="L1068" s="34"/>
      <c r="M1068" s="141" t="s">
        <v>43</v>
      </c>
      <c r="N1068" s="142" t="s">
        <v>52</v>
      </c>
      <c r="P1068" s="143">
        <f t="shared" si="241"/>
        <v>0</v>
      </c>
      <c r="Q1068" s="143">
        <v>0</v>
      </c>
      <c r="R1068" s="143">
        <f t="shared" si="242"/>
        <v>0</v>
      </c>
      <c r="S1068" s="143">
        <v>0</v>
      </c>
      <c r="T1068" s="144">
        <f t="shared" si="243"/>
        <v>0</v>
      </c>
      <c r="AR1068" s="145" t="s">
        <v>318</v>
      </c>
      <c r="AT1068" s="145" t="s">
        <v>313</v>
      </c>
      <c r="AU1068" s="145" t="s">
        <v>96</v>
      </c>
      <c r="AY1068" s="18" t="s">
        <v>311</v>
      </c>
      <c r="BE1068" s="146">
        <f t="shared" si="244"/>
        <v>0</v>
      </c>
      <c r="BF1068" s="146">
        <f t="shared" si="245"/>
        <v>0</v>
      </c>
      <c r="BG1068" s="146">
        <f t="shared" si="246"/>
        <v>0</v>
      </c>
      <c r="BH1068" s="146">
        <f t="shared" si="247"/>
        <v>0</v>
      </c>
      <c r="BI1068" s="146">
        <f t="shared" si="248"/>
        <v>0</v>
      </c>
      <c r="BJ1068" s="18" t="s">
        <v>88</v>
      </c>
      <c r="BK1068" s="146">
        <f t="shared" si="249"/>
        <v>0</v>
      </c>
      <c r="BL1068" s="18" t="s">
        <v>318</v>
      </c>
      <c r="BM1068" s="145" t="s">
        <v>9896</v>
      </c>
    </row>
    <row r="1069" spans="2:65" s="1" customFormat="1" ht="24.2" customHeight="1" x14ac:dyDescent="0.2">
      <c r="B1069" s="34"/>
      <c r="C1069" s="134" t="s">
        <v>9897</v>
      </c>
      <c r="D1069" s="134" t="s">
        <v>313</v>
      </c>
      <c r="E1069" s="135" t="s">
        <v>9898</v>
      </c>
      <c r="F1069" s="136" t="s">
        <v>9899</v>
      </c>
      <c r="G1069" s="137" t="s">
        <v>2033</v>
      </c>
      <c r="H1069" s="138">
        <v>2</v>
      </c>
      <c r="I1069" s="139"/>
      <c r="J1069" s="140">
        <f t="shared" si="240"/>
        <v>0</v>
      </c>
      <c r="K1069" s="136" t="s">
        <v>43</v>
      </c>
      <c r="L1069" s="34"/>
      <c r="M1069" s="141" t="s">
        <v>43</v>
      </c>
      <c r="N1069" s="142" t="s">
        <v>52</v>
      </c>
      <c r="P1069" s="143">
        <f t="shared" si="241"/>
        <v>0</v>
      </c>
      <c r="Q1069" s="143">
        <v>0</v>
      </c>
      <c r="R1069" s="143">
        <f t="shared" si="242"/>
        <v>0</v>
      </c>
      <c r="S1069" s="143">
        <v>0</v>
      </c>
      <c r="T1069" s="144">
        <f t="shared" si="243"/>
        <v>0</v>
      </c>
      <c r="AR1069" s="145" t="s">
        <v>318</v>
      </c>
      <c r="AT1069" s="145" t="s">
        <v>313</v>
      </c>
      <c r="AU1069" s="145" t="s">
        <v>96</v>
      </c>
      <c r="AY1069" s="18" t="s">
        <v>311</v>
      </c>
      <c r="BE1069" s="146">
        <f t="shared" si="244"/>
        <v>0</v>
      </c>
      <c r="BF1069" s="146">
        <f t="shared" si="245"/>
        <v>0</v>
      </c>
      <c r="BG1069" s="146">
        <f t="shared" si="246"/>
        <v>0</v>
      </c>
      <c r="BH1069" s="146">
        <f t="shared" si="247"/>
        <v>0</v>
      </c>
      <c r="BI1069" s="146">
        <f t="shared" si="248"/>
        <v>0</v>
      </c>
      <c r="BJ1069" s="18" t="s">
        <v>88</v>
      </c>
      <c r="BK1069" s="146">
        <f t="shared" si="249"/>
        <v>0</v>
      </c>
      <c r="BL1069" s="18" t="s">
        <v>318</v>
      </c>
      <c r="BM1069" s="145" t="s">
        <v>9900</v>
      </c>
    </row>
    <row r="1070" spans="2:65" s="1" customFormat="1" ht="19.5" x14ac:dyDescent="0.2">
      <c r="B1070" s="34"/>
      <c r="D1070" s="152" t="s">
        <v>668</v>
      </c>
      <c r="F1070" s="182" t="s">
        <v>9901</v>
      </c>
      <c r="I1070" s="149"/>
      <c r="L1070" s="34"/>
      <c r="M1070" s="150"/>
      <c r="T1070" s="55"/>
      <c r="AT1070" s="18" t="s">
        <v>668</v>
      </c>
      <c r="AU1070" s="18" t="s">
        <v>96</v>
      </c>
    </row>
    <row r="1071" spans="2:65" s="1" customFormat="1" ht="24.2" customHeight="1" x14ac:dyDescent="0.2">
      <c r="B1071" s="34"/>
      <c r="C1071" s="134" t="s">
        <v>8820</v>
      </c>
      <c r="D1071" s="134" t="s">
        <v>313</v>
      </c>
      <c r="E1071" s="135" t="s">
        <v>9902</v>
      </c>
      <c r="F1071" s="136" t="s">
        <v>9903</v>
      </c>
      <c r="G1071" s="137" t="s">
        <v>2033</v>
      </c>
      <c r="H1071" s="138">
        <v>5</v>
      </c>
      <c r="I1071" s="139"/>
      <c r="J1071" s="140">
        <f>ROUND(I1071*H1071,2)</f>
        <v>0</v>
      </c>
      <c r="K1071" s="136" t="s">
        <v>43</v>
      </c>
      <c r="L1071" s="34"/>
      <c r="M1071" s="141" t="s">
        <v>43</v>
      </c>
      <c r="N1071" s="142" t="s">
        <v>52</v>
      </c>
      <c r="P1071" s="143">
        <f>O1071*H1071</f>
        <v>0</v>
      </c>
      <c r="Q1071" s="143">
        <v>0</v>
      </c>
      <c r="R1071" s="143">
        <f>Q1071*H1071</f>
        <v>0</v>
      </c>
      <c r="S1071" s="143">
        <v>0</v>
      </c>
      <c r="T1071" s="144">
        <f>S1071*H1071</f>
        <v>0</v>
      </c>
      <c r="AR1071" s="145" t="s">
        <v>318</v>
      </c>
      <c r="AT1071" s="145" t="s">
        <v>313</v>
      </c>
      <c r="AU1071" s="145" t="s">
        <v>96</v>
      </c>
      <c r="AY1071" s="18" t="s">
        <v>311</v>
      </c>
      <c r="BE1071" s="146">
        <f>IF(N1071="základní",J1071,0)</f>
        <v>0</v>
      </c>
      <c r="BF1071" s="146">
        <f>IF(N1071="snížená",J1071,0)</f>
        <v>0</v>
      </c>
      <c r="BG1071" s="146">
        <f>IF(N1071="zákl. přenesená",J1071,0)</f>
        <v>0</v>
      </c>
      <c r="BH1071" s="146">
        <f>IF(N1071="sníž. přenesená",J1071,0)</f>
        <v>0</v>
      </c>
      <c r="BI1071" s="146">
        <f>IF(N1071="nulová",J1071,0)</f>
        <v>0</v>
      </c>
      <c r="BJ1071" s="18" t="s">
        <v>88</v>
      </c>
      <c r="BK1071" s="146">
        <f>ROUND(I1071*H1071,2)</f>
        <v>0</v>
      </c>
      <c r="BL1071" s="18" t="s">
        <v>318</v>
      </c>
      <c r="BM1071" s="145" t="s">
        <v>9904</v>
      </c>
    </row>
    <row r="1072" spans="2:65" s="1" customFormat="1" ht="19.5" x14ac:dyDescent="0.2">
      <c r="B1072" s="34"/>
      <c r="D1072" s="152" t="s">
        <v>668</v>
      </c>
      <c r="F1072" s="182" t="s">
        <v>9905</v>
      </c>
      <c r="I1072" s="149"/>
      <c r="L1072" s="34"/>
      <c r="M1072" s="150"/>
      <c r="T1072" s="55"/>
      <c r="AT1072" s="18" t="s">
        <v>668</v>
      </c>
      <c r="AU1072" s="18" t="s">
        <v>96</v>
      </c>
    </row>
    <row r="1073" spans="2:65" s="1" customFormat="1" ht="24.2" customHeight="1" x14ac:dyDescent="0.2">
      <c r="B1073" s="34"/>
      <c r="C1073" s="134" t="s">
        <v>9906</v>
      </c>
      <c r="D1073" s="134" t="s">
        <v>313</v>
      </c>
      <c r="E1073" s="135" t="s">
        <v>9907</v>
      </c>
      <c r="F1073" s="136" t="s">
        <v>8258</v>
      </c>
      <c r="G1073" s="137" t="s">
        <v>2033</v>
      </c>
      <c r="H1073" s="138">
        <v>15</v>
      </c>
      <c r="I1073" s="139"/>
      <c r="J1073" s="140">
        <f>ROUND(I1073*H1073,2)</f>
        <v>0</v>
      </c>
      <c r="K1073" s="136" t="s">
        <v>43</v>
      </c>
      <c r="L1073" s="34"/>
      <c r="M1073" s="141" t="s">
        <v>43</v>
      </c>
      <c r="N1073" s="142" t="s">
        <v>52</v>
      </c>
      <c r="P1073" s="143">
        <f>O1073*H1073</f>
        <v>0</v>
      </c>
      <c r="Q1073" s="143">
        <v>0</v>
      </c>
      <c r="R1073" s="143">
        <f>Q1073*H1073</f>
        <v>0</v>
      </c>
      <c r="S1073" s="143">
        <v>0</v>
      </c>
      <c r="T1073" s="144">
        <f>S1073*H1073</f>
        <v>0</v>
      </c>
      <c r="AR1073" s="145" t="s">
        <v>318</v>
      </c>
      <c r="AT1073" s="145" t="s">
        <v>313</v>
      </c>
      <c r="AU1073" s="145" t="s">
        <v>96</v>
      </c>
      <c r="AY1073" s="18" t="s">
        <v>311</v>
      </c>
      <c r="BE1073" s="146">
        <f>IF(N1073="základní",J1073,0)</f>
        <v>0</v>
      </c>
      <c r="BF1073" s="146">
        <f>IF(N1073="snížená",J1073,0)</f>
        <v>0</v>
      </c>
      <c r="BG1073" s="146">
        <f>IF(N1073="zákl. přenesená",J1073,0)</f>
        <v>0</v>
      </c>
      <c r="BH1073" s="146">
        <f>IF(N1073="sníž. přenesená",J1073,0)</f>
        <v>0</v>
      </c>
      <c r="BI1073" s="146">
        <f>IF(N1073="nulová",J1073,0)</f>
        <v>0</v>
      </c>
      <c r="BJ1073" s="18" t="s">
        <v>88</v>
      </c>
      <c r="BK1073" s="146">
        <f>ROUND(I1073*H1073,2)</f>
        <v>0</v>
      </c>
      <c r="BL1073" s="18" t="s">
        <v>318</v>
      </c>
      <c r="BM1073" s="145" t="s">
        <v>9908</v>
      </c>
    </row>
    <row r="1074" spans="2:65" s="1" customFormat="1" ht="19.5" x14ac:dyDescent="0.2">
      <c r="B1074" s="34"/>
      <c r="D1074" s="152" t="s">
        <v>668</v>
      </c>
      <c r="F1074" s="182" t="s">
        <v>9909</v>
      </c>
      <c r="I1074" s="149"/>
      <c r="L1074" s="34"/>
      <c r="M1074" s="150"/>
      <c r="T1074" s="55"/>
      <c r="AT1074" s="18" t="s">
        <v>668</v>
      </c>
      <c r="AU1074" s="18" t="s">
        <v>96</v>
      </c>
    </row>
    <row r="1075" spans="2:65" s="1" customFormat="1" ht="24.2" customHeight="1" x14ac:dyDescent="0.2">
      <c r="B1075" s="34"/>
      <c r="C1075" s="134" t="s">
        <v>8823</v>
      </c>
      <c r="D1075" s="134" t="s">
        <v>313</v>
      </c>
      <c r="E1075" s="135" t="s">
        <v>9910</v>
      </c>
      <c r="F1075" s="136" t="s">
        <v>8266</v>
      </c>
      <c r="G1075" s="137" t="s">
        <v>2033</v>
      </c>
      <c r="H1075" s="138">
        <v>1</v>
      </c>
      <c r="I1075" s="139"/>
      <c r="J1075" s="140">
        <f>ROUND(I1075*H1075,2)</f>
        <v>0</v>
      </c>
      <c r="K1075" s="136" t="s">
        <v>43</v>
      </c>
      <c r="L1075" s="34"/>
      <c r="M1075" s="141" t="s">
        <v>43</v>
      </c>
      <c r="N1075" s="142" t="s">
        <v>52</v>
      </c>
      <c r="P1075" s="143">
        <f>O1075*H1075</f>
        <v>0</v>
      </c>
      <c r="Q1075" s="143">
        <v>0</v>
      </c>
      <c r="R1075" s="143">
        <f>Q1075*H1075</f>
        <v>0</v>
      </c>
      <c r="S1075" s="143">
        <v>0</v>
      </c>
      <c r="T1075" s="144">
        <f>S1075*H1075</f>
        <v>0</v>
      </c>
      <c r="AR1075" s="145" t="s">
        <v>318</v>
      </c>
      <c r="AT1075" s="145" t="s">
        <v>313</v>
      </c>
      <c r="AU1075" s="145" t="s">
        <v>96</v>
      </c>
      <c r="AY1075" s="18" t="s">
        <v>311</v>
      </c>
      <c r="BE1075" s="146">
        <f>IF(N1075="základní",J1075,0)</f>
        <v>0</v>
      </c>
      <c r="BF1075" s="146">
        <f>IF(N1075="snížená",J1075,0)</f>
        <v>0</v>
      </c>
      <c r="BG1075" s="146">
        <f>IF(N1075="zákl. přenesená",J1075,0)</f>
        <v>0</v>
      </c>
      <c r="BH1075" s="146">
        <f>IF(N1075="sníž. přenesená",J1075,0)</f>
        <v>0</v>
      </c>
      <c r="BI1075" s="146">
        <f>IF(N1075="nulová",J1075,0)</f>
        <v>0</v>
      </c>
      <c r="BJ1075" s="18" t="s">
        <v>88</v>
      </c>
      <c r="BK1075" s="146">
        <f>ROUND(I1075*H1075,2)</f>
        <v>0</v>
      </c>
      <c r="BL1075" s="18" t="s">
        <v>318</v>
      </c>
      <c r="BM1075" s="145" t="s">
        <v>9911</v>
      </c>
    </row>
    <row r="1076" spans="2:65" s="1" customFormat="1" ht="19.5" x14ac:dyDescent="0.2">
      <c r="B1076" s="34"/>
      <c r="D1076" s="152" t="s">
        <v>668</v>
      </c>
      <c r="F1076" s="182" t="s">
        <v>9912</v>
      </c>
      <c r="I1076" s="149"/>
      <c r="L1076" s="34"/>
      <c r="M1076" s="150"/>
      <c r="T1076" s="55"/>
      <c r="AT1076" s="18" t="s">
        <v>668</v>
      </c>
      <c r="AU1076" s="18" t="s">
        <v>96</v>
      </c>
    </row>
    <row r="1077" spans="2:65" s="1" customFormat="1" ht="24.2" customHeight="1" x14ac:dyDescent="0.2">
      <c r="B1077" s="34"/>
      <c r="C1077" s="134" t="s">
        <v>9913</v>
      </c>
      <c r="D1077" s="134" t="s">
        <v>313</v>
      </c>
      <c r="E1077" s="135" t="s">
        <v>9914</v>
      </c>
      <c r="F1077" s="136" t="s">
        <v>8266</v>
      </c>
      <c r="G1077" s="137" t="s">
        <v>2033</v>
      </c>
      <c r="H1077" s="138">
        <v>3</v>
      </c>
      <c r="I1077" s="139"/>
      <c r="J1077" s="140">
        <f>ROUND(I1077*H1077,2)</f>
        <v>0</v>
      </c>
      <c r="K1077" s="136" t="s">
        <v>43</v>
      </c>
      <c r="L1077" s="34"/>
      <c r="M1077" s="141" t="s">
        <v>43</v>
      </c>
      <c r="N1077" s="142" t="s">
        <v>52</v>
      </c>
      <c r="P1077" s="143">
        <f>O1077*H1077</f>
        <v>0</v>
      </c>
      <c r="Q1077" s="143">
        <v>0</v>
      </c>
      <c r="R1077" s="143">
        <f>Q1077*H1077</f>
        <v>0</v>
      </c>
      <c r="S1077" s="143">
        <v>0</v>
      </c>
      <c r="T1077" s="144">
        <f>S1077*H1077</f>
        <v>0</v>
      </c>
      <c r="AR1077" s="145" t="s">
        <v>318</v>
      </c>
      <c r="AT1077" s="145" t="s">
        <v>313</v>
      </c>
      <c r="AU1077" s="145" t="s">
        <v>96</v>
      </c>
      <c r="AY1077" s="18" t="s">
        <v>311</v>
      </c>
      <c r="BE1077" s="146">
        <f>IF(N1077="základní",J1077,0)</f>
        <v>0</v>
      </c>
      <c r="BF1077" s="146">
        <f>IF(N1077="snížená",J1077,0)</f>
        <v>0</v>
      </c>
      <c r="BG1077" s="146">
        <f>IF(N1077="zákl. přenesená",J1077,0)</f>
        <v>0</v>
      </c>
      <c r="BH1077" s="146">
        <f>IF(N1077="sníž. přenesená",J1077,0)</f>
        <v>0</v>
      </c>
      <c r="BI1077" s="146">
        <f>IF(N1077="nulová",J1077,0)</f>
        <v>0</v>
      </c>
      <c r="BJ1077" s="18" t="s">
        <v>88</v>
      </c>
      <c r="BK1077" s="146">
        <f>ROUND(I1077*H1077,2)</f>
        <v>0</v>
      </c>
      <c r="BL1077" s="18" t="s">
        <v>318</v>
      </c>
      <c r="BM1077" s="145" t="s">
        <v>9915</v>
      </c>
    </row>
    <row r="1078" spans="2:65" s="1" customFormat="1" ht="19.5" x14ac:dyDescent="0.2">
      <c r="B1078" s="34"/>
      <c r="D1078" s="152" t="s">
        <v>668</v>
      </c>
      <c r="F1078" s="182" t="s">
        <v>9916</v>
      </c>
      <c r="I1078" s="149"/>
      <c r="L1078" s="34"/>
      <c r="M1078" s="150"/>
      <c r="T1078" s="55"/>
      <c r="AT1078" s="18" t="s">
        <v>668</v>
      </c>
      <c r="AU1078" s="18" t="s">
        <v>96</v>
      </c>
    </row>
    <row r="1079" spans="2:65" s="1" customFormat="1" ht="24.2" customHeight="1" x14ac:dyDescent="0.2">
      <c r="B1079" s="34"/>
      <c r="C1079" s="134" t="s">
        <v>8825</v>
      </c>
      <c r="D1079" s="134" t="s">
        <v>313</v>
      </c>
      <c r="E1079" s="135" t="s">
        <v>9917</v>
      </c>
      <c r="F1079" s="136" t="s">
        <v>9918</v>
      </c>
      <c r="G1079" s="137" t="s">
        <v>2033</v>
      </c>
      <c r="H1079" s="138">
        <v>10</v>
      </c>
      <c r="I1079" s="139"/>
      <c r="J1079" s="140">
        <f>ROUND(I1079*H1079,2)</f>
        <v>0</v>
      </c>
      <c r="K1079" s="136" t="s">
        <v>43</v>
      </c>
      <c r="L1079" s="34"/>
      <c r="M1079" s="141" t="s">
        <v>43</v>
      </c>
      <c r="N1079" s="142" t="s">
        <v>52</v>
      </c>
      <c r="P1079" s="143">
        <f>O1079*H1079</f>
        <v>0</v>
      </c>
      <c r="Q1079" s="143">
        <v>0</v>
      </c>
      <c r="R1079" s="143">
        <f>Q1079*H1079</f>
        <v>0</v>
      </c>
      <c r="S1079" s="143">
        <v>0</v>
      </c>
      <c r="T1079" s="144">
        <f>S1079*H1079</f>
        <v>0</v>
      </c>
      <c r="AR1079" s="145" t="s">
        <v>318</v>
      </c>
      <c r="AT1079" s="145" t="s">
        <v>313</v>
      </c>
      <c r="AU1079" s="145" t="s">
        <v>96</v>
      </c>
      <c r="AY1079" s="18" t="s">
        <v>311</v>
      </c>
      <c r="BE1079" s="146">
        <f>IF(N1079="základní",J1079,0)</f>
        <v>0</v>
      </c>
      <c r="BF1079" s="146">
        <f>IF(N1079="snížená",J1079,0)</f>
        <v>0</v>
      </c>
      <c r="BG1079" s="146">
        <f>IF(N1079="zákl. přenesená",J1079,0)</f>
        <v>0</v>
      </c>
      <c r="BH1079" s="146">
        <f>IF(N1079="sníž. přenesená",J1079,0)</f>
        <v>0</v>
      </c>
      <c r="BI1079" s="146">
        <f>IF(N1079="nulová",J1079,0)</f>
        <v>0</v>
      </c>
      <c r="BJ1079" s="18" t="s">
        <v>88</v>
      </c>
      <c r="BK1079" s="146">
        <f>ROUND(I1079*H1079,2)</f>
        <v>0</v>
      </c>
      <c r="BL1079" s="18" t="s">
        <v>318</v>
      </c>
      <c r="BM1079" s="145" t="s">
        <v>9919</v>
      </c>
    </row>
    <row r="1080" spans="2:65" s="1" customFormat="1" ht="19.5" x14ac:dyDescent="0.2">
      <c r="B1080" s="34"/>
      <c r="D1080" s="152" t="s">
        <v>668</v>
      </c>
      <c r="F1080" s="182" t="s">
        <v>9920</v>
      </c>
      <c r="I1080" s="149"/>
      <c r="L1080" s="34"/>
      <c r="M1080" s="150"/>
      <c r="T1080" s="55"/>
      <c r="AT1080" s="18" t="s">
        <v>668</v>
      </c>
      <c r="AU1080" s="18" t="s">
        <v>96</v>
      </c>
    </row>
    <row r="1081" spans="2:65" s="1" customFormat="1" ht="24.2" customHeight="1" x14ac:dyDescent="0.2">
      <c r="B1081" s="34"/>
      <c r="C1081" s="134" t="s">
        <v>9921</v>
      </c>
      <c r="D1081" s="134" t="s">
        <v>313</v>
      </c>
      <c r="E1081" s="135" t="s">
        <v>9922</v>
      </c>
      <c r="F1081" s="136" t="s">
        <v>9923</v>
      </c>
      <c r="G1081" s="137" t="s">
        <v>2033</v>
      </c>
      <c r="H1081" s="138">
        <v>1</v>
      </c>
      <c r="I1081" s="139"/>
      <c r="J1081" s="140">
        <f>ROUND(I1081*H1081,2)</f>
        <v>0</v>
      </c>
      <c r="K1081" s="136" t="s">
        <v>43</v>
      </c>
      <c r="L1081" s="34"/>
      <c r="M1081" s="141" t="s">
        <v>43</v>
      </c>
      <c r="N1081" s="142" t="s">
        <v>52</v>
      </c>
      <c r="P1081" s="143">
        <f>O1081*H1081</f>
        <v>0</v>
      </c>
      <c r="Q1081" s="143">
        <v>0</v>
      </c>
      <c r="R1081" s="143">
        <f>Q1081*H1081</f>
        <v>0</v>
      </c>
      <c r="S1081" s="143">
        <v>0</v>
      </c>
      <c r="T1081" s="144">
        <f>S1081*H1081</f>
        <v>0</v>
      </c>
      <c r="AR1081" s="145" t="s">
        <v>318</v>
      </c>
      <c r="AT1081" s="145" t="s">
        <v>313</v>
      </c>
      <c r="AU1081" s="145" t="s">
        <v>96</v>
      </c>
      <c r="AY1081" s="18" t="s">
        <v>311</v>
      </c>
      <c r="BE1081" s="146">
        <f>IF(N1081="základní",J1081,0)</f>
        <v>0</v>
      </c>
      <c r="BF1081" s="146">
        <f>IF(N1081="snížená",J1081,0)</f>
        <v>0</v>
      </c>
      <c r="BG1081" s="146">
        <f>IF(N1081="zákl. přenesená",J1081,0)</f>
        <v>0</v>
      </c>
      <c r="BH1081" s="146">
        <f>IF(N1081="sníž. přenesená",J1081,0)</f>
        <v>0</v>
      </c>
      <c r="BI1081" s="146">
        <f>IF(N1081="nulová",J1081,0)</f>
        <v>0</v>
      </c>
      <c r="BJ1081" s="18" t="s">
        <v>88</v>
      </c>
      <c r="BK1081" s="146">
        <f>ROUND(I1081*H1081,2)</f>
        <v>0</v>
      </c>
      <c r="BL1081" s="18" t="s">
        <v>318</v>
      </c>
      <c r="BM1081" s="145" t="s">
        <v>9924</v>
      </c>
    </row>
    <row r="1082" spans="2:65" s="1" customFormat="1" ht="24.2" customHeight="1" x14ac:dyDescent="0.2">
      <c r="B1082" s="34"/>
      <c r="C1082" s="134" t="s">
        <v>8828</v>
      </c>
      <c r="D1082" s="134" t="s">
        <v>313</v>
      </c>
      <c r="E1082" s="135" t="s">
        <v>9925</v>
      </c>
      <c r="F1082" s="136" t="s">
        <v>8163</v>
      </c>
      <c r="G1082" s="137" t="s">
        <v>2033</v>
      </c>
      <c r="H1082" s="138">
        <v>1</v>
      </c>
      <c r="I1082" s="139"/>
      <c r="J1082" s="140">
        <f>ROUND(I1082*H1082,2)</f>
        <v>0</v>
      </c>
      <c r="K1082" s="136" t="s">
        <v>43</v>
      </c>
      <c r="L1082" s="34"/>
      <c r="M1082" s="141" t="s">
        <v>43</v>
      </c>
      <c r="N1082" s="142" t="s">
        <v>52</v>
      </c>
      <c r="P1082" s="143">
        <f>O1082*H1082</f>
        <v>0</v>
      </c>
      <c r="Q1082" s="143">
        <v>0</v>
      </c>
      <c r="R1082" s="143">
        <f>Q1082*H1082</f>
        <v>0</v>
      </c>
      <c r="S1082" s="143">
        <v>0</v>
      </c>
      <c r="T1082" s="144">
        <f>S1082*H1082</f>
        <v>0</v>
      </c>
      <c r="AR1082" s="145" t="s">
        <v>318</v>
      </c>
      <c r="AT1082" s="145" t="s">
        <v>313</v>
      </c>
      <c r="AU1082" s="145" t="s">
        <v>96</v>
      </c>
      <c r="AY1082" s="18" t="s">
        <v>311</v>
      </c>
      <c r="BE1082" s="146">
        <f>IF(N1082="základní",J1082,0)</f>
        <v>0</v>
      </c>
      <c r="BF1082" s="146">
        <f>IF(N1082="snížená",J1082,0)</f>
        <v>0</v>
      </c>
      <c r="BG1082" s="146">
        <f>IF(N1082="zákl. přenesená",J1082,0)</f>
        <v>0</v>
      </c>
      <c r="BH1082" s="146">
        <f>IF(N1082="sníž. přenesená",J1082,0)</f>
        <v>0</v>
      </c>
      <c r="BI1082" s="146">
        <f>IF(N1082="nulová",J1082,0)</f>
        <v>0</v>
      </c>
      <c r="BJ1082" s="18" t="s">
        <v>88</v>
      </c>
      <c r="BK1082" s="146">
        <f>ROUND(I1082*H1082,2)</f>
        <v>0</v>
      </c>
      <c r="BL1082" s="18" t="s">
        <v>318</v>
      </c>
      <c r="BM1082" s="145" t="s">
        <v>9926</v>
      </c>
    </row>
    <row r="1083" spans="2:65" s="11" customFormat="1" ht="20.85" customHeight="1" x14ac:dyDescent="0.2">
      <c r="B1083" s="122"/>
      <c r="D1083" s="123" t="s">
        <v>80</v>
      </c>
      <c r="E1083" s="132" t="s">
        <v>9927</v>
      </c>
      <c r="F1083" s="132" t="s">
        <v>9928</v>
      </c>
      <c r="I1083" s="125"/>
      <c r="J1083" s="133">
        <f>BK1083</f>
        <v>0</v>
      </c>
      <c r="L1083" s="122"/>
      <c r="M1083" s="127"/>
      <c r="P1083" s="128">
        <f>SUM(P1084:P1091)</f>
        <v>0</v>
      </c>
      <c r="R1083" s="128">
        <f>SUM(R1084:R1091)</f>
        <v>0</v>
      </c>
      <c r="T1083" s="129">
        <f>SUM(T1084:T1091)</f>
        <v>0</v>
      </c>
      <c r="AR1083" s="123" t="s">
        <v>88</v>
      </c>
      <c r="AT1083" s="130" t="s">
        <v>80</v>
      </c>
      <c r="AU1083" s="130" t="s">
        <v>90</v>
      </c>
      <c r="AY1083" s="123" t="s">
        <v>311</v>
      </c>
      <c r="BK1083" s="131">
        <f>SUM(BK1084:BK1091)</f>
        <v>0</v>
      </c>
    </row>
    <row r="1084" spans="2:65" s="1" customFormat="1" ht="16.5" customHeight="1" x14ac:dyDescent="0.2">
      <c r="B1084" s="34"/>
      <c r="C1084" s="134" t="s">
        <v>9929</v>
      </c>
      <c r="D1084" s="134" t="s">
        <v>313</v>
      </c>
      <c r="E1084" s="135" t="s">
        <v>9930</v>
      </c>
      <c r="F1084" s="136" t="s">
        <v>9931</v>
      </c>
      <c r="G1084" s="137" t="s">
        <v>2199</v>
      </c>
      <c r="H1084" s="138">
        <v>10</v>
      </c>
      <c r="I1084" s="139"/>
      <c r="J1084" s="140">
        <f t="shared" ref="J1084:J1090" si="250">ROUND(I1084*H1084,2)</f>
        <v>0</v>
      </c>
      <c r="K1084" s="136" t="s">
        <v>43</v>
      </c>
      <c r="L1084" s="34"/>
      <c r="M1084" s="141" t="s">
        <v>43</v>
      </c>
      <c r="N1084" s="142" t="s">
        <v>52</v>
      </c>
      <c r="P1084" s="143">
        <f t="shared" ref="P1084:P1090" si="251">O1084*H1084</f>
        <v>0</v>
      </c>
      <c r="Q1084" s="143">
        <v>0</v>
      </c>
      <c r="R1084" s="143">
        <f t="shared" ref="R1084:R1090" si="252">Q1084*H1084</f>
        <v>0</v>
      </c>
      <c r="S1084" s="143">
        <v>0</v>
      </c>
      <c r="T1084" s="144">
        <f t="shared" ref="T1084:T1090" si="253">S1084*H1084</f>
        <v>0</v>
      </c>
      <c r="AR1084" s="145" t="s">
        <v>318</v>
      </c>
      <c r="AT1084" s="145" t="s">
        <v>313</v>
      </c>
      <c r="AU1084" s="145" t="s">
        <v>96</v>
      </c>
      <c r="AY1084" s="18" t="s">
        <v>311</v>
      </c>
      <c r="BE1084" s="146">
        <f t="shared" ref="BE1084:BE1090" si="254">IF(N1084="základní",J1084,0)</f>
        <v>0</v>
      </c>
      <c r="BF1084" s="146">
        <f t="shared" ref="BF1084:BF1090" si="255">IF(N1084="snížená",J1084,0)</f>
        <v>0</v>
      </c>
      <c r="BG1084" s="146">
        <f t="shared" ref="BG1084:BG1090" si="256">IF(N1084="zákl. přenesená",J1084,0)</f>
        <v>0</v>
      </c>
      <c r="BH1084" s="146">
        <f t="shared" ref="BH1084:BH1090" si="257">IF(N1084="sníž. přenesená",J1084,0)</f>
        <v>0</v>
      </c>
      <c r="BI1084" s="146">
        <f t="shared" ref="BI1084:BI1090" si="258">IF(N1084="nulová",J1084,0)</f>
        <v>0</v>
      </c>
      <c r="BJ1084" s="18" t="s">
        <v>88</v>
      </c>
      <c r="BK1084" s="146">
        <f t="shared" ref="BK1084:BK1090" si="259">ROUND(I1084*H1084,2)</f>
        <v>0</v>
      </c>
      <c r="BL1084" s="18" t="s">
        <v>318</v>
      </c>
      <c r="BM1084" s="145" t="s">
        <v>9932</v>
      </c>
    </row>
    <row r="1085" spans="2:65" s="1" customFormat="1" ht="16.5" customHeight="1" x14ac:dyDescent="0.2">
      <c r="B1085" s="34"/>
      <c r="C1085" s="134" t="s">
        <v>8831</v>
      </c>
      <c r="D1085" s="134" t="s">
        <v>313</v>
      </c>
      <c r="E1085" s="135" t="s">
        <v>9933</v>
      </c>
      <c r="F1085" s="136" t="s">
        <v>9934</v>
      </c>
      <c r="G1085" s="137" t="s">
        <v>2109</v>
      </c>
      <c r="H1085" s="138">
        <v>2</v>
      </c>
      <c r="I1085" s="139"/>
      <c r="J1085" s="140">
        <f t="shared" si="250"/>
        <v>0</v>
      </c>
      <c r="K1085" s="136" t="s">
        <v>43</v>
      </c>
      <c r="L1085" s="34"/>
      <c r="M1085" s="141" t="s">
        <v>43</v>
      </c>
      <c r="N1085" s="142" t="s">
        <v>52</v>
      </c>
      <c r="P1085" s="143">
        <f t="shared" si="251"/>
        <v>0</v>
      </c>
      <c r="Q1085" s="143">
        <v>0</v>
      </c>
      <c r="R1085" s="143">
        <f t="shared" si="252"/>
        <v>0</v>
      </c>
      <c r="S1085" s="143">
        <v>0</v>
      </c>
      <c r="T1085" s="144">
        <f t="shared" si="253"/>
        <v>0</v>
      </c>
      <c r="AR1085" s="145" t="s">
        <v>318</v>
      </c>
      <c r="AT1085" s="145" t="s">
        <v>313</v>
      </c>
      <c r="AU1085" s="145" t="s">
        <v>96</v>
      </c>
      <c r="AY1085" s="18" t="s">
        <v>311</v>
      </c>
      <c r="BE1085" s="146">
        <f t="shared" si="254"/>
        <v>0</v>
      </c>
      <c r="BF1085" s="146">
        <f t="shared" si="255"/>
        <v>0</v>
      </c>
      <c r="BG1085" s="146">
        <f t="shared" si="256"/>
        <v>0</v>
      </c>
      <c r="BH1085" s="146">
        <f t="shared" si="257"/>
        <v>0</v>
      </c>
      <c r="BI1085" s="146">
        <f t="shared" si="258"/>
        <v>0</v>
      </c>
      <c r="BJ1085" s="18" t="s">
        <v>88</v>
      </c>
      <c r="BK1085" s="146">
        <f t="shared" si="259"/>
        <v>0</v>
      </c>
      <c r="BL1085" s="18" t="s">
        <v>318</v>
      </c>
      <c r="BM1085" s="145" t="s">
        <v>9935</v>
      </c>
    </row>
    <row r="1086" spans="2:65" s="1" customFormat="1" ht="24.2" customHeight="1" x14ac:dyDescent="0.2">
      <c r="B1086" s="34"/>
      <c r="C1086" s="134" t="s">
        <v>9936</v>
      </c>
      <c r="D1086" s="134" t="s">
        <v>313</v>
      </c>
      <c r="E1086" s="135" t="s">
        <v>9937</v>
      </c>
      <c r="F1086" s="136" t="s">
        <v>9938</v>
      </c>
      <c r="G1086" s="137" t="s">
        <v>2033</v>
      </c>
      <c r="H1086" s="138">
        <v>2</v>
      </c>
      <c r="I1086" s="139"/>
      <c r="J1086" s="140">
        <f t="shared" si="250"/>
        <v>0</v>
      </c>
      <c r="K1086" s="136" t="s">
        <v>43</v>
      </c>
      <c r="L1086" s="34"/>
      <c r="M1086" s="141" t="s">
        <v>43</v>
      </c>
      <c r="N1086" s="142" t="s">
        <v>52</v>
      </c>
      <c r="P1086" s="143">
        <f t="shared" si="251"/>
        <v>0</v>
      </c>
      <c r="Q1086" s="143">
        <v>0</v>
      </c>
      <c r="R1086" s="143">
        <f t="shared" si="252"/>
        <v>0</v>
      </c>
      <c r="S1086" s="143">
        <v>0</v>
      </c>
      <c r="T1086" s="144">
        <f t="shared" si="253"/>
        <v>0</v>
      </c>
      <c r="AR1086" s="145" t="s">
        <v>318</v>
      </c>
      <c r="AT1086" s="145" t="s">
        <v>313</v>
      </c>
      <c r="AU1086" s="145" t="s">
        <v>96</v>
      </c>
      <c r="AY1086" s="18" t="s">
        <v>311</v>
      </c>
      <c r="BE1086" s="146">
        <f t="shared" si="254"/>
        <v>0</v>
      </c>
      <c r="BF1086" s="146">
        <f t="shared" si="255"/>
        <v>0</v>
      </c>
      <c r="BG1086" s="146">
        <f t="shared" si="256"/>
        <v>0</v>
      </c>
      <c r="BH1086" s="146">
        <f t="shared" si="257"/>
        <v>0</v>
      </c>
      <c r="BI1086" s="146">
        <f t="shared" si="258"/>
        <v>0</v>
      </c>
      <c r="BJ1086" s="18" t="s">
        <v>88</v>
      </c>
      <c r="BK1086" s="146">
        <f t="shared" si="259"/>
        <v>0</v>
      </c>
      <c r="BL1086" s="18" t="s">
        <v>318</v>
      </c>
      <c r="BM1086" s="145" t="s">
        <v>9939</v>
      </c>
    </row>
    <row r="1087" spans="2:65" s="1" customFormat="1" ht="24.2" customHeight="1" x14ac:dyDescent="0.2">
      <c r="B1087" s="34"/>
      <c r="C1087" s="134" t="s">
        <v>8834</v>
      </c>
      <c r="D1087" s="134" t="s">
        <v>313</v>
      </c>
      <c r="E1087" s="135" t="s">
        <v>9940</v>
      </c>
      <c r="F1087" s="136" t="s">
        <v>8424</v>
      </c>
      <c r="G1087" s="137" t="s">
        <v>2033</v>
      </c>
      <c r="H1087" s="138">
        <v>2</v>
      </c>
      <c r="I1087" s="139"/>
      <c r="J1087" s="140">
        <f t="shared" si="250"/>
        <v>0</v>
      </c>
      <c r="K1087" s="136" t="s">
        <v>43</v>
      </c>
      <c r="L1087" s="34"/>
      <c r="M1087" s="141" t="s">
        <v>43</v>
      </c>
      <c r="N1087" s="142" t="s">
        <v>52</v>
      </c>
      <c r="P1087" s="143">
        <f t="shared" si="251"/>
        <v>0</v>
      </c>
      <c r="Q1087" s="143">
        <v>0</v>
      </c>
      <c r="R1087" s="143">
        <f t="shared" si="252"/>
        <v>0</v>
      </c>
      <c r="S1087" s="143">
        <v>0</v>
      </c>
      <c r="T1087" s="144">
        <f t="shared" si="253"/>
        <v>0</v>
      </c>
      <c r="AR1087" s="145" t="s">
        <v>318</v>
      </c>
      <c r="AT1087" s="145" t="s">
        <v>313</v>
      </c>
      <c r="AU1087" s="145" t="s">
        <v>96</v>
      </c>
      <c r="AY1087" s="18" t="s">
        <v>311</v>
      </c>
      <c r="BE1087" s="146">
        <f t="shared" si="254"/>
        <v>0</v>
      </c>
      <c r="BF1087" s="146">
        <f t="shared" si="255"/>
        <v>0</v>
      </c>
      <c r="BG1087" s="146">
        <f t="shared" si="256"/>
        <v>0</v>
      </c>
      <c r="BH1087" s="146">
        <f t="shared" si="257"/>
        <v>0</v>
      </c>
      <c r="BI1087" s="146">
        <f t="shared" si="258"/>
        <v>0</v>
      </c>
      <c r="BJ1087" s="18" t="s">
        <v>88</v>
      </c>
      <c r="BK1087" s="146">
        <f t="shared" si="259"/>
        <v>0</v>
      </c>
      <c r="BL1087" s="18" t="s">
        <v>318</v>
      </c>
      <c r="BM1087" s="145" t="s">
        <v>9941</v>
      </c>
    </row>
    <row r="1088" spans="2:65" s="1" customFormat="1" ht="24.2" customHeight="1" x14ac:dyDescent="0.2">
      <c r="B1088" s="34"/>
      <c r="C1088" s="134" t="s">
        <v>9942</v>
      </c>
      <c r="D1088" s="134" t="s">
        <v>313</v>
      </c>
      <c r="E1088" s="135" t="s">
        <v>9943</v>
      </c>
      <c r="F1088" s="136" t="s">
        <v>9944</v>
      </c>
      <c r="G1088" s="137" t="s">
        <v>2033</v>
      </c>
      <c r="H1088" s="138">
        <v>2</v>
      </c>
      <c r="I1088" s="139"/>
      <c r="J1088" s="140">
        <f t="shared" si="250"/>
        <v>0</v>
      </c>
      <c r="K1088" s="136" t="s">
        <v>43</v>
      </c>
      <c r="L1088" s="34"/>
      <c r="M1088" s="141" t="s">
        <v>43</v>
      </c>
      <c r="N1088" s="142" t="s">
        <v>52</v>
      </c>
      <c r="P1088" s="143">
        <f t="shared" si="251"/>
        <v>0</v>
      </c>
      <c r="Q1088" s="143">
        <v>0</v>
      </c>
      <c r="R1088" s="143">
        <f t="shared" si="252"/>
        <v>0</v>
      </c>
      <c r="S1088" s="143">
        <v>0</v>
      </c>
      <c r="T1088" s="144">
        <f t="shared" si="253"/>
        <v>0</v>
      </c>
      <c r="AR1088" s="145" t="s">
        <v>318</v>
      </c>
      <c r="AT1088" s="145" t="s">
        <v>313</v>
      </c>
      <c r="AU1088" s="145" t="s">
        <v>96</v>
      </c>
      <c r="AY1088" s="18" t="s">
        <v>311</v>
      </c>
      <c r="BE1088" s="146">
        <f t="shared" si="254"/>
        <v>0</v>
      </c>
      <c r="BF1088" s="146">
        <f t="shared" si="255"/>
        <v>0</v>
      </c>
      <c r="BG1088" s="146">
        <f t="shared" si="256"/>
        <v>0</v>
      </c>
      <c r="BH1088" s="146">
        <f t="shared" si="257"/>
        <v>0</v>
      </c>
      <c r="BI1088" s="146">
        <f t="shared" si="258"/>
        <v>0</v>
      </c>
      <c r="BJ1088" s="18" t="s">
        <v>88</v>
      </c>
      <c r="BK1088" s="146">
        <f t="shared" si="259"/>
        <v>0</v>
      </c>
      <c r="BL1088" s="18" t="s">
        <v>318</v>
      </c>
      <c r="BM1088" s="145" t="s">
        <v>9945</v>
      </c>
    </row>
    <row r="1089" spans="2:65" s="1" customFormat="1" ht="37.9" customHeight="1" x14ac:dyDescent="0.2">
      <c r="B1089" s="34"/>
      <c r="C1089" s="134" t="s">
        <v>8837</v>
      </c>
      <c r="D1089" s="134" t="s">
        <v>313</v>
      </c>
      <c r="E1089" s="135" t="s">
        <v>9946</v>
      </c>
      <c r="F1089" s="136" t="s">
        <v>9947</v>
      </c>
      <c r="G1089" s="137" t="s">
        <v>2033</v>
      </c>
      <c r="H1089" s="138">
        <v>1</v>
      </c>
      <c r="I1089" s="139"/>
      <c r="J1089" s="140">
        <f t="shared" si="250"/>
        <v>0</v>
      </c>
      <c r="K1089" s="136" t="s">
        <v>43</v>
      </c>
      <c r="L1089" s="34"/>
      <c r="M1089" s="141" t="s">
        <v>43</v>
      </c>
      <c r="N1089" s="142" t="s">
        <v>52</v>
      </c>
      <c r="P1089" s="143">
        <f t="shared" si="251"/>
        <v>0</v>
      </c>
      <c r="Q1089" s="143">
        <v>0</v>
      </c>
      <c r="R1089" s="143">
        <f t="shared" si="252"/>
        <v>0</v>
      </c>
      <c r="S1089" s="143">
        <v>0</v>
      </c>
      <c r="T1089" s="144">
        <f t="shared" si="253"/>
        <v>0</v>
      </c>
      <c r="AR1089" s="145" t="s">
        <v>318</v>
      </c>
      <c r="AT1089" s="145" t="s">
        <v>313</v>
      </c>
      <c r="AU1089" s="145" t="s">
        <v>96</v>
      </c>
      <c r="AY1089" s="18" t="s">
        <v>311</v>
      </c>
      <c r="BE1089" s="146">
        <f t="shared" si="254"/>
        <v>0</v>
      </c>
      <c r="BF1089" s="146">
        <f t="shared" si="255"/>
        <v>0</v>
      </c>
      <c r="BG1089" s="146">
        <f t="shared" si="256"/>
        <v>0</v>
      </c>
      <c r="BH1089" s="146">
        <f t="shared" si="257"/>
        <v>0</v>
      </c>
      <c r="BI1089" s="146">
        <f t="shared" si="258"/>
        <v>0</v>
      </c>
      <c r="BJ1089" s="18" t="s">
        <v>88</v>
      </c>
      <c r="BK1089" s="146">
        <f t="shared" si="259"/>
        <v>0</v>
      </c>
      <c r="BL1089" s="18" t="s">
        <v>318</v>
      </c>
      <c r="BM1089" s="145" t="s">
        <v>9948</v>
      </c>
    </row>
    <row r="1090" spans="2:65" s="1" customFormat="1" ht="24.2" customHeight="1" x14ac:dyDescent="0.2">
      <c r="B1090" s="34"/>
      <c r="C1090" s="134" t="s">
        <v>9949</v>
      </c>
      <c r="D1090" s="134" t="s">
        <v>313</v>
      </c>
      <c r="E1090" s="135" t="s">
        <v>9950</v>
      </c>
      <c r="F1090" s="136" t="s">
        <v>9951</v>
      </c>
      <c r="G1090" s="137" t="s">
        <v>2033</v>
      </c>
      <c r="H1090" s="138">
        <v>2</v>
      </c>
      <c r="I1090" s="139"/>
      <c r="J1090" s="140">
        <f t="shared" si="250"/>
        <v>0</v>
      </c>
      <c r="K1090" s="136" t="s">
        <v>43</v>
      </c>
      <c r="L1090" s="34"/>
      <c r="M1090" s="141" t="s">
        <v>43</v>
      </c>
      <c r="N1090" s="142" t="s">
        <v>52</v>
      </c>
      <c r="P1090" s="143">
        <f t="shared" si="251"/>
        <v>0</v>
      </c>
      <c r="Q1090" s="143">
        <v>0</v>
      </c>
      <c r="R1090" s="143">
        <f t="shared" si="252"/>
        <v>0</v>
      </c>
      <c r="S1090" s="143">
        <v>0</v>
      </c>
      <c r="T1090" s="144">
        <f t="shared" si="253"/>
        <v>0</v>
      </c>
      <c r="AR1090" s="145" t="s">
        <v>318</v>
      </c>
      <c r="AT1090" s="145" t="s">
        <v>313</v>
      </c>
      <c r="AU1090" s="145" t="s">
        <v>96</v>
      </c>
      <c r="AY1090" s="18" t="s">
        <v>311</v>
      </c>
      <c r="BE1090" s="146">
        <f t="shared" si="254"/>
        <v>0</v>
      </c>
      <c r="BF1090" s="146">
        <f t="shared" si="255"/>
        <v>0</v>
      </c>
      <c r="BG1090" s="146">
        <f t="shared" si="256"/>
        <v>0</v>
      </c>
      <c r="BH1090" s="146">
        <f t="shared" si="257"/>
        <v>0</v>
      </c>
      <c r="BI1090" s="146">
        <f t="shared" si="258"/>
        <v>0</v>
      </c>
      <c r="BJ1090" s="18" t="s">
        <v>88</v>
      </c>
      <c r="BK1090" s="146">
        <f t="shared" si="259"/>
        <v>0</v>
      </c>
      <c r="BL1090" s="18" t="s">
        <v>318</v>
      </c>
      <c r="BM1090" s="145" t="s">
        <v>9952</v>
      </c>
    </row>
    <row r="1091" spans="2:65" s="1" customFormat="1" ht="19.5" x14ac:dyDescent="0.2">
      <c r="B1091" s="34"/>
      <c r="D1091" s="152" t="s">
        <v>668</v>
      </c>
      <c r="F1091" s="182" t="s">
        <v>9953</v>
      </c>
      <c r="I1091" s="149"/>
      <c r="L1091" s="34"/>
      <c r="M1091" s="150"/>
      <c r="T1091" s="55"/>
      <c r="AT1091" s="18" t="s">
        <v>668</v>
      </c>
      <c r="AU1091" s="18" t="s">
        <v>96</v>
      </c>
    </row>
    <row r="1092" spans="2:65" s="11" customFormat="1" ht="20.85" customHeight="1" x14ac:dyDescent="0.2">
      <c r="B1092" s="122"/>
      <c r="D1092" s="123" t="s">
        <v>80</v>
      </c>
      <c r="E1092" s="132" t="s">
        <v>8387</v>
      </c>
      <c r="F1092" s="132" t="s">
        <v>8388</v>
      </c>
      <c r="I1092" s="125"/>
      <c r="J1092" s="133">
        <f>BK1092</f>
        <v>0</v>
      </c>
      <c r="L1092" s="122"/>
      <c r="M1092" s="127"/>
      <c r="P1092" s="128">
        <f>SUM(P1093:P1123)</f>
        <v>0</v>
      </c>
      <c r="R1092" s="128">
        <f>SUM(R1093:R1123)</f>
        <v>0</v>
      </c>
      <c r="T1092" s="129">
        <f>SUM(T1093:T1123)</f>
        <v>0</v>
      </c>
      <c r="AR1092" s="123" t="s">
        <v>88</v>
      </c>
      <c r="AT1092" s="130" t="s">
        <v>80</v>
      </c>
      <c r="AU1092" s="130" t="s">
        <v>90</v>
      </c>
      <c r="AY1092" s="123" t="s">
        <v>311</v>
      </c>
      <c r="BK1092" s="131">
        <f>SUM(BK1093:BK1123)</f>
        <v>0</v>
      </c>
    </row>
    <row r="1093" spans="2:65" s="1" customFormat="1" ht="16.5" customHeight="1" x14ac:dyDescent="0.2">
      <c r="B1093" s="34"/>
      <c r="C1093" s="134" t="s">
        <v>8841</v>
      </c>
      <c r="D1093" s="134" t="s">
        <v>313</v>
      </c>
      <c r="E1093" s="135" t="s">
        <v>9954</v>
      </c>
      <c r="F1093" s="136" t="s">
        <v>8682</v>
      </c>
      <c r="G1093" s="137" t="s">
        <v>2199</v>
      </c>
      <c r="H1093" s="138">
        <v>9</v>
      </c>
      <c r="I1093" s="139"/>
      <c r="J1093" s="140">
        <f t="shared" ref="J1093:J1115" si="260">ROUND(I1093*H1093,2)</f>
        <v>0</v>
      </c>
      <c r="K1093" s="136" t="s">
        <v>43</v>
      </c>
      <c r="L1093" s="34"/>
      <c r="M1093" s="141" t="s">
        <v>43</v>
      </c>
      <c r="N1093" s="142" t="s">
        <v>52</v>
      </c>
      <c r="P1093" s="143">
        <f t="shared" ref="P1093:P1115" si="261">O1093*H1093</f>
        <v>0</v>
      </c>
      <c r="Q1093" s="143">
        <v>0</v>
      </c>
      <c r="R1093" s="143">
        <f t="shared" ref="R1093:R1115" si="262">Q1093*H1093</f>
        <v>0</v>
      </c>
      <c r="S1093" s="143">
        <v>0</v>
      </c>
      <c r="T1093" s="144">
        <f t="shared" ref="T1093:T1115" si="263">S1093*H1093</f>
        <v>0</v>
      </c>
      <c r="AR1093" s="145" t="s">
        <v>318</v>
      </c>
      <c r="AT1093" s="145" t="s">
        <v>313</v>
      </c>
      <c r="AU1093" s="145" t="s">
        <v>96</v>
      </c>
      <c r="AY1093" s="18" t="s">
        <v>311</v>
      </c>
      <c r="BE1093" s="146">
        <f t="shared" ref="BE1093:BE1115" si="264">IF(N1093="základní",J1093,0)</f>
        <v>0</v>
      </c>
      <c r="BF1093" s="146">
        <f t="shared" ref="BF1093:BF1115" si="265">IF(N1093="snížená",J1093,0)</f>
        <v>0</v>
      </c>
      <c r="BG1093" s="146">
        <f t="shared" ref="BG1093:BG1115" si="266">IF(N1093="zákl. přenesená",J1093,0)</f>
        <v>0</v>
      </c>
      <c r="BH1093" s="146">
        <f t="shared" ref="BH1093:BH1115" si="267">IF(N1093="sníž. přenesená",J1093,0)</f>
        <v>0</v>
      </c>
      <c r="BI1093" s="146">
        <f t="shared" ref="BI1093:BI1115" si="268">IF(N1093="nulová",J1093,0)</f>
        <v>0</v>
      </c>
      <c r="BJ1093" s="18" t="s">
        <v>88</v>
      </c>
      <c r="BK1093" s="146">
        <f t="shared" ref="BK1093:BK1115" si="269">ROUND(I1093*H1093,2)</f>
        <v>0</v>
      </c>
      <c r="BL1093" s="18" t="s">
        <v>318</v>
      </c>
      <c r="BM1093" s="145" t="s">
        <v>9955</v>
      </c>
    </row>
    <row r="1094" spans="2:65" s="1" customFormat="1" ht="16.5" customHeight="1" x14ac:dyDescent="0.2">
      <c r="B1094" s="34"/>
      <c r="C1094" s="134" t="s">
        <v>9956</v>
      </c>
      <c r="D1094" s="134" t="s">
        <v>313</v>
      </c>
      <c r="E1094" s="135" t="s">
        <v>9957</v>
      </c>
      <c r="F1094" s="136" t="s">
        <v>7885</v>
      </c>
      <c r="G1094" s="137" t="s">
        <v>2199</v>
      </c>
      <c r="H1094" s="138">
        <v>50</v>
      </c>
      <c r="I1094" s="139"/>
      <c r="J1094" s="140">
        <f t="shared" si="260"/>
        <v>0</v>
      </c>
      <c r="K1094" s="136" t="s">
        <v>43</v>
      </c>
      <c r="L1094" s="34"/>
      <c r="M1094" s="141" t="s">
        <v>43</v>
      </c>
      <c r="N1094" s="142" t="s">
        <v>52</v>
      </c>
      <c r="P1094" s="143">
        <f t="shared" si="261"/>
        <v>0</v>
      </c>
      <c r="Q1094" s="143">
        <v>0</v>
      </c>
      <c r="R1094" s="143">
        <f t="shared" si="262"/>
        <v>0</v>
      </c>
      <c r="S1094" s="143">
        <v>0</v>
      </c>
      <c r="T1094" s="144">
        <f t="shared" si="263"/>
        <v>0</v>
      </c>
      <c r="AR1094" s="145" t="s">
        <v>318</v>
      </c>
      <c r="AT1094" s="145" t="s">
        <v>313</v>
      </c>
      <c r="AU1094" s="145" t="s">
        <v>96</v>
      </c>
      <c r="AY1094" s="18" t="s">
        <v>311</v>
      </c>
      <c r="BE1094" s="146">
        <f t="shared" si="264"/>
        <v>0</v>
      </c>
      <c r="BF1094" s="146">
        <f t="shared" si="265"/>
        <v>0</v>
      </c>
      <c r="BG1094" s="146">
        <f t="shared" si="266"/>
        <v>0</v>
      </c>
      <c r="BH1094" s="146">
        <f t="shared" si="267"/>
        <v>0</v>
      </c>
      <c r="BI1094" s="146">
        <f t="shared" si="268"/>
        <v>0</v>
      </c>
      <c r="BJ1094" s="18" t="s">
        <v>88</v>
      </c>
      <c r="BK1094" s="146">
        <f t="shared" si="269"/>
        <v>0</v>
      </c>
      <c r="BL1094" s="18" t="s">
        <v>318</v>
      </c>
      <c r="BM1094" s="145" t="s">
        <v>9958</v>
      </c>
    </row>
    <row r="1095" spans="2:65" s="1" customFormat="1" ht="16.5" customHeight="1" x14ac:dyDescent="0.2">
      <c r="B1095" s="34"/>
      <c r="C1095" s="134" t="s">
        <v>8843</v>
      </c>
      <c r="D1095" s="134" t="s">
        <v>313</v>
      </c>
      <c r="E1095" s="135" t="s">
        <v>9959</v>
      </c>
      <c r="F1095" s="136" t="s">
        <v>9348</v>
      </c>
      <c r="G1095" s="137" t="s">
        <v>2199</v>
      </c>
      <c r="H1095" s="138">
        <v>36</v>
      </c>
      <c r="I1095" s="139"/>
      <c r="J1095" s="140">
        <f t="shared" si="260"/>
        <v>0</v>
      </c>
      <c r="K1095" s="136" t="s">
        <v>43</v>
      </c>
      <c r="L1095" s="34"/>
      <c r="M1095" s="141" t="s">
        <v>43</v>
      </c>
      <c r="N1095" s="142" t="s">
        <v>52</v>
      </c>
      <c r="P1095" s="143">
        <f t="shared" si="261"/>
        <v>0</v>
      </c>
      <c r="Q1095" s="143">
        <v>0</v>
      </c>
      <c r="R1095" s="143">
        <f t="shared" si="262"/>
        <v>0</v>
      </c>
      <c r="S1095" s="143">
        <v>0</v>
      </c>
      <c r="T1095" s="144">
        <f t="shared" si="263"/>
        <v>0</v>
      </c>
      <c r="AR1095" s="145" t="s">
        <v>318</v>
      </c>
      <c r="AT1095" s="145" t="s">
        <v>313</v>
      </c>
      <c r="AU1095" s="145" t="s">
        <v>96</v>
      </c>
      <c r="AY1095" s="18" t="s">
        <v>311</v>
      </c>
      <c r="BE1095" s="146">
        <f t="shared" si="264"/>
        <v>0</v>
      </c>
      <c r="BF1095" s="146">
        <f t="shared" si="265"/>
        <v>0</v>
      </c>
      <c r="BG1095" s="146">
        <f t="shared" si="266"/>
        <v>0</v>
      </c>
      <c r="BH1095" s="146">
        <f t="shared" si="267"/>
        <v>0</v>
      </c>
      <c r="BI1095" s="146">
        <f t="shared" si="268"/>
        <v>0</v>
      </c>
      <c r="BJ1095" s="18" t="s">
        <v>88</v>
      </c>
      <c r="BK1095" s="146">
        <f t="shared" si="269"/>
        <v>0</v>
      </c>
      <c r="BL1095" s="18" t="s">
        <v>318</v>
      </c>
      <c r="BM1095" s="145" t="s">
        <v>9960</v>
      </c>
    </row>
    <row r="1096" spans="2:65" s="1" customFormat="1" ht="16.5" customHeight="1" x14ac:dyDescent="0.2">
      <c r="B1096" s="34"/>
      <c r="C1096" s="134" t="s">
        <v>9961</v>
      </c>
      <c r="D1096" s="134" t="s">
        <v>313</v>
      </c>
      <c r="E1096" s="135" t="s">
        <v>9962</v>
      </c>
      <c r="F1096" s="136" t="s">
        <v>7887</v>
      </c>
      <c r="G1096" s="137" t="s">
        <v>2109</v>
      </c>
      <c r="H1096" s="138">
        <v>6</v>
      </c>
      <c r="I1096" s="139"/>
      <c r="J1096" s="140">
        <f t="shared" si="260"/>
        <v>0</v>
      </c>
      <c r="K1096" s="136" t="s">
        <v>43</v>
      </c>
      <c r="L1096" s="34"/>
      <c r="M1096" s="141" t="s">
        <v>43</v>
      </c>
      <c r="N1096" s="142" t="s">
        <v>52</v>
      </c>
      <c r="P1096" s="143">
        <f t="shared" si="261"/>
        <v>0</v>
      </c>
      <c r="Q1096" s="143">
        <v>0</v>
      </c>
      <c r="R1096" s="143">
        <f t="shared" si="262"/>
        <v>0</v>
      </c>
      <c r="S1096" s="143">
        <v>0</v>
      </c>
      <c r="T1096" s="144">
        <f t="shared" si="263"/>
        <v>0</v>
      </c>
      <c r="AR1096" s="145" t="s">
        <v>318</v>
      </c>
      <c r="AT1096" s="145" t="s">
        <v>313</v>
      </c>
      <c r="AU1096" s="145" t="s">
        <v>96</v>
      </c>
      <c r="AY1096" s="18" t="s">
        <v>311</v>
      </c>
      <c r="BE1096" s="146">
        <f t="shared" si="264"/>
        <v>0</v>
      </c>
      <c r="BF1096" s="146">
        <f t="shared" si="265"/>
        <v>0</v>
      </c>
      <c r="BG1096" s="146">
        <f t="shared" si="266"/>
        <v>0</v>
      </c>
      <c r="BH1096" s="146">
        <f t="shared" si="267"/>
        <v>0</v>
      </c>
      <c r="BI1096" s="146">
        <f t="shared" si="268"/>
        <v>0</v>
      </c>
      <c r="BJ1096" s="18" t="s">
        <v>88</v>
      </c>
      <c r="BK1096" s="146">
        <f t="shared" si="269"/>
        <v>0</v>
      </c>
      <c r="BL1096" s="18" t="s">
        <v>318</v>
      </c>
      <c r="BM1096" s="145" t="s">
        <v>9963</v>
      </c>
    </row>
    <row r="1097" spans="2:65" s="1" customFormat="1" ht="16.5" customHeight="1" x14ac:dyDescent="0.2">
      <c r="B1097" s="34"/>
      <c r="C1097" s="134" t="s">
        <v>8847</v>
      </c>
      <c r="D1097" s="134" t="s">
        <v>313</v>
      </c>
      <c r="E1097" s="135" t="s">
        <v>9964</v>
      </c>
      <c r="F1097" s="136" t="s">
        <v>9965</v>
      </c>
      <c r="G1097" s="137" t="s">
        <v>2109</v>
      </c>
      <c r="H1097" s="138">
        <v>20</v>
      </c>
      <c r="I1097" s="139"/>
      <c r="J1097" s="140">
        <f t="shared" si="260"/>
        <v>0</v>
      </c>
      <c r="K1097" s="136" t="s">
        <v>43</v>
      </c>
      <c r="L1097" s="34"/>
      <c r="M1097" s="141" t="s">
        <v>43</v>
      </c>
      <c r="N1097" s="142" t="s">
        <v>52</v>
      </c>
      <c r="P1097" s="143">
        <f t="shared" si="261"/>
        <v>0</v>
      </c>
      <c r="Q1097" s="143">
        <v>0</v>
      </c>
      <c r="R1097" s="143">
        <f t="shared" si="262"/>
        <v>0</v>
      </c>
      <c r="S1097" s="143">
        <v>0</v>
      </c>
      <c r="T1097" s="144">
        <f t="shared" si="263"/>
        <v>0</v>
      </c>
      <c r="AR1097" s="145" t="s">
        <v>318</v>
      </c>
      <c r="AT1097" s="145" t="s">
        <v>313</v>
      </c>
      <c r="AU1097" s="145" t="s">
        <v>96</v>
      </c>
      <c r="AY1097" s="18" t="s">
        <v>311</v>
      </c>
      <c r="BE1097" s="146">
        <f t="shared" si="264"/>
        <v>0</v>
      </c>
      <c r="BF1097" s="146">
        <f t="shared" si="265"/>
        <v>0</v>
      </c>
      <c r="BG1097" s="146">
        <f t="shared" si="266"/>
        <v>0</v>
      </c>
      <c r="BH1097" s="146">
        <f t="shared" si="267"/>
        <v>0</v>
      </c>
      <c r="BI1097" s="146">
        <f t="shared" si="268"/>
        <v>0</v>
      </c>
      <c r="BJ1097" s="18" t="s">
        <v>88</v>
      </c>
      <c r="BK1097" s="146">
        <f t="shared" si="269"/>
        <v>0</v>
      </c>
      <c r="BL1097" s="18" t="s">
        <v>318</v>
      </c>
      <c r="BM1097" s="145" t="s">
        <v>9966</v>
      </c>
    </row>
    <row r="1098" spans="2:65" s="1" customFormat="1" ht="16.5" customHeight="1" x14ac:dyDescent="0.2">
      <c r="B1098" s="34"/>
      <c r="C1098" s="134" t="s">
        <v>907</v>
      </c>
      <c r="D1098" s="134" t="s">
        <v>313</v>
      </c>
      <c r="E1098" s="135" t="s">
        <v>9967</v>
      </c>
      <c r="F1098" s="136" t="s">
        <v>9968</v>
      </c>
      <c r="G1098" s="137" t="s">
        <v>2109</v>
      </c>
      <c r="H1098" s="138">
        <v>2</v>
      </c>
      <c r="I1098" s="139"/>
      <c r="J1098" s="140">
        <f t="shared" si="260"/>
        <v>0</v>
      </c>
      <c r="K1098" s="136" t="s">
        <v>43</v>
      </c>
      <c r="L1098" s="34"/>
      <c r="M1098" s="141" t="s">
        <v>43</v>
      </c>
      <c r="N1098" s="142" t="s">
        <v>52</v>
      </c>
      <c r="P1098" s="143">
        <f t="shared" si="261"/>
        <v>0</v>
      </c>
      <c r="Q1098" s="143">
        <v>0</v>
      </c>
      <c r="R1098" s="143">
        <f t="shared" si="262"/>
        <v>0</v>
      </c>
      <c r="S1098" s="143">
        <v>0</v>
      </c>
      <c r="T1098" s="144">
        <f t="shared" si="263"/>
        <v>0</v>
      </c>
      <c r="AR1098" s="145" t="s">
        <v>318</v>
      </c>
      <c r="AT1098" s="145" t="s">
        <v>313</v>
      </c>
      <c r="AU1098" s="145" t="s">
        <v>96</v>
      </c>
      <c r="AY1098" s="18" t="s">
        <v>311</v>
      </c>
      <c r="BE1098" s="146">
        <f t="shared" si="264"/>
        <v>0</v>
      </c>
      <c r="BF1098" s="146">
        <f t="shared" si="265"/>
        <v>0</v>
      </c>
      <c r="BG1098" s="146">
        <f t="shared" si="266"/>
        <v>0</v>
      </c>
      <c r="BH1098" s="146">
        <f t="shared" si="267"/>
        <v>0</v>
      </c>
      <c r="BI1098" s="146">
        <f t="shared" si="268"/>
        <v>0</v>
      </c>
      <c r="BJ1098" s="18" t="s">
        <v>88</v>
      </c>
      <c r="BK1098" s="146">
        <f t="shared" si="269"/>
        <v>0</v>
      </c>
      <c r="BL1098" s="18" t="s">
        <v>318</v>
      </c>
      <c r="BM1098" s="145" t="s">
        <v>9969</v>
      </c>
    </row>
    <row r="1099" spans="2:65" s="1" customFormat="1" ht="16.5" customHeight="1" x14ac:dyDescent="0.2">
      <c r="B1099" s="34"/>
      <c r="C1099" s="134" t="s">
        <v>965</v>
      </c>
      <c r="D1099" s="134" t="s">
        <v>313</v>
      </c>
      <c r="E1099" s="135" t="s">
        <v>9970</v>
      </c>
      <c r="F1099" s="136" t="s">
        <v>9971</v>
      </c>
      <c r="G1099" s="137" t="s">
        <v>2109</v>
      </c>
      <c r="H1099" s="138">
        <v>1</v>
      </c>
      <c r="I1099" s="139"/>
      <c r="J1099" s="140">
        <f t="shared" si="260"/>
        <v>0</v>
      </c>
      <c r="K1099" s="136" t="s">
        <v>43</v>
      </c>
      <c r="L1099" s="34"/>
      <c r="M1099" s="141" t="s">
        <v>43</v>
      </c>
      <c r="N1099" s="142" t="s">
        <v>52</v>
      </c>
      <c r="P1099" s="143">
        <f t="shared" si="261"/>
        <v>0</v>
      </c>
      <c r="Q1099" s="143">
        <v>0</v>
      </c>
      <c r="R1099" s="143">
        <f t="shared" si="262"/>
        <v>0</v>
      </c>
      <c r="S1099" s="143">
        <v>0</v>
      </c>
      <c r="T1099" s="144">
        <f t="shared" si="263"/>
        <v>0</v>
      </c>
      <c r="AR1099" s="145" t="s">
        <v>318</v>
      </c>
      <c r="AT1099" s="145" t="s">
        <v>313</v>
      </c>
      <c r="AU1099" s="145" t="s">
        <v>96</v>
      </c>
      <c r="AY1099" s="18" t="s">
        <v>311</v>
      </c>
      <c r="BE1099" s="146">
        <f t="shared" si="264"/>
        <v>0</v>
      </c>
      <c r="BF1099" s="146">
        <f t="shared" si="265"/>
        <v>0</v>
      </c>
      <c r="BG1099" s="146">
        <f t="shared" si="266"/>
        <v>0</v>
      </c>
      <c r="BH1099" s="146">
        <f t="shared" si="267"/>
        <v>0</v>
      </c>
      <c r="BI1099" s="146">
        <f t="shared" si="268"/>
        <v>0</v>
      </c>
      <c r="BJ1099" s="18" t="s">
        <v>88</v>
      </c>
      <c r="BK1099" s="146">
        <f t="shared" si="269"/>
        <v>0</v>
      </c>
      <c r="BL1099" s="18" t="s">
        <v>318</v>
      </c>
      <c r="BM1099" s="145" t="s">
        <v>9972</v>
      </c>
    </row>
    <row r="1100" spans="2:65" s="1" customFormat="1" ht="16.5" customHeight="1" x14ac:dyDescent="0.2">
      <c r="B1100" s="34"/>
      <c r="C1100" s="134" t="s">
        <v>1087</v>
      </c>
      <c r="D1100" s="134" t="s">
        <v>313</v>
      </c>
      <c r="E1100" s="135" t="s">
        <v>9973</v>
      </c>
      <c r="F1100" s="136" t="s">
        <v>9974</v>
      </c>
      <c r="G1100" s="137" t="s">
        <v>2109</v>
      </c>
      <c r="H1100" s="138">
        <v>1</v>
      </c>
      <c r="I1100" s="139"/>
      <c r="J1100" s="140">
        <f t="shared" si="260"/>
        <v>0</v>
      </c>
      <c r="K1100" s="136" t="s">
        <v>43</v>
      </c>
      <c r="L1100" s="34"/>
      <c r="M1100" s="141" t="s">
        <v>43</v>
      </c>
      <c r="N1100" s="142" t="s">
        <v>52</v>
      </c>
      <c r="P1100" s="143">
        <f t="shared" si="261"/>
        <v>0</v>
      </c>
      <c r="Q1100" s="143">
        <v>0</v>
      </c>
      <c r="R1100" s="143">
        <f t="shared" si="262"/>
        <v>0</v>
      </c>
      <c r="S1100" s="143">
        <v>0</v>
      </c>
      <c r="T1100" s="144">
        <f t="shared" si="263"/>
        <v>0</v>
      </c>
      <c r="AR1100" s="145" t="s">
        <v>318</v>
      </c>
      <c r="AT1100" s="145" t="s">
        <v>313</v>
      </c>
      <c r="AU1100" s="145" t="s">
        <v>96</v>
      </c>
      <c r="AY1100" s="18" t="s">
        <v>311</v>
      </c>
      <c r="BE1100" s="146">
        <f t="shared" si="264"/>
        <v>0</v>
      </c>
      <c r="BF1100" s="146">
        <f t="shared" si="265"/>
        <v>0</v>
      </c>
      <c r="BG1100" s="146">
        <f t="shared" si="266"/>
        <v>0</v>
      </c>
      <c r="BH1100" s="146">
        <f t="shared" si="267"/>
        <v>0</v>
      </c>
      <c r="BI1100" s="146">
        <f t="shared" si="268"/>
        <v>0</v>
      </c>
      <c r="BJ1100" s="18" t="s">
        <v>88</v>
      </c>
      <c r="BK1100" s="146">
        <f t="shared" si="269"/>
        <v>0</v>
      </c>
      <c r="BL1100" s="18" t="s">
        <v>318</v>
      </c>
      <c r="BM1100" s="145" t="s">
        <v>9975</v>
      </c>
    </row>
    <row r="1101" spans="2:65" s="1" customFormat="1" ht="16.5" customHeight="1" x14ac:dyDescent="0.2">
      <c r="B1101" s="34"/>
      <c r="C1101" s="134" t="s">
        <v>1141</v>
      </c>
      <c r="D1101" s="134" t="s">
        <v>313</v>
      </c>
      <c r="E1101" s="135" t="s">
        <v>9976</v>
      </c>
      <c r="F1101" s="136" t="s">
        <v>9977</v>
      </c>
      <c r="G1101" s="137" t="s">
        <v>2109</v>
      </c>
      <c r="H1101" s="138">
        <v>2</v>
      </c>
      <c r="I1101" s="139"/>
      <c r="J1101" s="140">
        <f t="shared" si="260"/>
        <v>0</v>
      </c>
      <c r="K1101" s="136" t="s">
        <v>43</v>
      </c>
      <c r="L1101" s="34"/>
      <c r="M1101" s="141" t="s">
        <v>43</v>
      </c>
      <c r="N1101" s="142" t="s">
        <v>52</v>
      </c>
      <c r="P1101" s="143">
        <f t="shared" si="261"/>
        <v>0</v>
      </c>
      <c r="Q1101" s="143">
        <v>0</v>
      </c>
      <c r="R1101" s="143">
        <f t="shared" si="262"/>
        <v>0</v>
      </c>
      <c r="S1101" s="143">
        <v>0</v>
      </c>
      <c r="T1101" s="144">
        <f t="shared" si="263"/>
        <v>0</v>
      </c>
      <c r="AR1101" s="145" t="s">
        <v>318</v>
      </c>
      <c r="AT1101" s="145" t="s">
        <v>313</v>
      </c>
      <c r="AU1101" s="145" t="s">
        <v>96</v>
      </c>
      <c r="AY1101" s="18" t="s">
        <v>311</v>
      </c>
      <c r="BE1101" s="146">
        <f t="shared" si="264"/>
        <v>0</v>
      </c>
      <c r="BF1101" s="146">
        <f t="shared" si="265"/>
        <v>0</v>
      </c>
      <c r="BG1101" s="146">
        <f t="shared" si="266"/>
        <v>0</v>
      </c>
      <c r="BH1101" s="146">
        <f t="shared" si="267"/>
        <v>0</v>
      </c>
      <c r="BI1101" s="146">
        <f t="shared" si="268"/>
        <v>0</v>
      </c>
      <c r="BJ1101" s="18" t="s">
        <v>88</v>
      </c>
      <c r="BK1101" s="146">
        <f t="shared" si="269"/>
        <v>0</v>
      </c>
      <c r="BL1101" s="18" t="s">
        <v>318</v>
      </c>
      <c r="BM1101" s="145" t="s">
        <v>9978</v>
      </c>
    </row>
    <row r="1102" spans="2:65" s="1" customFormat="1" ht="16.5" customHeight="1" x14ac:dyDescent="0.2">
      <c r="B1102" s="34"/>
      <c r="C1102" s="134" t="s">
        <v>9979</v>
      </c>
      <c r="D1102" s="134" t="s">
        <v>313</v>
      </c>
      <c r="E1102" s="135" t="s">
        <v>9980</v>
      </c>
      <c r="F1102" s="136" t="s">
        <v>9981</v>
      </c>
      <c r="G1102" s="137" t="s">
        <v>2109</v>
      </c>
      <c r="H1102" s="138">
        <v>2</v>
      </c>
      <c r="I1102" s="139"/>
      <c r="J1102" s="140">
        <f t="shared" si="260"/>
        <v>0</v>
      </c>
      <c r="K1102" s="136" t="s">
        <v>43</v>
      </c>
      <c r="L1102" s="34"/>
      <c r="M1102" s="141" t="s">
        <v>43</v>
      </c>
      <c r="N1102" s="142" t="s">
        <v>52</v>
      </c>
      <c r="P1102" s="143">
        <f t="shared" si="261"/>
        <v>0</v>
      </c>
      <c r="Q1102" s="143">
        <v>0</v>
      </c>
      <c r="R1102" s="143">
        <f t="shared" si="262"/>
        <v>0</v>
      </c>
      <c r="S1102" s="143">
        <v>0</v>
      </c>
      <c r="T1102" s="144">
        <f t="shared" si="263"/>
        <v>0</v>
      </c>
      <c r="AR1102" s="145" t="s">
        <v>318</v>
      </c>
      <c r="AT1102" s="145" t="s">
        <v>313</v>
      </c>
      <c r="AU1102" s="145" t="s">
        <v>96</v>
      </c>
      <c r="AY1102" s="18" t="s">
        <v>311</v>
      </c>
      <c r="BE1102" s="146">
        <f t="shared" si="264"/>
        <v>0</v>
      </c>
      <c r="BF1102" s="146">
        <f t="shared" si="265"/>
        <v>0</v>
      </c>
      <c r="BG1102" s="146">
        <f t="shared" si="266"/>
        <v>0</v>
      </c>
      <c r="BH1102" s="146">
        <f t="shared" si="267"/>
        <v>0</v>
      </c>
      <c r="BI1102" s="146">
        <f t="shared" si="268"/>
        <v>0</v>
      </c>
      <c r="BJ1102" s="18" t="s">
        <v>88</v>
      </c>
      <c r="BK1102" s="146">
        <f t="shared" si="269"/>
        <v>0</v>
      </c>
      <c r="BL1102" s="18" t="s">
        <v>318</v>
      </c>
      <c r="BM1102" s="145" t="s">
        <v>9982</v>
      </c>
    </row>
    <row r="1103" spans="2:65" s="1" customFormat="1" ht="24.2" customHeight="1" x14ac:dyDescent="0.2">
      <c r="B1103" s="34"/>
      <c r="C1103" s="134" t="s">
        <v>8853</v>
      </c>
      <c r="D1103" s="134" t="s">
        <v>313</v>
      </c>
      <c r="E1103" s="135" t="s">
        <v>9983</v>
      </c>
      <c r="F1103" s="136" t="s">
        <v>9984</v>
      </c>
      <c r="G1103" s="137" t="s">
        <v>2033</v>
      </c>
      <c r="H1103" s="138">
        <v>3</v>
      </c>
      <c r="I1103" s="139"/>
      <c r="J1103" s="140">
        <f t="shared" si="260"/>
        <v>0</v>
      </c>
      <c r="K1103" s="136" t="s">
        <v>43</v>
      </c>
      <c r="L1103" s="34"/>
      <c r="M1103" s="141" t="s">
        <v>43</v>
      </c>
      <c r="N1103" s="142" t="s">
        <v>52</v>
      </c>
      <c r="P1103" s="143">
        <f t="shared" si="261"/>
        <v>0</v>
      </c>
      <c r="Q1103" s="143">
        <v>0</v>
      </c>
      <c r="R1103" s="143">
        <f t="shared" si="262"/>
        <v>0</v>
      </c>
      <c r="S1103" s="143">
        <v>0</v>
      </c>
      <c r="T1103" s="144">
        <f t="shared" si="263"/>
        <v>0</v>
      </c>
      <c r="AR1103" s="145" t="s">
        <v>318</v>
      </c>
      <c r="AT1103" s="145" t="s">
        <v>313</v>
      </c>
      <c r="AU1103" s="145" t="s">
        <v>96</v>
      </c>
      <c r="AY1103" s="18" t="s">
        <v>311</v>
      </c>
      <c r="BE1103" s="146">
        <f t="shared" si="264"/>
        <v>0</v>
      </c>
      <c r="BF1103" s="146">
        <f t="shared" si="265"/>
        <v>0</v>
      </c>
      <c r="BG1103" s="146">
        <f t="shared" si="266"/>
        <v>0</v>
      </c>
      <c r="BH1103" s="146">
        <f t="shared" si="267"/>
        <v>0</v>
      </c>
      <c r="BI1103" s="146">
        <f t="shared" si="268"/>
        <v>0</v>
      </c>
      <c r="BJ1103" s="18" t="s">
        <v>88</v>
      </c>
      <c r="BK1103" s="146">
        <f t="shared" si="269"/>
        <v>0</v>
      </c>
      <c r="BL1103" s="18" t="s">
        <v>318</v>
      </c>
      <c r="BM1103" s="145" t="s">
        <v>9985</v>
      </c>
    </row>
    <row r="1104" spans="2:65" s="1" customFormat="1" ht="24.2" customHeight="1" x14ac:dyDescent="0.2">
      <c r="B1104" s="34"/>
      <c r="C1104" s="134" t="s">
        <v>9986</v>
      </c>
      <c r="D1104" s="134" t="s">
        <v>313</v>
      </c>
      <c r="E1104" s="135" t="s">
        <v>9987</v>
      </c>
      <c r="F1104" s="136" t="s">
        <v>9988</v>
      </c>
      <c r="G1104" s="137" t="s">
        <v>2033</v>
      </c>
      <c r="H1104" s="138">
        <v>3</v>
      </c>
      <c r="I1104" s="139"/>
      <c r="J1104" s="140">
        <f t="shared" si="260"/>
        <v>0</v>
      </c>
      <c r="K1104" s="136" t="s">
        <v>43</v>
      </c>
      <c r="L1104" s="34"/>
      <c r="M1104" s="141" t="s">
        <v>43</v>
      </c>
      <c r="N1104" s="142" t="s">
        <v>52</v>
      </c>
      <c r="P1104" s="143">
        <f t="shared" si="261"/>
        <v>0</v>
      </c>
      <c r="Q1104" s="143">
        <v>0</v>
      </c>
      <c r="R1104" s="143">
        <f t="shared" si="262"/>
        <v>0</v>
      </c>
      <c r="S1104" s="143">
        <v>0</v>
      </c>
      <c r="T1104" s="144">
        <f t="shared" si="263"/>
        <v>0</v>
      </c>
      <c r="AR1104" s="145" t="s">
        <v>318</v>
      </c>
      <c r="AT1104" s="145" t="s">
        <v>313</v>
      </c>
      <c r="AU1104" s="145" t="s">
        <v>96</v>
      </c>
      <c r="AY1104" s="18" t="s">
        <v>311</v>
      </c>
      <c r="BE1104" s="146">
        <f t="shared" si="264"/>
        <v>0</v>
      </c>
      <c r="BF1104" s="146">
        <f t="shared" si="265"/>
        <v>0</v>
      </c>
      <c r="BG1104" s="146">
        <f t="shared" si="266"/>
        <v>0</v>
      </c>
      <c r="BH1104" s="146">
        <f t="shared" si="267"/>
        <v>0</v>
      </c>
      <c r="BI1104" s="146">
        <f t="shared" si="268"/>
        <v>0</v>
      </c>
      <c r="BJ1104" s="18" t="s">
        <v>88</v>
      </c>
      <c r="BK1104" s="146">
        <f t="shared" si="269"/>
        <v>0</v>
      </c>
      <c r="BL1104" s="18" t="s">
        <v>318</v>
      </c>
      <c r="BM1104" s="145" t="s">
        <v>9989</v>
      </c>
    </row>
    <row r="1105" spans="2:65" s="1" customFormat="1" ht="24.2" customHeight="1" x14ac:dyDescent="0.2">
      <c r="B1105" s="34"/>
      <c r="C1105" s="134" t="s">
        <v>8856</v>
      </c>
      <c r="D1105" s="134" t="s">
        <v>313</v>
      </c>
      <c r="E1105" s="135" t="s">
        <v>9990</v>
      </c>
      <c r="F1105" s="136" t="s">
        <v>9991</v>
      </c>
      <c r="G1105" s="137" t="s">
        <v>2033</v>
      </c>
      <c r="H1105" s="138">
        <v>2</v>
      </c>
      <c r="I1105" s="139"/>
      <c r="J1105" s="140">
        <f t="shared" si="260"/>
        <v>0</v>
      </c>
      <c r="K1105" s="136" t="s">
        <v>43</v>
      </c>
      <c r="L1105" s="34"/>
      <c r="M1105" s="141" t="s">
        <v>43</v>
      </c>
      <c r="N1105" s="142" t="s">
        <v>52</v>
      </c>
      <c r="P1105" s="143">
        <f t="shared" si="261"/>
        <v>0</v>
      </c>
      <c r="Q1105" s="143">
        <v>0</v>
      </c>
      <c r="R1105" s="143">
        <f t="shared" si="262"/>
        <v>0</v>
      </c>
      <c r="S1105" s="143">
        <v>0</v>
      </c>
      <c r="T1105" s="144">
        <f t="shared" si="263"/>
        <v>0</v>
      </c>
      <c r="AR1105" s="145" t="s">
        <v>318</v>
      </c>
      <c r="AT1105" s="145" t="s">
        <v>313</v>
      </c>
      <c r="AU1105" s="145" t="s">
        <v>96</v>
      </c>
      <c r="AY1105" s="18" t="s">
        <v>311</v>
      </c>
      <c r="BE1105" s="146">
        <f t="shared" si="264"/>
        <v>0</v>
      </c>
      <c r="BF1105" s="146">
        <f t="shared" si="265"/>
        <v>0</v>
      </c>
      <c r="BG1105" s="146">
        <f t="shared" si="266"/>
        <v>0</v>
      </c>
      <c r="BH1105" s="146">
        <f t="shared" si="267"/>
        <v>0</v>
      </c>
      <c r="BI1105" s="146">
        <f t="shared" si="268"/>
        <v>0</v>
      </c>
      <c r="BJ1105" s="18" t="s">
        <v>88</v>
      </c>
      <c r="BK1105" s="146">
        <f t="shared" si="269"/>
        <v>0</v>
      </c>
      <c r="BL1105" s="18" t="s">
        <v>318</v>
      </c>
      <c r="BM1105" s="145" t="s">
        <v>9992</v>
      </c>
    </row>
    <row r="1106" spans="2:65" s="1" customFormat="1" ht="24.2" customHeight="1" x14ac:dyDescent="0.2">
      <c r="B1106" s="34"/>
      <c r="C1106" s="134" t="s">
        <v>9993</v>
      </c>
      <c r="D1106" s="134" t="s">
        <v>313</v>
      </c>
      <c r="E1106" s="135" t="s">
        <v>9994</v>
      </c>
      <c r="F1106" s="136" t="s">
        <v>9995</v>
      </c>
      <c r="G1106" s="137" t="s">
        <v>2033</v>
      </c>
      <c r="H1106" s="138">
        <v>2</v>
      </c>
      <c r="I1106" s="139"/>
      <c r="J1106" s="140">
        <f t="shared" si="260"/>
        <v>0</v>
      </c>
      <c r="K1106" s="136" t="s">
        <v>43</v>
      </c>
      <c r="L1106" s="34"/>
      <c r="M1106" s="141" t="s">
        <v>43</v>
      </c>
      <c r="N1106" s="142" t="s">
        <v>52</v>
      </c>
      <c r="P1106" s="143">
        <f t="shared" si="261"/>
        <v>0</v>
      </c>
      <c r="Q1106" s="143">
        <v>0</v>
      </c>
      <c r="R1106" s="143">
        <f t="shared" si="262"/>
        <v>0</v>
      </c>
      <c r="S1106" s="143">
        <v>0</v>
      </c>
      <c r="T1106" s="144">
        <f t="shared" si="263"/>
        <v>0</v>
      </c>
      <c r="AR1106" s="145" t="s">
        <v>318</v>
      </c>
      <c r="AT1106" s="145" t="s">
        <v>313</v>
      </c>
      <c r="AU1106" s="145" t="s">
        <v>96</v>
      </c>
      <c r="AY1106" s="18" t="s">
        <v>311</v>
      </c>
      <c r="BE1106" s="146">
        <f t="shared" si="264"/>
        <v>0</v>
      </c>
      <c r="BF1106" s="146">
        <f t="shared" si="265"/>
        <v>0</v>
      </c>
      <c r="BG1106" s="146">
        <f t="shared" si="266"/>
        <v>0</v>
      </c>
      <c r="BH1106" s="146">
        <f t="shared" si="267"/>
        <v>0</v>
      </c>
      <c r="BI1106" s="146">
        <f t="shared" si="268"/>
        <v>0</v>
      </c>
      <c r="BJ1106" s="18" t="s">
        <v>88</v>
      </c>
      <c r="BK1106" s="146">
        <f t="shared" si="269"/>
        <v>0</v>
      </c>
      <c r="BL1106" s="18" t="s">
        <v>318</v>
      </c>
      <c r="BM1106" s="145" t="s">
        <v>9996</v>
      </c>
    </row>
    <row r="1107" spans="2:65" s="1" customFormat="1" ht="24.2" customHeight="1" x14ac:dyDescent="0.2">
      <c r="B1107" s="34"/>
      <c r="C1107" s="134" t="s">
        <v>8858</v>
      </c>
      <c r="D1107" s="134" t="s">
        <v>313</v>
      </c>
      <c r="E1107" s="135" t="s">
        <v>9997</v>
      </c>
      <c r="F1107" s="136" t="s">
        <v>9998</v>
      </c>
      <c r="G1107" s="137" t="s">
        <v>2033</v>
      </c>
      <c r="H1107" s="138">
        <v>2</v>
      </c>
      <c r="I1107" s="139"/>
      <c r="J1107" s="140">
        <f t="shared" si="260"/>
        <v>0</v>
      </c>
      <c r="K1107" s="136" t="s">
        <v>43</v>
      </c>
      <c r="L1107" s="34"/>
      <c r="M1107" s="141" t="s">
        <v>43</v>
      </c>
      <c r="N1107" s="142" t="s">
        <v>52</v>
      </c>
      <c r="P1107" s="143">
        <f t="shared" si="261"/>
        <v>0</v>
      </c>
      <c r="Q1107" s="143">
        <v>0</v>
      </c>
      <c r="R1107" s="143">
        <f t="shared" si="262"/>
        <v>0</v>
      </c>
      <c r="S1107" s="143">
        <v>0</v>
      </c>
      <c r="T1107" s="144">
        <f t="shared" si="263"/>
        <v>0</v>
      </c>
      <c r="AR1107" s="145" t="s">
        <v>318</v>
      </c>
      <c r="AT1107" s="145" t="s">
        <v>313</v>
      </c>
      <c r="AU1107" s="145" t="s">
        <v>96</v>
      </c>
      <c r="AY1107" s="18" t="s">
        <v>311</v>
      </c>
      <c r="BE1107" s="146">
        <f t="shared" si="264"/>
        <v>0</v>
      </c>
      <c r="BF1107" s="146">
        <f t="shared" si="265"/>
        <v>0</v>
      </c>
      <c r="BG1107" s="146">
        <f t="shared" si="266"/>
        <v>0</v>
      </c>
      <c r="BH1107" s="146">
        <f t="shared" si="267"/>
        <v>0</v>
      </c>
      <c r="BI1107" s="146">
        <f t="shared" si="268"/>
        <v>0</v>
      </c>
      <c r="BJ1107" s="18" t="s">
        <v>88</v>
      </c>
      <c r="BK1107" s="146">
        <f t="shared" si="269"/>
        <v>0</v>
      </c>
      <c r="BL1107" s="18" t="s">
        <v>318</v>
      </c>
      <c r="BM1107" s="145" t="s">
        <v>9999</v>
      </c>
    </row>
    <row r="1108" spans="2:65" s="1" customFormat="1" ht="21.75" customHeight="1" x14ac:dyDescent="0.2">
      <c r="B1108" s="34"/>
      <c r="C1108" s="134" t="s">
        <v>2020</v>
      </c>
      <c r="D1108" s="134" t="s">
        <v>313</v>
      </c>
      <c r="E1108" s="135" t="s">
        <v>10000</v>
      </c>
      <c r="F1108" s="136" t="s">
        <v>8130</v>
      </c>
      <c r="G1108" s="137" t="s">
        <v>2109</v>
      </c>
      <c r="H1108" s="138">
        <v>2</v>
      </c>
      <c r="I1108" s="139"/>
      <c r="J1108" s="140">
        <f t="shared" si="260"/>
        <v>0</v>
      </c>
      <c r="K1108" s="136" t="s">
        <v>43</v>
      </c>
      <c r="L1108" s="34"/>
      <c r="M1108" s="141" t="s">
        <v>43</v>
      </c>
      <c r="N1108" s="142" t="s">
        <v>52</v>
      </c>
      <c r="P1108" s="143">
        <f t="shared" si="261"/>
        <v>0</v>
      </c>
      <c r="Q1108" s="143">
        <v>0</v>
      </c>
      <c r="R1108" s="143">
        <f t="shared" si="262"/>
        <v>0</v>
      </c>
      <c r="S1108" s="143">
        <v>0</v>
      </c>
      <c r="T1108" s="144">
        <f t="shared" si="263"/>
        <v>0</v>
      </c>
      <c r="AR1108" s="145" t="s">
        <v>318</v>
      </c>
      <c r="AT1108" s="145" t="s">
        <v>313</v>
      </c>
      <c r="AU1108" s="145" t="s">
        <v>96</v>
      </c>
      <c r="AY1108" s="18" t="s">
        <v>311</v>
      </c>
      <c r="BE1108" s="146">
        <f t="shared" si="264"/>
        <v>0</v>
      </c>
      <c r="BF1108" s="146">
        <f t="shared" si="265"/>
        <v>0</v>
      </c>
      <c r="BG1108" s="146">
        <f t="shared" si="266"/>
        <v>0</v>
      </c>
      <c r="BH1108" s="146">
        <f t="shared" si="267"/>
        <v>0</v>
      </c>
      <c r="BI1108" s="146">
        <f t="shared" si="268"/>
        <v>0</v>
      </c>
      <c r="BJ1108" s="18" t="s">
        <v>88</v>
      </c>
      <c r="BK1108" s="146">
        <f t="shared" si="269"/>
        <v>0</v>
      </c>
      <c r="BL1108" s="18" t="s">
        <v>318</v>
      </c>
      <c r="BM1108" s="145" t="s">
        <v>10001</v>
      </c>
    </row>
    <row r="1109" spans="2:65" s="1" customFormat="1" ht="21.75" customHeight="1" x14ac:dyDescent="0.2">
      <c r="B1109" s="34"/>
      <c r="C1109" s="134" t="s">
        <v>2044</v>
      </c>
      <c r="D1109" s="134" t="s">
        <v>313</v>
      </c>
      <c r="E1109" s="135" t="s">
        <v>10002</v>
      </c>
      <c r="F1109" s="136" t="s">
        <v>10003</v>
      </c>
      <c r="G1109" s="137" t="s">
        <v>2109</v>
      </c>
      <c r="H1109" s="138">
        <v>1</v>
      </c>
      <c r="I1109" s="139"/>
      <c r="J1109" s="140">
        <f t="shared" si="260"/>
        <v>0</v>
      </c>
      <c r="K1109" s="136" t="s">
        <v>43</v>
      </c>
      <c r="L1109" s="34"/>
      <c r="M1109" s="141" t="s">
        <v>43</v>
      </c>
      <c r="N1109" s="142" t="s">
        <v>52</v>
      </c>
      <c r="P1109" s="143">
        <f t="shared" si="261"/>
        <v>0</v>
      </c>
      <c r="Q1109" s="143">
        <v>0</v>
      </c>
      <c r="R1109" s="143">
        <f t="shared" si="262"/>
        <v>0</v>
      </c>
      <c r="S1109" s="143">
        <v>0</v>
      </c>
      <c r="T1109" s="144">
        <f t="shared" si="263"/>
        <v>0</v>
      </c>
      <c r="AR1109" s="145" t="s">
        <v>318</v>
      </c>
      <c r="AT1109" s="145" t="s">
        <v>313</v>
      </c>
      <c r="AU1109" s="145" t="s">
        <v>96</v>
      </c>
      <c r="AY1109" s="18" t="s">
        <v>311</v>
      </c>
      <c r="BE1109" s="146">
        <f t="shared" si="264"/>
        <v>0</v>
      </c>
      <c r="BF1109" s="146">
        <f t="shared" si="265"/>
        <v>0</v>
      </c>
      <c r="BG1109" s="146">
        <f t="shared" si="266"/>
        <v>0</v>
      </c>
      <c r="BH1109" s="146">
        <f t="shared" si="267"/>
        <v>0</v>
      </c>
      <c r="BI1109" s="146">
        <f t="shared" si="268"/>
        <v>0</v>
      </c>
      <c r="BJ1109" s="18" t="s">
        <v>88</v>
      </c>
      <c r="BK1109" s="146">
        <f t="shared" si="269"/>
        <v>0</v>
      </c>
      <c r="BL1109" s="18" t="s">
        <v>318</v>
      </c>
      <c r="BM1109" s="145" t="s">
        <v>10004</v>
      </c>
    </row>
    <row r="1110" spans="2:65" s="1" customFormat="1" ht="21.75" customHeight="1" x14ac:dyDescent="0.2">
      <c r="B1110" s="34"/>
      <c r="C1110" s="134" t="s">
        <v>10005</v>
      </c>
      <c r="D1110" s="134" t="s">
        <v>313</v>
      </c>
      <c r="E1110" s="135" t="s">
        <v>10006</v>
      </c>
      <c r="F1110" s="136" t="s">
        <v>9423</v>
      </c>
      <c r="G1110" s="137" t="s">
        <v>2109</v>
      </c>
      <c r="H1110" s="138">
        <v>2</v>
      </c>
      <c r="I1110" s="139"/>
      <c r="J1110" s="140">
        <f t="shared" si="260"/>
        <v>0</v>
      </c>
      <c r="K1110" s="136" t="s">
        <v>43</v>
      </c>
      <c r="L1110" s="34"/>
      <c r="M1110" s="141" t="s">
        <v>43</v>
      </c>
      <c r="N1110" s="142" t="s">
        <v>52</v>
      </c>
      <c r="P1110" s="143">
        <f t="shared" si="261"/>
        <v>0</v>
      </c>
      <c r="Q1110" s="143">
        <v>0</v>
      </c>
      <c r="R1110" s="143">
        <f t="shared" si="262"/>
        <v>0</v>
      </c>
      <c r="S1110" s="143">
        <v>0</v>
      </c>
      <c r="T1110" s="144">
        <f t="shared" si="263"/>
        <v>0</v>
      </c>
      <c r="AR1110" s="145" t="s">
        <v>318</v>
      </c>
      <c r="AT1110" s="145" t="s">
        <v>313</v>
      </c>
      <c r="AU1110" s="145" t="s">
        <v>96</v>
      </c>
      <c r="AY1110" s="18" t="s">
        <v>311</v>
      </c>
      <c r="BE1110" s="146">
        <f t="shared" si="264"/>
        <v>0</v>
      </c>
      <c r="BF1110" s="146">
        <f t="shared" si="265"/>
        <v>0</v>
      </c>
      <c r="BG1110" s="146">
        <f t="shared" si="266"/>
        <v>0</v>
      </c>
      <c r="BH1110" s="146">
        <f t="shared" si="267"/>
        <v>0</v>
      </c>
      <c r="BI1110" s="146">
        <f t="shared" si="268"/>
        <v>0</v>
      </c>
      <c r="BJ1110" s="18" t="s">
        <v>88</v>
      </c>
      <c r="BK1110" s="146">
        <f t="shared" si="269"/>
        <v>0</v>
      </c>
      <c r="BL1110" s="18" t="s">
        <v>318</v>
      </c>
      <c r="BM1110" s="145" t="s">
        <v>10007</v>
      </c>
    </row>
    <row r="1111" spans="2:65" s="1" customFormat="1" ht="21.75" customHeight="1" x14ac:dyDescent="0.2">
      <c r="B1111" s="34"/>
      <c r="C1111" s="134" t="s">
        <v>8864</v>
      </c>
      <c r="D1111" s="134" t="s">
        <v>313</v>
      </c>
      <c r="E1111" s="135" t="s">
        <v>10008</v>
      </c>
      <c r="F1111" s="136" t="s">
        <v>9459</v>
      </c>
      <c r="G1111" s="137" t="s">
        <v>2033</v>
      </c>
      <c r="H1111" s="138">
        <v>1</v>
      </c>
      <c r="I1111" s="139"/>
      <c r="J1111" s="140">
        <f t="shared" si="260"/>
        <v>0</v>
      </c>
      <c r="K1111" s="136" t="s">
        <v>43</v>
      </c>
      <c r="L1111" s="34"/>
      <c r="M1111" s="141" t="s">
        <v>43</v>
      </c>
      <c r="N1111" s="142" t="s">
        <v>52</v>
      </c>
      <c r="P1111" s="143">
        <f t="shared" si="261"/>
        <v>0</v>
      </c>
      <c r="Q1111" s="143">
        <v>0</v>
      </c>
      <c r="R1111" s="143">
        <f t="shared" si="262"/>
        <v>0</v>
      </c>
      <c r="S1111" s="143">
        <v>0</v>
      </c>
      <c r="T1111" s="144">
        <f t="shared" si="263"/>
        <v>0</v>
      </c>
      <c r="AR1111" s="145" t="s">
        <v>318</v>
      </c>
      <c r="AT1111" s="145" t="s">
        <v>313</v>
      </c>
      <c r="AU1111" s="145" t="s">
        <v>96</v>
      </c>
      <c r="AY1111" s="18" t="s">
        <v>311</v>
      </c>
      <c r="BE1111" s="146">
        <f t="shared" si="264"/>
        <v>0</v>
      </c>
      <c r="BF1111" s="146">
        <f t="shared" si="265"/>
        <v>0</v>
      </c>
      <c r="BG1111" s="146">
        <f t="shared" si="266"/>
        <v>0</v>
      </c>
      <c r="BH1111" s="146">
        <f t="shared" si="267"/>
        <v>0</v>
      </c>
      <c r="BI1111" s="146">
        <f t="shared" si="268"/>
        <v>0</v>
      </c>
      <c r="BJ1111" s="18" t="s">
        <v>88</v>
      </c>
      <c r="BK1111" s="146">
        <f t="shared" si="269"/>
        <v>0</v>
      </c>
      <c r="BL1111" s="18" t="s">
        <v>318</v>
      </c>
      <c r="BM1111" s="145" t="s">
        <v>10009</v>
      </c>
    </row>
    <row r="1112" spans="2:65" s="1" customFormat="1" ht="24.2" customHeight="1" x14ac:dyDescent="0.2">
      <c r="B1112" s="34"/>
      <c r="C1112" s="134" t="s">
        <v>1160</v>
      </c>
      <c r="D1112" s="134" t="s">
        <v>313</v>
      </c>
      <c r="E1112" s="135" t="s">
        <v>10010</v>
      </c>
      <c r="F1112" s="136" t="s">
        <v>8759</v>
      </c>
      <c r="G1112" s="137" t="s">
        <v>2033</v>
      </c>
      <c r="H1112" s="138">
        <v>1</v>
      </c>
      <c r="I1112" s="139"/>
      <c r="J1112" s="140">
        <f t="shared" si="260"/>
        <v>0</v>
      </c>
      <c r="K1112" s="136" t="s">
        <v>43</v>
      </c>
      <c r="L1112" s="34"/>
      <c r="M1112" s="141" t="s">
        <v>43</v>
      </c>
      <c r="N1112" s="142" t="s">
        <v>52</v>
      </c>
      <c r="P1112" s="143">
        <f t="shared" si="261"/>
        <v>0</v>
      </c>
      <c r="Q1112" s="143">
        <v>0</v>
      </c>
      <c r="R1112" s="143">
        <f t="shared" si="262"/>
        <v>0</v>
      </c>
      <c r="S1112" s="143">
        <v>0</v>
      </c>
      <c r="T1112" s="144">
        <f t="shared" si="263"/>
        <v>0</v>
      </c>
      <c r="AR1112" s="145" t="s">
        <v>318</v>
      </c>
      <c r="AT1112" s="145" t="s">
        <v>313</v>
      </c>
      <c r="AU1112" s="145" t="s">
        <v>96</v>
      </c>
      <c r="AY1112" s="18" t="s">
        <v>311</v>
      </c>
      <c r="BE1112" s="146">
        <f t="shared" si="264"/>
        <v>0</v>
      </c>
      <c r="BF1112" s="146">
        <f t="shared" si="265"/>
        <v>0</v>
      </c>
      <c r="BG1112" s="146">
        <f t="shared" si="266"/>
        <v>0</v>
      </c>
      <c r="BH1112" s="146">
        <f t="shared" si="267"/>
        <v>0</v>
      </c>
      <c r="BI1112" s="146">
        <f t="shared" si="268"/>
        <v>0</v>
      </c>
      <c r="BJ1112" s="18" t="s">
        <v>88</v>
      </c>
      <c r="BK1112" s="146">
        <f t="shared" si="269"/>
        <v>0</v>
      </c>
      <c r="BL1112" s="18" t="s">
        <v>318</v>
      </c>
      <c r="BM1112" s="145" t="s">
        <v>10011</v>
      </c>
    </row>
    <row r="1113" spans="2:65" s="1" customFormat="1" ht="24.2" customHeight="1" x14ac:dyDescent="0.2">
      <c r="B1113" s="34"/>
      <c r="C1113" s="134" t="s">
        <v>8868</v>
      </c>
      <c r="D1113" s="134" t="s">
        <v>313</v>
      </c>
      <c r="E1113" s="135" t="s">
        <v>10012</v>
      </c>
      <c r="F1113" s="136" t="s">
        <v>10013</v>
      </c>
      <c r="G1113" s="137" t="s">
        <v>2033</v>
      </c>
      <c r="H1113" s="138">
        <v>1</v>
      </c>
      <c r="I1113" s="139"/>
      <c r="J1113" s="140">
        <f t="shared" si="260"/>
        <v>0</v>
      </c>
      <c r="K1113" s="136" t="s">
        <v>43</v>
      </c>
      <c r="L1113" s="34"/>
      <c r="M1113" s="141" t="s">
        <v>43</v>
      </c>
      <c r="N1113" s="142" t="s">
        <v>52</v>
      </c>
      <c r="P1113" s="143">
        <f t="shared" si="261"/>
        <v>0</v>
      </c>
      <c r="Q1113" s="143">
        <v>0</v>
      </c>
      <c r="R1113" s="143">
        <f t="shared" si="262"/>
        <v>0</v>
      </c>
      <c r="S1113" s="143">
        <v>0</v>
      </c>
      <c r="T1113" s="144">
        <f t="shared" si="263"/>
        <v>0</v>
      </c>
      <c r="AR1113" s="145" t="s">
        <v>318</v>
      </c>
      <c r="AT1113" s="145" t="s">
        <v>313</v>
      </c>
      <c r="AU1113" s="145" t="s">
        <v>96</v>
      </c>
      <c r="AY1113" s="18" t="s">
        <v>311</v>
      </c>
      <c r="BE1113" s="146">
        <f t="shared" si="264"/>
        <v>0</v>
      </c>
      <c r="BF1113" s="146">
        <f t="shared" si="265"/>
        <v>0</v>
      </c>
      <c r="BG1113" s="146">
        <f t="shared" si="266"/>
        <v>0</v>
      </c>
      <c r="BH1113" s="146">
        <f t="shared" si="267"/>
        <v>0</v>
      </c>
      <c r="BI1113" s="146">
        <f t="shared" si="268"/>
        <v>0</v>
      </c>
      <c r="BJ1113" s="18" t="s">
        <v>88</v>
      </c>
      <c r="BK1113" s="146">
        <f t="shared" si="269"/>
        <v>0</v>
      </c>
      <c r="BL1113" s="18" t="s">
        <v>318</v>
      </c>
      <c r="BM1113" s="145" t="s">
        <v>10014</v>
      </c>
    </row>
    <row r="1114" spans="2:65" s="1" customFormat="1" ht="21.75" customHeight="1" x14ac:dyDescent="0.2">
      <c r="B1114" s="34"/>
      <c r="C1114" s="134" t="s">
        <v>10015</v>
      </c>
      <c r="D1114" s="134" t="s">
        <v>313</v>
      </c>
      <c r="E1114" s="135" t="s">
        <v>10016</v>
      </c>
      <c r="F1114" s="136" t="s">
        <v>9463</v>
      </c>
      <c r="G1114" s="137" t="s">
        <v>2033</v>
      </c>
      <c r="H1114" s="138">
        <v>2</v>
      </c>
      <c r="I1114" s="139"/>
      <c r="J1114" s="140">
        <f t="shared" si="260"/>
        <v>0</v>
      </c>
      <c r="K1114" s="136" t="s">
        <v>43</v>
      </c>
      <c r="L1114" s="34"/>
      <c r="M1114" s="141" t="s">
        <v>43</v>
      </c>
      <c r="N1114" s="142" t="s">
        <v>52</v>
      </c>
      <c r="P1114" s="143">
        <f t="shared" si="261"/>
        <v>0</v>
      </c>
      <c r="Q1114" s="143">
        <v>0</v>
      </c>
      <c r="R1114" s="143">
        <f t="shared" si="262"/>
        <v>0</v>
      </c>
      <c r="S1114" s="143">
        <v>0</v>
      </c>
      <c r="T1114" s="144">
        <f t="shared" si="263"/>
        <v>0</v>
      </c>
      <c r="AR1114" s="145" t="s">
        <v>318</v>
      </c>
      <c r="AT1114" s="145" t="s">
        <v>313</v>
      </c>
      <c r="AU1114" s="145" t="s">
        <v>96</v>
      </c>
      <c r="AY1114" s="18" t="s">
        <v>311</v>
      </c>
      <c r="BE1114" s="146">
        <f t="shared" si="264"/>
        <v>0</v>
      </c>
      <c r="BF1114" s="146">
        <f t="shared" si="265"/>
        <v>0</v>
      </c>
      <c r="BG1114" s="146">
        <f t="shared" si="266"/>
        <v>0</v>
      </c>
      <c r="BH1114" s="146">
        <f t="shared" si="267"/>
        <v>0</v>
      </c>
      <c r="BI1114" s="146">
        <f t="shared" si="268"/>
        <v>0</v>
      </c>
      <c r="BJ1114" s="18" t="s">
        <v>88</v>
      </c>
      <c r="BK1114" s="146">
        <f t="shared" si="269"/>
        <v>0</v>
      </c>
      <c r="BL1114" s="18" t="s">
        <v>318</v>
      </c>
      <c r="BM1114" s="145" t="s">
        <v>10017</v>
      </c>
    </row>
    <row r="1115" spans="2:65" s="1" customFormat="1" ht="24.2" customHeight="1" x14ac:dyDescent="0.2">
      <c r="B1115" s="34"/>
      <c r="C1115" s="134" t="s">
        <v>8870</v>
      </c>
      <c r="D1115" s="134" t="s">
        <v>313</v>
      </c>
      <c r="E1115" s="135" t="s">
        <v>10018</v>
      </c>
      <c r="F1115" s="136" t="s">
        <v>10019</v>
      </c>
      <c r="G1115" s="137" t="s">
        <v>2033</v>
      </c>
      <c r="H1115" s="138">
        <v>5</v>
      </c>
      <c r="I1115" s="139"/>
      <c r="J1115" s="140">
        <f t="shared" si="260"/>
        <v>0</v>
      </c>
      <c r="K1115" s="136" t="s">
        <v>43</v>
      </c>
      <c r="L1115" s="34"/>
      <c r="M1115" s="141" t="s">
        <v>43</v>
      </c>
      <c r="N1115" s="142" t="s">
        <v>52</v>
      </c>
      <c r="P1115" s="143">
        <f t="shared" si="261"/>
        <v>0</v>
      </c>
      <c r="Q1115" s="143">
        <v>0</v>
      </c>
      <c r="R1115" s="143">
        <f t="shared" si="262"/>
        <v>0</v>
      </c>
      <c r="S1115" s="143">
        <v>0</v>
      </c>
      <c r="T1115" s="144">
        <f t="shared" si="263"/>
        <v>0</v>
      </c>
      <c r="AR1115" s="145" t="s">
        <v>318</v>
      </c>
      <c r="AT1115" s="145" t="s">
        <v>313</v>
      </c>
      <c r="AU1115" s="145" t="s">
        <v>96</v>
      </c>
      <c r="AY1115" s="18" t="s">
        <v>311</v>
      </c>
      <c r="BE1115" s="146">
        <f t="shared" si="264"/>
        <v>0</v>
      </c>
      <c r="BF1115" s="146">
        <f t="shared" si="265"/>
        <v>0</v>
      </c>
      <c r="BG1115" s="146">
        <f t="shared" si="266"/>
        <v>0</v>
      </c>
      <c r="BH1115" s="146">
        <f t="shared" si="267"/>
        <v>0</v>
      </c>
      <c r="BI1115" s="146">
        <f t="shared" si="268"/>
        <v>0</v>
      </c>
      <c r="BJ1115" s="18" t="s">
        <v>88</v>
      </c>
      <c r="BK1115" s="146">
        <f t="shared" si="269"/>
        <v>0</v>
      </c>
      <c r="BL1115" s="18" t="s">
        <v>318</v>
      </c>
      <c r="BM1115" s="145" t="s">
        <v>10020</v>
      </c>
    </row>
    <row r="1116" spans="2:65" s="1" customFormat="1" ht="19.5" x14ac:dyDescent="0.2">
      <c r="B1116" s="34"/>
      <c r="D1116" s="152" t="s">
        <v>668</v>
      </c>
      <c r="F1116" s="182" t="s">
        <v>10021</v>
      </c>
      <c r="I1116" s="149"/>
      <c r="L1116" s="34"/>
      <c r="M1116" s="150"/>
      <c r="T1116" s="55"/>
      <c r="AT1116" s="18" t="s">
        <v>668</v>
      </c>
      <c r="AU1116" s="18" t="s">
        <v>96</v>
      </c>
    </row>
    <row r="1117" spans="2:65" s="1" customFormat="1" ht="24.2" customHeight="1" x14ac:dyDescent="0.2">
      <c r="B1117" s="34"/>
      <c r="C1117" s="134" t="s">
        <v>10022</v>
      </c>
      <c r="D1117" s="134" t="s">
        <v>313</v>
      </c>
      <c r="E1117" s="135" t="s">
        <v>10023</v>
      </c>
      <c r="F1117" s="136" t="s">
        <v>8810</v>
      </c>
      <c r="G1117" s="137" t="s">
        <v>2033</v>
      </c>
      <c r="H1117" s="138">
        <v>40</v>
      </c>
      <c r="I1117" s="139"/>
      <c r="J1117" s="140">
        <f>ROUND(I1117*H1117,2)</f>
        <v>0</v>
      </c>
      <c r="K1117" s="136" t="s">
        <v>43</v>
      </c>
      <c r="L1117" s="34"/>
      <c r="M1117" s="141" t="s">
        <v>43</v>
      </c>
      <c r="N1117" s="142" t="s">
        <v>52</v>
      </c>
      <c r="P1117" s="143">
        <f>O1117*H1117</f>
        <v>0</v>
      </c>
      <c r="Q1117" s="143">
        <v>0</v>
      </c>
      <c r="R1117" s="143">
        <f>Q1117*H1117</f>
        <v>0</v>
      </c>
      <c r="S1117" s="143">
        <v>0</v>
      </c>
      <c r="T1117" s="144">
        <f>S1117*H1117</f>
        <v>0</v>
      </c>
      <c r="AR1117" s="145" t="s">
        <v>318</v>
      </c>
      <c r="AT1117" s="145" t="s">
        <v>313</v>
      </c>
      <c r="AU1117" s="145" t="s">
        <v>96</v>
      </c>
      <c r="AY1117" s="18" t="s">
        <v>311</v>
      </c>
      <c r="BE1117" s="146">
        <f>IF(N1117="základní",J1117,0)</f>
        <v>0</v>
      </c>
      <c r="BF1117" s="146">
        <f>IF(N1117="snížená",J1117,0)</f>
        <v>0</v>
      </c>
      <c r="BG1117" s="146">
        <f>IF(N1117="zákl. přenesená",J1117,0)</f>
        <v>0</v>
      </c>
      <c r="BH1117" s="146">
        <f>IF(N1117="sníž. přenesená",J1117,0)</f>
        <v>0</v>
      </c>
      <c r="BI1117" s="146">
        <f>IF(N1117="nulová",J1117,0)</f>
        <v>0</v>
      </c>
      <c r="BJ1117" s="18" t="s">
        <v>88</v>
      </c>
      <c r="BK1117" s="146">
        <f>ROUND(I1117*H1117,2)</f>
        <v>0</v>
      </c>
      <c r="BL1117" s="18" t="s">
        <v>318</v>
      </c>
      <c r="BM1117" s="145" t="s">
        <v>10024</v>
      </c>
    </row>
    <row r="1118" spans="2:65" s="1" customFormat="1" ht="19.5" x14ac:dyDescent="0.2">
      <c r="B1118" s="34"/>
      <c r="D1118" s="152" t="s">
        <v>668</v>
      </c>
      <c r="F1118" s="182" t="s">
        <v>10025</v>
      </c>
      <c r="I1118" s="149"/>
      <c r="L1118" s="34"/>
      <c r="M1118" s="150"/>
      <c r="T1118" s="55"/>
      <c r="AT1118" s="18" t="s">
        <v>668</v>
      </c>
      <c r="AU1118" s="18" t="s">
        <v>96</v>
      </c>
    </row>
    <row r="1119" spans="2:65" s="1" customFormat="1" ht="24.2" customHeight="1" x14ac:dyDescent="0.2">
      <c r="B1119" s="34"/>
      <c r="C1119" s="134" t="s">
        <v>8873</v>
      </c>
      <c r="D1119" s="134" t="s">
        <v>313</v>
      </c>
      <c r="E1119" s="135" t="s">
        <v>10026</v>
      </c>
      <c r="F1119" s="136" t="s">
        <v>10027</v>
      </c>
      <c r="G1119" s="137" t="s">
        <v>2033</v>
      </c>
      <c r="H1119" s="138">
        <v>35</v>
      </c>
      <c r="I1119" s="139"/>
      <c r="J1119" s="140">
        <f>ROUND(I1119*H1119,2)</f>
        <v>0</v>
      </c>
      <c r="K1119" s="136" t="s">
        <v>43</v>
      </c>
      <c r="L1119" s="34"/>
      <c r="M1119" s="141" t="s">
        <v>43</v>
      </c>
      <c r="N1119" s="142" t="s">
        <v>52</v>
      </c>
      <c r="P1119" s="143">
        <f>O1119*H1119</f>
        <v>0</v>
      </c>
      <c r="Q1119" s="143">
        <v>0</v>
      </c>
      <c r="R1119" s="143">
        <f>Q1119*H1119</f>
        <v>0</v>
      </c>
      <c r="S1119" s="143">
        <v>0</v>
      </c>
      <c r="T1119" s="144">
        <f>S1119*H1119</f>
        <v>0</v>
      </c>
      <c r="AR1119" s="145" t="s">
        <v>318</v>
      </c>
      <c r="AT1119" s="145" t="s">
        <v>313</v>
      </c>
      <c r="AU1119" s="145" t="s">
        <v>96</v>
      </c>
      <c r="AY1119" s="18" t="s">
        <v>311</v>
      </c>
      <c r="BE1119" s="146">
        <f>IF(N1119="základní",J1119,0)</f>
        <v>0</v>
      </c>
      <c r="BF1119" s="146">
        <f>IF(N1119="snížená",J1119,0)</f>
        <v>0</v>
      </c>
      <c r="BG1119" s="146">
        <f>IF(N1119="zákl. přenesená",J1119,0)</f>
        <v>0</v>
      </c>
      <c r="BH1119" s="146">
        <f>IF(N1119="sníž. přenesená",J1119,0)</f>
        <v>0</v>
      </c>
      <c r="BI1119" s="146">
        <f>IF(N1119="nulová",J1119,0)</f>
        <v>0</v>
      </c>
      <c r="BJ1119" s="18" t="s">
        <v>88</v>
      </c>
      <c r="BK1119" s="146">
        <f>ROUND(I1119*H1119,2)</f>
        <v>0</v>
      </c>
      <c r="BL1119" s="18" t="s">
        <v>318</v>
      </c>
      <c r="BM1119" s="145" t="s">
        <v>10028</v>
      </c>
    </row>
    <row r="1120" spans="2:65" s="1" customFormat="1" ht="19.5" x14ac:dyDescent="0.2">
      <c r="B1120" s="34"/>
      <c r="D1120" s="152" t="s">
        <v>668</v>
      </c>
      <c r="F1120" s="182" t="s">
        <v>10029</v>
      </c>
      <c r="I1120" s="149"/>
      <c r="L1120" s="34"/>
      <c r="M1120" s="150"/>
      <c r="T1120" s="55"/>
      <c r="AT1120" s="18" t="s">
        <v>668</v>
      </c>
      <c r="AU1120" s="18" t="s">
        <v>96</v>
      </c>
    </row>
    <row r="1121" spans="2:65" s="1" customFormat="1" ht="24.2" customHeight="1" x14ac:dyDescent="0.2">
      <c r="B1121" s="34"/>
      <c r="C1121" s="134" t="s">
        <v>4512</v>
      </c>
      <c r="D1121" s="134" t="s">
        <v>313</v>
      </c>
      <c r="E1121" s="135" t="s">
        <v>10030</v>
      </c>
      <c r="F1121" s="136" t="s">
        <v>9495</v>
      </c>
      <c r="G1121" s="137" t="s">
        <v>2033</v>
      </c>
      <c r="H1121" s="138">
        <v>1</v>
      </c>
      <c r="I1121" s="139"/>
      <c r="J1121" s="140">
        <f>ROUND(I1121*H1121,2)</f>
        <v>0</v>
      </c>
      <c r="K1121" s="136" t="s">
        <v>43</v>
      </c>
      <c r="L1121" s="34"/>
      <c r="M1121" s="141" t="s">
        <v>43</v>
      </c>
      <c r="N1121" s="142" t="s">
        <v>52</v>
      </c>
      <c r="P1121" s="143">
        <f>O1121*H1121</f>
        <v>0</v>
      </c>
      <c r="Q1121" s="143">
        <v>0</v>
      </c>
      <c r="R1121" s="143">
        <f>Q1121*H1121</f>
        <v>0</v>
      </c>
      <c r="S1121" s="143">
        <v>0</v>
      </c>
      <c r="T1121" s="144">
        <f>S1121*H1121</f>
        <v>0</v>
      </c>
      <c r="AR1121" s="145" t="s">
        <v>318</v>
      </c>
      <c r="AT1121" s="145" t="s">
        <v>313</v>
      </c>
      <c r="AU1121" s="145" t="s">
        <v>96</v>
      </c>
      <c r="AY1121" s="18" t="s">
        <v>311</v>
      </c>
      <c r="BE1121" s="146">
        <f>IF(N1121="základní",J1121,0)</f>
        <v>0</v>
      </c>
      <c r="BF1121" s="146">
        <f>IF(N1121="snížená",J1121,0)</f>
        <v>0</v>
      </c>
      <c r="BG1121" s="146">
        <f>IF(N1121="zákl. přenesená",J1121,0)</f>
        <v>0</v>
      </c>
      <c r="BH1121" s="146">
        <f>IF(N1121="sníž. přenesená",J1121,0)</f>
        <v>0</v>
      </c>
      <c r="BI1121" s="146">
        <f>IF(N1121="nulová",J1121,0)</f>
        <v>0</v>
      </c>
      <c r="BJ1121" s="18" t="s">
        <v>88</v>
      </c>
      <c r="BK1121" s="146">
        <f>ROUND(I1121*H1121,2)</f>
        <v>0</v>
      </c>
      <c r="BL1121" s="18" t="s">
        <v>318</v>
      </c>
      <c r="BM1121" s="145" t="s">
        <v>10031</v>
      </c>
    </row>
    <row r="1122" spans="2:65" s="1" customFormat="1" ht="24.2" customHeight="1" x14ac:dyDescent="0.2">
      <c r="B1122" s="34"/>
      <c r="C1122" s="134" t="s">
        <v>8876</v>
      </c>
      <c r="D1122" s="134" t="s">
        <v>313</v>
      </c>
      <c r="E1122" s="135" t="s">
        <v>10032</v>
      </c>
      <c r="F1122" s="136" t="s">
        <v>7900</v>
      </c>
      <c r="G1122" s="137" t="s">
        <v>2033</v>
      </c>
      <c r="H1122" s="138">
        <v>1</v>
      </c>
      <c r="I1122" s="139"/>
      <c r="J1122" s="140">
        <f>ROUND(I1122*H1122,2)</f>
        <v>0</v>
      </c>
      <c r="K1122" s="136" t="s">
        <v>43</v>
      </c>
      <c r="L1122" s="34"/>
      <c r="M1122" s="141" t="s">
        <v>43</v>
      </c>
      <c r="N1122" s="142" t="s">
        <v>52</v>
      </c>
      <c r="P1122" s="143">
        <f>O1122*H1122</f>
        <v>0</v>
      </c>
      <c r="Q1122" s="143">
        <v>0</v>
      </c>
      <c r="R1122" s="143">
        <f>Q1122*H1122</f>
        <v>0</v>
      </c>
      <c r="S1122" s="143">
        <v>0</v>
      </c>
      <c r="T1122" s="144">
        <f>S1122*H1122</f>
        <v>0</v>
      </c>
      <c r="AR1122" s="145" t="s">
        <v>318</v>
      </c>
      <c r="AT1122" s="145" t="s">
        <v>313</v>
      </c>
      <c r="AU1122" s="145" t="s">
        <v>96</v>
      </c>
      <c r="AY1122" s="18" t="s">
        <v>311</v>
      </c>
      <c r="BE1122" s="146">
        <f>IF(N1122="základní",J1122,0)</f>
        <v>0</v>
      </c>
      <c r="BF1122" s="146">
        <f>IF(N1122="snížená",J1122,0)</f>
        <v>0</v>
      </c>
      <c r="BG1122" s="146">
        <f>IF(N1122="zákl. přenesená",J1122,0)</f>
        <v>0</v>
      </c>
      <c r="BH1122" s="146">
        <f>IF(N1122="sníž. přenesená",J1122,0)</f>
        <v>0</v>
      </c>
      <c r="BI1122" s="146">
        <f>IF(N1122="nulová",J1122,0)</f>
        <v>0</v>
      </c>
      <c r="BJ1122" s="18" t="s">
        <v>88</v>
      </c>
      <c r="BK1122" s="146">
        <f>ROUND(I1122*H1122,2)</f>
        <v>0</v>
      </c>
      <c r="BL1122" s="18" t="s">
        <v>318</v>
      </c>
      <c r="BM1122" s="145" t="s">
        <v>10033</v>
      </c>
    </row>
    <row r="1123" spans="2:65" s="1" customFormat="1" ht="24.2" customHeight="1" x14ac:dyDescent="0.2">
      <c r="B1123" s="34"/>
      <c r="C1123" s="134" t="s">
        <v>10034</v>
      </c>
      <c r="D1123" s="134" t="s">
        <v>313</v>
      </c>
      <c r="E1123" s="135" t="s">
        <v>10035</v>
      </c>
      <c r="F1123" s="136" t="s">
        <v>10036</v>
      </c>
      <c r="G1123" s="137" t="s">
        <v>2033</v>
      </c>
      <c r="H1123" s="138">
        <v>1</v>
      </c>
      <c r="I1123" s="139"/>
      <c r="J1123" s="140">
        <f>ROUND(I1123*H1123,2)</f>
        <v>0</v>
      </c>
      <c r="K1123" s="136" t="s">
        <v>43</v>
      </c>
      <c r="L1123" s="34"/>
      <c r="M1123" s="141" t="s">
        <v>43</v>
      </c>
      <c r="N1123" s="142" t="s">
        <v>52</v>
      </c>
      <c r="P1123" s="143">
        <f>O1123*H1123</f>
        <v>0</v>
      </c>
      <c r="Q1123" s="143">
        <v>0</v>
      </c>
      <c r="R1123" s="143">
        <f>Q1123*H1123</f>
        <v>0</v>
      </c>
      <c r="S1123" s="143">
        <v>0</v>
      </c>
      <c r="T1123" s="144">
        <f>S1123*H1123</f>
        <v>0</v>
      </c>
      <c r="AR1123" s="145" t="s">
        <v>318</v>
      </c>
      <c r="AT1123" s="145" t="s">
        <v>313</v>
      </c>
      <c r="AU1123" s="145" t="s">
        <v>96</v>
      </c>
      <c r="AY1123" s="18" t="s">
        <v>311</v>
      </c>
      <c r="BE1123" s="146">
        <f>IF(N1123="základní",J1123,0)</f>
        <v>0</v>
      </c>
      <c r="BF1123" s="146">
        <f>IF(N1123="snížená",J1123,0)</f>
        <v>0</v>
      </c>
      <c r="BG1123" s="146">
        <f>IF(N1123="zákl. přenesená",J1123,0)</f>
        <v>0</v>
      </c>
      <c r="BH1123" s="146">
        <f>IF(N1123="sníž. přenesená",J1123,0)</f>
        <v>0</v>
      </c>
      <c r="BI1123" s="146">
        <f>IF(N1123="nulová",J1123,0)</f>
        <v>0</v>
      </c>
      <c r="BJ1123" s="18" t="s">
        <v>88</v>
      </c>
      <c r="BK1123" s="146">
        <f>ROUND(I1123*H1123,2)</f>
        <v>0</v>
      </c>
      <c r="BL1123" s="18" t="s">
        <v>318</v>
      </c>
      <c r="BM1123" s="145" t="s">
        <v>10037</v>
      </c>
    </row>
    <row r="1124" spans="2:65" s="11" customFormat="1" ht="20.85" customHeight="1" x14ac:dyDescent="0.2">
      <c r="B1124" s="122"/>
      <c r="D1124" s="123" t="s">
        <v>80</v>
      </c>
      <c r="E1124" s="132" t="s">
        <v>10038</v>
      </c>
      <c r="F1124" s="132" t="s">
        <v>10039</v>
      </c>
      <c r="I1124" s="125"/>
      <c r="J1124" s="133">
        <f>BK1124</f>
        <v>0</v>
      </c>
      <c r="L1124" s="122"/>
      <c r="M1124" s="127"/>
      <c r="P1124" s="128">
        <f>SUM(P1125:P1131)</f>
        <v>0</v>
      </c>
      <c r="R1124" s="128">
        <f>SUM(R1125:R1131)</f>
        <v>0</v>
      </c>
      <c r="T1124" s="129">
        <f>SUM(T1125:T1131)</f>
        <v>0</v>
      </c>
      <c r="AR1124" s="123" t="s">
        <v>88</v>
      </c>
      <c r="AT1124" s="130" t="s">
        <v>80</v>
      </c>
      <c r="AU1124" s="130" t="s">
        <v>90</v>
      </c>
      <c r="AY1124" s="123" t="s">
        <v>311</v>
      </c>
      <c r="BK1124" s="131">
        <f>SUM(BK1125:BK1131)</f>
        <v>0</v>
      </c>
    </row>
    <row r="1125" spans="2:65" s="1" customFormat="1" ht="16.5" customHeight="1" x14ac:dyDescent="0.2">
      <c r="B1125" s="34"/>
      <c r="C1125" s="134" t="s">
        <v>8880</v>
      </c>
      <c r="D1125" s="134" t="s">
        <v>313</v>
      </c>
      <c r="E1125" s="135" t="s">
        <v>10040</v>
      </c>
      <c r="F1125" s="136" t="s">
        <v>10041</v>
      </c>
      <c r="G1125" s="137" t="s">
        <v>2199</v>
      </c>
      <c r="H1125" s="138">
        <v>60</v>
      </c>
      <c r="I1125" s="139"/>
      <c r="J1125" s="140">
        <f>ROUND(I1125*H1125,2)</f>
        <v>0</v>
      </c>
      <c r="K1125" s="136" t="s">
        <v>43</v>
      </c>
      <c r="L1125" s="34"/>
      <c r="M1125" s="141" t="s">
        <v>43</v>
      </c>
      <c r="N1125" s="142" t="s">
        <v>52</v>
      </c>
      <c r="P1125" s="143">
        <f>O1125*H1125</f>
        <v>0</v>
      </c>
      <c r="Q1125" s="143">
        <v>0</v>
      </c>
      <c r="R1125" s="143">
        <f>Q1125*H1125</f>
        <v>0</v>
      </c>
      <c r="S1125" s="143">
        <v>0</v>
      </c>
      <c r="T1125" s="144">
        <f>S1125*H1125</f>
        <v>0</v>
      </c>
      <c r="AR1125" s="145" t="s">
        <v>318</v>
      </c>
      <c r="AT1125" s="145" t="s">
        <v>313</v>
      </c>
      <c r="AU1125" s="145" t="s">
        <v>96</v>
      </c>
      <c r="AY1125" s="18" t="s">
        <v>311</v>
      </c>
      <c r="BE1125" s="146">
        <f>IF(N1125="základní",J1125,0)</f>
        <v>0</v>
      </c>
      <c r="BF1125" s="146">
        <f>IF(N1125="snížená",J1125,0)</f>
        <v>0</v>
      </c>
      <c r="BG1125" s="146">
        <f>IF(N1125="zákl. přenesená",J1125,0)</f>
        <v>0</v>
      </c>
      <c r="BH1125" s="146">
        <f>IF(N1125="sníž. přenesená",J1125,0)</f>
        <v>0</v>
      </c>
      <c r="BI1125" s="146">
        <f>IF(N1125="nulová",J1125,0)</f>
        <v>0</v>
      </c>
      <c r="BJ1125" s="18" t="s">
        <v>88</v>
      </c>
      <c r="BK1125" s="146">
        <f>ROUND(I1125*H1125,2)</f>
        <v>0</v>
      </c>
      <c r="BL1125" s="18" t="s">
        <v>318</v>
      </c>
      <c r="BM1125" s="145" t="s">
        <v>10042</v>
      </c>
    </row>
    <row r="1126" spans="2:65" s="1" customFormat="1" ht="16.5" customHeight="1" x14ac:dyDescent="0.2">
      <c r="B1126" s="34"/>
      <c r="C1126" s="134" t="s">
        <v>4518</v>
      </c>
      <c r="D1126" s="134" t="s">
        <v>313</v>
      </c>
      <c r="E1126" s="135" t="s">
        <v>10043</v>
      </c>
      <c r="F1126" s="136" t="s">
        <v>10044</v>
      </c>
      <c r="G1126" s="137" t="s">
        <v>2033</v>
      </c>
      <c r="H1126" s="138">
        <v>1</v>
      </c>
      <c r="I1126" s="139"/>
      <c r="J1126" s="140">
        <f>ROUND(I1126*H1126,2)</f>
        <v>0</v>
      </c>
      <c r="K1126" s="136" t="s">
        <v>43</v>
      </c>
      <c r="L1126" s="34"/>
      <c r="M1126" s="141" t="s">
        <v>43</v>
      </c>
      <c r="N1126" s="142" t="s">
        <v>52</v>
      </c>
      <c r="P1126" s="143">
        <f>O1126*H1126</f>
        <v>0</v>
      </c>
      <c r="Q1126" s="143">
        <v>0</v>
      </c>
      <c r="R1126" s="143">
        <f>Q1126*H1126</f>
        <v>0</v>
      </c>
      <c r="S1126" s="143">
        <v>0</v>
      </c>
      <c r="T1126" s="144">
        <f>S1126*H1126</f>
        <v>0</v>
      </c>
      <c r="AR1126" s="145" t="s">
        <v>318</v>
      </c>
      <c r="AT1126" s="145" t="s">
        <v>313</v>
      </c>
      <c r="AU1126" s="145" t="s">
        <v>96</v>
      </c>
      <c r="AY1126" s="18" t="s">
        <v>311</v>
      </c>
      <c r="BE1126" s="146">
        <f>IF(N1126="základní",J1126,0)</f>
        <v>0</v>
      </c>
      <c r="BF1126" s="146">
        <f>IF(N1126="snížená",J1126,0)</f>
        <v>0</v>
      </c>
      <c r="BG1126" s="146">
        <f>IF(N1126="zákl. přenesená",J1126,0)</f>
        <v>0</v>
      </c>
      <c r="BH1126" s="146">
        <f>IF(N1126="sníž. přenesená",J1126,0)</f>
        <v>0</v>
      </c>
      <c r="BI1126" s="146">
        <f>IF(N1126="nulová",J1126,0)</f>
        <v>0</v>
      </c>
      <c r="BJ1126" s="18" t="s">
        <v>88</v>
      </c>
      <c r="BK1126" s="146">
        <f>ROUND(I1126*H1126,2)</f>
        <v>0</v>
      </c>
      <c r="BL1126" s="18" t="s">
        <v>318</v>
      </c>
      <c r="BM1126" s="145" t="s">
        <v>10045</v>
      </c>
    </row>
    <row r="1127" spans="2:65" s="1" customFormat="1" ht="33" customHeight="1" x14ac:dyDescent="0.2">
      <c r="B1127" s="34"/>
      <c r="C1127" s="134" t="s">
        <v>8882</v>
      </c>
      <c r="D1127" s="134" t="s">
        <v>313</v>
      </c>
      <c r="E1127" s="135" t="s">
        <v>10046</v>
      </c>
      <c r="F1127" s="136" t="s">
        <v>10047</v>
      </c>
      <c r="G1127" s="137" t="s">
        <v>2033</v>
      </c>
      <c r="H1127" s="138">
        <v>1</v>
      </c>
      <c r="I1127" s="139"/>
      <c r="J1127" s="140">
        <f>ROUND(I1127*H1127,2)</f>
        <v>0</v>
      </c>
      <c r="K1127" s="136" t="s">
        <v>43</v>
      </c>
      <c r="L1127" s="34"/>
      <c r="M1127" s="141" t="s">
        <v>43</v>
      </c>
      <c r="N1127" s="142" t="s">
        <v>52</v>
      </c>
      <c r="P1127" s="143">
        <f>O1127*H1127</f>
        <v>0</v>
      </c>
      <c r="Q1127" s="143">
        <v>0</v>
      </c>
      <c r="R1127" s="143">
        <f>Q1127*H1127</f>
        <v>0</v>
      </c>
      <c r="S1127" s="143">
        <v>0</v>
      </c>
      <c r="T1127" s="144">
        <f>S1127*H1127</f>
        <v>0</v>
      </c>
      <c r="AR1127" s="145" t="s">
        <v>318</v>
      </c>
      <c r="AT1127" s="145" t="s">
        <v>313</v>
      </c>
      <c r="AU1127" s="145" t="s">
        <v>96</v>
      </c>
      <c r="AY1127" s="18" t="s">
        <v>311</v>
      </c>
      <c r="BE1127" s="146">
        <f>IF(N1127="základní",J1127,0)</f>
        <v>0</v>
      </c>
      <c r="BF1127" s="146">
        <f>IF(N1127="snížená",J1127,0)</f>
        <v>0</v>
      </c>
      <c r="BG1127" s="146">
        <f>IF(N1127="zákl. přenesená",J1127,0)</f>
        <v>0</v>
      </c>
      <c r="BH1127" s="146">
        <f>IF(N1127="sníž. přenesená",J1127,0)</f>
        <v>0</v>
      </c>
      <c r="BI1127" s="146">
        <f>IF(N1127="nulová",J1127,0)</f>
        <v>0</v>
      </c>
      <c r="BJ1127" s="18" t="s">
        <v>88</v>
      </c>
      <c r="BK1127" s="146">
        <f>ROUND(I1127*H1127,2)</f>
        <v>0</v>
      </c>
      <c r="BL1127" s="18" t="s">
        <v>318</v>
      </c>
      <c r="BM1127" s="145" t="s">
        <v>10048</v>
      </c>
    </row>
    <row r="1128" spans="2:65" s="1" customFormat="1" ht="24.2" customHeight="1" x14ac:dyDescent="0.2">
      <c r="B1128" s="34"/>
      <c r="C1128" s="134" t="s">
        <v>10049</v>
      </c>
      <c r="D1128" s="134" t="s">
        <v>313</v>
      </c>
      <c r="E1128" s="135" t="s">
        <v>10050</v>
      </c>
      <c r="F1128" s="136" t="s">
        <v>10051</v>
      </c>
      <c r="G1128" s="137" t="s">
        <v>2033</v>
      </c>
      <c r="H1128" s="138">
        <v>4</v>
      </c>
      <c r="I1128" s="139"/>
      <c r="J1128" s="140">
        <f>ROUND(I1128*H1128,2)</f>
        <v>0</v>
      </c>
      <c r="K1128" s="136" t="s">
        <v>43</v>
      </c>
      <c r="L1128" s="34"/>
      <c r="M1128" s="141" t="s">
        <v>43</v>
      </c>
      <c r="N1128" s="142" t="s">
        <v>52</v>
      </c>
      <c r="P1128" s="143">
        <f>O1128*H1128</f>
        <v>0</v>
      </c>
      <c r="Q1128" s="143">
        <v>0</v>
      </c>
      <c r="R1128" s="143">
        <f>Q1128*H1128</f>
        <v>0</v>
      </c>
      <c r="S1128" s="143">
        <v>0</v>
      </c>
      <c r="T1128" s="144">
        <f>S1128*H1128</f>
        <v>0</v>
      </c>
      <c r="AR1128" s="145" t="s">
        <v>318</v>
      </c>
      <c r="AT1128" s="145" t="s">
        <v>313</v>
      </c>
      <c r="AU1128" s="145" t="s">
        <v>96</v>
      </c>
      <c r="AY1128" s="18" t="s">
        <v>311</v>
      </c>
      <c r="BE1128" s="146">
        <f>IF(N1128="základní",J1128,0)</f>
        <v>0</v>
      </c>
      <c r="BF1128" s="146">
        <f>IF(N1128="snížená",J1128,0)</f>
        <v>0</v>
      </c>
      <c r="BG1128" s="146">
        <f>IF(N1128="zákl. přenesená",J1128,0)</f>
        <v>0</v>
      </c>
      <c r="BH1128" s="146">
        <f>IF(N1128="sníž. přenesená",J1128,0)</f>
        <v>0</v>
      </c>
      <c r="BI1128" s="146">
        <f>IF(N1128="nulová",J1128,0)</f>
        <v>0</v>
      </c>
      <c r="BJ1128" s="18" t="s">
        <v>88</v>
      </c>
      <c r="BK1128" s="146">
        <f>ROUND(I1128*H1128,2)</f>
        <v>0</v>
      </c>
      <c r="BL1128" s="18" t="s">
        <v>318</v>
      </c>
      <c r="BM1128" s="145" t="s">
        <v>10052</v>
      </c>
    </row>
    <row r="1129" spans="2:65" s="1" customFormat="1" ht="19.5" x14ac:dyDescent="0.2">
      <c r="B1129" s="34"/>
      <c r="D1129" s="152" t="s">
        <v>668</v>
      </c>
      <c r="F1129" s="182" t="s">
        <v>10053</v>
      </c>
      <c r="I1129" s="149"/>
      <c r="L1129" s="34"/>
      <c r="M1129" s="150"/>
      <c r="T1129" s="55"/>
      <c r="AT1129" s="18" t="s">
        <v>668</v>
      </c>
      <c r="AU1129" s="18" t="s">
        <v>96</v>
      </c>
    </row>
    <row r="1130" spans="2:65" s="1" customFormat="1" ht="24.2" customHeight="1" x14ac:dyDescent="0.2">
      <c r="B1130" s="34"/>
      <c r="C1130" s="134" t="s">
        <v>8887</v>
      </c>
      <c r="D1130" s="134" t="s">
        <v>313</v>
      </c>
      <c r="E1130" s="135" t="s">
        <v>10054</v>
      </c>
      <c r="F1130" s="136" t="s">
        <v>10055</v>
      </c>
      <c r="G1130" s="137" t="s">
        <v>2033</v>
      </c>
      <c r="H1130" s="138">
        <v>45</v>
      </c>
      <c r="I1130" s="139"/>
      <c r="J1130" s="140">
        <f>ROUND(I1130*H1130,2)</f>
        <v>0</v>
      </c>
      <c r="K1130" s="136" t="s">
        <v>43</v>
      </c>
      <c r="L1130" s="34"/>
      <c r="M1130" s="141" t="s">
        <v>43</v>
      </c>
      <c r="N1130" s="142" t="s">
        <v>52</v>
      </c>
      <c r="P1130" s="143">
        <f>O1130*H1130</f>
        <v>0</v>
      </c>
      <c r="Q1130" s="143">
        <v>0</v>
      </c>
      <c r="R1130" s="143">
        <f>Q1130*H1130</f>
        <v>0</v>
      </c>
      <c r="S1130" s="143">
        <v>0</v>
      </c>
      <c r="T1130" s="144">
        <f>S1130*H1130</f>
        <v>0</v>
      </c>
      <c r="AR1130" s="145" t="s">
        <v>318</v>
      </c>
      <c r="AT1130" s="145" t="s">
        <v>313</v>
      </c>
      <c r="AU1130" s="145" t="s">
        <v>96</v>
      </c>
      <c r="AY1130" s="18" t="s">
        <v>311</v>
      </c>
      <c r="BE1130" s="146">
        <f>IF(N1130="základní",J1130,0)</f>
        <v>0</v>
      </c>
      <c r="BF1130" s="146">
        <f>IF(N1130="snížená",J1130,0)</f>
        <v>0</v>
      </c>
      <c r="BG1130" s="146">
        <f>IF(N1130="zákl. přenesená",J1130,0)</f>
        <v>0</v>
      </c>
      <c r="BH1130" s="146">
        <f>IF(N1130="sníž. přenesená",J1130,0)</f>
        <v>0</v>
      </c>
      <c r="BI1130" s="146">
        <f>IF(N1130="nulová",J1130,0)</f>
        <v>0</v>
      </c>
      <c r="BJ1130" s="18" t="s">
        <v>88</v>
      </c>
      <c r="BK1130" s="146">
        <f>ROUND(I1130*H1130,2)</f>
        <v>0</v>
      </c>
      <c r="BL1130" s="18" t="s">
        <v>318</v>
      </c>
      <c r="BM1130" s="145" t="s">
        <v>10056</v>
      </c>
    </row>
    <row r="1131" spans="2:65" s="1" customFormat="1" ht="19.5" x14ac:dyDescent="0.2">
      <c r="B1131" s="34"/>
      <c r="D1131" s="152" t="s">
        <v>668</v>
      </c>
      <c r="F1131" s="182" t="s">
        <v>10057</v>
      </c>
      <c r="I1131" s="149"/>
      <c r="L1131" s="34"/>
      <c r="M1131" s="150"/>
      <c r="T1131" s="55"/>
      <c r="AT1131" s="18" t="s">
        <v>668</v>
      </c>
      <c r="AU1131" s="18" t="s">
        <v>96</v>
      </c>
    </row>
    <row r="1132" spans="2:65" s="11" customFormat="1" ht="20.85" customHeight="1" x14ac:dyDescent="0.2">
      <c r="B1132" s="122"/>
      <c r="D1132" s="123" t="s">
        <v>80</v>
      </c>
      <c r="E1132" s="132" t="s">
        <v>8487</v>
      </c>
      <c r="F1132" s="132" t="s">
        <v>8488</v>
      </c>
      <c r="I1132" s="125"/>
      <c r="J1132" s="133">
        <f>BK1132</f>
        <v>0</v>
      </c>
      <c r="L1132" s="122"/>
      <c r="M1132" s="127"/>
      <c r="P1132" s="128">
        <f>SUM(P1133:P1166)</f>
        <v>0</v>
      </c>
      <c r="R1132" s="128">
        <f>SUM(R1133:R1166)</f>
        <v>0</v>
      </c>
      <c r="T1132" s="129">
        <f>SUM(T1133:T1166)</f>
        <v>0</v>
      </c>
      <c r="AR1132" s="123" t="s">
        <v>88</v>
      </c>
      <c r="AT1132" s="130" t="s">
        <v>80</v>
      </c>
      <c r="AU1132" s="130" t="s">
        <v>90</v>
      </c>
      <c r="AY1132" s="123" t="s">
        <v>311</v>
      </c>
      <c r="BK1132" s="131">
        <f>SUM(BK1133:BK1166)</f>
        <v>0</v>
      </c>
    </row>
    <row r="1133" spans="2:65" s="1" customFormat="1" ht="16.5" customHeight="1" x14ac:dyDescent="0.2">
      <c r="B1133" s="34"/>
      <c r="C1133" s="134" t="s">
        <v>10058</v>
      </c>
      <c r="D1133" s="134" t="s">
        <v>313</v>
      </c>
      <c r="E1133" s="135" t="s">
        <v>10059</v>
      </c>
      <c r="F1133" s="136" t="s">
        <v>8682</v>
      </c>
      <c r="G1133" s="137" t="s">
        <v>2199</v>
      </c>
      <c r="H1133" s="138">
        <v>20</v>
      </c>
      <c r="I1133" s="139"/>
      <c r="J1133" s="140">
        <f t="shared" ref="J1133:J1157" si="270">ROUND(I1133*H1133,2)</f>
        <v>0</v>
      </c>
      <c r="K1133" s="136" t="s">
        <v>43</v>
      </c>
      <c r="L1133" s="34"/>
      <c r="M1133" s="141" t="s">
        <v>43</v>
      </c>
      <c r="N1133" s="142" t="s">
        <v>52</v>
      </c>
      <c r="P1133" s="143">
        <f t="shared" ref="P1133:P1157" si="271">O1133*H1133</f>
        <v>0</v>
      </c>
      <c r="Q1133" s="143">
        <v>0</v>
      </c>
      <c r="R1133" s="143">
        <f t="shared" ref="R1133:R1157" si="272">Q1133*H1133</f>
        <v>0</v>
      </c>
      <c r="S1133" s="143">
        <v>0</v>
      </c>
      <c r="T1133" s="144">
        <f t="shared" ref="T1133:T1157" si="273">S1133*H1133</f>
        <v>0</v>
      </c>
      <c r="AR1133" s="145" t="s">
        <v>318</v>
      </c>
      <c r="AT1133" s="145" t="s">
        <v>313</v>
      </c>
      <c r="AU1133" s="145" t="s">
        <v>96</v>
      </c>
      <c r="AY1133" s="18" t="s">
        <v>311</v>
      </c>
      <c r="BE1133" s="146">
        <f t="shared" ref="BE1133:BE1157" si="274">IF(N1133="základní",J1133,0)</f>
        <v>0</v>
      </c>
      <c r="BF1133" s="146">
        <f t="shared" ref="BF1133:BF1157" si="275">IF(N1133="snížená",J1133,0)</f>
        <v>0</v>
      </c>
      <c r="BG1133" s="146">
        <f t="shared" ref="BG1133:BG1157" si="276">IF(N1133="zákl. přenesená",J1133,0)</f>
        <v>0</v>
      </c>
      <c r="BH1133" s="146">
        <f t="shared" ref="BH1133:BH1157" si="277">IF(N1133="sníž. přenesená",J1133,0)</f>
        <v>0</v>
      </c>
      <c r="BI1133" s="146">
        <f t="shared" ref="BI1133:BI1157" si="278">IF(N1133="nulová",J1133,0)</f>
        <v>0</v>
      </c>
      <c r="BJ1133" s="18" t="s">
        <v>88</v>
      </c>
      <c r="BK1133" s="146">
        <f t="shared" ref="BK1133:BK1157" si="279">ROUND(I1133*H1133,2)</f>
        <v>0</v>
      </c>
      <c r="BL1133" s="18" t="s">
        <v>318</v>
      </c>
      <c r="BM1133" s="145" t="s">
        <v>10060</v>
      </c>
    </row>
    <row r="1134" spans="2:65" s="1" customFormat="1" ht="16.5" customHeight="1" x14ac:dyDescent="0.2">
      <c r="B1134" s="34"/>
      <c r="C1134" s="134" t="s">
        <v>8889</v>
      </c>
      <c r="D1134" s="134" t="s">
        <v>313</v>
      </c>
      <c r="E1134" s="135" t="s">
        <v>10061</v>
      </c>
      <c r="F1134" s="136" t="s">
        <v>9504</v>
      </c>
      <c r="G1134" s="137" t="s">
        <v>2199</v>
      </c>
      <c r="H1134" s="138">
        <v>5</v>
      </c>
      <c r="I1134" s="139"/>
      <c r="J1134" s="140">
        <f t="shared" si="270"/>
        <v>0</v>
      </c>
      <c r="K1134" s="136" t="s">
        <v>43</v>
      </c>
      <c r="L1134" s="34"/>
      <c r="M1134" s="141" t="s">
        <v>43</v>
      </c>
      <c r="N1134" s="142" t="s">
        <v>52</v>
      </c>
      <c r="P1134" s="143">
        <f t="shared" si="271"/>
        <v>0</v>
      </c>
      <c r="Q1134" s="143">
        <v>0</v>
      </c>
      <c r="R1134" s="143">
        <f t="shared" si="272"/>
        <v>0</v>
      </c>
      <c r="S1134" s="143">
        <v>0</v>
      </c>
      <c r="T1134" s="144">
        <f t="shared" si="273"/>
        <v>0</v>
      </c>
      <c r="AR1134" s="145" t="s">
        <v>318</v>
      </c>
      <c r="AT1134" s="145" t="s">
        <v>313</v>
      </c>
      <c r="AU1134" s="145" t="s">
        <v>96</v>
      </c>
      <c r="AY1134" s="18" t="s">
        <v>311</v>
      </c>
      <c r="BE1134" s="146">
        <f t="shared" si="274"/>
        <v>0</v>
      </c>
      <c r="BF1134" s="146">
        <f t="shared" si="275"/>
        <v>0</v>
      </c>
      <c r="BG1134" s="146">
        <f t="shared" si="276"/>
        <v>0</v>
      </c>
      <c r="BH1134" s="146">
        <f t="shared" si="277"/>
        <v>0</v>
      </c>
      <c r="BI1134" s="146">
        <f t="shared" si="278"/>
        <v>0</v>
      </c>
      <c r="BJ1134" s="18" t="s">
        <v>88</v>
      </c>
      <c r="BK1134" s="146">
        <f t="shared" si="279"/>
        <v>0</v>
      </c>
      <c r="BL1134" s="18" t="s">
        <v>318</v>
      </c>
      <c r="BM1134" s="145" t="s">
        <v>10062</v>
      </c>
    </row>
    <row r="1135" spans="2:65" s="1" customFormat="1" ht="16.5" customHeight="1" x14ac:dyDescent="0.2">
      <c r="B1135" s="34"/>
      <c r="C1135" s="134" t="s">
        <v>10063</v>
      </c>
      <c r="D1135" s="134" t="s">
        <v>313</v>
      </c>
      <c r="E1135" s="135" t="s">
        <v>10064</v>
      </c>
      <c r="F1135" s="136" t="s">
        <v>7885</v>
      </c>
      <c r="G1135" s="137" t="s">
        <v>2199</v>
      </c>
      <c r="H1135" s="138">
        <v>55</v>
      </c>
      <c r="I1135" s="139"/>
      <c r="J1135" s="140">
        <f t="shared" si="270"/>
        <v>0</v>
      </c>
      <c r="K1135" s="136" t="s">
        <v>43</v>
      </c>
      <c r="L1135" s="34"/>
      <c r="M1135" s="141" t="s">
        <v>43</v>
      </c>
      <c r="N1135" s="142" t="s">
        <v>52</v>
      </c>
      <c r="P1135" s="143">
        <f t="shared" si="271"/>
        <v>0</v>
      </c>
      <c r="Q1135" s="143">
        <v>0</v>
      </c>
      <c r="R1135" s="143">
        <f t="shared" si="272"/>
        <v>0</v>
      </c>
      <c r="S1135" s="143">
        <v>0</v>
      </c>
      <c r="T1135" s="144">
        <f t="shared" si="273"/>
        <v>0</v>
      </c>
      <c r="AR1135" s="145" t="s">
        <v>318</v>
      </c>
      <c r="AT1135" s="145" t="s">
        <v>313</v>
      </c>
      <c r="AU1135" s="145" t="s">
        <v>96</v>
      </c>
      <c r="AY1135" s="18" t="s">
        <v>311</v>
      </c>
      <c r="BE1135" s="146">
        <f t="shared" si="274"/>
        <v>0</v>
      </c>
      <c r="BF1135" s="146">
        <f t="shared" si="275"/>
        <v>0</v>
      </c>
      <c r="BG1135" s="146">
        <f t="shared" si="276"/>
        <v>0</v>
      </c>
      <c r="BH1135" s="146">
        <f t="shared" si="277"/>
        <v>0</v>
      </c>
      <c r="BI1135" s="146">
        <f t="shared" si="278"/>
        <v>0</v>
      </c>
      <c r="BJ1135" s="18" t="s">
        <v>88</v>
      </c>
      <c r="BK1135" s="146">
        <f t="shared" si="279"/>
        <v>0</v>
      </c>
      <c r="BL1135" s="18" t="s">
        <v>318</v>
      </c>
      <c r="BM1135" s="145" t="s">
        <v>10065</v>
      </c>
    </row>
    <row r="1136" spans="2:65" s="1" customFormat="1" ht="16.5" customHeight="1" x14ac:dyDescent="0.2">
      <c r="B1136" s="34"/>
      <c r="C1136" s="134" t="s">
        <v>8892</v>
      </c>
      <c r="D1136" s="134" t="s">
        <v>313</v>
      </c>
      <c r="E1136" s="135" t="s">
        <v>10066</v>
      </c>
      <c r="F1136" s="136" t="s">
        <v>8398</v>
      </c>
      <c r="G1136" s="137" t="s">
        <v>2199</v>
      </c>
      <c r="H1136" s="138">
        <v>85</v>
      </c>
      <c r="I1136" s="139"/>
      <c r="J1136" s="140">
        <f t="shared" si="270"/>
        <v>0</v>
      </c>
      <c r="K1136" s="136" t="s">
        <v>43</v>
      </c>
      <c r="L1136" s="34"/>
      <c r="M1136" s="141" t="s">
        <v>43</v>
      </c>
      <c r="N1136" s="142" t="s">
        <v>52</v>
      </c>
      <c r="P1136" s="143">
        <f t="shared" si="271"/>
        <v>0</v>
      </c>
      <c r="Q1136" s="143">
        <v>0</v>
      </c>
      <c r="R1136" s="143">
        <f t="shared" si="272"/>
        <v>0</v>
      </c>
      <c r="S1136" s="143">
        <v>0</v>
      </c>
      <c r="T1136" s="144">
        <f t="shared" si="273"/>
        <v>0</v>
      </c>
      <c r="AR1136" s="145" t="s">
        <v>318</v>
      </c>
      <c r="AT1136" s="145" t="s">
        <v>313</v>
      </c>
      <c r="AU1136" s="145" t="s">
        <v>96</v>
      </c>
      <c r="AY1136" s="18" t="s">
        <v>311</v>
      </c>
      <c r="BE1136" s="146">
        <f t="shared" si="274"/>
        <v>0</v>
      </c>
      <c r="BF1136" s="146">
        <f t="shared" si="275"/>
        <v>0</v>
      </c>
      <c r="BG1136" s="146">
        <f t="shared" si="276"/>
        <v>0</v>
      </c>
      <c r="BH1136" s="146">
        <f t="shared" si="277"/>
        <v>0</v>
      </c>
      <c r="BI1136" s="146">
        <f t="shared" si="278"/>
        <v>0</v>
      </c>
      <c r="BJ1136" s="18" t="s">
        <v>88</v>
      </c>
      <c r="BK1136" s="146">
        <f t="shared" si="279"/>
        <v>0</v>
      </c>
      <c r="BL1136" s="18" t="s">
        <v>318</v>
      </c>
      <c r="BM1136" s="145" t="s">
        <v>10067</v>
      </c>
    </row>
    <row r="1137" spans="2:65" s="1" customFormat="1" ht="16.5" customHeight="1" x14ac:dyDescent="0.2">
      <c r="B1137" s="34"/>
      <c r="C1137" s="134" t="s">
        <v>10068</v>
      </c>
      <c r="D1137" s="134" t="s">
        <v>313</v>
      </c>
      <c r="E1137" s="135" t="s">
        <v>10069</v>
      </c>
      <c r="F1137" s="136" t="s">
        <v>8105</v>
      </c>
      <c r="G1137" s="137" t="s">
        <v>2109</v>
      </c>
      <c r="H1137" s="138">
        <v>5</v>
      </c>
      <c r="I1137" s="139"/>
      <c r="J1137" s="140">
        <f t="shared" si="270"/>
        <v>0</v>
      </c>
      <c r="K1137" s="136" t="s">
        <v>43</v>
      </c>
      <c r="L1137" s="34"/>
      <c r="M1137" s="141" t="s">
        <v>43</v>
      </c>
      <c r="N1137" s="142" t="s">
        <v>52</v>
      </c>
      <c r="P1137" s="143">
        <f t="shared" si="271"/>
        <v>0</v>
      </c>
      <c r="Q1137" s="143">
        <v>0</v>
      </c>
      <c r="R1137" s="143">
        <f t="shared" si="272"/>
        <v>0</v>
      </c>
      <c r="S1137" s="143">
        <v>0</v>
      </c>
      <c r="T1137" s="144">
        <f t="shared" si="273"/>
        <v>0</v>
      </c>
      <c r="AR1137" s="145" t="s">
        <v>318</v>
      </c>
      <c r="AT1137" s="145" t="s">
        <v>313</v>
      </c>
      <c r="AU1137" s="145" t="s">
        <v>96</v>
      </c>
      <c r="AY1137" s="18" t="s">
        <v>311</v>
      </c>
      <c r="BE1137" s="146">
        <f t="shared" si="274"/>
        <v>0</v>
      </c>
      <c r="BF1137" s="146">
        <f t="shared" si="275"/>
        <v>0</v>
      </c>
      <c r="BG1137" s="146">
        <f t="shared" si="276"/>
        <v>0</v>
      </c>
      <c r="BH1137" s="146">
        <f t="shared" si="277"/>
        <v>0</v>
      </c>
      <c r="BI1137" s="146">
        <f t="shared" si="278"/>
        <v>0</v>
      </c>
      <c r="BJ1137" s="18" t="s">
        <v>88</v>
      </c>
      <c r="BK1137" s="146">
        <f t="shared" si="279"/>
        <v>0</v>
      </c>
      <c r="BL1137" s="18" t="s">
        <v>318</v>
      </c>
      <c r="BM1137" s="145" t="s">
        <v>10070</v>
      </c>
    </row>
    <row r="1138" spans="2:65" s="1" customFormat="1" ht="16.5" customHeight="1" x14ac:dyDescent="0.2">
      <c r="B1138" s="34"/>
      <c r="C1138" s="134" t="s">
        <v>8894</v>
      </c>
      <c r="D1138" s="134" t="s">
        <v>313</v>
      </c>
      <c r="E1138" s="135" t="s">
        <v>10071</v>
      </c>
      <c r="F1138" s="136" t="s">
        <v>8404</v>
      </c>
      <c r="G1138" s="137" t="s">
        <v>2109</v>
      </c>
      <c r="H1138" s="138">
        <v>3</v>
      </c>
      <c r="I1138" s="139"/>
      <c r="J1138" s="140">
        <f t="shared" si="270"/>
        <v>0</v>
      </c>
      <c r="K1138" s="136" t="s">
        <v>43</v>
      </c>
      <c r="L1138" s="34"/>
      <c r="M1138" s="141" t="s">
        <v>43</v>
      </c>
      <c r="N1138" s="142" t="s">
        <v>52</v>
      </c>
      <c r="P1138" s="143">
        <f t="shared" si="271"/>
        <v>0</v>
      </c>
      <c r="Q1138" s="143">
        <v>0</v>
      </c>
      <c r="R1138" s="143">
        <f t="shared" si="272"/>
        <v>0</v>
      </c>
      <c r="S1138" s="143">
        <v>0</v>
      </c>
      <c r="T1138" s="144">
        <f t="shared" si="273"/>
        <v>0</v>
      </c>
      <c r="AR1138" s="145" t="s">
        <v>318</v>
      </c>
      <c r="AT1138" s="145" t="s">
        <v>313</v>
      </c>
      <c r="AU1138" s="145" t="s">
        <v>96</v>
      </c>
      <c r="AY1138" s="18" t="s">
        <v>311</v>
      </c>
      <c r="BE1138" s="146">
        <f t="shared" si="274"/>
        <v>0</v>
      </c>
      <c r="BF1138" s="146">
        <f t="shared" si="275"/>
        <v>0</v>
      </c>
      <c r="BG1138" s="146">
        <f t="shared" si="276"/>
        <v>0</v>
      </c>
      <c r="BH1138" s="146">
        <f t="shared" si="277"/>
        <v>0</v>
      </c>
      <c r="BI1138" s="146">
        <f t="shared" si="278"/>
        <v>0</v>
      </c>
      <c r="BJ1138" s="18" t="s">
        <v>88</v>
      </c>
      <c r="BK1138" s="146">
        <f t="shared" si="279"/>
        <v>0</v>
      </c>
      <c r="BL1138" s="18" t="s">
        <v>318</v>
      </c>
      <c r="BM1138" s="145" t="s">
        <v>10072</v>
      </c>
    </row>
    <row r="1139" spans="2:65" s="1" customFormat="1" ht="16.5" customHeight="1" x14ac:dyDescent="0.2">
      <c r="B1139" s="34"/>
      <c r="C1139" s="134" t="s">
        <v>10073</v>
      </c>
      <c r="D1139" s="134" t="s">
        <v>313</v>
      </c>
      <c r="E1139" s="135" t="s">
        <v>10074</v>
      </c>
      <c r="F1139" s="136" t="s">
        <v>7887</v>
      </c>
      <c r="G1139" s="137" t="s">
        <v>2109</v>
      </c>
      <c r="H1139" s="138">
        <v>7</v>
      </c>
      <c r="I1139" s="139"/>
      <c r="J1139" s="140">
        <f t="shared" si="270"/>
        <v>0</v>
      </c>
      <c r="K1139" s="136" t="s">
        <v>43</v>
      </c>
      <c r="L1139" s="34"/>
      <c r="M1139" s="141" t="s">
        <v>43</v>
      </c>
      <c r="N1139" s="142" t="s">
        <v>52</v>
      </c>
      <c r="P1139" s="143">
        <f t="shared" si="271"/>
        <v>0</v>
      </c>
      <c r="Q1139" s="143">
        <v>0</v>
      </c>
      <c r="R1139" s="143">
        <f t="shared" si="272"/>
        <v>0</v>
      </c>
      <c r="S1139" s="143">
        <v>0</v>
      </c>
      <c r="T1139" s="144">
        <f t="shared" si="273"/>
        <v>0</v>
      </c>
      <c r="AR1139" s="145" t="s">
        <v>318</v>
      </c>
      <c r="AT1139" s="145" t="s">
        <v>313</v>
      </c>
      <c r="AU1139" s="145" t="s">
        <v>96</v>
      </c>
      <c r="AY1139" s="18" t="s">
        <v>311</v>
      </c>
      <c r="BE1139" s="146">
        <f t="shared" si="274"/>
        <v>0</v>
      </c>
      <c r="BF1139" s="146">
        <f t="shared" si="275"/>
        <v>0</v>
      </c>
      <c r="BG1139" s="146">
        <f t="shared" si="276"/>
        <v>0</v>
      </c>
      <c r="BH1139" s="146">
        <f t="shared" si="277"/>
        <v>0</v>
      </c>
      <c r="BI1139" s="146">
        <f t="shared" si="278"/>
        <v>0</v>
      </c>
      <c r="BJ1139" s="18" t="s">
        <v>88</v>
      </c>
      <c r="BK1139" s="146">
        <f t="shared" si="279"/>
        <v>0</v>
      </c>
      <c r="BL1139" s="18" t="s">
        <v>318</v>
      </c>
      <c r="BM1139" s="145" t="s">
        <v>10075</v>
      </c>
    </row>
    <row r="1140" spans="2:65" s="1" customFormat="1" ht="16.5" customHeight="1" x14ac:dyDescent="0.2">
      <c r="B1140" s="34"/>
      <c r="C1140" s="134" t="s">
        <v>8897</v>
      </c>
      <c r="D1140" s="134" t="s">
        <v>313</v>
      </c>
      <c r="E1140" s="135" t="s">
        <v>10076</v>
      </c>
      <c r="F1140" s="136" t="s">
        <v>8409</v>
      </c>
      <c r="G1140" s="137" t="s">
        <v>2109</v>
      </c>
      <c r="H1140" s="138">
        <v>15</v>
      </c>
      <c r="I1140" s="139"/>
      <c r="J1140" s="140">
        <f t="shared" si="270"/>
        <v>0</v>
      </c>
      <c r="K1140" s="136" t="s">
        <v>43</v>
      </c>
      <c r="L1140" s="34"/>
      <c r="M1140" s="141" t="s">
        <v>43</v>
      </c>
      <c r="N1140" s="142" t="s">
        <v>52</v>
      </c>
      <c r="P1140" s="143">
        <f t="shared" si="271"/>
        <v>0</v>
      </c>
      <c r="Q1140" s="143">
        <v>0</v>
      </c>
      <c r="R1140" s="143">
        <f t="shared" si="272"/>
        <v>0</v>
      </c>
      <c r="S1140" s="143">
        <v>0</v>
      </c>
      <c r="T1140" s="144">
        <f t="shared" si="273"/>
        <v>0</v>
      </c>
      <c r="AR1140" s="145" t="s">
        <v>318</v>
      </c>
      <c r="AT1140" s="145" t="s">
        <v>313</v>
      </c>
      <c r="AU1140" s="145" t="s">
        <v>96</v>
      </c>
      <c r="AY1140" s="18" t="s">
        <v>311</v>
      </c>
      <c r="BE1140" s="146">
        <f t="shared" si="274"/>
        <v>0</v>
      </c>
      <c r="BF1140" s="146">
        <f t="shared" si="275"/>
        <v>0</v>
      </c>
      <c r="BG1140" s="146">
        <f t="shared" si="276"/>
        <v>0</v>
      </c>
      <c r="BH1140" s="146">
        <f t="shared" si="277"/>
        <v>0</v>
      </c>
      <c r="BI1140" s="146">
        <f t="shared" si="278"/>
        <v>0</v>
      </c>
      <c r="BJ1140" s="18" t="s">
        <v>88</v>
      </c>
      <c r="BK1140" s="146">
        <f t="shared" si="279"/>
        <v>0</v>
      </c>
      <c r="BL1140" s="18" t="s">
        <v>318</v>
      </c>
      <c r="BM1140" s="145" t="s">
        <v>10077</v>
      </c>
    </row>
    <row r="1141" spans="2:65" s="1" customFormat="1" ht="21.75" customHeight="1" x14ac:dyDescent="0.2">
      <c r="B1141" s="34"/>
      <c r="C1141" s="134" t="s">
        <v>10078</v>
      </c>
      <c r="D1141" s="134" t="s">
        <v>313</v>
      </c>
      <c r="E1141" s="135" t="s">
        <v>10079</v>
      </c>
      <c r="F1141" s="136" t="s">
        <v>10080</v>
      </c>
      <c r="G1141" s="137" t="s">
        <v>2109</v>
      </c>
      <c r="H1141" s="138">
        <v>1</v>
      </c>
      <c r="I1141" s="139"/>
      <c r="J1141" s="140">
        <f t="shared" si="270"/>
        <v>0</v>
      </c>
      <c r="K1141" s="136" t="s">
        <v>43</v>
      </c>
      <c r="L1141" s="34"/>
      <c r="M1141" s="141" t="s">
        <v>43</v>
      </c>
      <c r="N1141" s="142" t="s">
        <v>52</v>
      </c>
      <c r="P1141" s="143">
        <f t="shared" si="271"/>
        <v>0</v>
      </c>
      <c r="Q1141" s="143">
        <v>0</v>
      </c>
      <c r="R1141" s="143">
        <f t="shared" si="272"/>
        <v>0</v>
      </c>
      <c r="S1141" s="143">
        <v>0</v>
      </c>
      <c r="T1141" s="144">
        <f t="shared" si="273"/>
        <v>0</v>
      </c>
      <c r="AR1141" s="145" t="s">
        <v>318</v>
      </c>
      <c r="AT1141" s="145" t="s">
        <v>313</v>
      </c>
      <c r="AU1141" s="145" t="s">
        <v>96</v>
      </c>
      <c r="AY1141" s="18" t="s">
        <v>311</v>
      </c>
      <c r="BE1141" s="146">
        <f t="shared" si="274"/>
        <v>0</v>
      </c>
      <c r="BF1141" s="146">
        <f t="shared" si="275"/>
        <v>0</v>
      </c>
      <c r="BG1141" s="146">
        <f t="shared" si="276"/>
        <v>0</v>
      </c>
      <c r="BH1141" s="146">
        <f t="shared" si="277"/>
        <v>0</v>
      </c>
      <c r="BI1141" s="146">
        <f t="shared" si="278"/>
        <v>0</v>
      </c>
      <c r="BJ1141" s="18" t="s">
        <v>88</v>
      </c>
      <c r="BK1141" s="146">
        <f t="shared" si="279"/>
        <v>0</v>
      </c>
      <c r="BL1141" s="18" t="s">
        <v>318</v>
      </c>
      <c r="BM1141" s="145" t="s">
        <v>10081</v>
      </c>
    </row>
    <row r="1142" spans="2:65" s="1" customFormat="1" ht="21.75" customHeight="1" x14ac:dyDescent="0.2">
      <c r="B1142" s="34"/>
      <c r="C1142" s="134" t="s">
        <v>8899</v>
      </c>
      <c r="D1142" s="134" t="s">
        <v>313</v>
      </c>
      <c r="E1142" s="135" t="s">
        <v>10082</v>
      </c>
      <c r="F1142" s="136" t="s">
        <v>10083</v>
      </c>
      <c r="G1142" s="137" t="s">
        <v>2109</v>
      </c>
      <c r="H1142" s="138">
        <v>1</v>
      </c>
      <c r="I1142" s="139"/>
      <c r="J1142" s="140">
        <f t="shared" si="270"/>
        <v>0</v>
      </c>
      <c r="K1142" s="136" t="s">
        <v>43</v>
      </c>
      <c r="L1142" s="34"/>
      <c r="M1142" s="141" t="s">
        <v>43</v>
      </c>
      <c r="N1142" s="142" t="s">
        <v>52</v>
      </c>
      <c r="P1142" s="143">
        <f t="shared" si="271"/>
        <v>0</v>
      </c>
      <c r="Q1142" s="143">
        <v>0</v>
      </c>
      <c r="R1142" s="143">
        <f t="shared" si="272"/>
        <v>0</v>
      </c>
      <c r="S1142" s="143">
        <v>0</v>
      </c>
      <c r="T1142" s="144">
        <f t="shared" si="273"/>
        <v>0</v>
      </c>
      <c r="AR1142" s="145" t="s">
        <v>318</v>
      </c>
      <c r="AT1142" s="145" t="s">
        <v>313</v>
      </c>
      <c r="AU1142" s="145" t="s">
        <v>96</v>
      </c>
      <c r="AY1142" s="18" t="s">
        <v>311</v>
      </c>
      <c r="BE1142" s="146">
        <f t="shared" si="274"/>
        <v>0</v>
      </c>
      <c r="BF1142" s="146">
        <f t="shared" si="275"/>
        <v>0</v>
      </c>
      <c r="BG1142" s="146">
        <f t="shared" si="276"/>
        <v>0</v>
      </c>
      <c r="BH1142" s="146">
        <f t="shared" si="277"/>
        <v>0</v>
      </c>
      <c r="BI1142" s="146">
        <f t="shared" si="278"/>
        <v>0</v>
      </c>
      <c r="BJ1142" s="18" t="s">
        <v>88</v>
      </c>
      <c r="BK1142" s="146">
        <f t="shared" si="279"/>
        <v>0</v>
      </c>
      <c r="BL1142" s="18" t="s">
        <v>318</v>
      </c>
      <c r="BM1142" s="145" t="s">
        <v>10084</v>
      </c>
    </row>
    <row r="1143" spans="2:65" s="1" customFormat="1" ht="16.5" customHeight="1" x14ac:dyDescent="0.2">
      <c r="B1143" s="34"/>
      <c r="C1143" s="134" t="s">
        <v>10085</v>
      </c>
      <c r="D1143" s="134" t="s">
        <v>313</v>
      </c>
      <c r="E1143" s="135" t="s">
        <v>10086</v>
      </c>
      <c r="F1143" s="136" t="s">
        <v>10087</v>
      </c>
      <c r="G1143" s="137" t="s">
        <v>2109</v>
      </c>
      <c r="H1143" s="138">
        <v>1</v>
      </c>
      <c r="I1143" s="139"/>
      <c r="J1143" s="140">
        <f t="shared" si="270"/>
        <v>0</v>
      </c>
      <c r="K1143" s="136" t="s">
        <v>43</v>
      </c>
      <c r="L1143" s="34"/>
      <c r="M1143" s="141" t="s">
        <v>43</v>
      </c>
      <c r="N1143" s="142" t="s">
        <v>52</v>
      </c>
      <c r="P1143" s="143">
        <f t="shared" si="271"/>
        <v>0</v>
      </c>
      <c r="Q1143" s="143">
        <v>0</v>
      </c>
      <c r="R1143" s="143">
        <f t="shared" si="272"/>
        <v>0</v>
      </c>
      <c r="S1143" s="143">
        <v>0</v>
      </c>
      <c r="T1143" s="144">
        <f t="shared" si="273"/>
        <v>0</v>
      </c>
      <c r="AR1143" s="145" t="s">
        <v>318</v>
      </c>
      <c r="AT1143" s="145" t="s">
        <v>313</v>
      </c>
      <c r="AU1143" s="145" t="s">
        <v>96</v>
      </c>
      <c r="AY1143" s="18" t="s">
        <v>311</v>
      </c>
      <c r="BE1143" s="146">
        <f t="shared" si="274"/>
        <v>0</v>
      </c>
      <c r="BF1143" s="146">
        <f t="shared" si="275"/>
        <v>0</v>
      </c>
      <c r="BG1143" s="146">
        <f t="shared" si="276"/>
        <v>0</v>
      </c>
      <c r="BH1143" s="146">
        <f t="shared" si="277"/>
        <v>0</v>
      </c>
      <c r="BI1143" s="146">
        <f t="shared" si="278"/>
        <v>0</v>
      </c>
      <c r="BJ1143" s="18" t="s">
        <v>88</v>
      </c>
      <c r="BK1143" s="146">
        <f t="shared" si="279"/>
        <v>0</v>
      </c>
      <c r="BL1143" s="18" t="s">
        <v>318</v>
      </c>
      <c r="BM1143" s="145" t="s">
        <v>10088</v>
      </c>
    </row>
    <row r="1144" spans="2:65" s="1" customFormat="1" ht="16.5" customHeight="1" x14ac:dyDescent="0.2">
      <c r="B1144" s="34"/>
      <c r="C1144" s="134" t="s">
        <v>8903</v>
      </c>
      <c r="D1144" s="134" t="s">
        <v>313</v>
      </c>
      <c r="E1144" s="135" t="s">
        <v>10089</v>
      </c>
      <c r="F1144" s="136" t="s">
        <v>10090</v>
      </c>
      <c r="G1144" s="137" t="s">
        <v>2109</v>
      </c>
      <c r="H1144" s="138">
        <v>1</v>
      </c>
      <c r="I1144" s="139"/>
      <c r="J1144" s="140">
        <f t="shared" si="270"/>
        <v>0</v>
      </c>
      <c r="K1144" s="136" t="s">
        <v>43</v>
      </c>
      <c r="L1144" s="34"/>
      <c r="M1144" s="141" t="s">
        <v>43</v>
      </c>
      <c r="N1144" s="142" t="s">
        <v>52</v>
      </c>
      <c r="P1144" s="143">
        <f t="shared" si="271"/>
        <v>0</v>
      </c>
      <c r="Q1144" s="143">
        <v>0</v>
      </c>
      <c r="R1144" s="143">
        <f t="shared" si="272"/>
        <v>0</v>
      </c>
      <c r="S1144" s="143">
        <v>0</v>
      </c>
      <c r="T1144" s="144">
        <f t="shared" si="273"/>
        <v>0</v>
      </c>
      <c r="AR1144" s="145" t="s">
        <v>318</v>
      </c>
      <c r="AT1144" s="145" t="s">
        <v>313</v>
      </c>
      <c r="AU1144" s="145" t="s">
        <v>96</v>
      </c>
      <c r="AY1144" s="18" t="s">
        <v>311</v>
      </c>
      <c r="BE1144" s="146">
        <f t="shared" si="274"/>
        <v>0</v>
      </c>
      <c r="BF1144" s="146">
        <f t="shared" si="275"/>
        <v>0</v>
      </c>
      <c r="BG1144" s="146">
        <f t="shared" si="276"/>
        <v>0</v>
      </c>
      <c r="BH1144" s="146">
        <f t="shared" si="277"/>
        <v>0</v>
      </c>
      <c r="BI1144" s="146">
        <f t="shared" si="278"/>
        <v>0</v>
      </c>
      <c r="BJ1144" s="18" t="s">
        <v>88</v>
      </c>
      <c r="BK1144" s="146">
        <f t="shared" si="279"/>
        <v>0</v>
      </c>
      <c r="BL1144" s="18" t="s">
        <v>318</v>
      </c>
      <c r="BM1144" s="145" t="s">
        <v>10091</v>
      </c>
    </row>
    <row r="1145" spans="2:65" s="1" customFormat="1" ht="24.2" customHeight="1" x14ac:dyDescent="0.2">
      <c r="B1145" s="34"/>
      <c r="C1145" s="134" t="s">
        <v>5010</v>
      </c>
      <c r="D1145" s="134" t="s">
        <v>313</v>
      </c>
      <c r="E1145" s="135" t="s">
        <v>10092</v>
      </c>
      <c r="F1145" s="136" t="s">
        <v>8427</v>
      </c>
      <c r="G1145" s="137" t="s">
        <v>2033</v>
      </c>
      <c r="H1145" s="138">
        <v>4</v>
      </c>
      <c r="I1145" s="139"/>
      <c r="J1145" s="140">
        <f t="shared" si="270"/>
        <v>0</v>
      </c>
      <c r="K1145" s="136" t="s">
        <v>43</v>
      </c>
      <c r="L1145" s="34"/>
      <c r="M1145" s="141" t="s">
        <v>43</v>
      </c>
      <c r="N1145" s="142" t="s">
        <v>52</v>
      </c>
      <c r="P1145" s="143">
        <f t="shared" si="271"/>
        <v>0</v>
      </c>
      <c r="Q1145" s="143">
        <v>0</v>
      </c>
      <c r="R1145" s="143">
        <f t="shared" si="272"/>
        <v>0</v>
      </c>
      <c r="S1145" s="143">
        <v>0</v>
      </c>
      <c r="T1145" s="144">
        <f t="shared" si="273"/>
        <v>0</v>
      </c>
      <c r="AR1145" s="145" t="s">
        <v>318</v>
      </c>
      <c r="AT1145" s="145" t="s">
        <v>313</v>
      </c>
      <c r="AU1145" s="145" t="s">
        <v>96</v>
      </c>
      <c r="AY1145" s="18" t="s">
        <v>311</v>
      </c>
      <c r="BE1145" s="146">
        <f t="shared" si="274"/>
        <v>0</v>
      </c>
      <c r="BF1145" s="146">
        <f t="shared" si="275"/>
        <v>0</v>
      </c>
      <c r="BG1145" s="146">
        <f t="shared" si="276"/>
        <v>0</v>
      </c>
      <c r="BH1145" s="146">
        <f t="shared" si="277"/>
        <v>0</v>
      </c>
      <c r="BI1145" s="146">
        <f t="shared" si="278"/>
        <v>0</v>
      </c>
      <c r="BJ1145" s="18" t="s">
        <v>88</v>
      </c>
      <c r="BK1145" s="146">
        <f t="shared" si="279"/>
        <v>0</v>
      </c>
      <c r="BL1145" s="18" t="s">
        <v>318</v>
      </c>
      <c r="BM1145" s="145" t="s">
        <v>10093</v>
      </c>
    </row>
    <row r="1146" spans="2:65" s="1" customFormat="1" ht="33" customHeight="1" x14ac:dyDescent="0.2">
      <c r="B1146" s="34"/>
      <c r="C1146" s="134" t="s">
        <v>8906</v>
      </c>
      <c r="D1146" s="134" t="s">
        <v>313</v>
      </c>
      <c r="E1146" s="135" t="s">
        <v>10094</v>
      </c>
      <c r="F1146" s="136" t="s">
        <v>10095</v>
      </c>
      <c r="G1146" s="137" t="s">
        <v>2033</v>
      </c>
      <c r="H1146" s="138">
        <v>2</v>
      </c>
      <c r="I1146" s="139"/>
      <c r="J1146" s="140">
        <f t="shared" si="270"/>
        <v>0</v>
      </c>
      <c r="K1146" s="136" t="s">
        <v>43</v>
      </c>
      <c r="L1146" s="34"/>
      <c r="M1146" s="141" t="s">
        <v>43</v>
      </c>
      <c r="N1146" s="142" t="s">
        <v>52</v>
      </c>
      <c r="P1146" s="143">
        <f t="shared" si="271"/>
        <v>0</v>
      </c>
      <c r="Q1146" s="143">
        <v>0</v>
      </c>
      <c r="R1146" s="143">
        <f t="shared" si="272"/>
        <v>0</v>
      </c>
      <c r="S1146" s="143">
        <v>0</v>
      </c>
      <c r="T1146" s="144">
        <f t="shared" si="273"/>
        <v>0</v>
      </c>
      <c r="AR1146" s="145" t="s">
        <v>318</v>
      </c>
      <c r="AT1146" s="145" t="s">
        <v>313</v>
      </c>
      <c r="AU1146" s="145" t="s">
        <v>96</v>
      </c>
      <c r="AY1146" s="18" t="s">
        <v>311</v>
      </c>
      <c r="BE1146" s="146">
        <f t="shared" si="274"/>
        <v>0</v>
      </c>
      <c r="BF1146" s="146">
        <f t="shared" si="275"/>
        <v>0</v>
      </c>
      <c r="BG1146" s="146">
        <f t="shared" si="276"/>
        <v>0</v>
      </c>
      <c r="BH1146" s="146">
        <f t="shared" si="277"/>
        <v>0</v>
      </c>
      <c r="BI1146" s="146">
        <f t="shared" si="278"/>
        <v>0</v>
      </c>
      <c r="BJ1146" s="18" t="s">
        <v>88</v>
      </c>
      <c r="BK1146" s="146">
        <f t="shared" si="279"/>
        <v>0</v>
      </c>
      <c r="BL1146" s="18" t="s">
        <v>318</v>
      </c>
      <c r="BM1146" s="145" t="s">
        <v>10096</v>
      </c>
    </row>
    <row r="1147" spans="2:65" s="1" customFormat="1" ht="21.75" customHeight="1" x14ac:dyDescent="0.2">
      <c r="B1147" s="34"/>
      <c r="C1147" s="134" t="s">
        <v>10097</v>
      </c>
      <c r="D1147" s="134" t="s">
        <v>313</v>
      </c>
      <c r="E1147" s="135" t="s">
        <v>10098</v>
      </c>
      <c r="F1147" s="136" t="s">
        <v>8130</v>
      </c>
      <c r="G1147" s="137" t="s">
        <v>2109</v>
      </c>
      <c r="H1147" s="138">
        <v>10</v>
      </c>
      <c r="I1147" s="139"/>
      <c r="J1147" s="140">
        <f t="shared" si="270"/>
        <v>0</v>
      </c>
      <c r="K1147" s="136" t="s">
        <v>43</v>
      </c>
      <c r="L1147" s="34"/>
      <c r="M1147" s="141" t="s">
        <v>43</v>
      </c>
      <c r="N1147" s="142" t="s">
        <v>52</v>
      </c>
      <c r="P1147" s="143">
        <f t="shared" si="271"/>
        <v>0</v>
      </c>
      <c r="Q1147" s="143">
        <v>0</v>
      </c>
      <c r="R1147" s="143">
        <f t="shared" si="272"/>
        <v>0</v>
      </c>
      <c r="S1147" s="143">
        <v>0</v>
      </c>
      <c r="T1147" s="144">
        <f t="shared" si="273"/>
        <v>0</v>
      </c>
      <c r="AR1147" s="145" t="s">
        <v>318</v>
      </c>
      <c r="AT1147" s="145" t="s">
        <v>313</v>
      </c>
      <c r="AU1147" s="145" t="s">
        <v>96</v>
      </c>
      <c r="AY1147" s="18" t="s">
        <v>311</v>
      </c>
      <c r="BE1147" s="146">
        <f t="shared" si="274"/>
        <v>0</v>
      </c>
      <c r="BF1147" s="146">
        <f t="shared" si="275"/>
        <v>0</v>
      </c>
      <c r="BG1147" s="146">
        <f t="shared" si="276"/>
        <v>0</v>
      </c>
      <c r="BH1147" s="146">
        <f t="shared" si="277"/>
        <v>0</v>
      </c>
      <c r="BI1147" s="146">
        <f t="shared" si="278"/>
        <v>0</v>
      </c>
      <c r="BJ1147" s="18" t="s">
        <v>88</v>
      </c>
      <c r="BK1147" s="146">
        <f t="shared" si="279"/>
        <v>0</v>
      </c>
      <c r="BL1147" s="18" t="s">
        <v>318</v>
      </c>
      <c r="BM1147" s="145" t="s">
        <v>10099</v>
      </c>
    </row>
    <row r="1148" spans="2:65" s="1" customFormat="1" ht="21.75" customHeight="1" x14ac:dyDescent="0.2">
      <c r="B1148" s="34"/>
      <c r="C1148" s="134" t="s">
        <v>8910</v>
      </c>
      <c r="D1148" s="134" t="s">
        <v>313</v>
      </c>
      <c r="E1148" s="135" t="s">
        <v>10100</v>
      </c>
      <c r="F1148" s="136" t="s">
        <v>8435</v>
      </c>
      <c r="G1148" s="137" t="s">
        <v>2109</v>
      </c>
      <c r="H1148" s="138">
        <v>2</v>
      </c>
      <c r="I1148" s="139"/>
      <c r="J1148" s="140">
        <f t="shared" si="270"/>
        <v>0</v>
      </c>
      <c r="K1148" s="136" t="s">
        <v>43</v>
      </c>
      <c r="L1148" s="34"/>
      <c r="M1148" s="141" t="s">
        <v>43</v>
      </c>
      <c r="N1148" s="142" t="s">
        <v>52</v>
      </c>
      <c r="P1148" s="143">
        <f t="shared" si="271"/>
        <v>0</v>
      </c>
      <c r="Q1148" s="143">
        <v>0</v>
      </c>
      <c r="R1148" s="143">
        <f t="shared" si="272"/>
        <v>0</v>
      </c>
      <c r="S1148" s="143">
        <v>0</v>
      </c>
      <c r="T1148" s="144">
        <f t="shared" si="273"/>
        <v>0</v>
      </c>
      <c r="AR1148" s="145" t="s">
        <v>318</v>
      </c>
      <c r="AT1148" s="145" t="s">
        <v>313</v>
      </c>
      <c r="AU1148" s="145" t="s">
        <v>96</v>
      </c>
      <c r="AY1148" s="18" t="s">
        <v>311</v>
      </c>
      <c r="BE1148" s="146">
        <f t="shared" si="274"/>
        <v>0</v>
      </c>
      <c r="BF1148" s="146">
        <f t="shared" si="275"/>
        <v>0</v>
      </c>
      <c r="BG1148" s="146">
        <f t="shared" si="276"/>
        <v>0</v>
      </c>
      <c r="BH1148" s="146">
        <f t="shared" si="277"/>
        <v>0</v>
      </c>
      <c r="BI1148" s="146">
        <f t="shared" si="278"/>
        <v>0</v>
      </c>
      <c r="BJ1148" s="18" t="s">
        <v>88</v>
      </c>
      <c r="BK1148" s="146">
        <f t="shared" si="279"/>
        <v>0</v>
      </c>
      <c r="BL1148" s="18" t="s">
        <v>318</v>
      </c>
      <c r="BM1148" s="145" t="s">
        <v>10101</v>
      </c>
    </row>
    <row r="1149" spans="2:65" s="1" customFormat="1" ht="21.75" customHeight="1" x14ac:dyDescent="0.2">
      <c r="B1149" s="34"/>
      <c r="C1149" s="134" t="s">
        <v>10102</v>
      </c>
      <c r="D1149" s="134" t="s">
        <v>313</v>
      </c>
      <c r="E1149" s="135" t="s">
        <v>10103</v>
      </c>
      <c r="F1149" s="136" t="s">
        <v>7889</v>
      </c>
      <c r="G1149" s="137" t="s">
        <v>2109</v>
      </c>
      <c r="H1149" s="138">
        <v>8</v>
      </c>
      <c r="I1149" s="139"/>
      <c r="J1149" s="140">
        <f t="shared" si="270"/>
        <v>0</v>
      </c>
      <c r="K1149" s="136" t="s">
        <v>43</v>
      </c>
      <c r="L1149" s="34"/>
      <c r="M1149" s="141" t="s">
        <v>43</v>
      </c>
      <c r="N1149" s="142" t="s">
        <v>52</v>
      </c>
      <c r="P1149" s="143">
        <f t="shared" si="271"/>
        <v>0</v>
      </c>
      <c r="Q1149" s="143">
        <v>0</v>
      </c>
      <c r="R1149" s="143">
        <f t="shared" si="272"/>
        <v>0</v>
      </c>
      <c r="S1149" s="143">
        <v>0</v>
      </c>
      <c r="T1149" s="144">
        <f t="shared" si="273"/>
        <v>0</v>
      </c>
      <c r="AR1149" s="145" t="s">
        <v>318</v>
      </c>
      <c r="AT1149" s="145" t="s">
        <v>313</v>
      </c>
      <c r="AU1149" s="145" t="s">
        <v>96</v>
      </c>
      <c r="AY1149" s="18" t="s">
        <v>311</v>
      </c>
      <c r="BE1149" s="146">
        <f t="shared" si="274"/>
        <v>0</v>
      </c>
      <c r="BF1149" s="146">
        <f t="shared" si="275"/>
        <v>0</v>
      </c>
      <c r="BG1149" s="146">
        <f t="shared" si="276"/>
        <v>0</v>
      </c>
      <c r="BH1149" s="146">
        <f t="shared" si="277"/>
        <v>0</v>
      </c>
      <c r="BI1149" s="146">
        <f t="shared" si="278"/>
        <v>0</v>
      </c>
      <c r="BJ1149" s="18" t="s">
        <v>88</v>
      </c>
      <c r="BK1149" s="146">
        <f t="shared" si="279"/>
        <v>0</v>
      </c>
      <c r="BL1149" s="18" t="s">
        <v>318</v>
      </c>
      <c r="BM1149" s="145" t="s">
        <v>10104</v>
      </c>
    </row>
    <row r="1150" spans="2:65" s="1" customFormat="1" ht="21.75" customHeight="1" x14ac:dyDescent="0.2">
      <c r="B1150" s="34"/>
      <c r="C1150" s="134" t="s">
        <v>8913</v>
      </c>
      <c r="D1150" s="134" t="s">
        <v>313</v>
      </c>
      <c r="E1150" s="135" t="s">
        <v>10105</v>
      </c>
      <c r="F1150" s="136" t="s">
        <v>10106</v>
      </c>
      <c r="G1150" s="137" t="s">
        <v>2109</v>
      </c>
      <c r="H1150" s="138">
        <v>1</v>
      </c>
      <c r="I1150" s="139"/>
      <c r="J1150" s="140">
        <f t="shared" si="270"/>
        <v>0</v>
      </c>
      <c r="K1150" s="136" t="s">
        <v>43</v>
      </c>
      <c r="L1150" s="34"/>
      <c r="M1150" s="141" t="s">
        <v>43</v>
      </c>
      <c r="N1150" s="142" t="s">
        <v>52</v>
      </c>
      <c r="P1150" s="143">
        <f t="shared" si="271"/>
        <v>0</v>
      </c>
      <c r="Q1150" s="143">
        <v>0</v>
      </c>
      <c r="R1150" s="143">
        <f t="shared" si="272"/>
        <v>0</v>
      </c>
      <c r="S1150" s="143">
        <v>0</v>
      </c>
      <c r="T1150" s="144">
        <f t="shared" si="273"/>
        <v>0</v>
      </c>
      <c r="AR1150" s="145" t="s">
        <v>318</v>
      </c>
      <c r="AT1150" s="145" t="s">
        <v>313</v>
      </c>
      <c r="AU1150" s="145" t="s">
        <v>96</v>
      </c>
      <c r="AY1150" s="18" t="s">
        <v>311</v>
      </c>
      <c r="BE1150" s="146">
        <f t="shared" si="274"/>
        <v>0</v>
      </c>
      <c r="BF1150" s="146">
        <f t="shared" si="275"/>
        <v>0</v>
      </c>
      <c r="BG1150" s="146">
        <f t="shared" si="276"/>
        <v>0</v>
      </c>
      <c r="BH1150" s="146">
        <f t="shared" si="277"/>
        <v>0</v>
      </c>
      <c r="BI1150" s="146">
        <f t="shared" si="278"/>
        <v>0</v>
      </c>
      <c r="BJ1150" s="18" t="s">
        <v>88</v>
      </c>
      <c r="BK1150" s="146">
        <f t="shared" si="279"/>
        <v>0</v>
      </c>
      <c r="BL1150" s="18" t="s">
        <v>318</v>
      </c>
      <c r="BM1150" s="145" t="s">
        <v>10107</v>
      </c>
    </row>
    <row r="1151" spans="2:65" s="1" customFormat="1" ht="33" customHeight="1" x14ac:dyDescent="0.2">
      <c r="B1151" s="34"/>
      <c r="C1151" s="134" t="s">
        <v>10108</v>
      </c>
      <c r="D1151" s="134" t="s">
        <v>313</v>
      </c>
      <c r="E1151" s="135" t="s">
        <v>10109</v>
      </c>
      <c r="F1151" s="136" t="s">
        <v>8136</v>
      </c>
      <c r="G1151" s="137" t="s">
        <v>2033</v>
      </c>
      <c r="H1151" s="138">
        <v>3</v>
      </c>
      <c r="I1151" s="139"/>
      <c r="J1151" s="140">
        <f t="shared" si="270"/>
        <v>0</v>
      </c>
      <c r="K1151" s="136" t="s">
        <v>43</v>
      </c>
      <c r="L1151" s="34"/>
      <c r="M1151" s="141" t="s">
        <v>43</v>
      </c>
      <c r="N1151" s="142" t="s">
        <v>52</v>
      </c>
      <c r="P1151" s="143">
        <f t="shared" si="271"/>
        <v>0</v>
      </c>
      <c r="Q1151" s="143">
        <v>0</v>
      </c>
      <c r="R1151" s="143">
        <f t="shared" si="272"/>
        <v>0</v>
      </c>
      <c r="S1151" s="143">
        <v>0</v>
      </c>
      <c r="T1151" s="144">
        <f t="shared" si="273"/>
        <v>0</v>
      </c>
      <c r="AR1151" s="145" t="s">
        <v>318</v>
      </c>
      <c r="AT1151" s="145" t="s">
        <v>313</v>
      </c>
      <c r="AU1151" s="145" t="s">
        <v>96</v>
      </c>
      <c r="AY1151" s="18" t="s">
        <v>311</v>
      </c>
      <c r="BE1151" s="146">
        <f t="shared" si="274"/>
        <v>0</v>
      </c>
      <c r="BF1151" s="146">
        <f t="shared" si="275"/>
        <v>0</v>
      </c>
      <c r="BG1151" s="146">
        <f t="shared" si="276"/>
        <v>0</v>
      </c>
      <c r="BH1151" s="146">
        <f t="shared" si="277"/>
        <v>0</v>
      </c>
      <c r="BI1151" s="146">
        <f t="shared" si="278"/>
        <v>0</v>
      </c>
      <c r="BJ1151" s="18" t="s">
        <v>88</v>
      </c>
      <c r="BK1151" s="146">
        <f t="shared" si="279"/>
        <v>0</v>
      </c>
      <c r="BL1151" s="18" t="s">
        <v>318</v>
      </c>
      <c r="BM1151" s="145" t="s">
        <v>10110</v>
      </c>
    </row>
    <row r="1152" spans="2:65" s="1" customFormat="1" ht="21.75" customHeight="1" x14ac:dyDescent="0.2">
      <c r="B1152" s="34"/>
      <c r="C1152" s="134" t="s">
        <v>8916</v>
      </c>
      <c r="D1152" s="134" t="s">
        <v>313</v>
      </c>
      <c r="E1152" s="135" t="s">
        <v>10111</v>
      </c>
      <c r="F1152" s="136" t="s">
        <v>9459</v>
      </c>
      <c r="G1152" s="137" t="s">
        <v>2033</v>
      </c>
      <c r="H1152" s="138">
        <v>3</v>
      </c>
      <c r="I1152" s="139"/>
      <c r="J1152" s="140">
        <f t="shared" si="270"/>
        <v>0</v>
      </c>
      <c r="K1152" s="136" t="s">
        <v>43</v>
      </c>
      <c r="L1152" s="34"/>
      <c r="M1152" s="141" t="s">
        <v>43</v>
      </c>
      <c r="N1152" s="142" t="s">
        <v>52</v>
      </c>
      <c r="P1152" s="143">
        <f t="shared" si="271"/>
        <v>0</v>
      </c>
      <c r="Q1152" s="143">
        <v>0</v>
      </c>
      <c r="R1152" s="143">
        <f t="shared" si="272"/>
        <v>0</v>
      </c>
      <c r="S1152" s="143">
        <v>0</v>
      </c>
      <c r="T1152" s="144">
        <f t="shared" si="273"/>
        <v>0</v>
      </c>
      <c r="AR1152" s="145" t="s">
        <v>318</v>
      </c>
      <c r="AT1152" s="145" t="s">
        <v>313</v>
      </c>
      <c r="AU1152" s="145" t="s">
        <v>96</v>
      </c>
      <c r="AY1152" s="18" t="s">
        <v>311</v>
      </c>
      <c r="BE1152" s="146">
        <f t="shared" si="274"/>
        <v>0</v>
      </c>
      <c r="BF1152" s="146">
        <f t="shared" si="275"/>
        <v>0</v>
      </c>
      <c r="BG1152" s="146">
        <f t="shared" si="276"/>
        <v>0</v>
      </c>
      <c r="BH1152" s="146">
        <f t="shared" si="277"/>
        <v>0</v>
      </c>
      <c r="BI1152" s="146">
        <f t="shared" si="278"/>
        <v>0</v>
      </c>
      <c r="BJ1152" s="18" t="s">
        <v>88</v>
      </c>
      <c r="BK1152" s="146">
        <f t="shared" si="279"/>
        <v>0</v>
      </c>
      <c r="BL1152" s="18" t="s">
        <v>318</v>
      </c>
      <c r="BM1152" s="145" t="s">
        <v>10112</v>
      </c>
    </row>
    <row r="1153" spans="2:65" s="1" customFormat="1" ht="24.2" customHeight="1" x14ac:dyDescent="0.2">
      <c r="B1153" s="34"/>
      <c r="C1153" s="134" t="s">
        <v>10113</v>
      </c>
      <c r="D1153" s="134" t="s">
        <v>313</v>
      </c>
      <c r="E1153" s="135" t="s">
        <v>10114</v>
      </c>
      <c r="F1153" s="136" t="s">
        <v>8759</v>
      </c>
      <c r="G1153" s="137" t="s">
        <v>2033</v>
      </c>
      <c r="H1153" s="138">
        <v>1</v>
      </c>
      <c r="I1153" s="139"/>
      <c r="J1153" s="140">
        <f t="shared" si="270"/>
        <v>0</v>
      </c>
      <c r="K1153" s="136" t="s">
        <v>43</v>
      </c>
      <c r="L1153" s="34"/>
      <c r="M1153" s="141" t="s">
        <v>43</v>
      </c>
      <c r="N1153" s="142" t="s">
        <v>52</v>
      </c>
      <c r="P1153" s="143">
        <f t="shared" si="271"/>
        <v>0</v>
      </c>
      <c r="Q1153" s="143">
        <v>0</v>
      </c>
      <c r="R1153" s="143">
        <f t="shared" si="272"/>
        <v>0</v>
      </c>
      <c r="S1153" s="143">
        <v>0</v>
      </c>
      <c r="T1153" s="144">
        <f t="shared" si="273"/>
        <v>0</v>
      </c>
      <c r="AR1153" s="145" t="s">
        <v>318</v>
      </c>
      <c r="AT1153" s="145" t="s">
        <v>313</v>
      </c>
      <c r="AU1153" s="145" t="s">
        <v>96</v>
      </c>
      <c r="AY1153" s="18" t="s">
        <v>311</v>
      </c>
      <c r="BE1153" s="146">
        <f t="shared" si="274"/>
        <v>0</v>
      </c>
      <c r="BF1153" s="146">
        <f t="shared" si="275"/>
        <v>0</v>
      </c>
      <c r="BG1153" s="146">
        <f t="shared" si="276"/>
        <v>0</v>
      </c>
      <c r="BH1153" s="146">
        <f t="shared" si="277"/>
        <v>0</v>
      </c>
      <c r="BI1153" s="146">
        <f t="shared" si="278"/>
        <v>0</v>
      </c>
      <c r="BJ1153" s="18" t="s">
        <v>88</v>
      </c>
      <c r="BK1153" s="146">
        <f t="shared" si="279"/>
        <v>0</v>
      </c>
      <c r="BL1153" s="18" t="s">
        <v>318</v>
      </c>
      <c r="BM1153" s="145" t="s">
        <v>10115</v>
      </c>
    </row>
    <row r="1154" spans="2:65" s="1" customFormat="1" ht="33" customHeight="1" x14ac:dyDescent="0.2">
      <c r="B1154" s="34"/>
      <c r="C1154" s="134" t="s">
        <v>8919</v>
      </c>
      <c r="D1154" s="134" t="s">
        <v>313</v>
      </c>
      <c r="E1154" s="135" t="s">
        <v>10116</v>
      </c>
      <c r="F1154" s="136" t="s">
        <v>10117</v>
      </c>
      <c r="G1154" s="137" t="s">
        <v>2033</v>
      </c>
      <c r="H1154" s="138">
        <v>1</v>
      </c>
      <c r="I1154" s="139"/>
      <c r="J1154" s="140">
        <f t="shared" si="270"/>
        <v>0</v>
      </c>
      <c r="K1154" s="136" t="s">
        <v>43</v>
      </c>
      <c r="L1154" s="34"/>
      <c r="M1154" s="141" t="s">
        <v>43</v>
      </c>
      <c r="N1154" s="142" t="s">
        <v>52</v>
      </c>
      <c r="P1154" s="143">
        <f t="shared" si="271"/>
        <v>0</v>
      </c>
      <c r="Q1154" s="143">
        <v>0</v>
      </c>
      <c r="R1154" s="143">
        <f t="shared" si="272"/>
        <v>0</v>
      </c>
      <c r="S1154" s="143">
        <v>0</v>
      </c>
      <c r="T1154" s="144">
        <f t="shared" si="273"/>
        <v>0</v>
      </c>
      <c r="AR1154" s="145" t="s">
        <v>318</v>
      </c>
      <c r="AT1154" s="145" t="s">
        <v>313</v>
      </c>
      <c r="AU1154" s="145" t="s">
        <v>96</v>
      </c>
      <c r="AY1154" s="18" t="s">
        <v>311</v>
      </c>
      <c r="BE1154" s="146">
        <f t="shared" si="274"/>
        <v>0</v>
      </c>
      <c r="BF1154" s="146">
        <f t="shared" si="275"/>
        <v>0</v>
      </c>
      <c r="BG1154" s="146">
        <f t="shared" si="276"/>
        <v>0</v>
      </c>
      <c r="BH1154" s="146">
        <f t="shared" si="277"/>
        <v>0</v>
      </c>
      <c r="BI1154" s="146">
        <f t="shared" si="278"/>
        <v>0</v>
      </c>
      <c r="BJ1154" s="18" t="s">
        <v>88</v>
      </c>
      <c r="BK1154" s="146">
        <f t="shared" si="279"/>
        <v>0</v>
      </c>
      <c r="BL1154" s="18" t="s">
        <v>318</v>
      </c>
      <c r="BM1154" s="145" t="s">
        <v>10118</v>
      </c>
    </row>
    <row r="1155" spans="2:65" s="1" customFormat="1" ht="21.75" customHeight="1" x14ac:dyDescent="0.2">
      <c r="B1155" s="34"/>
      <c r="C1155" s="134" t="s">
        <v>10119</v>
      </c>
      <c r="D1155" s="134" t="s">
        <v>313</v>
      </c>
      <c r="E1155" s="135" t="s">
        <v>10120</v>
      </c>
      <c r="F1155" s="136" t="s">
        <v>10121</v>
      </c>
      <c r="G1155" s="137" t="s">
        <v>2033</v>
      </c>
      <c r="H1155" s="138">
        <v>4</v>
      </c>
      <c r="I1155" s="139"/>
      <c r="J1155" s="140">
        <f t="shared" si="270"/>
        <v>0</v>
      </c>
      <c r="K1155" s="136" t="s">
        <v>43</v>
      </c>
      <c r="L1155" s="34"/>
      <c r="M1155" s="141" t="s">
        <v>43</v>
      </c>
      <c r="N1155" s="142" t="s">
        <v>52</v>
      </c>
      <c r="P1155" s="143">
        <f t="shared" si="271"/>
        <v>0</v>
      </c>
      <c r="Q1155" s="143">
        <v>0</v>
      </c>
      <c r="R1155" s="143">
        <f t="shared" si="272"/>
        <v>0</v>
      </c>
      <c r="S1155" s="143">
        <v>0</v>
      </c>
      <c r="T1155" s="144">
        <f t="shared" si="273"/>
        <v>0</v>
      </c>
      <c r="AR1155" s="145" t="s">
        <v>318</v>
      </c>
      <c r="AT1155" s="145" t="s">
        <v>313</v>
      </c>
      <c r="AU1155" s="145" t="s">
        <v>96</v>
      </c>
      <c r="AY1155" s="18" t="s">
        <v>311</v>
      </c>
      <c r="BE1155" s="146">
        <f t="shared" si="274"/>
        <v>0</v>
      </c>
      <c r="BF1155" s="146">
        <f t="shared" si="275"/>
        <v>0</v>
      </c>
      <c r="BG1155" s="146">
        <f t="shared" si="276"/>
        <v>0</v>
      </c>
      <c r="BH1155" s="146">
        <f t="shared" si="277"/>
        <v>0</v>
      </c>
      <c r="BI1155" s="146">
        <f t="shared" si="278"/>
        <v>0</v>
      </c>
      <c r="BJ1155" s="18" t="s">
        <v>88</v>
      </c>
      <c r="BK1155" s="146">
        <f t="shared" si="279"/>
        <v>0</v>
      </c>
      <c r="BL1155" s="18" t="s">
        <v>318</v>
      </c>
      <c r="BM1155" s="145" t="s">
        <v>10122</v>
      </c>
    </row>
    <row r="1156" spans="2:65" s="1" customFormat="1" ht="24.2" customHeight="1" x14ac:dyDescent="0.2">
      <c r="B1156" s="34"/>
      <c r="C1156" s="134" t="s">
        <v>3263</v>
      </c>
      <c r="D1156" s="134" t="s">
        <v>313</v>
      </c>
      <c r="E1156" s="135" t="s">
        <v>10123</v>
      </c>
      <c r="F1156" s="136" t="s">
        <v>8762</v>
      </c>
      <c r="G1156" s="137" t="s">
        <v>2033</v>
      </c>
      <c r="H1156" s="138">
        <v>3</v>
      </c>
      <c r="I1156" s="139"/>
      <c r="J1156" s="140">
        <f t="shared" si="270"/>
        <v>0</v>
      </c>
      <c r="K1156" s="136" t="s">
        <v>43</v>
      </c>
      <c r="L1156" s="34"/>
      <c r="M1156" s="141" t="s">
        <v>43</v>
      </c>
      <c r="N1156" s="142" t="s">
        <v>52</v>
      </c>
      <c r="P1156" s="143">
        <f t="shared" si="271"/>
        <v>0</v>
      </c>
      <c r="Q1156" s="143">
        <v>0</v>
      </c>
      <c r="R1156" s="143">
        <f t="shared" si="272"/>
        <v>0</v>
      </c>
      <c r="S1156" s="143">
        <v>0</v>
      </c>
      <c r="T1156" s="144">
        <f t="shared" si="273"/>
        <v>0</v>
      </c>
      <c r="AR1156" s="145" t="s">
        <v>318</v>
      </c>
      <c r="AT1156" s="145" t="s">
        <v>313</v>
      </c>
      <c r="AU1156" s="145" t="s">
        <v>96</v>
      </c>
      <c r="AY1156" s="18" t="s">
        <v>311</v>
      </c>
      <c r="BE1156" s="146">
        <f t="shared" si="274"/>
        <v>0</v>
      </c>
      <c r="BF1156" s="146">
        <f t="shared" si="275"/>
        <v>0</v>
      </c>
      <c r="BG1156" s="146">
        <f t="shared" si="276"/>
        <v>0</v>
      </c>
      <c r="BH1156" s="146">
        <f t="shared" si="277"/>
        <v>0</v>
      </c>
      <c r="BI1156" s="146">
        <f t="shared" si="278"/>
        <v>0</v>
      </c>
      <c r="BJ1156" s="18" t="s">
        <v>88</v>
      </c>
      <c r="BK1156" s="146">
        <f t="shared" si="279"/>
        <v>0</v>
      </c>
      <c r="BL1156" s="18" t="s">
        <v>318</v>
      </c>
      <c r="BM1156" s="145" t="s">
        <v>10124</v>
      </c>
    </row>
    <row r="1157" spans="2:65" s="1" customFormat="1" ht="24.2" customHeight="1" x14ac:dyDescent="0.2">
      <c r="B1157" s="34"/>
      <c r="C1157" s="134" t="s">
        <v>4529</v>
      </c>
      <c r="D1157" s="134" t="s">
        <v>313</v>
      </c>
      <c r="E1157" s="135" t="s">
        <v>10125</v>
      </c>
      <c r="F1157" s="136" t="s">
        <v>10019</v>
      </c>
      <c r="G1157" s="137" t="s">
        <v>2033</v>
      </c>
      <c r="H1157" s="138">
        <v>3</v>
      </c>
      <c r="I1157" s="139"/>
      <c r="J1157" s="140">
        <f t="shared" si="270"/>
        <v>0</v>
      </c>
      <c r="K1157" s="136" t="s">
        <v>43</v>
      </c>
      <c r="L1157" s="34"/>
      <c r="M1157" s="141" t="s">
        <v>43</v>
      </c>
      <c r="N1157" s="142" t="s">
        <v>52</v>
      </c>
      <c r="P1157" s="143">
        <f t="shared" si="271"/>
        <v>0</v>
      </c>
      <c r="Q1157" s="143">
        <v>0</v>
      </c>
      <c r="R1157" s="143">
        <f t="shared" si="272"/>
        <v>0</v>
      </c>
      <c r="S1157" s="143">
        <v>0</v>
      </c>
      <c r="T1157" s="144">
        <f t="shared" si="273"/>
        <v>0</v>
      </c>
      <c r="AR1157" s="145" t="s">
        <v>318</v>
      </c>
      <c r="AT1157" s="145" t="s">
        <v>313</v>
      </c>
      <c r="AU1157" s="145" t="s">
        <v>96</v>
      </c>
      <c r="AY1157" s="18" t="s">
        <v>311</v>
      </c>
      <c r="BE1157" s="146">
        <f t="shared" si="274"/>
        <v>0</v>
      </c>
      <c r="BF1157" s="146">
        <f t="shared" si="275"/>
        <v>0</v>
      </c>
      <c r="BG1157" s="146">
        <f t="shared" si="276"/>
        <v>0</v>
      </c>
      <c r="BH1157" s="146">
        <f t="shared" si="277"/>
        <v>0</v>
      </c>
      <c r="BI1157" s="146">
        <f t="shared" si="278"/>
        <v>0</v>
      </c>
      <c r="BJ1157" s="18" t="s">
        <v>88</v>
      </c>
      <c r="BK1157" s="146">
        <f t="shared" si="279"/>
        <v>0</v>
      </c>
      <c r="BL1157" s="18" t="s">
        <v>318</v>
      </c>
      <c r="BM1157" s="145" t="s">
        <v>10126</v>
      </c>
    </row>
    <row r="1158" spans="2:65" s="1" customFormat="1" ht="19.5" x14ac:dyDescent="0.2">
      <c r="B1158" s="34"/>
      <c r="D1158" s="152" t="s">
        <v>668</v>
      </c>
      <c r="F1158" s="182" t="s">
        <v>10127</v>
      </c>
      <c r="I1158" s="149"/>
      <c r="L1158" s="34"/>
      <c r="M1158" s="150"/>
      <c r="T1158" s="55"/>
      <c r="AT1158" s="18" t="s">
        <v>668</v>
      </c>
      <c r="AU1158" s="18" t="s">
        <v>96</v>
      </c>
    </row>
    <row r="1159" spans="2:65" s="1" customFormat="1" ht="24.2" customHeight="1" x14ac:dyDescent="0.2">
      <c r="B1159" s="34"/>
      <c r="C1159" s="134" t="s">
        <v>1177</v>
      </c>
      <c r="D1159" s="134" t="s">
        <v>313</v>
      </c>
      <c r="E1159" s="135" t="s">
        <v>10128</v>
      </c>
      <c r="F1159" s="136" t="s">
        <v>8471</v>
      </c>
      <c r="G1159" s="137" t="s">
        <v>2033</v>
      </c>
      <c r="H1159" s="138">
        <v>1</v>
      </c>
      <c r="I1159" s="139"/>
      <c r="J1159" s="140">
        <f>ROUND(I1159*H1159,2)</f>
        <v>0</v>
      </c>
      <c r="K1159" s="136" t="s">
        <v>43</v>
      </c>
      <c r="L1159" s="34"/>
      <c r="M1159" s="141" t="s">
        <v>43</v>
      </c>
      <c r="N1159" s="142" t="s">
        <v>52</v>
      </c>
      <c r="P1159" s="143">
        <f>O1159*H1159</f>
        <v>0</v>
      </c>
      <c r="Q1159" s="143">
        <v>0</v>
      </c>
      <c r="R1159" s="143">
        <f>Q1159*H1159</f>
        <v>0</v>
      </c>
      <c r="S1159" s="143">
        <v>0</v>
      </c>
      <c r="T1159" s="144">
        <f>S1159*H1159</f>
        <v>0</v>
      </c>
      <c r="AR1159" s="145" t="s">
        <v>318</v>
      </c>
      <c r="AT1159" s="145" t="s">
        <v>313</v>
      </c>
      <c r="AU1159" s="145" t="s">
        <v>96</v>
      </c>
      <c r="AY1159" s="18" t="s">
        <v>311</v>
      </c>
      <c r="BE1159" s="146">
        <f>IF(N1159="základní",J1159,0)</f>
        <v>0</v>
      </c>
      <c r="BF1159" s="146">
        <f>IF(N1159="snížená",J1159,0)</f>
        <v>0</v>
      </c>
      <c r="BG1159" s="146">
        <f>IF(N1159="zákl. přenesená",J1159,0)</f>
        <v>0</v>
      </c>
      <c r="BH1159" s="146">
        <f>IF(N1159="sníž. přenesená",J1159,0)</f>
        <v>0</v>
      </c>
      <c r="BI1159" s="146">
        <f>IF(N1159="nulová",J1159,0)</f>
        <v>0</v>
      </c>
      <c r="BJ1159" s="18" t="s">
        <v>88</v>
      </c>
      <c r="BK1159" s="146">
        <f>ROUND(I1159*H1159,2)</f>
        <v>0</v>
      </c>
      <c r="BL1159" s="18" t="s">
        <v>318</v>
      </c>
      <c r="BM1159" s="145" t="s">
        <v>10129</v>
      </c>
    </row>
    <row r="1160" spans="2:65" s="1" customFormat="1" ht="19.5" x14ac:dyDescent="0.2">
      <c r="B1160" s="34"/>
      <c r="D1160" s="152" t="s">
        <v>668</v>
      </c>
      <c r="F1160" s="182" t="s">
        <v>10130</v>
      </c>
      <c r="I1160" s="149"/>
      <c r="L1160" s="34"/>
      <c r="M1160" s="150"/>
      <c r="T1160" s="55"/>
      <c r="AT1160" s="18" t="s">
        <v>668</v>
      </c>
      <c r="AU1160" s="18" t="s">
        <v>96</v>
      </c>
    </row>
    <row r="1161" spans="2:65" s="1" customFormat="1" ht="24.2" customHeight="1" x14ac:dyDescent="0.2">
      <c r="B1161" s="34"/>
      <c r="C1161" s="134" t="s">
        <v>3416</v>
      </c>
      <c r="D1161" s="134" t="s">
        <v>313</v>
      </c>
      <c r="E1161" s="135" t="s">
        <v>10131</v>
      </c>
      <c r="F1161" s="136" t="s">
        <v>8475</v>
      </c>
      <c r="G1161" s="137" t="s">
        <v>2033</v>
      </c>
      <c r="H1161" s="138">
        <v>46</v>
      </c>
      <c r="I1161" s="139"/>
      <c r="J1161" s="140">
        <f>ROUND(I1161*H1161,2)</f>
        <v>0</v>
      </c>
      <c r="K1161" s="136" t="s">
        <v>43</v>
      </c>
      <c r="L1161" s="34"/>
      <c r="M1161" s="141" t="s">
        <v>43</v>
      </c>
      <c r="N1161" s="142" t="s">
        <v>52</v>
      </c>
      <c r="P1161" s="143">
        <f>O1161*H1161</f>
        <v>0</v>
      </c>
      <c r="Q1161" s="143">
        <v>0</v>
      </c>
      <c r="R1161" s="143">
        <f>Q1161*H1161</f>
        <v>0</v>
      </c>
      <c r="S1161" s="143">
        <v>0</v>
      </c>
      <c r="T1161" s="144">
        <f>S1161*H1161</f>
        <v>0</v>
      </c>
      <c r="AR1161" s="145" t="s">
        <v>318</v>
      </c>
      <c r="AT1161" s="145" t="s">
        <v>313</v>
      </c>
      <c r="AU1161" s="145" t="s">
        <v>96</v>
      </c>
      <c r="AY1161" s="18" t="s">
        <v>311</v>
      </c>
      <c r="BE1161" s="146">
        <f>IF(N1161="základní",J1161,0)</f>
        <v>0</v>
      </c>
      <c r="BF1161" s="146">
        <f>IF(N1161="snížená",J1161,0)</f>
        <v>0</v>
      </c>
      <c r="BG1161" s="146">
        <f>IF(N1161="zákl. přenesená",J1161,0)</f>
        <v>0</v>
      </c>
      <c r="BH1161" s="146">
        <f>IF(N1161="sníž. přenesená",J1161,0)</f>
        <v>0</v>
      </c>
      <c r="BI1161" s="146">
        <f>IF(N1161="nulová",J1161,0)</f>
        <v>0</v>
      </c>
      <c r="BJ1161" s="18" t="s">
        <v>88</v>
      </c>
      <c r="BK1161" s="146">
        <f>ROUND(I1161*H1161,2)</f>
        <v>0</v>
      </c>
      <c r="BL1161" s="18" t="s">
        <v>318</v>
      </c>
      <c r="BM1161" s="145" t="s">
        <v>6917</v>
      </c>
    </row>
    <row r="1162" spans="2:65" s="1" customFormat="1" ht="19.5" x14ac:dyDescent="0.2">
      <c r="B1162" s="34"/>
      <c r="D1162" s="152" t="s">
        <v>668</v>
      </c>
      <c r="F1162" s="182" t="s">
        <v>10132</v>
      </c>
      <c r="I1162" s="149"/>
      <c r="L1162" s="34"/>
      <c r="M1162" s="150"/>
      <c r="T1162" s="55"/>
      <c r="AT1162" s="18" t="s">
        <v>668</v>
      </c>
      <c r="AU1162" s="18" t="s">
        <v>96</v>
      </c>
    </row>
    <row r="1163" spans="2:65" s="1" customFormat="1" ht="24.2" customHeight="1" x14ac:dyDescent="0.2">
      <c r="B1163" s="34"/>
      <c r="C1163" s="134" t="s">
        <v>1241</v>
      </c>
      <c r="D1163" s="134" t="s">
        <v>313</v>
      </c>
      <c r="E1163" s="135" t="s">
        <v>10133</v>
      </c>
      <c r="F1163" s="136" t="s">
        <v>8517</v>
      </c>
      <c r="G1163" s="137" t="s">
        <v>2033</v>
      </c>
      <c r="H1163" s="138">
        <v>16</v>
      </c>
      <c r="I1163" s="139"/>
      <c r="J1163" s="140">
        <f>ROUND(I1163*H1163,2)</f>
        <v>0</v>
      </c>
      <c r="K1163" s="136" t="s">
        <v>43</v>
      </c>
      <c r="L1163" s="34"/>
      <c r="M1163" s="141" t="s">
        <v>43</v>
      </c>
      <c r="N1163" s="142" t="s">
        <v>52</v>
      </c>
      <c r="P1163" s="143">
        <f>O1163*H1163</f>
        <v>0</v>
      </c>
      <c r="Q1163" s="143">
        <v>0</v>
      </c>
      <c r="R1163" s="143">
        <f>Q1163*H1163</f>
        <v>0</v>
      </c>
      <c r="S1163" s="143">
        <v>0</v>
      </c>
      <c r="T1163" s="144">
        <f>S1163*H1163</f>
        <v>0</v>
      </c>
      <c r="AR1163" s="145" t="s">
        <v>318</v>
      </c>
      <c r="AT1163" s="145" t="s">
        <v>313</v>
      </c>
      <c r="AU1163" s="145" t="s">
        <v>96</v>
      </c>
      <c r="AY1163" s="18" t="s">
        <v>311</v>
      </c>
      <c r="BE1163" s="146">
        <f>IF(N1163="základní",J1163,0)</f>
        <v>0</v>
      </c>
      <c r="BF1163" s="146">
        <f>IF(N1163="snížená",J1163,0)</f>
        <v>0</v>
      </c>
      <c r="BG1163" s="146">
        <f>IF(N1163="zákl. přenesená",J1163,0)</f>
        <v>0</v>
      </c>
      <c r="BH1163" s="146">
        <f>IF(N1163="sníž. přenesená",J1163,0)</f>
        <v>0</v>
      </c>
      <c r="BI1163" s="146">
        <f>IF(N1163="nulová",J1163,0)</f>
        <v>0</v>
      </c>
      <c r="BJ1163" s="18" t="s">
        <v>88</v>
      </c>
      <c r="BK1163" s="146">
        <f>ROUND(I1163*H1163,2)</f>
        <v>0</v>
      </c>
      <c r="BL1163" s="18" t="s">
        <v>318</v>
      </c>
      <c r="BM1163" s="145" t="s">
        <v>10134</v>
      </c>
    </row>
    <row r="1164" spans="2:65" s="1" customFormat="1" ht="19.5" x14ac:dyDescent="0.2">
      <c r="B1164" s="34"/>
      <c r="D1164" s="152" t="s">
        <v>668</v>
      </c>
      <c r="F1164" s="182" t="s">
        <v>10135</v>
      </c>
      <c r="I1164" s="149"/>
      <c r="L1164" s="34"/>
      <c r="M1164" s="150"/>
      <c r="T1164" s="55"/>
      <c r="AT1164" s="18" t="s">
        <v>668</v>
      </c>
      <c r="AU1164" s="18" t="s">
        <v>96</v>
      </c>
    </row>
    <row r="1165" spans="2:65" s="1" customFormat="1" ht="24.2" customHeight="1" x14ac:dyDescent="0.2">
      <c r="B1165" s="34"/>
      <c r="C1165" s="134" t="s">
        <v>1301</v>
      </c>
      <c r="D1165" s="134" t="s">
        <v>313</v>
      </c>
      <c r="E1165" s="135" t="s">
        <v>10136</v>
      </c>
      <c r="F1165" s="136" t="s">
        <v>9495</v>
      </c>
      <c r="G1165" s="137" t="s">
        <v>2033</v>
      </c>
      <c r="H1165" s="138">
        <v>1</v>
      </c>
      <c r="I1165" s="139"/>
      <c r="J1165" s="140">
        <f>ROUND(I1165*H1165,2)</f>
        <v>0</v>
      </c>
      <c r="K1165" s="136" t="s">
        <v>43</v>
      </c>
      <c r="L1165" s="34"/>
      <c r="M1165" s="141" t="s">
        <v>43</v>
      </c>
      <c r="N1165" s="142" t="s">
        <v>52</v>
      </c>
      <c r="P1165" s="143">
        <f>O1165*H1165</f>
        <v>0</v>
      </c>
      <c r="Q1165" s="143">
        <v>0</v>
      </c>
      <c r="R1165" s="143">
        <f>Q1165*H1165</f>
        <v>0</v>
      </c>
      <c r="S1165" s="143">
        <v>0</v>
      </c>
      <c r="T1165" s="144">
        <f>S1165*H1165</f>
        <v>0</v>
      </c>
      <c r="AR1165" s="145" t="s">
        <v>318</v>
      </c>
      <c r="AT1165" s="145" t="s">
        <v>313</v>
      </c>
      <c r="AU1165" s="145" t="s">
        <v>96</v>
      </c>
      <c r="AY1165" s="18" t="s">
        <v>311</v>
      </c>
      <c r="BE1165" s="146">
        <f>IF(N1165="základní",J1165,0)</f>
        <v>0</v>
      </c>
      <c r="BF1165" s="146">
        <f>IF(N1165="snížená",J1165,0)</f>
        <v>0</v>
      </c>
      <c r="BG1165" s="146">
        <f>IF(N1165="zákl. přenesená",J1165,0)</f>
        <v>0</v>
      </c>
      <c r="BH1165" s="146">
        <f>IF(N1165="sníž. přenesená",J1165,0)</f>
        <v>0</v>
      </c>
      <c r="BI1165" s="146">
        <f>IF(N1165="nulová",J1165,0)</f>
        <v>0</v>
      </c>
      <c r="BJ1165" s="18" t="s">
        <v>88</v>
      </c>
      <c r="BK1165" s="146">
        <f>ROUND(I1165*H1165,2)</f>
        <v>0</v>
      </c>
      <c r="BL1165" s="18" t="s">
        <v>318</v>
      </c>
      <c r="BM1165" s="145" t="s">
        <v>10137</v>
      </c>
    </row>
    <row r="1166" spans="2:65" s="1" customFormat="1" ht="24.2" customHeight="1" x14ac:dyDescent="0.2">
      <c r="B1166" s="34"/>
      <c r="C1166" s="134" t="s">
        <v>8932</v>
      </c>
      <c r="D1166" s="134" t="s">
        <v>313</v>
      </c>
      <c r="E1166" s="135" t="s">
        <v>10138</v>
      </c>
      <c r="F1166" s="136" t="s">
        <v>7900</v>
      </c>
      <c r="G1166" s="137" t="s">
        <v>2033</v>
      </c>
      <c r="H1166" s="138">
        <v>1</v>
      </c>
      <c r="I1166" s="139"/>
      <c r="J1166" s="140">
        <f>ROUND(I1166*H1166,2)</f>
        <v>0</v>
      </c>
      <c r="K1166" s="136" t="s">
        <v>43</v>
      </c>
      <c r="L1166" s="34"/>
      <c r="M1166" s="141" t="s">
        <v>43</v>
      </c>
      <c r="N1166" s="142" t="s">
        <v>52</v>
      </c>
      <c r="P1166" s="143">
        <f>O1166*H1166</f>
        <v>0</v>
      </c>
      <c r="Q1166" s="143">
        <v>0</v>
      </c>
      <c r="R1166" s="143">
        <f>Q1166*H1166</f>
        <v>0</v>
      </c>
      <c r="S1166" s="143">
        <v>0</v>
      </c>
      <c r="T1166" s="144">
        <f>S1166*H1166</f>
        <v>0</v>
      </c>
      <c r="AR1166" s="145" t="s">
        <v>318</v>
      </c>
      <c r="AT1166" s="145" t="s">
        <v>313</v>
      </c>
      <c r="AU1166" s="145" t="s">
        <v>96</v>
      </c>
      <c r="AY1166" s="18" t="s">
        <v>311</v>
      </c>
      <c r="BE1166" s="146">
        <f>IF(N1166="základní",J1166,0)</f>
        <v>0</v>
      </c>
      <c r="BF1166" s="146">
        <f>IF(N1166="snížená",J1166,0)</f>
        <v>0</v>
      </c>
      <c r="BG1166" s="146">
        <f>IF(N1166="zákl. přenesená",J1166,0)</f>
        <v>0</v>
      </c>
      <c r="BH1166" s="146">
        <f>IF(N1166="sníž. přenesená",J1166,0)</f>
        <v>0</v>
      </c>
      <c r="BI1166" s="146">
        <f>IF(N1166="nulová",J1166,0)</f>
        <v>0</v>
      </c>
      <c r="BJ1166" s="18" t="s">
        <v>88</v>
      </c>
      <c r="BK1166" s="146">
        <f>ROUND(I1166*H1166,2)</f>
        <v>0</v>
      </c>
      <c r="BL1166" s="18" t="s">
        <v>318</v>
      </c>
      <c r="BM1166" s="145" t="s">
        <v>10139</v>
      </c>
    </row>
    <row r="1167" spans="2:65" s="11" customFormat="1" ht="22.9" customHeight="1" x14ac:dyDescent="0.2">
      <c r="B1167" s="122"/>
      <c r="D1167" s="123" t="s">
        <v>80</v>
      </c>
      <c r="E1167" s="132" t="s">
        <v>10140</v>
      </c>
      <c r="F1167" s="132" t="s">
        <v>10141</v>
      </c>
      <c r="I1167" s="125"/>
      <c r="J1167" s="133">
        <f>BK1167</f>
        <v>0</v>
      </c>
      <c r="L1167" s="122"/>
      <c r="M1167" s="127"/>
      <c r="P1167" s="128">
        <f>P1168</f>
        <v>0</v>
      </c>
      <c r="R1167" s="128">
        <f>R1168</f>
        <v>0</v>
      </c>
      <c r="T1167" s="129">
        <f>T1168</f>
        <v>0</v>
      </c>
      <c r="AR1167" s="123" t="s">
        <v>88</v>
      </c>
      <c r="AT1167" s="130" t="s">
        <v>80</v>
      </c>
      <c r="AU1167" s="130" t="s">
        <v>88</v>
      </c>
      <c r="AY1167" s="123" t="s">
        <v>311</v>
      </c>
      <c r="BK1167" s="131">
        <f>BK1168</f>
        <v>0</v>
      </c>
    </row>
    <row r="1168" spans="2:65" s="1" customFormat="1" ht="16.5" customHeight="1" x14ac:dyDescent="0.2">
      <c r="B1168" s="34"/>
      <c r="C1168" s="134" t="s">
        <v>10142</v>
      </c>
      <c r="D1168" s="134" t="s">
        <v>313</v>
      </c>
      <c r="E1168" s="135" t="s">
        <v>10143</v>
      </c>
      <c r="F1168" s="136" t="s">
        <v>7903</v>
      </c>
      <c r="G1168" s="137" t="s">
        <v>2109</v>
      </c>
      <c r="H1168" s="138">
        <v>100</v>
      </c>
      <c r="I1168" s="139"/>
      <c r="J1168" s="140">
        <f>ROUND(I1168*H1168,2)</f>
        <v>0</v>
      </c>
      <c r="K1168" s="136" t="s">
        <v>43</v>
      </c>
      <c r="L1168" s="34"/>
      <c r="M1168" s="141" t="s">
        <v>43</v>
      </c>
      <c r="N1168" s="142" t="s">
        <v>52</v>
      </c>
      <c r="P1168" s="143">
        <f>O1168*H1168</f>
        <v>0</v>
      </c>
      <c r="Q1168" s="143">
        <v>0</v>
      </c>
      <c r="R1168" s="143">
        <f>Q1168*H1168</f>
        <v>0</v>
      </c>
      <c r="S1168" s="143">
        <v>0</v>
      </c>
      <c r="T1168" s="144">
        <f>S1168*H1168</f>
        <v>0</v>
      </c>
      <c r="AR1168" s="145" t="s">
        <v>318</v>
      </c>
      <c r="AT1168" s="145" t="s">
        <v>313</v>
      </c>
      <c r="AU1168" s="145" t="s">
        <v>90</v>
      </c>
      <c r="AY1168" s="18" t="s">
        <v>311</v>
      </c>
      <c r="BE1168" s="146">
        <f>IF(N1168="základní",J1168,0)</f>
        <v>0</v>
      </c>
      <c r="BF1168" s="146">
        <f>IF(N1168="snížená",J1168,0)</f>
        <v>0</v>
      </c>
      <c r="BG1168" s="146">
        <f>IF(N1168="zákl. přenesená",J1168,0)</f>
        <v>0</v>
      </c>
      <c r="BH1168" s="146">
        <f>IF(N1168="sníž. přenesená",J1168,0)</f>
        <v>0</v>
      </c>
      <c r="BI1168" s="146">
        <f>IF(N1168="nulová",J1168,0)</f>
        <v>0</v>
      </c>
      <c r="BJ1168" s="18" t="s">
        <v>88</v>
      </c>
      <c r="BK1168" s="146">
        <f>ROUND(I1168*H1168,2)</f>
        <v>0</v>
      </c>
      <c r="BL1168" s="18" t="s">
        <v>318</v>
      </c>
      <c r="BM1168" s="145" t="s">
        <v>10144</v>
      </c>
    </row>
    <row r="1169" spans="2:65" s="11" customFormat="1" ht="22.9" customHeight="1" x14ac:dyDescent="0.2">
      <c r="B1169" s="122"/>
      <c r="D1169" s="123" t="s">
        <v>80</v>
      </c>
      <c r="E1169" s="132" t="s">
        <v>7398</v>
      </c>
      <c r="F1169" s="132" t="s">
        <v>2095</v>
      </c>
      <c r="I1169" s="125"/>
      <c r="J1169" s="133">
        <f>BK1169</f>
        <v>0</v>
      </c>
      <c r="L1169" s="122"/>
      <c r="M1169" s="127"/>
      <c r="P1169" s="128">
        <f>SUM(P1170:P1173)</f>
        <v>0</v>
      </c>
      <c r="R1169" s="128">
        <f>SUM(R1170:R1173)</f>
        <v>0</v>
      </c>
      <c r="T1169" s="129">
        <f>SUM(T1170:T1173)</f>
        <v>0</v>
      </c>
      <c r="AR1169" s="123" t="s">
        <v>88</v>
      </c>
      <c r="AT1169" s="130" t="s">
        <v>80</v>
      </c>
      <c r="AU1169" s="130" t="s">
        <v>88</v>
      </c>
      <c r="AY1169" s="123" t="s">
        <v>311</v>
      </c>
      <c r="BK1169" s="131">
        <f>SUM(BK1170:BK1173)</f>
        <v>0</v>
      </c>
    </row>
    <row r="1170" spans="2:65" s="1" customFormat="1" ht="24.2" customHeight="1" x14ac:dyDescent="0.2">
      <c r="B1170" s="34"/>
      <c r="C1170" s="134" t="s">
        <v>8936</v>
      </c>
      <c r="D1170" s="134" t="s">
        <v>313</v>
      </c>
      <c r="E1170" s="135" t="s">
        <v>10145</v>
      </c>
      <c r="F1170" s="136" t="s">
        <v>7905</v>
      </c>
      <c r="G1170" s="137" t="s">
        <v>2033</v>
      </c>
      <c r="H1170" s="138">
        <v>1</v>
      </c>
      <c r="I1170" s="139"/>
      <c r="J1170" s="140">
        <f>ROUND(I1170*H1170,2)</f>
        <v>0</v>
      </c>
      <c r="K1170" s="136" t="s">
        <v>43</v>
      </c>
      <c r="L1170" s="34"/>
      <c r="M1170" s="141" t="s">
        <v>43</v>
      </c>
      <c r="N1170" s="142" t="s">
        <v>52</v>
      </c>
      <c r="P1170" s="143">
        <f>O1170*H1170</f>
        <v>0</v>
      </c>
      <c r="Q1170" s="143">
        <v>0</v>
      </c>
      <c r="R1170" s="143">
        <f>Q1170*H1170</f>
        <v>0</v>
      </c>
      <c r="S1170" s="143">
        <v>0</v>
      </c>
      <c r="T1170" s="144">
        <f>S1170*H1170</f>
        <v>0</v>
      </c>
      <c r="AR1170" s="145" t="s">
        <v>318</v>
      </c>
      <c r="AT1170" s="145" t="s">
        <v>313</v>
      </c>
      <c r="AU1170" s="145" t="s">
        <v>90</v>
      </c>
      <c r="AY1170" s="18" t="s">
        <v>311</v>
      </c>
      <c r="BE1170" s="146">
        <f>IF(N1170="základní",J1170,0)</f>
        <v>0</v>
      </c>
      <c r="BF1170" s="146">
        <f>IF(N1170="snížená",J1170,0)</f>
        <v>0</v>
      </c>
      <c r="BG1170" s="146">
        <f>IF(N1170="zákl. přenesená",J1170,0)</f>
        <v>0</v>
      </c>
      <c r="BH1170" s="146">
        <f>IF(N1170="sníž. přenesená",J1170,0)</f>
        <v>0</v>
      </c>
      <c r="BI1170" s="146">
        <f>IF(N1170="nulová",J1170,0)</f>
        <v>0</v>
      </c>
      <c r="BJ1170" s="18" t="s">
        <v>88</v>
      </c>
      <c r="BK1170" s="146">
        <f>ROUND(I1170*H1170,2)</f>
        <v>0</v>
      </c>
      <c r="BL1170" s="18" t="s">
        <v>318</v>
      </c>
      <c r="BM1170" s="145" t="s">
        <v>10146</v>
      </c>
    </row>
    <row r="1171" spans="2:65" s="1" customFormat="1" ht="24.2" customHeight="1" x14ac:dyDescent="0.2">
      <c r="B1171" s="34"/>
      <c r="C1171" s="134" t="s">
        <v>1432</v>
      </c>
      <c r="D1171" s="134" t="s">
        <v>313</v>
      </c>
      <c r="E1171" s="135" t="s">
        <v>10147</v>
      </c>
      <c r="F1171" s="136" t="s">
        <v>7907</v>
      </c>
      <c r="G1171" s="137" t="s">
        <v>2033</v>
      </c>
      <c r="H1171" s="138">
        <v>1</v>
      </c>
      <c r="I1171" s="139"/>
      <c r="J1171" s="140">
        <f>ROUND(I1171*H1171,2)</f>
        <v>0</v>
      </c>
      <c r="K1171" s="136" t="s">
        <v>43</v>
      </c>
      <c r="L1171" s="34"/>
      <c r="M1171" s="141" t="s">
        <v>43</v>
      </c>
      <c r="N1171" s="142" t="s">
        <v>52</v>
      </c>
      <c r="P1171" s="143">
        <f>O1171*H1171</f>
        <v>0</v>
      </c>
      <c r="Q1171" s="143">
        <v>0</v>
      </c>
      <c r="R1171" s="143">
        <f>Q1171*H1171</f>
        <v>0</v>
      </c>
      <c r="S1171" s="143">
        <v>0</v>
      </c>
      <c r="T1171" s="144">
        <f>S1171*H1171</f>
        <v>0</v>
      </c>
      <c r="AR1171" s="145" t="s">
        <v>318</v>
      </c>
      <c r="AT1171" s="145" t="s">
        <v>313</v>
      </c>
      <c r="AU1171" s="145" t="s">
        <v>90</v>
      </c>
      <c r="AY1171" s="18" t="s">
        <v>311</v>
      </c>
      <c r="BE1171" s="146">
        <f>IF(N1171="základní",J1171,0)</f>
        <v>0</v>
      </c>
      <c r="BF1171" s="146">
        <f>IF(N1171="snížená",J1171,0)</f>
        <v>0</v>
      </c>
      <c r="BG1171" s="146">
        <f>IF(N1171="zákl. přenesená",J1171,0)</f>
        <v>0</v>
      </c>
      <c r="BH1171" s="146">
        <f>IF(N1171="sníž. přenesená",J1171,0)</f>
        <v>0</v>
      </c>
      <c r="BI1171" s="146">
        <f>IF(N1171="nulová",J1171,0)</f>
        <v>0</v>
      </c>
      <c r="BJ1171" s="18" t="s">
        <v>88</v>
      </c>
      <c r="BK1171" s="146">
        <f>ROUND(I1171*H1171,2)</f>
        <v>0</v>
      </c>
      <c r="BL1171" s="18" t="s">
        <v>318</v>
      </c>
      <c r="BM1171" s="145" t="s">
        <v>10148</v>
      </c>
    </row>
    <row r="1172" spans="2:65" s="1" customFormat="1" ht="16.5" customHeight="1" x14ac:dyDescent="0.2">
      <c r="B1172" s="34"/>
      <c r="C1172" s="134" t="s">
        <v>8938</v>
      </c>
      <c r="D1172" s="134" t="s">
        <v>313</v>
      </c>
      <c r="E1172" s="135" t="s">
        <v>10149</v>
      </c>
      <c r="F1172" s="136" t="s">
        <v>10150</v>
      </c>
      <c r="G1172" s="137" t="s">
        <v>2033</v>
      </c>
      <c r="H1172" s="138">
        <v>6</v>
      </c>
      <c r="I1172" s="139"/>
      <c r="J1172" s="140">
        <f>ROUND(I1172*H1172,2)</f>
        <v>0</v>
      </c>
      <c r="K1172" s="136" t="s">
        <v>43</v>
      </c>
      <c r="L1172" s="34"/>
      <c r="M1172" s="141" t="s">
        <v>43</v>
      </c>
      <c r="N1172" s="142" t="s">
        <v>52</v>
      </c>
      <c r="P1172" s="143">
        <f>O1172*H1172</f>
        <v>0</v>
      </c>
      <c r="Q1172" s="143">
        <v>0</v>
      </c>
      <c r="R1172" s="143">
        <f>Q1172*H1172</f>
        <v>0</v>
      </c>
      <c r="S1172" s="143">
        <v>0</v>
      </c>
      <c r="T1172" s="144">
        <f>S1172*H1172</f>
        <v>0</v>
      </c>
      <c r="AR1172" s="145" t="s">
        <v>318</v>
      </c>
      <c r="AT1172" s="145" t="s">
        <v>313</v>
      </c>
      <c r="AU1172" s="145" t="s">
        <v>90</v>
      </c>
      <c r="AY1172" s="18" t="s">
        <v>311</v>
      </c>
      <c r="BE1172" s="146">
        <f>IF(N1172="základní",J1172,0)</f>
        <v>0</v>
      </c>
      <c r="BF1172" s="146">
        <f>IF(N1172="snížená",J1172,0)</f>
        <v>0</v>
      </c>
      <c r="BG1172" s="146">
        <f>IF(N1172="zákl. přenesená",J1172,0)</f>
        <v>0</v>
      </c>
      <c r="BH1172" s="146">
        <f>IF(N1172="sníž. přenesená",J1172,0)</f>
        <v>0</v>
      </c>
      <c r="BI1172" s="146">
        <f>IF(N1172="nulová",J1172,0)</f>
        <v>0</v>
      </c>
      <c r="BJ1172" s="18" t="s">
        <v>88</v>
      </c>
      <c r="BK1172" s="146">
        <f>ROUND(I1172*H1172,2)</f>
        <v>0</v>
      </c>
      <c r="BL1172" s="18" t="s">
        <v>318</v>
      </c>
      <c r="BM1172" s="145" t="s">
        <v>10151</v>
      </c>
    </row>
    <row r="1173" spans="2:65" s="1" customFormat="1" ht="16.5" customHeight="1" x14ac:dyDescent="0.2">
      <c r="B1173" s="34"/>
      <c r="C1173" s="134" t="s">
        <v>10152</v>
      </c>
      <c r="D1173" s="134" t="s">
        <v>313</v>
      </c>
      <c r="E1173" s="135" t="s">
        <v>10153</v>
      </c>
      <c r="F1173" s="136" t="s">
        <v>10154</v>
      </c>
      <c r="G1173" s="137" t="s">
        <v>250</v>
      </c>
      <c r="H1173" s="138">
        <v>22</v>
      </c>
      <c r="I1173" s="139"/>
      <c r="J1173" s="140">
        <f>ROUND(I1173*H1173,2)</f>
        <v>0</v>
      </c>
      <c r="K1173" s="136" t="s">
        <v>43</v>
      </c>
      <c r="L1173" s="34"/>
      <c r="M1173" s="141" t="s">
        <v>43</v>
      </c>
      <c r="N1173" s="142" t="s">
        <v>52</v>
      </c>
      <c r="P1173" s="143">
        <f>O1173*H1173</f>
        <v>0</v>
      </c>
      <c r="Q1173" s="143">
        <v>0</v>
      </c>
      <c r="R1173" s="143">
        <f>Q1173*H1173</f>
        <v>0</v>
      </c>
      <c r="S1173" s="143">
        <v>0</v>
      </c>
      <c r="T1173" s="144">
        <f>S1173*H1173</f>
        <v>0</v>
      </c>
      <c r="AR1173" s="145" t="s">
        <v>318</v>
      </c>
      <c r="AT1173" s="145" t="s">
        <v>313</v>
      </c>
      <c r="AU1173" s="145" t="s">
        <v>90</v>
      </c>
      <c r="AY1173" s="18" t="s">
        <v>311</v>
      </c>
      <c r="BE1173" s="146">
        <f>IF(N1173="základní",J1173,0)</f>
        <v>0</v>
      </c>
      <c r="BF1173" s="146">
        <f>IF(N1173="snížená",J1173,0)</f>
        <v>0</v>
      </c>
      <c r="BG1173" s="146">
        <f>IF(N1173="zákl. přenesená",J1173,0)</f>
        <v>0</v>
      </c>
      <c r="BH1173" s="146">
        <f>IF(N1173="sníž. přenesená",J1173,0)</f>
        <v>0</v>
      </c>
      <c r="BI1173" s="146">
        <f>IF(N1173="nulová",J1173,0)</f>
        <v>0</v>
      </c>
      <c r="BJ1173" s="18" t="s">
        <v>88</v>
      </c>
      <c r="BK1173" s="146">
        <f>ROUND(I1173*H1173,2)</f>
        <v>0</v>
      </c>
      <c r="BL1173" s="18" t="s">
        <v>318</v>
      </c>
      <c r="BM1173" s="145" t="s">
        <v>10155</v>
      </c>
    </row>
    <row r="1174" spans="2:65" s="11" customFormat="1" ht="25.9" customHeight="1" x14ac:dyDescent="0.2">
      <c r="B1174" s="122"/>
      <c r="D1174" s="123" t="s">
        <v>80</v>
      </c>
      <c r="E1174" s="124" t="s">
        <v>10156</v>
      </c>
      <c r="F1174" s="124" t="s">
        <v>10157</v>
      </c>
      <c r="I1174" s="125"/>
      <c r="J1174" s="126">
        <f>BK1174</f>
        <v>0</v>
      </c>
      <c r="L1174" s="122"/>
      <c r="M1174" s="127"/>
      <c r="P1174" s="128">
        <f>SUM(P1175:P1178)</f>
        <v>0</v>
      </c>
      <c r="R1174" s="128">
        <f>SUM(R1175:R1178)</f>
        <v>0</v>
      </c>
      <c r="T1174" s="129">
        <f>SUM(T1175:T1178)</f>
        <v>0</v>
      </c>
      <c r="AR1174" s="123" t="s">
        <v>88</v>
      </c>
      <c r="AT1174" s="130" t="s">
        <v>80</v>
      </c>
      <c r="AU1174" s="130" t="s">
        <v>81</v>
      </c>
      <c r="AY1174" s="123" t="s">
        <v>311</v>
      </c>
      <c r="BK1174" s="131">
        <f>SUM(BK1175:BK1178)</f>
        <v>0</v>
      </c>
    </row>
    <row r="1175" spans="2:65" s="1" customFormat="1" ht="24.2" customHeight="1" x14ac:dyDescent="0.2">
      <c r="B1175" s="34"/>
      <c r="C1175" s="134" t="s">
        <v>8943</v>
      </c>
      <c r="D1175" s="134" t="s">
        <v>313</v>
      </c>
      <c r="E1175" s="135" t="s">
        <v>10158</v>
      </c>
      <c r="F1175" s="136" t="s">
        <v>10159</v>
      </c>
      <c r="G1175" s="137" t="s">
        <v>2033</v>
      </c>
      <c r="H1175" s="138">
        <v>1</v>
      </c>
      <c r="I1175" s="139"/>
      <c r="J1175" s="140">
        <f>ROUND(I1175*H1175,2)</f>
        <v>0</v>
      </c>
      <c r="K1175" s="136" t="s">
        <v>43</v>
      </c>
      <c r="L1175" s="34"/>
      <c r="M1175" s="141" t="s">
        <v>43</v>
      </c>
      <c r="N1175" s="142" t="s">
        <v>52</v>
      </c>
      <c r="P1175" s="143">
        <f>O1175*H1175</f>
        <v>0</v>
      </c>
      <c r="Q1175" s="143">
        <v>0</v>
      </c>
      <c r="R1175" s="143">
        <f>Q1175*H1175</f>
        <v>0</v>
      </c>
      <c r="S1175" s="143">
        <v>0</v>
      </c>
      <c r="T1175" s="144">
        <f>S1175*H1175</f>
        <v>0</v>
      </c>
      <c r="AR1175" s="145" t="s">
        <v>318</v>
      </c>
      <c r="AT1175" s="145" t="s">
        <v>313</v>
      </c>
      <c r="AU1175" s="145" t="s">
        <v>88</v>
      </c>
      <c r="AY1175" s="18" t="s">
        <v>311</v>
      </c>
      <c r="BE1175" s="146">
        <f>IF(N1175="základní",J1175,0)</f>
        <v>0</v>
      </c>
      <c r="BF1175" s="146">
        <f>IF(N1175="snížená",J1175,0)</f>
        <v>0</v>
      </c>
      <c r="BG1175" s="146">
        <f>IF(N1175="zákl. přenesená",J1175,0)</f>
        <v>0</v>
      </c>
      <c r="BH1175" s="146">
        <f>IF(N1175="sníž. přenesená",J1175,0)</f>
        <v>0</v>
      </c>
      <c r="BI1175" s="146">
        <f>IF(N1175="nulová",J1175,0)</f>
        <v>0</v>
      </c>
      <c r="BJ1175" s="18" t="s">
        <v>88</v>
      </c>
      <c r="BK1175" s="146">
        <f>ROUND(I1175*H1175,2)</f>
        <v>0</v>
      </c>
      <c r="BL1175" s="18" t="s">
        <v>318</v>
      </c>
      <c r="BM1175" s="145" t="s">
        <v>10160</v>
      </c>
    </row>
    <row r="1176" spans="2:65" s="1" customFormat="1" ht="24.2" customHeight="1" x14ac:dyDescent="0.2">
      <c r="B1176" s="34"/>
      <c r="C1176" s="134" t="s">
        <v>10161</v>
      </c>
      <c r="D1176" s="134" t="s">
        <v>313</v>
      </c>
      <c r="E1176" s="135" t="s">
        <v>10162</v>
      </c>
      <c r="F1176" s="136" t="s">
        <v>10163</v>
      </c>
      <c r="G1176" s="137" t="s">
        <v>2033</v>
      </c>
      <c r="H1176" s="138">
        <v>1</v>
      </c>
      <c r="I1176" s="139"/>
      <c r="J1176" s="140">
        <f>ROUND(I1176*H1176,2)</f>
        <v>0</v>
      </c>
      <c r="K1176" s="136" t="s">
        <v>43</v>
      </c>
      <c r="L1176" s="34"/>
      <c r="M1176" s="141" t="s">
        <v>43</v>
      </c>
      <c r="N1176" s="142" t="s">
        <v>52</v>
      </c>
      <c r="P1176" s="143">
        <f>O1176*H1176</f>
        <v>0</v>
      </c>
      <c r="Q1176" s="143">
        <v>0</v>
      </c>
      <c r="R1176" s="143">
        <f>Q1176*H1176</f>
        <v>0</v>
      </c>
      <c r="S1176" s="143">
        <v>0</v>
      </c>
      <c r="T1176" s="144">
        <f>S1176*H1176</f>
        <v>0</v>
      </c>
      <c r="AR1176" s="145" t="s">
        <v>318</v>
      </c>
      <c r="AT1176" s="145" t="s">
        <v>313</v>
      </c>
      <c r="AU1176" s="145" t="s">
        <v>88</v>
      </c>
      <c r="AY1176" s="18" t="s">
        <v>311</v>
      </c>
      <c r="BE1176" s="146">
        <f>IF(N1176="základní",J1176,0)</f>
        <v>0</v>
      </c>
      <c r="BF1176" s="146">
        <f>IF(N1176="snížená",J1176,0)</f>
        <v>0</v>
      </c>
      <c r="BG1176" s="146">
        <f>IF(N1176="zákl. přenesená",J1176,0)</f>
        <v>0</v>
      </c>
      <c r="BH1176" s="146">
        <f>IF(N1176="sníž. přenesená",J1176,0)</f>
        <v>0</v>
      </c>
      <c r="BI1176" s="146">
        <f>IF(N1176="nulová",J1176,0)</f>
        <v>0</v>
      </c>
      <c r="BJ1176" s="18" t="s">
        <v>88</v>
      </c>
      <c r="BK1176" s="146">
        <f>ROUND(I1176*H1176,2)</f>
        <v>0</v>
      </c>
      <c r="BL1176" s="18" t="s">
        <v>318</v>
      </c>
      <c r="BM1176" s="145" t="s">
        <v>10164</v>
      </c>
    </row>
    <row r="1177" spans="2:65" s="1" customFormat="1" ht="24.2" customHeight="1" x14ac:dyDescent="0.2">
      <c r="B1177" s="34"/>
      <c r="C1177" s="134" t="s">
        <v>1490</v>
      </c>
      <c r="D1177" s="134" t="s">
        <v>313</v>
      </c>
      <c r="E1177" s="135" t="s">
        <v>10165</v>
      </c>
      <c r="F1177" s="136" t="s">
        <v>10166</v>
      </c>
      <c r="G1177" s="137" t="s">
        <v>2033</v>
      </c>
      <c r="H1177" s="138">
        <v>1</v>
      </c>
      <c r="I1177" s="139"/>
      <c r="J1177" s="140">
        <f>ROUND(I1177*H1177,2)</f>
        <v>0</v>
      </c>
      <c r="K1177" s="136" t="s">
        <v>43</v>
      </c>
      <c r="L1177" s="34"/>
      <c r="M1177" s="141" t="s">
        <v>43</v>
      </c>
      <c r="N1177" s="142" t="s">
        <v>52</v>
      </c>
      <c r="P1177" s="143">
        <f>O1177*H1177</f>
        <v>0</v>
      </c>
      <c r="Q1177" s="143">
        <v>0</v>
      </c>
      <c r="R1177" s="143">
        <f>Q1177*H1177</f>
        <v>0</v>
      </c>
      <c r="S1177" s="143">
        <v>0</v>
      </c>
      <c r="T1177" s="144">
        <f>S1177*H1177</f>
        <v>0</v>
      </c>
      <c r="AR1177" s="145" t="s">
        <v>318</v>
      </c>
      <c r="AT1177" s="145" t="s">
        <v>313</v>
      </c>
      <c r="AU1177" s="145" t="s">
        <v>88</v>
      </c>
      <c r="AY1177" s="18" t="s">
        <v>311</v>
      </c>
      <c r="BE1177" s="146">
        <f>IF(N1177="základní",J1177,0)</f>
        <v>0</v>
      </c>
      <c r="BF1177" s="146">
        <f>IF(N1177="snížená",J1177,0)</f>
        <v>0</v>
      </c>
      <c r="BG1177" s="146">
        <f>IF(N1177="zákl. přenesená",J1177,0)</f>
        <v>0</v>
      </c>
      <c r="BH1177" s="146">
        <f>IF(N1177="sníž. přenesená",J1177,0)</f>
        <v>0</v>
      </c>
      <c r="BI1177" s="146">
        <f>IF(N1177="nulová",J1177,0)</f>
        <v>0</v>
      </c>
      <c r="BJ1177" s="18" t="s">
        <v>88</v>
      </c>
      <c r="BK1177" s="146">
        <f>ROUND(I1177*H1177,2)</f>
        <v>0</v>
      </c>
      <c r="BL1177" s="18" t="s">
        <v>318</v>
      </c>
      <c r="BM1177" s="145" t="s">
        <v>10167</v>
      </c>
    </row>
    <row r="1178" spans="2:65" s="1" customFormat="1" ht="24.2" customHeight="1" x14ac:dyDescent="0.2">
      <c r="B1178" s="34"/>
      <c r="C1178" s="134" t="s">
        <v>10168</v>
      </c>
      <c r="D1178" s="134" t="s">
        <v>313</v>
      </c>
      <c r="E1178" s="135" t="s">
        <v>10169</v>
      </c>
      <c r="F1178" s="136" t="s">
        <v>10170</v>
      </c>
      <c r="G1178" s="137" t="s">
        <v>2033</v>
      </c>
      <c r="H1178" s="138">
        <v>1</v>
      </c>
      <c r="I1178" s="139"/>
      <c r="J1178" s="140">
        <f>ROUND(I1178*H1178,2)</f>
        <v>0</v>
      </c>
      <c r="K1178" s="136" t="s">
        <v>43</v>
      </c>
      <c r="L1178" s="34"/>
      <c r="M1178" s="141" t="s">
        <v>43</v>
      </c>
      <c r="N1178" s="142" t="s">
        <v>52</v>
      </c>
      <c r="P1178" s="143">
        <f>O1178*H1178</f>
        <v>0</v>
      </c>
      <c r="Q1178" s="143">
        <v>0</v>
      </c>
      <c r="R1178" s="143">
        <f>Q1178*H1178</f>
        <v>0</v>
      </c>
      <c r="S1178" s="143">
        <v>0</v>
      </c>
      <c r="T1178" s="144">
        <f>S1178*H1178</f>
        <v>0</v>
      </c>
      <c r="AR1178" s="145" t="s">
        <v>318</v>
      </c>
      <c r="AT1178" s="145" t="s">
        <v>313</v>
      </c>
      <c r="AU1178" s="145" t="s">
        <v>88</v>
      </c>
      <c r="AY1178" s="18" t="s">
        <v>311</v>
      </c>
      <c r="BE1178" s="146">
        <f>IF(N1178="základní",J1178,0)</f>
        <v>0</v>
      </c>
      <c r="BF1178" s="146">
        <f>IF(N1178="snížená",J1178,0)</f>
        <v>0</v>
      </c>
      <c r="BG1178" s="146">
        <f>IF(N1178="zákl. přenesená",J1178,0)</f>
        <v>0</v>
      </c>
      <c r="BH1178" s="146">
        <f>IF(N1178="sníž. přenesená",J1178,0)</f>
        <v>0</v>
      </c>
      <c r="BI1178" s="146">
        <f>IF(N1178="nulová",J1178,0)</f>
        <v>0</v>
      </c>
      <c r="BJ1178" s="18" t="s">
        <v>88</v>
      </c>
      <c r="BK1178" s="146">
        <f>ROUND(I1178*H1178,2)</f>
        <v>0</v>
      </c>
      <c r="BL1178" s="18" t="s">
        <v>318</v>
      </c>
      <c r="BM1178" s="145" t="s">
        <v>10171</v>
      </c>
    </row>
    <row r="1179" spans="2:65" s="11" customFormat="1" ht="25.9" customHeight="1" x14ac:dyDescent="0.2">
      <c r="B1179" s="122"/>
      <c r="D1179" s="123" t="s">
        <v>80</v>
      </c>
      <c r="E1179" s="124" t="s">
        <v>10172</v>
      </c>
      <c r="F1179" s="124" t="s">
        <v>10173</v>
      </c>
      <c r="I1179" s="125"/>
      <c r="J1179" s="126">
        <f>BK1179</f>
        <v>0</v>
      </c>
      <c r="L1179" s="122"/>
      <c r="M1179" s="127"/>
      <c r="P1179" s="128">
        <f>P1180+P1188+P1190</f>
        <v>0</v>
      </c>
      <c r="R1179" s="128">
        <f>R1180+R1188+R1190</f>
        <v>0</v>
      </c>
      <c r="T1179" s="129">
        <f>T1180+T1188+T1190</f>
        <v>0</v>
      </c>
      <c r="AR1179" s="123" t="s">
        <v>88</v>
      </c>
      <c r="AT1179" s="130" t="s">
        <v>80</v>
      </c>
      <c r="AU1179" s="130" t="s">
        <v>81</v>
      </c>
      <c r="AY1179" s="123" t="s">
        <v>311</v>
      </c>
      <c r="BK1179" s="131">
        <f>BK1180+BK1188+BK1190</f>
        <v>0</v>
      </c>
    </row>
    <row r="1180" spans="2:65" s="11" customFormat="1" ht="22.9" customHeight="1" x14ac:dyDescent="0.2">
      <c r="B1180" s="122"/>
      <c r="D1180" s="123" t="s">
        <v>80</v>
      </c>
      <c r="E1180" s="132" t="s">
        <v>7350</v>
      </c>
      <c r="F1180" s="132" t="s">
        <v>7874</v>
      </c>
      <c r="I1180" s="125"/>
      <c r="J1180" s="133">
        <f>BK1180</f>
        <v>0</v>
      </c>
      <c r="L1180" s="122"/>
      <c r="M1180" s="127"/>
      <c r="P1180" s="128">
        <f>SUM(P1181:P1187)</f>
        <v>0</v>
      </c>
      <c r="R1180" s="128">
        <f>SUM(R1181:R1187)</f>
        <v>0</v>
      </c>
      <c r="T1180" s="129">
        <f>SUM(T1181:T1187)</f>
        <v>0</v>
      </c>
      <c r="AR1180" s="123" t="s">
        <v>88</v>
      </c>
      <c r="AT1180" s="130" t="s">
        <v>80</v>
      </c>
      <c r="AU1180" s="130" t="s">
        <v>88</v>
      </c>
      <c r="AY1180" s="123" t="s">
        <v>311</v>
      </c>
      <c r="BK1180" s="131">
        <f>SUM(BK1181:BK1187)</f>
        <v>0</v>
      </c>
    </row>
    <row r="1181" spans="2:65" s="1" customFormat="1" ht="16.5" customHeight="1" x14ac:dyDescent="0.2">
      <c r="B1181" s="34"/>
      <c r="C1181" s="134" t="s">
        <v>8949</v>
      </c>
      <c r="D1181" s="134" t="s">
        <v>313</v>
      </c>
      <c r="E1181" s="135" t="s">
        <v>10174</v>
      </c>
      <c r="F1181" s="136" t="s">
        <v>10175</v>
      </c>
      <c r="G1181" s="137" t="s">
        <v>2033</v>
      </c>
      <c r="H1181" s="138">
        <v>1</v>
      </c>
      <c r="I1181" s="139"/>
      <c r="J1181" s="140">
        <f>ROUND(I1181*H1181,2)</f>
        <v>0</v>
      </c>
      <c r="K1181" s="136" t="s">
        <v>43</v>
      </c>
      <c r="L1181" s="34"/>
      <c r="M1181" s="141" t="s">
        <v>43</v>
      </c>
      <c r="N1181" s="142" t="s">
        <v>52</v>
      </c>
      <c r="P1181" s="143">
        <f>O1181*H1181</f>
        <v>0</v>
      </c>
      <c r="Q1181" s="143">
        <v>0</v>
      </c>
      <c r="R1181" s="143">
        <f>Q1181*H1181</f>
        <v>0</v>
      </c>
      <c r="S1181" s="143">
        <v>0</v>
      </c>
      <c r="T1181" s="144">
        <f>S1181*H1181</f>
        <v>0</v>
      </c>
      <c r="AR1181" s="145" t="s">
        <v>318</v>
      </c>
      <c r="AT1181" s="145" t="s">
        <v>313</v>
      </c>
      <c r="AU1181" s="145" t="s">
        <v>90</v>
      </c>
      <c r="AY1181" s="18" t="s">
        <v>311</v>
      </c>
      <c r="BE1181" s="146">
        <f>IF(N1181="základní",J1181,0)</f>
        <v>0</v>
      </c>
      <c r="BF1181" s="146">
        <f>IF(N1181="snížená",J1181,0)</f>
        <v>0</v>
      </c>
      <c r="BG1181" s="146">
        <f>IF(N1181="zákl. přenesená",J1181,0)</f>
        <v>0</v>
      </c>
      <c r="BH1181" s="146">
        <f>IF(N1181="sníž. přenesená",J1181,0)</f>
        <v>0</v>
      </c>
      <c r="BI1181" s="146">
        <f>IF(N1181="nulová",J1181,0)</f>
        <v>0</v>
      </c>
      <c r="BJ1181" s="18" t="s">
        <v>88</v>
      </c>
      <c r="BK1181" s="146">
        <f>ROUND(I1181*H1181,2)</f>
        <v>0</v>
      </c>
      <c r="BL1181" s="18" t="s">
        <v>318</v>
      </c>
      <c r="BM1181" s="145" t="s">
        <v>10176</v>
      </c>
    </row>
    <row r="1182" spans="2:65" s="1" customFormat="1" ht="19.5" x14ac:dyDescent="0.2">
      <c r="B1182" s="34"/>
      <c r="D1182" s="152" t="s">
        <v>668</v>
      </c>
      <c r="F1182" s="182" t="s">
        <v>10177</v>
      </c>
      <c r="I1182" s="149"/>
      <c r="L1182" s="34"/>
      <c r="M1182" s="150"/>
      <c r="T1182" s="55"/>
      <c r="AT1182" s="18" t="s">
        <v>668</v>
      </c>
      <c r="AU1182" s="18" t="s">
        <v>90</v>
      </c>
    </row>
    <row r="1183" spans="2:65" s="1" customFormat="1" ht="16.5" customHeight="1" x14ac:dyDescent="0.2">
      <c r="B1183" s="34"/>
      <c r="C1183" s="172" t="s">
        <v>10178</v>
      </c>
      <c r="D1183" s="172" t="s">
        <v>634</v>
      </c>
      <c r="E1183" s="173" t="s">
        <v>10179</v>
      </c>
      <c r="F1183" s="174" t="s">
        <v>10180</v>
      </c>
      <c r="G1183" s="175" t="s">
        <v>2033</v>
      </c>
      <c r="H1183" s="176">
        <v>1</v>
      </c>
      <c r="I1183" s="177"/>
      <c r="J1183" s="178">
        <f>ROUND(I1183*H1183,2)</f>
        <v>0</v>
      </c>
      <c r="K1183" s="174" t="s">
        <v>43</v>
      </c>
      <c r="L1183" s="179"/>
      <c r="M1183" s="180" t="s">
        <v>43</v>
      </c>
      <c r="N1183" s="181" t="s">
        <v>52</v>
      </c>
      <c r="P1183" s="143">
        <f>O1183*H1183</f>
        <v>0</v>
      </c>
      <c r="Q1183" s="143">
        <v>0</v>
      </c>
      <c r="R1183" s="143">
        <f>Q1183*H1183</f>
        <v>0</v>
      </c>
      <c r="S1183" s="143">
        <v>0</v>
      </c>
      <c r="T1183" s="144">
        <f>S1183*H1183</f>
        <v>0</v>
      </c>
      <c r="AR1183" s="145" t="s">
        <v>362</v>
      </c>
      <c r="AT1183" s="145" t="s">
        <v>634</v>
      </c>
      <c r="AU1183" s="145" t="s">
        <v>90</v>
      </c>
      <c r="AY1183" s="18" t="s">
        <v>311</v>
      </c>
      <c r="BE1183" s="146">
        <f>IF(N1183="základní",J1183,0)</f>
        <v>0</v>
      </c>
      <c r="BF1183" s="146">
        <f>IF(N1183="snížená",J1183,0)</f>
        <v>0</v>
      </c>
      <c r="BG1183" s="146">
        <f>IF(N1183="zákl. přenesená",J1183,0)</f>
        <v>0</v>
      </c>
      <c r="BH1183" s="146">
        <f>IF(N1183="sníž. přenesená",J1183,0)</f>
        <v>0</v>
      </c>
      <c r="BI1183" s="146">
        <f>IF(N1183="nulová",J1183,0)</f>
        <v>0</v>
      </c>
      <c r="BJ1183" s="18" t="s">
        <v>88</v>
      </c>
      <c r="BK1183" s="146">
        <f>ROUND(I1183*H1183,2)</f>
        <v>0</v>
      </c>
      <c r="BL1183" s="18" t="s">
        <v>318</v>
      </c>
      <c r="BM1183" s="145" t="s">
        <v>10181</v>
      </c>
    </row>
    <row r="1184" spans="2:65" s="1" customFormat="1" ht="16.5" customHeight="1" x14ac:dyDescent="0.2">
      <c r="B1184" s="34"/>
      <c r="C1184" s="134" t="s">
        <v>8952</v>
      </c>
      <c r="D1184" s="134" t="s">
        <v>313</v>
      </c>
      <c r="E1184" s="135" t="s">
        <v>10182</v>
      </c>
      <c r="F1184" s="136" t="s">
        <v>10175</v>
      </c>
      <c r="G1184" s="137" t="s">
        <v>2033</v>
      </c>
      <c r="H1184" s="138">
        <v>1</v>
      </c>
      <c r="I1184" s="139"/>
      <c r="J1184" s="140">
        <f>ROUND(I1184*H1184,2)</f>
        <v>0</v>
      </c>
      <c r="K1184" s="136" t="s">
        <v>43</v>
      </c>
      <c r="L1184" s="34"/>
      <c r="M1184" s="141" t="s">
        <v>43</v>
      </c>
      <c r="N1184" s="142" t="s">
        <v>52</v>
      </c>
      <c r="P1184" s="143">
        <f>O1184*H1184</f>
        <v>0</v>
      </c>
      <c r="Q1184" s="143">
        <v>0</v>
      </c>
      <c r="R1184" s="143">
        <f>Q1184*H1184</f>
        <v>0</v>
      </c>
      <c r="S1184" s="143">
        <v>0</v>
      </c>
      <c r="T1184" s="144">
        <f>S1184*H1184</f>
        <v>0</v>
      </c>
      <c r="AR1184" s="145" t="s">
        <v>318</v>
      </c>
      <c r="AT1184" s="145" t="s">
        <v>313</v>
      </c>
      <c r="AU1184" s="145" t="s">
        <v>90</v>
      </c>
      <c r="AY1184" s="18" t="s">
        <v>311</v>
      </c>
      <c r="BE1184" s="146">
        <f>IF(N1184="základní",J1184,0)</f>
        <v>0</v>
      </c>
      <c r="BF1184" s="146">
        <f>IF(N1184="snížená",J1184,0)</f>
        <v>0</v>
      </c>
      <c r="BG1184" s="146">
        <f>IF(N1184="zákl. přenesená",J1184,0)</f>
        <v>0</v>
      </c>
      <c r="BH1184" s="146">
        <f>IF(N1184="sníž. přenesená",J1184,0)</f>
        <v>0</v>
      </c>
      <c r="BI1184" s="146">
        <f>IF(N1184="nulová",J1184,0)</f>
        <v>0</v>
      </c>
      <c r="BJ1184" s="18" t="s">
        <v>88</v>
      </c>
      <c r="BK1184" s="146">
        <f>ROUND(I1184*H1184,2)</f>
        <v>0</v>
      </c>
      <c r="BL1184" s="18" t="s">
        <v>318</v>
      </c>
      <c r="BM1184" s="145" t="s">
        <v>10183</v>
      </c>
    </row>
    <row r="1185" spans="2:65" s="1" customFormat="1" ht="19.5" x14ac:dyDescent="0.2">
      <c r="B1185" s="34"/>
      <c r="D1185" s="152" t="s">
        <v>668</v>
      </c>
      <c r="F1185" s="182" t="s">
        <v>10184</v>
      </c>
      <c r="I1185" s="149"/>
      <c r="L1185" s="34"/>
      <c r="M1185" s="150"/>
      <c r="T1185" s="55"/>
      <c r="AT1185" s="18" t="s">
        <v>668</v>
      </c>
      <c r="AU1185" s="18" t="s">
        <v>90</v>
      </c>
    </row>
    <row r="1186" spans="2:65" s="1" customFormat="1" ht="16.5" customHeight="1" x14ac:dyDescent="0.2">
      <c r="B1186" s="34"/>
      <c r="C1186" s="172" t="s">
        <v>1507</v>
      </c>
      <c r="D1186" s="172" t="s">
        <v>634</v>
      </c>
      <c r="E1186" s="173" t="s">
        <v>10185</v>
      </c>
      <c r="F1186" s="174" t="s">
        <v>10180</v>
      </c>
      <c r="G1186" s="175" t="s">
        <v>2033</v>
      </c>
      <c r="H1186" s="176">
        <v>1</v>
      </c>
      <c r="I1186" s="177"/>
      <c r="J1186" s="178">
        <f>ROUND(I1186*H1186,2)</f>
        <v>0</v>
      </c>
      <c r="K1186" s="174" t="s">
        <v>43</v>
      </c>
      <c r="L1186" s="179"/>
      <c r="M1186" s="180" t="s">
        <v>43</v>
      </c>
      <c r="N1186" s="181" t="s">
        <v>52</v>
      </c>
      <c r="P1186" s="143">
        <f>O1186*H1186</f>
        <v>0</v>
      </c>
      <c r="Q1186" s="143">
        <v>0</v>
      </c>
      <c r="R1186" s="143">
        <f>Q1186*H1186</f>
        <v>0</v>
      </c>
      <c r="S1186" s="143">
        <v>0</v>
      </c>
      <c r="T1186" s="144">
        <f>S1186*H1186</f>
        <v>0</v>
      </c>
      <c r="AR1186" s="145" t="s">
        <v>362</v>
      </c>
      <c r="AT1186" s="145" t="s">
        <v>634</v>
      </c>
      <c r="AU1186" s="145" t="s">
        <v>90</v>
      </c>
      <c r="AY1186" s="18" t="s">
        <v>311</v>
      </c>
      <c r="BE1186" s="146">
        <f>IF(N1186="základní",J1186,0)</f>
        <v>0</v>
      </c>
      <c r="BF1186" s="146">
        <f>IF(N1186="snížená",J1186,0)</f>
        <v>0</v>
      </c>
      <c r="BG1186" s="146">
        <f>IF(N1186="zákl. přenesená",J1186,0)</f>
        <v>0</v>
      </c>
      <c r="BH1186" s="146">
        <f>IF(N1186="sníž. přenesená",J1186,0)</f>
        <v>0</v>
      </c>
      <c r="BI1186" s="146">
        <f>IF(N1186="nulová",J1186,0)</f>
        <v>0</v>
      </c>
      <c r="BJ1186" s="18" t="s">
        <v>88</v>
      </c>
      <c r="BK1186" s="146">
        <f>ROUND(I1186*H1186,2)</f>
        <v>0</v>
      </c>
      <c r="BL1186" s="18" t="s">
        <v>318</v>
      </c>
      <c r="BM1186" s="145" t="s">
        <v>10186</v>
      </c>
    </row>
    <row r="1187" spans="2:65" s="1" customFormat="1" ht="16.5" customHeight="1" x14ac:dyDescent="0.2">
      <c r="B1187" s="34"/>
      <c r="C1187" s="134" t="s">
        <v>8955</v>
      </c>
      <c r="D1187" s="134" t="s">
        <v>313</v>
      </c>
      <c r="E1187" s="135" t="s">
        <v>10187</v>
      </c>
      <c r="F1187" s="136" t="s">
        <v>10188</v>
      </c>
      <c r="G1187" s="137" t="s">
        <v>2033</v>
      </c>
      <c r="H1187" s="138">
        <v>1</v>
      </c>
      <c r="I1187" s="139"/>
      <c r="J1187" s="140">
        <f>ROUND(I1187*H1187,2)</f>
        <v>0</v>
      </c>
      <c r="K1187" s="136" t="s">
        <v>43</v>
      </c>
      <c r="L1187" s="34"/>
      <c r="M1187" s="141" t="s">
        <v>43</v>
      </c>
      <c r="N1187" s="142" t="s">
        <v>52</v>
      </c>
      <c r="P1187" s="143">
        <f>O1187*H1187</f>
        <v>0</v>
      </c>
      <c r="Q1187" s="143">
        <v>0</v>
      </c>
      <c r="R1187" s="143">
        <f>Q1187*H1187</f>
        <v>0</v>
      </c>
      <c r="S1187" s="143">
        <v>0</v>
      </c>
      <c r="T1187" s="144">
        <f>S1187*H1187</f>
        <v>0</v>
      </c>
      <c r="AR1187" s="145" t="s">
        <v>318</v>
      </c>
      <c r="AT1187" s="145" t="s">
        <v>313</v>
      </c>
      <c r="AU1187" s="145" t="s">
        <v>90</v>
      </c>
      <c r="AY1187" s="18" t="s">
        <v>311</v>
      </c>
      <c r="BE1187" s="146">
        <f>IF(N1187="základní",J1187,0)</f>
        <v>0</v>
      </c>
      <c r="BF1187" s="146">
        <f>IF(N1187="snížená",J1187,0)</f>
        <v>0</v>
      </c>
      <c r="BG1187" s="146">
        <f>IF(N1187="zákl. přenesená",J1187,0)</f>
        <v>0</v>
      </c>
      <c r="BH1187" s="146">
        <f>IF(N1187="sníž. přenesená",J1187,0)</f>
        <v>0</v>
      </c>
      <c r="BI1187" s="146">
        <f>IF(N1187="nulová",J1187,0)</f>
        <v>0</v>
      </c>
      <c r="BJ1187" s="18" t="s">
        <v>88</v>
      </c>
      <c r="BK1187" s="146">
        <f>ROUND(I1187*H1187,2)</f>
        <v>0</v>
      </c>
      <c r="BL1187" s="18" t="s">
        <v>318</v>
      </c>
      <c r="BM1187" s="145" t="s">
        <v>10189</v>
      </c>
    </row>
    <row r="1188" spans="2:65" s="11" customFormat="1" ht="22.9" customHeight="1" x14ac:dyDescent="0.2">
      <c r="B1188" s="122"/>
      <c r="D1188" s="123" t="s">
        <v>80</v>
      </c>
      <c r="E1188" s="132" t="s">
        <v>8090</v>
      </c>
      <c r="F1188" s="132" t="s">
        <v>8091</v>
      </c>
      <c r="I1188" s="125"/>
      <c r="J1188" s="133">
        <f>BK1188</f>
        <v>0</v>
      </c>
      <c r="L1188" s="122"/>
      <c r="M1188" s="127"/>
      <c r="P1188" s="128">
        <f>P1189</f>
        <v>0</v>
      </c>
      <c r="R1188" s="128">
        <f>R1189</f>
        <v>0</v>
      </c>
      <c r="T1188" s="129">
        <f>T1189</f>
        <v>0</v>
      </c>
      <c r="AR1188" s="123" t="s">
        <v>88</v>
      </c>
      <c r="AT1188" s="130" t="s">
        <v>80</v>
      </c>
      <c r="AU1188" s="130" t="s">
        <v>88</v>
      </c>
      <c r="AY1188" s="123" t="s">
        <v>311</v>
      </c>
      <c r="BK1188" s="131">
        <f>BK1189</f>
        <v>0</v>
      </c>
    </row>
    <row r="1189" spans="2:65" s="1" customFormat="1" ht="21.75" customHeight="1" x14ac:dyDescent="0.2">
      <c r="B1189" s="34"/>
      <c r="C1189" s="134" t="s">
        <v>1560</v>
      </c>
      <c r="D1189" s="134" t="s">
        <v>313</v>
      </c>
      <c r="E1189" s="135" t="s">
        <v>10190</v>
      </c>
      <c r="F1189" s="136" t="s">
        <v>10191</v>
      </c>
      <c r="G1189" s="137" t="s">
        <v>2033</v>
      </c>
      <c r="H1189" s="138">
        <v>1</v>
      </c>
      <c r="I1189" s="139"/>
      <c r="J1189" s="140">
        <f>ROUND(I1189*H1189,2)</f>
        <v>0</v>
      </c>
      <c r="K1189" s="136" t="s">
        <v>43</v>
      </c>
      <c r="L1189" s="34"/>
      <c r="M1189" s="141" t="s">
        <v>43</v>
      </c>
      <c r="N1189" s="142" t="s">
        <v>52</v>
      </c>
      <c r="P1189" s="143">
        <f>O1189*H1189</f>
        <v>0</v>
      </c>
      <c r="Q1189" s="143">
        <v>0</v>
      </c>
      <c r="R1189" s="143">
        <f>Q1189*H1189</f>
        <v>0</v>
      </c>
      <c r="S1189" s="143">
        <v>0</v>
      </c>
      <c r="T1189" s="144">
        <f>S1189*H1189</f>
        <v>0</v>
      </c>
      <c r="AR1189" s="145" t="s">
        <v>318</v>
      </c>
      <c r="AT1189" s="145" t="s">
        <v>313</v>
      </c>
      <c r="AU1189" s="145" t="s">
        <v>90</v>
      </c>
      <c r="AY1189" s="18" t="s">
        <v>311</v>
      </c>
      <c r="BE1189" s="146">
        <f>IF(N1189="základní",J1189,0)</f>
        <v>0</v>
      </c>
      <c r="BF1189" s="146">
        <f>IF(N1189="snížená",J1189,0)</f>
        <v>0</v>
      </c>
      <c r="BG1189" s="146">
        <f>IF(N1189="zákl. přenesená",J1189,0)</f>
        <v>0</v>
      </c>
      <c r="BH1189" s="146">
        <f>IF(N1189="sníž. přenesená",J1189,0)</f>
        <v>0</v>
      </c>
      <c r="BI1189" s="146">
        <f>IF(N1189="nulová",J1189,0)</f>
        <v>0</v>
      </c>
      <c r="BJ1189" s="18" t="s">
        <v>88</v>
      </c>
      <c r="BK1189" s="146">
        <f>ROUND(I1189*H1189,2)</f>
        <v>0</v>
      </c>
      <c r="BL1189" s="18" t="s">
        <v>318</v>
      </c>
      <c r="BM1189" s="145" t="s">
        <v>10192</v>
      </c>
    </row>
    <row r="1190" spans="2:65" s="11" customFormat="1" ht="22.9" customHeight="1" x14ac:dyDescent="0.2">
      <c r="B1190" s="122"/>
      <c r="D1190" s="123" t="s">
        <v>80</v>
      </c>
      <c r="E1190" s="132" t="s">
        <v>7398</v>
      </c>
      <c r="F1190" s="132" t="s">
        <v>2095</v>
      </c>
      <c r="I1190" s="125"/>
      <c r="J1190" s="133">
        <f>BK1190</f>
        <v>0</v>
      </c>
      <c r="L1190" s="122"/>
      <c r="M1190" s="127"/>
      <c r="P1190" s="128">
        <f>SUM(P1191:P1192)</f>
        <v>0</v>
      </c>
      <c r="R1190" s="128">
        <f>SUM(R1191:R1192)</f>
        <v>0</v>
      </c>
      <c r="T1190" s="129">
        <f>SUM(T1191:T1192)</f>
        <v>0</v>
      </c>
      <c r="AR1190" s="123" t="s">
        <v>88</v>
      </c>
      <c r="AT1190" s="130" t="s">
        <v>80</v>
      </c>
      <c r="AU1190" s="130" t="s">
        <v>88</v>
      </c>
      <c r="AY1190" s="123" t="s">
        <v>311</v>
      </c>
      <c r="BK1190" s="131">
        <f>SUM(BK1191:BK1192)</f>
        <v>0</v>
      </c>
    </row>
    <row r="1191" spans="2:65" s="1" customFormat="1" ht="24.2" customHeight="1" x14ac:dyDescent="0.2">
      <c r="B1191" s="34"/>
      <c r="C1191" s="134" t="s">
        <v>1604</v>
      </c>
      <c r="D1191" s="134" t="s">
        <v>313</v>
      </c>
      <c r="E1191" s="135" t="s">
        <v>10193</v>
      </c>
      <c r="F1191" s="136" t="s">
        <v>7905</v>
      </c>
      <c r="G1191" s="137" t="s">
        <v>2033</v>
      </c>
      <c r="H1191" s="138">
        <v>1</v>
      </c>
      <c r="I1191" s="139"/>
      <c r="J1191" s="140">
        <f>ROUND(I1191*H1191,2)</f>
        <v>0</v>
      </c>
      <c r="K1191" s="136" t="s">
        <v>43</v>
      </c>
      <c r="L1191" s="34"/>
      <c r="M1191" s="141" t="s">
        <v>43</v>
      </c>
      <c r="N1191" s="142" t="s">
        <v>52</v>
      </c>
      <c r="P1191" s="143">
        <f>O1191*H1191</f>
        <v>0</v>
      </c>
      <c r="Q1191" s="143">
        <v>0</v>
      </c>
      <c r="R1191" s="143">
        <f>Q1191*H1191</f>
        <v>0</v>
      </c>
      <c r="S1191" s="143">
        <v>0</v>
      </c>
      <c r="T1191" s="144">
        <f>S1191*H1191</f>
        <v>0</v>
      </c>
      <c r="AR1191" s="145" t="s">
        <v>318</v>
      </c>
      <c r="AT1191" s="145" t="s">
        <v>313</v>
      </c>
      <c r="AU1191" s="145" t="s">
        <v>90</v>
      </c>
      <c r="AY1191" s="18" t="s">
        <v>311</v>
      </c>
      <c r="BE1191" s="146">
        <f>IF(N1191="základní",J1191,0)</f>
        <v>0</v>
      </c>
      <c r="BF1191" s="146">
        <f>IF(N1191="snížená",J1191,0)</f>
        <v>0</v>
      </c>
      <c r="BG1191" s="146">
        <f>IF(N1191="zákl. přenesená",J1191,0)</f>
        <v>0</v>
      </c>
      <c r="BH1191" s="146">
        <f>IF(N1191="sníž. přenesená",J1191,0)</f>
        <v>0</v>
      </c>
      <c r="BI1191" s="146">
        <f>IF(N1191="nulová",J1191,0)</f>
        <v>0</v>
      </c>
      <c r="BJ1191" s="18" t="s">
        <v>88</v>
      </c>
      <c r="BK1191" s="146">
        <f>ROUND(I1191*H1191,2)</f>
        <v>0</v>
      </c>
      <c r="BL1191" s="18" t="s">
        <v>318</v>
      </c>
      <c r="BM1191" s="145" t="s">
        <v>10194</v>
      </c>
    </row>
    <row r="1192" spans="2:65" s="1" customFormat="1" ht="24.2" customHeight="1" x14ac:dyDescent="0.2">
      <c r="B1192" s="34"/>
      <c r="C1192" s="134" t="s">
        <v>10195</v>
      </c>
      <c r="D1192" s="134" t="s">
        <v>313</v>
      </c>
      <c r="E1192" s="135" t="s">
        <v>10196</v>
      </c>
      <c r="F1192" s="136" t="s">
        <v>7907</v>
      </c>
      <c r="G1192" s="137" t="s">
        <v>2033</v>
      </c>
      <c r="H1192" s="138">
        <v>1</v>
      </c>
      <c r="I1192" s="139"/>
      <c r="J1192" s="140">
        <f>ROUND(I1192*H1192,2)</f>
        <v>0</v>
      </c>
      <c r="K1192" s="136" t="s">
        <v>43</v>
      </c>
      <c r="L1192" s="34"/>
      <c r="M1192" s="141" t="s">
        <v>43</v>
      </c>
      <c r="N1192" s="142" t="s">
        <v>52</v>
      </c>
      <c r="P1192" s="143">
        <f>O1192*H1192</f>
        <v>0</v>
      </c>
      <c r="Q1192" s="143">
        <v>0</v>
      </c>
      <c r="R1192" s="143">
        <f>Q1192*H1192</f>
        <v>0</v>
      </c>
      <c r="S1192" s="143">
        <v>0</v>
      </c>
      <c r="T1192" s="144">
        <f>S1192*H1192</f>
        <v>0</v>
      </c>
      <c r="AR1192" s="145" t="s">
        <v>318</v>
      </c>
      <c r="AT1192" s="145" t="s">
        <v>313</v>
      </c>
      <c r="AU1192" s="145" t="s">
        <v>90</v>
      </c>
      <c r="AY1192" s="18" t="s">
        <v>311</v>
      </c>
      <c r="BE1192" s="146">
        <f>IF(N1192="základní",J1192,0)</f>
        <v>0</v>
      </c>
      <c r="BF1192" s="146">
        <f>IF(N1192="snížená",J1192,0)</f>
        <v>0</v>
      </c>
      <c r="BG1192" s="146">
        <f>IF(N1192="zákl. přenesená",J1192,0)</f>
        <v>0</v>
      </c>
      <c r="BH1192" s="146">
        <f>IF(N1192="sníž. přenesená",J1192,0)</f>
        <v>0</v>
      </c>
      <c r="BI1192" s="146">
        <f>IF(N1192="nulová",J1192,0)</f>
        <v>0</v>
      </c>
      <c r="BJ1192" s="18" t="s">
        <v>88</v>
      </c>
      <c r="BK1192" s="146">
        <f>ROUND(I1192*H1192,2)</f>
        <v>0</v>
      </c>
      <c r="BL1192" s="18" t="s">
        <v>318</v>
      </c>
      <c r="BM1192" s="145" t="s">
        <v>10197</v>
      </c>
    </row>
    <row r="1193" spans="2:65" s="11" customFormat="1" ht="25.9" customHeight="1" x14ac:dyDescent="0.2">
      <c r="B1193" s="122"/>
      <c r="D1193" s="123" t="s">
        <v>80</v>
      </c>
      <c r="E1193" s="124" t="s">
        <v>7398</v>
      </c>
      <c r="F1193" s="124" t="s">
        <v>2095</v>
      </c>
      <c r="I1193" s="125"/>
      <c r="J1193" s="126">
        <f>BK1193</f>
        <v>0</v>
      </c>
      <c r="L1193" s="122"/>
      <c r="M1193" s="127"/>
      <c r="P1193" s="128">
        <f>SUM(P1194:P1200)</f>
        <v>0</v>
      </c>
      <c r="R1193" s="128">
        <f>SUM(R1194:R1200)</f>
        <v>0</v>
      </c>
      <c r="T1193" s="129">
        <f>SUM(T1194:T1200)</f>
        <v>0</v>
      </c>
      <c r="AR1193" s="123" t="s">
        <v>88</v>
      </c>
      <c r="AT1193" s="130" t="s">
        <v>80</v>
      </c>
      <c r="AU1193" s="130" t="s">
        <v>81</v>
      </c>
      <c r="AY1193" s="123" t="s">
        <v>311</v>
      </c>
      <c r="BK1193" s="131">
        <f>SUM(BK1194:BK1200)</f>
        <v>0</v>
      </c>
    </row>
    <row r="1194" spans="2:65" s="1" customFormat="1" ht="16.5" customHeight="1" x14ac:dyDescent="0.2">
      <c r="B1194" s="34"/>
      <c r="C1194" s="134" t="s">
        <v>8960</v>
      </c>
      <c r="D1194" s="134" t="s">
        <v>313</v>
      </c>
      <c r="E1194" s="135" t="s">
        <v>10198</v>
      </c>
      <c r="F1194" s="136" t="s">
        <v>10199</v>
      </c>
      <c r="G1194" s="137" t="s">
        <v>2033</v>
      </c>
      <c r="H1194" s="138">
        <v>1</v>
      </c>
      <c r="I1194" s="139"/>
      <c r="J1194" s="140">
        <f t="shared" ref="J1194:J1200" si="280">ROUND(I1194*H1194,2)</f>
        <v>0</v>
      </c>
      <c r="K1194" s="136" t="s">
        <v>43</v>
      </c>
      <c r="L1194" s="34"/>
      <c r="M1194" s="141" t="s">
        <v>43</v>
      </c>
      <c r="N1194" s="142" t="s">
        <v>52</v>
      </c>
      <c r="P1194" s="143">
        <f t="shared" ref="P1194:P1200" si="281">O1194*H1194</f>
        <v>0</v>
      </c>
      <c r="Q1194" s="143">
        <v>0</v>
      </c>
      <c r="R1194" s="143">
        <f t="shared" ref="R1194:R1200" si="282">Q1194*H1194</f>
        <v>0</v>
      </c>
      <c r="S1194" s="143">
        <v>0</v>
      </c>
      <c r="T1194" s="144">
        <f t="shared" ref="T1194:T1200" si="283">S1194*H1194</f>
        <v>0</v>
      </c>
      <c r="AR1194" s="145" t="s">
        <v>318</v>
      </c>
      <c r="AT1194" s="145" t="s">
        <v>313</v>
      </c>
      <c r="AU1194" s="145" t="s">
        <v>88</v>
      </c>
      <c r="AY1194" s="18" t="s">
        <v>311</v>
      </c>
      <c r="BE1194" s="146">
        <f t="shared" ref="BE1194:BE1200" si="284">IF(N1194="základní",J1194,0)</f>
        <v>0</v>
      </c>
      <c r="BF1194" s="146">
        <f t="shared" ref="BF1194:BF1200" si="285">IF(N1194="snížená",J1194,0)</f>
        <v>0</v>
      </c>
      <c r="BG1194" s="146">
        <f t="shared" ref="BG1194:BG1200" si="286">IF(N1194="zákl. přenesená",J1194,0)</f>
        <v>0</v>
      </c>
      <c r="BH1194" s="146">
        <f t="shared" ref="BH1194:BH1200" si="287">IF(N1194="sníž. přenesená",J1194,0)</f>
        <v>0</v>
      </c>
      <c r="BI1194" s="146">
        <f t="shared" ref="BI1194:BI1200" si="288">IF(N1194="nulová",J1194,0)</f>
        <v>0</v>
      </c>
      <c r="BJ1194" s="18" t="s">
        <v>88</v>
      </c>
      <c r="BK1194" s="146">
        <f t="shared" ref="BK1194:BK1200" si="289">ROUND(I1194*H1194,2)</f>
        <v>0</v>
      </c>
      <c r="BL1194" s="18" t="s">
        <v>318</v>
      </c>
      <c r="BM1194" s="145" t="s">
        <v>10200</v>
      </c>
    </row>
    <row r="1195" spans="2:65" s="1" customFormat="1" ht="16.5" customHeight="1" x14ac:dyDescent="0.2">
      <c r="B1195" s="34"/>
      <c r="C1195" s="134" t="s">
        <v>10201</v>
      </c>
      <c r="D1195" s="134" t="s">
        <v>313</v>
      </c>
      <c r="E1195" s="135" t="s">
        <v>10202</v>
      </c>
      <c r="F1195" s="136" t="s">
        <v>10203</v>
      </c>
      <c r="G1195" s="137" t="s">
        <v>2033</v>
      </c>
      <c r="H1195" s="138">
        <v>1</v>
      </c>
      <c r="I1195" s="139"/>
      <c r="J1195" s="140">
        <f t="shared" si="280"/>
        <v>0</v>
      </c>
      <c r="K1195" s="136" t="s">
        <v>43</v>
      </c>
      <c r="L1195" s="34"/>
      <c r="M1195" s="141" t="s">
        <v>43</v>
      </c>
      <c r="N1195" s="142" t="s">
        <v>52</v>
      </c>
      <c r="P1195" s="143">
        <f t="shared" si="281"/>
        <v>0</v>
      </c>
      <c r="Q1195" s="143">
        <v>0</v>
      </c>
      <c r="R1195" s="143">
        <f t="shared" si="282"/>
        <v>0</v>
      </c>
      <c r="S1195" s="143">
        <v>0</v>
      </c>
      <c r="T1195" s="144">
        <f t="shared" si="283"/>
        <v>0</v>
      </c>
      <c r="AR1195" s="145" t="s">
        <v>318</v>
      </c>
      <c r="AT1195" s="145" t="s">
        <v>313</v>
      </c>
      <c r="AU1195" s="145" t="s">
        <v>88</v>
      </c>
      <c r="AY1195" s="18" t="s">
        <v>311</v>
      </c>
      <c r="BE1195" s="146">
        <f t="shared" si="284"/>
        <v>0</v>
      </c>
      <c r="BF1195" s="146">
        <f t="shared" si="285"/>
        <v>0</v>
      </c>
      <c r="BG1195" s="146">
        <f t="shared" si="286"/>
        <v>0</v>
      </c>
      <c r="BH1195" s="146">
        <f t="shared" si="287"/>
        <v>0</v>
      </c>
      <c r="BI1195" s="146">
        <f t="shared" si="288"/>
        <v>0</v>
      </c>
      <c r="BJ1195" s="18" t="s">
        <v>88</v>
      </c>
      <c r="BK1195" s="146">
        <f t="shared" si="289"/>
        <v>0</v>
      </c>
      <c r="BL1195" s="18" t="s">
        <v>318</v>
      </c>
      <c r="BM1195" s="145" t="s">
        <v>10204</v>
      </c>
    </row>
    <row r="1196" spans="2:65" s="1" customFormat="1" ht="16.5" customHeight="1" x14ac:dyDescent="0.2">
      <c r="B1196" s="34"/>
      <c r="C1196" s="134" t="s">
        <v>8963</v>
      </c>
      <c r="D1196" s="134" t="s">
        <v>313</v>
      </c>
      <c r="E1196" s="135" t="s">
        <v>10205</v>
      </c>
      <c r="F1196" s="136" t="s">
        <v>10206</v>
      </c>
      <c r="G1196" s="137" t="s">
        <v>2033</v>
      </c>
      <c r="H1196" s="138">
        <v>1</v>
      </c>
      <c r="I1196" s="139"/>
      <c r="J1196" s="140">
        <f t="shared" si="280"/>
        <v>0</v>
      </c>
      <c r="K1196" s="136" t="s">
        <v>43</v>
      </c>
      <c r="L1196" s="34"/>
      <c r="M1196" s="141" t="s">
        <v>43</v>
      </c>
      <c r="N1196" s="142" t="s">
        <v>52</v>
      </c>
      <c r="P1196" s="143">
        <f t="shared" si="281"/>
        <v>0</v>
      </c>
      <c r="Q1196" s="143">
        <v>0</v>
      </c>
      <c r="R1196" s="143">
        <f t="shared" si="282"/>
        <v>0</v>
      </c>
      <c r="S1196" s="143">
        <v>0</v>
      </c>
      <c r="T1196" s="144">
        <f t="shared" si="283"/>
        <v>0</v>
      </c>
      <c r="AR1196" s="145" t="s">
        <v>318</v>
      </c>
      <c r="AT1196" s="145" t="s">
        <v>313</v>
      </c>
      <c r="AU1196" s="145" t="s">
        <v>88</v>
      </c>
      <c r="AY1196" s="18" t="s">
        <v>311</v>
      </c>
      <c r="BE1196" s="146">
        <f t="shared" si="284"/>
        <v>0</v>
      </c>
      <c r="BF1196" s="146">
        <f t="shared" si="285"/>
        <v>0</v>
      </c>
      <c r="BG1196" s="146">
        <f t="shared" si="286"/>
        <v>0</v>
      </c>
      <c r="BH1196" s="146">
        <f t="shared" si="287"/>
        <v>0</v>
      </c>
      <c r="BI1196" s="146">
        <f t="shared" si="288"/>
        <v>0</v>
      </c>
      <c r="BJ1196" s="18" t="s">
        <v>88</v>
      </c>
      <c r="BK1196" s="146">
        <f t="shared" si="289"/>
        <v>0</v>
      </c>
      <c r="BL1196" s="18" t="s">
        <v>318</v>
      </c>
      <c r="BM1196" s="145" t="s">
        <v>10207</v>
      </c>
    </row>
    <row r="1197" spans="2:65" s="1" customFormat="1" ht="16.5" customHeight="1" x14ac:dyDescent="0.2">
      <c r="B1197" s="34"/>
      <c r="C1197" s="134" t="s">
        <v>10208</v>
      </c>
      <c r="D1197" s="134" t="s">
        <v>313</v>
      </c>
      <c r="E1197" s="135" t="s">
        <v>10209</v>
      </c>
      <c r="F1197" s="136" t="s">
        <v>10210</v>
      </c>
      <c r="G1197" s="137" t="s">
        <v>2033</v>
      </c>
      <c r="H1197" s="138">
        <v>1</v>
      </c>
      <c r="I1197" s="139"/>
      <c r="J1197" s="140">
        <f t="shared" si="280"/>
        <v>0</v>
      </c>
      <c r="K1197" s="136" t="s">
        <v>43</v>
      </c>
      <c r="L1197" s="34"/>
      <c r="M1197" s="141" t="s">
        <v>43</v>
      </c>
      <c r="N1197" s="142" t="s">
        <v>52</v>
      </c>
      <c r="P1197" s="143">
        <f t="shared" si="281"/>
        <v>0</v>
      </c>
      <c r="Q1197" s="143">
        <v>0</v>
      </c>
      <c r="R1197" s="143">
        <f t="shared" si="282"/>
        <v>0</v>
      </c>
      <c r="S1197" s="143">
        <v>0</v>
      </c>
      <c r="T1197" s="144">
        <f t="shared" si="283"/>
        <v>0</v>
      </c>
      <c r="AR1197" s="145" t="s">
        <v>318</v>
      </c>
      <c r="AT1197" s="145" t="s">
        <v>313</v>
      </c>
      <c r="AU1197" s="145" t="s">
        <v>88</v>
      </c>
      <c r="AY1197" s="18" t="s">
        <v>311</v>
      </c>
      <c r="BE1197" s="146">
        <f t="shared" si="284"/>
        <v>0</v>
      </c>
      <c r="BF1197" s="146">
        <f t="shared" si="285"/>
        <v>0</v>
      </c>
      <c r="BG1197" s="146">
        <f t="shared" si="286"/>
        <v>0</v>
      </c>
      <c r="BH1197" s="146">
        <f t="shared" si="287"/>
        <v>0</v>
      </c>
      <c r="BI1197" s="146">
        <f t="shared" si="288"/>
        <v>0</v>
      </c>
      <c r="BJ1197" s="18" t="s">
        <v>88</v>
      </c>
      <c r="BK1197" s="146">
        <f t="shared" si="289"/>
        <v>0</v>
      </c>
      <c r="BL1197" s="18" t="s">
        <v>318</v>
      </c>
      <c r="BM1197" s="145" t="s">
        <v>10211</v>
      </c>
    </row>
    <row r="1198" spans="2:65" s="1" customFormat="1" ht="16.5" customHeight="1" x14ac:dyDescent="0.2">
      <c r="B1198" s="34"/>
      <c r="C1198" s="134" t="s">
        <v>8968</v>
      </c>
      <c r="D1198" s="134" t="s">
        <v>313</v>
      </c>
      <c r="E1198" s="135" t="s">
        <v>10212</v>
      </c>
      <c r="F1198" s="136" t="s">
        <v>10213</v>
      </c>
      <c r="G1198" s="137" t="s">
        <v>2033</v>
      </c>
      <c r="H1198" s="138">
        <v>1</v>
      </c>
      <c r="I1198" s="139"/>
      <c r="J1198" s="140">
        <f t="shared" si="280"/>
        <v>0</v>
      </c>
      <c r="K1198" s="136" t="s">
        <v>43</v>
      </c>
      <c r="L1198" s="34"/>
      <c r="M1198" s="141" t="s">
        <v>43</v>
      </c>
      <c r="N1198" s="142" t="s">
        <v>52</v>
      </c>
      <c r="P1198" s="143">
        <f t="shared" si="281"/>
        <v>0</v>
      </c>
      <c r="Q1198" s="143">
        <v>0</v>
      </c>
      <c r="R1198" s="143">
        <f t="shared" si="282"/>
        <v>0</v>
      </c>
      <c r="S1198" s="143">
        <v>0</v>
      </c>
      <c r="T1198" s="144">
        <f t="shared" si="283"/>
        <v>0</v>
      </c>
      <c r="AR1198" s="145" t="s">
        <v>318</v>
      </c>
      <c r="AT1198" s="145" t="s">
        <v>313</v>
      </c>
      <c r="AU1198" s="145" t="s">
        <v>88</v>
      </c>
      <c r="AY1198" s="18" t="s">
        <v>311</v>
      </c>
      <c r="BE1198" s="146">
        <f t="shared" si="284"/>
        <v>0</v>
      </c>
      <c r="BF1198" s="146">
        <f t="shared" si="285"/>
        <v>0</v>
      </c>
      <c r="BG1198" s="146">
        <f t="shared" si="286"/>
        <v>0</v>
      </c>
      <c r="BH1198" s="146">
        <f t="shared" si="287"/>
        <v>0</v>
      </c>
      <c r="BI1198" s="146">
        <f t="shared" si="288"/>
        <v>0</v>
      </c>
      <c r="BJ1198" s="18" t="s">
        <v>88</v>
      </c>
      <c r="BK1198" s="146">
        <f t="shared" si="289"/>
        <v>0</v>
      </c>
      <c r="BL1198" s="18" t="s">
        <v>318</v>
      </c>
      <c r="BM1198" s="145" t="s">
        <v>10214</v>
      </c>
    </row>
    <row r="1199" spans="2:65" s="1" customFormat="1" ht="16.5" customHeight="1" x14ac:dyDescent="0.2">
      <c r="B1199" s="34"/>
      <c r="C1199" s="134" t="s">
        <v>10215</v>
      </c>
      <c r="D1199" s="134" t="s">
        <v>313</v>
      </c>
      <c r="E1199" s="135" t="s">
        <v>10216</v>
      </c>
      <c r="F1199" s="136" t="s">
        <v>10217</v>
      </c>
      <c r="G1199" s="137" t="s">
        <v>2033</v>
      </c>
      <c r="H1199" s="138">
        <v>390</v>
      </c>
      <c r="I1199" s="139"/>
      <c r="J1199" s="140">
        <f t="shared" si="280"/>
        <v>0</v>
      </c>
      <c r="K1199" s="136" t="s">
        <v>43</v>
      </c>
      <c r="L1199" s="34"/>
      <c r="M1199" s="141" t="s">
        <v>43</v>
      </c>
      <c r="N1199" s="142" t="s">
        <v>52</v>
      </c>
      <c r="P1199" s="143">
        <f t="shared" si="281"/>
        <v>0</v>
      </c>
      <c r="Q1199" s="143">
        <v>0</v>
      </c>
      <c r="R1199" s="143">
        <f t="shared" si="282"/>
        <v>0</v>
      </c>
      <c r="S1199" s="143">
        <v>0</v>
      </c>
      <c r="T1199" s="144">
        <f t="shared" si="283"/>
        <v>0</v>
      </c>
      <c r="AR1199" s="145" t="s">
        <v>318</v>
      </c>
      <c r="AT1199" s="145" t="s">
        <v>313</v>
      </c>
      <c r="AU1199" s="145" t="s">
        <v>88</v>
      </c>
      <c r="AY1199" s="18" t="s">
        <v>311</v>
      </c>
      <c r="BE1199" s="146">
        <f t="shared" si="284"/>
        <v>0</v>
      </c>
      <c r="BF1199" s="146">
        <f t="shared" si="285"/>
        <v>0</v>
      </c>
      <c r="BG1199" s="146">
        <f t="shared" si="286"/>
        <v>0</v>
      </c>
      <c r="BH1199" s="146">
        <f t="shared" si="287"/>
        <v>0</v>
      </c>
      <c r="BI1199" s="146">
        <f t="shared" si="288"/>
        <v>0</v>
      </c>
      <c r="BJ1199" s="18" t="s">
        <v>88</v>
      </c>
      <c r="BK1199" s="146">
        <f t="shared" si="289"/>
        <v>0</v>
      </c>
      <c r="BL1199" s="18" t="s">
        <v>318</v>
      </c>
      <c r="BM1199" s="145" t="s">
        <v>10218</v>
      </c>
    </row>
    <row r="1200" spans="2:65" s="1" customFormat="1" ht="16.5" customHeight="1" x14ac:dyDescent="0.2">
      <c r="B1200" s="34"/>
      <c r="C1200" s="134" t="s">
        <v>8970</v>
      </c>
      <c r="D1200" s="134" t="s">
        <v>313</v>
      </c>
      <c r="E1200" s="135" t="s">
        <v>10219</v>
      </c>
      <c r="F1200" s="136" t="s">
        <v>10220</v>
      </c>
      <c r="G1200" s="137" t="s">
        <v>2033</v>
      </c>
      <c r="H1200" s="138">
        <v>1</v>
      </c>
      <c r="I1200" s="139"/>
      <c r="J1200" s="140">
        <f t="shared" si="280"/>
        <v>0</v>
      </c>
      <c r="K1200" s="136" t="s">
        <v>43</v>
      </c>
      <c r="L1200" s="34"/>
      <c r="M1200" s="200" t="s">
        <v>43</v>
      </c>
      <c r="N1200" s="201" t="s">
        <v>52</v>
      </c>
      <c r="O1200" s="195"/>
      <c r="P1200" s="202">
        <f t="shared" si="281"/>
        <v>0</v>
      </c>
      <c r="Q1200" s="202">
        <v>0</v>
      </c>
      <c r="R1200" s="202">
        <f t="shared" si="282"/>
        <v>0</v>
      </c>
      <c r="S1200" s="202">
        <v>0</v>
      </c>
      <c r="T1200" s="203">
        <f t="shared" si="283"/>
        <v>0</v>
      </c>
      <c r="AR1200" s="145" t="s">
        <v>318</v>
      </c>
      <c r="AT1200" s="145" t="s">
        <v>313</v>
      </c>
      <c r="AU1200" s="145" t="s">
        <v>88</v>
      </c>
      <c r="AY1200" s="18" t="s">
        <v>311</v>
      </c>
      <c r="BE1200" s="146">
        <f t="shared" si="284"/>
        <v>0</v>
      </c>
      <c r="BF1200" s="146">
        <f t="shared" si="285"/>
        <v>0</v>
      </c>
      <c r="BG1200" s="146">
        <f t="shared" si="286"/>
        <v>0</v>
      </c>
      <c r="BH1200" s="146">
        <f t="shared" si="287"/>
        <v>0</v>
      </c>
      <c r="BI1200" s="146">
        <f t="shared" si="288"/>
        <v>0</v>
      </c>
      <c r="BJ1200" s="18" t="s">
        <v>88</v>
      </c>
      <c r="BK1200" s="146">
        <f t="shared" si="289"/>
        <v>0</v>
      </c>
      <c r="BL1200" s="18" t="s">
        <v>318</v>
      </c>
      <c r="BM1200" s="145" t="s">
        <v>10221</v>
      </c>
    </row>
    <row r="1201" spans="2:12" s="1" customFormat="1" ht="6.95" customHeight="1" x14ac:dyDescent="0.2">
      <c r="B1201" s="43"/>
      <c r="C1201" s="44"/>
      <c r="D1201" s="44"/>
      <c r="E1201" s="44"/>
      <c r="F1201" s="44"/>
      <c r="G1201" s="44"/>
      <c r="H1201" s="44"/>
      <c r="I1201" s="44"/>
      <c r="J1201" s="44"/>
      <c r="K1201" s="44"/>
      <c r="L1201" s="34"/>
    </row>
  </sheetData>
  <sheetProtection algorithmName="SHA-512" hashValue="MjPUBKqiSTCYtH4rs6Cxf1VQ4n4w0CkmDprUcIvJyOY5Y1mzt+y6GyQBNM8EcicPmDMW+Vn+ghGR7H0l/P8cgw==" saltValue="Cl8dV4eqFZkyXkmARqOJIoEhXsEoCzeZsbEDmflOfIu2K4x0AlFOQ4oFfwcRt7R4xJT+o3arTjtfeY79oMJLvg==" spinCount="100000" sheet="1" objects="1" scenarios="1" formatColumns="0" formatRows="0" autoFilter="0"/>
  <autoFilter ref="C155:K1200" xr:uid="{00000000-0009-0000-0000-000027000000}"/>
  <mergeCells count="9">
    <mergeCell ref="E50:H50"/>
    <mergeCell ref="E146:H146"/>
    <mergeCell ref="E148:H14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0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233</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s="1" customFormat="1" ht="12" customHeight="1" x14ac:dyDescent="0.2">
      <c r="B8" s="34"/>
      <c r="D8" s="28" t="s">
        <v>265</v>
      </c>
      <c r="L8" s="34"/>
    </row>
    <row r="9" spans="2:46" s="1" customFormat="1" ht="16.5" customHeight="1" x14ac:dyDescent="0.2">
      <c r="B9" s="34"/>
      <c r="E9" s="322" t="s">
        <v>10222</v>
      </c>
      <c r="F9" s="341"/>
      <c r="G9" s="341"/>
      <c r="H9" s="341"/>
      <c r="L9" s="34"/>
    </row>
    <row r="10" spans="2:46" s="1" customFormat="1" ht="11.25" x14ac:dyDescent="0.2">
      <c r="B10" s="34"/>
      <c r="L10" s="34"/>
    </row>
    <row r="11" spans="2:46" s="1" customFormat="1" ht="12" customHeight="1" x14ac:dyDescent="0.2">
      <c r="B11" s="34"/>
      <c r="D11" s="28" t="s">
        <v>18</v>
      </c>
      <c r="F11" s="26" t="s">
        <v>43</v>
      </c>
      <c r="I11" s="28" t="s">
        <v>20</v>
      </c>
      <c r="J11" s="26" t="s">
        <v>43</v>
      </c>
      <c r="L11" s="34"/>
    </row>
    <row r="12" spans="2:46" s="1" customFormat="1" ht="12" customHeight="1" x14ac:dyDescent="0.2">
      <c r="B12" s="34"/>
      <c r="D12" s="28" t="s">
        <v>22</v>
      </c>
      <c r="F12" s="26" t="s">
        <v>23</v>
      </c>
      <c r="I12" s="28" t="s">
        <v>24</v>
      </c>
      <c r="J12" s="51" t="str">
        <f>'Rekapitulace stavby'!AN8</f>
        <v>5.8.2025 - revize</v>
      </c>
      <c r="L12" s="34"/>
    </row>
    <row r="13" spans="2:46" s="1" customFormat="1" ht="10.9" customHeight="1" x14ac:dyDescent="0.2">
      <c r="B13" s="34"/>
      <c r="L13" s="34"/>
    </row>
    <row r="14" spans="2:46" s="1" customFormat="1" ht="12" customHeight="1" x14ac:dyDescent="0.2">
      <c r="B14" s="34"/>
      <c r="D14" s="28" t="s">
        <v>29</v>
      </c>
      <c r="I14" s="28" t="s">
        <v>30</v>
      </c>
      <c r="J14" s="26" t="s">
        <v>31</v>
      </c>
      <c r="L14" s="34"/>
    </row>
    <row r="15" spans="2:46" s="1" customFormat="1" ht="18" customHeight="1" x14ac:dyDescent="0.2">
      <c r="B15" s="34"/>
      <c r="E15" s="26" t="s">
        <v>32</v>
      </c>
      <c r="I15" s="28" t="s">
        <v>33</v>
      </c>
      <c r="J15" s="26" t="s">
        <v>34</v>
      </c>
      <c r="L15" s="34"/>
    </row>
    <row r="16" spans="2:4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ROUND(J81,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ROUND((SUM(BE81:BE105)),  2)</f>
        <v>0</v>
      </c>
      <c r="I33" s="96">
        <v>0.21</v>
      </c>
      <c r="J33" s="84">
        <f>ROUND(((SUM(BE81:BE105))*I33),  2)</f>
        <v>0</v>
      </c>
      <c r="L33" s="34"/>
    </row>
    <row r="34" spans="2:12" s="1" customFormat="1" ht="14.45" customHeight="1" x14ac:dyDescent="0.2">
      <c r="B34" s="34"/>
      <c r="E34" s="28" t="s">
        <v>53</v>
      </c>
      <c r="F34" s="84">
        <f>ROUND((SUM(BF81:BF105)),  2)</f>
        <v>0</v>
      </c>
      <c r="I34" s="96">
        <v>0.12</v>
      </c>
      <c r="J34" s="84">
        <f>ROUND(((SUM(BF81:BF105))*I34),  2)</f>
        <v>0</v>
      </c>
      <c r="L34" s="34"/>
    </row>
    <row r="35" spans="2:12" s="1" customFormat="1" ht="14.45" hidden="1" customHeight="1" x14ac:dyDescent="0.2">
      <c r="B35" s="34"/>
      <c r="E35" s="28" t="s">
        <v>54</v>
      </c>
      <c r="F35" s="84">
        <f>ROUND((SUM(BG81:BG105)),  2)</f>
        <v>0</v>
      </c>
      <c r="I35" s="96">
        <v>0.21</v>
      </c>
      <c r="J35" s="84">
        <f>0</f>
        <v>0</v>
      </c>
      <c r="L35" s="34"/>
    </row>
    <row r="36" spans="2:12" s="1" customFormat="1" ht="14.45" hidden="1" customHeight="1" x14ac:dyDescent="0.2">
      <c r="B36" s="34"/>
      <c r="E36" s="28" t="s">
        <v>55</v>
      </c>
      <c r="F36" s="84">
        <f>ROUND((SUM(BH81:BH105)),  2)</f>
        <v>0</v>
      </c>
      <c r="I36" s="96">
        <v>0.12</v>
      </c>
      <c r="J36" s="84">
        <f>0</f>
        <v>0</v>
      </c>
      <c r="L36" s="34"/>
    </row>
    <row r="37" spans="2:12" s="1" customFormat="1" ht="14.45" hidden="1" customHeight="1" x14ac:dyDescent="0.2">
      <c r="B37" s="34"/>
      <c r="E37" s="28" t="s">
        <v>56</v>
      </c>
      <c r="F37" s="84">
        <f>ROUND((SUM(BI81:BI105)),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PS08 - Trafostanice</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J81</f>
        <v>0</v>
      </c>
      <c r="L59" s="34"/>
      <c r="AU59" s="18" t="s">
        <v>272</v>
      </c>
    </row>
    <row r="60" spans="2:47" s="8" customFormat="1" ht="24.95" customHeight="1" x14ac:dyDescent="0.2">
      <c r="B60" s="106"/>
      <c r="D60" s="107" t="s">
        <v>10223</v>
      </c>
      <c r="E60" s="108"/>
      <c r="F60" s="108"/>
      <c r="G60" s="108"/>
      <c r="H60" s="108"/>
      <c r="I60" s="108"/>
      <c r="J60" s="109">
        <f>J82</f>
        <v>0</v>
      </c>
      <c r="L60" s="106"/>
    </row>
    <row r="61" spans="2:47" s="8" customFormat="1" ht="24.95" customHeight="1" x14ac:dyDescent="0.2">
      <c r="B61" s="106"/>
      <c r="D61" s="107" t="s">
        <v>10224</v>
      </c>
      <c r="E61" s="108"/>
      <c r="F61" s="108"/>
      <c r="G61" s="108"/>
      <c r="H61" s="108"/>
      <c r="I61" s="108"/>
      <c r="J61" s="109">
        <f>J91</f>
        <v>0</v>
      </c>
      <c r="L61" s="106"/>
    </row>
    <row r="62" spans="2:47" s="1" customFormat="1" ht="21.75" customHeight="1" x14ac:dyDescent="0.2">
      <c r="B62" s="34"/>
      <c r="L62" s="34"/>
    </row>
    <row r="63" spans="2:47" s="1" customFormat="1" ht="6.95" customHeight="1" x14ac:dyDescent="0.2">
      <c r="B63" s="43"/>
      <c r="C63" s="44"/>
      <c r="D63" s="44"/>
      <c r="E63" s="44"/>
      <c r="F63" s="44"/>
      <c r="G63" s="44"/>
      <c r="H63" s="44"/>
      <c r="I63" s="44"/>
      <c r="J63" s="44"/>
      <c r="K63" s="44"/>
      <c r="L63" s="34"/>
    </row>
    <row r="67" spans="2:20" s="1" customFormat="1" ht="6.95" customHeight="1" x14ac:dyDescent="0.2">
      <c r="B67" s="45"/>
      <c r="C67" s="46"/>
      <c r="D67" s="46"/>
      <c r="E67" s="46"/>
      <c r="F67" s="46"/>
      <c r="G67" s="46"/>
      <c r="H67" s="46"/>
      <c r="I67" s="46"/>
      <c r="J67" s="46"/>
      <c r="K67" s="46"/>
      <c r="L67" s="34"/>
    </row>
    <row r="68" spans="2:20" s="1" customFormat="1" ht="24.95" customHeight="1" x14ac:dyDescent="0.2">
      <c r="B68" s="34"/>
      <c r="C68" s="22" t="s">
        <v>296</v>
      </c>
      <c r="L68" s="34"/>
    </row>
    <row r="69" spans="2:20" s="1" customFormat="1" ht="6.95" customHeight="1" x14ac:dyDescent="0.2">
      <c r="B69" s="34"/>
      <c r="L69" s="34"/>
    </row>
    <row r="70" spans="2:20" s="1" customFormat="1" ht="12" customHeight="1" x14ac:dyDescent="0.2">
      <c r="B70" s="34"/>
      <c r="C70" s="28" t="s">
        <v>16</v>
      </c>
      <c r="L70" s="34"/>
    </row>
    <row r="71" spans="2:20" s="1" customFormat="1" ht="16.5" customHeight="1" x14ac:dyDescent="0.2">
      <c r="B71" s="34"/>
      <c r="E71" s="339" t="str">
        <f>E7</f>
        <v>Stavba č. 3145 TV Vinoř, etapa 0012 – ČOV Vinoř</v>
      </c>
      <c r="F71" s="340"/>
      <c r="G71" s="340"/>
      <c r="H71" s="340"/>
      <c r="L71" s="34"/>
    </row>
    <row r="72" spans="2:20" s="1" customFormat="1" ht="12" customHeight="1" x14ac:dyDescent="0.2">
      <c r="B72" s="34"/>
      <c r="C72" s="28" t="s">
        <v>265</v>
      </c>
      <c r="L72" s="34"/>
    </row>
    <row r="73" spans="2:20" s="1" customFormat="1" ht="16.5" customHeight="1" x14ac:dyDescent="0.2">
      <c r="B73" s="34"/>
      <c r="E73" s="322" t="str">
        <f>E9</f>
        <v>PS08 - Trafostanice</v>
      </c>
      <c r="F73" s="341"/>
      <c r="G73" s="341"/>
      <c r="H73" s="341"/>
      <c r="L73" s="34"/>
    </row>
    <row r="74" spans="2:20" s="1" customFormat="1" ht="6.95" customHeight="1" x14ac:dyDescent="0.2">
      <c r="B74" s="34"/>
      <c r="L74" s="34"/>
    </row>
    <row r="75" spans="2:20" s="1" customFormat="1" ht="12" customHeight="1" x14ac:dyDescent="0.2">
      <c r="B75" s="34"/>
      <c r="C75" s="28" t="s">
        <v>22</v>
      </c>
      <c r="F75" s="26" t="str">
        <f>F12</f>
        <v>Praha</v>
      </c>
      <c r="I75" s="28" t="s">
        <v>24</v>
      </c>
      <c r="J75" s="51" t="str">
        <f>IF(J12="","",J12)</f>
        <v>5.8.2025 - revize</v>
      </c>
      <c r="L75" s="34"/>
    </row>
    <row r="76" spans="2:20" s="1" customFormat="1" ht="6.95" customHeight="1" x14ac:dyDescent="0.2">
      <c r="B76" s="34"/>
      <c r="L76" s="34"/>
    </row>
    <row r="77" spans="2:20" s="1" customFormat="1" ht="25.7" customHeight="1" x14ac:dyDescent="0.2">
      <c r="B77" s="34"/>
      <c r="C77" s="28" t="s">
        <v>29</v>
      </c>
      <c r="F77" s="26" t="str">
        <f>E15</f>
        <v>PVS, a.s, Evropská 866/67, Praha 6, 160 00</v>
      </c>
      <c r="I77" s="28" t="s">
        <v>37</v>
      </c>
      <c r="J77" s="32" t="str">
        <f>E21</f>
        <v>d plus projektová a inženýrská a.s.</v>
      </c>
      <c r="L77" s="34"/>
    </row>
    <row r="78" spans="2:20" s="1" customFormat="1" ht="15.2" customHeight="1" x14ac:dyDescent="0.2">
      <c r="B78" s="34"/>
      <c r="C78" s="28" t="s">
        <v>35</v>
      </c>
      <c r="F78" s="26" t="str">
        <f>IF(E18="","",E18)</f>
        <v>Vyplň údaj</v>
      </c>
      <c r="I78" s="28" t="s">
        <v>42</v>
      </c>
      <c r="J78" s="32" t="str">
        <f>E24</f>
        <v xml:space="preserve"> </v>
      </c>
      <c r="L78" s="34"/>
    </row>
    <row r="79" spans="2:20" s="1" customFormat="1" ht="10.35" customHeight="1" x14ac:dyDescent="0.2">
      <c r="B79" s="34"/>
      <c r="L79" s="34"/>
    </row>
    <row r="80" spans="2:20" s="10" customFormat="1" ht="29.25" customHeight="1" x14ac:dyDescent="0.2">
      <c r="B80" s="114"/>
      <c r="C80" s="115" t="s">
        <v>297</v>
      </c>
      <c r="D80" s="116" t="s">
        <v>66</v>
      </c>
      <c r="E80" s="116" t="s">
        <v>62</v>
      </c>
      <c r="F80" s="116" t="s">
        <v>63</v>
      </c>
      <c r="G80" s="116" t="s">
        <v>298</v>
      </c>
      <c r="H80" s="116" t="s">
        <v>299</v>
      </c>
      <c r="I80" s="116" t="s">
        <v>300</v>
      </c>
      <c r="J80" s="116" t="s">
        <v>271</v>
      </c>
      <c r="K80" s="117" t="s">
        <v>301</v>
      </c>
      <c r="L80" s="114"/>
      <c r="M80" s="58" t="s">
        <v>43</v>
      </c>
      <c r="N80" s="59" t="s">
        <v>51</v>
      </c>
      <c r="O80" s="59" t="s">
        <v>302</v>
      </c>
      <c r="P80" s="59" t="s">
        <v>303</v>
      </c>
      <c r="Q80" s="59" t="s">
        <v>304</v>
      </c>
      <c r="R80" s="59" t="s">
        <v>305</v>
      </c>
      <c r="S80" s="59" t="s">
        <v>306</v>
      </c>
      <c r="T80" s="60" t="s">
        <v>307</v>
      </c>
    </row>
    <row r="81" spans="2:65" s="1" customFormat="1" ht="22.9" customHeight="1" x14ac:dyDescent="0.25">
      <c r="B81" s="34"/>
      <c r="C81" s="63" t="s">
        <v>308</v>
      </c>
      <c r="J81" s="118">
        <f>BK81</f>
        <v>0</v>
      </c>
      <c r="L81" s="34"/>
      <c r="M81" s="61"/>
      <c r="N81" s="52"/>
      <c r="O81" s="52"/>
      <c r="P81" s="119">
        <f>P82+P91</f>
        <v>0</v>
      </c>
      <c r="Q81" s="52"/>
      <c r="R81" s="119">
        <f>R82+R91</f>
        <v>0</v>
      </c>
      <c r="S81" s="52"/>
      <c r="T81" s="120">
        <f>T82+T91</f>
        <v>0</v>
      </c>
      <c r="AT81" s="18" t="s">
        <v>80</v>
      </c>
      <c r="AU81" s="18" t="s">
        <v>272</v>
      </c>
      <c r="BK81" s="121">
        <f>BK82+BK91</f>
        <v>0</v>
      </c>
    </row>
    <row r="82" spans="2:65" s="11" customFormat="1" ht="25.9" customHeight="1" x14ac:dyDescent="0.2">
      <c r="B82" s="122"/>
      <c r="D82" s="123" t="s">
        <v>80</v>
      </c>
      <c r="E82" s="124" t="s">
        <v>4839</v>
      </c>
      <c r="F82" s="124" t="s">
        <v>10225</v>
      </c>
      <c r="I82" s="125"/>
      <c r="J82" s="126">
        <f>BK82</f>
        <v>0</v>
      </c>
      <c r="L82" s="122"/>
      <c r="M82" s="127"/>
      <c r="P82" s="128">
        <f>SUM(P83:P90)</f>
        <v>0</v>
      </c>
      <c r="R82" s="128">
        <f>SUM(R83:R90)</f>
        <v>0</v>
      </c>
      <c r="T82" s="129">
        <f>SUM(T83:T90)</f>
        <v>0</v>
      </c>
      <c r="AR82" s="123" t="s">
        <v>88</v>
      </c>
      <c r="AT82" s="130" t="s">
        <v>80</v>
      </c>
      <c r="AU82" s="130" t="s">
        <v>81</v>
      </c>
      <c r="AY82" s="123" t="s">
        <v>311</v>
      </c>
      <c r="BK82" s="131">
        <f>SUM(BK83:BK90)</f>
        <v>0</v>
      </c>
    </row>
    <row r="83" spans="2:65" s="1" customFormat="1" ht="24.2" customHeight="1" x14ac:dyDescent="0.2">
      <c r="B83" s="34"/>
      <c r="C83" s="134" t="s">
        <v>88</v>
      </c>
      <c r="D83" s="134" t="s">
        <v>313</v>
      </c>
      <c r="E83" s="135" t="s">
        <v>10226</v>
      </c>
      <c r="F83" s="136" t="s">
        <v>10227</v>
      </c>
      <c r="G83" s="137" t="s">
        <v>2109</v>
      </c>
      <c r="H83" s="138">
        <v>1</v>
      </c>
      <c r="I83" s="139"/>
      <c r="J83" s="140">
        <f>ROUND(I83*H83,2)</f>
        <v>0</v>
      </c>
      <c r="K83" s="136" t="s">
        <v>43</v>
      </c>
      <c r="L83" s="34"/>
      <c r="M83" s="141" t="s">
        <v>43</v>
      </c>
      <c r="N83" s="142" t="s">
        <v>52</v>
      </c>
      <c r="P83" s="143">
        <f>O83*H83</f>
        <v>0</v>
      </c>
      <c r="Q83" s="143">
        <v>0</v>
      </c>
      <c r="R83" s="143">
        <f>Q83*H83</f>
        <v>0</v>
      </c>
      <c r="S83" s="143">
        <v>0</v>
      </c>
      <c r="T83" s="144">
        <f>S83*H83</f>
        <v>0</v>
      </c>
      <c r="AR83" s="145" t="s">
        <v>318</v>
      </c>
      <c r="AT83" s="145" t="s">
        <v>313</v>
      </c>
      <c r="AU83" s="145" t="s">
        <v>88</v>
      </c>
      <c r="AY83" s="18" t="s">
        <v>311</v>
      </c>
      <c r="BE83" s="146">
        <f>IF(N83="základní",J83,0)</f>
        <v>0</v>
      </c>
      <c r="BF83" s="146">
        <f>IF(N83="snížená",J83,0)</f>
        <v>0</v>
      </c>
      <c r="BG83" s="146">
        <f>IF(N83="zákl. přenesená",J83,0)</f>
        <v>0</v>
      </c>
      <c r="BH83" s="146">
        <f>IF(N83="sníž. přenesená",J83,0)</f>
        <v>0</v>
      </c>
      <c r="BI83" s="146">
        <f>IF(N83="nulová",J83,0)</f>
        <v>0</v>
      </c>
      <c r="BJ83" s="18" t="s">
        <v>88</v>
      </c>
      <c r="BK83" s="146">
        <f>ROUND(I83*H83,2)</f>
        <v>0</v>
      </c>
      <c r="BL83" s="18" t="s">
        <v>318</v>
      </c>
      <c r="BM83" s="145" t="s">
        <v>90</v>
      </c>
    </row>
    <row r="84" spans="2:65" s="1" customFormat="1" ht="58.5" x14ac:dyDescent="0.2">
      <c r="B84" s="34"/>
      <c r="D84" s="152" t="s">
        <v>668</v>
      </c>
      <c r="F84" s="182" t="s">
        <v>10228</v>
      </c>
      <c r="I84" s="149"/>
      <c r="L84" s="34"/>
      <c r="M84" s="150"/>
      <c r="T84" s="55"/>
      <c r="AT84" s="18" t="s">
        <v>668</v>
      </c>
      <c r="AU84" s="18" t="s">
        <v>88</v>
      </c>
    </row>
    <row r="85" spans="2:65" s="1" customFormat="1" ht="21.75" customHeight="1" x14ac:dyDescent="0.2">
      <c r="B85" s="34"/>
      <c r="C85" s="134" t="s">
        <v>90</v>
      </c>
      <c r="D85" s="134" t="s">
        <v>313</v>
      </c>
      <c r="E85" s="135" t="s">
        <v>10229</v>
      </c>
      <c r="F85" s="136" t="s">
        <v>10230</v>
      </c>
      <c r="G85" s="137" t="s">
        <v>2033</v>
      </c>
      <c r="H85" s="138">
        <v>1</v>
      </c>
      <c r="I85" s="139"/>
      <c r="J85" s="140">
        <f>ROUND(I85*H85,2)</f>
        <v>0</v>
      </c>
      <c r="K85" s="136" t="s">
        <v>43</v>
      </c>
      <c r="L85" s="34"/>
      <c r="M85" s="141" t="s">
        <v>43</v>
      </c>
      <c r="N85" s="142" t="s">
        <v>52</v>
      </c>
      <c r="P85" s="143">
        <f>O85*H85</f>
        <v>0</v>
      </c>
      <c r="Q85" s="143">
        <v>0</v>
      </c>
      <c r="R85" s="143">
        <f>Q85*H85</f>
        <v>0</v>
      </c>
      <c r="S85" s="143">
        <v>0</v>
      </c>
      <c r="T85" s="144">
        <f>S85*H85</f>
        <v>0</v>
      </c>
      <c r="AR85" s="145" t="s">
        <v>318</v>
      </c>
      <c r="AT85" s="145" t="s">
        <v>313</v>
      </c>
      <c r="AU85" s="145" t="s">
        <v>88</v>
      </c>
      <c r="AY85" s="18" t="s">
        <v>311</v>
      </c>
      <c r="BE85" s="146">
        <f>IF(N85="základní",J85,0)</f>
        <v>0</v>
      </c>
      <c r="BF85" s="146">
        <f>IF(N85="snížená",J85,0)</f>
        <v>0</v>
      </c>
      <c r="BG85" s="146">
        <f>IF(N85="zákl. přenesená",J85,0)</f>
        <v>0</v>
      </c>
      <c r="BH85" s="146">
        <f>IF(N85="sníž. přenesená",J85,0)</f>
        <v>0</v>
      </c>
      <c r="BI85" s="146">
        <f>IF(N85="nulová",J85,0)</f>
        <v>0</v>
      </c>
      <c r="BJ85" s="18" t="s">
        <v>88</v>
      </c>
      <c r="BK85" s="146">
        <f>ROUND(I85*H85,2)</f>
        <v>0</v>
      </c>
      <c r="BL85" s="18" t="s">
        <v>318</v>
      </c>
      <c r="BM85" s="145" t="s">
        <v>318</v>
      </c>
    </row>
    <row r="86" spans="2:65" s="1" customFormat="1" ht="19.5" x14ac:dyDescent="0.2">
      <c r="B86" s="34"/>
      <c r="D86" s="152" t="s">
        <v>668</v>
      </c>
      <c r="F86" s="182" t="s">
        <v>10231</v>
      </c>
      <c r="I86" s="149"/>
      <c r="L86" s="34"/>
      <c r="M86" s="150"/>
      <c r="T86" s="55"/>
      <c r="AT86" s="18" t="s">
        <v>668</v>
      </c>
      <c r="AU86" s="18" t="s">
        <v>88</v>
      </c>
    </row>
    <row r="87" spans="2:65" s="1" customFormat="1" ht="24.2" customHeight="1" x14ac:dyDescent="0.2">
      <c r="B87" s="34"/>
      <c r="C87" s="134" t="s">
        <v>96</v>
      </c>
      <c r="D87" s="134" t="s">
        <v>313</v>
      </c>
      <c r="E87" s="135" t="s">
        <v>10232</v>
      </c>
      <c r="F87" s="136" t="s">
        <v>10233</v>
      </c>
      <c r="G87" s="137" t="s">
        <v>2033</v>
      </c>
      <c r="H87" s="138">
        <v>1</v>
      </c>
      <c r="I87" s="139"/>
      <c r="J87" s="140">
        <f>ROUND(I87*H87,2)</f>
        <v>0</v>
      </c>
      <c r="K87" s="136" t="s">
        <v>43</v>
      </c>
      <c r="L87" s="34"/>
      <c r="M87" s="141" t="s">
        <v>43</v>
      </c>
      <c r="N87" s="142" t="s">
        <v>52</v>
      </c>
      <c r="P87" s="143">
        <f>O87*H87</f>
        <v>0</v>
      </c>
      <c r="Q87" s="143">
        <v>0</v>
      </c>
      <c r="R87" s="143">
        <f>Q87*H87</f>
        <v>0</v>
      </c>
      <c r="S87" s="143">
        <v>0</v>
      </c>
      <c r="T87" s="144">
        <f>S87*H87</f>
        <v>0</v>
      </c>
      <c r="AR87" s="145" t="s">
        <v>318</v>
      </c>
      <c r="AT87" s="145" t="s">
        <v>313</v>
      </c>
      <c r="AU87" s="145" t="s">
        <v>88</v>
      </c>
      <c r="AY87" s="18" t="s">
        <v>311</v>
      </c>
      <c r="BE87" s="146">
        <f>IF(N87="základní",J87,0)</f>
        <v>0</v>
      </c>
      <c r="BF87" s="146">
        <f>IF(N87="snížená",J87,0)</f>
        <v>0</v>
      </c>
      <c r="BG87" s="146">
        <f>IF(N87="zákl. přenesená",J87,0)</f>
        <v>0</v>
      </c>
      <c r="BH87" s="146">
        <f>IF(N87="sníž. přenesená",J87,0)</f>
        <v>0</v>
      </c>
      <c r="BI87" s="146">
        <f>IF(N87="nulová",J87,0)</f>
        <v>0</v>
      </c>
      <c r="BJ87" s="18" t="s">
        <v>88</v>
      </c>
      <c r="BK87" s="146">
        <f>ROUND(I87*H87,2)</f>
        <v>0</v>
      </c>
      <c r="BL87" s="18" t="s">
        <v>318</v>
      </c>
      <c r="BM87" s="145" t="s">
        <v>350</v>
      </c>
    </row>
    <row r="88" spans="2:65" s="1" customFormat="1" ht="24.2" customHeight="1" x14ac:dyDescent="0.2">
      <c r="B88" s="34"/>
      <c r="C88" s="134" t="s">
        <v>318</v>
      </c>
      <c r="D88" s="134" t="s">
        <v>313</v>
      </c>
      <c r="E88" s="135" t="s">
        <v>10234</v>
      </c>
      <c r="F88" s="136" t="s">
        <v>10235</v>
      </c>
      <c r="G88" s="137" t="s">
        <v>2033</v>
      </c>
      <c r="H88" s="138">
        <v>1</v>
      </c>
      <c r="I88" s="139"/>
      <c r="J88" s="140">
        <f>ROUND(I88*H88,2)</f>
        <v>0</v>
      </c>
      <c r="K88" s="136" t="s">
        <v>43</v>
      </c>
      <c r="L88" s="34"/>
      <c r="M88" s="141" t="s">
        <v>43</v>
      </c>
      <c r="N88" s="142" t="s">
        <v>52</v>
      </c>
      <c r="P88" s="143">
        <f>O88*H88</f>
        <v>0</v>
      </c>
      <c r="Q88" s="143">
        <v>0</v>
      </c>
      <c r="R88" s="143">
        <f>Q88*H88</f>
        <v>0</v>
      </c>
      <c r="S88" s="143">
        <v>0</v>
      </c>
      <c r="T88" s="144">
        <f>S88*H88</f>
        <v>0</v>
      </c>
      <c r="AR88" s="145" t="s">
        <v>318</v>
      </c>
      <c r="AT88" s="145" t="s">
        <v>313</v>
      </c>
      <c r="AU88" s="145" t="s">
        <v>88</v>
      </c>
      <c r="AY88" s="18" t="s">
        <v>311</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318</v>
      </c>
      <c r="BM88" s="145" t="s">
        <v>362</v>
      </c>
    </row>
    <row r="89" spans="2:65" s="1" customFormat="1" ht="16.5" customHeight="1" x14ac:dyDescent="0.2">
      <c r="B89" s="34"/>
      <c r="C89" s="134" t="s">
        <v>344</v>
      </c>
      <c r="D89" s="134" t="s">
        <v>313</v>
      </c>
      <c r="E89" s="135" t="s">
        <v>10236</v>
      </c>
      <c r="F89" s="136" t="s">
        <v>10237</v>
      </c>
      <c r="G89" s="137" t="s">
        <v>2033</v>
      </c>
      <c r="H89" s="138">
        <v>1</v>
      </c>
      <c r="I89" s="139"/>
      <c r="J89" s="140">
        <f>ROUND(I89*H89,2)</f>
        <v>0</v>
      </c>
      <c r="K89" s="136" t="s">
        <v>43</v>
      </c>
      <c r="L89" s="34"/>
      <c r="M89" s="141" t="s">
        <v>43</v>
      </c>
      <c r="N89" s="142" t="s">
        <v>52</v>
      </c>
      <c r="P89" s="143">
        <f>O89*H89</f>
        <v>0</v>
      </c>
      <c r="Q89" s="143">
        <v>0</v>
      </c>
      <c r="R89" s="143">
        <f>Q89*H89</f>
        <v>0</v>
      </c>
      <c r="S89" s="143">
        <v>0</v>
      </c>
      <c r="T89" s="144">
        <f>S89*H89</f>
        <v>0</v>
      </c>
      <c r="AR89" s="145" t="s">
        <v>318</v>
      </c>
      <c r="AT89" s="145" t="s">
        <v>313</v>
      </c>
      <c r="AU89" s="145" t="s">
        <v>88</v>
      </c>
      <c r="AY89" s="18" t="s">
        <v>311</v>
      </c>
      <c r="BE89" s="146">
        <f>IF(N89="základní",J89,0)</f>
        <v>0</v>
      </c>
      <c r="BF89" s="146">
        <f>IF(N89="snížená",J89,0)</f>
        <v>0</v>
      </c>
      <c r="BG89" s="146">
        <f>IF(N89="zákl. přenesená",J89,0)</f>
        <v>0</v>
      </c>
      <c r="BH89" s="146">
        <f>IF(N89="sníž. přenesená",J89,0)</f>
        <v>0</v>
      </c>
      <c r="BI89" s="146">
        <f>IF(N89="nulová",J89,0)</f>
        <v>0</v>
      </c>
      <c r="BJ89" s="18" t="s">
        <v>88</v>
      </c>
      <c r="BK89" s="146">
        <f>ROUND(I89*H89,2)</f>
        <v>0</v>
      </c>
      <c r="BL89" s="18" t="s">
        <v>318</v>
      </c>
      <c r="BM89" s="145" t="s">
        <v>376</v>
      </c>
    </row>
    <row r="90" spans="2:65" s="1" customFormat="1" ht="19.5" x14ac:dyDescent="0.2">
      <c r="B90" s="34"/>
      <c r="D90" s="152" t="s">
        <v>668</v>
      </c>
      <c r="F90" s="182" t="s">
        <v>10238</v>
      </c>
      <c r="I90" s="149"/>
      <c r="L90" s="34"/>
      <c r="M90" s="150"/>
      <c r="T90" s="55"/>
      <c r="AT90" s="18" t="s">
        <v>668</v>
      </c>
      <c r="AU90" s="18" t="s">
        <v>88</v>
      </c>
    </row>
    <row r="91" spans="2:65" s="11" customFormat="1" ht="25.9" customHeight="1" x14ac:dyDescent="0.2">
      <c r="B91" s="122"/>
      <c r="D91" s="123" t="s">
        <v>80</v>
      </c>
      <c r="E91" s="124" t="s">
        <v>7350</v>
      </c>
      <c r="F91" s="124" t="s">
        <v>7413</v>
      </c>
      <c r="I91" s="125"/>
      <c r="J91" s="126">
        <f>BK91</f>
        <v>0</v>
      </c>
      <c r="L91" s="122"/>
      <c r="M91" s="127"/>
      <c r="P91" s="128">
        <f>SUM(P92:P105)</f>
        <v>0</v>
      </c>
      <c r="R91" s="128">
        <f>SUM(R92:R105)</f>
        <v>0</v>
      </c>
      <c r="T91" s="129">
        <f>SUM(T92:T105)</f>
        <v>0</v>
      </c>
      <c r="AR91" s="123" t="s">
        <v>88</v>
      </c>
      <c r="AT91" s="130" t="s">
        <v>80</v>
      </c>
      <c r="AU91" s="130" t="s">
        <v>81</v>
      </c>
      <c r="AY91" s="123" t="s">
        <v>311</v>
      </c>
      <c r="BK91" s="131">
        <f>SUM(BK92:BK105)</f>
        <v>0</v>
      </c>
    </row>
    <row r="92" spans="2:65" s="1" customFormat="1" ht="16.5" customHeight="1" x14ac:dyDescent="0.2">
      <c r="B92" s="34"/>
      <c r="C92" s="134" t="s">
        <v>350</v>
      </c>
      <c r="D92" s="134" t="s">
        <v>313</v>
      </c>
      <c r="E92" s="135" t="s">
        <v>10239</v>
      </c>
      <c r="F92" s="136" t="s">
        <v>7426</v>
      </c>
      <c r="G92" s="137" t="s">
        <v>2033</v>
      </c>
      <c r="H92" s="138">
        <v>1</v>
      </c>
      <c r="I92" s="139"/>
      <c r="J92" s="140">
        <f t="shared" ref="J92:J105" si="0">ROUND(I92*H92,2)</f>
        <v>0</v>
      </c>
      <c r="K92" s="136" t="s">
        <v>43</v>
      </c>
      <c r="L92" s="34"/>
      <c r="M92" s="141" t="s">
        <v>43</v>
      </c>
      <c r="N92" s="142" t="s">
        <v>52</v>
      </c>
      <c r="P92" s="143">
        <f t="shared" ref="P92:P105" si="1">O92*H92</f>
        <v>0</v>
      </c>
      <c r="Q92" s="143">
        <v>0</v>
      </c>
      <c r="R92" s="143">
        <f t="shared" ref="R92:R105" si="2">Q92*H92</f>
        <v>0</v>
      </c>
      <c r="S92" s="143">
        <v>0</v>
      </c>
      <c r="T92" s="144">
        <f t="shared" ref="T92:T105" si="3">S92*H92</f>
        <v>0</v>
      </c>
      <c r="AR92" s="145" t="s">
        <v>318</v>
      </c>
      <c r="AT92" s="145" t="s">
        <v>313</v>
      </c>
      <c r="AU92" s="145" t="s">
        <v>88</v>
      </c>
      <c r="AY92" s="18" t="s">
        <v>311</v>
      </c>
      <c r="BE92" s="146">
        <f t="shared" ref="BE92:BE105" si="4">IF(N92="základní",J92,0)</f>
        <v>0</v>
      </c>
      <c r="BF92" s="146">
        <f t="shared" ref="BF92:BF105" si="5">IF(N92="snížená",J92,0)</f>
        <v>0</v>
      </c>
      <c r="BG92" s="146">
        <f t="shared" ref="BG92:BG105" si="6">IF(N92="zákl. přenesená",J92,0)</f>
        <v>0</v>
      </c>
      <c r="BH92" s="146">
        <f t="shared" ref="BH92:BH105" si="7">IF(N92="sníž. přenesená",J92,0)</f>
        <v>0</v>
      </c>
      <c r="BI92" s="146">
        <f t="shared" ref="BI92:BI105" si="8">IF(N92="nulová",J92,0)</f>
        <v>0</v>
      </c>
      <c r="BJ92" s="18" t="s">
        <v>88</v>
      </c>
      <c r="BK92" s="146">
        <f t="shared" ref="BK92:BK105" si="9">ROUND(I92*H92,2)</f>
        <v>0</v>
      </c>
      <c r="BL92" s="18" t="s">
        <v>318</v>
      </c>
      <c r="BM92" s="145" t="s">
        <v>8</v>
      </c>
    </row>
    <row r="93" spans="2:65" s="1" customFormat="1" ht="16.5" customHeight="1" x14ac:dyDescent="0.2">
      <c r="B93" s="34"/>
      <c r="C93" s="134" t="s">
        <v>356</v>
      </c>
      <c r="D93" s="134" t="s">
        <v>313</v>
      </c>
      <c r="E93" s="135" t="s">
        <v>10240</v>
      </c>
      <c r="F93" s="136" t="s">
        <v>7428</v>
      </c>
      <c r="G93" s="137" t="s">
        <v>2033</v>
      </c>
      <c r="H93" s="138">
        <v>1</v>
      </c>
      <c r="I93" s="139"/>
      <c r="J93" s="140">
        <f t="shared" si="0"/>
        <v>0</v>
      </c>
      <c r="K93" s="136" t="s">
        <v>43</v>
      </c>
      <c r="L93" s="34"/>
      <c r="M93" s="141" t="s">
        <v>43</v>
      </c>
      <c r="N93" s="142" t="s">
        <v>52</v>
      </c>
      <c r="P93" s="143">
        <f t="shared" si="1"/>
        <v>0</v>
      </c>
      <c r="Q93" s="143">
        <v>0</v>
      </c>
      <c r="R93" s="143">
        <f t="shared" si="2"/>
        <v>0</v>
      </c>
      <c r="S93" s="143">
        <v>0</v>
      </c>
      <c r="T93" s="144">
        <f t="shared" si="3"/>
        <v>0</v>
      </c>
      <c r="AR93" s="145" t="s">
        <v>318</v>
      </c>
      <c r="AT93" s="145" t="s">
        <v>313</v>
      </c>
      <c r="AU93" s="145" t="s">
        <v>88</v>
      </c>
      <c r="AY93" s="18" t="s">
        <v>311</v>
      </c>
      <c r="BE93" s="146">
        <f t="shared" si="4"/>
        <v>0</v>
      </c>
      <c r="BF93" s="146">
        <f t="shared" si="5"/>
        <v>0</v>
      </c>
      <c r="BG93" s="146">
        <f t="shared" si="6"/>
        <v>0</v>
      </c>
      <c r="BH93" s="146">
        <f t="shared" si="7"/>
        <v>0</v>
      </c>
      <c r="BI93" s="146">
        <f t="shared" si="8"/>
        <v>0</v>
      </c>
      <c r="BJ93" s="18" t="s">
        <v>88</v>
      </c>
      <c r="BK93" s="146">
        <f t="shared" si="9"/>
        <v>0</v>
      </c>
      <c r="BL93" s="18" t="s">
        <v>318</v>
      </c>
      <c r="BM93" s="145" t="s">
        <v>404</v>
      </c>
    </row>
    <row r="94" spans="2:65" s="1" customFormat="1" ht="16.5" customHeight="1" x14ac:dyDescent="0.2">
      <c r="B94" s="34"/>
      <c r="C94" s="134" t="s">
        <v>362</v>
      </c>
      <c r="D94" s="134" t="s">
        <v>313</v>
      </c>
      <c r="E94" s="135" t="s">
        <v>10241</v>
      </c>
      <c r="F94" s="136" t="s">
        <v>7430</v>
      </c>
      <c r="G94" s="137" t="s">
        <v>2033</v>
      </c>
      <c r="H94" s="138">
        <v>1</v>
      </c>
      <c r="I94" s="139"/>
      <c r="J94" s="140">
        <f t="shared" si="0"/>
        <v>0</v>
      </c>
      <c r="K94" s="136" t="s">
        <v>43</v>
      </c>
      <c r="L94" s="34"/>
      <c r="M94" s="141" t="s">
        <v>43</v>
      </c>
      <c r="N94" s="142" t="s">
        <v>52</v>
      </c>
      <c r="P94" s="143">
        <f t="shared" si="1"/>
        <v>0</v>
      </c>
      <c r="Q94" s="143">
        <v>0</v>
      </c>
      <c r="R94" s="143">
        <f t="shared" si="2"/>
        <v>0</v>
      </c>
      <c r="S94" s="143">
        <v>0</v>
      </c>
      <c r="T94" s="144">
        <f t="shared" si="3"/>
        <v>0</v>
      </c>
      <c r="AR94" s="145" t="s">
        <v>318</v>
      </c>
      <c r="AT94" s="145" t="s">
        <v>313</v>
      </c>
      <c r="AU94" s="145" t="s">
        <v>88</v>
      </c>
      <c r="AY94" s="18" t="s">
        <v>311</v>
      </c>
      <c r="BE94" s="146">
        <f t="shared" si="4"/>
        <v>0</v>
      </c>
      <c r="BF94" s="146">
        <f t="shared" si="5"/>
        <v>0</v>
      </c>
      <c r="BG94" s="146">
        <f t="shared" si="6"/>
        <v>0</v>
      </c>
      <c r="BH94" s="146">
        <f t="shared" si="7"/>
        <v>0</v>
      </c>
      <c r="BI94" s="146">
        <f t="shared" si="8"/>
        <v>0</v>
      </c>
      <c r="BJ94" s="18" t="s">
        <v>88</v>
      </c>
      <c r="BK94" s="146">
        <f t="shared" si="9"/>
        <v>0</v>
      </c>
      <c r="BL94" s="18" t="s">
        <v>318</v>
      </c>
      <c r="BM94" s="145" t="s">
        <v>417</v>
      </c>
    </row>
    <row r="95" spans="2:65" s="1" customFormat="1" ht="16.5" customHeight="1" x14ac:dyDescent="0.2">
      <c r="B95" s="34"/>
      <c r="C95" s="134" t="s">
        <v>368</v>
      </c>
      <c r="D95" s="134" t="s">
        <v>313</v>
      </c>
      <c r="E95" s="135" t="s">
        <v>10242</v>
      </c>
      <c r="F95" s="136" t="s">
        <v>7415</v>
      </c>
      <c r="G95" s="137" t="s">
        <v>2033</v>
      </c>
      <c r="H95" s="138">
        <v>1</v>
      </c>
      <c r="I95" s="139"/>
      <c r="J95" s="140">
        <f t="shared" si="0"/>
        <v>0</v>
      </c>
      <c r="K95" s="136" t="s">
        <v>43</v>
      </c>
      <c r="L95" s="34"/>
      <c r="M95" s="141" t="s">
        <v>43</v>
      </c>
      <c r="N95" s="142" t="s">
        <v>52</v>
      </c>
      <c r="P95" s="143">
        <f t="shared" si="1"/>
        <v>0</v>
      </c>
      <c r="Q95" s="143">
        <v>0</v>
      </c>
      <c r="R95" s="143">
        <f t="shared" si="2"/>
        <v>0</v>
      </c>
      <c r="S95" s="143">
        <v>0</v>
      </c>
      <c r="T95" s="144">
        <f t="shared" si="3"/>
        <v>0</v>
      </c>
      <c r="AR95" s="145" t="s">
        <v>318</v>
      </c>
      <c r="AT95" s="145" t="s">
        <v>313</v>
      </c>
      <c r="AU95" s="145" t="s">
        <v>88</v>
      </c>
      <c r="AY95" s="18" t="s">
        <v>311</v>
      </c>
      <c r="BE95" s="146">
        <f t="shared" si="4"/>
        <v>0</v>
      </c>
      <c r="BF95" s="146">
        <f t="shared" si="5"/>
        <v>0</v>
      </c>
      <c r="BG95" s="146">
        <f t="shared" si="6"/>
        <v>0</v>
      </c>
      <c r="BH95" s="146">
        <f t="shared" si="7"/>
        <v>0</v>
      </c>
      <c r="BI95" s="146">
        <f t="shared" si="8"/>
        <v>0</v>
      </c>
      <c r="BJ95" s="18" t="s">
        <v>88</v>
      </c>
      <c r="BK95" s="146">
        <f t="shared" si="9"/>
        <v>0</v>
      </c>
      <c r="BL95" s="18" t="s">
        <v>318</v>
      </c>
      <c r="BM95" s="145" t="s">
        <v>427</v>
      </c>
    </row>
    <row r="96" spans="2:65" s="1" customFormat="1" ht="16.5" customHeight="1" x14ac:dyDescent="0.2">
      <c r="B96" s="34"/>
      <c r="C96" s="134" t="s">
        <v>376</v>
      </c>
      <c r="D96" s="134" t="s">
        <v>313</v>
      </c>
      <c r="E96" s="135" t="s">
        <v>10243</v>
      </c>
      <c r="F96" s="136" t="s">
        <v>7481</v>
      </c>
      <c r="G96" s="137" t="s">
        <v>371</v>
      </c>
      <c r="H96" s="138">
        <v>1.2</v>
      </c>
      <c r="I96" s="139"/>
      <c r="J96" s="140">
        <f t="shared" si="0"/>
        <v>0</v>
      </c>
      <c r="K96" s="136" t="s">
        <v>43</v>
      </c>
      <c r="L96" s="34"/>
      <c r="M96" s="141" t="s">
        <v>43</v>
      </c>
      <c r="N96" s="142" t="s">
        <v>52</v>
      </c>
      <c r="P96" s="143">
        <f t="shared" si="1"/>
        <v>0</v>
      </c>
      <c r="Q96" s="143">
        <v>0</v>
      </c>
      <c r="R96" s="143">
        <f t="shared" si="2"/>
        <v>0</v>
      </c>
      <c r="S96" s="143">
        <v>0</v>
      </c>
      <c r="T96" s="144">
        <f t="shared" si="3"/>
        <v>0</v>
      </c>
      <c r="AR96" s="145" t="s">
        <v>318</v>
      </c>
      <c r="AT96" s="145" t="s">
        <v>313</v>
      </c>
      <c r="AU96" s="145" t="s">
        <v>88</v>
      </c>
      <c r="AY96" s="18" t="s">
        <v>311</v>
      </c>
      <c r="BE96" s="146">
        <f t="shared" si="4"/>
        <v>0</v>
      </c>
      <c r="BF96" s="146">
        <f t="shared" si="5"/>
        <v>0</v>
      </c>
      <c r="BG96" s="146">
        <f t="shared" si="6"/>
        <v>0</v>
      </c>
      <c r="BH96" s="146">
        <f t="shared" si="7"/>
        <v>0</v>
      </c>
      <c r="BI96" s="146">
        <f t="shared" si="8"/>
        <v>0</v>
      </c>
      <c r="BJ96" s="18" t="s">
        <v>88</v>
      </c>
      <c r="BK96" s="146">
        <f t="shared" si="9"/>
        <v>0</v>
      </c>
      <c r="BL96" s="18" t="s">
        <v>318</v>
      </c>
      <c r="BM96" s="145" t="s">
        <v>438</v>
      </c>
    </row>
    <row r="97" spans="2:65" s="1" customFormat="1" ht="16.5" customHeight="1" x14ac:dyDescent="0.2">
      <c r="B97" s="34"/>
      <c r="C97" s="134" t="s">
        <v>384</v>
      </c>
      <c r="D97" s="134" t="s">
        <v>313</v>
      </c>
      <c r="E97" s="135" t="s">
        <v>10244</v>
      </c>
      <c r="F97" s="136" t="s">
        <v>7419</v>
      </c>
      <c r="G97" s="137" t="s">
        <v>2033</v>
      </c>
      <c r="H97" s="138">
        <v>1</v>
      </c>
      <c r="I97" s="139"/>
      <c r="J97" s="140">
        <f t="shared" si="0"/>
        <v>0</v>
      </c>
      <c r="K97" s="136" t="s">
        <v>43</v>
      </c>
      <c r="L97" s="34"/>
      <c r="M97" s="141" t="s">
        <v>43</v>
      </c>
      <c r="N97" s="142" t="s">
        <v>52</v>
      </c>
      <c r="P97" s="143">
        <f t="shared" si="1"/>
        <v>0</v>
      </c>
      <c r="Q97" s="143">
        <v>0</v>
      </c>
      <c r="R97" s="143">
        <f t="shared" si="2"/>
        <v>0</v>
      </c>
      <c r="S97" s="143">
        <v>0</v>
      </c>
      <c r="T97" s="144">
        <f t="shared" si="3"/>
        <v>0</v>
      </c>
      <c r="AR97" s="145" t="s">
        <v>318</v>
      </c>
      <c r="AT97" s="145" t="s">
        <v>313</v>
      </c>
      <c r="AU97" s="145" t="s">
        <v>88</v>
      </c>
      <c r="AY97" s="18" t="s">
        <v>311</v>
      </c>
      <c r="BE97" s="146">
        <f t="shared" si="4"/>
        <v>0</v>
      </c>
      <c r="BF97" s="146">
        <f t="shared" si="5"/>
        <v>0</v>
      </c>
      <c r="BG97" s="146">
        <f t="shared" si="6"/>
        <v>0</v>
      </c>
      <c r="BH97" s="146">
        <f t="shared" si="7"/>
        <v>0</v>
      </c>
      <c r="BI97" s="146">
        <f t="shared" si="8"/>
        <v>0</v>
      </c>
      <c r="BJ97" s="18" t="s">
        <v>88</v>
      </c>
      <c r="BK97" s="146">
        <f t="shared" si="9"/>
        <v>0</v>
      </c>
      <c r="BL97" s="18" t="s">
        <v>318</v>
      </c>
      <c r="BM97" s="145" t="s">
        <v>455</v>
      </c>
    </row>
    <row r="98" spans="2:65" s="1" customFormat="1" ht="16.5" customHeight="1" x14ac:dyDescent="0.2">
      <c r="B98" s="34"/>
      <c r="C98" s="134" t="s">
        <v>8</v>
      </c>
      <c r="D98" s="134" t="s">
        <v>313</v>
      </c>
      <c r="E98" s="135" t="s">
        <v>10245</v>
      </c>
      <c r="F98" s="136" t="s">
        <v>7421</v>
      </c>
      <c r="G98" s="137" t="s">
        <v>2033</v>
      </c>
      <c r="H98" s="138">
        <v>1</v>
      </c>
      <c r="I98" s="139"/>
      <c r="J98" s="140">
        <f t="shared" si="0"/>
        <v>0</v>
      </c>
      <c r="K98" s="136" t="s">
        <v>43</v>
      </c>
      <c r="L98" s="34"/>
      <c r="M98" s="141" t="s">
        <v>43</v>
      </c>
      <c r="N98" s="142" t="s">
        <v>52</v>
      </c>
      <c r="P98" s="143">
        <f t="shared" si="1"/>
        <v>0</v>
      </c>
      <c r="Q98" s="143">
        <v>0</v>
      </c>
      <c r="R98" s="143">
        <f t="shared" si="2"/>
        <v>0</v>
      </c>
      <c r="S98" s="143">
        <v>0</v>
      </c>
      <c r="T98" s="144">
        <f t="shared" si="3"/>
        <v>0</v>
      </c>
      <c r="AR98" s="145" t="s">
        <v>318</v>
      </c>
      <c r="AT98" s="145" t="s">
        <v>313</v>
      </c>
      <c r="AU98" s="145" t="s">
        <v>88</v>
      </c>
      <c r="AY98" s="18" t="s">
        <v>311</v>
      </c>
      <c r="BE98" s="146">
        <f t="shared" si="4"/>
        <v>0</v>
      </c>
      <c r="BF98" s="146">
        <f t="shared" si="5"/>
        <v>0</v>
      </c>
      <c r="BG98" s="146">
        <f t="shared" si="6"/>
        <v>0</v>
      </c>
      <c r="BH98" s="146">
        <f t="shared" si="7"/>
        <v>0</v>
      </c>
      <c r="BI98" s="146">
        <f t="shared" si="8"/>
        <v>0</v>
      </c>
      <c r="BJ98" s="18" t="s">
        <v>88</v>
      </c>
      <c r="BK98" s="146">
        <f t="shared" si="9"/>
        <v>0</v>
      </c>
      <c r="BL98" s="18" t="s">
        <v>318</v>
      </c>
      <c r="BM98" s="145" t="s">
        <v>476</v>
      </c>
    </row>
    <row r="99" spans="2:65" s="1" customFormat="1" ht="16.5" customHeight="1" x14ac:dyDescent="0.2">
      <c r="B99" s="34"/>
      <c r="C99" s="134" t="s">
        <v>399</v>
      </c>
      <c r="D99" s="134" t="s">
        <v>313</v>
      </c>
      <c r="E99" s="135" t="s">
        <v>10246</v>
      </c>
      <c r="F99" s="136" t="s">
        <v>7432</v>
      </c>
      <c r="G99" s="137" t="s">
        <v>2033</v>
      </c>
      <c r="H99" s="138">
        <v>1</v>
      </c>
      <c r="I99" s="139"/>
      <c r="J99" s="140">
        <f t="shared" si="0"/>
        <v>0</v>
      </c>
      <c r="K99" s="136" t="s">
        <v>43</v>
      </c>
      <c r="L99" s="34"/>
      <c r="M99" s="141" t="s">
        <v>43</v>
      </c>
      <c r="N99" s="142" t="s">
        <v>52</v>
      </c>
      <c r="P99" s="143">
        <f t="shared" si="1"/>
        <v>0</v>
      </c>
      <c r="Q99" s="143">
        <v>0</v>
      </c>
      <c r="R99" s="143">
        <f t="shared" si="2"/>
        <v>0</v>
      </c>
      <c r="S99" s="143">
        <v>0</v>
      </c>
      <c r="T99" s="144">
        <f t="shared" si="3"/>
        <v>0</v>
      </c>
      <c r="AR99" s="145" t="s">
        <v>318</v>
      </c>
      <c r="AT99" s="145" t="s">
        <v>313</v>
      </c>
      <c r="AU99" s="145" t="s">
        <v>88</v>
      </c>
      <c r="AY99" s="18" t="s">
        <v>311</v>
      </c>
      <c r="BE99" s="146">
        <f t="shared" si="4"/>
        <v>0</v>
      </c>
      <c r="BF99" s="146">
        <f t="shared" si="5"/>
        <v>0</v>
      </c>
      <c r="BG99" s="146">
        <f t="shared" si="6"/>
        <v>0</v>
      </c>
      <c r="BH99" s="146">
        <f t="shared" si="7"/>
        <v>0</v>
      </c>
      <c r="BI99" s="146">
        <f t="shared" si="8"/>
        <v>0</v>
      </c>
      <c r="BJ99" s="18" t="s">
        <v>88</v>
      </c>
      <c r="BK99" s="146">
        <f t="shared" si="9"/>
        <v>0</v>
      </c>
      <c r="BL99" s="18" t="s">
        <v>318</v>
      </c>
      <c r="BM99" s="145" t="s">
        <v>490</v>
      </c>
    </row>
    <row r="100" spans="2:65" s="1" customFormat="1" ht="16.5" customHeight="1" x14ac:dyDescent="0.2">
      <c r="B100" s="34"/>
      <c r="C100" s="134" t="s">
        <v>404</v>
      </c>
      <c r="D100" s="134" t="s">
        <v>313</v>
      </c>
      <c r="E100" s="135" t="s">
        <v>10247</v>
      </c>
      <c r="F100" s="136" t="s">
        <v>7434</v>
      </c>
      <c r="G100" s="137" t="s">
        <v>2033</v>
      </c>
      <c r="H100" s="138">
        <v>1</v>
      </c>
      <c r="I100" s="139"/>
      <c r="J100" s="140">
        <f t="shared" si="0"/>
        <v>0</v>
      </c>
      <c r="K100" s="136" t="s">
        <v>43</v>
      </c>
      <c r="L100" s="34"/>
      <c r="M100" s="141" t="s">
        <v>43</v>
      </c>
      <c r="N100" s="142" t="s">
        <v>52</v>
      </c>
      <c r="P100" s="143">
        <f t="shared" si="1"/>
        <v>0</v>
      </c>
      <c r="Q100" s="143">
        <v>0</v>
      </c>
      <c r="R100" s="143">
        <f t="shared" si="2"/>
        <v>0</v>
      </c>
      <c r="S100" s="143">
        <v>0</v>
      </c>
      <c r="T100" s="144">
        <f t="shared" si="3"/>
        <v>0</v>
      </c>
      <c r="AR100" s="145" t="s">
        <v>318</v>
      </c>
      <c r="AT100" s="145" t="s">
        <v>313</v>
      </c>
      <c r="AU100" s="145" t="s">
        <v>88</v>
      </c>
      <c r="AY100" s="18" t="s">
        <v>311</v>
      </c>
      <c r="BE100" s="146">
        <f t="shared" si="4"/>
        <v>0</v>
      </c>
      <c r="BF100" s="146">
        <f t="shared" si="5"/>
        <v>0</v>
      </c>
      <c r="BG100" s="146">
        <f t="shared" si="6"/>
        <v>0</v>
      </c>
      <c r="BH100" s="146">
        <f t="shared" si="7"/>
        <v>0</v>
      </c>
      <c r="BI100" s="146">
        <f t="shared" si="8"/>
        <v>0</v>
      </c>
      <c r="BJ100" s="18" t="s">
        <v>88</v>
      </c>
      <c r="BK100" s="146">
        <f t="shared" si="9"/>
        <v>0</v>
      </c>
      <c r="BL100" s="18" t="s">
        <v>318</v>
      </c>
      <c r="BM100" s="145" t="s">
        <v>502</v>
      </c>
    </row>
    <row r="101" spans="2:65" s="1" customFormat="1" ht="16.5" customHeight="1" x14ac:dyDescent="0.2">
      <c r="B101" s="34"/>
      <c r="C101" s="134" t="s">
        <v>411</v>
      </c>
      <c r="D101" s="134" t="s">
        <v>313</v>
      </c>
      <c r="E101" s="135" t="s">
        <v>10248</v>
      </c>
      <c r="F101" s="136" t="s">
        <v>7436</v>
      </c>
      <c r="G101" s="137" t="s">
        <v>2033</v>
      </c>
      <c r="H101" s="138">
        <v>1</v>
      </c>
      <c r="I101" s="139"/>
      <c r="J101" s="140">
        <f t="shared" si="0"/>
        <v>0</v>
      </c>
      <c r="K101" s="136" t="s">
        <v>43</v>
      </c>
      <c r="L101" s="34"/>
      <c r="M101" s="141" t="s">
        <v>43</v>
      </c>
      <c r="N101" s="142" t="s">
        <v>52</v>
      </c>
      <c r="P101" s="143">
        <f t="shared" si="1"/>
        <v>0</v>
      </c>
      <c r="Q101" s="143">
        <v>0</v>
      </c>
      <c r="R101" s="143">
        <f t="shared" si="2"/>
        <v>0</v>
      </c>
      <c r="S101" s="143">
        <v>0</v>
      </c>
      <c r="T101" s="144">
        <f t="shared" si="3"/>
        <v>0</v>
      </c>
      <c r="AR101" s="145" t="s">
        <v>318</v>
      </c>
      <c r="AT101" s="145" t="s">
        <v>313</v>
      </c>
      <c r="AU101" s="145" t="s">
        <v>88</v>
      </c>
      <c r="AY101" s="18" t="s">
        <v>311</v>
      </c>
      <c r="BE101" s="146">
        <f t="shared" si="4"/>
        <v>0</v>
      </c>
      <c r="BF101" s="146">
        <f t="shared" si="5"/>
        <v>0</v>
      </c>
      <c r="BG101" s="146">
        <f t="shared" si="6"/>
        <v>0</v>
      </c>
      <c r="BH101" s="146">
        <f t="shared" si="7"/>
        <v>0</v>
      </c>
      <c r="BI101" s="146">
        <f t="shared" si="8"/>
        <v>0</v>
      </c>
      <c r="BJ101" s="18" t="s">
        <v>88</v>
      </c>
      <c r="BK101" s="146">
        <f t="shared" si="9"/>
        <v>0</v>
      </c>
      <c r="BL101" s="18" t="s">
        <v>318</v>
      </c>
      <c r="BM101" s="145" t="s">
        <v>518</v>
      </c>
    </row>
    <row r="102" spans="2:65" s="1" customFormat="1" ht="16.5" customHeight="1" x14ac:dyDescent="0.2">
      <c r="B102" s="34"/>
      <c r="C102" s="134" t="s">
        <v>417</v>
      </c>
      <c r="D102" s="134" t="s">
        <v>313</v>
      </c>
      <c r="E102" s="135" t="s">
        <v>10249</v>
      </c>
      <c r="F102" s="136" t="s">
        <v>7438</v>
      </c>
      <c r="G102" s="137" t="s">
        <v>2033</v>
      </c>
      <c r="H102" s="138">
        <v>1</v>
      </c>
      <c r="I102" s="139"/>
      <c r="J102" s="140">
        <f t="shared" si="0"/>
        <v>0</v>
      </c>
      <c r="K102" s="136" t="s">
        <v>43</v>
      </c>
      <c r="L102" s="34"/>
      <c r="M102" s="141" t="s">
        <v>43</v>
      </c>
      <c r="N102" s="142" t="s">
        <v>52</v>
      </c>
      <c r="P102" s="143">
        <f t="shared" si="1"/>
        <v>0</v>
      </c>
      <c r="Q102" s="143">
        <v>0</v>
      </c>
      <c r="R102" s="143">
        <f t="shared" si="2"/>
        <v>0</v>
      </c>
      <c r="S102" s="143">
        <v>0</v>
      </c>
      <c r="T102" s="144">
        <f t="shared" si="3"/>
        <v>0</v>
      </c>
      <c r="AR102" s="145" t="s">
        <v>318</v>
      </c>
      <c r="AT102" s="145" t="s">
        <v>313</v>
      </c>
      <c r="AU102" s="145" t="s">
        <v>88</v>
      </c>
      <c r="AY102" s="18" t="s">
        <v>311</v>
      </c>
      <c r="BE102" s="146">
        <f t="shared" si="4"/>
        <v>0</v>
      </c>
      <c r="BF102" s="146">
        <f t="shared" si="5"/>
        <v>0</v>
      </c>
      <c r="BG102" s="146">
        <f t="shared" si="6"/>
        <v>0</v>
      </c>
      <c r="BH102" s="146">
        <f t="shared" si="7"/>
        <v>0</v>
      </c>
      <c r="BI102" s="146">
        <f t="shared" si="8"/>
        <v>0</v>
      </c>
      <c r="BJ102" s="18" t="s">
        <v>88</v>
      </c>
      <c r="BK102" s="146">
        <f t="shared" si="9"/>
        <v>0</v>
      </c>
      <c r="BL102" s="18" t="s">
        <v>318</v>
      </c>
      <c r="BM102" s="145" t="s">
        <v>528</v>
      </c>
    </row>
    <row r="103" spans="2:65" s="1" customFormat="1" ht="16.5" customHeight="1" x14ac:dyDescent="0.2">
      <c r="B103" s="34"/>
      <c r="C103" s="134" t="s">
        <v>202</v>
      </c>
      <c r="D103" s="134" t="s">
        <v>313</v>
      </c>
      <c r="E103" s="135" t="s">
        <v>10250</v>
      </c>
      <c r="F103" s="136" t="s">
        <v>7440</v>
      </c>
      <c r="G103" s="137" t="s">
        <v>2033</v>
      </c>
      <c r="H103" s="138">
        <v>1</v>
      </c>
      <c r="I103" s="139"/>
      <c r="J103" s="140">
        <f t="shared" si="0"/>
        <v>0</v>
      </c>
      <c r="K103" s="136" t="s">
        <v>43</v>
      </c>
      <c r="L103" s="34"/>
      <c r="M103" s="141" t="s">
        <v>43</v>
      </c>
      <c r="N103" s="142" t="s">
        <v>52</v>
      </c>
      <c r="P103" s="143">
        <f t="shared" si="1"/>
        <v>0</v>
      </c>
      <c r="Q103" s="143">
        <v>0</v>
      </c>
      <c r="R103" s="143">
        <f t="shared" si="2"/>
        <v>0</v>
      </c>
      <c r="S103" s="143">
        <v>0</v>
      </c>
      <c r="T103" s="144">
        <f t="shared" si="3"/>
        <v>0</v>
      </c>
      <c r="AR103" s="145" t="s">
        <v>318</v>
      </c>
      <c r="AT103" s="145" t="s">
        <v>313</v>
      </c>
      <c r="AU103" s="145" t="s">
        <v>88</v>
      </c>
      <c r="AY103" s="18" t="s">
        <v>311</v>
      </c>
      <c r="BE103" s="146">
        <f t="shared" si="4"/>
        <v>0</v>
      </c>
      <c r="BF103" s="146">
        <f t="shared" si="5"/>
        <v>0</v>
      </c>
      <c r="BG103" s="146">
        <f t="shared" si="6"/>
        <v>0</v>
      </c>
      <c r="BH103" s="146">
        <f t="shared" si="7"/>
        <v>0</v>
      </c>
      <c r="BI103" s="146">
        <f t="shared" si="8"/>
        <v>0</v>
      </c>
      <c r="BJ103" s="18" t="s">
        <v>88</v>
      </c>
      <c r="BK103" s="146">
        <f t="shared" si="9"/>
        <v>0</v>
      </c>
      <c r="BL103" s="18" t="s">
        <v>318</v>
      </c>
      <c r="BM103" s="145" t="s">
        <v>539</v>
      </c>
    </row>
    <row r="104" spans="2:65" s="1" customFormat="1" ht="16.5" customHeight="1" x14ac:dyDescent="0.2">
      <c r="B104" s="34"/>
      <c r="C104" s="134" t="s">
        <v>427</v>
      </c>
      <c r="D104" s="134" t="s">
        <v>313</v>
      </c>
      <c r="E104" s="135" t="s">
        <v>10251</v>
      </c>
      <c r="F104" s="136" t="s">
        <v>7442</v>
      </c>
      <c r="G104" s="137" t="s">
        <v>2033</v>
      </c>
      <c r="H104" s="138">
        <v>1</v>
      </c>
      <c r="I104" s="139"/>
      <c r="J104" s="140">
        <f t="shared" si="0"/>
        <v>0</v>
      </c>
      <c r="K104" s="136" t="s">
        <v>43</v>
      </c>
      <c r="L104" s="34"/>
      <c r="M104" s="141" t="s">
        <v>43</v>
      </c>
      <c r="N104" s="142" t="s">
        <v>52</v>
      </c>
      <c r="P104" s="143">
        <f t="shared" si="1"/>
        <v>0</v>
      </c>
      <c r="Q104" s="143">
        <v>0</v>
      </c>
      <c r="R104" s="143">
        <f t="shared" si="2"/>
        <v>0</v>
      </c>
      <c r="S104" s="143">
        <v>0</v>
      </c>
      <c r="T104" s="144">
        <f t="shared" si="3"/>
        <v>0</v>
      </c>
      <c r="AR104" s="145" t="s">
        <v>318</v>
      </c>
      <c r="AT104" s="145" t="s">
        <v>313</v>
      </c>
      <c r="AU104" s="145" t="s">
        <v>88</v>
      </c>
      <c r="AY104" s="18" t="s">
        <v>311</v>
      </c>
      <c r="BE104" s="146">
        <f t="shared" si="4"/>
        <v>0</v>
      </c>
      <c r="BF104" s="146">
        <f t="shared" si="5"/>
        <v>0</v>
      </c>
      <c r="BG104" s="146">
        <f t="shared" si="6"/>
        <v>0</v>
      </c>
      <c r="BH104" s="146">
        <f t="shared" si="7"/>
        <v>0</v>
      </c>
      <c r="BI104" s="146">
        <f t="shared" si="8"/>
        <v>0</v>
      </c>
      <c r="BJ104" s="18" t="s">
        <v>88</v>
      </c>
      <c r="BK104" s="146">
        <f t="shared" si="9"/>
        <v>0</v>
      </c>
      <c r="BL104" s="18" t="s">
        <v>318</v>
      </c>
      <c r="BM104" s="145" t="s">
        <v>551</v>
      </c>
    </row>
    <row r="105" spans="2:65" s="1" customFormat="1" ht="16.5" customHeight="1" x14ac:dyDescent="0.2">
      <c r="B105" s="34"/>
      <c r="C105" s="134" t="s">
        <v>208</v>
      </c>
      <c r="D105" s="134" t="s">
        <v>313</v>
      </c>
      <c r="E105" s="135" t="s">
        <v>10252</v>
      </c>
      <c r="F105" s="136" t="s">
        <v>7444</v>
      </c>
      <c r="G105" s="137" t="s">
        <v>2033</v>
      </c>
      <c r="H105" s="138">
        <v>1</v>
      </c>
      <c r="I105" s="139"/>
      <c r="J105" s="140">
        <f t="shared" si="0"/>
        <v>0</v>
      </c>
      <c r="K105" s="136" t="s">
        <v>43</v>
      </c>
      <c r="L105" s="34"/>
      <c r="M105" s="200" t="s">
        <v>43</v>
      </c>
      <c r="N105" s="201" t="s">
        <v>52</v>
      </c>
      <c r="O105" s="195"/>
      <c r="P105" s="202">
        <f t="shared" si="1"/>
        <v>0</v>
      </c>
      <c r="Q105" s="202">
        <v>0</v>
      </c>
      <c r="R105" s="202">
        <f t="shared" si="2"/>
        <v>0</v>
      </c>
      <c r="S105" s="202">
        <v>0</v>
      </c>
      <c r="T105" s="203">
        <f t="shared" si="3"/>
        <v>0</v>
      </c>
      <c r="AR105" s="145" t="s">
        <v>318</v>
      </c>
      <c r="AT105" s="145" t="s">
        <v>313</v>
      </c>
      <c r="AU105" s="145" t="s">
        <v>88</v>
      </c>
      <c r="AY105" s="18" t="s">
        <v>311</v>
      </c>
      <c r="BE105" s="146">
        <f t="shared" si="4"/>
        <v>0</v>
      </c>
      <c r="BF105" s="146">
        <f t="shared" si="5"/>
        <v>0</v>
      </c>
      <c r="BG105" s="146">
        <f t="shared" si="6"/>
        <v>0</v>
      </c>
      <c r="BH105" s="146">
        <f t="shared" si="7"/>
        <v>0</v>
      </c>
      <c r="BI105" s="146">
        <f t="shared" si="8"/>
        <v>0</v>
      </c>
      <c r="BJ105" s="18" t="s">
        <v>88</v>
      </c>
      <c r="BK105" s="146">
        <f t="shared" si="9"/>
        <v>0</v>
      </c>
      <c r="BL105" s="18" t="s">
        <v>318</v>
      </c>
      <c r="BM105" s="145" t="s">
        <v>562</v>
      </c>
    </row>
    <row r="106" spans="2:65" s="1" customFormat="1" ht="6.95" customHeight="1" x14ac:dyDescent="0.2">
      <c r="B106" s="43"/>
      <c r="C106" s="44"/>
      <c r="D106" s="44"/>
      <c r="E106" s="44"/>
      <c r="F106" s="44"/>
      <c r="G106" s="44"/>
      <c r="H106" s="44"/>
      <c r="I106" s="44"/>
      <c r="J106" s="44"/>
      <c r="K106" s="44"/>
      <c r="L106" s="34"/>
    </row>
  </sheetData>
  <sheetProtection algorithmName="SHA-512" hashValue="5wC78fmJvSHyPWV0vKpi2v6QFMOGrmiMEWWOvTZHjY6I2EJlOpGKnwSCHdhBZ0r3YZJqto95BKYsv3alyBvs1w==" saltValue="o/+50peDjtjQ7zKyoDahAkQkI9X6ktmJh9OMqtbvMfxS1cBs0x8RY+XDlOBPIJM7cmS8LkzcdXhlCGkOHYpUNg==" spinCount="100000" sheet="1" objects="1" scenarios="1" formatColumns="0" formatRows="0" autoFilter="0"/>
  <autoFilter ref="C80:K105" xr:uid="{00000000-0009-0000-0000-000028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4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236</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s="1" customFormat="1" ht="12" customHeight="1" x14ac:dyDescent="0.2">
      <c r="B8" s="34"/>
      <c r="D8" s="28" t="s">
        <v>265</v>
      </c>
      <c r="L8" s="34"/>
    </row>
    <row r="9" spans="2:46" s="1" customFormat="1" ht="16.5" customHeight="1" x14ac:dyDescent="0.2">
      <c r="B9" s="34"/>
      <c r="E9" s="322" t="s">
        <v>10253</v>
      </c>
      <c r="F9" s="341"/>
      <c r="G9" s="341"/>
      <c r="H9" s="341"/>
      <c r="L9" s="34"/>
    </row>
    <row r="10" spans="2:46" s="1" customFormat="1" ht="11.25" x14ac:dyDescent="0.2">
      <c r="B10" s="34"/>
      <c r="L10" s="34"/>
    </row>
    <row r="11" spans="2:46" s="1" customFormat="1" ht="12" customHeight="1" x14ac:dyDescent="0.2">
      <c r="B11" s="34"/>
      <c r="D11" s="28" t="s">
        <v>18</v>
      </c>
      <c r="F11" s="26" t="s">
        <v>43</v>
      </c>
      <c r="I11" s="28" t="s">
        <v>20</v>
      </c>
      <c r="J11" s="26" t="s">
        <v>43</v>
      </c>
      <c r="L11" s="34"/>
    </row>
    <row r="12" spans="2:46" s="1" customFormat="1" ht="12" customHeight="1" x14ac:dyDescent="0.2">
      <c r="B12" s="34"/>
      <c r="D12" s="28" t="s">
        <v>22</v>
      </c>
      <c r="F12" s="26" t="s">
        <v>23</v>
      </c>
      <c r="I12" s="28" t="s">
        <v>24</v>
      </c>
      <c r="J12" s="51" t="str">
        <f>'Rekapitulace stavby'!AN8</f>
        <v>5.8.2025 - revize</v>
      </c>
      <c r="L12" s="34"/>
    </row>
    <row r="13" spans="2:46" s="1" customFormat="1" ht="10.9" customHeight="1" x14ac:dyDescent="0.2">
      <c r="B13" s="34"/>
      <c r="L13" s="34"/>
    </row>
    <row r="14" spans="2:46" s="1" customFormat="1" ht="12" customHeight="1" x14ac:dyDescent="0.2">
      <c r="B14" s="34"/>
      <c r="D14" s="28" t="s">
        <v>29</v>
      </c>
      <c r="I14" s="28" t="s">
        <v>30</v>
      </c>
      <c r="J14" s="26" t="s">
        <v>31</v>
      </c>
      <c r="L14" s="34"/>
    </row>
    <row r="15" spans="2:46" s="1" customFormat="1" ht="18" customHeight="1" x14ac:dyDescent="0.2">
      <c r="B15" s="34"/>
      <c r="E15" s="26" t="s">
        <v>32</v>
      </c>
      <c r="I15" s="28" t="s">
        <v>33</v>
      </c>
      <c r="J15" s="26" t="s">
        <v>34</v>
      </c>
      <c r="L15" s="34"/>
    </row>
    <row r="16" spans="2:4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ROUND(J83,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ROUND((SUM(BE83:BE147)),  2)</f>
        <v>0</v>
      </c>
      <c r="I33" s="96">
        <v>0.21</v>
      </c>
      <c r="J33" s="84">
        <f>ROUND(((SUM(BE83:BE147))*I33),  2)</f>
        <v>0</v>
      </c>
      <c r="L33" s="34"/>
    </row>
    <row r="34" spans="2:12" s="1" customFormat="1" ht="14.45" customHeight="1" x14ac:dyDescent="0.2">
      <c r="B34" s="34"/>
      <c r="E34" s="28" t="s">
        <v>53</v>
      </c>
      <c r="F34" s="84">
        <f>ROUND((SUM(BF83:BF147)),  2)</f>
        <v>0</v>
      </c>
      <c r="I34" s="96">
        <v>0.12</v>
      </c>
      <c r="J34" s="84">
        <f>ROUND(((SUM(BF83:BF147))*I34),  2)</f>
        <v>0</v>
      </c>
      <c r="L34" s="34"/>
    </row>
    <row r="35" spans="2:12" s="1" customFormat="1" ht="14.45" hidden="1" customHeight="1" x14ac:dyDescent="0.2">
      <c r="B35" s="34"/>
      <c r="E35" s="28" t="s">
        <v>54</v>
      </c>
      <c r="F35" s="84">
        <f>ROUND((SUM(BG83:BG147)),  2)</f>
        <v>0</v>
      </c>
      <c r="I35" s="96">
        <v>0.21</v>
      </c>
      <c r="J35" s="84">
        <f>0</f>
        <v>0</v>
      </c>
      <c r="L35" s="34"/>
    </row>
    <row r="36" spans="2:12" s="1" customFormat="1" ht="14.45" hidden="1" customHeight="1" x14ac:dyDescent="0.2">
      <c r="B36" s="34"/>
      <c r="E36" s="28" t="s">
        <v>55</v>
      </c>
      <c r="F36" s="84">
        <f>ROUND((SUM(BH83:BH147)),  2)</f>
        <v>0</v>
      </c>
      <c r="I36" s="96">
        <v>0.12</v>
      </c>
      <c r="J36" s="84">
        <f>0</f>
        <v>0</v>
      </c>
      <c r="L36" s="34"/>
    </row>
    <row r="37" spans="2:12" s="1" customFormat="1" ht="14.45" hidden="1" customHeight="1" x14ac:dyDescent="0.2">
      <c r="B37" s="34"/>
      <c r="E37" s="28" t="s">
        <v>56</v>
      </c>
      <c r="F37" s="84">
        <f>ROUND((SUM(BI83:BI147)),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PS09 - Elektro-technologická část</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J83</f>
        <v>0</v>
      </c>
      <c r="L59" s="34"/>
      <c r="AU59" s="18" t="s">
        <v>272</v>
      </c>
    </row>
    <row r="60" spans="2:47" s="8" customFormat="1" ht="24.95" customHeight="1" x14ac:dyDescent="0.2">
      <c r="B60" s="106"/>
      <c r="D60" s="107" t="s">
        <v>7339</v>
      </c>
      <c r="E60" s="108"/>
      <c r="F60" s="108"/>
      <c r="G60" s="108"/>
      <c r="H60" s="108"/>
      <c r="I60" s="108"/>
      <c r="J60" s="109">
        <f>J84</f>
        <v>0</v>
      </c>
      <c r="L60" s="106"/>
    </row>
    <row r="61" spans="2:47" s="8" customFormat="1" ht="24.95" customHeight="1" x14ac:dyDescent="0.2">
      <c r="B61" s="106"/>
      <c r="D61" s="107" t="s">
        <v>10254</v>
      </c>
      <c r="E61" s="108"/>
      <c r="F61" s="108"/>
      <c r="G61" s="108"/>
      <c r="H61" s="108"/>
      <c r="I61" s="108"/>
      <c r="J61" s="109">
        <f>J97</f>
        <v>0</v>
      </c>
      <c r="L61" s="106"/>
    </row>
    <row r="62" spans="2:47" s="8" customFormat="1" ht="24.95" customHeight="1" x14ac:dyDescent="0.2">
      <c r="B62" s="106"/>
      <c r="D62" s="107" t="s">
        <v>10255</v>
      </c>
      <c r="E62" s="108"/>
      <c r="F62" s="108"/>
      <c r="G62" s="108"/>
      <c r="H62" s="108"/>
      <c r="I62" s="108"/>
      <c r="J62" s="109">
        <f>J123</f>
        <v>0</v>
      </c>
      <c r="L62" s="106"/>
    </row>
    <row r="63" spans="2:47" s="8" customFormat="1" ht="24.95" customHeight="1" x14ac:dyDescent="0.2">
      <c r="B63" s="106"/>
      <c r="D63" s="107" t="s">
        <v>10256</v>
      </c>
      <c r="E63" s="108"/>
      <c r="F63" s="108"/>
      <c r="G63" s="108"/>
      <c r="H63" s="108"/>
      <c r="I63" s="108"/>
      <c r="J63" s="109">
        <f>J134</f>
        <v>0</v>
      </c>
      <c r="L63" s="106"/>
    </row>
    <row r="64" spans="2:47" s="1" customFormat="1" ht="21.75" customHeight="1" x14ac:dyDescent="0.2">
      <c r="B64" s="34"/>
      <c r="L64" s="34"/>
    </row>
    <row r="65" spans="2:12" s="1" customFormat="1" ht="6.95" customHeight="1" x14ac:dyDescent="0.2">
      <c r="B65" s="43"/>
      <c r="C65" s="44"/>
      <c r="D65" s="44"/>
      <c r="E65" s="44"/>
      <c r="F65" s="44"/>
      <c r="G65" s="44"/>
      <c r="H65" s="44"/>
      <c r="I65" s="44"/>
      <c r="J65" s="44"/>
      <c r="K65" s="44"/>
      <c r="L65" s="34"/>
    </row>
    <row r="69" spans="2:12" s="1" customFormat="1" ht="6.95" customHeight="1" x14ac:dyDescent="0.2">
      <c r="B69" s="45"/>
      <c r="C69" s="46"/>
      <c r="D69" s="46"/>
      <c r="E69" s="46"/>
      <c r="F69" s="46"/>
      <c r="G69" s="46"/>
      <c r="H69" s="46"/>
      <c r="I69" s="46"/>
      <c r="J69" s="46"/>
      <c r="K69" s="46"/>
      <c r="L69" s="34"/>
    </row>
    <row r="70" spans="2:12" s="1" customFormat="1" ht="24.95" customHeight="1" x14ac:dyDescent="0.2">
      <c r="B70" s="34"/>
      <c r="C70" s="22" t="s">
        <v>296</v>
      </c>
      <c r="L70" s="34"/>
    </row>
    <row r="71" spans="2:12" s="1" customFormat="1" ht="6.95" customHeight="1" x14ac:dyDescent="0.2">
      <c r="B71" s="34"/>
      <c r="L71" s="34"/>
    </row>
    <row r="72" spans="2:12" s="1" customFormat="1" ht="12" customHeight="1" x14ac:dyDescent="0.2">
      <c r="B72" s="34"/>
      <c r="C72" s="28" t="s">
        <v>16</v>
      </c>
      <c r="L72" s="34"/>
    </row>
    <row r="73" spans="2:12" s="1" customFormat="1" ht="16.5" customHeight="1" x14ac:dyDescent="0.2">
      <c r="B73" s="34"/>
      <c r="E73" s="339" t="str">
        <f>E7</f>
        <v>Stavba č. 3145 TV Vinoř, etapa 0012 – ČOV Vinoř</v>
      </c>
      <c r="F73" s="340"/>
      <c r="G73" s="340"/>
      <c r="H73" s="340"/>
      <c r="L73" s="34"/>
    </row>
    <row r="74" spans="2:12" s="1" customFormat="1" ht="12" customHeight="1" x14ac:dyDescent="0.2">
      <c r="B74" s="34"/>
      <c r="C74" s="28" t="s">
        <v>265</v>
      </c>
      <c r="L74" s="34"/>
    </row>
    <row r="75" spans="2:12" s="1" customFormat="1" ht="16.5" customHeight="1" x14ac:dyDescent="0.2">
      <c r="B75" s="34"/>
      <c r="E75" s="322" t="str">
        <f>E9</f>
        <v>PS09 - Elektro-technologická část</v>
      </c>
      <c r="F75" s="341"/>
      <c r="G75" s="341"/>
      <c r="H75" s="341"/>
      <c r="L75" s="34"/>
    </row>
    <row r="76" spans="2:12" s="1" customFormat="1" ht="6.95" customHeight="1" x14ac:dyDescent="0.2">
      <c r="B76" s="34"/>
      <c r="L76" s="34"/>
    </row>
    <row r="77" spans="2:12" s="1" customFormat="1" ht="12" customHeight="1" x14ac:dyDescent="0.2">
      <c r="B77" s="34"/>
      <c r="C77" s="28" t="s">
        <v>22</v>
      </c>
      <c r="F77" s="26" t="str">
        <f>F12</f>
        <v>Praha</v>
      </c>
      <c r="I77" s="28" t="s">
        <v>24</v>
      </c>
      <c r="J77" s="51" t="str">
        <f>IF(J12="","",J12)</f>
        <v>5.8.2025 - revize</v>
      </c>
      <c r="L77" s="34"/>
    </row>
    <row r="78" spans="2:12" s="1" customFormat="1" ht="6.95" customHeight="1" x14ac:dyDescent="0.2">
      <c r="B78" s="34"/>
      <c r="L78" s="34"/>
    </row>
    <row r="79" spans="2:12" s="1" customFormat="1" ht="25.7" customHeight="1" x14ac:dyDescent="0.2">
      <c r="B79" s="34"/>
      <c r="C79" s="28" t="s">
        <v>29</v>
      </c>
      <c r="F79" s="26" t="str">
        <f>E15</f>
        <v>PVS, a.s, Evropská 866/67, Praha 6, 160 00</v>
      </c>
      <c r="I79" s="28" t="s">
        <v>37</v>
      </c>
      <c r="J79" s="32" t="str">
        <f>E21</f>
        <v>d plus projektová a inženýrská a.s.</v>
      </c>
      <c r="L79" s="34"/>
    </row>
    <row r="80" spans="2:12" s="1" customFormat="1" ht="15.2" customHeight="1" x14ac:dyDescent="0.2">
      <c r="B80" s="34"/>
      <c r="C80" s="28" t="s">
        <v>35</v>
      </c>
      <c r="F80" s="26" t="str">
        <f>IF(E18="","",E18)</f>
        <v>Vyplň údaj</v>
      </c>
      <c r="I80" s="28" t="s">
        <v>42</v>
      </c>
      <c r="J80" s="32" t="str">
        <f>E24</f>
        <v xml:space="preserve"> </v>
      </c>
      <c r="L80" s="34"/>
    </row>
    <row r="81" spans="2:65" s="1" customFormat="1" ht="10.35" customHeight="1" x14ac:dyDescent="0.2">
      <c r="B81" s="34"/>
      <c r="L81" s="34"/>
    </row>
    <row r="82" spans="2:65" s="10" customFormat="1" ht="29.25" customHeight="1" x14ac:dyDescent="0.2">
      <c r="B82" s="114"/>
      <c r="C82" s="115" t="s">
        <v>297</v>
      </c>
      <c r="D82" s="116" t="s">
        <v>66</v>
      </c>
      <c r="E82" s="116" t="s">
        <v>62</v>
      </c>
      <c r="F82" s="116" t="s">
        <v>63</v>
      </c>
      <c r="G82" s="116" t="s">
        <v>298</v>
      </c>
      <c r="H82" s="116" t="s">
        <v>299</v>
      </c>
      <c r="I82" s="116" t="s">
        <v>300</v>
      </c>
      <c r="J82" s="116" t="s">
        <v>271</v>
      </c>
      <c r="K82" s="117" t="s">
        <v>301</v>
      </c>
      <c r="L82" s="114"/>
      <c r="M82" s="58" t="s">
        <v>43</v>
      </c>
      <c r="N82" s="59" t="s">
        <v>51</v>
      </c>
      <c r="O82" s="59" t="s">
        <v>302</v>
      </c>
      <c r="P82" s="59" t="s">
        <v>303</v>
      </c>
      <c r="Q82" s="59" t="s">
        <v>304</v>
      </c>
      <c r="R82" s="59" t="s">
        <v>305</v>
      </c>
      <c r="S82" s="59" t="s">
        <v>306</v>
      </c>
      <c r="T82" s="60" t="s">
        <v>307</v>
      </c>
    </row>
    <row r="83" spans="2:65" s="1" customFormat="1" ht="22.9" customHeight="1" x14ac:dyDescent="0.25">
      <c r="B83" s="34"/>
      <c r="C83" s="63" t="s">
        <v>308</v>
      </c>
      <c r="J83" s="118">
        <f>BK83</f>
        <v>0</v>
      </c>
      <c r="L83" s="34"/>
      <c r="M83" s="61"/>
      <c r="N83" s="52"/>
      <c r="O83" s="52"/>
      <c r="P83" s="119">
        <f>P84+P97+P123+P134</f>
        <v>0</v>
      </c>
      <c r="Q83" s="52"/>
      <c r="R83" s="119">
        <f>R84+R97+R123+R134</f>
        <v>0</v>
      </c>
      <c r="S83" s="52"/>
      <c r="T83" s="120">
        <f>T84+T97+T123+T134</f>
        <v>0</v>
      </c>
      <c r="AT83" s="18" t="s">
        <v>80</v>
      </c>
      <c r="AU83" s="18" t="s">
        <v>272</v>
      </c>
      <c r="BK83" s="121">
        <f>BK84+BK97+BK123+BK134</f>
        <v>0</v>
      </c>
    </row>
    <row r="84" spans="2:65" s="11" customFormat="1" ht="25.9" customHeight="1" x14ac:dyDescent="0.2">
      <c r="B84" s="122"/>
      <c r="D84" s="123" t="s">
        <v>80</v>
      </c>
      <c r="E84" s="124" t="s">
        <v>4839</v>
      </c>
      <c r="F84" s="124" t="s">
        <v>7346</v>
      </c>
      <c r="I84" s="125"/>
      <c r="J84" s="126">
        <f>BK84</f>
        <v>0</v>
      </c>
      <c r="L84" s="122"/>
      <c r="M84" s="127"/>
      <c r="P84" s="128">
        <f>SUM(P85:P96)</f>
        <v>0</v>
      </c>
      <c r="R84" s="128">
        <f>SUM(R85:R96)</f>
        <v>0</v>
      </c>
      <c r="T84" s="129">
        <f>SUM(T85:T96)</f>
        <v>0</v>
      </c>
      <c r="AR84" s="123" t="s">
        <v>88</v>
      </c>
      <c r="AT84" s="130" t="s">
        <v>80</v>
      </c>
      <c r="AU84" s="130" t="s">
        <v>81</v>
      </c>
      <c r="AY84" s="123" t="s">
        <v>311</v>
      </c>
      <c r="BK84" s="131">
        <f>SUM(BK85:BK96)</f>
        <v>0</v>
      </c>
    </row>
    <row r="85" spans="2:65" s="1" customFormat="1" ht="44.25" customHeight="1" x14ac:dyDescent="0.2">
      <c r="B85" s="34"/>
      <c r="C85" s="134" t="s">
        <v>88</v>
      </c>
      <c r="D85" s="134" t="s">
        <v>313</v>
      </c>
      <c r="E85" s="135" t="s">
        <v>10257</v>
      </c>
      <c r="F85" s="136" t="s">
        <v>10258</v>
      </c>
      <c r="G85" s="137" t="s">
        <v>2109</v>
      </c>
      <c r="H85" s="138">
        <v>1</v>
      </c>
      <c r="I85" s="139"/>
      <c r="J85" s="140">
        <f t="shared" ref="J85:J96" si="0">ROUND(I85*H85,2)</f>
        <v>0</v>
      </c>
      <c r="K85" s="136" t="s">
        <v>43</v>
      </c>
      <c r="L85" s="34"/>
      <c r="M85" s="141" t="s">
        <v>43</v>
      </c>
      <c r="N85" s="142" t="s">
        <v>52</v>
      </c>
      <c r="P85" s="143">
        <f t="shared" ref="P85:P96" si="1">O85*H85</f>
        <v>0</v>
      </c>
      <c r="Q85" s="143">
        <v>0</v>
      </c>
      <c r="R85" s="143">
        <f t="shared" ref="R85:R96" si="2">Q85*H85</f>
        <v>0</v>
      </c>
      <c r="S85" s="143">
        <v>0</v>
      </c>
      <c r="T85" s="144">
        <f t="shared" ref="T85:T96" si="3">S85*H85</f>
        <v>0</v>
      </c>
      <c r="AR85" s="145" t="s">
        <v>318</v>
      </c>
      <c r="AT85" s="145" t="s">
        <v>313</v>
      </c>
      <c r="AU85" s="145" t="s">
        <v>88</v>
      </c>
      <c r="AY85" s="18" t="s">
        <v>311</v>
      </c>
      <c r="BE85" s="146">
        <f t="shared" ref="BE85:BE96" si="4">IF(N85="základní",J85,0)</f>
        <v>0</v>
      </c>
      <c r="BF85" s="146">
        <f t="shared" ref="BF85:BF96" si="5">IF(N85="snížená",J85,0)</f>
        <v>0</v>
      </c>
      <c r="BG85" s="146">
        <f t="shared" ref="BG85:BG96" si="6">IF(N85="zákl. přenesená",J85,0)</f>
        <v>0</v>
      </c>
      <c r="BH85" s="146">
        <f t="shared" ref="BH85:BH96" si="7">IF(N85="sníž. přenesená",J85,0)</f>
        <v>0</v>
      </c>
      <c r="BI85" s="146">
        <f t="shared" ref="BI85:BI96" si="8">IF(N85="nulová",J85,0)</f>
        <v>0</v>
      </c>
      <c r="BJ85" s="18" t="s">
        <v>88</v>
      </c>
      <c r="BK85" s="146">
        <f t="shared" ref="BK85:BK96" si="9">ROUND(I85*H85,2)</f>
        <v>0</v>
      </c>
      <c r="BL85" s="18" t="s">
        <v>318</v>
      </c>
      <c r="BM85" s="145" t="s">
        <v>90</v>
      </c>
    </row>
    <row r="86" spans="2:65" s="1" customFormat="1" ht="24.2" customHeight="1" x14ac:dyDescent="0.2">
      <c r="B86" s="34"/>
      <c r="C86" s="134" t="s">
        <v>90</v>
      </c>
      <c r="D86" s="134" t="s">
        <v>313</v>
      </c>
      <c r="E86" s="135" t="s">
        <v>10259</v>
      </c>
      <c r="F86" s="136" t="s">
        <v>10260</v>
      </c>
      <c r="G86" s="137" t="s">
        <v>2109</v>
      </c>
      <c r="H86" s="138">
        <v>1</v>
      </c>
      <c r="I86" s="139"/>
      <c r="J86" s="140">
        <f t="shared" si="0"/>
        <v>0</v>
      </c>
      <c r="K86" s="136" t="s">
        <v>43</v>
      </c>
      <c r="L86" s="34"/>
      <c r="M86" s="141" t="s">
        <v>43</v>
      </c>
      <c r="N86" s="142" t="s">
        <v>52</v>
      </c>
      <c r="P86" s="143">
        <f t="shared" si="1"/>
        <v>0</v>
      </c>
      <c r="Q86" s="143">
        <v>0</v>
      </c>
      <c r="R86" s="143">
        <f t="shared" si="2"/>
        <v>0</v>
      </c>
      <c r="S86" s="143">
        <v>0</v>
      </c>
      <c r="T86" s="144">
        <f t="shared" si="3"/>
        <v>0</v>
      </c>
      <c r="AR86" s="145" t="s">
        <v>318</v>
      </c>
      <c r="AT86" s="145" t="s">
        <v>313</v>
      </c>
      <c r="AU86" s="145" t="s">
        <v>88</v>
      </c>
      <c r="AY86" s="18" t="s">
        <v>311</v>
      </c>
      <c r="BE86" s="146">
        <f t="shared" si="4"/>
        <v>0</v>
      </c>
      <c r="BF86" s="146">
        <f t="shared" si="5"/>
        <v>0</v>
      </c>
      <c r="BG86" s="146">
        <f t="shared" si="6"/>
        <v>0</v>
      </c>
      <c r="BH86" s="146">
        <f t="shared" si="7"/>
        <v>0</v>
      </c>
      <c r="BI86" s="146">
        <f t="shared" si="8"/>
        <v>0</v>
      </c>
      <c r="BJ86" s="18" t="s">
        <v>88</v>
      </c>
      <c r="BK86" s="146">
        <f t="shared" si="9"/>
        <v>0</v>
      </c>
      <c r="BL86" s="18" t="s">
        <v>318</v>
      </c>
      <c r="BM86" s="145" t="s">
        <v>318</v>
      </c>
    </row>
    <row r="87" spans="2:65" s="1" customFormat="1" ht="33" customHeight="1" x14ac:dyDescent="0.2">
      <c r="B87" s="34"/>
      <c r="C87" s="134" t="s">
        <v>96</v>
      </c>
      <c r="D87" s="134" t="s">
        <v>313</v>
      </c>
      <c r="E87" s="135" t="s">
        <v>10261</v>
      </c>
      <c r="F87" s="136" t="s">
        <v>10262</v>
      </c>
      <c r="G87" s="137" t="s">
        <v>2109</v>
      </c>
      <c r="H87" s="138">
        <v>1</v>
      </c>
      <c r="I87" s="139"/>
      <c r="J87" s="140">
        <f t="shared" si="0"/>
        <v>0</v>
      </c>
      <c r="K87" s="136" t="s">
        <v>43</v>
      </c>
      <c r="L87" s="34"/>
      <c r="M87" s="141" t="s">
        <v>43</v>
      </c>
      <c r="N87" s="142" t="s">
        <v>52</v>
      </c>
      <c r="P87" s="143">
        <f t="shared" si="1"/>
        <v>0</v>
      </c>
      <c r="Q87" s="143">
        <v>0</v>
      </c>
      <c r="R87" s="143">
        <f t="shared" si="2"/>
        <v>0</v>
      </c>
      <c r="S87" s="143">
        <v>0</v>
      </c>
      <c r="T87" s="144">
        <f t="shared" si="3"/>
        <v>0</v>
      </c>
      <c r="AR87" s="145" t="s">
        <v>318</v>
      </c>
      <c r="AT87" s="145" t="s">
        <v>313</v>
      </c>
      <c r="AU87" s="145" t="s">
        <v>88</v>
      </c>
      <c r="AY87" s="18" t="s">
        <v>311</v>
      </c>
      <c r="BE87" s="146">
        <f t="shared" si="4"/>
        <v>0</v>
      </c>
      <c r="BF87" s="146">
        <f t="shared" si="5"/>
        <v>0</v>
      </c>
      <c r="BG87" s="146">
        <f t="shared" si="6"/>
        <v>0</v>
      </c>
      <c r="BH87" s="146">
        <f t="shared" si="7"/>
        <v>0</v>
      </c>
      <c r="BI87" s="146">
        <f t="shared" si="8"/>
        <v>0</v>
      </c>
      <c r="BJ87" s="18" t="s">
        <v>88</v>
      </c>
      <c r="BK87" s="146">
        <f t="shared" si="9"/>
        <v>0</v>
      </c>
      <c r="BL87" s="18" t="s">
        <v>318</v>
      </c>
      <c r="BM87" s="145" t="s">
        <v>350</v>
      </c>
    </row>
    <row r="88" spans="2:65" s="1" customFormat="1" ht="44.25" customHeight="1" x14ac:dyDescent="0.2">
      <c r="B88" s="34"/>
      <c r="C88" s="134" t="s">
        <v>318</v>
      </c>
      <c r="D88" s="134" t="s">
        <v>313</v>
      </c>
      <c r="E88" s="135" t="s">
        <v>10263</v>
      </c>
      <c r="F88" s="136" t="s">
        <v>10264</v>
      </c>
      <c r="G88" s="137" t="s">
        <v>2109</v>
      </c>
      <c r="H88" s="138">
        <v>1</v>
      </c>
      <c r="I88" s="139"/>
      <c r="J88" s="140">
        <f t="shared" si="0"/>
        <v>0</v>
      </c>
      <c r="K88" s="136" t="s">
        <v>43</v>
      </c>
      <c r="L88" s="34"/>
      <c r="M88" s="141" t="s">
        <v>43</v>
      </c>
      <c r="N88" s="142" t="s">
        <v>52</v>
      </c>
      <c r="P88" s="143">
        <f t="shared" si="1"/>
        <v>0</v>
      </c>
      <c r="Q88" s="143">
        <v>0</v>
      </c>
      <c r="R88" s="143">
        <f t="shared" si="2"/>
        <v>0</v>
      </c>
      <c r="S88" s="143">
        <v>0</v>
      </c>
      <c r="T88" s="144">
        <f t="shared" si="3"/>
        <v>0</v>
      </c>
      <c r="AR88" s="145" t="s">
        <v>318</v>
      </c>
      <c r="AT88" s="145" t="s">
        <v>313</v>
      </c>
      <c r="AU88" s="145" t="s">
        <v>88</v>
      </c>
      <c r="AY88" s="18" t="s">
        <v>311</v>
      </c>
      <c r="BE88" s="146">
        <f t="shared" si="4"/>
        <v>0</v>
      </c>
      <c r="BF88" s="146">
        <f t="shared" si="5"/>
        <v>0</v>
      </c>
      <c r="BG88" s="146">
        <f t="shared" si="6"/>
        <v>0</v>
      </c>
      <c r="BH88" s="146">
        <f t="shared" si="7"/>
        <v>0</v>
      </c>
      <c r="BI88" s="146">
        <f t="shared" si="8"/>
        <v>0</v>
      </c>
      <c r="BJ88" s="18" t="s">
        <v>88</v>
      </c>
      <c r="BK88" s="146">
        <f t="shared" si="9"/>
        <v>0</v>
      </c>
      <c r="BL88" s="18" t="s">
        <v>318</v>
      </c>
      <c r="BM88" s="145" t="s">
        <v>362</v>
      </c>
    </row>
    <row r="89" spans="2:65" s="1" customFormat="1" ht="37.9" customHeight="1" x14ac:dyDescent="0.2">
      <c r="B89" s="34"/>
      <c r="C89" s="134" t="s">
        <v>344</v>
      </c>
      <c r="D89" s="134" t="s">
        <v>313</v>
      </c>
      <c r="E89" s="135" t="s">
        <v>10265</v>
      </c>
      <c r="F89" s="136" t="s">
        <v>10266</v>
      </c>
      <c r="G89" s="137" t="s">
        <v>2109</v>
      </c>
      <c r="H89" s="138">
        <v>1</v>
      </c>
      <c r="I89" s="139"/>
      <c r="J89" s="140">
        <f t="shared" si="0"/>
        <v>0</v>
      </c>
      <c r="K89" s="136" t="s">
        <v>43</v>
      </c>
      <c r="L89" s="34"/>
      <c r="M89" s="141" t="s">
        <v>43</v>
      </c>
      <c r="N89" s="142" t="s">
        <v>52</v>
      </c>
      <c r="P89" s="143">
        <f t="shared" si="1"/>
        <v>0</v>
      </c>
      <c r="Q89" s="143">
        <v>0</v>
      </c>
      <c r="R89" s="143">
        <f t="shared" si="2"/>
        <v>0</v>
      </c>
      <c r="S89" s="143">
        <v>0</v>
      </c>
      <c r="T89" s="144">
        <f t="shared" si="3"/>
        <v>0</v>
      </c>
      <c r="AR89" s="145" t="s">
        <v>318</v>
      </c>
      <c r="AT89" s="145" t="s">
        <v>313</v>
      </c>
      <c r="AU89" s="145" t="s">
        <v>88</v>
      </c>
      <c r="AY89" s="18" t="s">
        <v>311</v>
      </c>
      <c r="BE89" s="146">
        <f t="shared" si="4"/>
        <v>0</v>
      </c>
      <c r="BF89" s="146">
        <f t="shared" si="5"/>
        <v>0</v>
      </c>
      <c r="BG89" s="146">
        <f t="shared" si="6"/>
        <v>0</v>
      </c>
      <c r="BH89" s="146">
        <f t="shared" si="7"/>
        <v>0</v>
      </c>
      <c r="BI89" s="146">
        <f t="shared" si="8"/>
        <v>0</v>
      </c>
      <c r="BJ89" s="18" t="s">
        <v>88</v>
      </c>
      <c r="BK89" s="146">
        <f t="shared" si="9"/>
        <v>0</v>
      </c>
      <c r="BL89" s="18" t="s">
        <v>318</v>
      </c>
      <c r="BM89" s="145" t="s">
        <v>376</v>
      </c>
    </row>
    <row r="90" spans="2:65" s="1" customFormat="1" ht="33" customHeight="1" x14ac:dyDescent="0.2">
      <c r="B90" s="34"/>
      <c r="C90" s="134" t="s">
        <v>350</v>
      </c>
      <c r="D90" s="134" t="s">
        <v>313</v>
      </c>
      <c r="E90" s="135" t="s">
        <v>10267</v>
      </c>
      <c r="F90" s="136" t="s">
        <v>10268</v>
      </c>
      <c r="G90" s="137" t="s">
        <v>2109</v>
      </c>
      <c r="H90" s="138">
        <v>50</v>
      </c>
      <c r="I90" s="139"/>
      <c r="J90" s="140">
        <f t="shared" si="0"/>
        <v>0</v>
      </c>
      <c r="K90" s="136" t="s">
        <v>43</v>
      </c>
      <c r="L90" s="34"/>
      <c r="M90" s="141" t="s">
        <v>43</v>
      </c>
      <c r="N90" s="142" t="s">
        <v>52</v>
      </c>
      <c r="P90" s="143">
        <f t="shared" si="1"/>
        <v>0</v>
      </c>
      <c r="Q90" s="143">
        <v>0</v>
      </c>
      <c r="R90" s="143">
        <f t="shared" si="2"/>
        <v>0</v>
      </c>
      <c r="S90" s="143">
        <v>0</v>
      </c>
      <c r="T90" s="144">
        <f t="shared" si="3"/>
        <v>0</v>
      </c>
      <c r="AR90" s="145" t="s">
        <v>318</v>
      </c>
      <c r="AT90" s="145" t="s">
        <v>313</v>
      </c>
      <c r="AU90" s="145" t="s">
        <v>88</v>
      </c>
      <c r="AY90" s="18" t="s">
        <v>311</v>
      </c>
      <c r="BE90" s="146">
        <f t="shared" si="4"/>
        <v>0</v>
      </c>
      <c r="BF90" s="146">
        <f t="shared" si="5"/>
        <v>0</v>
      </c>
      <c r="BG90" s="146">
        <f t="shared" si="6"/>
        <v>0</v>
      </c>
      <c r="BH90" s="146">
        <f t="shared" si="7"/>
        <v>0</v>
      </c>
      <c r="BI90" s="146">
        <f t="shared" si="8"/>
        <v>0</v>
      </c>
      <c r="BJ90" s="18" t="s">
        <v>88</v>
      </c>
      <c r="BK90" s="146">
        <f t="shared" si="9"/>
        <v>0</v>
      </c>
      <c r="BL90" s="18" t="s">
        <v>318</v>
      </c>
      <c r="BM90" s="145" t="s">
        <v>8</v>
      </c>
    </row>
    <row r="91" spans="2:65" s="1" customFormat="1" ht="33" customHeight="1" x14ac:dyDescent="0.2">
      <c r="B91" s="34"/>
      <c r="C91" s="134" t="s">
        <v>356</v>
      </c>
      <c r="D91" s="134" t="s">
        <v>313</v>
      </c>
      <c r="E91" s="135" t="s">
        <v>10269</v>
      </c>
      <c r="F91" s="136" t="s">
        <v>10270</v>
      </c>
      <c r="G91" s="137" t="s">
        <v>2109</v>
      </c>
      <c r="H91" s="138">
        <v>20</v>
      </c>
      <c r="I91" s="139"/>
      <c r="J91" s="140">
        <f t="shared" si="0"/>
        <v>0</v>
      </c>
      <c r="K91" s="136" t="s">
        <v>43</v>
      </c>
      <c r="L91" s="34"/>
      <c r="M91" s="141" t="s">
        <v>43</v>
      </c>
      <c r="N91" s="142" t="s">
        <v>52</v>
      </c>
      <c r="P91" s="143">
        <f t="shared" si="1"/>
        <v>0</v>
      </c>
      <c r="Q91" s="143">
        <v>0</v>
      </c>
      <c r="R91" s="143">
        <f t="shared" si="2"/>
        <v>0</v>
      </c>
      <c r="S91" s="143">
        <v>0</v>
      </c>
      <c r="T91" s="144">
        <f t="shared" si="3"/>
        <v>0</v>
      </c>
      <c r="AR91" s="145" t="s">
        <v>318</v>
      </c>
      <c r="AT91" s="145" t="s">
        <v>313</v>
      </c>
      <c r="AU91" s="145" t="s">
        <v>88</v>
      </c>
      <c r="AY91" s="18" t="s">
        <v>311</v>
      </c>
      <c r="BE91" s="146">
        <f t="shared" si="4"/>
        <v>0</v>
      </c>
      <c r="BF91" s="146">
        <f t="shared" si="5"/>
        <v>0</v>
      </c>
      <c r="BG91" s="146">
        <f t="shared" si="6"/>
        <v>0</v>
      </c>
      <c r="BH91" s="146">
        <f t="shared" si="7"/>
        <v>0</v>
      </c>
      <c r="BI91" s="146">
        <f t="shared" si="8"/>
        <v>0</v>
      </c>
      <c r="BJ91" s="18" t="s">
        <v>88</v>
      </c>
      <c r="BK91" s="146">
        <f t="shared" si="9"/>
        <v>0</v>
      </c>
      <c r="BL91" s="18" t="s">
        <v>318</v>
      </c>
      <c r="BM91" s="145" t="s">
        <v>404</v>
      </c>
    </row>
    <row r="92" spans="2:65" s="1" customFormat="1" ht="55.5" customHeight="1" x14ac:dyDescent="0.2">
      <c r="B92" s="34"/>
      <c r="C92" s="134" t="s">
        <v>362</v>
      </c>
      <c r="D92" s="134" t="s">
        <v>313</v>
      </c>
      <c r="E92" s="135" t="s">
        <v>10271</v>
      </c>
      <c r="F92" s="136" t="s">
        <v>10272</v>
      </c>
      <c r="G92" s="137" t="s">
        <v>2109</v>
      </c>
      <c r="H92" s="138">
        <v>13</v>
      </c>
      <c r="I92" s="139"/>
      <c r="J92" s="140">
        <f t="shared" si="0"/>
        <v>0</v>
      </c>
      <c r="K92" s="136" t="s">
        <v>43</v>
      </c>
      <c r="L92" s="34"/>
      <c r="M92" s="141" t="s">
        <v>43</v>
      </c>
      <c r="N92" s="142" t="s">
        <v>52</v>
      </c>
      <c r="P92" s="143">
        <f t="shared" si="1"/>
        <v>0</v>
      </c>
      <c r="Q92" s="143">
        <v>0</v>
      </c>
      <c r="R92" s="143">
        <f t="shared" si="2"/>
        <v>0</v>
      </c>
      <c r="S92" s="143">
        <v>0</v>
      </c>
      <c r="T92" s="144">
        <f t="shared" si="3"/>
        <v>0</v>
      </c>
      <c r="AR92" s="145" t="s">
        <v>318</v>
      </c>
      <c r="AT92" s="145" t="s">
        <v>313</v>
      </c>
      <c r="AU92" s="145" t="s">
        <v>88</v>
      </c>
      <c r="AY92" s="18" t="s">
        <v>311</v>
      </c>
      <c r="BE92" s="146">
        <f t="shared" si="4"/>
        <v>0</v>
      </c>
      <c r="BF92" s="146">
        <f t="shared" si="5"/>
        <v>0</v>
      </c>
      <c r="BG92" s="146">
        <f t="shared" si="6"/>
        <v>0</v>
      </c>
      <c r="BH92" s="146">
        <f t="shared" si="7"/>
        <v>0</v>
      </c>
      <c r="BI92" s="146">
        <f t="shared" si="8"/>
        <v>0</v>
      </c>
      <c r="BJ92" s="18" t="s">
        <v>88</v>
      </c>
      <c r="BK92" s="146">
        <f t="shared" si="9"/>
        <v>0</v>
      </c>
      <c r="BL92" s="18" t="s">
        <v>318</v>
      </c>
      <c r="BM92" s="145" t="s">
        <v>417</v>
      </c>
    </row>
    <row r="93" spans="2:65" s="1" customFormat="1" ht="24.2" customHeight="1" x14ac:dyDescent="0.2">
      <c r="B93" s="34"/>
      <c r="C93" s="134" t="s">
        <v>368</v>
      </c>
      <c r="D93" s="134" t="s">
        <v>313</v>
      </c>
      <c r="E93" s="135" t="s">
        <v>10273</v>
      </c>
      <c r="F93" s="136" t="s">
        <v>10274</v>
      </c>
      <c r="G93" s="137" t="s">
        <v>2109</v>
      </c>
      <c r="H93" s="138">
        <v>3</v>
      </c>
      <c r="I93" s="139"/>
      <c r="J93" s="140">
        <f t="shared" si="0"/>
        <v>0</v>
      </c>
      <c r="K93" s="136" t="s">
        <v>43</v>
      </c>
      <c r="L93" s="34"/>
      <c r="M93" s="141" t="s">
        <v>43</v>
      </c>
      <c r="N93" s="142" t="s">
        <v>52</v>
      </c>
      <c r="P93" s="143">
        <f t="shared" si="1"/>
        <v>0</v>
      </c>
      <c r="Q93" s="143">
        <v>0</v>
      </c>
      <c r="R93" s="143">
        <f t="shared" si="2"/>
        <v>0</v>
      </c>
      <c r="S93" s="143">
        <v>0</v>
      </c>
      <c r="T93" s="144">
        <f t="shared" si="3"/>
        <v>0</v>
      </c>
      <c r="AR93" s="145" t="s">
        <v>318</v>
      </c>
      <c r="AT93" s="145" t="s">
        <v>313</v>
      </c>
      <c r="AU93" s="145" t="s">
        <v>88</v>
      </c>
      <c r="AY93" s="18" t="s">
        <v>311</v>
      </c>
      <c r="BE93" s="146">
        <f t="shared" si="4"/>
        <v>0</v>
      </c>
      <c r="BF93" s="146">
        <f t="shared" si="5"/>
        <v>0</v>
      </c>
      <c r="BG93" s="146">
        <f t="shared" si="6"/>
        <v>0</v>
      </c>
      <c r="BH93" s="146">
        <f t="shared" si="7"/>
        <v>0</v>
      </c>
      <c r="BI93" s="146">
        <f t="shared" si="8"/>
        <v>0</v>
      </c>
      <c r="BJ93" s="18" t="s">
        <v>88</v>
      </c>
      <c r="BK93" s="146">
        <f t="shared" si="9"/>
        <v>0</v>
      </c>
      <c r="BL93" s="18" t="s">
        <v>318</v>
      </c>
      <c r="BM93" s="145" t="s">
        <v>427</v>
      </c>
    </row>
    <row r="94" spans="2:65" s="1" customFormat="1" ht="24.2" customHeight="1" x14ac:dyDescent="0.2">
      <c r="B94" s="34"/>
      <c r="C94" s="134" t="s">
        <v>376</v>
      </c>
      <c r="D94" s="134" t="s">
        <v>313</v>
      </c>
      <c r="E94" s="135" t="s">
        <v>10275</v>
      </c>
      <c r="F94" s="136" t="s">
        <v>10276</v>
      </c>
      <c r="G94" s="137" t="s">
        <v>2109</v>
      </c>
      <c r="H94" s="138">
        <v>3</v>
      </c>
      <c r="I94" s="139"/>
      <c r="J94" s="140">
        <f t="shared" si="0"/>
        <v>0</v>
      </c>
      <c r="K94" s="136" t="s">
        <v>43</v>
      </c>
      <c r="L94" s="34"/>
      <c r="M94" s="141" t="s">
        <v>43</v>
      </c>
      <c r="N94" s="142" t="s">
        <v>52</v>
      </c>
      <c r="P94" s="143">
        <f t="shared" si="1"/>
        <v>0</v>
      </c>
      <c r="Q94" s="143">
        <v>0</v>
      </c>
      <c r="R94" s="143">
        <f t="shared" si="2"/>
        <v>0</v>
      </c>
      <c r="S94" s="143">
        <v>0</v>
      </c>
      <c r="T94" s="144">
        <f t="shared" si="3"/>
        <v>0</v>
      </c>
      <c r="AR94" s="145" t="s">
        <v>318</v>
      </c>
      <c r="AT94" s="145" t="s">
        <v>313</v>
      </c>
      <c r="AU94" s="145" t="s">
        <v>88</v>
      </c>
      <c r="AY94" s="18" t="s">
        <v>311</v>
      </c>
      <c r="BE94" s="146">
        <f t="shared" si="4"/>
        <v>0</v>
      </c>
      <c r="BF94" s="146">
        <f t="shared" si="5"/>
        <v>0</v>
      </c>
      <c r="BG94" s="146">
        <f t="shared" si="6"/>
        <v>0</v>
      </c>
      <c r="BH94" s="146">
        <f t="shared" si="7"/>
        <v>0</v>
      </c>
      <c r="BI94" s="146">
        <f t="shared" si="8"/>
        <v>0</v>
      </c>
      <c r="BJ94" s="18" t="s">
        <v>88</v>
      </c>
      <c r="BK94" s="146">
        <f t="shared" si="9"/>
        <v>0</v>
      </c>
      <c r="BL94" s="18" t="s">
        <v>318</v>
      </c>
      <c r="BM94" s="145" t="s">
        <v>438</v>
      </c>
    </row>
    <row r="95" spans="2:65" s="1" customFormat="1" ht="24.2" customHeight="1" x14ac:dyDescent="0.2">
      <c r="B95" s="34"/>
      <c r="C95" s="134" t="s">
        <v>384</v>
      </c>
      <c r="D95" s="134" t="s">
        <v>313</v>
      </c>
      <c r="E95" s="135" t="s">
        <v>10277</v>
      </c>
      <c r="F95" s="136" t="s">
        <v>10278</v>
      </c>
      <c r="G95" s="137" t="s">
        <v>2109</v>
      </c>
      <c r="H95" s="138">
        <v>3</v>
      </c>
      <c r="I95" s="139"/>
      <c r="J95" s="140">
        <f t="shared" si="0"/>
        <v>0</v>
      </c>
      <c r="K95" s="136" t="s">
        <v>43</v>
      </c>
      <c r="L95" s="34"/>
      <c r="M95" s="141" t="s">
        <v>43</v>
      </c>
      <c r="N95" s="142" t="s">
        <v>52</v>
      </c>
      <c r="P95" s="143">
        <f t="shared" si="1"/>
        <v>0</v>
      </c>
      <c r="Q95" s="143">
        <v>0</v>
      </c>
      <c r="R95" s="143">
        <f t="shared" si="2"/>
        <v>0</v>
      </c>
      <c r="S95" s="143">
        <v>0</v>
      </c>
      <c r="T95" s="144">
        <f t="shared" si="3"/>
        <v>0</v>
      </c>
      <c r="AR95" s="145" t="s">
        <v>318</v>
      </c>
      <c r="AT95" s="145" t="s">
        <v>313</v>
      </c>
      <c r="AU95" s="145" t="s">
        <v>88</v>
      </c>
      <c r="AY95" s="18" t="s">
        <v>311</v>
      </c>
      <c r="BE95" s="146">
        <f t="shared" si="4"/>
        <v>0</v>
      </c>
      <c r="BF95" s="146">
        <f t="shared" si="5"/>
        <v>0</v>
      </c>
      <c r="BG95" s="146">
        <f t="shared" si="6"/>
        <v>0</v>
      </c>
      <c r="BH95" s="146">
        <f t="shared" si="7"/>
        <v>0</v>
      </c>
      <c r="BI95" s="146">
        <f t="shared" si="8"/>
        <v>0</v>
      </c>
      <c r="BJ95" s="18" t="s">
        <v>88</v>
      </c>
      <c r="BK95" s="146">
        <f t="shared" si="9"/>
        <v>0</v>
      </c>
      <c r="BL95" s="18" t="s">
        <v>318</v>
      </c>
      <c r="BM95" s="145" t="s">
        <v>455</v>
      </c>
    </row>
    <row r="96" spans="2:65" s="1" customFormat="1" ht="24.2" customHeight="1" x14ac:dyDescent="0.2">
      <c r="B96" s="34"/>
      <c r="C96" s="134" t="s">
        <v>8</v>
      </c>
      <c r="D96" s="134" t="s">
        <v>313</v>
      </c>
      <c r="E96" s="135" t="s">
        <v>10279</v>
      </c>
      <c r="F96" s="136" t="s">
        <v>10280</v>
      </c>
      <c r="G96" s="137" t="s">
        <v>2033</v>
      </c>
      <c r="H96" s="138">
        <v>1</v>
      </c>
      <c r="I96" s="139"/>
      <c r="J96" s="140">
        <f t="shared" si="0"/>
        <v>0</v>
      </c>
      <c r="K96" s="136" t="s">
        <v>43</v>
      </c>
      <c r="L96" s="34"/>
      <c r="M96" s="141" t="s">
        <v>43</v>
      </c>
      <c r="N96" s="142" t="s">
        <v>52</v>
      </c>
      <c r="P96" s="143">
        <f t="shared" si="1"/>
        <v>0</v>
      </c>
      <c r="Q96" s="143">
        <v>0</v>
      </c>
      <c r="R96" s="143">
        <f t="shared" si="2"/>
        <v>0</v>
      </c>
      <c r="S96" s="143">
        <v>0</v>
      </c>
      <c r="T96" s="144">
        <f t="shared" si="3"/>
        <v>0</v>
      </c>
      <c r="AR96" s="145" t="s">
        <v>318</v>
      </c>
      <c r="AT96" s="145" t="s">
        <v>313</v>
      </c>
      <c r="AU96" s="145" t="s">
        <v>88</v>
      </c>
      <c r="AY96" s="18" t="s">
        <v>311</v>
      </c>
      <c r="BE96" s="146">
        <f t="shared" si="4"/>
        <v>0</v>
      </c>
      <c r="BF96" s="146">
        <f t="shared" si="5"/>
        <v>0</v>
      </c>
      <c r="BG96" s="146">
        <f t="shared" si="6"/>
        <v>0</v>
      </c>
      <c r="BH96" s="146">
        <f t="shared" si="7"/>
        <v>0</v>
      </c>
      <c r="BI96" s="146">
        <f t="shared" si="8"/>
        <v>0</v>
      </c>
      <c r="BJ96" s="18" t="s">
        <v>88</v>
      </c>
      <c r="BK96" s="146">
        <f t="shared" si="9"/>
        <v>0</v>
      </c>
      <c r="BL96" s="18" t="s">
        <v>318</v>
      </c>
      <c r="BM96" s="145" t="s">
        <v>476</v>
      </c>
    </row>
    <row r="97" spans="2:65" s="11" customFormat="1" ht="25.9" customHeight="1" x14ac:dyDescent="0.2">
      <c r="B97" s="122"/>
      <c r="D97" s="123" t="s">
        <v>80</v>
      </c>
      <c r="E97" s="124" t="s">
        <v>7350</v>
      </c>
      <c r="F97" s="124" t="s">
        <v>7365</v>
      </c>
      <c r="I97" s="125"/>
      <c r="J97" s="126">
        <f>BK97</f>
        <v>0</v>
      </c>
      <c r="L97" s="122"/>
      <c r="M97" s="127"/>
      <c r="P97" s="128">
        <f>SUM(P98:P122)</f>
        <v>0</v>
      </c>
      <c r="R97" s="128">
        <f>SUM(R98:R122)</f>
        <v>0</v>
      </c>
      <c r="T97" s="129">
        <f>SUM(T98:T122)</f>
        <v>0</v>
      </c>
      <c r="AR97" s="123" t="s">
        <v>88</v>
      </c>
      <c r="AT97" s="130" t="s">
        <v>80</v>
      </c>
      <c r="AU97" s="130" t="s">
        <v>81</v>
      </c>
      <c r="AY97" s="123" t="s">
        <v>311</v>
      </c>
      <c r="BK97" s="131">
        <f>SUM(BK98:BK122)</f>
        <v>0</v>
      </c>
    </row>
    <row r="98" spans="2:65" s="1" customFormat="1" ht="16.5" customHeight="1" x14ac:dyDescent="0.2">
      <c r="B98" s="34"/>
      <c r="C98" s="134" t="s">
        <v>399</v>
      </c>
      <c r="D98" s="134" t="s">
        <v>313</v>
      </c>
      <c r="E98" s="135" t="s">
        <v>10281</v>
      </c>
      <c r="F98" s="136" t="s">
        <v>10282</v>
      </c>
      <c r="G98" s="137" t="s">
        <v>379</v>
      </c>
      <c r="H98" s="138">
        <v>135</v>
      </c>
      <c r="I98" s="139"/>
      <c r="J98" s="140">
        <f t="shared" ref="J98:J122" si="10">ROUND(I98*H98,2)</f>
        <v>0</v>
      </c>
      <c r="K98" s="136" t="s">
        <v>43</v>
      </c>
      <c r="L98" s="34"/>
      <c r="M98" s="141" t="s">
        <v>43</v>
      </c>
      <c r="N98" s="142" t="s">
        <v>52</v>
      </c>
      <c r="P98" s="143">
        <f t="shared" ref="P98:P122" si="11">O98*H98</f>
        <v>0</v>
      </c>
      <c r="Q98" s="143">
        <v>0</v>
      </c>
      <c r="R98" s="143">
        <f t="shared" ref="R98:R122" si="12">Q98*H98</f>
        <v>0</v>
      </c>
      <c r="S98" s="143">
        <v>0</v>
      </c>
      <c r="T98" s="144">
        <f t="shared" ref="T98:T122" si="13">S98*H98</f>
        <v>0</v>
      </c>
      <c r="AR98" s="145" t="s">
        <v>318</v>
      </c>
      <c r="AT98" s="145" t="s">
        <v>313</v>
      </c>
      <c r="AU98" s="145" t="s">
        <v>88</v>
      </c>
      <c r="AY98" s="18" t="s">
        <v>311</v>
      </c>
      <c r="BE98" s="146">
        <f t="shared" ref="BE98:BE122" si="14">IF(N98="základní",J98,0)</f>
        <v>0</v>
      </c>
      <c r="BF98" s="146">
        <f t="shared" ref="BF98:BF122" si="15">IF(N98="snížená",J98,0)</f>
        <v>0</v>
      </c>
      <c r="BG98" s="146">
        <f t="shared" ref="BG98:BG122" si="16">IF(N98="zákl. přenesená",J98,0)</f>
        <v>0</v>
      </c>
      <c r="BH98" s="146">
        <f t="shared" ref="BH98:BH122" si="17">IF(N98="sníž. přenesená",J98,0)</f>
        <v>0</v>
      </c>
      <c r="BI98" s="146">
        <f t="shared" ref="BI98:BI122" si="18">IF(N98="nulová",J98,0)</f>
        <v>0</v>
      </c>
      <c r="BJ98" s="18" t="s">
        <v>88</v>
      </c>
      <c r="BK98" s="146">
        <f t="shared" ref="BK98:BK122" si="19">ROUND(I98*H98,2)</f>
        <v>0</v>
      </c>
      <c r="BL98" s="18" t="s">
        <v>318</v>
      </c>
      <c r="BM98" s="145" t="s">
        <v>490</v>
      </c>
    </row>
    <row r="99" spans="2:65" s="1" customFormat="1" ht="16.5" customHeight="1" x14ac:dyDescent="0.2">
      <c r="B99" s="34"/>
      <c r="C99" s="134" t="s">
        <v>404</v>
      </c>
      <c r="D99" s="134" t="s">
        <v>313</v>
      </c>
      <c r="E99" s="135" t="s">
        <v>10283</v>
      </c>
      <c r="F99" s="136" t="s">
        <v>10284</v>
      </c>
      <c r="G99" s="137" t="s">
        <v>379</v>
      </c>
      <c r="H99" s="138">
        <v>100</v>
      </c>
      <c r="I99" s="139"/>
      <c r="J99" s="140">
        <f t="shared" si="10"/>
        <v>0</v>
      </c>
      <c r="K99" s="136" t="s">
        <v>43</v>
      </c>
      <c r="L99" s="34"/>
      <c r="M99" s="141" t="s">
        <v>43</v>
      </c>
      <c r="N99" s="142" t="s">
        <v>52</v>
      </c>
      <c r="P99" s="143">
        <f t="shared" si="11"/>
        <v>0</v>
      </c>
      <c r="Q99" s="143">
        <v>0</v>
      </c>
      <c r="R99" s="143">
        <f t="shared" si="12"/>
        <v>0</v>
      </c>
      <c r="S99" s="143">
        <v>0</v>
      </c>
      <c r="T99" s="144">
        <f t="shared" si="13"/>
        <v>0</v>
      </c>
      <c r="AR99" s="145" t="s">
        <v>318</v>
      </c>
      <c r="AT99" s="145" t="s">
        <v>313</v>
      </c>
      <c r="AU99" s="145" t="s">
        <v>88</v>
      </c>
      <c r="AY99" s="18" t="s">
        <v>311</v>
      </c>
      <c r="BE99" s="146">
        <f t="shared" si="14"/>
        <v>0</v>
      </c>
      <c r="BF99" s="146">
        <f t="shared" si="15"/>
        <v>0</v>
      </c>
      <c r="BG99" s="146">
        <f t="shared" si="16"/>
        <v>0</v>
      </c>
      <c r="BH99" s="146">
        <f t="shared" si="17"/>
        <v>0</v>
      </c>
      <c r="BI99" s="146">
        <f t="shared" si="18"/>
        <v>0</v>
      </c>
      <c r="BJ99" s="18" t="s">
        <v>88</v>
      </c>
      <c r="BK99" s="146">
        <f t="shared" si="19"/>
        <v>0</v>
      </c>
      <c r="BL99" s="18" t="s">
        <v>318</v>
      </c>
      <c r="BM99" s="145" t="s">
        <v>502</v>
      </c>
    </row>
    <row r="100" spans="2:65" s="1" customFormat="1" ht="16.5" customHeight="1" x14ac:dyDescent="0.2">
      <c r="B100" s="34"/>
      <c r="C100" s="134" t="s">
        <v>411</v>
      </c>
      <c r="D100" s="134" t="s">
        <v>313</v>
      </c>
      <c r="E100" s="135" t="s">
        <v>10285</v>
      </c>
      <c r="F100" s="136" t="s">
        <v>10286</v>
      </c>
      <c r="G100" s="137" t="s">
        <v>379</v>
      </c>
      <c r="H100" s="138">
        <v>100</v>
      </c>
      <c r="I100" s="139"/>
      <c r="J100" s="140">
        <f t="shared" si="10"/>
        <v>0</v>
      </c>
      <c r="K100" s="136" t="s">
        <v>43</v>
      </c>
      <c r="L100" s="34"/>
      <c r="M100" s="141" t="s">
        <v>43</v>
      </c>
      <c r="N100" s="142" t="s">
        <v>52</v>
      </c>
      <c r="P100" s="143">
        <f t="shared" si="11"/>
        <v>0</v>
      </c>
      <c r="Q100" s="143">
        <v>0</v>
      </c>
      <c r="R100" s="143">
        <f t="shared" si="12"/>
        <v>0</v>
      </c>
      <c r="S100" s="143">
        <v>0</v>
      </c>
      <c r="T100" s="144">
        <f t="shared" si="13"/>
        <v>0</v>
      </c>
      <c r="AR100" s="145" t="s">
        <v>318</v>
      </c>
      <c r="AT100" s="145" t="s">
        <v>313</v>
      </c>
      <c r="AU100" s="145" t="s">
        <v>88</v>
      </c>
      <c r="AY100" s="18" t="s">
        <v>311</v>
      </c>
      <c r="BE100" s="146">
        <f t="shared" si="14"/>
        <v>0</v>
      </c>
      <c r="BF100" s="146">
        <f t="shared" si="15"/>
        <v>0</v>
      </c>
      <c r="BG100" s="146">
        <f t="shared" si="16"/>
        <v>0</v>
      </c>
      <c r="BH100" s="146">
        <f t="shared" si="17"/>
        <v>0</v>
      </c>
      <c r="BI100" s="146">
        <f t="shared" si="18"/>
        <v>0</v>
      </c>
      <c r="BJ100" s="18" t="s">
        <v>88</v>
      </c>
      <c r="BK100" s="146">
        <f t="shared" si="19"/>
        <v>0</v>
      </c>
      <c r="BL100" s="18" t="s">
        <v>318</v>
      </c>
      <c r="BM100" s="145" t="s">
        <v>518</v>
      </c>
    </row>
    <row r="101" spans="2:65" s="1" customFormat="1" ht="16.5" customHeight="1" x14ac:dyDescent="0.2">
      <c r="B101" s="34"/>
      <c r="C101" s="134" t="s">
        <v>417</v>
      </c>
      <c r="D101" s="134" t="s">
        <v>313</v>
      </c>
      <c r="E101" s="135" t="s">
        <v>10287</v>
      </c>
      <c r="F101" s="136" t="s">
        <v>7371</v>
      </c>
      <c r="G101" s="137" t="s">
        <v>379</v>
      </c>
      <c r="H101" s="138">
        <v>70</v>
      </c>
      <c r="I101" s="139"/>
      <c r="J101" s="140">
        <f t="shared" si="10"/>
        <v>0</v>
      </c>
      <c r="K101" s="136" t="s">
        <v>43</v>
      </c>
      <c r="L101" s="34"/>
      <c r="M101" s="141" t="s">
        <v>43</v>
      </c>
      <c r="N101" s="142" t="s">
        <v>52</v>
      </c>
      <c r="P101" s="143">
        <f t="shared" si="11"/>
        <v>0</v>
      </c>
      <c r="Q101" s="143">
        <v>0</v>
      </c>
      <c r="R101" s="143">
        <f t="shared" si="12"/>
        <v>0</v>
      </c>
      <c r="S101" s="143">
        <v>0</v>
      </c>
      <c r="T101" s="144">
        <f t="shared" si="13"/>
        <v>0</v>
      </c>
      <c r="AR101" s="145" t="s">
        <v>318</v>
      </c>
      <c r="AT101" s="145" t="s">
        <v>313</v>
      </c>
      <c r="AU101" s="145" t="s">
        <v>88</v>
      </c>
      <c r="AY101" s="18" t="s">
        <v>311</v>
      </c>
      <c r="BE101" s="146">
        <f t="shared" si="14"/>
        <v>0</v>
      </c>
      <c r="BF101" s="146">
        <f t="shared" si="15"/>
        <v>0</v>
      </c>
      <c r="BG101" s="146">
        <f t="shared" si="16"/>
        <v>0</v>
      </c>
      <c r="BH101" s="146">
        <f t="shared" si="17"/>
        <v>0</v>
      </c>
      <c r="BI101" s="146">
        <f t="shared" si="18"/>
        <v>0</v>
      </c>
      <c r="BJ101" s="18" t="s">
        <v>88</v>
      </c>
      <c r="BK101" s="146">
        <f t="shared" si="19"/>
        <v>0</v>
      </c>
      <c r="BL101" s="18" t="s">
        <v>318</v>
      </c>
      <c r="BM101" s="145" t="s">
        <v>528</v>
      </c>
    </row>
    <row r="102" spans="2:65" s="1" customFormat="1" ht="16.5" customHeight="1" x14ac:dyDescent="0.2">
      <c r="B102" s="34"/>
      <c r="C102" s="134" t="s">
        <v>202</v>
      </c>
      <c r="D102" s="134" t="s">
        <v>313</v>
      </c>
      <c r="E102" s="135" t="s">
        <v>10288</v>
      </c>
      <c r="F102" s="136" t="s">
        <v>10289</v>
      </c>
      <c r="G102" s="137" t="s">
        <v>379</v>
      </c>
      <c r="H102" s="138">
        <v>70</v>
      </c>
      <c r="I102" s="139"/>
      <c r="J102" s="140">
        <f t="shared" si="10"/>
        <v>0</v>
      </c>
      <c r="K102" s="136" t="s">
        <v>43</v>
      </c>
      <c r="L102" s="34"/>
      <c r="M102" s="141" t="s">
        <v>43</v>
      </c>
      <c r="N102" s="142" t="s">
        <v>52</v>
      </c>
      <c r="P102" s="143">
        <f t="shared" si="11"/>
        <v>0</v>
      </c>
      <c r="Q102" s="143">
        <v>0</v>
      </c>
      <c r="R102" s="143">
        <f t="shared" si="12"/>
        <v>0</v>
      </c>
      <c r="S102" s="143">
        <v>0</v>
      </c>
      <c r="T102" s="144">
        <f t="shared" si="13"/>
        <v>0</v>
      </c>
      <c r="AR102" s="145" t="s">
        <v>318</v>
      </c>
      <c r="AT102" s="145" t="s">
        <v>313</v>
      </c>
      <c r="AU102" s="145" t="s">
        <v>88</v>
      </c>
      <c r="AY102" s="18" t="s">
        <v>311</v>
      </c>
      <c r="BE102" s="146">
        <f t="shared" si="14"/>
        <v>0</v>
      </c>
      <c r="BF102" s="146">
        <f t="shared" si="15"/>
        <v>0</v>
      </c>
      <c r="BG102" s="146">
        <f t="shared" si="16"/>
        <v>0</v>
      </c>
      <c r="BH102" s="146">
        <f t="shared" si="17"/>
        <v>0</v>
      </c>
      <c r="BI102" s="146">
        <f t="shared" si="18"/>
        <v>0</v>
      </c>
      <c r="BJ102" s="18" t="s">
        <v>88</v>
      </c>
      <c r="BK102" s="146">
        <f t="shared" si="19"/>
        <v>0</v>
      </c>
      <c r="BL102" s="18" t="s">
        <v>318</v>
      </c>
      <c r="BM102" s="145" t="s">
        <v>539</v>
      </c>
    </row>
    <row r="103" spans="2:65" s="1" customFormat="1" ht="16.5" customHeight="1" x14ac:dyDescent="0.2">
      <c r="B103" s="34"/>
      <c r="C103" s="134" t="s">
        <v>427</v>
      </c>
      <c r="D103" s="134" t="s">
        <v>313</v>
      </c>
      <c r="E103" s="135" t="s">
        <v>7624</v>
      </c>
      <c r="F103" s="136" t="s">
        <v>7625</v>
      </c>
      <c r="G103" s="137" t="s">
        <v>379</v>
      </c>
      <c r="H103" s="138">
        <v>430</v>
      </c>
      <c r="I103" s="139"/>
      <c r="J103" s="140">
        <f t="shared" si="10"/>
        <v>0</v>
      </c>
      <c r="K103" s="136" t="s">
        <v>43</v>
      </c>
      <c r="L103" s="34"/>
      <c r="M103" s="141" t="s">
        <v>43</v>
      </c>
      <c r="N103" s="142" t="s">
        <v>52</v>
      </c>
      <c r="P103" s="143">
        <f t="shared" si="11"/>
        <v>0</v>
      </c>
      <c r="Q103" s="143">
        <v>0</v>
      </c>
      <c r="R103" s="143">
        <f t="shared" si="12"/>
        <v>0</v>
      </c>
      <c r="S103" s="143">
        <v>0</v>
      </c>
      <c r="T103" s="144">
        <f t="shared" si="13"/>
        <v>0</v>
      </c>
      <c r="AR103" s="145" t="s">
        <v>318</v>
      </c>
      <c r="AT103" s="145" t="s">
        <v>313</v>
      </c>
      <c r="AU103" s="145" t="s">
        <v>88</v>
      </c>
      <c r="AY103" s="18" t="s">
        <v>311</v>
      </c>
      <c r="BE103" s="146">
        <f t="shared" si="14"/>
        <v>0</v>
      </c>
      <c r="BF103" s="146">
        <f t="shared" si="15"/>
        <v>0</v>
      </c>
      <c r="BG103" s="146">
        <f t="shared" si="16"/>
        <v>0</v>
      </c>
      <c r="BH103" s="146">
        <f t="shared" si="17"/>
        <v>0</v>
      </c>
      <c r="BI103" s="146">
        <f t="shared" si="18"/>
        <v>0</v>
      </c>
      <c r="BJ103" s="18" t="s">
        <v>88</v>
      </c>
      <c r="BK103" s="146">
        <f t="shared" si="19"/>
        <v>0</v>
      </c>
      <c r="BL103" s="18" t="s">
        <v>318</v>
      </c>
      <c r="BM103" s="145" t="s">
        <v>551</v>
      </c>
    </row>
    <row r="104" spans="2:65" s="1" customFormat="1" ht="16.5" customHeight="1" x14ac:dyDescent="0.2">
      <c r="B104" s="34"/>
      <c r="C104" s="134" t="s">
        <v>208</v>
      </c>
      <c r="D104" s="134" t="s">
        <v>313</v>
      </c>
      <c r="E104" s="135" t="s">
        <v>10290</v>
      </c>
      <c r="F104" s="136" t="s">
        <v>10291</v>
      </c>
      <c r="G104" s="137" t="s">
        <v>379</v>
      </c>
      <c r="H104" s="138">
        <v>440</v>
      </c>
      <c r="I104" s="139"/>
      <c r="J104" s="140">
        <f t="shared" si="10"/>
        <v>0</v>
      </c>
      <c r="K104" s="136" t="s">
        <v>43</v>
      </c>
      <c r="L104" s="34"/>
      <c r="M104" s="141" t="s">
        <v>43</v>
      </c>
      <c r="N104" s="142" t="s">
        <v>52</v>
      </c>
      <c r="P104" s="143">
        <f t="shared" si="11"/>
        <v>0</v>
      </c>
      <c r="Q104" s="143">
        <v>0</v>
      </c>
      <c r="R104" s="143">
        <f t="shared" si="12"/>
        <v>0</v>
      </c>
      <c r="S104" s="143">
        <v>0</v>
      </c>
      <c r="T104" s="144">
        <f t="shared" si="13"/>
        <v>0</v>
      </c>
      <c r="AR104" s="145" t="s">
        <v>318</v>
      </c>
      <c r="AT104" s="145" t="s">
        <v>313</v>
      </c>
      <c r="AU104" s="145" t="s">
        <v>88</v>
      </c>
      <c r="AY104" s="18" t="s">
        <v>311</v>
      </c>
      <c r="BE104" s="146">
        <f t="shared" si="14"/>
        <v>0</v>
      </c>
      <c r="BF104" s="146">
        <f t="shared" si="15"/>
        <v>0</v>
      </c>
      <c r="BG104" s="146">
        <f t="shared" si="16"/>
        <v>0</v>
      </c>
      <c r="BH104" s="146">
        <f t="shared" si="17"/>
        <v>0</v>
      </c>
      <c r="BI104" s="146">
        <f t="shared" si="18"/>
        <v>0</v>
      </c>
      <c r="BJ104" s="18" t="s">
        <v>88</v>
      </c>
      <c r="BK104" s="146">
        <f t="shared" si="19"/>
        <v>0</v>
      </c>
      <c r="BL104" s="18" t="s">
        <v>318</v>
      </c>
      <c r="BM104" s="145" t="s">
        <v>562</v>
      </c>
    </row>
    <row r="105" spans="2:65" s="1" customFormat="1" ht="16.5" customHeight="1" x14ac:dyDescent="0.2">
      <c r="B105" s="34"/>
      <c r="C105" s="134" t="s">
        <v>438</v>
      </c>
      <c r="D105" s="134" t="s">
        <v>313</v>
      </c>
      <c r="E105" s="135" t="s">
        <v>10292</v>
      </c>
      <c r="F105" s="136" t="s">
        <v>7620</v>
      </c>
      <c r="G105" s="137" t="s">
        <v>379</v>
      </c>
      <c r="H105" s="138">
        <v>50</v>
      </c>
      <c r="I105" s="139"/>
      <c r="J105" s="140">
        <f t="shared" si="10"/>
        <v>0</v>
      </c>
      <c r="K105" s="136" t="s">
        <v>43</v>
      </c>
      <c r="L105" s="34"/>
      <c r="M105" s="141" t="s">
        <v>43</v>
      </c>
      <c r="N105" s="142" t="s">
        <v>52</v>
      </c>
      <c r="P105" s="143">
        <f t="shared" si="11"/>
        <v>0</v>
      </c>
      <c r="Q105" s="143">
        <v>0</v>
      </c>
      <c r="R105" s="143">
        <f t="shared" si="12"/>
        <v>0</v>
      </c>
      <c r="S105" s="143">
        <v>0</v>
      </c>
      <c r="T105" s="144">
        <f t="shared" si="13"/>
        <v>0</v>
      </c>
      <c r="AR105" s="145" t="s">
        <v>318</v>
      </c>
      <c r="AT105" s="145" t="s">
        <v>313</v>
      </c>
      <c r="AU105" s="145" t="s">
        <v>88</v>
      </c>
      <c r="AY105" s="18" t="s">
        <v>311</v>
      </c>
      <c r="BE105" s="146">
        <f t="shared" si="14"/>
        <v>0</v>
      </c>
      <c r="BF105" s="146">
        <f t="shared" si="15"/>
        <v>0</v>
      </c>
      <c r="BG105" s="146">
        <f t="shared" si="16"/>
        <v>0</v>
      </c>
      <c r="BH105" s="146">
        <f t="shared" si="17"/>
        <v>0</v>
      </c>
      <c r="BI105" s="146">
        <f t="shared" si="18"/>
        <v>0</v>
      </c>
      <c r="BJ105" s="18" t="s">
        <v>88</v>
      </c>
      <c r="BK105" s="146">
        <f t="shared" si="19"/>
        <v>0</v>
      </c>
      <c r="BL105" s="18" t="s">
        <v>318</v>
      </c>
      <c r="BM105" s="145" t="s">
        <v>575</v>
      </c>
    </row>
    <row r="106" spans="2:65" s="1" customFormat="1" ht="16.5" customHeight="1" x14ac:dyDescent="0.2">
      <c r="B106" s="34"/>
      <c r="C106" s="134" t="s">
        <v>7</v>
      </c>
      <c r="D106" s="134" t="s">
        <v>313</v>
      </c>
      <c r="E106" s="135" t="s">
        <v>7374</v>
      </c>
      <c r="F106" s="136" t="s">
        <v>7375</v>
      </c>
      <c r="G106" s="137" t="s">
        <v>379</v>
      </c>
      <c r="H106" s="138">
        <v>100</v>
      </c>
      <c r="I106" s="139"/>
      <c r="J106" s="140">
        <f t="shared" si="10"/>
        <v>0</v>
      </c>
      <c r="K106" s="136" t="s">
        <v>43</v>
      </c>
      <c r="L106" s="34"/>
      <c r="M106" s="141" t="s">
        <v>43</v>
      </c>
      <c r="N106" s="142" t="s">
        <v>52</v>
      </c>
      <c r="P106" s="143">
        <f t="shared" si="11"/>
        <v>0</v>
      </c>
      <c r="Q106" s="143">
        <v>0</v>
      </c>
      <c r="R106" s="143">
        <f t="shared" si="12"/>
        <v>0</v>
      </c>
      <c r="S106" s="143">
        <v>0</v>
      </c>
      <c r="T106" s="144">
        <f t="shared" si="13"/>
        <v>0</v>
      </c>
      <c r="AR106" s="145" t="s">
        <v>318</v>
      </c>
      <c r="AT106" s="145" t="s">
        <v>313</v>
      </c>
      <c r="AU106" s="145" t="s">
        <v>88</v>
      </c>
      <c r="AY106" s="18" t="s">
        <v>311</v>
      </c>
      <c r="BE106" s="146">
        <f t="shared" si="14"/>
        <v>0</v>
      </c>
      <c r="BF106" s="146">
        <f t="shared" si="15"/>
        <v>0</v>
      </c>
      <c r="BG106" s="146">
        <f t="shared" si="16"/>
        <v>0</v>
      </c>
      <c r="BH106" s="146">
        <f t="shared" si="17"/>
        <v>0</v>
      </c>
      <c r="BI106" s="146">
        <f t="shared" si="18"/>
        <v>0</v>
      </c>
      <c r="BJ106" s="18" t="s">
        <v>88</v>
      </c>
      <c r="BK106" s="146">
        <f t="shared" si="19"/>
        <v>0</v>
      </c>
      <c r="BL106" s="18" t="s">
        <v>318</v>
      </c>
      <c r="BM106" s="145" t="s">
        <v>588</v>
      </c>
    </row>
    <row r="107" spans="2:65" s="1" customFormat="1" ht="16.5" customHeight="1" x14ac:dyDescent="0.2">
      <c r="B107" s="34"/>
      <c r="C107" s="134" t="s">
        <v>455</v>
      </c>
      <c r="D107" s="134" t="s">
        <v>313</v>
      </c>
      <c r="E107" s="135" t="s">
        <v>10293</v>
      </c>
      <c r="F107" s="136" t="s">
        <v>7622</v>
      </c>
      <c r="G107" s="137" t="s">
        <v>379</v>
      </c>
      <c r="H107" s="138">
        <v>460</v>
      </c>
      <c r="I107" s="139"/>
      <c r="J107" s="140">
        <f t="shared" si="10"/>
        <v>0</v>
      </c>
      <c r="K107" s="136" t="s">
        <v>43</v>
      </c>
      <c r="L107" s="34"/>
      <c r="M107" s="141" t="s">
        <v>43</v>
      </c>
      <c r="N107" s="142" t="s">
        <v>52</v>
      </c>
      <c r="P107" s="143">
        <f t="shared" si="11"/>
        <v>0</v>
      </c>
      <c r="Q107" s="143">
        <v>0</v>
      </c>
      <c r="R107" s="143">
        <f t="shared" si="12"/>
        <v>0</v>
      </c>
      <c r="S107" s="143">
        <v>0</v>
      </c>
      <c r="T107" s="144">
        <f t="shared" si="13"/>
        <v>0</v>
      </c>
      <c r="AR107" s="145" t="s">
        <v>318</v>
      </c>
      <c r="AT107" s="145" t="s">
        <v>313</v>
      </c>
      <c r="AU107" s="145" t="s">
        <v>88</v>
      </c>
      <c r="AY107" s="18" t="s">
        <v>311</v>
      </c>
      <c r="BE107" s="146">
        <f t="shared" si="14"/>
        <v>0</v>
      </c>
      <c r="BF107" s="146">
        <f t="shared" si="15"/>
        <v>0</v>
      </c>
      <c r="BG107" s="146">
        <f t="shared" si="16"/>
        <v>0</v>
      </c>
      <c r="BH107" s="146">
        <f t="shared" si="17"/>
        <v>0</v>
      </c>
      <c r="BI107" s="146">
        <f t="shared" si="18"/>
        <v>0</v>
      </c>
      <c r="BJ107" s="18" t="s">
        <v>88</v>
      </c>
      <c r="BK107" s="146">
        <f t="shared" si="19"/>
        <v>0</v>
      </c>
      <c r="BL107" s="18" t="s">
        <v>318</v>
      </c>
      <c r="BM107" s="145" t="s">
        <v>599</v>
      </c>
    </row>
    <row r="108" spans="2:65" s="1" customFormat="1" ht="16.5" customHeight="1" x14ac:dyDescent="0.2">
      <c r="B108" s="34"/>
      <c r="C108" s="134" t="s">
        <v>462</v>
      </c>
      <c r="D108" s="134" t="s">
        <v>313</v>
      </c>
      <c r="E108" s="135" t="s">
        <v>10294</v>
      </c>
      <c r="F108" s="136" t="s">
        <v>7618</v>
      </c>
      <c r="G108" s="137" t="s">
        <v>379</v>
      </c>
      <c r="H108" s="138">
        <v>510</v>
      </c>
      <c r="I108" s="139"/>
      <c r="J108" s="140">
        <f t="shared" si="10"/>
        <v>0</v>
      </c>
      <c r="K108" s="136" t="s">
        <v>43</v>
      </c>
      <c r="L108" s="34"/>
      <c r="M108" s="141" t="s">
        <v>43</v>
      </c>
      <c r="N108" s="142" t="s">
        <v>52</v>
      </c>
      <c r="P108" s="143">
        <f t="shared" si="11"/>
        <v>0</v>
      </c>
      <c r="Q108" s="143">
        <v>0</v>
      </c>
      <c r="R108" s="143">
        <f t="shared" si="12"/>
        <v>0</v>
      </c>
      <c r="S108" s="143">
        <v>0</v>
      </c>
      <c r="T108" s="144">
        <f t="shared" si="13"/>
        <v>0</v>
      </c>
      <c r="AR108" s="145" t="s">
        <v>318</v>
      </c>
      <c r="AT108" s="145" t="s">
        <v>313</v>
      </c>
      <c r="AU108" s="145" t="s">
        <v>88</v>
      </c>
      <c r="AY108" s="18" t="s">
        <v>311</v>
      </c>
      <c r="BE108" s="146">
        <f t="shared" si="14"/>
        <v>0</v>
      </c>
      <c r="BF108" s="146">
        <f t="shared" si="15"/>
        <v>0</v>
      </c>
      <c r="BG108" s="146">
        <f t="shared" si="16"/>
        <v>0</v>
      </c>
      <c r="BH108" s="146">
        <f t="shared" si="17"/>
        <v>0</v>
      </c>
      <c r="BI108" s="146">
        <f t="shared" si="18"/>
        <v>0</v>
      </c>
      <c r="BJ108" s="18" t="s">
        <v>88</v>
      </c>
      <c r="BK108" s="146">
        <f t="shared" si="19"/>
        <v>0</v>
      </c>
      <c r="BL108" s="18" t="s">
        <v>318</v>
      </c>
      <c r="BM108" s="145" t="s">
        <v>611</v>
      </c>
    </row>
    <row r="109" spans="2:65" s="1" customFormat="1" ht="16.5" customHeight="1" x14ac:dyDescent="0.2">
      <c r="B109" s="34"/>
      <c r="C109" s="134" t="s">
        <v>476</v>
      </c>
      <c r="D109" s="134" t="s">
        <v>313</v>
      </c>
      <c r="E109" s="135" t="s">
        <v>10295</v>
      </c>
      <c r="F109" s="136" t="s">
        <v>10296</v>
      </c>
      <c r="G109" s="137" t="s">
        <v>379</v>
      </c>
      <c r="H109" s="138">
        <v>200</v>
      </c>
      <c r="I109" s="139"/>
      <c r="J109" s="140">
        <f t="shared" si="10"/>
        <v>0</v>
      </c>
      <c r="K109" s="136" t="s">
        <v>43</v>
      </c>
      <c r="L109" s="34"/>
      <c r="M109" s="141" t="s">
        <v>43</v>
      </c>
      <c r="N109" s="142" t="s">
        <v>52</v>
      </c>
      <c r="P109" s="143">
        <f t="shared" si="11"/>
        <v>0</v>
      </c>
      <c r="Q109" s="143">
        <v>0</v>
      </c>
      <c r="R109" s="143">
        <f t="shared" si="12"/>
        <v>0</v>
      </c>
      <c r="S109" s="143">
        <v>0</v>
      </c>
      <c r="T109" s="144">
        <f t="shared" si="13"/>
        <v>0</v>
      </c>
      <c r="AR109" s="145" t="s">
        <v>318</v>
      </c>
      <c r="AT109" s="145" t="s">
        <v>313</v>
      </c>
      <c r="AU109" s="145" t="s">
        <v>88</v>
      </c>
      <c r="AY109" s="18" t="s">
        <v>311</v>
      </c>
      <c r="BE109" s="146">
        <f t="shared" si="14"/>
        <v>0</v>
      </c>
      <c r="BF109" s="146">
        <f t="shared" si="15"/>
        <v>0</v>
      </c>
      <c r="BG109" s="146">
        <f t="shared" si="16"/>
        <v>0</v>
      </c>
      <c r="BH109" s="146">
        <f t="shared" si="17"/>
        <v>0</v>
      </c>
      <c r="BI109" s="146">
        <f t="shared" si="18"/>
        <v>0</v>
      </c>
      <c r="BJ109" s="18" t="s">
        <v>88</v>
      </c>
      <c r="BK109" s="146">
        <f t="shared" si="19"/>
        <v>0</v>
      </c>
      <c r="BL109" s="18" t="s">
        <v>318</v>
      </c>
      <c r="BM109" s="145" t="s">
        <v>622</v>
      </c>
    </row>
    <row r="110" spans="2:65" s="1" customFormat="1" ht="16.5" customHeight="1" x14ac:dyDescent="0.2">
      <c r="B110" s="34"/>
      <c r="C110" s="134" t="s">
        <v>481</v>
      </c>
      <c r="D110" s="134" t="s">
        <v>313</v>
      </c>
      <c r="E110" s="135" t="s">
        <v>10297</v>
      </c>
      <c r="F110" s="136" t="s">
        <v>10298</v>
      </c>
      <c r="G110" s="137" t="s">
        <v>379</v>
      </c>
      <c r="H110" s="138">
        <v>700</v>
      </c>
      <c r="I110" s="139"/>
      <c r="J110" s="140">
        <f t="shared" si="10"/>
        <v>0</v>
      </c>
      <c r="K110" s="136" t="s">
        <v>43</v>
      </c>
      <c r="L110" s="34"/>
      <c r="M110" s="141" t="s">
        <v>43</v>
      </c>
      <c r="N110" s="142" t="s">
        <v>52</v>
      </c>
      <c r="P110" s="143">
        <f t="shared" si="11"/>
        <v>0</v>
      </c>
      <c r="Q110" s="143">
        <v>0</v>
      </c>
      <c r="R110" s="143">
        <f t="shared" si="12"/>
        <v>0</v>
      </c>
      <c r="S110" s="143">
        <v>0</v>
      </c>
      <c r="T110" s="144">
        <f t="shared" si="13"/>
        <v>0</v>
      </c>
      <c r="AR110" s="145" t="s">
        <v>318</v>
      </c>
      <c r="AT110" s="145" t="s">
        <v>313</v>
      </c>
      <c r="AU110" s="145" t="s">
        <v>88</v>
      </c>
      <c r="AY110" s="18" t="s">
        <v>311</v>
      </c>
      <c r="BE110" s="146">
        <f t="shared" si="14"/>
        <v>0</v>
      </c>
      <c r="BF110" s="146">
        <f t="shared" si="15"/>
        <v>0</v>
      </c>
      <c r="BG110" s="146">
        <f t="shared" si="16"/>
        <v>0</v>
      </c>
      <c r="BH110" s="146">
        <f t="shared" si="17"/>
        <v>0</v>
      </c>
      <c r="BI110" s="146">
        <f t="shared" si="18"/>
        <v>0</v>
      </c>
      <c r="BJ110" s="18" t="s">
        <v>88</v>
      </c>
      <c r="BK110" s="146">
        <f t="shared" si="19"/>
        <v>0</v>
      </c>
      <c r="BL110" s="18" t="s">
        <v>318</v>
      </c>
      <c r="BM110" s="145" t="s">
        <v>633</v>
      </c>
    </row>
    <row r="111" spans="2:65" s="1" customFormat="1" ht="16.5" customHeight="1" x14ac:dyDescent="0.2">
      <c r="B111" s="34"/>
      <c r="C111" s="134" t="s">
        <v>490</v>
      </c>
      <c r="D111" s="134" t="s">
        <v>313</v>
      </c>
      <c r="E111" s="135" t="s">
        <v>7615</v>
      </c>
      <c r="F111" s="136" t="s">
        <v>7616</v>
      </c>
      <c r="G111" s="137" t="s">
        <v>379</v>
      </c>
      <c r="H111" s="138">
        <v>200</v>
      </c>
      <c r="I111" s="139"/>
      <c r="J111" s="140">
        <f t="shared" si="10"/>
        <v>0</v>
      </c>
      <c r="K111" s="136" t="s">
        <v>43</v>
      </c>
      <c r="L111" s="34"/>
      <c r="M111" s="141" t="s">
        <v>43</v>
      </c>
      <c r="N111" s="142" t="s">
        <v>52</v>
      </c>
      <c r="P111" s="143">
        <f t="shared" si="11"/>
        <v>0</v>
      </c>
      <c r="Q111" s="143">
        <v>0</v>
      </c>
      <c r="R111" s="143">
        <f t="shared" si="12"/>
        <v>0</v>
      </c>
      <c r="S111" s="143">
        <v>0</v>
      </c>
      <c r="T111" s="144">
        <f t="shared" si="13"/>
        <v>0</v>
      </c>
      <c r="AR111" s="145" t="s">
        <v>318</v>
      </c>
      <c r="AT111" s="145" t="s">
        <v>313</v>
      </c>
      <c r="AU111" s="145" t="s">
        <v>88</v>
      </c>
      <c r="AY111" s="18" t="s">
        <v>311</v>
      </c>
      <c r="BE111" s="146">
        <f t="shared" si="14"/>
        <v>0</v>
      </c>
      <c r="BF111" s="146">
        <f t="shared" si="15"/>
        <v>0</v>
      </c>
      <c r="BG111" s="146">
        <f t="shared" si="16"/>
        <v>0</v>
      </c>
      <c r="BH111" s="146">
        <f t="shared" si="17"/>
        <v>0</v>
      </c>
      <c r="BI111" s="146">
        <f t="shared" si="18"/>
        <v>0</v>
      </c>
      <c r="BJ111" s="18" t="s">
        <v>88</v>
      </c>
      <c r="BK111" s="146">
        <f t="shared" si="19"/>
        <v>0</v>
      </c>
      <c r="BL111" s="18" t="s">
        <v>318</v>
      </c>
      <c r="BM111" s="145" t="s">
        <v>645</v>
      </c>
    </row>
    <row r="112" spans="2:65" s="1" customFormat="1" ht="16.5" customHeight="1" x14ac:dyDescent="0.2">
      <c r="B112" s="34"/>
      <c r="C112" s="134" t="s">
        <v>495</v>
      </c>
      <c r="D112" s="134" t="s">
        <v>313</v>
      </c>
      <c r="E112" s="135" t="s">
        <v>10299</v>
      </c>
      <c r="F112" s="136" t="s">
        <v>10300</v>
      </c>
      <c r="G112" s="137" t="s">
        <v>379</v>
      </c>
      <c r="H112" s="138">
        <v>400</v>
      </c>
      <c r="I112" s="139"/>
      <c r="J112" s="140">
        <f t="shared" si="10"/>
        <v>0</v>
      </c>
      <c r="K112" s="136" t="s">
        <v>43</v>
      </c>
      <c r="L112" s="34"/>
      <c r="M112" s="141" t="s">
        <v>43</v>
      </c>
      <c r="N112" s="142" t="s">
        <v>52</v>
      </c>
      <c r="P112" s="143">
        <f t="shared" si="11"/>
        <v>0</v>
      </c>
      <c r="Q112" s="143">
        <v>0</v>
      </c>
      <c r="R112" s="143">
        <f t="shared" si="12"/>
        <v>0</v>
      </c>
      <c r="S112" s="143">
        <v>0</v>
      </c>
      <c r="T112" s="144">
        <f t="shared" si="13"/>
        <v>0</v>
      </c>
      <c r="AR112" s="145" t="s">
        <v>318</v>
      </c>
      <c r="AT112" s="145" t="s">
        <v>313</v>
      </c>
      <c r="AU112" s="145" t="s">
        <v>88</v>
      </c>
      <c r="AY112" s="18" t="s">
        <v>311</v>
      </c>
      <c r="BE112" s="146">
        <f t="shared" si="14"/>
        <v>0</v>
      </c>
      <c r="BF112" s="146">
        <f t="shared" si="15"/>
        <v>0</v>
      </c>
      <c r="BG112" s="146">
        <f t="shared" si="16"/>
        <v>0</v>
      </c>
      <c r="BH112" s="146">
        <f t="shared" si="17"/>
        <v>0</v>
      </c>
      <c r="BI112" s="146">
        <f t="shared" si="18"/>
        <v>0</v>
      </c>
      <c r="BJ112" s="18" t="s">
        <v>88</v>
      </c>
      <c r="BK112" s="146">
        <f t="shared" si="19"/>
        <v>0</v>
      </c>
      <c r="BL112" s="18" t="s">
        <v>318</v>
      </c>
      <c r="BM112" s="145" t="s">
        <v>657</v>
      </c>
    </row>
    <row r="113" spans="2:65" s="1" customFormat="1" ht="16.5" customHeight="1" x14ac:dyDescent="0.2">
      <c r="B113" s="34"/>
      <c r="C113" s="134" t="s">
        <v>502</v>
      </c>
      <c r="D113" s="134" t="s">
        <v>313</v>
      </c>
      <c r="E113" s="135" t="s">
        <v>7376</v>
      </c>
      <c r="F113" s="136" t="s">
        <v>7377</v>
      </c>
      <c r="G113" s="137" t="s">
        <v>379</v>
      </c>
      <c r="H113" s="138">
        <v>100</v>
      </c>
      <c r="I113" s="139"/>
      <c r="J113" s="140">
        <f t="shared" si="10"/>
        <v>0</v>
      </c>
      <c r="K113" s="136" t="s">
        <v>43</v>
      </c>
      <c r="L113" s="34"/>
      <c r="M113" s="141" t="s">
        <v>43</v>
      </c>
      <c r="N113" s="142" t="s">
        <v>52</v>
      </c>
      <c r="P113" s="143">
        <f t="shared" si="11"/>
        <v>0</v>
      </c>
      <c r="Q113" s="143">
        <v>0</v>
      </c>
      <c r="R113" s="143">
        <f t="shared" si="12"/>
        <v>0</v>
      </c>
      <c r="S113" s="143">
        <v>0</v>
      </c>
      <c r="T113" s="144">
        <f t="shared" si="13"/>
        <v>0</v>
      </c>
      <c r="AR113" s="145" t="s">
        <v>318</v>
      </c>
      <c r="AT113" s="145" t="s">
        <v>313</v>
      </c>
      <c r="AU113" s="145" t="s">
        <v>88</v>
      </c>
      <c r="AY113" s="18" t="s">
        <v>311</v>
      </c>
      <c r="BE113" s="146">
        <f t="shared" si="14"/>
        <v>0</v>
      </c>
      <c r="BF113" s="146">
        <f t="shared" si="15"/>
        <v>0</v>
      </c>
      <c r="BG113" s="146">
        <f t="shared" si="16"/>
        <v>0</v>
      </c>
      <c r="BH113" s="146">
        <f t="shared" si="17"/>
        <v>0</v>
      </c>
      <c r="BI113" s="146">
        <f t="shared" si="18"/>
        <v>0</v>
      </c>
      <c r="BJ113" s="18" t="s">
        <v>88</v>
      </c>
      <c r="BK113" s="146">
        <f t="shared" si="19"/>
        <v>0</v>
      </c>
      <c r="BL113" s="18" t="s">
        <v>318</v>
      </c>
      <c r="BM113" s="145" t="s">
        <v>672</v>
      </c>
    </row>
    <row r="114" spans="2:65" s="1" customFormat="1" ht="16.5" customHeight="1" x14ac:dyDescent="0.2">
      <c r="B114" s="34"/>
      <c r="C114" s="134" t="s">
        <v>510</v>
      </c>
      <c r="D114" s="134" t="s">
        <v>313</v>
      </c>
      <c r="E114" s="135" t="s">
        <v>7378</v>
      </c>
      <c r="F114" s="136" t="s">
        <v>7379</v>
      </c>
      <c r="G114" s="137" t="s">
        <v>379</v>
      </c>
      <c r="H114" s="138">
        <v>3000</v>
      </c>
      <c r="I114" s="139"/>
      <c r="J114" s="140">
        <f t="shared" si="10"/>
        <v>0</v>
      </c>
      <c r="K114" s="136" t="s">
        <v>43</v>
      </c>
      <c r="L114" s="34"/>
      <c r="M114" s="141" t="s">
        <v>43</v>
      </c>
      <c r="N114" s="142" t="s">
        <v>52</v>
      </c>
      <c r="P114" s="143">
        <f t="shared" si="11"/>
        <v>0</v>
      </c>
      <c r="Q114" s="143">
        <v>0</v>
      </c>
      <c r="R114" s="143">
        <f t="shared" si="12"/>
        <v>0</v>
      </c>
      <c r="S114" s="143">
        <v>0</v>
      </c>
      <c r="T114" s="144">
        <f t="shared" si="13"/>
        <v>0</v>
      </c>
      <c r="AR114" s="145" t="s">
        <v>318</v>
      </c>
      <c r="AT114" s="145" t="s">
        <v>313</v>
      </c>
      <c r="AU114" s="145" t="s">
        <v>88</v>
      </c>
      <c r="AY114" s="18" t="s">
        <v>311</v>
      </c>
      <c r="BE114" s="146">
        <f t="shared" si="14"/>
        <v>0</v>
      </c>
      <c r="BF114" s="146">
        <f t="shared" si="15"/>
        <v>0</v>
      </c>
      <c r="BG114" s="146">
        <f t="shared" si="16"/>
        <v>0</v>
      </c>
      <c r="BH114" s="146">
        <f t="shared" si="17"/>
        <v>0</v>
      </c>
      <c r="BI114" s="146">
        <f t="shared" si="18"/>
        <v>0</v>
      </c>
      <c r="BJ114" s="18" t="s">
        <v>88</v>
      </c>
      <c r="BK114" s="146">
        <f t="shared" si="19"/>
        <v>0</v>
      </c>
      <c r="BL114" s="18" t="s">
        <v>318</v>
      </c>
      <c r="BM114" s="145" t="s">
        <v>686</v>
      </c>
    </row>
    <row r="115" spans="2:65" s="1" customFormat="1" ht="16.5" customHeight="1" x14ac:dyDescent="0.2">
      <c r="B115" s="34"/>
      <c r="C115" s="134" t="s">
        <v>518</v>
      </c>
      <c r="D115" s="134" t="s">
        <v>313</v>
      </c>
      <c r="E115" s="135" t="s">
        <v>10301</v>
      </c>
      <c r="F115" s="136" t="s">
        <v>10302</v>
      </c>
      <c r="G115" s="137" t="s">
        <v>379</v>
      </c>
      <c r="H115" s="138">
        <v>70</v>
      </c>
      <c r="I115" s="139"/>
      <c r="J115" s="140">
        <f t="shared" si="10"/>
        <v>0</v>
      </c>
      <c r="K115" s="136" t="s">
        <v>43</v>
      </c>
      <c r="L115" s="34"/>
      <c r="M115" s="141" t="s">
        <v>43</v>
      </c>
      <c r="N115" s="142" t="s">
        <v>52</v>
      </c>
      <c r="P115" s="143">
        <f t="shared" si="11"/>
        <v>0</v>
      </c>
      <c r="Q115" s="143">
        <v>0</v>
      </c>
      <c r="R115" s="143">
        <f t="shared" si="12"/>
        <v>0</v>
      </c>
      <c r="S115" s="143">
        <v>0</v>
      </c>
      <c r="T115" s="144">
        <f t="shared" si="13"/>
        <v>0</v>
      </c>
      <c r="AR115" s="145" t="s">
        <v>318</v>
      </c>
      <c r="AT115" s="145" t="s">
        <v>313</v>
      </c>
      <c r="AU115" s="145" t="s">
        <v>88</v>
      </c>
      <c r="AY115" s="18" t="s">
        <v>311</v>
      </c>
      <c r="BE115" s="146">
        <f t="shared" si="14"/>
        <v>0</v>
      </c>
      <c r="BF115" s="146">
        <f t="shared" si="15"/>
        <v>0</v>
      </c>
      <c r="BG115" s="146">
        <f t="shared" si="16"/>
        <v>0</v>
      </c>
      <c r="BH115" s="146">
        <f t="shared" si="17"/>
        <v>0</v>
      </c>
      <c r="BI115" s="146">
        <f t="shared" si="18"/>
        <v>0</v>
      </c>
      <c r="BJ115" s="18" t="s">
        <v>88</v>
      </c>
      <c r="BK115" s="146">
        <f t="shared" si="19"/>
        <v>0</v>
      </c>
      <c r="BL115" s="18" t="s">
        <v>318</v>
      </c>
      <c r="BM115" s="145" t="s">
        <v>698</v>
      </c>
    </row>
    <row r="116" spans="2:65" s="1" customFormat="1" ht="16.5" customHeight="1" x14ac:dyDescent="0.2">
      <c r="B116" s="34"/>
      <c r="C116" s="134" t="s">
        <v>523</v>
      </c>
      <c r="D116" s="134" t="s">
        <v>313</v>
      </c>
      <c r="E116" s="135" t="s">
        <v>10303</v>
      </c>
      <c r="F116" s="136" t="s">
        <v>10304</v>
      </c>
      <c r="G116" s="137" t="s">
        <v>379</v>
      </c>
      <c r="H116" s="138">
        <v>70</v>
      </c>
      <c r="I116" s="139"/>
      <c r="J116" s="140">
        <f t="shared" si="10"/>
        <v>0</v>
      </c>
      <c r="K116" s="136" t="s">
        <v>43</v>
      </c>
      <c r="L116" s="34"/>
      <c r="M116" s="141" t="s">
        <v>43</v>
      </c>
      <c r="N116" s="142" t="s">
        <v>52</v>
      </c>
      <c r="P116" s="143">
        <f t="shared" si="11"/>
        <v>0</v>
      </c>
      <c r="Q116" s="143">
        <v>0</v>
      </c>
      <c r="R116" s="143">
        <f t="shared" si="12"/>
        <v>0</v>
      </c>
      <c r="S116" s="143">
        <v>0</v>
      </c>
      <c r="T116" s="144">
        <f t="shared" si="13"/>
        <v>0</v>
      </c>
      <c r="AR116" s="145" t="s">
        <v>318</v>
      </c>
      <c r="AT116" s="145" t="s">
        <v>313</v>
      </c>
      <c r="AU116" s="145" t="s">
        <v>88</v>
      </c>
      <c r="AY116" s="18" t="s">
        <v>311</v>
      </c>
      <c r="BE116" s="146">
        <f t="shared" si="14"/>
        <v>0</v>
      </c>
      <c r="BF116" s="146">
        <f t="shared" si="15"/>
        <v>0</v>
      </c>
      <c r="BG116" s="146">
        <f t="shared" si="16"/>
        <v>0</v>
      </c>
      <c r="BH116" s="146">
        <f t="shared" si="17"/>
        <v>0</v>
      </c>
      <c r="BI116" s="146">
        <f t="shared" si="18"/>
        <v>0</v>
      </c>
      <c r="BJ116" s="18" t="s">
        <v>88</v>
      </c>
      <c r="BK116" s="146">
        <f t="shared" si="19"/>
        <v>0</v>
      </c>
      <c r="BL116" s="18" t="s">
        <v>318</v>
      </c>
      <c r="BM116" s="145" t="s">
        <v>709</v>
      </c>
    </row>
    <row r="117" spans="2:65" s="1" customFormat="1" ht="16.5" customHeight="1" x14ac:dyDescent="0.2">
      <c r="B117" s="34"/>
      <c r="C117" s="134" t="s">
        <v>528</v>
      </c>
      <c r="D117" s="134" t="s">
        <v>313</v>
      </c>
      <c r="E117" s="135" t="s">
        <v>10305</v>
      </c>
      <c r="F117" s="136" t="s">
        <v>10306</v>
      </c>
      <c r="G117" s="137" t="s">
        <v>379</v>
      </c>
      <c r="H117" s="138">
        <v>70</v>
      </c>
      <c r="I117" s="139"/>
      <c r="J117" s="140">
        <f t="shared" si="10"/>
        <v>0</v>
      </c>
      <c r="K117" s="136" t="s">
        <v>43</v>
      </c>
      <c r="L117" s="34"/>
      <c r="M117" s="141" t="s">
        <v>43</v>
      </c>
      <c r="N117" s="142" t="s">
        <v>52</v>
      </c>
      <c r="P117" s="143">
        <f t="shared" si="11"/>
        <v>0</v>
      </c>
      <c r="Q117" s="143">
        <v>0</v>
      </c>
      <c r="R117" s="143">
        <f t="shared" si="12"/>
        <v>0</v>
      </c>
      <c r="S117" s="143">
        <v>0</v>
      </c>
      <c r="T117" s="144">
        <f t="shared" si="13"/>
        <v>0</v>
      </c>
      <c r="AR117" s="145" t="s">
        <v>318</v>
      </c>
      <c r="AT117" s="145" t="s">
        <v>313</v>
      </c>
      <c r="AU117" s="145" t="s">
        <v>88</v>
      </c>
      <c r="AY117" s="18" t="s">
        <v>311</v>
      </c>
      <c r="BE117" s="146">
        <f t="shared" si="14"/>
        <v>0</v>
      </c>
      <c r="BF117" s="146">
        <f t="shared" si="15"/>
        <v>0</v>
      </c>
      <c r="BG117" s="146">
        <f t="shared" si="16"/>
        <v>0</v>
      </c>
      <c r="BH117" s="146">
        <f t="shared" si="17"/>
        <v>0</v>
      </c>
      <c r="BI117" s="146">
        <f t="shared" si="18"/>
        <v>0</v>
      </c>
      <c r="BJ117" s="18" t="s">
        <v>88</v>
      </c>
      <c r="BK117" s="146">
        <f t="shared" si="19"/>
        <v>0</v>
      </c>
      <c r="BL117" s="18" t="s">
        <v>318</v>
      </c>
      <c r="BM117" s="145" t="s">
        <v>720</v>
      </c>
    </row>
    <row r="118" spans="2:65" s="1" customFormat="1" ht="16.5" customHeight="1" x14ac:dyDescent="0.2">
      <c r="B118" s="34"/>
      <c r="C118" s="134" t="s">
        <v>533</v>
      </c>
      <c r="D118" s="134" t="s">
        <v>313</v>
      </c>
      <c r="E118" s="135" t="s">
        <v>10307</v>
      </c>
      <c r="F118" s="136" t="s">
        <v>10308</v>
      </c>
      <c r="G118" s="137" t="s">
        <v>379</v>
      </c>
      <c r="H118" s="138">
        <v>50</v>
      </c>
      <c r="I118" s="139"/>
      <c r="J118" s="140">
        <f t="shared" si="10"/>
        <v>0</v>
      </c>
      <c r="K118" s="136" t="s">
        <v>43</v>
      </c>
      <c r="L118" s="34"/>
      <c r="M118" s="141" t="s">
        <v>43</v>
      </c>
      <c r="N118" s="142" t="s">
        <v>52</v>
      </c>
      <c r="P118" s="143">
        <f t="shared" si="11"/>
        <v>0</v>
      </c>
      <c r="Q118" s="143">
        <v>0</v>
      </c>
      <c r="R118" s="143">
        <f t="shared" si="12"/>
        <v>0</v>
      </c>
      <c r="S118" s="143">
        <v>0</v>
      </c>
      <c r="T118" s="144">
        <f t="shared" si="13"/>
        <v>0</v>
      </c>
      <c r="AR118" s="145" t="s">
        <v>318</v>
      </c>
      <c r="AT118" s="145" t="s">
        <v>313</v>
      </c>
      <c r="AU118" s="145" t="s">
        <v>88</v>
      </c>
      <c r="AY118" s="18" t="s">
        <v>311</v>
      </c>
      <c r="BE118" s="146">
        <f t="shared" si="14"/>
        <v>0</v>
      </c>
      <c r="BF118" s="146">
        <f t="shared" si="15"/>
        <v>0</v>
      </c>
      <c r="BG118" s="146">
        <f t="shared" si="16"/>
        <v>0</v>
      </c>
      <c r="BH118" s="146">
        <f t="shared" si="17"/>
        <v>0</v>
      </c>
      <c r="BI118" s="146">
        <f t="shared" si="18"/>
        <v>0</v>
      </c>
      <c r="BJ118" s="18" t="s">
        <v>88</v>
      </c>
      <c r="BK118" s="146">
        <f t="shared" si="19"/>
        <v>0</v>
      </c>
      <c r="BL118" s="18" t="s">
        <v>318</v>
      </c>
      <c r="BM118" s="145" t="s">
        <v>732</v>
      </c>
    </row>
    <row r="119" spans="2:65" s="1" customFormat="1" ht="16.5" customHeight="1" x14ac:dyDescent="0.2">
      <c r="B119" s="34"/>
      <c r="C119" s="134" t="s">
        <v>539</v>
      </c>
      <c r="D119" s="134" t="s">
        <v>313</v>
      </c>
      <c r="E119" s="135" t="s">
        <v>10309</v>
      </c>
      <c r="F119" s="136" t="s">
        <v>10310</v>
      </c>
      <c r="G119" s="137" t="s">
        <v>379</v>
      </c>
      <c r="H119" s="138">
        <v>215</v>
      </c>
      <c r="I119" s="139"/>
      <c r="J119" s="140">
        <f t="shared" si="10"/>
        <v>0</v>
      </c>
      <c r="K119" s="136" t="s">
        <v>43</v>
      </c>
      <c r="L119" s="34"/>
      <c r="M119" s="141" t="s">
        <v>43</v>
      </c>
      <c r="N119" s="142" t="s">
        <v>52</v>
      </c>
      <c r="P119" s="143">
        <f t="shared" si="11"/>
        <v>0</v>
      </c>
      <c r="Q119" s="143">
        <v>0</v>
      </c>
      <c r="R119" s="143">
        <f t="shared" si="12"/>
        <v>0</v>
      </c>
      <c r="S119" s="143">
        <v>0</v>
      </c>
      <c r="T119" s="144">
        <f t="shared" si="13"/>
        <v>0</v>
      </c>
      <c r="AR119" s="145" t="s">
        <v>318</v>
      </c>
      <c r="AT119" s="145" t="s">
        <v>313</v>
      </c>
      <c r="AU119" s="145" t="s">
        <v>88</v>
      </c>
      <c r="AY119" s="18" t="s">
        <v>311</v>
      </c>
      <c r="BE119" s="146">
        <f t="shared" si="14"/>
        <v>0</v>
      </c>
      <c r="BF119" s="146">
        <f t="shared" si="15"/>
        <v>0</v>
      </c>
      <c r="BG119" s="146">
        <f t="shared" si="16"/>
        <v>0</v>
      </c>
      <c r="BH119" s="146">
        <f t="shared" si="17"/>
        <v>0</v>
      </c>
      <c r="BI119" s="146">
        <f t="shared" si="18"/>
        <v>0</v>
      </c>
      <c r="BJ119" s="18" t="s">
        <v>88</v>
      </c>
      <c r="BK119" s="146">
        <f t="shared" si="19"/>
        <v>0</v>
      </c>
      <c r="BL119" s="18" t="s">
        <v>318</v>
      </c>
      <c r="BM119" s="145" t="s">
        <v>743</v>
      </c>
    </row>
    <row r="120" spans="2:65" s="1" customFormat="1" ht="16.5" customHeight="1" x14ac:dyDescent="0.2">
      <c r="B120" s="34"/>
      <c r="C120" s="134" t="s">
        <v>545</v>
      </c>
      <c r="D120" s="134" t="s">
        <v>313</v>
      </c>
      <c r="E120" s="135" t="s">
        <v>10311</v>
      </c>
      <c r="F120" s="136" t="s">
        <v>10312</v>
      </c>
      <c r="G120" s="137" t="s">
        <v>379</v>
      </c>
      <c r="H120" s="138">
        <v>290</v>
      </c>
      <c r="I120" s="139"/>
      <c r="J120" s="140">
        <f t="shared" si="10"/>
        <v>0</v>
      </c>
      <c r="K120" s="136" t="s">
        <v>43</v>
      </c>
      <c r="L120" s="34"/>
      <c r="M120" s="141" t="s">
        <v>43</v>
      </c>
      <c r="N120" s="142" t="s">
        <v>52</v>
      </c>
      <c r="P120" s="143">
        <f t="shared" si="11"/>
        <v>0</v>
      </c>
      <c r="Q120" s="143">
        <v>0</v>
      </c>
      <c r="R120" s="143">
        <f t="shared" si="12"/>
        <v>0</v>
      </c>
      <c r="S120" s="143">
        <v>0</v>
      </c>
      <c r="T120" s="144">
        <f t="shared" si="13"/>
        <v>0</v>
      </c>
      <c r="AR120" s="145" t="s">
        <v>318</v>
      </c>
      <c r="AT120" s="145" t="s">
        <v>313</v>
      </c>
      <c r="AU120" s="145" t="s">
        <v>88</v>
      </c>
      <c r="AY120" s="18" t="s">
        <v>311</v>
      </c>
      <c r="BE120" s="146">
        <f t="shared" si="14"/>
        <v>0</v>
      </c>
      <c r="BF120" s="146">
        <f t="shared" si="15"/>
        <v>0</v>
      </c>
      <c r="BG120" s="146">
        <f t="shared" si="16"/>
        <v>0</v>
      </c>
      <c r="BH120" s="146">
        <f t="shared" si="17"/>
        <v>0</v>
      </c>
      <c r="BI120" s="146">
        <f t="shared" si="18"/>
        <v>0</v>
      </c>
      <c r="BJ120" s="18" t="s">
        <v>88</v>
      </c>
      <c r="BK120" s="146">
        <f t="shared" si="19"/>
        <v>0</v>
      </c>
      <c r="BL120" s="18" t="s">
        <v>318</v>
      </c>
      <c r="BM120" s="145" t="s">
        <v>758</v>
      </c>
    </row>
    <row r="121" spans="2:65" s="1" customFormat="1" ht="16.5" customHeight="1" x14ac:dyDescent="0.2">
      <c r="B121" s="34"/>
      <c r="C121" s="134" t="s">
        <v>551</v>
      </c>
      <c r="D121" s="134" t="s">
        <v>313</v>
      </c>
      <c r="E121" s="135" t="s">
        <v>10313</v>
      </c>
      <c r="F121" s="136" t="s">
        <v>7629</v>
      </c>
      <c r="G121" s="137" t="s">
        <v>379</v>
      </c>
      <c r="H121" s="138">
        <v>300</v>
      </c>
      <c r="I121" s="139"/>
      <c r="J121" s="140">
        <f t="shared" si="10"/>
        <v>0</v>
      </c>
      <c r="K121" s="136" t="s">
        <v>43</v>
      </c>
      <c r="L121" s="34"/>
      <c r="M121" s="141" t="s">
        <v>43</v>
      </c>
      <c r="N121" s="142" t="s">
        <v>52</v>
      </c>
      <c r="P121" s="143">
        <f t="shared" si="11"/>
        <v>0</v>
      </c>
      <c r="Q121" s="143">
        <v>0</v>
      </c>
      <c r="R121" s="143">
        <f t="shared" si="12"/>
        <v>0</v>
      </c>
      <c r="S121" s="143">
        <v>0</v>
      </c>
      <c r="T121" s="144">
        <f t="shared" si="13"/>
        <v>0</v>
      </c>
      <c r="AR121" s="145" t="s">
        <v>318</v>
      </c>
      <c r="AT121" s="145" t="s">
        <v>313</v>
      </c>
      <c r="AU121" s="145" t="s">
        <v>88</v>
      </c>
      <c r="AY121" s="18" t="s">
        <v>311</v>
      </c>
      <c r="BE121" s="146">
        <f t="shared" si="14"/>
        <v>0</v>
      </c>
      <c r="BF121" s="146">
        <f t="shared" si="15"/>
        <v>0</v>
      </c>
      <c r="BG121" s="146">
        <f t="shared" si="16"/>
        <v>0</v>
      </c>
      <c r="BH121" s="146">
        <f t="shared" si="17"/>
        <v>0</v>
      </c>
      <c r="BI121" s="146">
        <f t="shared" si="18"/>
        <v>0</v>
      </c>
      <c r="BJ121" s="18" t="s">
        <v>88</v>
      </c>
      <c r="BK121" s="146">
        <f t="shared" si="19"/>
        <v>0</v>
      </c>
      <c r="BL121" s="18" t="s">
        <v>318</v>
      </c>
      <c r="BM121" s="145" t="s">
        <v>776</v>
      </c>
    </row>
    <row r="122" spans="2:65" s="1" customFormat="1" ht="16.5" customHeight="1" x14ac:dyDescent="0.2">
      <c r="B122" s="34"/>
      <c r="C122" s="134" t="s">
        <v>557</v>
      </c>
      <c r="D122" s="134" t="s">
        <v>313</v>
      </c>
      <c r="E122" s="135" t="s">
        <v>10314</v>
      </c>
      <c r="F122" s="136" t="s">
        <v>10315</v>
      </c>
      <c r="G122" s="137" t="s">
        <v>379</v>
      </c>
      <c r="H122" s="138">
        <v>2000</v>
      </c>
      <c r="I122" s="139"/>
      <c r="J122" s="140">
        <f t="shared" si="10"/>
        <v>0</v>
      </c>
      <c r="K122" s="136" t="s">
        <v>43</v>
      </c>
      <c r="L122" s="34"/>
      <c r="M122" s="141" t="s">
        <v>43</v>
      </c>
      <c r="N122" s="142" t="s">
        <v>52</v>
      </c>
      <c r="P122" s="143">
        <f t="shared" si="11"/>
        <v>0</v>
      </c>
      <c r="Q122" s="143">
        <v>0</v>
      </c>
      <c r="R122" s="143">
        <f t="shared" si="12"/>
        <v>0</v>
      </c>
      <c r="S122" s="143">
        <v>0</v>
      </c>
      <c r="T122" s="144">
        <f t="shared" si="13"/>
        <v>0</v>
      </c>
      <c r="AR122" s="145" t="s">
        <v>318</v>
      </c>
      <c r="AT122" s="145" t="s">
        <v>313</v>
      </c>
      <c r="AU122" s="145" t="s">
        <v>88</v>
      </c>
      <c r="AY122" s="18" t="s">
        <v>311</v>
      </c>
      <c r="BE122" s="146">
        <f t="shared" si="14"/>
        <v>0</v>
      </c>
      <c r="BF122" s="146">
        <f t="shared" si="15"/>
        <v>0</v>
      </c>
      <c r="BG122" s="146">
        <f t="shared" si="16"/>
        <v>0</v>
      </c>
      <c r="BH122" s="146">
        <f t="shared" si="17"/>
        <v>0</v>
      </c>
      <c r="BI122" s="146">
        <f t="shared" si="18"/>
        <v>0</v>
      </c>
      <c r="BJ122" s="18" t="s">
        <v>88</v>
      </c>
      <c r="BK122" s="146">
        <f t="shared" si="19"/>
        <v>0</v>
      </c>
      <c r="BL122" s="18" t="s">
        <v>318</v>
      </c>
      <c r="BM122" s="145" t="s">
        <v>791</v>
      </c>
    </row>
    <row r="123" spans="2:65" s="11" customFormat="1" ht="25.9" customHeight="1" x14ac:dyDescent="0.2">
      <c r="B123" s="122"/>
      <c r="D123" s="123" t="s">
        <v>80</v>
      </c>
      <c r="E123" s="124" t="s">
        <v>7364</v>
      </c>
      <c r="F123" s="124" t="s">
        <v>7383</v>
      </c>
      <c r="I123" s="125"/>
      <c r="J123" s="126">
        <f>BK123</f>
        <v>0</v>
      </c>
      <c r="L123" s="122"/>
      <c r="M123" s="127"/>
      <c r="P123" s="128">
        <f>SUM(P124:P133)</f>
        <v>0</v>
      </c>
      <c r="R123" s="128">
        <f>SUM(R124:R133)</f>
        <v>0</v>
      </c>
      <c r="T123" s="129">
        <f>SUM(T124:T133)</f>
        <v>0</v>
      </c>
      <c r="AR123" s="123" t="s">
        <v>88</v>
      </c>
      <c r="AT123" s="130" t="s">
        <v>80</v>
      </c>
      <c r="AU123" s="130" t="s">
        <v>81</v>
      </c>
      <c r="AY123" s="123" t="s">
        <v>311</v>
      </c>
      <c r="BK123" s="131">
        <f>SUM(BK124:BK133)</f>
        <v>0</v>
      </c>
    </row>
    <row r="124" spans="2:65" s="1" customFormat="1" ht="37.9" customHeight="1" x14ac:dyDescent="0.2">
      <c r="B124" s="34"/>
      <c r="C124" s="134" t="s">
        <v>562</v>
      </c>
      <c r="D124" s="134" t="s">
        <v>313</v>
      </c>
      <c r="E124" s="135" t="s">
        <v>10316</v>
      </c>
      <c r="F124" s="136" t="s">
        <v>10317</v>
      </c>
      <c r="G124" s="137" t="s">
        <v>379</v>
      </c>
      <c r="H124" s="138">
        <v>35</v>
      </c>
      <c r="I124" s="139"/>
      <c r="J124" s="140">
        <f t="shared" ref="J124:J133" si="20">ROUND(I124*H124,2)</f>
        <v>0</v>
      </c>
      <c r="K124" s="136" t="s">
        <v>43</v>
      </c>
      <c r="L124" s="34"/>
      <c r="M124" s="141" t="s">
        <v>43</v>
      </c>
      <c r="N124" s="142" t="s">
        <v>52</v>
      </c>
      <c r="P124" s="143">
        <f t="shared" ref="P124:P133" si="21">O124*H124</f>
        <v>0</v>
      </c>
      <c r="Q124" s="143">
        <v>0</v>
      </c>
      <c r="R124" s="143">
        <f t="shared" ref="R124:R133" si="22">Q124*H124</f>
        <v>0</v>
      </c>
      <c r="S124" s="143">
        <v>0</v>
      </c>
      <c r="T124" s="144">
        <f t="shared" ref="T124:T133" si="23">S124*H124</f>
        <v>0</v>
      </c>
      <c r="AR124" s="145" t="s">
        <v>318</v>
      </c>
      <c r="AT124" s="145" t="s">
        <v>313</v>
      </c>
      <c r="AU124" s="145" t="s">
        <v>88</v>
      </c>
      <c r="AY124" s="18" t="s">
        <v>311</v>
      </c>
      <c r="BE124" s="146">
        <f t="shared" ref="BE124:BE133" si="24">IF(N124="základní",J124,0)</f>
        <v>0</v>
      </c>
      <c r="BF124" s="146">
        <f t="shared" ref="BF124:BF133" si="25">IF(N124="snížená",J124,0)</f>
        <v>0</v>
      </c>
      <c r="BG124" s="146">
        <f t="shared" ref="BG124:BG133" si="26">IF(N124="zákl. přenesená",J124,0)</f>
        <v>0</v>
      </c>
      <c r="BH124" s="146">
        <f t="shared" ref="BH124:BH133" si="27">IF(N124="sníž. přenesená",J124,0)</f>
        <v>0</v>
      </c>
      <c r="BI124" s="146">
        <f t="shared" ref="BI124:BI133" si="28">IF(N124="nulová",J124,0)</f>
        <v>0</v>
      </c>
      <c r="BJ124" s="18" t="s">
        <v>88</v>
      </c>
      <c r="BK124" s="146">
        <f t="shared" ref="BK124:BK133" si="29">ROUND(I124*H124,2)</f>
        <v>0</v>
      </c>
      <c r="BL124" s="18" t="s">
        <v>318</v>
      </c>
      <c r="BM124" s="145" t="s">
        <v>800</v>
      </c>
    </row>
    <row r="125" spans="2:65" s="1" customFormat="1" ht="49.15" customHeight="1" x14ac:dyDescent="0.2">
      <c r="B125" s="34"/>
      <c r="C125" s="134" t="s">
        <v>569</v>
      </c>
      <c r="D125" s="134" t="s">
        <v>313</v>
      </c>
      <c r="E125" s="135" t="s">
        <v>10318</v>
      </c>
      <c r="F125" s="136" t="s">
        <v>10319</v>
      </c>
      <c r="G125" s="137" t="s">
        <v>379</v>
      </c>
      <c r="H125" s="138">
        <v>60</v>
      </c>
      <c r="I125" s="139"/>
      <c r="J125" s="140">
        <f t="shared" si="20"/>
        <v>0</v>
      </c>
      <c r="K125" s="136" t="s">
        <v>43</v>
      </c>
      <c r="L125" s="34"/>
      <c r="M125" s="141" t="s">
        <v>43</v>
      </c>
      <c r="N125" s="142" t="s">
        <v>52</v>
      </c>
      <c r="P125" s="143">
        <f t="shared" si="21"/>
        <v>0</v>
      </c>
      <c r="Q125" s="143">
        <v>0</v>
      </c>
      <c r="R125" s="143">
        <f t="shared" si="22"/>
        <v>0</v>
      </c>
      <c r="S125" s="143">
        <v>0</v>
      </c>
      <c r="T125" s="144">
        <f t="shared" si="23"/>
        <v>0</v>
      </c>
      <c r="AR125" s="145" t="s">
        <v>318</v>
      </c>
      <c r="AT125" s="145" t="s">
        <v>313</v>
      </c>
      <c r="AU125" s="145" t="s">
        <v>88</v>
      </c>
      <c r="AY125" s="18" t="s">
        <v>311</v>
      </c>
      <c r="BE125" s="146">
        <f t="shared" si="24"/>
        <v>0</v>
      </c>
      <c r="BF125" s="146">
        <f t="shared" si="25"/>
        <v>0</v>
      </c>
      <c r="BG125" s="146">
        <f t="shared" si="26"/>
        <v>0</v>
      </c>
      <c r="BH125" s="146">
        <f t="shared" si="27"/>
        <v>0</v>
      </c>
      <c r="BI125" s="146">
        <f t="shared" si="28"/>
        <v>0</v>
      </c>
      <c r="BJ125" s="18" t="s">
        <v>88</v>
      </c>
      <c r="BK125" s="146">
        <f t="shared" si="29"/>
        <v>0</v>
      </c>
      <c r="BL125" s="18" t="s">
        <v>318</v>
      </c>
      <c r="BM125" s="145" t="s">
        <v>809</v>
      </c>
    </row>
    <row r="126" spans="2:65" s="1" customFormat="1" ht="49.15" customHeight="1" x14ac:dyDescent="0.2">
      <c r="B126" s="34"/>
      <c r="C126" s="134" t="s">
        <v>575</v>
      </c>
      <c r="D126" s="134" t="s">
        <v>313</v>
      </c>
      <c r="E126" s="135" t="s">
        <v>10320</v>
      </c>
      <c r="F126" s="136" t="s">
        <v>10321</v>
      </c>
      <c r="G126" s="137" t="s">
        <v>379</v>
      </c>
      <c r="H126" s="138">
        <v>90</v>
      </c>
      <c r="I126" s="139"/>
      <c r="J126" s="140">
        <f t="shared" si="20"/>
        <v>0</v>
      </c>
      <c r="K126" s="136" t="s">
        <v>43</v>
      </c>
      <c r="L126" s="34"/>
      <c r="M126" s="141" t="s">
        <v>43</v>
      </c>
      <c r="N126" s="142" t="s">
        <v>52</v>
      </c>
      <c r="P126" s="143">
        <f t="shared" si="21"/>
        <v>0</v>
      </c>
      <c r="Q126" s="143">
        <v>0</v>
      </c>
      <c r="R126" s="143">
        <f t="shared" si="22"/>
        <v>0</v>
      </c>
      <c r="S126" s="143">
        <v>0</v>
      </c>
      <c r="T126" s="144">
        <f t="shared" si="23"/>
        <v>0</v>
      </c>
      <c r="AR126" s="145" t="s">
        <v>318</v>
      </c>
      <c r="AT126" s="145" t="s">
        <v>313</v>
      </c>
      <c r="AU126" s="145" t="s">
        <v>88</v>
      </c>
      <c r="AY126" s="18" t="s">
        <v>311</v>
      </c>
      <c r="BE126" s="146">
        <f t="shared" si="24"/>
        <v>0</v>
      </c>
      <c r="BF126" s="146">
        <f t="shared" si="25"/>
        <v>0</v>
      </c>
      <c r="BG126" s="146">
        <f t="shared" si="26"/>
        <v>0</v>
      </c>
      <c r="BH126" s="146">
        <f t="shared" si="27"/>
        <v>0</v>
      </c>
      <c r="BI126" s="146">
        <f t="shared" si="28"/>
        <v>0</v>
      </c>
      <c r="BJ126" s="18" t="s">
        <v>88</v>
      </c>
      <c r="BK126" s="146">
        <f t="shared" si="29"/>
        <v>0</v>
      </c>
      <c r="BL126" s="18" t="s">
        <v>318</v>
      </c>
      <c r="BM126" s="145" t="s">
        <v>820</v>
      </c>
    </row>
    <row r="127" spans="2:65" s="1" customFormat="1" ht="49.15" customHeight="1" x14ac:dyDescent="0.2">
      <c r="B127" s="34"/>
      <c r="C127" s="134" t="s">
        <v>580</v>
      </c>
      <c r="D127" s="134" t="s">
        <v>313</v>
      </c>
      <c r="E127" s="135" t="s">
        <v>10322</v>
      </c>
      <c r="F127" s="136" t="s">
        <v>10323</v>
      </c>
      <c r="G127" s="137" t="s">
        <v>379</v>
      </c>
      <c r="H127" s="138">
        <v>200</v>
      </c>
      <c r="I127" s="139"/>
      <c r="J127" s="140">
        <f t="shared" si="20"/>
        <v>0</v>
      </c>
      <c r="K127" s="136" t="s">
        <v>43</v>
      </c>
      <c r="L127" s="34"/>
      <c r="M127" s="141" t="s">
        <v>43</v>
      </c>
      <c r="N127" s="142" t="s">
        <v>52</v>
      </c>
      <c r="P127" s="143">
        <f t="shared" si="21"/>
        <v>0</v>
      </c>
      <c r="Q127" s="143">
        <v>0</v>
      </c>
      <c r="R127" s="143">
        <f t="shared" si="22"/>
        <v>0</v>
      </c>
      <c r="S127" s="143">
        <v>0</v>
      </c>
      <c r="T127" s="144">
        <f t="shared" si="23"/>
        <v>0</v>
      </c>
      <c r="AR127" s="145" t="s">
        <v>318</v>
      </c>
      <c r="AT127" s="145" t="s">
        <v>313</v>
      </c>
      <c r="AU127" s="145" t="s">
        <v>88</v>
      </c>
      <c r="AY127" s="18" t="s">
        <v>311</v>
      </c>
      <c r="BE127" s="146">
        <f t="shared" si="24"/>
        <v>0</v>
      </c>
      <c r="BF127" s="146">
        <f t="shared" si="25"/>
        <v>0</v>
      </c>
      <c r="BG127" s="146">
        <f t="shared" si="26"/>
        <v>0</v>
      </c>
      <c r="BH127" s="146">
        <f t="shared" si="27"/>
        <v>0</v>
      </c>
      <c r="BI127" s="146">
        <f t="shared" si="28"/>
        <v>0</v>
      </c>
      <c r="BJ127" s="18" t="s">
        <v>88</v>
      </c>
      <c r="BK127" s="146">
        <f t="shared" si="29"/>
        <v>0</v>
      </c>
      <c r="BL127" s="18" t="s">
        <v>318</v>
      </c>
      <c r="BM127" s="145" t="s">
        <v>830</v>
      </c>
    </row>
    <row r="128" spans="2:65" s="1" customFormat="1" ht="49.15" customHeight="1" x14ac:dyDescent="0.2">
      <c r="B128" s="34"/>
      <c r="C128" s="134" t="s">
        <v>588</v>
      </c>
      <c r="D128" s="134" t="s">
        <v>313</v>
      </c>
      <c r="E128" s="135" t="s">
        <v>10324</v>
      </c>
      <c r="F128" s="136" t="s">
        <v>10325</v>
      </c>
      <c r="G128" s="137" t="s">
        <v>379</v>
      </c>
      <c r="H128" s="138">
        <v>220</v>
      </c>
      <c r="I128" s="139"/>
      <c r="J128" s="140">
        <f t="shared" si="20"/>
        <v>0</v>
      </c>
      <c r="K128" s="136" t="s">
        <v>43</v>
      </c>
      <c r="L128" s="34"/>
      <c r="M128" s="141" t="s">
        <v>43</v>
      </c>
      <c r="N128" s="142" t="s">
        <v>52</v>
      </c>
      <c r="P128" s="143">
        <f t="shared" si="21"/>
        <v>0</v>
      </c>
      <c r="Q128" s="143">
        <v>0</v>
      </c>
      <c r="R128" s="143">
        <f t="shared" si="22"/>
        <v>0</v>
      </c>
      <c r="S128" s="143">
        <v>0</v>
      </c>
      <c r="T128" s="144">
        <f t="shared" si="23"/>
        <v>0</v>
      </c>
      <c r="AR128" s="145" t="s">
        <v>318</v>
      </c>
      <c r="AT128" s="145" t="s">
        <v>313</v>
      </c>
      <c r="AU128" s="145" t="s">
        <v>88</v>
      </c>
      <c r="AY128" s="18" t="s">
        <v>311</v>
      </c>
      <c r="BE128" s="146">
        <f t="shared" si="24"/>
        <v>0</v>
      </c>
      <c r="BF128" s="146">
        <f t="shared" si="25"/>
        <v>0</v>
      </c>
      <c r="BG128" s="146">
        <f t="shared" si="26"/>
        <v>0</v>
      </c>
      <c r="BH128" s="146">
        <f t="shared" si="27"/>
        <v>0</v>
      </c>
      <c r="BI128" s="146">
        <f t="shared" si="28"/>
        <v>0</v>
      </c>
      <c r="BJ128" s="18" t="s">
        <v>88</v>
      </c>
      <c r="BK128" s="146">
        <f t="shared" si="29"/>
        <v>0</v>
      </c>
      <c r="BL128" s="18" t="s">
        <v>318</v>
      </c>
      <c r="BM128" s="145" t="s">
        <v>842</v>
      </c>
    </row>
    <row r="129" spans="2:65" s="1" customFormat="1" ht="49.15" customHeight="1" x14ac:dyDescent="0.2">
      <c r="B129" s="34"/>
      <c r="C129" s="134" t="s">
        <v>594</v>
      </c>
      <c r="D129" s="134" t="s">
        <v>313</v>
      </c>
      <c r="E129" s="135" t="s">
        <v>10326</v>
      </c>
      <c r="F129" s="136" t="s">
        <v>10327</v>
      </c>
      <c r="G129" s="137" t="s">
        <v>379</v>
      </c>
      <c r="H129" s="138">
        <v>240</v>
      </c>
      <c r="I129" s="139"/>
      <c r="J129" s="140">
        <f t="shared" si="20"/>
        <v>0</v>
      </c>
      <c r="K129" s="136" t="s">
        <v>43</v>
      </c>
      <c r="L129" s="34"/>
      <c r="M129" s="141" t="s">
        <v>43</v>
      </c>
      <c r="N129" s="142" t="s">
        <v>52</v>
      </c>
      <c r="P129" s="143">
        <f t="shared" si="21"/>
        <v>0</v>
      </c>
      <c r="Q129" s="143">
        <v>0</v>
      </c>
      <c r="R129" s="143">
        <f t="shared" si="22"/>
        <v>0</v>
      </c>
      <c r="S129" s="143">
        <v>0</v>
      </c>
      <c r="T129" s="144">
        <f t="shared" si="23"/>
        <v>0</v>
      </c>
      <c r="AR129" s="145" t="s">
        <v>318</v>
      </c>
      <c r="AT129" s="145" t="s">
        <v>313</v>
      </c>
      <c r="AU129" s="145" t="s">
        <v>88</v>
      </c>
      <c r="AY129" s="18" t="s">
        <v>311</v>
      </c>
      <c r="BE129" s="146">
        <f t="shared" si="24"/>
        <v>0</v>
      </c>
      <c r="BF129" s="146">
        <f t="shared" si="25"/>
        <v>0</v>
      </c>
      <c r="BG129" s="146">
        <f t="shared" si="26"/>
        <v>0</v>
      </c>
      <c r="BH129" s="146">
        <f t="shared" si="27"/>
        <v>0</v>
      </c>
      <c r="BI129" s="146">
        <f t="shared" si="28"/>
        <v>0</v>
      </c>
      <c r="BJ129" s="18" t="s">
        <v>88</v>
      </c>
      <c r="BK129" s="146">
        <f t="shared" si="29"/>
        <v>0</v>
      </c>
      <c r="BL129" s="18" t="s">
        <v>318</v>
      </c>
      <c r="BM129" s="145" t="s">
        <v>857</v>
      </c>
    </row>
    <row r="130" spans="2:65" s="1" customFormat="1" ht="24.2" customHeight="1" x14ac:dyDescent="0.2">
      <c r="B130" s="34"/>
      <c r="C130" s="134" t="s">
        <v>599</v>
      </c>
      <c r="D130" s="134" t="s">
        <v>313</v>
      </c>
      <c r="E130" s="135" t="s">
        <v>10328</v>
      </c>
      <c r="F130" s="136" t="s">
        <v>7633</v>
      </c>
      <c r="G130" s="137" t="s">
        <v>379</v>
      </c>
      <c r="H130" s="138">
        <v>400</v>
      </c>
      <c r="I130" s="139"/>
      <c r="J130" s="140">
        <f t="shared" si="20"/>
        <v>0</v>
      </c>
      <c r="K130" s="136" t="s">
        <v>43</v>
      </c>
      <c r="L130" s="34"/>
      <c r="M130" s="141" t="s">
        <v>43</v>
      </c>
      <c r="N130" s="142" t="s">
        <v>52</v>
      </c>
      <c r="P130" s="143">
        <f t="shared" si="21"/>
        <v>0</v>
      </c>
      <c r="Q130" s="143">
        <v>0</v>
      </c>
      <c r="R130" s="143">
        <f t="shared" si="22"/>
        <v>0</v>
      </c>
      <c r="S130" s="143">
        <v>0</v>
      </c>
      <c r="T130" s="144">
        <f t="shared" si="23"/>
        <v>0</v>
      </c>
      <c r="AR130" s="145" t="s">
        <v>318</v>
      </c>
      <c r="AT130" s="145" t="s">
        <v>313</v>
      </c>
      <c r="AU130" s="145" t="s">
        <v>88</v>
      </c>
      <c r="AY130" s="18" t="s">
        <v>311</v>
      </c>
      <c r="BE130" s="146">
        <f t="shared" si="24"/>
        <v>0</v>
      </c>
      <c r="BF130" s="146">
        <f t="shared" si="25"/>
        <v>0</v>
      </c>
      <c r="BG130" s="146">
        <f t="shared" si="26"/>
        <v>0</v>
      </c>
      <c r="BH130" s="146">
        <f t="shared" si="27"/>
        <v>0</v>
      </c>
      <c r="BI130" s="146">
        <f t="shared" si="28"/>
        <v>0</v>
      </c>
      <c r="BJ130" s="18" t="s">
        <v>88</v>
      </c>
      <c r="BK130" s="146">
        <f t="shared" si="29"/>
        <v>0</v>
      </c>
      <c r="BL130" s="18" t="s">
        <v>318</v>
      </c>
      <c r="BM130" s="145" t="s">
        <v>870</v>
      </c>
    </row>
    <row r="131" spans="2:65" s="1" customFormat="1" ht="24.2" customHeight="1" x14ac:dyDescent="0.2">
      <c r="B131" s="34"/>
      <c r="C131" s="134" t="s">
        <v>605</v>
      </c>
      <c r="D131" s="134" t="s">
        <v>313</v>
      </c>
      <c r="E131" s="135" t="s">
        <v>10329</v>
      </c>
      <c r="F131" s="136" t="s">
        <v>10330</v>
      </c>
      <c r="G131" s="137" t="s">
        <v>379</v>
      </c>
      <c r="H131" s="138">
        <v>200</v>
      </c>
      <c r="I131" s="139"/>
      <c r="J131" s="140">
        <f t="shared" si="20"/>
        <v>0</v>
      </c>
      <c r="K131" s="136" t="s">
        <v>43</v>
      </c>
      <c r="L131" s="34"/>
      <c r="M131" s="141" t="s">
        <v>43</v>
      </c>
      <c r="N131" s="142" t="s">
        <v>52</v>
      </c>
      <c r="P131" s="143">
        <f t="shared" si="21"/>
        <v>0</v>
      </c>
      <c r="Q131" s="143">
        <v>0</v>
      </c>
      <c r="R131" s="143">
        <f t="shared" si="22"/>
        <v>0</v>
      </c>
      <c r="S131" s="143">
        <v>0</v>
      </c>
      <c r="T131" s="144">
        <f t="shared" si="23"/>
        <v>0</v>
      </c>
      <c r="AR131" s="145" t="s">
        <v>318</v>
      </c>
      <c r="AT131" s="145" t="s">
        <v>313</v>
      </c>
      <c r="AU131" s="145" t="s">
        <v>88</v>
      </c>
      <c r="AY131" s="18" t="s">
        <v>311</v>
      </c>
      <c r="BE131" s="146">
        <f t="shared" si="24"/>
        <v>0</v>
      </c>
      <c r="BF131" s="146">
        <f t="shared" si="25"/>
        <v>0</v>
      </c>
      <c r="BG131" s="146">
        <f t="shared" si="26"/>
        <v>0</v>
      </c>
      <c r="BH131" s="146">
        <f t="shared" si="27"/>
        <v>0</v>
      </c>
      <c r="BI131" s="146">
        <f t="shared" si="28"/>
        <v>0</v>
      </c>
      <c r="BJ131" s="18" t="s">
        <v>88</v>
      </c>
      <c r="BK131" s="146">
        <f t="shared" si="29"/>
        <v>0</v>
      </c>
      <c r="BL131" s="18" t="s">
        <v>318</v>
      </c>
      <c r="BM131" s="145" t="s">
        <v>880</v>
      </c>
    </row>
    <row r="132" spans="2:65" s="1" customFormat="1" ht="16.5" customHeight="1" x14ac:dyDescent="0.2">
      <c r="B132" s="34"/>
      <c r="C132" s="134" t="s">
        <v>611</v>
      </c>
      <c r="D132" s="134" t="s">
        <v>313</v>
      </c>
      <c r="E132" s="135" t="s">
        <v>10331</v>
      </c>
      <c r="F132" s="136" t="s">
        <v>7395</v>
      </c>
      <c r="G132" s="137" t="s">
        <v>2033</v>
      </c>
      <c r="H132" s="138">
        <v>1</v>
      </c>
      <c r="I132" s="139"/>
      <c r="J132" s="140">
        <f t="shared" si="20"/>
        <v>0</v>
      </c>
      <c r="K132" s="136" t="s">
        <v>43</v>
      </c>
      <c r="L132" s="34"/>
      <c r="M132" s="141" t="s">
        <v>43</v>
      </c>
      <c r="N132" s="142" t="s">
        <v>52</v>
      </c>
      <c r="P132" s="143">
        <f t="shared" si="21"/>
        <v>0</v>
      </c>
      <c r="Q132" s="143">
        <v>0</v>
      </c>
      <c r="R132" s="143">
        <f t="shared" si="22"/>
        <v>0</v>
      </c>
      <c r="S132" s="143">
        <v>0</v>
      </c>
      <c r="T132" s="144">
        <f t="shared" si="23"/>
        <v>0</v>
      </c>
      <c r="AR132" s="145" t="s">
        <v>318</v>
      </c>
      <c r="AT132" s="145" t="s">
        <v>313</v>
      </c>
      <c r="AU132" s="145" t="s">
        <v>88</v>
      </c>
      <c r="AY132" s="18" t="s">
        <v>311</v>
      </c>
      <c r="BE132" s="146">
        <f t="shared" si="24"/>
        <v>0</v>
      </c>
      <c r="BF132" s="146">
        <f t="shared" si="25"/>
        <v>0</v>
      </c>
      <c r="BG132" s="146">
        <f t="shared" si="26"/>
        <v>0</v>
      </c>
      <c r="BH132" s="146">
        <f t="shared" si="27"/>
        <v>0</v>
      </c>
      <c r="BI132" s="146">
        <f t="shared" si="28"/>
        <v>0</v>
      </c>
      <c r="BJ132" s="18" t="s">
        <v>88</v>
      </c>
      <c r="BK132" s="146">
        <f t="shared" si="29"/>
        <v>0</v>
      </c>
      <c r="BL132" s="18" t="s">
        <v>318</v>
      </c>
      <c r="BM132" s="145" t="s">
        <v>893</v>
      </c>
    </row>
    <row r="133" spans="2:65" s="1" customFormat="1" ht="16.5" customHeight="1" x14ac:dyDescent="0.2">
      <c r="B133" s="34"/>
      <c r="C133" s="134" t="s">
        <v>617</v>
      </c>
      <c r="D133" s="134" t="s">
        <v>313</v>
      </c>
      <c r="E133" s="135" t="s">
        <v>10332</v>
      </c>
      <c r="F133" s="136" t="s">
        <v>7397</v>
      </c>
      <c r="G133" s="137" t="s">
        <v>2033</v>
      </c>
      <c r="H133" s="138">
        <v>1</v>
      </c>
      <c r="I133" s="139"/>
      <c r="J133" s="140">
        <f t="shared" si="20"/>
        <v>0</v>
      </c>
      <c r="K133" s="136" t="s">
        <v>43</v>
      </c>
      <c r="L133" s="34"/>
      <c r="M133" s="141" t="s">
        <v>43</v>
      </c>
      <c r="N133" s="142" t="s">
        <v>52</v>
      </c>
      <c r="P133" s="143">
        <f t="shared" si="21"/>
        <v>0</v>
      </c>
      <c r="Q133" s="143">
        <v>0</v>
      </c>
      <c r="R133" s="143">
        <f t="shared" si="22"/>
        <v>0</v>
      </c>
      <c r="S133" s="143">
        <v>0</v>
      </c>
      <c r="T133" s="144">
        <f t="shared" si="23"/>
        <v>0</v>
      </c>
      <c r="AR133" s="145" t="s">
        <v>318</v>
      </c>
      <c r="AT133" s="145" t="s">
        <v>313</v>
      </c>
      <c r="AU133" s="145" t="s">
        <v>88</v>
      </c>
      <c r="AY133" s="18" t="s">
        <v>311</v>
      </c>
      <c r="BE133" s="146">
        <f t="shared" si="24"/>
        <v>0</v>
      </c>
      <c r="BF133" s="146">
        <f t="shared" si="25"/>
        <v>0</v>
      </c>
      <c r="BG133" s="146">
        <f t="shared" si="26"/>
        <v>0</v>
      </c>
      <c r="BH133" s="146">
        <f t="shared" si="27"/>
        <v>0</v>
      </c>
      <c r="BI133" s="146">
        <f t="shared" si="28"/>
        <v>0</v>
      </c>
      <c r="BJ133" s="18" t="s">
        <v>88</v>
      </c>
      <c r="BK133" s="146">
        <f t="shared" si="29"/>
        <v>0</v>
      </c>
      <c r="BL133" s="18" t="s">
        <v>318</v>
      </c>
      <c r="BM133" s="145" t="s">
        <v>909</v>
      </c>
    </row>
    <row r="134" spans="2:65" s="11" customFormat="1" ht="25.9" customHeight="1" x14ac:dyDescent="0.2">
      <c r="B134" s="122"/>
      <c r="D134" s="123" t="s">
        <v>80</v>
      </c>
      <c r="E134" s="124" t="s">
        <v>7382</v>
      </c>
      <c r="F134" s="124" t="s">
        <v>7413</v>
      </c>
      <c r="I134" s="125"/>
      <c r="J134" s="126">
        <f>BK134</f>
        <v>0</v>
      </c>
      <c r="L134" s="122"/>
      <c r="M134" s="127"/>
      <c r="P134" s="128">
        <f>SUM(P135:P147)</f>
        <v>0</v>
      </c>
      <c r="R134" s="128">
        <f>SUM(R135:R147)</f>
        <v>0</v>
      </c>
      <c r="T134" s="129">
        <f>SUM(T135:T147)</f>
        <v>0</v>
      </c>
      <c r="AR134" s="123" t="s">
        <v>88</v>
      </c>
      <c r="AT134" s="130" t="s">
        <v>80</v>
      </c>
      <c r="AU134" s="130" t="s">
        <v>81</v>
      </c>
      <c r="AY134" s="123" t="s">
        <v>311</v>
      </c>
      <c r="BK134" s="131">
        <f>SUM(BK135:BK147)</f>
        <v>0</v>
      </c>
    </row>
    <row r="135" spans="2:65" s="1" customFormat="1" ht="16.5" customHeight="1" x14ac:dyDescent="0.2">
      <c r="B135" s="34"/>
      <c r="C135" s="134" t="s">
        <v>622</v>
      </c>
      <c r="D135" s="134" t="s">
        <v>313</v>
      </c>
      <c r="E135" s="135" t="s">
        <v>10333</v>
      </c>
      <c r="F135" s="136" t="s">
        <v>10334</v>
      </c>
      <c r="G135" s="137" t="s">
        <v>2033</v>
      </c>
      <c r="H135" s="138">
        <v>1</v>
      </c>
      <c r="I135" s="139"/>
      <c r="J135" s="140">
        <f t="shared" ref="J135:J147" si="30">ROUND(I135*H135,2)</f>
        <v>0</v>
      </c>
      <c r="K135" s="136" t="s">
        <v>43</v>
      </c>
      <c r="L135" s="34"/>
      <c r="M135" s="141" t="s">
        <v>43</v>
      </c>
      <c r="N135" s="142" t="s">
        <v>52</v>
      </c>
      <c r="P135" s="143">
        <f t="shared" ref="P135:P147" si="31">O135*H135</f>
        <v>0</v>
      </c>
      <c r="Q135" s="143">
        <v>0</v>
      </c>
      <c r="R135" s="143">
        <f t="shared" ref="R135:R147" si="32">Q135*H135</f>
        <v>0</v>
      </c>
      <c r="S135" s="143">
        <v>0</v>
      </c>
      <c r="T135" s="144">
        <f t="shared" ref="T135:T147" si="33">S135*H135</f>
        <v>0</v>
      </c>
      <c r="AR135" s="145" t="s">
        <v>318</v>
      </c>
      <c r="AT135" s="145" t="s">
        <v>313</v>
      </c>
      <c r="AU135" s="145" t="s">
        <v>88</v>
      </c>
      <c r="AY135" s="18" t="s">
        <v>311</v>
      </c>
      <c r="BE135" s="146">
        <f t="shared" ref="BE135:BE147" si="34">IF(N135="základní",J135,0)</f>
        <v>0</v>
      </c>
      <c r="BF135" s="146">
        <f t="shared" ref="BF135:BF147" si="35">IF(N135="snížená",J135,0)</f>
        <v>0</v>
      </c>
      <c r="BG135" s="146">
        <f t="shared" ref="BG135:BG147" si="36">IF(N135="zákl. přenesená",J135,0)</f>
        <v>0</v>
      </c>
      <c r="BH135" s="146">
        <f t="shared" ref="BH135:BH147" si="37">IF(N135="sníž. přenesená",J135,0)</f>
        <v>0</v>
      </c>
      <c r="BI135" s="146">
        <f t="shared" ref="BI135:BI147" si="38">IF(N135="nulová",J135,0)</f>
        <v>0</v>
      </c>
      <c r="BJ135" s="18" t="s">
        <v>88</v>
      </c>
      <c r="BK135" s="146">
        <f t="shared" ref="BK135:BK147" si="39">ROUND(I135*H135,2)</f>
        <v>0</v>
      </c>
      <c r="BL135" s="18" t="s">
        <v>318</v>
      </c>
      <c r="BM135" s="145" t="s">
        <v>920</v>
      </c>
    </row>
    <row r="136" spans="2:65" s="1" customFormat="1" ht="16.5" customHeight="1" x14ac:dyDescent="0.2">
      <c r="B136" s="34"/>
      <c r="C136" s="134" t="s">
        <v>627</v>
      </c>
      <c r="D136" s="134" t="s">
        <v>313</v>
      </c>
      <c r="E136" s="135" t="s">
        <v>10335</v>
      </c>
      <c r="F136" s="136" t="s">
        <v>7415</v>
      </c>
      <c r="G136" s="137" t="s">
        <v>2033</v>
      </c>
      <c r="H136" s="138">
        <v>1</v>
      </c>
      <c r="I136" s="139"/>
      <c r="J136" s="140">
        <f t="shared" si="30"/>
        <v>0</v>
      </c>
      <c r="K136" s="136" t="s">
        <v>43</v>
      </c>
      <c r="L136" s="34"/>
      <c r="M136" s="141" t="s">
        <v>43</v>
      </c>
      <c r="N136" s="142" t="s">
        <v>52</v>
      </c>
      <c r="P136" s="143">
        <f t="shared" si="31"/>
        <v>0</v>
      </c>
      <c r="Q136" s="143">
        <v>0</v>
      </c>
      <c r="R136" s="143">
        <f t="shared" si="32"/>
        <v>0</v>
      </c>
      <c r="S136" s="143">
        <v>0</v>
      </c>
      <c r="T136" s="144">
        <f t="shared" si="33"/>
        <v>0</v>
      </c>
      <c r="AR136" s="145" t="s">
        <v>318</v>
      </c>
      <c r="AT136" s="145" t="s">
        <v>313</v>
      </c>
      <c r="AU136" s="145" t="s">
        <v>88</v>
      </c>
      <c r="AY136" s="18" t="s">
        <v>311</v>
      </c>
      <c r="BE136" s="146">
        <f t="shared" si="34"/>
        <v>0</v>
      </c>
      <c r="BF136" s="146">
        <f t="shared" si="35"/>
        <v>0</v>
      </c>
      <c r="BG136" s="146">
        <f t="shared" si="36"/>
        <v>0</v>
      </c>
      <c r="BH136" s="146">
        <f t="shared" si="37"/>
        <v>0</v>
      </c>
      <c r="BI136" s="146">
        <f t="shared" si="38"/>
        <v>0</v>
      </c>
      <c r="BJ136" s="18" t="s">
        <v>88</v>
      </c>
      <c r="BK136" s="146">
        <f t="shared" si="39"/>
        <v>0</v>
      </c>
      <c r="BL136" s="18" t="s">
        <v>318</v>
      </c>
      <c r="BM136" s="145" t="s">
        <v>929</v>
      </c>
    </row>
    <row r="137" spans="2:65" s="1" customFormat="1" ht="16.5" customHeight="1" x14ac:dyDescent="0.2">
      <c r="B137" s="34"/>
      <c r="C137" s="134" t="s">
        <v>633</v>
      </c>
      <c r="D137" s="134" t="s">
        <v>313</v>
      </c>
      <c r="E137" s="135" t="s">
        <v>7416</v>
      </c>
      <c r="F137" s="136" t="s">
        <v>7417</v>
      </c>
      <c r="G137" s="137" t="s">
        <v>371</v>
      </c>
      <c r="H137" s="138">
        <v>50</v>
      </c>
      <c r="I137" s="139"/>
      <c r="J137" s="140">
        <f t="shared" si="30"/>
        <v>0</v>
      </c>
      <c r="K137" s="136" t="s">
        <v>43</v>
      </c>
      <c r="L137" s="34"/>
      <c r="M137" s="141" t="s">
        <v>43</v>
      </c>
      <c r="N137" s="142" t="s">
        <v>52</v>
      </c>
      <c r="P137" s="143">
        <f t="shared" si="31"/>
        <v>0</v>
      </c>
      <c r="Q137" s="143">
        <v>0</v>
      </c>
      <c r="R137" s="143">
        <f t="shared" si="32"/>
        <v>0</v>
      </c>
      <c r="S137" s="143">
        <v>0</v>
      </c>
      <c r="T137" s="144">
        <f t="shared" si="33"/>
        <v>0</v>
      </c>
      <c r="AR137" s="145" t="s">
        <v>318</v>
      </c>
      <c r="AT137" s="145" t="s">
        <v>313</v>
      </c>
      <c r="AU137" s="145" t="s">
        <v>88</v>
      </c>
      <c r="AY137" s="18" t="s">
        <v>311</v>
      </c>
      <c r="BE137" s="146">
        <f t="shared" si="34"/>
        <v>0</v>
      </c>
      <c r="BF137" s="146">
        <f t="shared" si="35"/>
        <v>0</v>
      </c>
      <c r="BG137" s="146">
        <f t="shared" si="36"/>
        <v>0</v>
      </c>
      <c r="BH137" s="146">
        <f t="shared" si="37"/>
        <v>0</v>
      </c>
      <c r="BI137" s="146">
        <f t="shared" si="38"/>
        <v>0</v>
      </c>
      <c r="BJ137" s="18" t="s">
        <v>88</v>
      </c>
      <c r="BK137" s="146">
        <f t="shared" si="39"/>
        <v>0</v>
      </c>
      <c r="BL137" s="18" t="s">
        <v>318</v>
      </c>
      <c r="BM137" s="145" t="s">
        <v>939</v>
      </c>
    </row>
    <row r="138" spans="2:65" s="1" customFormat="1" ht="16.5" customHeight="1" x14ac:dyDescent="0.2">
      <c r="B138" s="34"/>
      <c r="C138" s="134" t="s">
        <v>639</v>
      </c>
      <c r="D138" s="134" t="s">
        <v>313</v>
      </c>
      <c r="E138" s="135" t="s">
        <v>10336</v>
      </c>
      <c r="F138" s="136" t="s">
        <v>7419</v>
      </c>
      <c r="G138" s="137" t="s">
        <v>2033</v>
      </c>
      <c r="H138" s="138">
        <v>1</v>
      </c>
      <c r="I138" s="139"/>
      <c r="J138" s="140">
        <f t="shared" si="30"/>
        <v>0</v>
      </c>
      <c r="K138" s="136" t="s">
        <v>43</v>
      </c>
      <c r="L138" s="34"/>
      <c r="M138" s="141" t="s">
        <v>43</v>
      </c>
      <c r="N138" s="142" t="s">
        <v>52</v>
      </c>
      <c r="P138" s="143">
        <f t="shared" si="31"/>
        <v>0</v>
      </c>
      <c r="Q138" s="143">
        <v>0</v>
      </c>
      <c r="R138" s="143">
        <f t="shared" si="32"/>
        <v>0</v>
      </c>
      <c r="S138" s="143">
        <v>0</v>
      </c>
      <c r="T138" s="144">
        <f t="shared" si="33"/>
        <v>0</v>
      </c>
      <c r="AR138" s="145" t="s">
        <v>318</v>
      </c>
      <c r="AT138" s="145" t="s">
        <v>313</v>
      </c>
      <c r="AU138" s="145" t="s">
        <v>88</v>
      </c>
      <c r="AY138" s="18" t="s">
        <v>311</v>
      </c>
      <c r="BE138" s="146">
        <f t="shared" si="34"/>
        <v>0</v>
      </c>
      <c r="BF138" s="146">
        <f t="shared" si="35"/>
        <v>0</v>
      </c>
      <c r="BG138" s="146">
        <f t="shared" si="36"/>
        <v>0</v>
      </c>
      <c r="BH138" s="146">
        <f t="shared" si="37"/>
        <v>0</v>
      </c>
      <c r="BI138" s="146">
        <f t="shared" si="38"/>
        <v>0</v>
      </c>
      <c r="BJ138" s="18" t="s">
        <v>88</v>
      </c>
      <c r="BK138" s="146">
        <f t="shared" si="39"/>
        <v>0</v>
      </c>
      <c r="BL138" s="18" t="s">
        <v>318</v>
      </c>
      <c r="BM138" s="145" t="s">
        <v>947</v>
      </c>
    </row>
    <row r="139" spans="2:65" s="1" customFormat="1" ht="16.5" customHeight="1" x14ac:dyDescent="0.2">
      <c r="B139" s="34"/>
      <c r="C139" s="134" t="s">
        <v>645</v>
      </c>
      <c r="D139" s="134" t="s">
        <v>313</v>
      </c>
      <c r="E139" s="135" t="s">
        <v>10337</v>
      </c>
      <c r="F139" s="136" t="s">
        <v>7421</v>
      </c>
      <c r="G139" s="137" t="s">
        <v>2033</v>
      </c>
      <c r="H139" s="138">
        <v>1</v>
      </c>
      <c r="I139" s="139"/>
      <c r="J139" s="140">
        <f t="shared" si="30"/>
        <v>0</v>
      </c>
      <c r="K139" s="136" t="s">
        <v>43</v>
      </c>
      <c r="L139" s="34"/>
      <c r="M139" s="141" t="s">
        <v>43</v>
      </c>
      <c r="N139" s="142" t="s">
        <v>52</v>
      </c>
      <c r="P139" s="143">
        <f t="shared" si="31"/>
        <v>0</v>
      </c>
      <c r="Q139" s="143">
        <v>0</v>
      </c>
      <c r="R139" s="143">
        <f t="shared" si="32"/>
        <v>0</v>
      </c>
      <c r="S139" s="143">
        <v>0</v>
      </c>
      <c r="T139" s="144">
        <f t="shared" si="33"/>
        <v>0</v>
      </c>
      <c r="AR139" s="145" t="s">
        <v>318</v>
      </c>
      <c r="AT139" s="145" t="s">
        <v>313</v>
      </c>
      <c r="AU139" s="145" t="s">
        <v>88</v>
      </c>
      <c r="AY139" s="18" t="s">
        <v>311</v>
      </c>
      <c r="BE139" s="146">
        <f t="shared" si="34"/>
        <v>0</v>
      </c>
      <c r="BF139" s="146">
        <f t="shared" si="35"/>
        <v>0</v>
      </c>
      <c r="BG139" s="146">
        <f t="shared" si="36"/>
        <v>0</v>
      </c>
      <c r="BH139" s="146">
        <f t="shared" si="37"/>
        <v>0</v>
      </c>
      <c r="BI139" s="146">
        <f t="shared" si="38"/>
        <v>0</v>
      </c>
      <c r="BJ139" s="18" t="s">
        <v>88</v>
      </c>
      <c r="BK139" s="146">
        <f t="shared" si="39"/>
        <v>0</v>
      </c>
      <c r="BL139" s="18" t="s">
        <v>318</v>
      </c>
      <c r="BM139" s="145" t="s">
        <v>959</v>
      </c>
    </row>
    <row r="140" spans="2:65" s="1" customFormat="1" ht="37.9" customHeight="1" x14ac:dyDescent="0.2">
      <c r="B140" s="34"/>
      <c r="C140" s="134" t="s">
        <v>651</v>
      </c>
      <c r="D140" s="134" t="s">
        <v>313</v>
      </c>
      <c r="E140" s="135" t="s">
        <v>10338</v>
      </c>
      <c r="F140" s="136" t="s">
        <v>10339</v>
      </c>
      <c r="G140" s="137" t="s">
        <v>2033</v>
      </c>
      <c r="H140" s="138">
        <v>1</v>
      </c>
      <c r="I140" s="139"/>
      <c r="J140" s="140">
        <f t="shared" si="30"/>
        <v>0</v>
      </c>
      <c r="K140" s="136" t="s">
        <v>43</v>
      </c>
      <c r="L140" s="34"/>
      <c r="M140" s="141" t="s">
        <v>43</v>
      </c>
      <c r="N140" s="142" t="s">
        <v>52</v>
      </c>
      <c r="P140" s="143">
        <f t="shared" si="31"/>
        <v>0</v>
      </c>
      <c r="Q140" s="143">
        <v>0</v>
      </c>
      <c r="R140" s="143">
        <f t="shared" si="32"/>
        <v>0</v>
      </c>
      <c r="S140" s="143">
        <v>0</v>
      </c>
      <c r="T140" s="144">
        <f t="shared" si="33"/>
        <v>0</v>
      </c>
      <c r="AR140" s="145" t="s">
        <v>318</v>
      </c>
      <c r="AT140" s="145" t="s">
        <v>313</v>
      </c>
      <c r="AU140" s="145" t="s">
        <v>88</v>
      </c>
      <c r="AY140" s="18" t="s">
        <v>311</v>
      </c>
      <c r="BE140" s="146">
        <f t="shared" si="34"/>
        <v>0</v>
      </c>
      <c r="BF140" s="146">
        <f t="shared" si="35"/>
        <v>0</v>
      </c>
      <c r="BG140" s="146">
        <f t="shared" si="36"/>
        <v>0</v>
      </c>
      <c r="BH140" s="146">
        <f t="shared" si="37"/>
        <v>0</v>
      </c>
      <c r="BI140" s="146">
        <f t="shared" si="38"/>
        <v>0</v>
      </c>
      <c r="BJ140" s="18" t="s">
        <v>88</v>
      </c>
      <c r="BK140" s="146">
        <f t="shared" si="39"/>
        <v>0</v>
      </c>
      <c r="BL140" s="18" t="s">
        <v>318</v>
      </c>
      <c r="BM140" s="145" t="s">
        <v>973</v>
      </c>
    </row>
    <row r="141" spans="2:65" s="1" customFormat="1" ht="16.5" customHeight="1" x14ac:dyDescent="0.2">
      <c r="B141" s="34"/>
      <c r="C141" s="134" t="s">
        <v>657</v>
      </c>
      <c r="D141" s="134" t="s">
        <v>313</v>
      </c>
      <c r="E141" s="135" t="s">
        <v>10340</v>
      </c>
      <c r="F141" s="136" t="s">
        <v>7432</v>
      </c>
      <c r="G141" s="137" t="s">
        <v>2033</v>
      </c>
      <c r="H141" s="138">
        <v>1</v>
      </c>
      <c r="I141" s="139"/>
      <c r="J141" s="140">
        <f t="shared" si="30"/>
        <v>0</v>
      </c>
      <c r="K141" s="136" t="s">
        <v>43</v>
      </c>
      <c r="L141" s="34"/>
      <c r="M141" s="141" t="s">
        <v>43</v>
      </c>
      <c r="N141" s="142" t="s">
        <v>52</v>
      </c>
      <c r="P141" s="143">
        <f t="shared" si="31"/>
        <v>0</v>
      </c>
      <c r="Q141" s="143">
        <v>0</v>
      </c>
      <c r="R141" s="143">
        <f t="shared" si="32"/>
        <v>0</v>
      </c>
      <c r="S141" s="143">
        <v>0</v>
      </c>
      <c r="T141" s="144">
        <f t="shared" si="33"/>
        <v>0</v>
      </c>
      <c r="AR141" s="145" t="s">
        <v>318</v>
      </c>
      <c r="AT141" s="145" t="s">
        <v>313</v>
      </c>
      <c r="AU141" s="145" t="s">
        <v>88</v>
      </c>
      <c r="AY141" s="18" t="s">
        <v>311</v>
      </c>
      <c r="BE141" s="146">
        <f t="shared" si="34"/>
        <v>0</v>
      </c>
      <c r="BF141" s="146">
        <f t="shared" si="35"/>
        <v>0</v>
      </c>
      <c r="BG141" s="146">
        <f t="shared" si="36"/>
        <v>0</v>
      </c>
      <c r="BH141" s="146">
        <f t="shared" si="37"/>
        <v>0</v>
      </c>
      <c r="BI141" s="146">
        <f t="shared" si="38"/>
        <v>0</v>
      </c>
      <c r="BJ141" s="18" t="s">
        <v>88</v>
      </c>
      <c r="BK141" s="146">
        <f t="shared" si="39"/>
        <v>0</v>
      </c>
      <c r="BL141" s="18" t="s">
        <v>318</v>
      </c>
      <c r="BM141" s="145" t="s">
        <v>982</v>
      </c>
    </row>
    <row r="142" spans="2:65" s="1" customFormat="1" ht="16.5" customHeight="1" x14ac:dyDescent="0.2">
      <c r="B142" s="34"/>
      <c r="C142" s="134" t="s">
        <v>663</v>
      </c>
      <c r="D142" s="134" t="s">
        <v>313</v>
      </c>
      <c r="E142" s="135" t="s">
        <v>10341</v>
      </c>
      <c r="F142" s="136" t="s">
        <v>7434</v>
      </c>
      <c r="G142" s="137" t="s">
        <v>2033</v>
      </c>
      <c r="H142" s="138">
        <v>1</v>
      </c>
      <c r="I142" s="139"/>
      <c r="J142" s="140">
        <f t="shared" si="30"/>
        <v>0</v>
      </c>
      <c r="K142" s="136" t="s">
        <v>43</v>
      </c>
      <c r="L142" s="34"/>
      <c r="M142" s="141" t="s">
        <v>43</v>
      </c>
      <c r="N142" s="142" t="s">
        <v>52</v>
      </c>
      <c r="P142" s="143">
        <f t="shared" si="31"/>
        <v>0</v>
      </c>
      <c r="Q142" s="143">
        <v>0</v>
      </c>
      <c r="R142" s="143">
        <f t="shared" si="32"/>
        <v>0</v>
      </c>
      <c r="S142" s="143">
        <v>0</v>
      </c>
      <c r="T142" s="144">
        <f t="shared" si="33"/>
        <v>0</v>
      </c>
      <c r="AR142" s="145" t="s">
        <v>318</v>
      </c>
      <c r="AT142" s="145" t="s">
        <v>313</v>
      </c>
      <c r="AU142" s="145" t="s">
        <v>88</v>
      </c>
      <c r="AY142" s="18" t="s">
        <v>311</v>
      </c>
      <c r="BE142" s="146">
        <f t="shared" si="34"/>
        <v>0</v>
      </c>
      <c r="BF142" s="146">
        <f t="shared" si="35"/>
        <v>0</v>
      </c>
      <c r="BG142" s="146">
        <f t="shared" si="36"/>
        <v>0</v>
      </c>
      <c r="BH142" s="146">
        <f t="shared" si="37"/>
        <v>0</v>
      </c>
      <c r="BI142" s="146">
        <f t="shared" si="38"/>
        <v>0</v>
      </c>
      <c r="BJ142" s="18" t="s">
        <v>88</v>
      </c>
      <c r="BK142" s="146">
        <f t="shared" si="39"/>
        <v>0</v>
      </c>
      <c r="BL142" s="18" t="s">
        <v>318</v>
      </c>
      <c r="BM142" s="145" t="s">
        <v>991</v>
      </c>
    </row>
    <row r="143" spans="2:65" s="1" customFormat="1" ht="16.5" customHeight="1" x14ac:dyDescent="0.2">
      <c r="B143" s="34"/>
      <c r="C143" s="134" t="s">
        <v>672</v>
      </c>
      <c r="D143" s="134" t="s">
        <v>313</v>
      </c>
      <c r="E143" s="135" t="s">
        <v>10342</v>
      </c>
      <c r="F143" s="136" t="s">
        <v>7436</v>
      </c>
      <c r="G143" s="137" t="s">
        <v>2033</v>
      </c>
      <c r="H143" s="138">
        <v>1</v>
      </c>
      <c r="I143" s="139"/>
      <c r="J143" s="140">
        <f t="shared" si="30"/>
        <v>0</v>
      </c>
      <c r="K143" s="136" t="s">
        <v>43</v>
      </c>
      <c r="L143" s="34"/>
      <c r="M143" s="141" t="s">
        <v>43</v>
      </c>
      <c r="N143" s="142" t="s">
        <v>52</v>
      </c>
      <c r="P143" s="143">
        <f t="shared" si="31"/>
        <v>0</v>
      </c>
      <c r="Q143" s="143">
        <v>0</v>
      </c>
      <c r="R143" s="143">
        <f t="shared" si="32"/>
        <v>0</v>
      </c>
      <c r="S143" s="143">
        <v>0</v>
      </c>
      <c r="T143" s="144">
        <f t="shared" si="33"/>
        <v>0</v>
      </c>
      <c r="AR143" s="145" t="s">
        <v>318</v>
      </c>
      <c r="AT143" s="145" t="s">
        <v>313</v>
      </c>
      <c r="AU143" s="145" t="s">
        <v>88</v>
      </c>
      <c r="AY143" s="18" t="s">
        <v>311</v>
      </c>
      <c r="BE143" s="146">
        <f t="shared" si="34"/>
        <v>0</v>
      </c>
      <c r="BF143" s="146">
        <f t="shared" si="35"/>
        <v>0</v>
      </c>
      <c r="BG143" s="146">
        <f t="shared" si="36"/>
        <v>0</v>
      </c>
      <c r="BH143" s="146">
        <f t="shared" si="37"/>
        <v>0</v>
      </c>
      <c r="BI143" s="146">
        <f t="shared" si="38"/>
        <v>0</v>
      </c>
      <c r="BJ143" s="18" t="s">
        <v>88</v>
      </c>
      <c r="BK143" s="146">
        <f t="shared" si="39"/>
        <v>0</v>
      </c>
      <c r="BL143" s="18" t="s">
        <v>318</v>
      </c>
      <c r="BM143" s="145" t="s">
        <v>1001</v>
      </c>
    </row>
    <row r="144" spans="2:65" s="1" customFormat="1" ht="16.5" customHeight="1" x14ac:dyDescent="0.2">
      <c r="B144" s="34"/>
      <c r="C144" s="134" t="s">
        <v>680</v>
      </c>
      <c r="D144" s="134" t="s">
        <v>313</v>
      </c>
      <c r="E144" s="135" t="s">
        <v>10343</v>
      </c>
      <c r="F144" s="136" t="s">
        <v>7438</v>
      </c>
      <c r="G144" s="137" t="s">
        <v>2033</v>
      </c>
      <c r="H144" s="138">
        <v>1</v>
      </c>
      <c r="I144" s="139"/>
      <c r="J144" s="140">
        <f t="shared" si="30"/>
        <v>0</v>
      </c>
      <c r="K144" s="136" t="s">
        <v>43</v>
      </c>
      <c r="L144" s="34"/>
      <c r="M144" s="141" t="s">
        <v>43</v>
      </c>
      <c r="N144" s="142" t="s">
        <v>52</v>
      </c>
      <c r="P144" s="143">
        <f t="shared" si="31"/>
        <v>0</v>
      </c>
      <c r="Q144" s="143">
        <v>0</v>
      </c>
      <c r="R144" s="143">
        <f t="shared" si="32"/>
        <v>0</v>
      </c>
      <c r="S144" s="143">
        <v>0</v>
      </c>
      <c r="T144" s="144">
        <f t="shared" si="33"/>
        <v>0</v>
      </c>
      <c r="AR144" s="145" t="s">
        <v>318</v>
      </c>
      <c r="AT144" s="145" t="s">
        <v>313</v>
      </c>
      <c r="AU144" s="145" t="s">
        <v>88</v>
      </c>
      <c r="AY144" s="18" t="s">
        <v>311</v>
      </c>
      <c r="BE144" s="146">
        <f t="shared" si="34"/>
        <v>0</v>
      </c>
      <c r="BF144" s="146">
        <f t="shared" si="35"/>
        <v>0</v>
      </c>
      <c r="BG144" s="146">
        <f t="shared" si="36"/>
        <v>0</v>
      </c>
      <c r="BH144" s="146">
        <f t="shared" si="37"/>
        <v>0</v>
      </c>
      <c r="BI144" s="146">
        <f t="shared" si="38"/>
        <v>0</v>
      </c>
      <c r="BJ144" s="18" t="s">
        <v>88</v>
      </c>
      <c r="BK144" s="146">
        <f t="shared" si="39"/>
        <v>0</v>
      </c>
      <c r="BL144" s="18" t="s">
        <v>318</v>
      </c>
      <c r="BM144" s="145" t="s">
        <v>1011</v>
      </c>
    </row>
    <row r="145" spans="2:65" s="1" customFormat="1" ht="16.5" customHeight="1" x14ac:dyDescent="0.2">
      <c r="B145" s="34"/>
      <c r="C145" s="134" t="s">
        <v>686</v>
      </c>
      <c r="D145" s="134" t="s">
        <v>313</v>
      </c>
      <c r="E145" s="135" t="s">
        <v>10344</v>
      </c>
      <c r="F145" s="136" t="s">
        <v>7440</v>
      </c>
      <c r="G145" s="137" t="s">
        <v>2033</v>
      </c>
      <c r="H145" s="138">
        <v>1</v>
      </c>
      <c r="I145" s="139"/>
      <c r="J145" s="140">
        <f t="shared" si="30"/>
        <v>0</v>
      </c>
      <c r="K145" s="136" t="s">
        <v>43</v>
      </c>
      <c r="L145" s="34"/>
      <c r="M145" s="141" t="s">
        <v>43</v>
      </c>
      <c r="N145" s="142" t="s">
        <v>52</v>
      </c>
      <c r="P145" s="143">
        <f t="shared" si="31"/>
        <v>0</v>
      </c>
      <c r="Q145" s="143">
        <v>0</v>
      </c>
      <c r="R145" s="143">
        <f t="shared" si="32"/>
        <v>0</v>
      </c>
      <c r="S145" s="143">
        <v>0</v>
      </c>
      <c r="T145" s="144">
        <f t="shared" si="33"/>
        <v>0</v>
      </c>
      <c r="AR145" s="145" t="s">
        <v>318</v>
      </c>
      <c r="AT145" s="145" t="s">
        <v>313</v>
      </c>
      <c r="AU145" s="145" t="s">
        <v>88</v>
      </c>
      <c r="AY145" s="18" t="s">
        <v>311</v>
      </c>
      <c r="BE145" s="146">
        <f t="shared" si="34"/>
        <v>0</v>
      </c>
      <c r="BF145" s="146">
        <f t="shared" si="35"/>
        <v>0</v>
      </c>
      <c r="BG145" s="146">
        <f t="shared" si="36"/>
        <v>0</v>
      </c>
      <c r="BH145" s="146">
        <f t="shared" si="37"/>
        <v>0</v>
      </c>
      <c r="BI145" s="146">
        <f t="shared" si="38"/>
        <v>0</v>
      </c>
      <c r="BJ145" s="18" t="s">
        <v>88</v>
      </c>
      <c r="BK145" s="146">
        <f t="shared" si="39"/>
        <v>0</v>
      </c>
      <c r="BL145" s="18" t="s">
        <v>318</v>
      </c>
      <c r="BM145" s="145" t="s">
        <v>1021</v>
      </c>
    </row>
    <row r="146" spans="2:65" s="1" customFormat="1" ht="16.5" customHeight="1" x14ac:dyDescent="0.2">
      <c r="B146" s="34"/>
      <c r="C146" s="134" t="s">
        <v>693</v>
      </c>
      <c r="D146" s="134" t="s">
        <v>313</v>
      </c>
      <c r="E146" s="135" t="s">
        <v>10345</v>
      </c>
      <c r="F146" s="136" t="s">
        <v>7442</v>
      </c>
      <c r="G146" s="137" t="s">
        <v>2033</v>
      </c>
      <c r="H146" s="138">
        <v>1</v>
      </c>
      <c r="I146" s="139"/>
      <c r="J146" s="140">
        <f t="shared" si="30"/>
        <v>0</v>
      </c>
      <c r="K146" s="136" t="s">
        <v>43</v>
      </c>
      <c r="L146" s="34"/>
      <c r="M146" s="141" t="s">
        <v>43</v>
      </c>
      <c r="N146" s="142" t="s">
        <v>52</v>
      </c>
      <c r="P146" s="143">
        <f t="shared" si="31"/>
        <v>0</v>
      </c>
      <c r="Q146" s="143">
        <v>0</v>
      </c>
      <c r="R146" s="143">
        <f t="shared" si="32"/>
        <v>0</v>
      </c>
      <c r="S146" s="143">
        <v>0</v>
      </c>
      <c r="T146" s="144">
        <f t="shared" si="33"/>
        <v>0</v>
      </c>
      <c r="AR146" s="145" t="s">
        <v>318</v>
      </c>
      <c r="AT146" s="145" t="s">
        <v>313</v>
      </c>
      <c r="AU146" s="145" t="s">
        <v>88</v>
      </c>
      <c r="AY146" s="18" t="s">
        <v>311</v>
      </c>
      <c r="BE146" s="146">
        <f t="shared" si="34"/>
        <v>0</v>
      </c>
      <c r="BF146" s="146">
        <f t="shared" si="35"/>
        <v>0</v>
      </c>
      <c r="BG146" s="146">
        <f t="shared" si="36"/>
        <v>0</v>
      </c>
      <c r="BH146" s="146">
        <f t="shared" si="37"/>
        <v>0</v>
      </c>
      <c r="BI146" s="146">
        <f t="shared" si="38"/>
        <v>0</v>
      </c>
      <c r="BJ146" s="18" t="s">
        <v>88</v>
      </c>
      <c r="BK146" s="146">
        <f t="shared" si="39"/>
        <v>0</v>
      </c>
      <c r="BL146" s="18" t="s">
        <v>318</v>
      </c>
      <c r="BM146" s="145" t="s">
        <v>1030</v>
      </c>
    </row>
    <row r="147" spans="2:65" s="1" customFormat="1" ht="16.5" customHeight="1" x14ac:dyDescent="0.2">
      <c r="B147" s="34"/>
      <c r="C147" s="134" t="s">
        <v>698</v>
      </c>
      <c r="D147" s="134" t="s">
        <v>313</v>
      </c>
      <c r="E147" s="135" t="s">
        <v>10346</v>
      </c>
      <c r="F147" s="136" t="s">
        <v>7444</v>
      </c>
      <c r="G147" s="137" t="s">
        <v>2033</v>
      </c>
      <c r="H147" s="138">
        <v>1</v>
      </c>
      <c r="I147" s="139"/>
      <c r="J147" s="140">
        <f t="shared" si="30"/>
        <v>0</v>
      </c>
      <c r="K147" s="136" t="s">
        <v>43</v>
      </c>
      <c r="L147" s="34"/>
      <c r="M147" s="200" t="s">
        <v>43</v>
      </c>
      <c r="N147" s="201" t="s">
        <v>52</v>
      </c>
      <c r="O147" s="195"/>
      <c r="P147" s="202">
        <f t="shared" si="31"/>
        <v>0</v>
      </c>
      <c r="Q147" s="202">
        <v>0</v>
      </c>
      <c r="R147" s="202">
        <f t="shared" si="32"/>
        <v>0</v>
      </c>
      <c r="S147" s="202">
        <v>0</v>
      </c>
      <c r="T147" s="203">
        <f t="shared" si="33"/>
        <v>0</v>
      </c>
      <c r="AR147" s="145" t="s">
        <v>318</v>
      </c>
      <c r="AT147" s="145" t="s">
        <v>313</v>
      </c>
      <c r="AU147" s="145" t="s">
        <v>88</v>
      </c>
      <c r="AY147" s="18" t="s">
        <v>311</v>
      </c>
      <c r="BE147" s="146">
        <f t="shared" si="34"/>
        <v>0</v>
      </c>
      <c r="BF147" s="146">
        <f t="shared" si="35"/>
        <v>0</v>
      </c>
      <c r="BG147" s="146">
        <f t="shared" si="36"/>
        <v>0</v>
      </c>
      <c r="BH147" s="146">
        <f t="shared" si="37"/>
        <v>0</v>
      </c>
      <c r="BI147" s="146">
        <f t="shared" si="38"/>
        <v>0</v>
      </c>
      <c r="BJ147" s="18" t="s">
        <v>88</v>
      </c>
      <c r="BK147" s="146">
        <f t="shared" si="39"/>
        <v>0</v>
      </c>
      <c r="BL147" s="18" t="s">
        <v>318</v>
      </c>
      <c r="BM147" s="145" t="s">
        <v>1038</v>
      </c>
    </row>
    <row r="148" spans="2:65" s="1" customFormat="1" ht="6.95" customHeight="1" x14ac:dyDescent="0.2">
      <c r="B148" s="43"/>
      <c r="C148" s="44"/>
      <c r="D148" s="44"/>
      <c r="E148" s="44"/>
      <c r="F148" s="44"/>
      <c r="G148" s="44"/>
      <c r="H148" s="44"/>
      <c r="I148" s="44"/>
      <c r="J148" s="44"/>
      <c r="K148" s="44"/>
      <c r="L148" s="34"/>
    </row>
  </sheetData>
  <sheetProtection algorithmName="SHA-512" hashValue="Hawtrkz9V96cRfgd6dX7FX0HYjfGLO7ZSzFxjFAjv/kVN8u/ZuGd1WFLt5RjifdhmQJV65pNVBVN2ktYVCpaWw==" saltValue="dBACKmYi0yyzK3Rl7LFVnKhdCzkjuDYYPcT1vr3+AtgGwvoHpcWXd2KebjmEvFXjmcLbCEoCFGaxcFYDfeZh2g==" spinCount="100000" sheet="1" objects="1" scenarios="1" formatColumns="0" formatRows="0" autoFilter="0"/>
  <autoFilter ref="C82:K147" xr:uid="{00000000-0009-0000-0000-00002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30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239</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s="1" customFormat="1" ht="12" customHeight="1" x14ac:dyDescent="0.2">
      <c r="B8" s="34"/>
      <c r="D8" s="28" t="s">
        <v>265</v>
      </c>
      <c r="L8" s="34"/>
    </row>
    <row r="9" spans="2:46" s="1" customFormat="1" ht="16.5" customHeight="1" x14ac:dyDescent="0.2">
      <c r="B9" s="34"/>
      <c r="E9" s="322" t="s">
        <v>10347</v>
      </c>
      <c r="F9" s="341"/>
      <c r="G9" s="341"/>
      <c r="H9" s="341"/>
      <c r="L9" s="34"/>
    </row>
    <row r="10" spans="2:46" s="1" customFormat="1" ht="11.25" x14ac:dyDescent="0.2">
      <c r="B10" s="34"/>
      <c r="L10" s="34"/>
    </row>
    <row r="11" spans="2:46" s="1" customFormat="1" ht="12" customHeight="1" x14ac:dyDescent="0.2">
      <c r="B11" s="34"/>
      <c r="D11" s="28" t="s">
        <v>18</v>
      </c>
      <c r="F11" s="26" t="s">
        <v>43</v>
      </c>
      <c r="I11" s="28" t="s">
        <v>20</v>
      </c>
      <c r="J11" s="26" t="s">
        <v>43</v>
      </c>
      <c r="L11" s="34"/>
    </row>
    <row r="12" spans="2:46" s="1" customFormat="1" ht="12" customHeight="1" x14ac:dyDescent="0.2">
      <c r="B12" s="34"/>
      <c r="D12" s="28" t="s">
        <v>22</v>
      </c>
      <c r="F12" s="26" t="s">
        <v>23</v>
      </c>
      <c r="I12" s="28" t="s">
        <v>24</v>
      </c>
      <c r="J12" s="51" t="str">
        <f>'Rekapitulace stavby'!AN8</f>
        <v>5.8.2025 - revize</v>
      </c>
      <c r="L12" s="34"/>
    </row>
    <row r="13" spans="2:46" s="1" customFormat="1" ht="10.9" customHeight="1" x14ac:dyDescent="0.2">
      <c r="B13" s="34"/>
      <c r="L13" s="34"/>
    </row>
    <row r="14" spans="2:46" s="1" customFormat="1" ht="12" customHeight="1" x14ac:dyDescent="0.2">
      <c r="B14" s="34"/>
      <c r="D14" s="28" t="s">
        <v>29</v>
      </c>
      <c r="I14" s="28" t="s">
        <v>30</v>
      </c>
      <c r="J14" s="26" t="s">
        <v>31</v>
      </c>
      <c r="L14" s="34"/>
    </row>
    <row r="15" spans="2:46" s="1" customFormat="1" ht="18" customHeight="1" x14ac:dyDescent="0.2">
      <c r="B15" s="34"/>
      <c r="E15" s="26" t="s">
        <v>32</v>
      </c>
      <c r="I15" s="28" t="s">
        <v>33</v>
      </c>
      <c r="J15" s="26" t="s">
        <v>34</v>
      </c>
      <c r="L15" s="34"/>
    </row>
    <row r="16" spans="2:4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ROUND(J88,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ROUND((SUM(BE88:BE305)),  2)</f>
        <v>0</v>
      </c>
      <c r="I33" s="96">
        <v>0.21</v>
      </c>
      <c r="J33" s="84">
        <f>ROUND(((SUM(BE88:BE305))*I33),  2)</f>
        <v>0</v>
      </c>
      <c r="L33" s="34"/>
    </row>
    <row r="34" spans="2:12" s="1" customFormat="1" ht="14.45" customHeight="1" x14ac:dyDescent="0.2">
      <c r="B34" s="34"/>
      <c r="E34" s="28" t="s">
        <v>53</v>
      </c>
      <c r="F34" s="84">
        <f>ROUND((SUM(BF88:BF305)),  2)</f>
        <v>0</v>
      </c>
      <c r="I34" s="96">
        <v>0.12</v>
      </c>
      <c r="J34" s="84">
        <f>ROUND(((SUM(BF88:BF305))*I34),  2)</f>
        <v>0</v>
      </c>
      <c r="L34" s="34"/>
    </row>
    <row r="35" spans="2:12" s="1" customFormat="1" ht="14.45" hidden="1" customHeight="1" x14ac:dyDescent="0.2">
      <c r="B35" s="34"/>
      <c r="E35" s="28" t="s">
        <v>54</v>
      </c>
      <c r="F35" s="84">
        <f>ROUND((SUM(BG88:BG305)),  2)</f>
        <v>0</v>
      </c>
      <c r="I35" s="96">
        <v>0.21</v>
      </c>
      <c r="J35" s="84">
        <f>0</f>
        <v>0</v>
      </c>
      <c r="L35" s="34"/>
    </row>
    <row r="36" spans="2:12" s="1" customFormat="1" ht="14.45" hidden="1" customHeight="1" x14ac:dyDescent="0.2">
      <c r="B36" s="34"/>
      <c r="E36" s="28" t="s">
        <v>55</v>
      </c>
      <c r="F36" s="84">
        <f>ROUND((SUM(BH88:BH305)),  2)</f>
        <v>0</v>
      </c>
      <c r="I36" s="96">
        <v>0.12</v>
      </c>
      <c r="J36" s="84">
        <f>0</f>
        <v>0</v>
      </c>
      <c r="L36" s="34"/>
    </row>
    <row r="37" spans="2:12" s="1" customFormat="1" ht="14.45" hidden="1" customHeight="1" x14ac:dyDescent="0.2">
      <c r="B37" s="34"/>
      <c r="E37" s="28" t="s">
        <v>56</v>
      </c>
      <c r="F37" s="84">
        <f>ROUND((SUM(BI88:BI305)),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PS10 - ASŘ, MaR</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J88</f>
        <v>0</v>
      </c>
      <c r="L59" s="34"/>
      <c r="AU59" s="18" t="s">
        <v>272</v>
      </c>
    </row>
    <row r="60" spans="2:47" s="8" customFormat="1" ht="24.95" customHeight="1" x14ac:dyDescent="0.2">
      <c r="B60" s="106"/>
      <c r="D60" s="107" t="s">
        <v>10348</v>
      </c>
      <c r="E60" s="108"/>
      <c r="F60" s="108"/>
      <c r="G60" s="108"/>
      <c r="H60" s="108"/>
      <c r="I60" s="108"/>
      <c r="J60" s="109">
        <f>J89</f>
        <v>0</v>
      </c>
      <c r="L60" s="106"/>
    </row>
    <row r="61" spans="2:47" s="9" customFormat="1" ht="19.899999999999999" customHeight="1" x14ac:dyDescent="0.2">
      <c r="B61" s="110"/>
      <c r="D61" s="111" t="s">
        <v>10349</v>
      </c>
      <c r="E61" s="112"/>
      <c r="F61" s="112"/>
      <c r="G61" s="112"/>
      <c r="H61" s="112"/>
      <c r="I61" s="112"/>
      <c r="J61" s="113">
        <f>J90</f>
        <v>0</v>
      </c>
      <c r="L61" s="110"/>
    </row>
    <row r="62" spans="2:47" s="8" customFormat="1" ht="24.95" customHeight="1" x14ac:dyDescent="0.2">
      <c r="B62" s="106"/>
      <c r="D62" s="107" t="s">
        <v>10350</v>
      </c>
      <c r="E62" s="108"/>
      <c r="F62" s="108"/>
      <c r="G62" s="108"/>
      <c r="H62" s="108"/>
      <c r="I62" s="108"/>
      <c r="J62" s="109">
        <f>J249</f>
        <v>0</v>
      </c>
      <c r="L62" s="106"/>
    </row>
    <row r="63" spans="2:47" s="9" customFormat="1" ht="19.899999999999999" customHeight="1" x14ac:dyDescent="0.2">
      <c r="B63" s="110"/>
      <c r="D63" s="111" t="s">
        <v>10351</v>
      </c>
      <c r="E63" s="112"/>
      <c r="F63" s="112"/>
      <c r="G63" s="112"/>
      <c r="H63" s="112"/>
      <c r="I63" s="112"/>
      <c r="J63" s="113">
        <f>J250</f>
        <v>0</v>
      </c>
      <c r="L63" s="110"/>
    </row>
    <row r="64" spans="2:47" s="8" customFormat="1" ht="24.95" customHeight="1" x14ac:dyDescent="0.2">
      <c r="B64" s="106"/>
      <c r="D64" s="107" t="s">
        <v>10352</v>
      </c>
      <c r="E64" s="108"/>
      <c r="F64" s="108"/>
      <c r="G64" s="108"/>
      <c r="H64" s="108"/>
      <c r="I64" s="108"/>
      <c r="J64" s="109">
        <f>J253</f>
        <v>0</v>
      </c>
      <c r="L64" s="106"/>
    </row>
    <row r="65" spans="2:12" s="9" customFormat="1" ht="19.899999999999999" customHeight="1" x14ac:dyDescent="0.2">
      <c r="B65" s="110"/>
      <c r="D65" s="111" t="s">
        <v>10353</v>
      </c>
      <c r="E65" s="112"/>
      <c r="F65" s="112"/>
      <c r="G65" s="112"/>
      <c r="H65" s="112"/>
      <c r="I65" s="112"/>
      <c r="J65" s="113">
        <f>J254</f>
        <v>0</v>
      </c>
      <c r="L65" s="110"/>
    </row>
    <row r="66" spans="2:12" s="8" customFormat="1" ht="24.95" customHeight="1" x14ac:dyDescent="0.2">
      <c r="B66" s="106"/>
      <c r="D66" s="107" t="s">
        <v>10354</v>
      </c>
      <c r="E66" s="108"/>
      <c r="F66" s="108"/>
      <c r="G66" s="108"/>
      <c r="H66" s="108"/>
      <c r="I66" s="108"/>
      <c r="J66" s="109">
        <f>J275</f>
        <v>0</v>
      </c>
      <c r="L66" s="106"/>
    </row>
    <row r="67" spans="2:12" s="9" customFormat="1" ht="19.899999999999999" customHeight="1" x14ac:dyDescent="0.2">
      <c r="B67" s="110"/>
      <c r="D67" s="111" t="s">
        <v>10355</v>
      </c>
      <c r="E67" s="112"/>
      <c r="F67" s="112"/>
      <c r="G67" s="112"/>
      <c r="H67" s="112"/>
      <c r="I67" s="112"/>
      <c r="J67" s="113">
        <f>J276</f>
        <v>0</v>
      </c>
      <c r="L67" s="110"/>
    </row>
    <row r="68" spans="2:12" s="8" customFormat="1" ht="24.95" customHeight="1" x14ac:dyDescent="0.2">
      <c r="B68" s="106"/>
      <c r="D68" s="107" t="s">
        <v>10356</v>
      </c>
      <c r="E68" s="108"/>
      <c r="F68" s="108"/>
      <c r="G68" s="108"/>
      <c r="H68" s="108"/>
      <c r="I68" s="108"/>
      <c r="J68" s="109">
        <f>J295</f>
        <v>0</v>
      </c>
      <c r="L68" s="106"/>
    </row>
    <row r="69" spans="2:12" s="1" customFormat="1" ht="21.75" customHeight="1" x14ac:dyDescent="0.2">
      <c r="B69" s="34"/>
      <c r="L69" s="34"/>
    </row>
    <row r="70" spans="2:12" s="1" customFormat="1" ht="6.95" customHeight="1" x14ac:dyDescent="0.2">
      <c r="B70" s="43"/>
      <c r="C70" s="44"/>
      <c r="D70" s="44"/>
      <c r="E70" s="44"/>
      <c r="F70" s="44"/>
      <c r="G70" s="44"/>
      <c r="H70" s="44"/>
      <c r="I70" s="44"/>
      <c r="J70" s="44"/>
      <c r="K70" s="44"/>
      <c r="L70" s="34"/>
    </row>
    <row r="74" spans="2:12" s="1" customFormat="1" ht="6.95" customHeight="1" x14ac:dyDescent="0.2">
      <c r="B74" s="45"/>
      <c r="C74" s="46"/>
      <c r="D74" s="46"/>
      <c r="E74" s="46"/>
      <c r="F74" s="46"/>
      <c r="G74" s="46"/>
      <c r="H74" s="46"/>
      <c r="I74" s="46"/>
      <c r="J74" s="46"/>
      <c r="K74" s="46"/>
      <c r="L74" s="34"/>
    </row>
    <row r="75" spans="2:12" s="1" customFormat="1" ht="24.95" customHeight="1" x14ac:dyDescent="0.2">
      <c r="B75" s="34"/>
      <c r="C75" s="22" t="s">
        <v>296</v>
      </c>
      <c r="L75" s="34"/>
    </row>
    <row r="76" spans="2:12" s="1" customFormat="1" ht="6.95" customHeight="1" x14ac:dyDescent="0.2">
      <c r="B76" s="34"/>
      <c r="L76" s="34"/>
    </row>
    <row r="77" spans="2:12" s="1" customFormat="1" ht="12" customHeight="1" x14ac:dyDescent="0.2">
      <c r="B77" s="34"/>
      <c r="C77" s="28" t="s">
        <v>16</v>
      </c>
      <c r="L77" s="34"/>
    </row>
    <row r="78" spans="2:12" s="1" customFormat="1" ht="16.5" customHeight="1" x14ac:dyDescent="0.2">
      <c r="B78" s="34"/>
      <c r="E78" s="339" t="str">
        <f>E7</f>
        <v>Stavba č. 3145 TV Vinoř, etapa 0012 – ČOV Vinoř</v>
      </c>
      <c r="F78" s="340"/>
      <c r="G78" s="340"/>
      <c r="H78" s="340"/>
      <c r="L78" s="34"/>
    </row>
    <row r="79" spans="2:12" s="1" customFormat="1" ht="12" customHeight="1" x14ac:dyDescent="0.2">
      <c r="B79" s="34"/>
      <c r="C79" s="28" t="s">
        <v>265</v>
      </c>
      <c r="L79" s="34"/>
    </row>
    <row r="80" spans="2:12" s="1" customFormat="1" ht="16.5" customHeight="1" x14ac:dyDescent="0.2">
      <c r="B80" s="34"/>
      <c r="E80" s="322" t="str">
        <f>E9</f>
        <v>PS10 - ASŘ, MaR</v>
      </c>
      <c r="F80" s="341"/>
      <c r="G80" s="341"/>
      <c r="H80" s="341"/>
      <c r="L80" s="34"/>
    </row>
    <row r="81" spans="2:65" s="1" customFormat="1" ht="6.95" customHeight="1" x14ac:dyDescent="0.2">
      <c r="B81" s="34"/>
      <c r="L81" s="34"/>
    </row>
    <row r="82" spans="2:65" s="1" customFormat="1" ht="12" customHeight="1" x14ac:dyDescent="0.2">
      <c r="B82" s="34"/>
      <c r="C82" s="28" t="s">
        <v>22</v>
      </c>
      <c r="F82" s="26" t="str">
        <f>F12</f>
        <v>Praha</v>
      </c>
      <c r="I82" s="28" t="s">
        <v>24</v>
      </c>
      <c r="J82" s="51" t="str">
        <f>IF(J12="","",J12)</f>
        <v>5.8.2025 - revize</v>
      </c>
      <c r="L82" s="34"/>
    </row>
    <row r="83" spans="2:65" s="1" customFormat="1" ht="6.95" customHeight="1" x14ac:dyDescent="0.2">
      <c r="B83" s="34"/>
      <c r="L83" s="34"/>
    </row>
    <row r="84" spans="2:65" s="1" customFormat="1" ht="25.7" customHeight="1" x14ac:dyDescent="0.2">
      <c r="B84" s="34"/>
      <c r="C84" s="28" t="s">
        <v>29</v>
      </c>
      <c r="F84" s="26" t="str">
        <f>E15</f>
        <v>PVS, a.s, Evropská 866/67, Praha 6, 160 00</v>
      </c>
      <c r="I84" s="28" t="s">
        <v>37</v>
      </c>
      <c r="J84" s="32" t="str">
        <f>E21</f>
        <v>d plus projektová a inženýrská a.s.</v>
      </c>
      <c r="L84" s="34"/>
    </row>
    <row r="85" spans="2:65" s="1" customFormat="1" ht="15.2" customHeight="1" x14ac:dyDescent="0.2">
      <c r="B85" s="34"/>
      <c r="C85" s="28" t="s">
        <v>35</v>
      </c>
      <c r="F85" s="26" t="str">
        <f>IF(E18="","",E18)</f>
        <v>Vyplň údaj</v>
      </c>
      <c r="I85" s="28" t="s">
        <v>42</v>
      </c>
      <c r="J85" s="32" t="str">
        <f>E24</f>
        <v xml:space="preserve"> </v>
      </c>
      <c r="L85" s="34"/>
    </row>
    <row r="86" spans="2:65" s="1" customFormat="1" ht="10.35" customHeight="1" x14ac:dyDescent="0.2">
      <c r="B86" s="34"/>
      <c r="L86" s="34"/>
    </row>
    <row r="87" spans="2:65" s="10" customFormat="1" ht="29.25" customHeight="1" x14ac:dyDescent="0.2">
      <c r="B87" s="114"/>
      <c r="C87" s="115" t="s">
        <v>297</v>
      </c>
      <c r="D87" s="116" t="s">
        <v>66</v>
      </c>
      <c r="E87" s="116" t="s">
        <v>62</v>
      </c>
      <c r="F87" s="116" t="s">
        <v>63</v>
      </c>
      <c r="G87" s="116" t="s">
        <v>298</v>
      </c>
      <c r="H87" s="116" t="s">
        <v>299</v>
      </c>
      <c r="I87" s="116" t="s">
        <v>300</v>
      </c>
      <c r="J87" s="116" t="s">
        <v>271</v>
      </c>
      <c r="K87" s="117" t="s">
        <v>301</v>
      </c>
      <c r="L87" s="114"/>
      <c r="M87" s="58" t="s">
        <v>43</v>
      </c>
      <c r="N87" s="59" t="s">
        <v>51</v>
      </c>
      <c r="O87" s="59" t="s">
        <v>302</v>
      </c>
      <c r="P87" s="59" t="s">
        <v>303</v>
      </c>
      <c r="Q87" s="59" t="s">
        <v>304</v>
      </c>
      <c r="R87" s="59" t="s">
        <v>305</v>
      </c>
      <c r="S87" s="59" t="s">
        <v>306</v>
      </c>
      <c r="T87" s="60" t="s">
        <v>307</v>
      </c>
    </row>
    <row r="88" spans="2:65" s="1" customFormat="1" ht="22.9" customHeight="1" x14ac:dyDescent="0.25">
      <c r="B88" s="34"/>
      <c r="C88" s="63" t="s">
        <v>308</v>
      </c>
      <c r="J88" s="118">
        <f>BK88</f>
        <v>0</v>
      </c>
      <c r="L88" s="34"/>
      <c r="M88" s="61"/>
      <c r="N88" s="52"/>
      <c r="O88" s="52"/>
      <c r="P88" s="119">
        <f>P89+P249+P253+P275+P295</f>
        <v>0</v>
      </c>
      <c r="Q88" s="52"/>
      <c r="R88" s="119">
        <f>R89+R249+R253+R275+R295</f>
        <v>0</v>
      </c>
      <c r="S88" s="52"/>
      <c r="T88" s="120">
        <f>T89+T249+T253+T275+T295</f>
        <v>0</v>
      </c>
      <c r="AT88" s="18" t="s">
        <v>80</v>
      </c>
      <c r="AU88" s="18" t="s">
        <v>272</v>
      </c>
      <c r="BK88" s="121">
        <f>BK89+BK249+BK253+BK275+BK295</f>
        <v>0</v>
      </c>
    </row>
    <row r="89" spans="2:65" s="11" customFormat="1" ht="25.9" customHeight="1" x14ac:dyDescent="0.2">
      <c r="B89" s="122"/>
      <c r="D89" s="123" t="s">
        <v>80</v>
      </c>
      <c r="E89" s="124" t="s">
        <v>4839</v>
      </c>
      <c r="F89" s="124" t="s">
        <v>10357</v>
      </c>
      <c r="I89" s="125"/>
      <c r="J89" s="126">
        <f>BK89</f>
        <v>0</v>
      </c>
      <c r="L89" s="122"/>
      <c r="M89" s="127"/>
      <c r="P89" s="128">
        <f>P90</f>
        <v>0</v>
      </c>
      <c r="R89" s="128">
        <f>R90</f>
        <v>0</v>
      </c>
      <c r="T89" s="129">
        <f>T90</f>
        <v>0</v>
      </c>
      <c r="AR89" s="123" t="s">
        <v>88</v>
      </c>
      <c r="AT89" s="130" t="s">
        <v>80</v>
      </c>
      <c r="AU89" s="130" t="s">
        <v>81</v>
      </c>
      <c r="AY89" s="123" t="s">
        <v>311</v>
      </c>
      <c r="BK89" s="131">
        <f>BK90</f>
        <v>0</v>
      </c>
    </row>
    <row r="90" spans="2:65" s="11" customFormat="1" ht="22.9" customHeight="1" x14ac:dyDescent="0.2">
      <c r="B90" s="122"/>
      <c r="D90" s="123" t="s">
        <v>80</v>
      </c>
      <c r="E90" s="132" t="s">
        <v>7350</v>
      </c>
      <c r="F90" s="132" t="s">
        <v>10358</v>
      </c>
      <c r="I90" s="125"/>
      <c r="J90" s="133">
        <f>BK90</f>
        <v>0</v>
      </c>
      <c r="L90" s="122"/>
      <c r="M90" s="127"/>
      <c r="P90" s="128">
        <f>SUM(P91:P248)</f>
        <v>0</v>
      </c>
      <c r="R90" s="128">
        <f>SUM(R91:R248)</f>
        <v>0</v>
      </c>
      <c r="T90" s="129">
        <f>SUM(T91:T248)</f>
        <v>0</v>
      </c>
      <c r="AR90" s="123" t="s">
        <v>88</v>
      </c>
      <c r="AT90" s="130" t="s">
        <v>80</v>
      </c>
      <c r="AU90" s="130" t="s">
        <v>88</v>
      </c>
      <c r="AY90" s="123" t="s">
        <v>311</v>
      </c>
      <c r="BK90" s="131">
        <f>SUM(BK91:BK248)</f>
        <v>0</v>
      </c>
    </row>
    <row r="91" spans="2:65" s="1" customFormat="1" ht="33" customHeight="1" x14ac:dyDescent="0.2">
      <c r="B91" s="34"/>
      <c r="C91" s="134" t="s">
        <v>88</v>
      </c>
      <c r="D91" s="134" t="s">
        <v>313</v>
      </c>
      <c r="E91" s="135" t="s">
        <v>10359</v>
      </c>
      <c r="F91" s="136" t="s">
        <v>10360</v>
      </c>
      <c r="G91" s="137" t="s">
        <v>2109</v>
      </c>
      <c r="H91" s="138">
        <v>1</v>
      </c>
      <c r="I91" s="139"/>
      <c r="J91" s="140">
        <f>ROUND(I91*H91,2)</f>
        <v>0</v>
      </c>
      <c r="K91" s="136" t="s">
        <v>43</v>
      </c>
      <c r="L91" s="34"/>
      <c r="M91" s="141" t="s">
        <v>43</v>
      </c>
      <c r="N91" s="142" t="s">
        <v>52</v>
      </c>
      <c r="P91" s="143">
        <f>O91*H91</f>
        <v>0</v>
      </c>
      <c r="Q91" s="143">
        <v>0</v>
      </c>
      <c r="R91" s="143">
        <f>Q91*H91</f>
        <v>0</v>
      </c>
      <c r="S91" s="143">
        <v>0</v>
      </c>
      <c r="T91" s="144">
        <f>S91*H91</f>
        <v>0</v>
      </c>
      <c r="AR91" s="145" t="s">
        <v>318</v>
      </c>
      <c r="AT91" s="145" t="s">
        <v>313</v>
      </c>
      <c r="AU91" s="145" t="s">
        <v>90</v>
      </c>
      <c r="AY91" s="18" t="s">
        <v>311</v>
      </c>
      <c r="BE91" s="146">
        <f>IF(N91="základní",J91,0)</f>
        <v>0</v>
      </c>
      <c r="BF91" s="146">
        <f>IF(N91="snížená",J91,0)</f>
        <v>0</v>
      </c>
      <c r="BG91" s="146">
        <f>IF(N91="zákl. přenesená",J91,0)</f>
        <v>0</v>
      </c>
      <c r="BH91" s="146">
        <f>IF(N91="sníž. přenesená",J91,0)</f>
        <v>0</v>
      </c>
      <c r="BI91" s="146">
        <f>IF(N91="nulová",J91,0)</f>
        <v>0</v>
      </c>
      <c r="BJ91" s="18" t="s">
        <v>88</v>
      </c>
      <c r="BK91" s="146">
        <f>ROUND(I91*H91,2)</f>
        <v>0</v>
      </c>
      <c r="BL91" s="18" t="s">
        <v>318</v>
      </c>
      <c r="BM91" s="145" t="s">
        <v>90</v>
      </c>
    </row>
    <row r="92" spans="2:65" s="1" customFormat="1" ht="19.5" x14ac:dyDescent="0.2">
      <c r="B92" s="34"/>
      <c r="D92" s="152" t="s">
        <v>668</v>
      </c>
      <c r="F92" s="182" t="s">
        <v>10361</v>
      </c>
      <c r="I92" s="149"/>
      <c r="L92" s="34"/>
      <c r="M92" s="150"/>
      <c r="T92" s="55"/>
      <c r="AT92" s="18" t="s">
        <v>668</v>
      </c>
      <c r="AU92" s="18" t="s">
        <v>90</v>
      </c>
    </row>
    <row r="93" spans="2:65" s="1" customFormat="1" ht="24.2" customHeight="1" x14ac:dyDescent="0.2">
      <c r="B93" s="34"/>
      <c r="C93" s="134" t="s">
        <v>90</v>
      </c>
      <c r="D93" s="134" t="s">
        <v>313</v>
      </c>
      <c r="E93" s="135" t="s">
        <v>10362</v>
      </c>
      <c r="F93" s="136" t="s">
        <v>10363</v>
      </c>
      <c r="G93" s="137" t="s">
        <v>2033</v>
      </c>
      <c r="H93" s="138">
        <v>1</v>
      </c>
      <c r="I93" s="139"/>
      <c r="J93" s="140">
        <f>ROUND(I93*H93,2)</f>
        <v>0</v>
      </c>
      <c r="K93" s="136" t="s">
        <v>43</v>
      </c>
      <c r="L93" s="34"/>
      <c r="M93" s="141" t="s">
        <v>43</v>
      </c>
      <c r="N93" s="142" t="s">
        <v>52</v>
      </c>
      <c r="P93" s="143">
        <f>O93*H93</f>
        <v>0</v>
      </c>
      <c r="Q93" s="143">
        <v>0</v>
      </c>
      <c r="R93" s="143">
        <f>Q93*H93</f>
        <v>0</v>
      </c>
      <c r="S93" s="143">
        <v>0</v>
      </c>
      <c r="T93" s="144">
        <f>S93*H93</f>
        <v>0</v>
      </c>
      <c r="AR93" s="145" t="s">
        <v>318</v>
      </c>
      <c r="AT93" s="145" t="s">
        <v>313</v>
      </c>
      <c r="AU93" s="145" t="s">
        <v>90</v>
      </c>
      <c r="AY93" s="18" t="s">
        <v>311</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318</v>
      </c>
      <c r="BM93" s="145" t="s">
        <v>318</v>
      </c>
    </row>
    <row r="94" spans="2:65" s="1" customFormat="1" ht="19.5" x14ac:dyDescent="0.2">
      <c r="B94" s="34"/>
      <c r="D94" s="152" t="s">
        <v>668</v>
      </c>
      <c r="F94" s="182" t="s">
        <v>10364</v>
      </c>
      <c r="I94" s="149"/>
      <c r="L94" s="34"/>
      <c r="M94" s="150"/>
      <c r="T94" s="55"/>
      <c r="AT94" s="18" t="s">
        <v>668</v>
      </c>
      <c r="AU94" s="18" t="s">
        <v>90</v>
      </c>
    </row>
    <row r="95" spans="2:65" s="1" customFormat="1" ht="33" customHeight="1" x14ac:dyDescent="0.2">
      <c r="B95" s="34"/>
      <c r="C95" s="134" t="s">
        <v>96</v>
      </c>
      <c r="D95" s="134" t="s">
        <v>313</v>
      </c>
      <c r="E95" s="135" t="s">
        <v>10359</v>
      </c>
      <c r="F95" s="136" t="s">
        <v>10360</v>
      </c>
      <c r="G95" s="137" t="s">
        <v>2109</v>
      </c>
      <c r="H95" s="138">
        <v>1</v>
      </c>
      <c r="I95" s="139"/>
      <c r="J95" s="140">
        <f>ROUND(I95*H95,2)</f>
        <v>0</v>
      </c>
      <c r="K95" s="136" t="s">
        <v>43</v>
      </c>
      <c r="L95" s="34"/>
      <c r="M95" s="141" t="s">
        <v>43</v>
      </c>
      <c r="N95" s="142" t="s">
        <v>52</v>
      </c>
      <c r="P95" s="143">
        <f>O95*H95</f>
        <v>0</v>
      </c>
      <c r="Q95" s="143">
        <v>0</v>
      </c>
      <c r="R95" s="143">
        <f>Q95*H95</f>
        <v>0</v>
      </c>
      <c r="S95" s="143">
        <v>0</v>
      </c>
      <c r="T95" s="144">
        <f>S95*H95</f>
        <v>0</v>
      </c>
      <c r="AR95" s="145" t="s">
        <v>318</v>
      </c>
      <c r="AT95" s="145" t="s">
        <v>313</v>
      </c>
      <c r="AU95" s="145" t="s">
        <v>90</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318</v>
      </c>
      <c r="BM95" s="145" t="s">
        <v>350</v>
      </c>
    </row>
    <row r="96" spans="2:65" s="1" customFormat="1" ht="19.5" x14ac:dyDescent="0.2">
      <c r="B96" s="34"/>
      <c r="D96" s="152" t="s">
        <v>668</v>
      </c>
      <c r="F96" s="182" t="s">
        <v>10365</v>
      </c>
      <c r="I96" s="149"/>
      <c r="L96" s="34"/>
      <c r="M96" s="150"/>
      <c r="T96" s="55"/>
      <c r="AT96" s="18" t="s">
        <v>668</v>
      </c>
      <c r="AU96" s="18" t="s">
        <v>90</v>
      </c>
    </row>
    <row r="97" spans="2:65" s="1" customFormat="1" ht="24.2" customHeight="1" x14ac:dyDescent="0.2">
      <c r="B97" s="34"/>
      <c r="C97" s="134" t="s">
        <v>318</v>
      </c>
      <c r="D97" s="134" t="s">
        <v>313</v>
      </c>
      <c r="E97" s="135" t="s">
        <v>10366</v>
      </c>
      <c r="F97" s="136" t="s">
        <v>10367</v>
      </c>
      <c r="G97" s="137" t="s">
        <v>2033</v>
      </c>
      <c r="H97" s="138">
        <v>1</v>
      </c>
      <c r="I97" s="139"/>
      <c r="J97" s="140">
        <f>ROUND(I97*H97,2)</f>
        <v>0</v>
      </c>
      <c r="K97" s="136" t="s">
        <v>43</v>
      </c>
      <c r="L97" s="34"/>
      <c r="M97" s="141" t="s">
        <v>43</v>
      </c>
      <c r="N97" s="142" t="s">
        <v>52</v>
      </c>
      <c r="P97" s="143">
        <f>O97*H97</f>
        <v>0</v>
      </c>
      <c r="Q97" s="143">
        <v>0</v>
      </c>
      <c r="R97" s="143">
        <f>Q97*H97</f>
        <v>0</v>
      </c>
      <c r="S97" s="143">
        <v>0</v>
      </c>
      <c r="T97" s="144">
        <f>S97*H97</f>
        <v>0</v>
      </c>
      <c r="AR97" s="145" t="s">
        <v>318</v>
      </c>
      <c r="AT97" s="145" t="s">
        <v>313</v>
      </c>
      <c r="AU97" s="145" t="s">
        <v>90</v>
      </c>
      <c r="AY97" s="18" t="s">
        <v>311</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318</v>
      </c>
      <c r="BM97" s="145" t="s">
        <v>362</v>
      </c>
    </row>
    <row r="98" spans="2:65" s="1" customFormat="1" ht="19.5" x14ac:dyDescent="0.2">
      <c r="B98" s="34"/>
      <c r="D98" s="152" t="s">
        <v>668</v>
      </c>
      <c r="F98" s="182" t="s">
        <v>10368</v>
      </c>
      <c r="I98" s="149"/>
      <c r="L98" s="34"/>
      <c r="M98" s="150"/>
      <c r="T98" s="55"/>
      <c r="AT98" s="18" t="s">
        <v>668</v>
      </c>
      <c r="AU98" s="18" t="s">
        <v>90</v>
      </c>
    </row>
    <row r="99" spans="2:65" s="1" customFormat="1" ht="24.2" customHeight="1" x14ac:dyDescent="0.2">
      <c r="B99" s="34"/>
      <c r="C99" s="134" t="s">
        <v>344</v>
      </c>
      <c r="D99" s="134" t="s">
        <v>313</v>
      </c>
      <c r="E99" s="135" t="s">
        <v>10366</v>
      </c>
      <c r="F99" s="136" t="s">
        <v>10367</v>
      </c>
      <c r="G99" s="137" t="s">
        <v>2033</v>
      </c>
      <c r="H99" s="138">
        <v>1</v>
      </c>
      <c r="I99" s="139"/>
      <c r="J99" s="140">
        <f>ROUND(I99*H99,2)</f>
        <v>0</v>
      </c>
      <c r="K99" s="136" t="s">
        <v>43</v>
      </c>
      <c r="L99" s="34"/>
      <c r="M99" s="141" t="s">
        <v>43</v>
      </c>
      <c r="N99" s="142" t="s">
        <v>52</v>
      </c>
      <c r="P99" s="143">
        <f>O99*H99</f>
        <v>0</v>
      </c>
      <c r="Q99" s="143">
        <v>0</v>
      </c>
      <c r="R99" s="143">
        <f>Q99*H99</f>
        <v>0</v>
      </c>
      <c r="S99" s="143">
        <v>0</v>
      </c>
      <c r="T99" s="144">
        <f>S99*H99</f>
        <v>0</v>
      </c>
      <c r="AR99" s="145" t="s">
        <v>318</v>
      </c>
      <c r="AT99" s="145" t="s">
        <v>313</v>
      </c>
      <c r="AU99" s="145" t="s">
        <v>90</v>
      </c>
      <c r="AY99" s="18" t="s">
        <v>311</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318</v>
      </c>
      <c r="BM99" s="145" t="s">
        <v>376</v>
      </c>
    </row>
    <row r="100" spans="2:65" s="1" customFormat="1" ht="19.5" x14ac:dyDescent="0.2">
      <c r="B100" s="34"/>
      <c r="D100" s="152" t="s">
        <v>668</v>
      </c>
      <c r="F100" s="182" t="s">
        <v>10369</v>
      </c>
      <c r="I100" s="149"/>
      <c r="L100" s="34"/>
      <c r="M100" s="150"/>
      <c r="T100" s="55"/>
      <c r="AT100" s="18" t="s">
        <v>668</v>
      </c>
      <c r="AU100" s="18" t="s">
        <v>90</v>
      </c>
    </row>
    <row r="101" spans="2:65" s="1" customFormat="1" ht="24.2" customHeight="1" x14ac:dyDescent="0.2">
      <c r="B101" s="34"/>
      <c r="C101" s="134" t="s">
        <v>350</v>
      </c>
      <c r="D101" s="134" t="s">
        <v>313</v>
      </c>
      <c r="E101" s="135" t="s">
        <v>10366</v>
      </c>
      <c r="F101" s="136" t="s">
        <v>10367</v>
      </c>
      <c r="G101" s="137" t="s">
        <v>2033</v>
      </c>
      <c r="H101" s="138">
        <v>1</v>
      </c>
      <c r="I101" s="139"/>
      <c r="J101" s="140">
        <f>ROUND(I101*H101,2)</f>
        <v>0</v>
      </c>
      <c r="K101" s="136" t="s">
        <v>43</v>
      </c>
      <c r="L101" s="34"/>
      <c r="M101" s="141" t="s">
        <v>43</v>
      </c>
      <c r="N101" s="142" t="s">
        <v>52</v>
      </c>
      <c r="P101" s="143">
        <f>O101*H101</f>
        <v>0</v>
      </c>
      <c r="Q101" s="143">
        <v>0</v>
      </c>
      <c r="R101" s="143">
        <f>Q101*H101</f>
        <v>0</v>
      </c>
      <c r="S101" s="143">
        <v>0</v>
      </c>
      <c r="T101" s="144">
        <f>S101*H101</f>
        <v>0</v>
      </c>
      <c r="AR101" s="145" t="s">
        <v>318</v>
      </c>
      <c r="AT101" s="145" t="s">
        <v>313</v>
      </c>
      <c r="AU101" s="145" t="s">
        <v>90</v>
      </c>
      <c r="AY101" s="18" t="s">
        <v>311</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318</v>
      </c>
      <c r="BM101" s="145" t="s">
        <v>8</v>
      </c>
    </row>
    <row r="102" spans="2:65" s="1" customFormat="1" ht="19.5" x14ac:dyDescent="0.2">
      <c r="B102" s="34"/>
      <c r="D102" s="152" t="s">
        <v>668</v>
      </c>
      <c r="F102" s="182" t="s">
        <v>10370</v>
      </c>
      <c r="I102" s="149"/>
      <c r="L102" s="34"/>
      <c r="M102" s="150"/>
      <c r="T102" s="55"/>
      <c r="AT102" s="18" t="s">
        <v>668</v>
      </c>
      <c r="AU102" s="18" t="s">
        <v>90</v>
      </c>
    </row>
    <row r="103" spans="2:65" s="1" customFormat="1" ht="24.2" customHeight="1" x14ac:dyDescent="0.2">
      <c r="B103" s="34"/>
      <c r="C103" s="134" t="s">
        <v>356</v>
      </c>
      <c r="D103" s="134" t="s">
        <v>313</v>
      </c>
      <c r="E103" s="135" t="s">
        <v>10371</v>
      </c>
      <c r="F103" s="136" t="s">
        <v>10372</v>
      </c>
      <c r="G103" s="137" t="s">
        <v>2033</v>
      </c>
      <c r="H103" s="138">
        <v>1</v>
      </c>
      <c r="I103" s="139"/>
      <c r="J103" s="140">
        <f>ROUND(I103*H103,2)</f>
        <v>0</v>
      </c>
      <c r="K103" s="136" t="s">
        <v>43</v>
      </c>
      <c r="L103" s="34"/>
      <c r="M103" s="141" t="s">
        <v>43</v>
      </c>
      <c r="N103" s="142" t="s">
        <v>52</v>
      </c>
      <c r="P103" s="143">
        <f>O103*H103</f>
        <v>0</v>
      </c>
      <c r="Q103" s="143">
        <v>0</v>
      </c>
      <c r="R103" s="143">
        <f>Q103*H103</f>
        <v>0</v>
      </c>
      <c r="S103" s="143">
        <v>0</v>
      </c>
      <c r="T103" s="144">
        <f>S103*H103</f>
        <v>0</v>
      </c>
      <c r="AR103" s="145" t="s">
        <v>318</v>
      </c>
      <c r="AT103" s="145" t="s">
        <v>313</v>
      </c>
      <c r="AU103" s="145" t="s">
        <v>90</v>
      </c>
      <c r="AY103" s="18" t="s">
        <v>311</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318</v>
      </c>
      <c r="BM103" s="145" t="s">
        <v>404</v>
      </c>
    </row>
    <row r="104" spans="2:65" s="1" customFormat="1" ht="19.5" x14ac:dyDescent="0.2">
      <c r="B104" s="34"/>
      <c r="D104" s="152" t="s">
        <v>668</v>
      </c>
      <c r="F104" s="182" t="s">
        <v>7954</v>
      </c>
      <c r="I104" s="149"/>
      <c r="L104" s="34"/>
      <c r="M104" s="150"/>
      <c r="T104" s="55"/>
      <c r="AT104" s="18" t="s">
        <v>668</v>
      </c>
      <c r="AU104" s="18" t="s">
        <v>90</v>
      </c>
    </row>
    <row r="105" spans="2:65" s="1" customFormat="1" ht="24.2" customHeight="1" x14ac:dyDescent="0.2">
      <c r="B105" s="34"/>
      <c r="C105" s="134" t="s">
        <v>362</v>
      </c>
      <c r="D105" s="134" t="s">
        <v>313</v>
      </c>
      <c r="E105" s="135" t="s">
        <v>10366</v>
      </c>
      <c r="F105" s="136" t="s">
        <v>10367</v>
      </c>
      <c r="G105" s="137" t="s">
        <v>2033</v>
      </c>
      <c r="H105" s="138">
        <v>1</v>
      </c>
      <c r="I105" s="139"/>
      <c r="J105" s="140">
        <f>ROUND(I105*H105,2)</f>
        <v>0</v>
      </c>
      <c r="K105" s="136" t="s">
        <v>43</v>
      </c>
      <c r="L105" s="34"/>
      <c r="M105" s="141" t="s">
        <v>43</v>
      </c>
      <c r="N105" s="142" t="s">
        <v>52</v>
      </c>
      <c r="P105" s="143">
        <f>O105*H105</f>
        <v>0</v>
      </c>
      <c r="Q105" s="143">
        <v>0</v>
      </c>
      <c r="R105" s="143">
        <f>Q105*H105</f>
        <v>0</v>
      </c>
      <c r="S105" s="143">
        <v>0</v>
      </c>
      <c r="T105" s="144">
        <f>S105*H105</f>
        <v>0</v>
      </c>
      <c r="AR105" s="145" t="s">
        <v>318</v>
      </c>
      <c r="AT105" s="145" t="s">
        <v>313</v>
      </c>
      <c r="AU105" s="145" t="s">
        <v>90</v>
      </c>
      <c r="AY105" s="18" t="s">
        <v>311</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318</v>
      </c>
      <c r="BM105" s="145" t="s">
        <v>417</v>
      </c>
    </row>
    <row r="106" spans="2:65" s="1" customFormat="1" ht="19.5" x14ac:dyDescent="0.2">
      <c r="B106" s="34"/>
      <c r="D106" s="152" t="s">
        <v>668</v>
      </c>
      <c r="F106" s="182" t="s">
        <v>10373</v>
      </c>
      <c r="I106" s="149"/>
      <c r="L106" s="34"/>
      <c r="M106" s="150"/>
      <c r="T106" s="55"/>
      <c r="AT106" s="18" t="s">
        <v>668</v>
      </c>
      <c r="AU106" s="18" t="s">
        <v>90</v>
      </c>
    </row>
    <row r="107" spans="2:65" s="1" customFormat="1" ht="24.2" customHeight="1" x14ac:dyDescent="0.2">
      <c r="B107" s="34"/>
      <c r="C107" s="134" t="s">
        <v>368</v>
      </c>
      <c r="D107" s="134" t="s">
        <v>313</v>
      </c>
      <c r="E107" s="135" t="s">
        <v>10366</v>
      </c>
      <c r="F107" s="136" t="s">
        <v>10367</v>
      </c>
      <c r="G107" s="137" t="s">
        <v>2033</v>
      </c>
      <c r="H107" s="138">
        <v>1</v>
      </c>
      <c r="I107" s="139"/>
      <c r="J107" s="140">
        <f>ROUND(I107*H107,2)</f>
        <v>0</v>
      </c>
      <c r="K107" s="136" t="s">
        <v>43</v>
      </c>
      <c r="L107" s="34"/>
      <c r="M107" s="141" t="s">
        <v>43</v>
      </c>
      <c r="N107" s="142" t="s">
        <v>52</v>
      </c>
      <c r="P107" s="143">
        <f>O107*H107</f>
        <v>0</v>
      </c>
      <c r="Q107" s="143">
        <v>0</v>
      </c>
      <c r="R107" s="143">
        <f>Q107*H107</f>
        <v>0</v>
      </c>
      <c r="S107" s="143">
        <v>0</v>
      </c>
      <c r="T107" s="144">
        <f>S107*H107</f>
        <v>0</v>
      </c>
      <c r="AR107" s="145" t="s">
        <v>318</v>
      </c>
      <c r="AT107" s="145" t="s">
        <v>313</v>
      </c>
      <c r="AU107" s="145" t="s">
        <v>90</v>
      </c>
      <c r="AY107" s="18" t="s">
        <v>311</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318</v>
      </c>
      <c r="BM107" s="145" t="s">
        <v>427</v>
      </c>
    </row>
    <row r="108" spans="2:65" s="1" customFormat="1" ht="19.5" x14ac:dyDescent="0.2">
      <c r="B108" s="34"/>
      <c r="D108" s="152" t="s">
        <v>668</v>
      </c>
      <c r="F108" s="182" t="s">
        <v>10374</v>
      </c>
      <c r="I108" s="149"/>
      <c r="L108" s="34"/>
      <c r="M108" s="150"/>
      <c r="T108" s="55"/>
      <c r="AT108" s="18" t="s">
        <v>668</v>
      </c>
      <c r="AU108" s="18" t="s">
        <v>90</v>
      </c>
    </row>
    <row r="109" spans="2:65" s="1" customFormat="1" ht="33" customHeight="1" x14ac:dyDescent="0.2">
      <c r="B109" s="34"/>
      <c r="C109" s="134" t="s">
        <v>376</v>
      </c>
      <c r="D109" s="134" t="s">
        <v>313</v>
      </c>
      <c r="E109" s="135" t="s">
        <v>10375</v>
      </c>
      <c r="F109" s="136" t="s">
        <v>10376</v>
      </c>
      <c r="G109" s="137" t="s">
        <v>2033</v>
      </c>
      <c r="H109" s="138">
        <v>1</v>
      </c>
      <c r="I109" s="139"/>
      <c r="J109" s="140">
        <f>ROUND(I109*H109,2)</f>
        <v>0</v>
      </c>
      <c r="K109" s="136" t="s">
        <v>43</v>
      </c>
      <c r="L109" s="34"/>
      <c r="M109" s="141" t="s">
        <v>43</v>
      </c>
      <c r="N109" s="142" t="s">
        <v>52</v>
      </c>
      <c r="P109" s="143">
        <f>O109*H109</f>
        <v>0</v>
      </c>
      <c r="Q109" s="143">
        <v>0</v>
      </c>
      <c r="R109" s="143">
        <f>Q109*H109</f>
        <v>0</v>
      </c>
      <c r="S109" s="143">
        <v>0</v>
      </c>
      <c r="T109" s="144">
        <f>S109*H109</f>
        <v>0</v>
      </c>
      <c r="AR109" s="145" t="s">
        <v>318</v>
      </c>
      <c r="AT109" s="145" t="s">
        <v>313</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318</v>
      </c>
      <c r="BM109" s="145" t="s">
        <v>438</v>
      </c>
    </row>
    <row r="110" spans="2:65" s="1" customFormat="1" ht="19.5" x14ac:dyDescent="0.2">
      <c r="B110" s="34"/>
      <c r="D110" s="152" t="s">
        <v>668</v>
      </c>
      <c r="F110" s="182" t="s">
        <v>10377</v>
      </c>
      <c r="I110" s="149"/>
      <c r="L110" s="34"/>
      <c r="M110" s="150"/>
      <c r="T110" s="55"/>
      <c r="AT110" s="18" t="s">
        <v>668</v>
      </c>
      <c r="AU110" s="18" t="s">
        <v>90</v>
      </c>
    </row>
    <row r="111" spans="2:65" s="1" customFormat="1" ht="33" customHeight="1" x14ac:dyDescent="0.2">
      <c r="B111" s="34"/>
      <c r="C111" s="134" t="s">
        <v>384</v>
      </c>
      <c r="D111" s="134" t="s">
        <v>313</v>
      </c>
      <c r="E111" s="135" t="s">
        <v>10375</v>
      </c>
      <c r="F111" s="136" t="s">
        <v>10376</v>
      </c>
      <c r="G111" s="137" t="s">
        <v>2033</v>
      </c>
      <c r="H111" s="138">
        <v>1</v>
      </c>
      <c r="I111" s="139"/>
      <c r="J111" s="140">
        <f>ROUND(I111*H111,2)</f>
        <v>0</v>
      </c>
      <c r="K111" s="136" t="s">
        <v>43</v>
      </c>
      <c r="L111" s="34"/>
      <c r="M111" s="141" t="s">
        <v>43</v>
      </c>
      <c r="N111" s="142" t="s">
        <v>52</v>
      </c>
      <c r="P111" s="143">
        <f>O111*H111</f>
        <v>0</v>
      </c>
      <c r="Q111" s="143">
        <v>0</v>
      </c>
      <c r="R111" s="143">
        <f>Q111*H111</f>
        <v>0</v>
      </c>
      <c r="S111" s="143">
        <v>0</v>
      </c>
      <c r="T111" s="144">
        <f>S111*H111</f>
        <v>0</v>
      </c>
      <c r="AR111" s="145" t="s">
        <v>318</v>
      </c>
      <c r="AT111" s="145" t="s">
        <v>313</v>
      </c>
      <c r="AU111" s="145" t="s">
        <v>90</v>
      </c>
      <c r="AY111" s="18" t="s">
        <v>311</v>
      </c>
      <c r="BE111" s="146">
        <f>IF(N111="základní",J111,0)</f>
        <v>0</v>
      </c>
      <c r="BF111" s="146">
        <f>IF(N111="snížená",J111,0)</f>
        <v>0</v>
      </c>
      <c r="BG111" s="146">
        <f>IF(N111="zákl. přenesená",J111,0)</f>
        <v>0</v>
      </c>
      <c r="BH111" s="146">
        <f>IF(N111="sníž. přenesená",J111,0)</f>
        <v>0</v>
      </c>
      <c r="BI111" s="146">
        <f>IF(N111="nulová",J111,0)</f>
        <v>0</v>
      </c>
      <c r="BJ111" s="18" t="s">
        <v>88</v>
      </c>
      <c r="BK111" s="146">
        <f>ROUND(I111*H111,2)</f>
        <v>0</v>
      </c>
      <c r="BL111" s="18" t="s">
        <v>318</v>
      </c>
      <c r="BM111" s="145" t="s">
        <v>455</v>
      </c>
    </row>
    <row r="112" spans="2:65" s="1" customFormat="1" ht="19.5" x14ac:dyDescent="0.2">
      <c r="B112" s="34"/>
      <c r="D112" s="152" t="s">
        <v>668</v>
      </c>
      <c r="F112" s="182" t="s">
        <v>10378</v>
      </c>
      <c r="I112" s="149"/>
      <c r="L112" s="34"/>
      <c r="M112" s="150"/>
      <c r="T112" s="55"/>
      <c r="AT112" s="18" t="s">
        <v>668</v>
      </c>
      <c r="AU112" s="18" t="s">
        <v>90</v>
      </c>
    </row>
    <row r="113" spans="2:65" s="1" customFormat="1" ht="24.2" customHeight="1" x14ac:dyDescent="0.2">
      <c r="B113" s="34"/>
      <c r="C113" s="134" t="s">
        <v>8</v>
      </c>
      <c r="D113" s="134" t="s">
        <v>313</v>
      </c>
      <c r="E113" s="135" t="s">
        <v>10371</v>
      </c>
      <c r="F113" s="136" t="s">
        <v>10372</v>
      </c>
      <c r="G113" s="137" t="s">
        <v>2033</v>
      </c>
      <c r="H113" s="138">
        <v>1</v>
      </c>
      <c r="I113" s="139"/>
      <c r="J113" s="140">
        <f>ROUND(I113*H113,2)</f>
        <v>0</v>
      </c>
      <c r="K113" s="136" t="s">
        <v>43</v>
      </c>
      <c r="L113" s="34"/>
      <c r="M113" s="141" t="s">
        <v>43</v>
      </c>
      <c r="N113" s="142" t="s">
        <v>52</v>
      </c>
      <c r="P113" s="143">
        <f>O113*H113</f>
        <v>0</v>
      </c>
      <c r="Q113" s="143">
        <v>0</v>
      </c>
      <c r="R113" s="143">
        <f>Q113*H113</f>
        <v>0</v>
      </c>
      <c r="S113" s="143">
        <v>0</v>
      </c>
      <c r="T113" s="144">
        <f>S113*H113</f>
        <v>0</v>
      </c>
      <c r="AR113" s="145" t="s">
        <v>318</v>
      </c>
      <c r="AT113" s="145" t="s">
        <v>313</v>
      </c>
      <c r="AU113" s="145" t="s">
        <v>90</v>
      </c>
      <c r="AY113" s="18" t="s">
        <v>311</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318</v>
      </c>
      <c r="BM113" s="145" t="s">
        <v>476</v>
      </c>
    </row>
    <row r="114" spans="2:65" s="1" customFormat="1" ht="19.5" x14ac:dyDescent="0.2">
      <c r="B114" s="34"/>
      <c r="D114" s="152" t="s">
        <v>668</v>
      </c>
      <c r="F114" s="182" t="s">
        <v>10379</v>
      </c>
      <c r="I114" s="149"/>
      <c r="L114" s="34"/>
      <c r="M114" s="150"/>
      <c r="T114" s="55"/>
      <c r="AT114" s="18" t="s">
        <v>668</v>
      </c>
      <c r="AU114" s="18" t="s">
        <v>90</v>
      </c>
    </row>
    <row r="115" spans="2:65" s="1" customFormat="1" ht="24.2" customHeight="1" x14ac:dyDescent="0.2">
      <c r="B115" s="34"/>
      <c r="C115" s="134" t="s">
        <v>399</v>
      </c>
      <c r="D115" s="134" t="s">
        <v>313</v>
      </c>
      <c r="E115" s="135" t="s">
        <v>10371</v>
      </c>
      <c r="F115" s="136" t="s">
        <v>10372</v>
      </c>
      <c r="G115" s="137" t="s">
        <v>2033</v>
      </c>
      <c r="H115" s="138">
        <v>1</v>
      </c>
      <c r="I115" s="139"/>
      <c r="J115" s="140">
        <f>ROUND(I115*H115,2)</f>
        <v>0</v>
      </c>
      <c r="K115" s="136" t="s">
        <v>43</v>
      </c>
      <c r="L115" s="34"/>
      <c r="M115" s="141" t="s">
        <v>43</v>
      </c>
      <c r="N115" s="142" t="s">
        <v>52</v>
      </c>
      <c r="P115" s="143">
        <f>O115*H115</f>
        <v>0</v>
      </c>
      <c r="Q115" s="143">
        <v>0</v>
      </c>
      <c r="R115" s="143">
        <f>Q115*H115</f>
        <v>0</v>
      </c>
      <c r="S115" s="143">
        <v>0</v>
      </c>
      <c r="T115" s="144">
        <f>S115*H115</f>
        <v>0</v>
      </c>
      <c r="AR115" s="145" t="s">
        <v>318</v>
      </c>
      <c r="AT115" s="145" t="s">
        <v>313</v>
      </c>
      <c r="AU115" s="145" t="s">
        <v>90</v>
      </c>
      <c r="AY115" s="18" t="s">
        <v>311</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318</v>
      </c>
      <c r="BM115" s="145" t="s">
        <v>490</v>
      </c>
    </row>
    <row r="116" spans="2:65" s="1" customFormat="1" ht="19.5" x14ac:dyDescent="0.2">
      <c r="B116" s="34"/>
      <c r="D116" s="152" t="s">
        <v>668</v>
      </c>
      <c r="F116" s="182" t="s">
        <v>10380</v>
      </c>
      <c r="I116" s="149"/>
      <c r="L116" s="34"/>
      <c r="M116" s="150"/>
      <c r="T116" s="55"/>
      <c r="AT116" s="18" t="s">
        <v>668</v>
      </c>
      <c r="AU116" s="18" t="s">
        <v>90</v>
      </c>
    </row>
    <row r="117" spans="2:65" s="1" customFormat="1" ht="24.2" customHeight="1" x14ac:dyDescent="0.2">
      <c r="B117" s="34"/>
      <c r="C117" s="134" t="s">
        <v>404</v>
      </c>
      <c r="D117" s="134" t="s">
        <v>313</v>
      </c>
      <c r="E117" s="135" t="s">
        <v>10381</v>
      </c>
      <c r="F117" s="136" t="s">
        <v>10382</v>
      </c>
      <c r="G117" s="137" t="s">
        <v>2033</v>
      </c>
      <c r="H117" s="138">
        <v>1</v>
      </c>
      <c r="I117" s="139"/>
      <c r="J117" s="140">
        <f>ROUND(I117*H117,2)</f>
        <v>0</v>
      </c>
      <c r="K117" s="136" t="s">
        <v>43</v>
      </c>
      <c r="L117" s="34"/>
      <c r="M117" s="141" t="s">
        <v>43</v>
      </c>
      <c r="N117" s="142" t="s">
        <v>52</v>
      </c>
      <c r="P117" s="143">
        <f>O117*H117</f>
        <v>0</v>
      </c>
      <c r="Q117" s="143">
        <v>0</v>
      </c>
      <c r="R117" s="143">
        <f>Q117*H117</f>
        <v>0</v>
      </c>
      <c r="S117" s="143">
        <v>0</v>
      </c>
      <c r="T117" s="144">
        <f>S117*H117</f>
        <v>0</v>
      </c>
      <c r="AR117" s="145" t="s">
        <v>318</v>
      </c>
      <c r="AT117" s="145" t="s">
        <v>313</v>
      </c>
      <c r="AU117" s="145" t="s">
        <v>90</v>
      </c>
      <c r="AY117" s="18" t="s">
        <v>311</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318</v>
      </c>
      <c r="BM117" s="145" t="s">
        <v>502</v>
      </c>
    </row>
    <row r="118" spans="2:65" s="1" customFormat="1" ht="19.5" x14ac:dyDescent="0.2">
      <c r="B118" s="34"/>
      <c r="D118" s="152" t="s">
        <v>668</v>
      </c>
      <c r="F118" s="182" t="s">
        <v>10383</v>
      </c>
      <c r="I118" s="149"/>
      <c r="L118" s="34"/>
      <c r="M118" s="150"/>
      <c r="T118" s="55"/>
      <c r="AT118" s="18" t="s">
        <v>668</v>
      </c>
      <c r="AU118" s="18" t="s">
        <v>90</v>
      </c>
    </row>
    <row r="119" spans="2:65" s="1" customFormat="1" ht="24.2" customHeight="1" x14ac:dyDescent="0.2">
      <c r="B119" s="34"/>
      <c r="C119" s="134" t="s">
        <v>411</v>
      </c>
      <c r="D119" s="134" t="s">
        <v>313</v>
      </c>
      <c r="E119" s="135" t="s">
        <v>10381</v>
      </c>
      <c r="F119" s="136" t="s">
        <v>10382</v>
      </c>
      <c r="G119" s="137" t="s">
        <v>2033</v>
      </c>
      <c r="H119" s="138">
        <v>1</v>
      </c>
      <c r="I119" s="139"/>
      <c r="J119" s="140">
        <f>ROUND(I119*H119,2)</f>
        <v>0</v>
      </c>
      <c r="K119" s="136" t="s">
        <v>43</v>
      </c>
      <c r="L119" s="34"/>
      <c r="M119" s="141" t="s">
        <v>43</v>
      </c>
      <c r="N119" s="142" t="s">
        <v>52</v>
      </c>
      <c r="P119" s="143">
        <f>O119*H119</f>
        <v>0</v>
      </c>
      <c r="Q119" s="143">
        <v>0</v>
      </c>
      <c r="R119" s="143">
        <f>Q119*H119</f>
        <v>0</v>
      </c>
      <c r="S119" s="143">
        <v>0</v>
      </c>
      <c r="T119" s="144">
        <f>S119*H119</f>
        <v>0</v>
      </c>
      <c r="AR119" s="145" t="s">
        <v>318</v>
      </c>
      <c r="AT119" s="145" t="s">
        <v>313</v>
      </c>
      <c r="AU119" s="145" t="s">
        <v>90</v>
      </c>
      <c r="AY119" s="18" t="s">
        <v>311</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318</v>
      </c>
      <c r="BM119" s="145" t="s">
        <v>518</v>
      </c>
    </row>
    <row r="120" spans="2:65" s="1" customFormat="1" ht="19.5" x14ac:dyDescent="0.2">
      <c r="B120" s="34"/>
      <c r="D120" s="152" t="s">
        <v>668</v>
      </c>
      <c r="F120" s="182" t="s">
        <v>10384</v>
      </c>
      <c r="I120" s="149"/>
      <c r="L120" s="34"/>
      <c r="M120" s="150"/>
      <c r="T120" s="55"/>
      <c r="AT120" s="18" t="s">
        <v>668</v>
      </c>
      <c r="AU120" s="18" t="s">
        <v>90</v>
      </c>
    </row>
    <row r="121" spans="2:65" s="1" customFormat="1" ht="37.9" customHeight="1" x14ac:dyDescent="0.2">
      <c r="B121" s="34"/>
      <c r="C121" s="134" t="s">
        <v>417</v>
      </c>
      <c r="D121" s="134" t="s">
        <v>313</v>
      </c>
      <c r="E121" s="135" t="s">
        <v>10385</v>
      </c>
      <c r="F121" s="136" t="s">
        <v>10386</v>
      </c>
      <c r="G121" s="137" t="s">
        <v>2033</v>
      </c>
      <c r="H121" s="138">
        <v>1</v>
      </c>
      <c r="I121" s="139"/>
      <c r="J121" s="140">
        <f>ROUND(I121*H121,2)</f>
        <v>0</v>
      </c>
      <c r="K121" s="136" t="s">
        <v>43</v>
      </c>
      <c r="L121" s="34"/>
      <c r="M121" s="141" t="s">
        <v>43</v>
      </c>
      <c r="N121" s="142" t="s">
        <v>52</v>
      </c>
      <c r="P121" s="143">
        <f>O121*H121</f>
        <v>0</v>
      </c>
      <c r="Q121" s="143">
        <v>0</v>
      </c>
      <c r="R121" s="143">
        <f>Q121*H121</f>
        <v>0</v>
      </c>
      <c r="S121" s="143">
        <v>0</v>
      </c>
      <c r="T121" s="144">
        <f>S121*H121</f>
        <v>0</v>
      </c>
      <c r="AR121" s="145" t="s">
        <v>318</v>
      </c>
      <c r="AT121" s="145" t="s">
        <v>313</v>
      </c>
      <c r="AU121" s="145" t="s">
        <v>90</v>
      </c>
      <c r="AY121" s="18" t="s">
        <v>311</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318</v>
      </c>
      <c r="BM121" s="145" t="s">
        <v>528</v>
      </c>
    </row>
    <row r="122" spans="2:65" s="1" customFormat="1" ht="19.5" x14ac:dyDescent="0.2">
      <c r="B122" s="34"/>
      <c r="D122" s="152" t="s">
        <v>668</v>
      </c>
      <c r="F122" s="182" t="s">
        <v>10387</v>
      </c>
      <c r="I122" s="149"/>
      <c r="L122" s="34"/>
      <c r="M122" s="150"/>
      <c r="T122" s="55"/>
      <c r="AT122" s="18" t="s">
        <v>668</v>
      </c>
      <c r="AU122" s="18" t="s">
        <v>90</v>
      </c>
    </row>
    <row r="123" spans="2:65" s="1" customFormat="1" ht="37.9" customHeight="1" x14ac:dyDescent="0.2">
      <c r="B123" s="34"/>
      <c r="C123" s="134" t="s">
        <v>202</v>
      </c>
      <c r="D123" s="134" t="s">
        <v>313</v>
      </c>
      <c r="E123" s="135" t="s">
        <v>10385</v>
      </c>
      <c r="F123" s="136" t="s">
        <v>10386</v>
      </c>
      <c r="G123" s="137" t="s">
        <v>2033</v>
      </c>
      <c r="H123" s="138">
        <v>1</v>
      </c>
      <c r="I123" s="139"/>
      <c r="J123" s="140">
        <f>ROUND(I123*H123,2)</f>
        <v>0</v>
      </c>
      <c r="K123" s="136" t="s">
        <v>43</v>
      </c>
      <c r="L123" s="34"/>
      <c r="M123" s="141" t="s">
        <v>43</v>
      </c>
      <c r="N123" s="142" t="s">
        <v>52</v>
      </c>
      <c r="P123" s="143">
        <f>O123*H123</f>
        <v>0</v>
      </c>
      <c r="Q123" s="143">
        <v>0</v>
      </c>
      <c r="R123" s="143">
        <f>Q123*H123</f>
        <v>0</v>
      </c>
      <c r="S123" s="143">
        <v>0</v>
      </c>
      <c r="T123" s="144">
        <f>S123*H123</f>
        <v>0</v>
      </c>
      <c r="AR123" s="145" t="s">
        <v>318</v>
      </c>
      <c r="AT123" s="145" t="s">
        <v>313</v>
      </c>
      <c r="AU123" s="145" t="s">
        <v>90</v>
      </c>
      <c r="AY123" s="18" t="s">
        <v>311</v>
      </c>
      <c r="BE123" s="146">
        <f>IF(N123="základní",J123,0)</f>
        <v>0</v>
      </c>
      <c r="BF123" s="146">
        <f>IF(N123="snížená",J123,0)</f>
        <v>0</v>
      </c>
      <c r="BG123" s="146">
        <f>IF(N123="zákl. přenesená",J123,0)</f>
        <v>0</v>
      </c>
      <c r="BH123" s="146">
        <f>IF(N123="sníž. přenesená",J123,0)</f>
        <v>0</v>
      </c>
      <c r="BI123" s="146">
        <f>IF(N123="nulová",J123,0)</f>
        <v>0</v>
      </c>
      <c r="BJ123" s="18" t="s">
        <v>88</v>
      </c>
      <c r="BK123" s="146">
        <f>ROUND(I123*H123,2)</f>
        <v>0</v>
      </c>
      <c r="BL123" s="18" t="s">
        <v>318</v>
      </c>
      <c r="BM123" s="145" t="s">
        <v>539</v>
      </c>
    </row>
    <row r="124" spans="2:65" s="1" customFormat="1" ht="19.5" x14ac:dyDescent="0.2">
      <c r="B124" s="34"/>
      <c r="D124" s="152" t="s">
        <v>668</v>
      </c>
      <c r="F124" s="182" t="s">
        <v>10388</v>
      </c>
      <c r="I124" s="149"/>
      <c r="L124" s="34"/>
      <c r="M124" s="150"/>
      <c r="T124" s="55"/>
      <c r="AT124" s="18" t="s">
        <v>668</v>
      </c>
      <c r="AU124" s="18" t="s">
        <v>90</v>
      </c>
    </row>
    <row r="125" spans="2:65" s="1" customFormat="1" ht="33" customHeight="1" x14ac:dyDescent="0.2">
      <c r="B125" s="34"/>
      <c r="C125" s="134" t="s">
        <v>427</v>
      </c>
      <c r="D125" s="134" t="s">
        <v>313</v>
      </c>
      <c r="E125" s="135" t="s">
        <v>10389</v>
      </c>
      <c r="F125" s="136" t="s">
        <v>10390</v>
      </c>
      <c r="G125" s="137" t="s">
        <v>2033</v>
      </c>
      <c r="H125" s="138">
        <v>1</v>
      </c>
      <c r="I125" s="139"/>
      <c r="J125" s="140">
        <f>ROUND(I125*H125,2)</f>
        <v>0</v>
      </c>
      <c r="K125" s="136" t="s">
        <v>43</v>
      </c>
      <c r="L125" s="34"/>
      <c r="M125" s="141" t="s">
        <v>43</v>
      </c>
      <c r="N125" s="142" t="s">
        <v>52</v>
      </c>
      <c r="P125" s="143">
        <f>O125*H125</f>
        <v>0</v>
      </c>
      <c r="Q125" s="143">
        <v>0</v>
      </c>
      <c r="R125" s="143">
        <f>Q125*H125</f>
        <v>0</v>
      </c>
      <c r="S125" s="143">
        <v>0</v>
      </c>
      <c r="T125" s="144">
        <f>S125*H125</f>
        <v>0</v>
      </c>
      <c r="AR125" s="145" t="s">
        <v>318</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318</v>
      </c>
      <c r="BM125" s="145" t="s">
        <v>551</v>
      </c>
    </row>
    <row r="126" spans="2:65" s="1" customFormat="1" ht="19.5" x14ac:dyDescent="0.2">
      <c r="B126" s="34"/>
      <c r="D126" s="152" t="s">
        <v>668</v>
      </c>
      <c r="F126" s="182" t="s">
        <v>10391</v>
      </c>
      <c r="I126" s="149"/>
      <c r="L126" s="34"/>
      <c r="M126" s="150"/>
      <c r="T126" s="55"/>
      <c r="AT126" s="18" t="s">
        <v>668</v>
      </c>
      <c r="AU126" s="18" t="s">
        <v>90</v>
      </c>
    </row>
    <row r="127" spans="2:65" s="1" customFormat="1" ht="37.9" customHeight="1" x14ac:dyDescent="0.2">
      <c r="B127" s="34"/>
      <c r="C127" s="134" t="s">
        <v>208</v>
      </c>
      <c r="D127" s="134" t="s">
        <v>313</v>
      </c>
      <c r="E127" s="135" t="s">
        <v>10392</v>
      </c>
      <c r="F127" s="136" t="s">
        <v>10393</v>
      </c>
      <c r="G127" s="137" t="s">
        <v>2033</v>
      </c>
      <c r="H127" s="138">
        <v>1</v>
      </c>
      <c r="I127" s="139"/>
      <c r="J127" s="140">
        <f>ROUND(I127*H127,2)</f>
        <v>0</v>
      </c>
      <c r="K127" s="136" t="s">
        <v>43</v>
      </c>
      <c r="L127" s="34"/>
      <c r="M127" s="141" t="s">
        <v>43</v>
      </c>
      <c r="N127" s="142" t="s">
        <v>52</v>
      </c>
      <c r="P127" s="143">
        <f>O127*H127</f>
        <v>0</v>
      </c>
      <c r="Q127" s="143">
        <v>0</v>
      </c>
      <c r="R127" s="143">
        <f>Q127*H127</f>
        <v>0</v>
      </c>
      <c r="S127" s="143">
        <v>0</v>
      </c>
      <c r="T127" s="144">
        <f>S127*H127</f>
        <v>0</v>
      </c>
      <c r="AR127" s="145" t="s">
        <v>318</v>
      </c>
      <c r="AT127" s="145" t="s">
        <v>313</v>
      </c>
      <c r="AU127" s="145" t="s">
        <v>90</v>
      </c>
      <c r="AY127" s="18" t="s">
        <v>311</v>
      </c>
      <c r="BE127" s="146">
        <f>IF(N127="základní",J127,0)</f>
        <v>0</v>
      </c>
      <c r="BF127" s="146">
        <f>IF(N127="snížená",J127,0)</f>
        <v>0</v>
      </c>
      <c r="BG127" s="146">
        <f>IF(N127="zákl. přenesená",J127,0)</f>
        <v>0</v>
      </c>
      <c r="BH127" s="146">
        <f>IF(N127="sníž. přenesená",J127,0)</f>
        <v>0</v>
      </c>
      <c r="BI127" s="146">
        <f>IF(N127="nulová",J127,0)</f>
        <v>0</v>
      </c>
      <c r="BJ127" s="18" t="s">
        <v>88</v>
      </c>
      <c r="BK127" s="146">
        <f>ROUND(I127*H127,2)</f>
        <v>0</v>
      </c>
      <c r="BL127" s="18" t="s">
        <v>318</v>
      </c>
      <c r="BM127" s="145" t="s">
        <v>562</v>
      </c>
    </row>
    <row r="128" spans="2:65" s="1" customFormat="1" ht="19.5" x14ac:dyDescent="0.2">
      <c r="B128" s="34"/>
      <c r="D128" s="152" t="s">
        <v>668</v>
      </c>
      <c r="F128" s="182" t="s">
        <v>10394</v>
      </c>
      <c r="I128" s="149"/>
      <c r="L128" s="34"/>
      <c r="M128" s="150"/>
      <c r="T128" s="55"/>
      <c r="AT128" s="18" t="s">
        <v>668</v>
      </c>
      <c r="AU128" s="18" t="s">
        <v>90</v>
      </c>
    </row>
    <row r="129" spans="2:65" s="1" customFormat="1" ht="33" customHeight="1" x14ac:dyDescent="0.2">
      <c r="B129" s="34"/>
      <c r="C129" s="134" t="s">
        <v>438</v>
      </c>
      <c r="D129" s="134" t="s">
        <v>313</v>
      </c>
      <c r="E129" s="135" t="s">
        <v>10389</v>
      </c>
      <c r="F129" s="136" t="s">
        <v>10390</v>
      </c>
      <c r="G129" s="137" t="s">
        <v>2033</v>
      </c>
      <c r="H129" s="138">
        <v>1</v>
      </c>
      <c r="I129" s="139"/>
      <c r="J129" s="140">
        <f>ROUND(I129*H129,2)</f>
        <v>0</v>
      </c>
      <c r="K129" s="136" t="s">
        <v>43</v>
      </c>
      <c r="L129" s="34"/>
      <c r="M129" s="141" t="s">
        <v>43</v>
      </c>
      <c r="N129" s="142" t="s">
        <v>52</v>
      </c>
      <c r="P129" s="143">
        <f>O129*H129</f>
        <v>0</v>
      </c>
      <c r="Q129" s="143">
        <v>0</v>
      </c>
      <c r="R129" s="143">
        <f>Q129*H129</f>
        <v>0</v>
      </c>
      <c r="S129" s="143">
        <v>0</v>
      </c>
      <c r="T129" s="144">
        <f>S129*H129</f>
        <v>0</v>
      </c>
      <c r="AR129" s="145" t="s">
        <v>318</v>
      </c>
      <c r="AT129" s="145" t="s">
        <v>313</v>
      </c>
      <c r="AU129" s="145" t="s">
        <v>90</v>
      </c>
      <c r="AY129" s="18" t="s">
        <v>311</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318</v>
      </c>
      <c r="BM129" s="145" t="s">
        <v>575</v>
      </c>
    </row>
    <row r="130" spans="2:65" s="1" customFormat="1" ht="19.5" x14ac:dyDescent="0.2">
      <c r="B130" s="34"/>
      <c r="D130" s="152" t="s">
        <v>668</v>
      </c>
      <c r="F130" s="182" t="s">
        <v>10395</v>
      </c>
      <c r="I130" s="149"/>
      <c r="L130" s="34"/>
      <c r="M130" s="150"/>
      <c r="T130" s="55"/>
      <c r="AT130" s="18" t="s">
        <v>668</v>
      </c>
      <c r="AU130" s="18" t="s">
        <v>90</v>
      </c>
    </row>
    <row r="131" spans="2:65" s="1" customFormat="1" ht="37.9" customHeight="1" x14ac:dyDescent="0.2">
      <c r="B131" s="34"/>
      <c r="C131" s="134" t="s">
        <v>7</v>
      </c>
      <c r="D131" s="134" t="s">
        <v>313</v>
      </c>
      <c r="E131" s="135" t="s">
        <v>10392</v>
      </c>
      <c r="F131" s="136" t="s">
        <v>10393</v>
      </c>
      <c r="G131" s="137" t="s">
        <v>2033</v>
      </c>
      <c r="H131" s="138">
        <v>1</v>
      </c>
      <c r="I131" s="139"/>
      <c r="J131" s="140">
        <f>ROUND(I131*H131,2)</f>
        <v>0</v>
      </c>
      <c r="K131" s="136" t="s">
        <v>43</v>
      </c>
      <c r="L131" s="34"/>
      <c r="M131" s="141" t="s">
        <v>43</v>
      </c>
      <c r="N131" s="142" t="s">
        <v>52</v>
      </c>
      <c r="P131" s="143">
        <f>O131*H131</f>
        <v>0</v>
      </c>
      <c r="Q131" s="143">
        <v>0</v>
      </c>
      <c r="R131" s="143">
        <f>Q131*H131</f>
        <v>0</v>
      </c>
      <c r="S131" s="143">
        <v>0</v>
      </c>
      <c r="T131" s="144">
        <f>S131*H131</f>
        <v>0</v>
      </c>
      <c r="AR131" s="145" t="s">
        <v>318</v>
      </c>
      <c r="AT131" s="145" t="s">
        <v>313</v>
      </c>
      <c r="AU131" s="145" t="s">
        <v>90</v>
      </c>
      <c r="AY131" s="18" t="s">
        <v>311</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318</v>
      </c>
      <c r="BM131" s="145" t="s">
        <v>588</v>
      </c>
    </row>
    <row r="132" spans="2:65" s="1" customFormat="1" ht="19.5" x14ac:dyDescent="0.2">
      <c r="B132" s="34"/>
      <c r="D132" s="152" t="s">
        <v>668</v>
      </c>
      <c r="F132" s="182" t="s">
        <v>10396</v>
      </c>
      <c r="I132" s="149"/>
      <c r="L132" s="34"/>
      <c r="M132" s="150"/>
      <c r="T132" s="55"/>
      <c r="AT132" s="18" t="s">
        <v>668</v>
      </c>
      <c r="AU132" s="18" t="s">
        <v>90</v>
      </c>
    </row>
    <row r="133" spans="2:65" s="1" customFormat="1" ht="33" customHeight="1" x14ac:dyDescent="0.2">
      <c r="B133" s="34"/>
      <c r="C133" s="134" t="s">
        <v>455</v>
      </c>
      <c r="D133" s="134" t="s">
        <v>313</v>
      </c>
      <c r="E133" s="135" t="s">
        <v>10375</v>
      </c>
      <c r="F133" s="136" t="s">
        <v>10376</v>
      </c>
      <c r="G133" s="137" t="s">
        <v>2033</v>
      </c>
      <c r="H133" s="138">
        <v>1</v>
      </c>
      <c r="I133" s="139"/>
      <c r="J133" s="140">
        <f>ROUND(I133*H133,2)</f>
        <v>0</v>
      </c>
      <c r="K133" s="136" t="s">
        <v>43</v>
      </c>
      <c r="L133" s="34"/>
      <c r="M133" s="141" t="s">
        <v>43</v>
      </c>
      <c r="N133" s="142" t="s">
        <v>52</v>
      </c>
      <c r="P133" s="143">
        <f>O133*H133</f>
        <v>0</v>
      </c>
      <c r="Q133" s="143">
        <v>0</v>
      </c>
      <c r="R133" s="143">
        <f>Q133*H133</f>
        <v>0</v>
      </c>
      <c r="S133" s="143">
        <v>0</v>
      </c>
      <c r="T133" s="144">
        <f>S133*H133</f>
        <v>0</v>
      </c>
      <c r="AR133" s="145" t="s">
        <v>318</v>
      </c>
      <c r="AT133" s="145" t="s">
        <v>313</v>
      </c>
      <c r="AU133" s="145" t="s">
        <v>90</v>
      </c>
      <c r="AY133" s="18" t="s">
        <v>311</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318</v>
      </c>
      <c r="BM133" s="145" t="s">
        <v>599</v>
      </c>
    </row>
    <row r="134" spans="2:65" s="1" customFormat="1" ht="19.5" x14ac:dyDescent="0.2">
      <c r="B134" s="34"/>
      <c r="D134" s="152" t="s">
        <v>668</v>
      </c>
      <c r="F134" s="182" t="s">
        <v>10397</v>
      </c>
      <c r="I134" s="149"/>
      <c r="L134" s="34"/>
      <c r="M134" s="150"/>
      <c r="T134" s="55"/>
      <c r="AT134" s="18" t="s">
        <v>668</v>
      </c>
      <c r="AU134" s="18" t="s">
        <v>90</v>
      </c>
    </row>
    <row r="135" spans="2:65" s="1" customFormat="1" ht="33" customHeight="1" x14ac:dyDescent="0.2">
      <c r="B135" s="34"/>
      <c r="C135" s="134" t="s">
        <v>462</v>
      </c>
      <c r="D135" s="134" t="s">
        <v>313</v>
      </c>
      <c r="E135" s="135" t="s">
        <v>10375</v>
      </c>
      <c r="F135" s="136" t="s">
        <v>10376</v>
      </c>
      <c r="G135" s="137" t="s">
        <v>2033</v>
      </c>
      <c r="H135" s="138">
        <v>1</v>
      </c>
      <c r="I135" s="139"/>
      <c r="J135" s="140">
        <f>ROUND(I135*H135,2)</f>
        <v>0</v>
      </c>
      <c r="K135" s="136" t="s">
        <v>43</v>
      </c>
      <c r="L135" s="34"/>
      <c r="M135" s="141" t="s">
        <v>43</v>
      </c>
      <c r="N135" s="142" t="s">
        <v>52</v>
      </c>
      <c r="P135" s="143">
        <f>O135*H135</f>
        <v>0</v>
      </c>
      <c r="Q135" s="143">
        <v>0</v>
      </c>
      <c r="R135" s="143">
        <f>Q135*H135</f>
        <v>0</v>
      </c>
      <c r="S135" s="143">
        <v>0</v>
      </c>
      <c r="T135" s="144">
        <f>S135*H135</f>
        <v>0</v>
      </c>
      <c r="AR135" s="145" t="s">
        <v>318</v>
      </c>
      <c r="AT135" s="145" t="s">
        <v>313</v>
      </c>
      <c r="AU135" s="145" t="s">
        <v>90</v>
      </c>
      <c r="AY135" s="18" t="s">
        <v>311</v>
      </c>
      <c r="BE135" s="146">
        <f>IF(N135="základní",J135,0)</f>
        <v>0</v>
      </c>
      <c r="BF135" s="146">
        <f>IF(N135="snížená",J135,0)</f>
        <v>0</v>
      </c>
      <c r="BG135" s="146">
        <f>IF(N135="zákl. přenesená",J135,0)</f>
        <v>0</v>
      </c>
      <c r="BH135" s="146">
        <f>IF(N135="sníž. přenesená",J135,0)</f>
        <v>0</v>
      </c>
      <c r="BI135" s="146">
        <f>IF(N135="nulová",J135,0)</f>
        <v>0</v>
      </c>
      <c r="BJ135" s="18" t="s">
        <v>88</v>
      </c>
      <c r="BK135" s="146">
        <f>ROUND(I135*H135,2)</f>
        <v>0</v>
      </c>
      <c r="BL135" s="18" t="s">
        <v>318</v>
      </c>
      <c r="BM135" s="145" t="s">
        <v>611</v>
      </c>
    </row>
    <row r="136" spans="2:65" s="1" customFormat="1" ht="19.5" x14ac:dyDescent="0.2">
      <c r="B136" s="34"/>
      <c r="D136" s="152" t="s">
        <v>668</v>
      </c>
      <c r="F136" s="182" t="s">
        <v>10398</v>
      </c>
      <c r="I136" s="149"/>
      <c r="L136" s="34"/>
      <c r="M136" s="150"/>
      <c r="T136" s="55"/>
      <c r="AT136" s="18" t="s">
        <v>668</v>
      </c>
      <c r="AU136" s="18" t="s">
        <v>90</v>
      </c>
    </row>
    <row r="137" spans="2:65" s="1" customFormat="1" ht="24.2" customHeight="1" x14ac:dyDescent="0.2">
      <c r="B137" s="34"/>
      <c r="C137" s="134" t="s">
        <v>476</v>
      </c>
      <c r="D137" s="134" t="s">
        <v>313</v>
      </c>
      <c r="E137" s="135" t="s">
        <v>10366</v>
      </c>
      <c r="F137" s="136" t="s">
        <v>10367</v>
      </c>
      <c r="G137" s="137" t="s">
        <v>2033</v>
      </c>
      <c r="H137" s="138">
        <v>1</v>
      </c>
      <c r="I137" s="139"/>
      <c r="J137" s="140">
        <f>ROUND(I137*H137,2)</f>
        <v>0</v>
      </c>
      <c r="K137" s="136" t="s">
        <v>43</v>
      </c>
      <c r="L137" s="34"/>
      <c r="M137" s="141" t="s">
        <v>43</v>
      </c>
      <c r="N137" s="142" t="s">
        <v>52</v>
      </c>
      <c r="P137" s="143">
        <f>O137*H137</f>
        <v>0</v>
      </c>
      <c r="Q137" s="143">
        <v>0</v>
      </c>
      <c r="R137" s="143">
        <f>Q137*H137</f>
        <v>0</v>
      </c>
      <c r="S137" s="143">
        <v>0</v>
      </c>
      <c r="T137" s="144">
        <f>S137*H137</f>
        <v>0</v>
      </c>
      <c r="AR137" s="145" t="s">
        <v>318</v>
      </c>
      <c r="AT137" s="145" t="s">
        <v>313</v>
      </c>
      <c r="AU137" s="145" t="s">
        <v>90</v>
      </c>
      <c r="AY137" s="18" t="s">
        <v>311</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318</v>
      </c>
      <c r="BM137" s="145" t="s">
        <v>622</v>
      </c>
    </row>
    <row r="138" spans="2:65" s="1" customFormat="1" ht="19.5" x14ac:dyDescent="0.2">
      <c r="B138" s="34"/>
      <c r="D138" s="152" t="s">
        <v>668</v>
      </c>
      <c r="F138" s="182" t="s">
        <v>10399</v>
      </c>
      <c r="I138" s="149"/>
      <c r="L138" s="34"/>
      <c r="M138" s="150"/>
      <c r="T138" s="55"/>
      <c r="AT138" s="18" t="s">
        <v>668</v>
      </c>
      <c r="AU138" s="18" t="s">
        <v>90</v>
      </c>
    </row>
    <row r="139" spans="2:65" s="1" customFormat="1" ht="24.2" customHeight="1" x14ac:dyDescent="0.2">
      <c r="B139" s="34"/>
      <c r="C139" s="134" t="s">
        <v>481</v>
      </c>
      <c r="D139" s="134" t="s">
        <v>313</v>
      </c>
      <c r="E139" s="135" t="s">
        <v>10366</v>
      </c>
      <c r="F139" s="136" t="s">
        <v>10367</v>
      </c>
      <c r="G139" s="137" t="s">
        <v>2033</v>
      </c>
      <c r="H139" s="138">
        <v>1</v>
      </c>
      <c r="I139" s="139"/>
      <c r="J139" s="140">
        <f>ROUND(I139*H139,2)</f>
        <v>0</v>
      </c>
      <c r="K139" s="136" t="s">
        <v>43</v>
      </c>
      <c r="L139" s="34"/>
      <c r="M139" s="141" t="s">
        <v>43</v>
      </c>
      <c r="N139" s="142" t="s">
        <v>52</v>
      </c>
      <c r="P139" s="143">
        <f>O139*H139</f>
        <v>0</v>
      </c>
      <c r="Q139" s="143">
        <v>0</v>
      </c>
      <c r="R139" s="143">
        <f>Q139*H139</f>
        <v>0</v>
      </c>
      <c r="S139" s="143">
        <v>0</v>
      </c>
      <c r="T139" s="144">
        <f>S139*H139</f>
        <v>0</v>
      </c>
      <c r="AR139" s="145" t="s">
        <v>318</v>
      </c>
      <c r="AT139" s="145" t="s">
        <v>313</v>
      </c>
      <c r="AU139" s="145" t="s">
        <v>90</v>
      </c>
      <c r="AY139" s="18" t="s">
        <v>311</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318</v>
      </c>
      <c r="BM139" s="145" t="s">
        <v>633</v>
      </c>
    </row>
    <row r="140" spans="2:65" s="1" customFormat="1" ht="19.5" x14ac:dyDescent="0.2">
      <c r="B140" s="34"/>
      <c r="D140" s="152" t="s">
        <v>668</v>
      </c>
      <c r="F140" s="182" t="s">
        <v>10400</v>
      </c>
      <c r="I140" s="149"/>
      <c r="L140" s="34"/>
      <c r="M140" s="150"/>
      <c r="T140" s="55"/>
      <c r="AT140" s="18" t="s">
        <v>668</v>
      </c>
      <c r="AU140" s="18" t="s">
        <v>90</v>
      </c>
    </row>
    <row r="141" spans="2:65" s="1" customFormat="1" ht="24.2" customHeight="1" x14ac:dyDescent="0.2">
      <c r="B141" s="34"/>
      <c r="C141" s="134" t="s">
        <v>490</v>
      </c>
      <c r="D141" s="134" t="s">
        <v>313</v>
      </c>
      <c r="E141" s="135" t="s">
        <v>10401</v>
      </c>
      <c r="F141" s="136" t="s">
        <v>10402</v>
      </c>
      <c r="G141" s="137" t="s">
        <v>2033</v>
      </c>
      <c r="H141" s="138">
        <v>1</v>
      </c>
      <c r="I141" s="139"/>
      <c r="J141" s="140">
        <f>ROUND(I141*H141,2)</f>
        <v>0</v>
      </c>
      <c r="K141" s="136" t="s">
        <v>43</v>
      </c>
      <c r="L141" s="34"/>
      <c r="M141" s="141" t="s">
        <v>43</v>
      </c>
      <c r="N141" s="142" t="s">
        <v>52</v>
      </c>
      <c r="P141" s="143">
        <f>O141*H141</f>
        <v>0</v>
      </c>
      <c r="Q141" s="143">
        <v>0</v>
      </c>
      <c r="R141" s="143">
        <f>Q141*H141</f>
        <v>0</v>
      </c>
      <c r="S141" s="143">
        <v>0</v>
      </c>
      <c r="T141" s="144">
        <f>S141*H141</f>
        <v>0</v>
      </c>
      <c r="AR141" s="145" t="s">
        <v>318</v>
      </c>
      <c r="AT141" s="145" t="s">
        <v>313</v>
      </c>
      <c r="AU141" s="145" t="s">
        <v>90</v>
      </c>
      <c r="AY141" s="18" t="s">
        <v>311</v>
      </c>
      <c r="BE141" s="146">
        <f>IF(N141="základní",J141,0)</f>
        <v>0</v>
      </c>
      <c r="BF141" s="146">
        <f>IF(N141="snížená",J141,0)</f>
        <v>0</v>
      </c>
      <c r="BG141" s="146">
        <f>IF(N141="zákl. přenesená",J141,0)</f>
        <v>0</v>
      </c>
      <c r="BH141" s="146">
        <f>IF(N141="sníž. přenesená",J141,0)</f>
        <v>0</v>
      </c>
      <c r="BI141" s="146">
        <f>IF(N141="nulová",J141,0)</f>
        <v>0</v>
      </c>
      <c r="BJ141" s="18" t="s">
        <v>88</v>
      </c>
      <c r="BK141" s="146">
        <f>ROUND(I141*H141,2)</f>
        <v>0</v>
      </c>
      <c r="BL141" s="18" t="s">
        <v>318</v>
      </c>
      <c r="BM141" s="145" t="s">
        <v>645</v>
      </c>
    </row>
    <row r="142" spans="2:65" s="1" customFormat="1" ht="19.5" x14ac:dyDescent="0.2">
      <c r="B142" s="34"/>
      <c r="D142" s="152" t="s">
        <v>668</v>
      </c>
      <c r="F142" s="182" t="s">
        <v>10403</v>
      </c>
      <c r="I142" s="149"/>
      <c r="L142" s="34"/>
      <c r="M142" s="150"/>
      <c r="T142" s="55"/>
      <c r="AT142" s="18" t="s">
        <v>668</v>
      </c>
      <c r="AU142" s="18" t="s">
        <v>90</v>
      </c>
    </row>
    <row r="143" spans="2:65" s="1" customFormat="1" ht="24.2" customHeight="1" x14ac:dyDescent="0.2">
      <c r="B143" s="34"/>
      <c r="C143" s="134" t="s">
        <v>495</v>
      </c>
      <c r="D143" s="134" t="s">
        <v>313</v>
      </c>
      <c r="E143" s="135" t="s">
        <v>10366</v>
      </c>
      <c r="F143" s="136" t="s">
        <v>10367</v>
      </c>
      <c r="G143" s="137" t="s">
        <v>2033</v>
      </c>
      <c r="H143" s="138">
        <v>1</v>
      </c>
      <c r="I143" s="139"/>
      <c r="J143" s="140">
        <f>ROUND(I143*H143,2)</f>
        <v>0</v>
      </c>
      <c r="K143" s="136" t="s">
        <v>43</v>
      </c>
      <c r="L143" s="34"/>
      <c r="M143" s="141" t="s">
        <v>43</v>
      </c>
      <c r="N143" s="142" t="s">
        <v>52</v>
      </c>
      <c r="P143" s="143">
        <f>O143*H143</f>
        <v>0</v>
      </c>
      <c r="Q143" s="143">
        <v>0</v>
      </c>
      <c r="R143" s="143">
        <f>Q143*H143</f>
        <v>0</v>
      </c>
      <c r="S143" s="143">
        <v>0</v>
      </c>
      <c r="T143" s="144">
        <f>S143*H143</f>
        <v>0</v>
      </c>
      <c r="AR143" s="145" t="s">
        <v>318</v>
      </c>
      <c r="AT143" s="145" t="s">
        <v>313</v>
      </c>
      <c r="AU143" s="145" t="s">
        <v>90</v>
      </c>
      <c r="AY143" s="18" t="s">
        <v>311</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318</v>
      </c>
      <c r="BM143" s="145" t="s">
        <v>657</v>
      </c>
    </row>
    <row r="144" spans="2:65" s="1" customFormat="1" ht="19.5" x14ac:dyDescent="0.2">
      <c r="B144" s="34"/>
      <c r="D144" s="152" t="s">
        <v>668</v>
      </c>
      <c r="F144" s="182" t="s">
        <v>10404</v>
      </c>
      <c r="I144" s="149"/>
      <c r="L144" s="34"/>
      <c r="M144" s="150"/>
      <c r="T144" s="55"/>
      <c r="AT144" s="18" t="s">
        <v>668</v>
      </c>
      <c r="AU144" s="18" t="s">
        <v>90</v>
      </c>
    </row>
    <row r="145" spans="2:65" s="1" customFormat="1" ht="24.2" customHeight="1" x14ac:dyDescent="0.2">
      <c r="B145" s="34"/>
      <c r="C145" s="134" t="s">
        <v>502</v>
      </c>
      <c r="D145" s="134" t="s">
        <v>313</v>
      </c>
      <c r="E145" s="135" t="s">
        <v>10405</v>
      </c>
      <c r="F145" s="136" t="s">
        <v>10406</v>
      </c>
      <c r="G145" s="137" t="s">
        <v>2033</v>
      </c>
      <c r="H145" s="138">
        <v>1</v>
      </c>
      <c r="I145" s="139"/>
      <c r="J145" s="140">
        <f>ROUND(I145*H145,2)</f>
        <v>0</v>
      </c>
      <c r="K145" s="136" t="s">
        <v>43</v>
      </c>
      <c r="L145" s="34"/>
      <c r="M145" s="141" t="s">
        <v>43</v>
      </c>
      <c r="N145" s="142" t="s">
        <v>52</v>
      </c>
      <c r="P145" s="143">
        <f>O145*H145</f>
        <v>0</v>
      </c>
      <c r="Q145" s="143">
        <v>0</v>
      </c>
      <c r="R145" s="143">
        <f>Q145*H145</f>
        <v>0</v>
      </c>
      <c r="S145" s="143">
        <v>0</v>
      </c>
      <c r="T145" s="144">
        <f>S145*H145</f>
        <v>0</v>
      </c>
      <c r="AR145" s="145" t="s">
        <v>318</v>
      </c>
      <c r="AT145" s="145" t="s">
        <v>313</v>
      </c>
      <c r="AU145" s="145" t="s">
        <v>90</v>
      </c>
      <c r="AY145" s="18" t="s">
        <v>311</v>
      </c>
      <c r="BE145" s="146">
        <f>IF(N145="základní",J145,0)</f>
        <v>0</v>
      </c>
      <c r="BF145" s="146">
        <f>IF(N145="snížená",J145,0)</f>
        <v>0</v>
      </c>
      <c r="BG145" s="146">
        <f>IF(N145="zákl. přenesená",J145,0)</f>
        <v>0</v>
      </c>
      <c r="BH145" s="146">
        <f>IF(N145="sníž. přenesená",J145,0)</f>
        <v>0</v>
      </c>
      <c r="BI145" s="146">
        <f>IF(N145="nulová",J145,0)</f>
        <v>0</v>
      </c>
      <c r="BJ145" s="18" t="s">
        <v>88</v>
      </c>
      <c r="BK145" s="146">
        <f>ROUND(I145*H145,2)</f>
        <v>0</v>
      </c>
      <c r="BL145" s="18" t="s">
        <v>318</v>
      </c>
      <c r="BM145" s="145" t="s">
        <v>672</v>
      </c>
    </row>
    <row r="146" spans="2:65" s="1" customFormat="1" ht="19.5" x14ac:dyDescent="0.2">
      <c r="B146" s="34"/>
      <c r="D146" s="152" t="s">
        <v>668</v>
      </c>
      <c r="F146" s="182" t="s">
        <v>10407</v>
      </c>
      <c r="I146" s="149"/>
      <c r="L146" s="34"/>
      <c r="M146" s="150"/>
      <c r="T146" s="55"/>
      <c r="AT146" s="18" t="s">
        <v>668</v>
      </c>
      <c r="AU146" s="18" t="s">
        <v>90</v>
      </c>
    </row>
    <row r="147" spans="2:65" s="1" customFormat="1" ht="33" customHeight="1" x14ac:dyDescent="0.2">
      <c r="B147" s="34"/>
      <c r="C147" s="134" t="s">
        <v>510</v>
      </c>
      <c r="D147" s="134" t="s">
        <v>313</v>
      </c>
      <c r="E147" s="135" t="s">
        <v>10359</v>
      </c>
      <c r="F147" s="136" t="s">
        <v>10360</v>
      </c>
      <c r="G147" s="137" t="s">
        <v>2109</v>
      </c>
      <c r="H147" s="138">
        <v>1</v>
      </c>
      <c r="I147" s="139"/>
      <c r="J147" s="140">
        <f>ROUND(I147*H147,2)</f>
        <v>0</v>
      </c>
      <c r="K147" s="136" t="s">
        <v>43</v>
      </c>
      <c r="L147" s="34"/>
      <c r="M147" s="141" t="s">
        <v>43</v>
      </c>
      <c r="N147" s="142" t="s">
        <v>52</v>
      </c>
      <c r="P147" s="143">
        <f>O147*H147</f>
        <v>0</v>
      </c>
      <c r="Q147" s="143">
        <v>0</v>
      </c>
      <c r="R147" s="143">
        <f>Q147*H147</f>
        <v>0</v>
      </c>
      <c r="S147" s="143">
        <v>0</v>
      </c>
      <c r="T147" s="144">
        <f>S147*H147</f>
        <v>0</v>
      </c>
      <c r="AR147" s="145" t="s">
        <v>318</v>
      </c>
      <c r="AT147" s="145" t="s">
        <v>313</v>
      </c>
      <c r="AU147" s="145" t="s">
        <v>90</v>
      </c>
      <c r="AY147" s="18" t="s">
        <v>311</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318</v>
      </c>
      <c r="BM147" s="145" t="s">
        <v>686</v>
      </c>
    </row>
    <row r="148" spans="2:65" s="1" customFormat="1" ht="19.5" x14ac:dyDescent="0.2">
      <c r="B148" s="34"/>
      <c r="D148" s="152" t="s">
        <v>668</v>
      </c>
      <c r="F148" s="182" t="s">
        <v>10408</v>
      </c>
      <c r="I148" s="149"/>
      <c r="L148" s="34"/>
      <c r="M148" s="150"/>
      <c r="T148" s="55"/>
      <c r="AT148" s="18" t="s">
        <v>668</v>
      </c>
      <c r="AU148" s="18" t="s">
        <v>90</v>
      </c>
    </row>
    <row r="149" spans="2:65" s="1" customFormat="1" ht="24.2" customHeight="1" x14ac:dyDescent="0.2">
      <c r="B149" s="34"/>
      <c r="C149" s="134" t="s">
        <v>518</v>
      </c>
      <c r="D149" s="134" t="s">
        <v>313</v>
      </c>
      <c r="E149" s="135" t="s">
        <v>10366</v>
      </c>
      <c r="F149" s="136" t="s">
        <v>10367</v>
      </c>
      <c r="G149" s="137" t="s">
        <v>2033</v>
      </c>
      <c r="H149" s="138">
        <v>1</v>
      </c>
      <c r="I149" s="139"/>
      <c r="J149" s="140">
        <f>ROUND(I149*H149,2)</f>
        <v>0</v>
      </c>
      <c r="K149" s="136" t="s">
        <v>43</v>
      </c>
      <c r="L149" s="34"/>
      <c r="M149" s="141" t="s">
        <v>43</v>
      </c>
      <c r="N149" s="142" t="s">
        <v>52</v>
      </c>
      <c r="P149" s="143">
        <f>O149*H149</f>
        <v>0</v>
      </c>
      <c r="Q149" s="143">
        <v>0</v>
      </c>
      <c r="R149" s="143">
        <f>Q149*H149</f>
        <v>0</v>
      </c>
      <c r="S149" s="143">
        <v>0</v>
      </c>
      <c r="T149" s="144">
        <f>S149*H149</f>
        <v>0</v>
      </c>
      <c r="AR149" s="145" t="s">
        <v>318</v>
      </c>
      <c r="AT149" s="145" t="s">
        <v>313</v>
      </c>
      <c r="AU149" s="145" t="s">
        <v>90</v>
      </c>
      <c r="AY149" s="18" t="s">
        <v>311</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318</v>
      </c>
      <c r="BM149" s="145" t="s">
        <v>698</v>
      </c>
    </row>
    <row r="150" spans="2:65" s="1" customFormat="1" ht="19.5" x14ac:dyDescent="0.2">
      <c r="B150" s="34"/>
      <c r="D150" s="152" t="s">
        <v>668</v>
      </c>
      <c r="F150" s="182" t="s">
        <v>10409</v>
      </c>
      <c r="I150" s="149"/>
      <c r="L150" s="34"/>
      <c r="M150" s="150"/>
      <c r="T150" s="55"/>
      <c r="AT150" s="18" t="s">
        <v>668</v>
      </c>
      <c r="AU150" s="18" t="s">
        <v>90</v>
      </c>
    </row>
    <row r="151" spans="2:65" s="1" customFormat="1" ht="24.2" customHeight="1" x14ac:dyDescent="0.2">
      <c r="B151" s="34"/>
      <c r="C151" s="134" t="s">
        <v>523</v>
      </c>
      <c r="D151" s="134" t="s">
        <v>313</v>
      </c>
      <c r="E151" s="135" t="s">
        <v>10410</v>
      </c>
      <c r="F151" s="136" t="s">
        <v>10411</v>
      </c>
      <c r="G151" s="137" t="s">
        <v>2033</v>
      </c>
      <c r="H151" s="138">
        <v>1</v>
      </c>
      <c r="I151" s="139"/>
      <c r="J151" s="140">
        <f>ROUND(I151*H151,2)</f>
        <v>0</v>
      </c>
      <c r="K151" s="136" t="s">
        <v>43</v>
      </c>
      <c r="L151" s="34"/>
      <c r="M151" s="141" t="s">
        <v>43</v>
      </c>
      <c r="N151" s="142" t="s">
        <v>52</v>
      </c>
      <c r="P151" s="143">
        <f>O151*H151</f>
        <v>0</v>
      </c>
      <c r="Q151" s="143">
        <v>0</v>
      </c>
      <c r="R151" s="143">
        <f>Q151*H151</f>
        <v>0</v>
      </c>
      <c r="S151" s="143">
        <v>0</v>
      </c>
      <c r="T151" s="144">
        <f>S151*H151</f>
        <v>0</v>
      </c>
      <c r="AR151" s="145" t="s">
        <v>318</v>
      </c>
      <c r="AT151" s="145" t="s">
        <v>313</v>
      </c>
      <c r="AU151" s="145" t="s">
        <v>90</v>
      </c>
      <c r="AY151" s="18" t="s">
        <v>311</v>
      </c>
      <c r="BE151" s="146">
        <f>IF(N151="základní",J151,0)</f>
        <v>0</v>
      </c>
      <c r="BF151" s="146">
        <f>IF(N151="snížená",J151,0)</f>
        <v>0</v>
      </c>
      <c r="BG151" s="146">
        <f>IF(N151="zákl. přenesená",J151,0)</f>
        <v>0</v>
      </c>
      <c r="BH151" s="146">
        <f>IF(N151="sníž. přenesená",J151,0)</f>
        <v>0</v>
      </c>
      <c r="BI151" s="146">
        <f>IF(N151="nulová",J151,0)</f>
        <v>0</v>
      </c>
      <c r="BJ151" s="18" t="s">
        <v>88</v>
      </c>
      <c r="BK151" s="146">
        <f>ROUND(I151*H151,2)</f>
        <v>0</v>
      </c>
      <c r="BL151" s="18" t="s">
        <v>318</v>
      </c>
      <c r="BM151" s="145" t="s">
        <v>709</v>
      </c>
    </row>
    <row r="152" spans="2:65" s="1" customFormat="1" ht="19.5" x14ac:dyDescent="0.2">
      <c r="B152" s="34"/>
      <c r="D152" s="152" t="s">
        <v>668</v>
      </c>
      <c r="F152" s="182" t="s">
        <v>10412</v>
      </c>
      <c r="I152" s="149"/>
      <c r="L152" s="34"/>
      <c r="M152" s="150"/>
      <c r="T152" s="55"/>
      <c r="AT152" s="18" t="s">
        <v>668</v>
      </c>
      <c r="AU152" s="18" t="s">
        <v>90</v>
      </c>
    </row>
    <row r="153" spans="2:65" s="1" customFormat="1" ht="37.9" customHeight="1" x14ac:dyDescent="0.2">
      <c r="B153" s="34"/>
      <c r="C153" s="134" t="s">
        <v>528</v>
      </c>
      <c r="D153" s="134" t="s">
        <v>313</v>
      </c>
      <c r="E153" s="135" t="s">
        <v>10413</v>
      </c>
      <c r="F153" s="136" t="s">
        <v>10414</v>
      </c>
      <c r="G153" s="137" t="s">
        <v>2033</v>
      </c>
      <c r="H153" s="138">
        <v>1</v>
      </c>
      <c r="I153" s="139"/>
      <c r="J153" s="140">
        <f>ROUND(I153*H153,2)</f>
        <v>0</v>
      </c>
      <c r="K153" s="136" t="s">
        <v>43</v>
      </c>
      <c r="L153" s="34"/>
      <c r="M153" s="141" t="s">
        <v>43</v>
      </c>
      <c r="N153" s="142" t="s">
        <v>52</v>
      </c>
      <c r="P153" s="143">
        <f>O153*H153</f>
        <v>0</v>
      </c>
      <c r="Q153" s="143">
        <v>0</v>
      </c>
      <c r="R153" s="143">
        <f>Q153*H153</f>
        <v>0</v>
      </c>
      <c r="S153" s="143">
        <v>0</v>
      </c>
      <c r="T153" s="144">
        <f>S153*H153</f>
        <v>0</v>
      </c>
      <c r="AR153" s="145" t="s">
        <v>318</v>
      </c>
      <c r="AT153" s="145" t="s">
        <v>313</v>
      </c>
      <c r="AU153" s="145" t="s">
        <v>90</v>
      </c>
      <c r="AY153" s="18" t="s">
        <v>311</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318</v>
      </c>
      <c r="BM153" s="145" t="s">
        <v>720</v>
      </c>
    </row>
    <row r="154" spans="2:65" s="1" customFormat="1" ht="19.5" x14ac:dyDescent="0.2">
      <c r="B154" s="34"/>
      <c r="D154" s="152" t="s">
        <v>668</v>
      </c>
      <c r="F154" s="182" t="s">
        <v>10415</v>
      </c>
      <c r="I154" s="149"/>
      <c r="L154" s="34"/>
      <c r="M154" s="150"/>
      <c r="T154" s="55"/>
      <c r="AT154" s="18" t="s">
        <v>668</v>
      </c>
      <c r="AU154" s="18" t="s">
        <v>90</v>
      </c>
    </row>
    <row r="155" spans="2:65" s="1" customFormat="1" ht="24.2" customHeight="1" x14ac:dyDescent="0.2">
      <c r="B155" s="34"/>
      <c r="C155" s="134" t="s">
        <v>533</v>
      </c>
      <c r="D155" s="134" t="s">
        <v>313</v>
      </c>
      <c r="E155" s="135" t="s">
        <v>10410</v>
      </c>
      <c r="F155" s="136" t="s">
        <v>10411</v>
      </c>
      <c r="G155" s="137" t="s">
        <v>2033</v>
      </c>
      <c r="H155" s="138">
        <v>1</v>
      </c>
      <c r="I155" s="139"/>
      <c r="J155" s="140">
        <f>ROUND(I155*H155,2)</f>
        <v>0</v>
      </c>
      <c r="K155" s="136" t="s">
        <v>43</v>
      </c>
      <c r="L155" s="34"/>
      <c r="M155" s="141" t="s">
        <v>43</v>
      </c>
      <c r="N155" s="142" t="s">
        <v>52</v>
      </c>
      <c r="P155" s="143">
        <f>O155*H155</f>
        <v>0</v>
      </c>
      <c r="Q155" s="143">
        <v>0</v>
      </c>
      <c r="R155" s="143">
        <f>Q155*H155</f>
        <v>0</v>
      </c>
      <c r="S155" s="143">
        <v>0</v>
      </c>
      <c r="T155" s="144">
        <f>S155*H155</f>
        <v>0</v>
      </c>
      <c r="AR155" s="145" t="s">
        <v>318</v>
      </c>
      <c r="AT155" s="145" t="s">
        <v>313</v>
      </c>
      <c r="AU155" s="145" t="s">
        <v>90</v>
      </c>
      <c r="AY155" s="18" t="s">
        <v>311</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318</v>
      </c>
      <c r="BM155" s="145" t="s">
        <v>732</v>
      </c>
    </row>
    <row r="156" spans="2:65" s="1" customFormat="1" ht="19.5" x14ac:dyDescent="0.2">
      <c r="B156" s="34"/>
      <c r="D156" s="152" t="s">
        <v>668</v>
      </c>
      <c r="F156" s="182" t="s">
        <v>10416</v>
      </c>
      <c r="I156" s="149"/>
      <c r="L156" s="34"/>
      <c r="M156" s="150"/>
      <c r="T156" s="55"/>
      <c r="AT156" s="18" t="s">
        <v>668</v>
      </c>
      <c r="AU156" s="18" t="s">
        <v>90</v>
      </c>
    </row>
    <row r="157" spans="2:65" s="1" customFormat="1" ht="37.9" customHeight="1" x14ac:dyDescent="0.2">
      <c r="B157" s="34"/>
      <c r="C157" s="134" t="s">
        <v>539</v>
      </c>
      <c r="D157" s="134" t="s">
        <v>313</v>
      </c>
      <c r="E157" s="135" t="s">
        <v>10413</v>
      </c>
      <c r="F157" s="136" t="s">
        <v>10414</v>
      </c>
      <c r="G157" s="137" t="s">
        <v>2033</v>
      </c>
      <c r="H157" s="138">
        <v>1</v>
      </c>
      <c r="I157" s="139"/>
      <c r="J157" s="140">
        <f>ROUND(I157*H157,2)</f>
        <v>0</v>
      </c>
      <c r="K157" s="136" t="s">
        <v>43</v>
      </c>
      <c r="L157" s="34"/>
      <c r="M157" s="141" t="s">
        <v>43</v>
      </c>
      <c r="N157" s="142" t="s">
        <v>52</v>
      </c>
      <c r="P157" s="143">
        <f>O157*H157</f>
        <v>0</v>
      </c>
      <c r="Q157" s="143">
        <v>0</v>
      </c>
      <c r="R157" s="143">
        <f>Q157*H157</f>
        <v>0</v>
      </c>
      <c r="S157" s="143">
        <v>0</v>
      </c>
      <c r="T157" s="144">
        <f>S157*H157</f>
        <v>0</v>
      </c>
      <c r="AR157" s="145" t="s">
        <v>318</v>
      </c>
      <c r="AT157" s="145" t="s">
        <v>313</v>
      </c>
      <c r="AU157" s="145" t="s">
        <v>90</v>
      </c>
      <c r="AY157" s="18" t="s">
        <v>311</v>
      </c>
      <c r="BE157" s="146">
        <f>IF(N157="základní",J157,0)</f>
        <v>0</v>
      </c>
      <c r="BF157" s="146">
        <f>IF(N157="snížená",J157,0)</f>
        <v>0</v>
      </c>
      <c r="BG157" s="146">
        <f>IF(N157="zákl. přenesená",J157,0)</f>
        <v>0</v>
      </c>
      <c r="BH157" s="146">
        <f>IF(N157="sníž. přenesená",J157,0)</f>
        <v>0</v>
      </c>
      <c r="BI157" s="146">
        <f>IF(N157="nulová",J157,0)</f>
        <v>0</v>
      </c>
      <c r="BJ157" s="18" t="s">
        <v>88</v>
      </c>
      <c r="BK157" s="146">
        <f>ROUND(I157*H157,2)</f>
        <v>0</v>
      </c>
      <c r="BL157" s="18" t="s">
        <v>318</v>
      </c>
      <c r="BM157" s="145" t="s">
        <v>743</v>
      </c>
    </row>
    <row r="158" spans="2:65" s="1" customFormat="1" ht="19.5" x14ac:dyDescent="0.2">
      <c r="B158" s="34"/>
      <c r="D158" s="152" t="s">
        <v>668</v>
      </c>
      <c r="F158" s="182" t="s">
        <v>10417</v>
      </c>
      <c r="I158" s="149"/>
      <c r="L158" s="34"/>
      <c r="M158" s="150"/>
      <c r="T158" s="55"/>
      <c r="AT158" s="18" t="s">
        <v>668</v>
      </c>
      <c r="AU158" s="18" t="s">
        <v>90</v>
      </c>
    </row>
    <row r="159" spans="2:65" s="1" customFormat="1" ht="24.2" customHeight="1" x14ac:dyDescent="0.2">
      <c r="B159" s="34"/>
      <c r="C159" s="134" t="s">
        <v>545</v>
      </c>
      <c r="D159" s="134" t="s">
        <v>313</v>
      </c>
      <c r="E159" s="135" t="s">
        <v>10410</v>
      </c>
      <c r="F159" s="136" t="s">
        <v>10411</v>
      </c>
      <c r="G159" s="137" t="s">
        <v>2033</v>
      </c>
      <c r="H159" s="138">
        <v>1</v>
      </c>
      <c r="I159" s="139"/>
      <c r="J159" s="140">
        <f>ROUND(I159*H159,2)</f>
        <v>0</v>
      </c>
      <c r="K159" s="136" t="s">
        <v>43</v>
      </c>
      <c r="L159" s="34"/>
      <c r="M159" s="141" t="s">
        <v>43</v>
      </c>
      <c r="N159" s="142" t="s">
        <v>52</v>
      </c>
      <c r="P159" s="143">
        <f>O159*H159</f>
        <v>0</v>
      </c>
      <c r="Q159" s="143">
        <v>0</v>
      </c>
      <c r="R159" s="143">
        <f>Q159*H159</f>
        <v>0</v>
      </c>
      <c r="S159" s="143">
        <v>0</v>
      </c>
      <c r="T159" s="144">
        <f>S159*H159</f>
        <v>0</v>
      </c>
      <c r="AR159" s="145" t="s">
        <v>318</v>
      </c>
      <c r="AT159" s="145" t="s">
        <v>313</v>
      </c>
      <c r="AU159" s="145" t="s">
        <v>90</v>
      </c>
      <c r="AY159" s="18" t="s">
        <v>311</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318</v>
      </c>
      <c r="BM159" s="145" t="s">
        <v>758</v>
      </c>
    </row>
    <row r="160" spans="2:65" s="1" customFormat="1" ht="19.5" x14ac:dyDescent="0.2">
      <c r="B160" s="34"/>
      <c r="D160" s="152" t="s">
        <v>668</v>
      </c>
      <c r="F160" s="182" t="s">
        <v>10418</v>
      </c>
      <c r="I160" s="149"/>
      <c r="L160" s="34"/>
      <c r="M160" s="150"/>
      <c r="T160" s="55"/>
      <c r="AT160" s="18" t="s">
        <v>668</v>
      </c>
      <c r="AU160" s="18" t="s">
        <v>90</v>
      </c>
    </row>
    <row r="161" spans="2:65" s="1" customFormat="1" ht="37.9" customHeight="1" x14ac:dyDescent="0.2">
      <c r="B161" s="34"/>
      <c r="C161" s="134" t="s">
        <v>551</v>
      </c>
      <c r="D161" s="134" t="s">
        <v>313</v>
      </c>
      <c r="E161" s="135" t="s">
        <v>10413</v>
      </c>
      <c r="F161" s="136" t="s">
        <v>10414</v>
      </c>
      <c r="G161" s="137" t="s">
        <v>2033</v>
      </c>
      <c r="H161" s="138">
        <v>1</v>
      </c>
      <c r="I161" s="139"/>
      <c r="J161" s="140">
        <f>ROUND(I161*H161,2)</f>
        <v>0</v>
      </c>
      <c r="K161" s="136" t="s">
        <v>43</v>
      </c>
      <c r="L161" s="34"/>
      <c r="M161" s="141" t="s">
        <v>43</v>
      </c>
      <c r="N161" s="142" t="s">
        <v>52</v>
      </c>
      <c r="P161" s="143">
        <f>O161*H161</f>
        <v>0</v>
      </c>
      <c r="Q161" s="143">
        <v>0</v>
      </c>
      <c r="R161" s="143">
        <f>Q161*H161</f>
        <v>0</v>
      </c>
      <c r="S161" s="143">
        <v>0</v>
      </c>
      <c r="T161" s="144">
        <f>S161*H161</f>
        <v>0</v>
      </c>
      <c r="AR161" s="145" t="s">
        <v>318</v>
      </c>
      <c r="AT161" s="145" t="s">
        <v>313</v>
      </c>
      <c r="AU161" s="145" t="s">
        <v>90</v>
      </c>
      <c r="AY161" s="18" t="s">
        <v>311</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318</v>
      </c>
      <c r="BM161" s="145" t="s">
        <v>776</v>
      </c>
    </row>
    <row r="162" spans="2:65" s="1" customFormat="1" ht="19.5" x14ac:dyDescent="0.2">
      <c r="B162" s="34"/>
      <c r="D162" s="152" t="s">
        <v>668</v>
      </c>
      <c r="F162" s="182" t="s">
        <v>10419</v>
      </c>
      <c r="I162" s="149"/>
      <c r="L162" s="34"/>
      <c r="M162" s="150"/>
      <c r="T162" s="55"/>
      <c r="AT162" s="18" t="s">
        <v>668</v>
      </c>
      <c r="AU162" s="18" t="s">
        <v>90</v>
      </c>
    </row>
    <row r="163" spans="2:65" s="1" customFormat="1" ht="24.2" customHeight="1" x14ac:dyDescent="0.2">
      <c r="B163" s="34"/>
      <c r="C163" s="134" t="s">
        <v>557</v>
      </c>
      <c r="D163" s="134" t="s">
        <v>313</v>
      </c>
      <c r="E163" s="135" t="s">
        <v>10410</v>
      </c>
      <c r="F163" s="136" t="s">
        <v>10411</v>
      </c>
      <c r="G163" s="137" t="s">
        <v>2033</v>
      </c>
      <c r="H163" s="138">
        <v>1</v>
      </c>
      <c r="I163" s="139"/>
      <c r="J163" s="140">
        <f>ROUND(I163*H163,2)</f>
        <v>0</v>
      </c>
      <c r="K163" s="136" t="s">
        <v>43</v>
      </c>
      <c r="L163" s="34"/>
      <c r="M163" s="141" t="s">
        <v>43</v>
      </c>
      <c r="N163" s="142" t="s">
        <v>52</v>
      </c>
      <c r="P163" s="143">
        <f>O163*H163</f>
        <v>0</v>
      </c>
      <c r="Q163" s="143">
        <v>0</v>
      </c>
      <c r="R163" s="143">
        <f>Q163*H163</f>
        <v>0</v>
      </c>
      <c r="S163" s="143">
        <v>0</v>
      </c>
      <c r="T163" s="144">
        <f>S163*H163</f>
        <v>0</v>
      </c>
      <c r="AR163" s="145" t="s">
        <v>318</v>
      </c>
      <c r="AT163" s="145" t="s">
        <v>313</v>
      </c>
      <c r="AU163" s="145" t="s">
        <v>90</v>
      </c>
      <c r="AY163" s="18" t="s">
        <v>311</v>
      </c>
      <c r="BE163" s="146">
        <f>IF(N163="základní",J163,0)</f>
        <v>0</v>
      </c>
      <c r="BF163" s="146">
        <f>IF(N163="snížená",J163,0)</f>
        <v>0</v>
      </c>
      <c r="BG163" s="146">
        <f>IF(N163="zákl. přenesená",J163,0)</f>
        <v>0</v>
      </c>
      <c r="BH163" s="146">
        <f>IF(N163="sníž. přenesená",J163,0)</f>
        <v>0</v>
      </c>
      <c r="BI163" s="146">
        <f>IF(N163="nulová",J163,0)</f>
        <v>0</v>
      </c>
      <c r="BJ163" s="18" t="s">
        <v>88</v>
      </c>
      <c r="BK163" s="146">
        <f>ROUND(I163*H163,2)</f>
        <v>0</v>
      </c>
      <c r="BL163" s="18" t="s">
        <v>318</v>
      </c>
      <c r="BM163" s="145" t="s">
        <v>791</v>
      </c>
    </row>
    <row r="164" spans="2:65" s="1" customFormat="1" ht="19.5" x14ac:dyDescent="0.2">
      <c r="B164" s="34"/>
      <c r="D164" s="152" t="s">
        <v>668</v>
      </c>
      <c r="F164" s="182" t="s">
        <v>10420</v>
      </c>
      <c r="I164" s="149"/>
      <c r="L164" s="34"/>
      <c r="M164" s="150"/>
      <c r="T164" s="55"/>
      <c r="AT164" s="18" t="s">
        <v>668</v>
      </c>
      <c r="AU164" s="18" t="s">
        <v>90</v>
      </c>
    </row>
    <row r="165" spans="2:65" s="1" customFormat="1" ht="37.9" customHeight="1" x14ac:dyDescent="0.2">
      <c r="B165" s="34"/>
      <c r="C165" s="134" t="s">
        <v>562</v>
      </c>
      <c r="D165" s="134" t="s">
        <v>313</v>
      </c>
      <c r="E165" s="135" t="s">
        <v>10413</v>
      </c>
      <c r="F165" s="136" t="s">
        <v>10414</v>
      </c>
      <c r="G165" s="137" t="s">
        <v>2033</v>
      </c>
      <c r="H165" s="138">
        <v>1</v>
      </c>
      <c r="I165" s="139"/>
      <c r="J165" s="140">
        <f>ROUND(I165*H165,2)</f>
        <v>0</v>
      </c>
      <c r="K165" s="136" t="s">
        <v>43</v>
      </c>
      <c r="L165" s="34"/>
      <c r="M165" s="141" t="s">
        <v>43</v>
      </c>
      <c r="N165" s="142" t="s">
        <v>52</v>
      </c>
      <c r="P165" s="143">
        <f>O165*H165</f>
        <v>0</v>
      </c>
      <c r="Q165" s="143">
        <v>0</v>
      </c>
      <c r="R165" s="143">
        <f>Q165*H165</f>
        <v>0</v>
      </c>
      <c r="S165" s="143">
        <v>0</v>
      </c>
      <c r="T165" s="144">
        <f>S165*H165</f>
        <v>0</v>
      </c>
      <c r="AR165" s="145" t="s">
        <v>318</v>
      </c>
      <c r="AT165" s="145" t="s">
        <v>313</v>
      </c>
      <c r="AU165" s="145" t="s">
        <v>90</v>
      </c>
      <c r="AY165" s="18" t="s">
        <v>311</v>
      </c>
      <c r="BE165" s="146">
        <f>IF(N165="základní",J165,0)</f>
        <v>0</v>
      </c>
      <c r="BF165" s="146">
        <f>IF(N165="snížená",J165,0)</f>
        <v>0</v>
      </c>
      <c r="BG165" s="146">
        <f>IF(N165="zákl. přenesená",J165,0)</f>
        <v>0</v>
      </c>
      <c r="BH165" s="146">
        <f>IF(N165="sníž. přenesená",J165,0)</f>
        <v>0</v>
      </c>
      <c r="BI165" s="146">
        <f>IF(N165="nulová",J165,0)</f>
        <v>0</v>
      </c>
      <c r="BJ165" s="18" t="s">
        <v>88</v>
      </c>
      <c r="BK165" s="146">
        <f>ROUND(I165*H165,2)</f>
        <v>0</v>
      </c>
      <c r="BL165" s="18" t="s">
        <v>318</v>
      </c>
      <c r="BM165" s="145" t="s">
        <v>800</v>
      </c>
    </row>
    <row r="166" spans="2:65" s="1" customFormat="1" ht="19.5" x14ac:dyDescent="0.2">
      <c r="B166" s="34"/>
      <c r="D166" s="152" t="s">
        <v>668</v>
      </c>
      <c r="F166" s="182" t="s">
        <v>10421</v>
      </c>
      <c r="I166" s="149"/>
      <c r="L166" s="34"/>
      <c r="M166" s="150"/>
      <c r="T166" s="55"/>
      <c r="AT166" s="18" t="s">
        <v>668</v>
      </c>
      <c r="AU166" s="18" t="s">
        <v>90</v>
      </c>
    </row>
    <row r="167" spans="2:65" s="1" customFormat="1" ht="24.2" customHeight="1" x14ac:dyDescent="0.2">
      <c r="B167" s="34"/>
      <c r="C167" s="134" t="s">
        <v>569</v>
      </c>
      <c r="D167" s="134" t="s">
        <v>313</v>
      </c>
      <c r="E167" s="135" t="s">
        <v>10410</v>
      </c>
      <c r="F167" s="136" t="s">
        <v>10411</v>
      </c>
      <c r="G167" s="137" t="s">
        <v>2033</v>
      </c>
      <c r="H167" s="138">
        <v>1</v>
      </c>
      <c r="I167" s="139"/>
      <c r="J167" s="140">
        <f>ROUND(I167*H167,2)</f>
        <v>0</v>
      </c>
      <c r="K167" s="136" t="s">
        <v>43</v>
      </c>
      <c r="L167" s="34"/>
      <c r="M167" s="141" t="s">
        <v>43</v>
      </c>
      <c r="N167" s="142" t="s">
        <v>52</v>
      </c>
      <c r="P167" s="143">
        <f>O167*H167</f>
        <v>0</v>
      </c>
      <c r="Q167" s="143">
        <v>0</v>
      </c>
      <c r="R167" s="143">
        <f>Q167*H167</f>
        <v>0</v>
      </c>
      <c r="S167" s="143">
        <v>0</v>
      </c>
      <c r="T167" s="144">
        <f>S167*H167</f>
        <v>0</v>
      </c>
      <c r="AR167" s="145" t="s">
        <v>318</v>
      </c>
      <c r="AT167" s="145" t="s">
        <v>313</v>
      </c>
      <c r="AU167" s="145" t="s">
        <v>90</v>
      </c>
      <c r="AY167" s="18" t="s">
        <v>311</v>
      </c>
      <c r="BE167" s="146">
        <f>IF(N167="základní",J167,0)</f>
        <v>0</v>
      </c>
      <c r="BF167" s="146">
        <f>IF(N167="snížená",J167,0)</f>
        <v>0</v>
      </c>
      <c r="BG167" s="146">
        <f>IF(N167="zákl. přenesená",J167,0)</f>
        <v>0</v>
      </c>
      <c r="BH167" s="146">
        <f>IF(N167="sníž. přenesená",J167,0)</f>
        <v>0</v>
      </c>
      <c r="BI167" s="146">
        <f>IF(N167="nulová",J167,0)</f>
        <v>0</v>
      </c>
      <c r="BJ167" s="18" t="s">
        <v>88</v>
      </c>
      <c r="BK167" s="146">
        <f>ROUND(I167*H167,2)</f>
        <v>0</v>
      </c>
      <c r="BL167" s="18" t="s">
        <v>318</v>
      </c>
      <c r="BM167" s="145" t="s">
        <v>809</v>
      </c>
    </row>
    <row r="168" spans="2:65" s="1" customFormat="1" ht="19.5" x14ac:dyDescent="0.2">
      <c r="B168" s="34"/>
      <c r="D168" s="152" t="s">
        <v>668</v>
      </c>
      <c r="F168" s="182" t="s">
        <v>10422</v>
      </c>
      <c r="I168" s="149"/>
      <c r="L168" s="34"/>
      <c r="M168" s="150"/>
      <c r="T168" s="55"/>
      <c r="AT168" s="18" t="s">
        <v>668</v>
      </c>
      <c r="AU168" s="18" t="s">
        <v>90</v>
      </c>
    </row>
    <row r="169" spans="2:65" s="1" customFormat="1" ht="37.9" customHeight="1" x14ac:dyDescent="0.2">
      <c r="B169" s="34"/>
      <c r="C169" s="134" t="s">
        <v>575</v>
      </c>
      <c r="D169" s="134" t="s">
        <v>313</v>
      </c>
      <c r="E169" s="135" t="s">
        <v>10413</v>
      </c>
      <c r="F169" s="136" t="s">
        <v>10414</v>
      </c>
      <c r="G169" s="137" t="s">
        <v>2033</v>
      </c>
      <c r="H169" s="138">
        <v>1</v>
      </c>
      <c r="I169" s="139"/>
      <c r="J169" s="140">
        <f>ROUND(I169*H169,2)</f>
        <v>0</v>
      </c>
      <c r="K169" s="136" t="s">
        <v>43</v>
      </c>
      <c r="L169" s="34"/>
      <c r="M169" s="141" t="s">
        <v>43</v>
      </c>
      <c r="N169" s="142" t="s">
        <v>52</v>
      </c>
      <c r="P169" s="143">
        <f>O169*H169</f>
        <v>0</v>
      </c>
      <c r="Q169" s="143">
        <v>0</v>
      </c>
      <c r="R169" s="143">
        <f>Q169*H169</f>
        <v>0</v>
      </c>
      <c r="S169" s="143">
        <v>0</v>
      </c>
      <c r="T169" s="144">
        <f>S169*H169</f>
        <v>0</v>
      </c>
      <c r="AR169" s="145" t="s">
        <v>318</v>
      </c>
      <c r="AT169" s="145" t="s">
        <v>313</v>
      </c>
      <c r="AU169" s="145" t="s">
        <v>90</v>
      </c>
      <c r="AY169" s="18" t="s">
        <v>311</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318</v>
      </c>
      <c r="BM169" s="145" t="s">
        <v>820</v>
      </c>
    </row>
    <row r="170" spans="2:65" s="1" customFormat="1" ht="19.5" x14ac:dyDescent="0.2">
      <c r="B170" s="34"/>
      <c r="D170" s="152" t="s">
        <v>668</v>
      </c>
      <c r="F170" s="182" t="s">
        <v>10423</v>
      </c>
      <c r="I170" s="149"/>
      <c r="L170" s="34"/>
      <c r="M170" s="150"/>
      <c r="T170" s="55"/>
      <c r="AT170" s="18" t="s">
        <v>668</v>
      </c>
      <c r="AU170" s="18" t="s">
        <v>90</v>
      </c>
    </row>
    <row r="171" spans="2:65" s="1" customFormat="1" ht="24.2" customHeight="1" x14ac:dyDescent="0.2">
      <c r="B171" s="34"/>
      <c r="C171" s="134" t="s">
        <v>580</v>
      </c>
      <c r="D171" s="134" t="s">
        <v>313</v>
      </c>
      <c r="E171" s="135" t="s">
        <v>10410</v>
      </c>
      <c r="F171" s="136" t="s">
        <v>10411</v>
      </c>
      <c r="G171" s="137" t="s">
        <v>2033</v>
      </c>
      <c r="H171" s="138">
        <v>1</v>
      </c>
      <c r="I171" s="139"/>
      <c r="J171" s="140">
        <f>ROUND(I171*H171,2)</f>
        <v>0</v>
      </c>
      <c r="K171" s="136" t="s">
        <v>43</v>
      </c>
      <c r="L171" s="34"/>
      <c r="M171" s="141" t="s">
        <v>43</v>
      </c>
      <c r="N171" s="142" t="s">
        <v>52</v>
      </c>
      <c r="P171" s="143">
        <f>O171*H171</f>
        <v>0</v>
      </c>
      <c r="Q171" s="143">
        <v>0</v>
      </c>
      <c r="R171" s="143">
        <f>Q171*H171</f>
        <v>0</v>
      </c>
      <c r="S171" s="143">
        <v>0</v>
      </c>
      <c r="T171" s="144">
        <f>S171*H171</f>
        <v>0</v>
      </c>
      <c r="AR171" s="145" t="s">
        <v>318</v>
      </c>
      <c r="AT171" s="145" t="s">
        <v>313</v>
      </c>
      <c r="AU171" s="145" t="s">
        <v>90</v>
      </c>
      <c r="AY171" s="18" t="s">
        <v>311</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318</v>
      </c>
      <c r="BM171" s="145" t="s">
        <v>830</v>
      </c>
    </row>
    <row r="172" spans="2:65" s="1" customFormat="1" ht="19.5" x14ac:dyDescent="0.2">
      <c r="B172" s="34"/>
      <c r="D172" s="152" t="s">
        <v>668</v>
      </c>
      <c r="F172" s="182" t="s">
        <v>10424</v>
      </c>
      <c r="I172" s="149"/>
      <c r="L172" s="34"/>
      <c r="M172" s="150"/>
      <c r="T172" s="55"/>
      <c r="AT172" s="18" t="s">
        <v>668</v>
      </c>
      <c r="AU172" s="18" t="s">
        <v>90</v>
      </c>
    </row>
    <row r="173" spans="2:65" s="1" customFormat="1" ht="37.9" customHeight="1" x14ac:dyDescent="0.2">
      <c r="B173" s="34"/>
      <c r="C173" s="134" t="s">
        <v>588</v>
      </c>
      <c r="D173" s="134" t="s">
        <v>313</v>
      </c>
      <c r="E173" s="135" t="s">
        <v>10413</v>
      </c>
      <c r="F173" s="136" t="s">
        <v>10414</v>
      </c>
      <c r="G173" s="137" t="s">
        <v>2033</v>
      </c>
      <c r="H173" s="138">
        <v>1</v>
      </c>
      <c r="I173" s="139"/>
      <c r="J173" s="140">
        <f>ROUND(I173*H173,2)</f>
        <v>0</v>
      </c>
      <c r="K173" s="136" t="s">
        <v>43</v>
      </c>
      <c r="L173" s="34"/>
      <c r="M173" s="141" t="s">
        <v>43</v>
      </c>
      <c r="N173" s="142" t="s">
        <v>52</v>
      </c>
      <c r="P173" s="143">
        <f>O173*H173</f>
        <v>0</v>
      </c>
      <c r="Q173" s="143">
        <v>0</v>
      </c>
      <c r="R173" s="143">
        <f>Q173*H173</f>
        <v>0</v>
      </c>
      <c r="S173" s="143">
        <v>0</v>
      </c>
      <c r="T173" s="144">
        <f>S173*H173</f>
        <v>0</v>
      </c>
      <c r="AR173" s="145" t="s">
        <v>318</v>
      </c>
      <c r="AT173" s="145" t="s">
        <v>313</v>
      </c>
      <c r="AU173" s="145" t="s">
        <v>90</v>
      </c>
      <c r="AY173" s="18" t="s">
        <v>311</v>
      </c>
      <c r="BE173" s="146">
        <f>IF(N173="základní",J173,0)</f>
        <v>0</v>
      </c>
      <c r="BF173" s="146">
        <f>IF(N173="snížená",J173,0)</f>
        <v>0</v>
      </c>
      <c r="BG173" s="146">
        <f>IF(N173="zákl. přenesená",J173,0)</f>
        <v>0</v>
      </c>
      <c r="BH173" s="146">
        <f>IF(N173="sníž. přenesená",J173,0)</f>
        <v>0</v>
      </c>
      <c r="BI173" s="146">
        <f>IF(N173="nulová",J173,0)</f>
        <v>0</v>
      </c>
      <c r="BJ173" s="18" t="s">
        <v>88</v>
      </c>
      <c r="BK173" s="146">
        <f>ROUND(I173*H173,2)</f>
        <v>0</v>
      </c>
      <c r="BL173" s="18" t="s">
        <v>318</v>
      </c>
      <c r="BM173" s="145" t="s">
        <v>842</v>
      </c>
    </row>
    <row r="174" spans="2:65" s="1" customFormat="1" ht="19.5" x14ac:dyDescent="0.2">
      <c r="B174" s="34"/>
      <c r="D174" s="152" t="s">
        <v>668</v>
      </c>
      <c r="F174" s="182" t="s">
        <v>10425</v>
      </c>
      <c r="I174" s="149"/>
      <c r="L174" s="34"/>
      <c r="M174" s="150"/>
      <c r="T174" s="55"/>
      <c r="AT174" s="18" t="s">
        <v>668</v>
      </c>
      <c r="AU174" s="18" t="s">
        <v>90</v>
      </c>
    </row>
    <row r="175" spans="2:65" s="1" customFormat="1" ht="24.2" customHeight="1" x14ac:dyDescent="0.2">
      <c r="B175" s="34"/>
      <c r="C175" s="134" t="s">
        <v>594</v>
      </c>
      <c r="D175" s="134" t="s">
        <v>313</v>
      </c>
      <c r="E175" s="135" t="s">
        <v>10410</v>
      </c>
      <c r="F175" s="136" t="s">
        <v>10411</v>
      </c>
      <c r="G175" s="137" t="s">
        <v>2033</v>
      </c>
      <c r="H175" s="138">
        <v>1</v>
      </c>
      <c r="I175" s="139"/>
      <c r="J175" s="140">
        <f>ROUND(I175*H175,2)</f>
        <v>0</v>
      </c>
      <c r="K175" s="136" t="s">
        <v>43</v>
      </c>
      <c r="L175" s="34"/>
      <c r="M175" s="141" t="s">
        <v>43</v>
      </c>
      <c r="N175" s="142" t="s">
        <v>52</v>
      </c>
      <c r="P175" s="143">
        <f>O175*H175</f>
        <v>0</v>
      </c>
      <c r="Q175" s="143">
        <v>0</v>
      </c>
      <c r="R175" s="143">
        <f>Q175*H175</f>
        <v>0</v>
      </c>
      <c r="S175" s="143">
        <v>0</v>
      </c>
      <c r="T175" s="144">
        <f>S175*H175</f>
        <v>0</v>
      </c>
      <c r="AR175" s="145" t="s">
        <v>318</v>
      </c>
      <c r="AT175" s="145" t="s">
        <v>313</v>
      </c>
      <c r="AU175" s="145" t="s">
        <v>90</v>
      </c>
      <c r="AY175" s="18" t="s">
        <v>311</v>
      </c>
      <c r="BE175" s="146">
        <f>IF(N175="základní",J175,0)</f>
        <v>0</v>
      </c>
      <c r="BF175" s="146">
        <f>IF(N175="snížená",J175,0)</f>
        <v>0</v>
      </c>
      <c r="BG175" s="146">
        <f>IF(N175="zákl. přenesená",J175,0)</f>
        <v>0</v>
      </c>
      <c r="BH175" s="146">
        <f>IF(N175="sníž. přenesená",J175,0)</f>
        <v>0</v>
      </c>
      <c r="BI175" s="146">
        <f>IF(N175="nulová",J175,0)</f>
        <v>0</v>
      </c>
      <c r="BJ175" s="18" t="s">
        <v>88</v>
      </c>
      <c r="BK175" s="146">
        <f>ROUND(I175*H175,2)</f>
        <v>0</v>
      </c>
      <c r="BL175" s="18" t="s">
        <v>318</v>
      </c>
      <c r="BM175" s="145" t="s">
        <v>857</v>
      </c>
    </row>
    <row r="176" spans="2:65" s="1" customFormat="1" ht="19.5" x14ac:dyDescent="0.2">
      <c r="B176" s="34"/>
      <c r="D176" s="152" t="s">
        <v>668</v>
      </c>
      <c r="F176" s="182" t="s">
        <v>10426</v>
      </c>
      <c r="I176" s="149"/>
      <c r="L176" s="34"/>
      <c r="M176" s="150"/>
      <c r="T176" s="55"/>
      <c r="AT176" s="18" t="s">
        <v>668</v>
      </c>
      <c r="AU176" s="18" t="s">
        <v>90</v>
      </c>
    </row>
    <row r="177" spans="2:65" s="1" customFormat="1" ht="37.9" customHeight="1" x14ac:dyDescent="0.2">
      <c r="B177" s="34"/>
      <c r="C177" s="134" t="s">
        <v>599</v>
      </c>
      <c r="D177" s="134" t="s">
        <v>313</v>
      </c>
      <c r="E177" s="135" t="s">
        <v>10413</v>
      </c>
      <c r="F177" s="136" t="s">
        <v>10414</v>
      </c>
      <c r="G177" s="137" t="s">
        <v>2033</v>
      </c>
      <c r="H177" s="138">
        <v>1</v>
      </c>
      <c r="I177" s="139"/>
      <c r="J177" s="140">
        <f>ROUND(I177*H177,2)</f>
        <v>0</v>
      </c>
      <c r="K177" s="136" t="s">
        <v>43</v>
      </c>
      <c r="L177" s="34"/>
      <c r="M177" s="141" t="s">
        <v>43</v>
      </c>
      <c r="N177" s="142" t="s">
        <v>52</v>
      </c>
      <c r="P177" s="143">
        <f>O177*H177</f>
        <v>0</v>
      </c>
      <c r="Q177" s="143">
        <v>0</v>
      </c>
      <c r="R177" s="143">
        <f>Q177*H177</f>
        <v>0</v>
      </c>
      <c r="S177" s="143">
        <v>0</v>
      </c>
      <c r="T177" s="144">
        <f>S177*H177</f>
        <v>0</v>
      </c>
      <c r="AR177" s="145" t="s">
        <v>318</v>
      </c>
      <c r="AT177" s="145" t="s">
        <v>313</v>
      </c>
      <c r="AU177" s="145" t="s">
        <v>90</v>
      </c>
      <c r="AY177" s="18" t="s">
        <v>311</v>
      </c>
      <c r="BE177" s="146">
        <f>IF(N177="základní",J177,0)</f>
        <v>0</v>
      </c>
      <c r="BF177" s="146">
        <f>IF(N177="snížená",J177,0)</f>
        <v>0</v>
      </c>
      <c r="BG177" s="146">
        <f>IF(N177="zákl. přenesená",J177,0)</f>
        <v>0</v>
      </c>
      <c r="BH177" s="146">
        <f>IF(N177="sníž. přenesená",J177,0)</f>
        <v>0</v>
      </c>
      <c r="BI177" s="146">
        <f>IF(N177="nulová",J177,0)</f>
        <v>0</v>
      </c>
      <c r="BJ177" s="18" t="s">
        <v>88</v>
      </c>
      <c r="BK177" s="146">
        <f>ROUND(I177*H177,2)</f>
        <v>0</v>
      </c>
      <c r="BL177" s="18" t="s">
        <v>318</v>
      </c>
      <c r="BM177" s="145" t="s">
        <v>870</v>
      </c>
    </row>
    <row r="178" spans="2:65" s="1" customFormat="1" ht="19.5" x14ac:dyDescent="0.2">
      <c r="B178" s="34"/>
      <c r="D178" s="152" t="s">
        <v>668</v>
      </c>
      <c r="F178" s="182" t="s">
        <v>10425</v>
      </c>
      <c r="I178" s="149"/>
      <c r="L178" s="34"/>
      <c r="M178" s="150"/>
      <c r="T178" s="55"/>
      <c r="AT178" s="18" t="s">
        <v>668</v>
      </c>
      <c r="AU178" s="18" t="s">
        <v>90</v>
      </c>
    </row>
    <row r="179" spans="2:65" s="1" customFormat="1" ht="16.5" customHeight="1" x14ac:dyDescent="0.2">
      <c r="B179" s="34"/>
      <c r="C179" s="134" t="s">
        <v>605</v>
      </c>
      <c r="D179" s="134" t="s">
        <v>313</v>
      </c>
      <c r="E179" s="135" t="s">
        <v>10427</v>
      </c>
      <c r="F179" s="136" t="s">
        <v>10428</v>
      </c>
      <c r="G179" s="137" t="s">
        <v>2033</v>
      </c>
      <c r="H179" s="138">
        <v>1</v>
      </c>
      <c r="I179" s="139"/>
      <c r="J179" s="140">
        <f>ROUND(I179*H179,2)</f>
        <v>0</v>
      </c>
      <c r="K179" s="136" t="s">
        <v>43</v>
      </c>
      <c r="L179" s="34"/>
      <c r="M179" s="141" t="s">
        <v>43</v>
      </c>
      <c r="N179" s="142" t="s">
        <v>52</v>
      </c>
      <c r="P179" s="143">
        <f>O179*H179</f>
        <v>0</v>
      </c>
      <c r="Q179" s="143">
        <v>0</v>
      </c>
      <c r="R179" s="143">
        <f>Q179*H179</f>
        <v>0</v>
      </c>
      <c r="S179" s="143">
        <v>0</v>
      </c>
      <c r="T179" s="144">
        <f>S179*H179</f>
        <v>0</v>
      </c>
      <c r="AR179" s="145" t="s">
        <v>318</v>
      </c>
      <c r="AT179" s="145" t="s">
        <v>313</v>
      </c>
      <c r="AU179" s="145" t="s">
        <v>90</v>
      </c>
      <c r="AY179" s="18" t="s">
        <v>311</v>
      </c>
      <c r="BE179" s="146">
        <f>IF(N179="základní",J179,0)</f>
        <v>0</v>
      </c>
      <c r="BF179" s="146">
        <f>IF(N179="snížená",J179,0)</f>
        <v>0</v>
      </c>
      <c r="BG179" s="146">
        <f>IF(N179="zákl. přenesená",J179,0)</f>
        <v>0</v>
      </c>
      <c r="BH179" s="146">
        <f>IF(N179="sníž. přenesená",J179,0)</f>
        <v>0</v>
      </c>
      <c r="BI179" s="146">
        <f>IF(N179="nulová",J179,0)</f>
        <v>0</v>
      </c>
      <c r="BJ179" s="18" t="s">
        <v>88</v>
      </c>
      <c r="BK179" s="146">
        <f>ROUND(I179*H179,2)</f>
        <v>0</v>
      </c>
      <c r="BL179" s="18" t="s">
        <v>318</v>
      </c>
      <c r="BM179" s="145" t="s">
        <v>880</v>
      </c>
    </row>
    <row r="180" spans="2:65" s="1" customFormat="1" ht="19.5" x14ac:dyDescent="0.2">
      <c r="B180" s="34"/>
      <c r="D180" s="152" t="s">
        <v>668</v>
      </c>
      <c r="F180" s="182" t="s">
        <v>10429</v>
      </c>
      <c r="I180" s="149"/>
      <c r="L180" s="34"/>
      <c r="M180" s="150"/>
      <c r="T180" s="55"/>
      <c r="AT180" s="18" t="s">
        <v>668</v>
      </c>
      <c r="AU180" s="18" t="s">
        <v>90</v>
      </c>
    </row>
    <row r="181" spans="2:65" s="1" customFormat="1" ht="24.2" customHeight="1" x14ac:dyDescent="0.2">
      <c r="B181" s="34"/>
      <c r="C181" s="134" t="s">
        <v>611</v>
      </c>
      <c r="D181" s="134" t="s">
        <v>313</v>
      </c>
      <c r="E181" s="135" t="s">
        <v>10430</v>
      </c>
      <c r="F181" s="136" t="s">
        <v>10431</v>
      </c>
      <c r="G181" s="137" t="s">
        <v>2033</v>
      </c>
      <c r="H181" s="138">
        <v>1</v>
      </c>
      <c r="I181" s="139"/>
      <c r="J181" s="140">
        <f>ROUND(I181*H181,2)</f>
        <v>0</v>
      </c>
      <c r="K181" s="136" t="s">
        <v>43</v>
      </c>
      <c r="L181" s="34"/>
      <c r="M181" s="141" t="s">
        <v>43</v>
      </c>
      <c r="N181" s="142" t="s">
        <v>52</v>
      </c>
      <c r="P181" s="143">
        <f>O181*H181</f>
        <v>0</v>
      </c>
      <c r="Q181" s="143">
        <v>0</v>
      </c>
      <c r="R181" s="143">
        <f>Q181*H181</f>
        <v>0</v>
      </c>
      <c r="S181" s="143">
        <v>0</v>
      </c>
      <c r="T181" s="144">
        <f>S181*H181</f>
        <v>0</v>
      </c>
      <c r="AR181" s="145" t="s">
        <v>318</v>
      </c>
      <c r="AT181" s="145" t="s">
        <v>313</v>
      </c>
      <c r="AU181" s="145" t="s">
        <v>90</v>
      </c>
      <c r="AY181" s="18" t="s">
        <v>311</v>
      </c>
      <c r="BE181" s="146">
        <f>IF(N181="základní",J181,0)</f>
        <v>0</v>
      </c>
      <c r="BF181" s="146">
        <f>IF(N181="snížená",J181,0)</f>
        <v>0</v>
      </c>
      <c r="BG181" s="146">
        <f>IF(N181="zákl. přenesená",J181,0)</f>
        <v>0</v>
      </c>
      <c r="BH181" s="146">
        <f>IF(N181="sníž. přenesená",J181,0)</f>
        <v>0</v>
      </c>
      <c r="BI181" s="146">
        <f>IF(N181="nulová",J181,0)</f>
        <v>0</v>
      </c>
      <c r="BJ181" s="18" t="s">
        <v>88</v>
      </c>
      <c r="BK181" s="146">
        <f>ROUND(I181*H181,2)</f>
        <v>0</v>
      </c>
      <c r="BL181" s="18" t="s">
        <v>318</v>
      </c>
      <c r="BM181" s="145" t="s">
        <v>893</v>
      </c>
    </row>
    <row r="182" spans="2:65" s="1" customFormat="1" ht="19.5" x14ac:dyDescent="0.2">
      <c r="B182" s="34"/>
      <c r="D182" s="152" t="s">
        <v>668</v>
      </c>
      <c r="F182" s="182" t="s">
        <v>10432</v>
      </c>
      <c r="I182" s="149"/>
      <c r="L182" s="34"/>
      <c r="M182" s="150"/>
      <c r="T182" s="55"/>
      <c r="AT182" s="18" t="s">
        <v>668</v>
      </c>
      <c r="AU182" s="18" t="s">
        <v>90</v>
      </c>
    </row>
    <row r="183" spans="2:65" s="1" customFormat="1" ht="24.2" customHeight="1" x14ac:dyDescent="0.2">
      <c r="B183" s="34"/>
      <c r="C183" s="134" t="s">
        <v>617</v>
      </c>
      <c r="D183" s="134" t="s">
        <v>313</v>
      </c>
      <c r="E183" s="135" t="s">
        <v>10381</v>
      </c>
      <c r="F183" s="136" t="s">
        <v>10382</v>
      </c>
      <c r="G183" s="137" t="s">
        <v>2033</v>
      </c>
      <c r="H183" s="138">
        <v>1</v>
      </c>
      <c r="I183" s="139"/>
      <c r="J183" s="140">
        <f>ROUND(I183*H183,2)</f>
        <v>0</v>
      </c>
      <c r="K183" s="136" t="s">
        <v>43</v>
      </c>
      <c r="L183" s="34"/>
      <c r="M183" s="141" t="s">
        <v>43</v>
      </c>
      <c r="N183" s="142" t="s">
        <v>52</v>
      </c>
      <c r="P183" s="143">
        <f>O183*H183</f>
        <v>0</v>
      </c>
      <c r="Q183" s="143">
        <v>0</v>
      </c>
      <c r="R183" s="143">
        <f>Q183*H183</f>
        <v>0</v>
      </c>
      <c r="S183" s="143">
        <v>0</v>
      </c>
      <c r="T183" s="144">
        <f>S183*H183</f>
        <v>0</v>
      </c>
      <c r="AR183" s="145" t="s">
        <v>318</v>
      </c>
      <c r="AT183" s="145" t="s">
        <v>313</v>
      </c>
      <c r="AU183" s="145" t="s">
        <v>90</v>
      </c>
      <c r="AY183" s="18" t="s">
        <v>311</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318</v>
      </c>
      <c r="BM183" s="145" t="s">
        <v>909</v>
      </c>
    </row>
    <row r="184" spans="2:65" s="1" customFormat="1" ht="19.5" x14ac:dyDescent="0.2">
      <c r="B184" s="34"/>
      <c r="D184" s="152" t="s">
        <v>668</v>
      </c>
      <c r="F184" s="182" t="s">
        <v>10433</v>
      </c>
      <c r="I184" s="149"/>
      <c r="L184" s="34"/>
      <c r="M184" s="150"/>
      <c r="T184" s="55"/>
      <c r="AT184" s="18" t="s">
        <v>668</v>
      </c>
      <c r="AU184" s="18" t="s">
        <v>90</v>
      </c>
    </row>
    <row r="185" spans="2:65" s="1" customFormat="1" ht="24.2" customHeight="1" x14ac:dyDescent="0.2">
      <c r="B185" s="34"/>
      <c r="C185" s="134" t="s">
        <v>622</v>
      </c>
      <c r="D185" s="134" t="s">
        <v>313</v>
      </c>
      <c r="E185" s="135" t="s">
        <v>10381</v>
      </c>
      <c r="F185" s="136" t="s">
        <v>10382</v>
      </c>
      <c r="G185" s="137" t="s">
        <v>2033</v>
      </c>
      <c r="H185" s="138">
        <v>1</v>
      </c>
      <c r="I185" s="139"/>
      <c r="J185" s="140">
        <f>ROUND(I185*H185,2)</f>
        <v>0</v>
      </c>
      <c r="K185" s="136" t="s">
        <v>43</v>
      </c>
      <c r="L185" s="34"/>
      <c r="M185" s="141" t="s">
        <v>43</v>
      </c>
      <c r="N185" s="142" t="s">
        <v>52</v>
      </c>
      <c r="P185" s="143">
        <f>O185*H185</f>
        <v>0</v>
      </c>
      <c r="Q185" s="143">
        <v>0</v>
      </c>
      <c r="R185" s="143">
        <f>Q185*H185</f>
        <v>0</v>
      </c>
      <c r="S185" s="143">
        <v>0</v>
      </c>
      <c r="T185" s="144">
        <f>S185*H185</f>
        <v>0</v>
      </c>
      <c r="AR185" s="145" t="s">
        <v>318</v>
      </c>
      <c r="AT185" s="145" t="s">
        <v>313</v>
      </c>
      <c r="AU185" s="145" t="s">
        <v>90</v>
      </c>
      <c r="AY185" s="18" t="s">
        <v>311</v>
      </c>
      <c r="BE185" s="146">
        <f>IF(N185="základní",J185,0)</f>
        <v>0</v>
      </c>
      <c r="BF185" s="146">
        <f>IF(N185="snížená",J185,0)</f>
        <v>0</v>
      </c>
      <c r="BG185" s="146">
        <f>IF(N185="zákl. přenesená",J185,0)</f>
        <v>0</v>
      </c>
      <c r="BH185" s="146">
        <f>IF(N185="sníž. přenesená",J185,0)</f>
        <v>0</v>
      </c>
      <c r="BI185" s="146">
        <f>IF(N185="nulová",J185,0)</f>
        <v>0</v>
      </c>
      <c r="BJ185" s="18" t="s">
        <v>88</v>
      </c>
      <c r="BK185" s="146">
        <f>ROUND(I185*H185,2)</f>
        <v>0</v>
      </c>
      <c r="BL185" s="18" t="s">
        <v>318</v>
      </c>
      <c r="BM185" s="145" t="s">
        <v>920</v>
      </c>
    </row>
    <row r="186" spans="2:65" s="1" customFormat="1" ht="19.5" x14ac:dyDescent="0.2">
      <c r="B186" s="34"/>
      <c r="D186" s="152" t="s">
        <v>668</v>
      </c>
      <c r="F186" s="182" t="s">
        <v>10434</v>
      </c>
      <c r="I186" s="149"/>
      <c r="L186" s="34"/>
      <c r="M186" s="150"/>
      <c r="T186" s="55"/>
      <c r="AT186" s="18" t="s">
        <v>668</v>
      </c>
      <c r="AU186" s="18" t="s">
        <v>90</v>
      </c>
    </row>
    <row r="187" spans="2:65" s="1" customFormat="1" ht="24.2" customHeight="1" x14ac:dyDescent="0.2">
      <c r="B187" s="34"/>
      <c r="C187" s="134" t="s">
        <v>627</v>
      </c>
      <c r="D187" s="134" t="s">
        <v>313</v>
      </c>
      <c r="E187" s="135" t="s">
        <v>10371</v>
      </c>
      <c r="F187" s="136" t="s">
        <v>10372</v>
      </c>
      <c r="G187" s="137" t="s">
        <v>2033</v>
      </c>
      <c r="H187" s="138">
        <v>1</v>
      </c>
      <c r="I187" s="139"/>
      <c r="J187" s="140">
        <f>ROUND(I187*H187,2)</f>
        <v>0</v>
      </c>
      <c r="K187" s="136" t="s">
        <v>43</v>
      </c>
      <c r="L187" s="34"/>
      <c r="M187" s="141" t="s">
        <v>43</v>
      </c>
      <c r="N187" s="142" t="s">
        <v>52</v>
      </c>
      <c r="P187" s="143">
        <f>O187*H187</f>
        <v>0</v>
      </c>
      <c r="Q187" s="143">
        <v>0</v>
      </c>
      <c r="R187" s="143">
        <f>Q187*H187</f>
        <v>0</v>
      </c>
      <c r="S187" s="143">
        <v>0</v>
      </c>
      <c r="T187" s="144">
        <f>S187*H187</f>
        <v>0</v>
      </c>
      <c r="AR187" s="145" t="s">
        <v>318</v>
      </c>
      <c r="AT187" s="145" t="s">
        <v>313</v>
      </c>
      <c r="AU187" s="145" t="s">
        <v>90</v>
      </c>
      <c r="AY187" s="18" t="s">
        <v>311</v>
      </c>
      <c r="BE187" s="146">
        <f>IF(N187="základní",J187,0)</f>
        <v>0</v>
      </c>
      <c r="BF187" s="146">
        <f>IF(N187="snížená",J187,0)</f>
        <v>0</v>
      </c>
      <c r="BG187" s="146">
        <f>IF(N187="zákl. přenesená",J187,0)</f>
        <v>0</v>
      </c>
      <c r="BH187" s="146">
        <f>IF(N187="sníž. přenesená",J187,0)</f>
        <v>0</v>
      </c>
      <c r="BI187" s="146">
        <f>IF(N187="nulová",J187,0)</f>
        <v>0</v>
      </c>
      <c r="BJ187" s="18" t="s">
        <v>88</v>
      </c>
      <c r="BK187" s="146">
        <f>ROUND(I187*H187,2)</f>
        <v>0</v>
      </c>
      <c r="BL187" s="18" t="s">
        <v>318</v>
      </c>
      <c r="BM187" s="145" t="s">
        <v>929</v>
      </c>
    </row>
    <row r="188" spans="2:65" s="1" customFormat="1" ht="19.5" x14ac:dyDescent="0.2">
      <c r="B188" s="34"/>
      <c r="D188" s="152" t="s">
        <v>668</v>
      </c>
      <c r="F188" s="182" t="s">
        <v>10435</v>
      </c>
      <c r="I188" s="149"/>
      <c r="L188" s="34"/>
      <c r="M188" s="150"/>
      <c r="T188" s="55"/>
      <c r="AT188" s="18" t="s">
        <v>668</v>
      </c>
      <c r="AU188" s="18" t="s">
        <v>90</v>
      </c>
    </row>
    <row r="189" spans="2:65" s="1" customFormat="1" ht="24.2" customHeight="1" x14ac:dyDescent="0.2">
      <c r="B189" s="34"/>
      <c r="C189" s="134" t="s">
        <v>633</v>
      </c>
      <c r="D189" s="134" t="s">
        <v>313</v>
      </c>
      <c r="E189" s="135" t="s">
        <v>10371</v>
      </c>
      <c r="F189" s="136" t="s">
        <v>10372</v>
      </c>
      <c r="G189" s="137" t="s">
        <v>2033</v>
      </c>
      <c r="H189" s="138">
        <v>1</v>
      </c>
      <c r="I189" s="139"/>
      <c r="J189" s="140">
        <f>ROUND(I189*H189,2)</f>
        <v>0</v>
      </c>
      <c r="K189" s="136" t="s">
        <v>43</v>
      </c>
      <c r="L189" s="34"/>
      <c r="M189" s="141" t="s">
        <v>43</v>
      </c>
      <c r="N189" s="142" t="s">
        <v>52</v>
      </c>
      <c r="P189" s="143">
        <f>O189*H189</f>
        <v>0</v>
      </c>
      <c r="Q189" s="143">
        <v>0</v>
      </c>
      <c r="R189" s="143">
        <f>Q189*H189</f>
        <v>0</v>
      </c>
      <c r="S189" s="143">
        <v>0</v>
      </c>
      <c r="T189" s="144">
        <f>S189*H189</f>
        <v>0</v>
      </c>
      <c r="AR189" s="145" t="s">
        <v>318</v>
      </c>
      <c r="AT189" s="145" t="s">
        <v>313</v>
      </c>
      <c r="AU189" s="145" t="s">
        <v>90</v>
      </c>
      <c r="AY189" s="18" t="s">
        <v>311</v>
      </c>
      <c r="BE189" s="146">
        <f>IF(N189="základní",J189,0)</f>
        <v>0</v>
      </c>
      <c r="BF189" s="146">
        <f>IF(N189="snížená",J189,0)</f>
        <v>0</v>
      </c>
      <c r="BG189" s="146">
        <f>IF(N189="zákl. přenesená",J189,0)</f>
        <v>0</v>
      </c>
      <c r="BH189" s="146">
        <f>IF(N189="sníž. přenesená",J189,0)</f>
        <v>0</v>
      </c>
      <c r="BI189" s="146">
        <f>IF(N189="nulová",J189,0)</f>
        <v>0</v>
      </c>
      <c r="BJ189" s="18" t="s">
        <v>88</v>
      </c>
      <c r="BK189" s="146">
        <f>ROUND(I189*H189,2)</f>
        <v>0</v>
      </c>
      <c r="BL189" s="18" t="s">
        <v>318</v>
      </c>
      <c r="BM189" s="145" t="s">
        <v>939</v>
      </c>
    </row>
    <row r="190" spans="2:65" s="1" customFormat="1" ht="19.5" x14ac:dyDescent="0.2">
      <c r="B190" s="34"/>
      <c r="D190" s="152" t="s">
        <v>668</v>
      </c>
      <c r="F190" s="182" t="s">
        <v>10436</v>
      </c>
      <c r="I190" s="149"/>
      <c r="L190" s="34"/>
      <c r="M190" s="150"/>
      <c r="T190" s="55"/>
      <c r="AT190" s="18" t="s">
        <v>668</v>
      </c>
      <c r="AU190" s="18" t="s">
        <v>90</v>
      </c>
    </row>
    <row r="191" spans="2:65" s="1" customFormat="1" ht="24.2" customHeight="1" x14ac:dyDescent="0.2">
      <c r="B191" s="34"/>
      <c r="C191" s="134" t="s">
        <v>639</v>
      </c>
      <c r="D191" s="134" t="s">
        <v>313</v>
      </c>
      <c r="E191" s="135" t="s">
        <v>10371</v>
      </c>
      <c r="F191" s="136" t="s">
        <v>10372</v>
      </c>
      <c r="G191" s="137" t="s">
        <v>2033</v>
      </c>
      <c r="H191" s="138">
        <v>1</v>
      </c>
      <c r="I191" s="139"/>
      <c r="J191" s="140">
        <f>ROUND(I191*H191,2)</f>
        <v>0</v>
      </c>
      <c r="K191" s="136" t="s">
        <v>43</v>
      </c>
      <c r="L191" s="34"/>
      <c r="M191" s="141" t="s">
        <v>43</v>
      </c>
      <c r="N191" s="142" t="s">
        <v>52</v>
      </c>
      <c r="P191" s="143">
        <f>O191*H191</f>
        <v>0</v>
      </c>
      <c r="Q191" s="143">
        <v>0</v>
      </c>
      <c r="R191" s="143">
        <f>Q191*H191</f>
        <v>0</v>
      </c>
      <c r="S191" s="143">
        <v>0</v>
      </c>
      <c r="T191" s="144">
        <f>S191*H191</f>
        <v>0</v>
      </c>
      <c r="AR191" s="145" t="s">
        <v>318</v>
      </c>
      <c r="AT191" s="145" t="s">
        <v>313</v>
      </c>
      <c r="AU191" s="145" t="s">
        <v>90</v>
      </c>
      <c r="AY191" s="18" t="s">
        <v>311</v>
      </c>
      <c r="BE191" s="146">
        <f>IF(N191="základní",J191,0)</f>
        <v>0</v>
      </c>
      <c r="BF191" s="146">
        <f>IF(N191="snížená",J191,0)</f>
        <v>0</v>
      </c>
      <c r="BG191" s="146">
        <f>IF(N191="zákl. přenesená",J191,0)</f>
        <v>0</v>
      </c>
      <c r="BH191" s="146">
        <f>IF(N191="sníž. přenesená",J191,0)</f>
        <v>0</v>
      </c>
      <c r="BI191" s="146">
        <f>IF(N191="nulová",J191,0)</f>
        <v>0</v>
      </c>
      <c r="BJ191" s="18" t="s">
        <v>88</v>
      </c>
      <c r="BK191" s="146">
        <f>ROUND(I191*H191,2)</f>
        <v>0</v>
      </c>
      <c r="BL191" s="18" t="s">
        <v>318</v>
      </c>
      <c r="BM191" s="145" t="s">
        <v>947</v>
      </c>
    </row>
    <row r="192" spans="2:65" s="1" customFormat="1" ht="19.5" x14ac:dyDescent="0.2">
      <c r="B192" s="34"/>
      <c r="D192" s="152" t="s">
        <v>668</v>
      </c>
      <c r="F192" s="182" t="s">
        <v>8196</v>
      </c>
      <c r="I192" s="149"/>
      <c r="L192" s="34"/>
      <c r="M192" s="150"/>
      <c r="T192" s="55"/>
      <c r="AT192" s="18" t="s">
        <v>668</v>
      </c>
      <c r="AU192" s="18" t="s">
        <v>90</v>
      </c>
    </row>
    <row r="193" spans="2:65" s="1" customFormat="1" ht="24.2" customHeight="1" x14ac:dyDescent="0.2">
      <c r="B193" s="34"/>
      <c r="C193" s="134" t="s">
        <v>645</v>
      </c>
      <c r="D193" s="134" t="s">
        <v>313</v>
      </c>
      <c r="E193" s="135" t="s">
        <v>10437</v>
      </c>
      <c r="F193" s="136" t="s">
        <v>10438</v>
      </c>
      <c r="G193" s="137" t="s">
        <v>2033</v>
      </c>
      <c r="H193" s="138">
        <v>1</v>
      </c>
      <c r="I193" s="139"/>
      <c r="J193" s="140">
        <f>ROUND(I193*H193,2)</f>
        <v>0</v>
      </c>
      <c r="K193" s="136" t="s">
        <v>43</v>
      </c>
      <c r="L193" s="34"/>
      <c r="M193" s="141" t="s">
        <v>43</v>
      </c>
      <c r="N193" s="142" t="s">
        <v>52</v>
      </c>
      <c r="P193" s="143">
        <f>O193*H193</f>
        <v>0</v>
      </c>
      <c r="Q193" s="143">
        <v>0</v>
      </c>
      <c r="R193" s="143">
        <f>Q193*H193</f>
        <v>0</v>
      </c>
      <c r="S193" s="143">
        <v>0</v>
      </c>
      <c r="T193" s="144">
        <f>S193*H193</f>
        <v>0</v>
      </c>
      <c r="AR193" s="145" t="s">
        <v>318</v>
      </c>
      <c r="AT193" s="145" t="s">
        <v>313</v>
      </c>
      <c r="AU193" s="145" t="s">
        <v>90</v>
      </c>
      <c r="AY193" s="18" t="s">
        <v>311</v>
      </c>
      <c r="BE193" s="146">
        <f>IF(N193="základní",J193,0)</f>
        <v>0</v>
      </c>
      <c r="BF193" s="146">
        <f>IF(N193="snížená",J193,0)</f>
        <v>0</v>
      </c>
      <c r="BG193" s="146">
        <f>IF(N193="zákl. přenesená",J193,0)</f>
        <v>0</v>
      </c>
      <c r="BH193" s="146">
        <f>IF(N193="sníž. přenesená",J193,0)</f>
        <v>0</v>
      </c>
      <c r="BI193" s="146">
        <f>IF(N193="nulová",J193,0)</f>
        <v>0</v>
      </c>
      <c r="BJ193" s="18" t="s">
        <v>88</v>
      </c>
      <c r="BK193" s="146">
        <f>ROUND(I193*H193,2)</f>
        <v>0</v>
      </c>
      <c r="BL193" s="18" t="s">
        <v>318</v>
      </c>
      <c r="BM193" s="145" t="s">
        <v>959</v>
      </c>
    </row>
    <row r="194" spans="2:65" s="1" customFormat="1" ht="19.5" x14ac:dyDescent="0.2">
      <c r="B194" s="34"/>
      <c r="D194" s="152" t="s">
        <v>668</v>
      </c>
      <c r="F194" s="182" t="s">
        <v>10439</v>
      </c>
      <c r="I194" s="149"/>
      <c r="L194" s="34"/>
      <c r="M194" s="150"/>
      <c r="T194" s="55"/>
      <c r="AT194" s="18" t="s">
        <v>668</v>
      </c>
      <c r="AU194" s="18" t="s">
        <v>90</v>
      </c>
    </row>
    <row r="195" spans="2:65" s="1" customFormat="1" ht="24.2" customHeight="1" x14ac:dyDescent="0.2">
      <c r="B195" s="34"/>
      <c r="C195" s="134" t="s">
        <v>651</v>
      </c>
      <c r="D195" s="134" t="s">
        <v>313</v>
      </c>
      <c r="E195" s="135" t="s">
        <v>10437</v>
      </c>
      <c r="F195" s="136" t="s">
        <v>10438</v>
      </c>
      <c r="G195" s="137" t="s">
        <v>2033</v>
      </c>
      <c r="H195" s="138">
        <v>1</v>
      </c>
      <c r="I195" s="139"/>
      <c r="J195" s="140">
        <f>ROUND(I195*H195,2)</f>
        <v>0</v>
      </c>
      <c r="K195" s="136" t="s">
        <v>43</v>
      </c>
      <c r="L195" s="34"/>
      <c r="M195" s="141" t="s">
        <v>43</v>
      </c>
      <c r="N195" s="142" t="s">
        <v>52</v>
      </c>
      <c r="P195" s="143">
        <f>O195*H195</f>
        <v>0</v>
      </c>
      <c r="Q195" s="143">
        <v>0</v>
      </c>
      <c r="R195" s="143">
        <f>Q195*H195</f>
        <v>0</v>
      </c>
      <c r="S195" s="143">
        <v>0</v>
      </c>
      <c r="T195" s="144">
        <f>S195*H195</f>
        <v>0</v>
      </c>
      <c r="AR195" s="145" t="s">
        <v>318</v>
      </c>
      <c r="AT195" s="145" t="s">
        <v>313</v>
      </c>
      <c r="AU195" s="145" t="s">
        <v>90</v>
      </c>
      <c r="AY195" s="18" t="s">
        <v>311</v>
      </c>
      <c r="BE195" s="146">
        <f>IF(N195="základní",J195,0)</f>
        <v>0</v>
      </c>
      <c r="BF195" s="146">
        <f>IF(N195="snížená",J195,0)</f>
        <v>0</v>
      </c>
      <c r="BG195" s="146">
        <f>IF(N195="zákl. přenesená",J195,0)</f>
        <v>0</v>
      </c>
      <c r="BH195" s="146">
        <f>IF(N195="sníž. přenesená",J195,0)</f>
        <v>0</v>
      </c>
      <c r="BI195" s="146">
        <f>IF(N195="nulová",J195,0)</f>
        <v>0</v>
      </c>
      <c r="BJ195" s="18" t="s">
        <v>88</v>
      </c>
      <c r="BK195" s="146">
        <f>ROUND(I195*H195,2)</f>
        <v>0</v>
      </c>
      <c r="BL195" s="18" t="s">
        <v>318</v>
      </c>
      <c r="BM195" s="145" t="s">
        <v>973</v>
      </c>
    </row>
    <row r="196" spans="2:65" s="1" customFormat="1" ht="19.5" x14ac:dyDescent="0.2">
      <c r="B196" s="34"/>
      <c r="D196" s="152" t="s">
        <v>668</v>
      </c>
      <c r="F196" s="182" t="s">
        <v>10440</v>
      </c>
      <c r="I196" s="149"/>
      <c r="L196" s="34"/>
      <c r="M196" s="150"/>
      <c r="T196" s="55"/>
      <c r="AT196" s="18" t="s">
        <v>668</v>
      </c>
      <c r="AU196" s="18" t="s">
        <v>90</v>
      </c>
    </row>
    <row r="197" spans="2:65" s="1" customFormat="1" ht="24.2" customHeight="1" x14ac:dyDescent="0.2">
      <c r="B197" s="34"/>
      <c r="C197" s="134" t="s">
        <v>657</v>
      </c>
      <c r="D197" s="134" t="s">
        <v>313</v>
      </c>
      <c r="E197" s="135" t="s">
        <v>10437</v>
      </c>
      <c r="F197" s="136" t="s">
        <v>10438</v>
      </c>
      <c r="G197" s="137" t="s">
        <v>2033</v>
      </c>
      <c r="H197" s="138">
        <v>1</v>
      </c>
      <c r="I197" s="139"/>
      <c r="J197" s="140">
        <f>ROUND(I197*H197,2)</f>
        <v>0</v>
      </c>
      <c r="K197" s="136" t="s">
        <v>43</v>
      </c>
      <c r="L197" s="34"/>
      <c r="M197" s="141" t="s">
        <v>43</v>
      </c>
      <c r="N197" s="142" t="s">
        <v>52</v>
      </c>
      <c r="P197" s="143">
        <f>O197*H197</f>
        <v>0</v>
      </c>
      <c r="Q197" s="143">
        <v>0</v>
      </c>
      <c r="R197" s="143">
        <f>Q197*H197</f>
        <v>0</v>
      </c>
      <c r="S197" s="143">
        <v>0</v>
      </c>
      <c r="T197" s="144">
        <f>S197*H197</f>
        <v>0</v>
      </c>
      <c r="AR197" s="145" t="s">
        <v>318</v>
      </c>
      <c r="AT197" s="145" t="s">
        <v>313</v>
      </c>
      <c r="AU197" s="145" t="s">
        <v>90</v>
      </c>
      <c r="AY197" s="18" t="s">
        <v>311</v>
      </c>
      <c r="BE197" s="146">
        <f>IF(N197="základní",J197,0)</f>
        <v>0</v>
      </c>
      <c r="BF197" s="146">
        <f>IF(N197="snížená",J197,0)</f>
        <v>0</v>
      </c>
      <c r="BG197" s="146">
        <f>IF(N197="zákl. přenesená",J197,0)</f>
        <v>0</v>
      </c>
      <c r="BH197" s="146">
        <f>IF(N197="sníž. přenesená",J197,0)</f>
        <v>0</v>
      </c>
      <c r="BI197" s="146">
        <f>IF(N197="nulová",J197,0)</f>
        <v>0</v>
      </c>
      <c r="BJ197" s="18" t="s">
        <v>88</v>
      </c>
      <c r="BK197" s="146">
        <f>ROUND(I197*H197,2)</f>
        <v>0</v>
      </c>
      <c r="BL197" s="18" t="s">
        <v>318</v>
      </c>
      <c r="BM197" s="145" t="s">
        <v>982</v>
      </c>
    </row>
    <row r="198" spans="2:65" s="1" customFormat="1" ht="19.5" x14ac:dyDescent="0.2">
      <c r="B198" s="34"/>
      <c r="D198" s="152" t="s">
        <v>668</v>
      </c>
      <c r="F198" s="182" t="s">
        <v>10441</v>
      </c>
      <c r="I198" s="149"/>
      <c r="L198" s="34"/>
      <c r="M198" s="150"/>
      <c r="T198" s="55"/>
      <c r="AT198" s="18" t="s">
        <v>668</v>
      </c>
      <c r="AU198" s="18" t="s">
        <v>90</v>
      </c>
    </row>
    <row r="199" spans="2:65" s="1" customFormat="1" ht="24.2" customHeight="1" x14ac:dyDescent="0.2">
      <c r="B199" s="34"/>
      <c r="C199" s="134" t="s">
        <v>663</v>
      </c>
      <c r="D199" s="134" t="s">
        <v>313</v>
      </c>
      <c r="E199" s="135" t="s">
        <v>10437</v>
      </c>
      <c r="F199" s="136" t="s">
        <v>10438</v>
      </c>
      <c r="G199" s="137" t="s">
        <v>2033</v>
      </c>
      <c r="H199" s="138">
        <v>1</v>
      </c>
      <c r="I199" s="139"/>
      <c r="J199" s="140">
        <f>ROUND(I199*H199,2)</f>
        <v>0</v>
      </c>
      <c r="K199" s="136" t="s">
        <v>43</v>
      </c>
      <c r="L199" s="34"/>
      <c r="M199" s="141" t="s">
        <v>43</v>
      </c>
      <c r="N199" s="142" t="s">
        <v>52</v>
      </c>
      <c r="P199" s="143">
        <f>O199*H199</f>
        <v>0</v>
      </c>
      <c r="Q199" s="143">
        <v>0</v>
      </c>
      <c r="R199" s="143">
        <f>Q199*H199</f>
        <v>0</v>
      </c>
      <c r="S199" s="143">
        <v>0</v>
      </c>
      <c r="T199" s="144">
        <f>S199*H199</f>
        <v>0</v>
      </c>
      <c r="AR199" s="145" t="s">
        <v>318</v>
      </c>
      <c r="AT199" s="145" t="s">
        <v>313</v>
      </c>
      <c r="AU199" s="145" t="s">
        <v>90</v>
      </c>
      <c r="AY199" s="18" t="s">
        <v>311</v>
      </c>
      <c r="BE199" s="146">
        <f>IF(N199="základní",J199,0)</f>
        <v>0</v>
      </c>
      <c r="BF199" s="146">
        <f>IF(N199="snížená",J199,0)</f>
        <v>0</v>
      </c>
      <c r="BG199" s="146">
        <f>IF(N199="zákl. přenesená",J199,0)</f>
        <v>0</v>
      </c>
      <c r="BH199" s="146">
        <f>IF(N199="sníž. přenesená",J199,0)</f>
        <v>0</v>
      </c>
      <c r="BI199" s="146">
        <f>IF(N199="nulová",J199,0)</f>
        <v>0</v>
      </c>
      <c r="BJ199" s="18" t="s">
        <v>88</v>
      </c>
      <c r="BK199" s="146">
        <f>ROUND(I199*H199,2)</f>
        <v>0</v>
      </c>
      <c r="BL199" s="18" t="s">
        <v>318</v>
      </c>
      <c r="BM199" s="145" t="s">
        <v>991</v>
      </c>
    </row>
    <row r="200" spans="2:65" s="1" customFormat="1" ht="19.5" x14ac:dyDescent="0.2">
      <c r="B200" s="34"/>
      <c r="D200" s="152" t="s">
        <v>668</v>
      </c>
      <c r="F200" s="182" t="s">
        <v>10442</v>
      </c>
      <c r="I200" s="149"/>
      <c r="L200" s="34"/>
      <c r="M200" s="150"/>
      <c r="T200" s="55"/>
      <c r="AT200" s="18" t="s">
        <v>668</v>
      </c>
      <c r="AU200" s="18" t="s">
        <v>90</v>
      </c>
    </row>
    <row r="201" spans="2:65" s="1" customFormat="1" ht="33" customHeight="1" x14ac:dyDescent="0.2">
      <c r="B201" s="34"/>
      <c r="C201" s="134" t="s">
        <v>672</v>
      </c>
      <c r="D201" s="134" t="s">
        <v>313</v>
      </c>
      <c r="E201" s="135" t="s">
        <v>10443</v>
      </c>
      <c r="F201" s="136" t="s">
        <v>10444</v>
      </c>
      <c r="G201" s="137" t="s">
        <v>2033</v>
      </c>
      <c r="H201" s="138">
        <v>1</v>
      </c>
      <c r="I201" s="139"/>
      <c r="J201" s="140">
        <f>ROUND(I201*H201,2)</f>
        <v>0</v>
      </c>
      <c r="K201" s="136" t="s">
        <v>43</v>
      </c>
      <c r="L201" s="34"/>
      <c r="M201" s="141" t="s">
        <v>43</v>
      </c>
      <c r="N201" s="142" t="s">
        <v>52</v>
      </c>
      <c r="P201" s="143">
        <f>O201*H201</f>
        <v>0</v>
      </c>
      <c r="Q201" s="143">
        <v>0</v>
      </c>
      <c r="R201" s="143">
        <f>Q201*H201</f>
        <v>0</v>
      </c>
      <c r="S201" s="143">
        <v>0</v>
      </c>
      <c r="T201" s="144">
        <f>S201*H201</f>
        <v>0</v>
      </c>
      <c r="AR201" s="145" t="s">
        <v>318</v>
      </c>
      <c r="AT201" s="145" t="s">
        <v>313</v>
      </c>
      <c r="AU201" s="145" t="s">
        <v>90</v>
      </c>
      <c r="AY201" s="18" t="s">
        <v>311</v>
      </c>
      <c r="BE201" s="146">
        <f>IF(N201="základní",J201,0)</f>
        <v>0</v>
      </c>
      <c r="BF201" s="146">
        <f>IF(N201="snížená",J201,0)</f>
        <v>0</v>
      </c>
      <c r="BG201" s="146">
        <f>IF(N201="zákl. přenesená",J201,0)</f>
        <v>0</v>
      </c>
      <c r="BH201" s="146">
        <f>IF(N201="sníž. přenesená",J201,0)</f>
        <v>0</v>
      </c>
      <c r="BI201" s="146">
        <f>IF(N201="nulová",J201,0)</f>
        <v>0</v>
      </c>
      <c r="BJ201" s="18" t="s">
        <v>88</v>
      </c>
      <c r="BK201" s="146">
        <f>ROUND(I201*H201,2)</f>
        <v>0</v>
      </c>
      <c r="BL201" s="18" t="s">
        <v>318</v>
      </c>
      <c r="BM201" s="145" t="s">
        <v>1001</v>
      </c>
    </row>
    <row r="202" spans="2:65" s="1" customFormat="1" ht="19.5" x14ac:dyDescent="0.2">
      <c r="B202" s="34"/>
      <c r="D202" s="152" t="s">
        <v>668</v>
      </c>
      <c r="F202" s="182" t="s">
        <v>10445</v>
      </c>
      <c r="I202" s="149"/>
      <c r="L202" s="34"/>
      <c r="M202" s="150"/>
      <c r="T202" s="55"/>
      <c r="AT202" s="18" t="s">
        <v>668</v>
      </c>
      <c r="AU202" s="18" t="s">
        <v>90</v>
      </c>
    </row>
    <row r="203" spans="2:65" s="1" customFormat="1" ht="24.2" customHeight="1" x14ac:dyDescent="0.2">
      <c r="B203" s="34"/>
      <c r="C203" s="134" t="s">
        <v>680</v>
      </c>
      <c r="D203" s="134" t="s">
        <v>313</v>
      </c>
      <c r="E203" s="135" t="s">
        <v>10362</v>
      </c>
      <c r="F203" s="136" t="s">
        <v>10363</v>
      </c>
      <c r="G203" s="137" t="s">
        <v>2033</v>
      </c>
      <c r="H203" s="138">
        <v>1</v>
      </c>
      <c r="I203" s="139"/>
      <c r="J203" s="140">
        <f>ROUND(I203*H203,2)</f>
        <v>0</v>
      </c>
      <c r="K203" s="136" t="s">
        <v>43</v>
      </c>
      <c r="L203" s="34"/>
      <c r="M203" s="141" t="s">
        <v>43</v>
      </c>
      <c r="N203" s="142" t="s">
        <v>52</v>
      </c>
      <c r="P203" s="143">
        <f>O203*H203</f>
        <v>0</v>
      </c>
      <c r="Q203" s="143">
        <v>0</v>
      </c>
      <c r="R203" s="143">
        <f>Q203*H203</f>
        <v>0</v>
      </c>
      <c r="S203" s="143">
        <v>0</v>
      </c>
      <c r="T203" s="144">
        <f>S203*H203</f>
        <v>0</v>
      </c>
      <c r="AR203" s="145" t="s">
        <v>318</v>
      </c>
      <c r="AT203" s="145" t="s">
        <v>313</v>
      </c>
      <c r="AU203" s="145" t="s">
        <v>90</v>
      </c>
      <c r="AY203" s="18" t="s">
        <v>311</v>
      </c>
      <c r="BE203" s="146">
        <f>IF(N203="základní",J203,0)</f>
        <v>0</v>
      </c>
      <c r="BF203" s="146">
        <f>IF(N203="snížená",J203,0)</f>
        <v>0</v>
      </c>
      <c r="BG203" s="146">
        <f>IF(N203="zákl. přenesená",J203,0)</f>
        <v>0</v>
      </c>
      <c r="BH203" s="146">
        <f>IF(N203="sníž. přenesená",J203,0)</f>
        <v>0</v>
      </c>
      <c r="BI203" s="146">
        <f>IF(N203="nulová",J203,0)</f>
        <v>0</v>
      </c>
      <c r="BJ203" s="18" t="s">
        <v>88</v>
      </c>
      <c r="BK203" s="146">
        <f>ROUND(I203*H203,2)</f>
        <v>0</v>
      </c>
      <c r="BL203" s="18" t="s">
        <v>318</v>
      </c>
      <c r="BM203" s="145" t="s">
        <v>1011</v>
      </c>
    </row>
    <row r="204" spans="2:65" s="1" customFormat="1" ht="19.5" x14ac:dyDescent="0.2">
      <c r="B204" s="34"/>
      <c r="D204" s="152" t="s">
        <v>668</v>
      </c>
      <c r="F204" s="182" t="s">
        <v>10446</v>
      </c>
      <c r="I204" s="149"/>
      <c r="L204" s="34"/>
      <c r="M204" s="150"/>
      <c r="T204" s="55"/>
      <c r="AT204" s="18" t="s">
        <v>668</v>
      </c>
      <c r="AU204" s="18" t="s">
        <v>90</v>
      </c>
    </row>
    <row r="205" spans="2:65" s="1" customFormat="1" ht="16.5" customHeight="1" x14ac:dyDescent="0.2">
      <c r="B205" s="34"/>
      <c r="C205" s="134" t="s">
        <v>686</v>
      </c>
      <c r="D205" s="134" t="s">
        <v>313</v>
      </c>
      <c r="E205" s="135" t="s">
        <v>10427</v>
      </c>
      <c r="F205" s="136" t="s">
        <v>10428</v>
      </c>
      <c r="G205" s="137" t="s">
        <v>2033</v>
      </c>
      <c r="H205" s="138">
        <v>1</v>
      </c>
      <c r="I205" s="139"/>
      <c r="J205" s="140">
        <f>ROUND(I205*H205,2)</f>
        <v>0</v>
      </c>
      <c r="K205" s="136" t="s">
        <v>43</v>
      </c>
      <c r="L205" s="34"/>
      <c r="M205" s="141" t="s">
        <v>43</v>
      </c>
      <c r="N205" s="142" t="s">
        <v>52</v>
      </c>
      <c r="P205" s="143">
        <f>O205*H205</f>
        <v>0</v>
      </c>
      <c r="Q205" s="143">
        <v>0</v>
      </c>
      <c r="R205" s="143">
        <f>Q205*H205</f>
        <v>0</v>
      </c>
      <c r="S205" s="143">
        <v>0</v>
      </c>
      <c r="T205" s="144">
        <f>S205*H205</f>
        <v>0</v>
      </c>
      <c r="AR205" s="145" t="s">
        <v>318</v>
      </c>
      <c r="AT205" s="145" t="s">
        <v>313</v>
      </c>
      <c r="AU205" s="145" t="s">
        <v>90</v>
      </c>
      <c r="AY205" s="18" t="s">
        <v>311</v>
      </c>
      <c r="BE205" s="146">
        <f>IF(N205="základní",J205,0)</f>
        <v>0</v>
      </c>
      <c r="BF205" s="146">
        <f>IF(N205="snížená",J205,0)</f>
        <v>0</v>
      </c>
      <c r="BG205" s="146">
        <f>IF(N205="zákl. přenesená",J205,0)</f>
        <v>0</v>
      </c>
      <c r="BH205" s="146">
        <f>IF(N205="sníž. přenesená",J205,0)</f>
        <v>0</v>
      </c>
      <c r="BI205" s="146">
        <f>IF(N205="nulová",J205,0)</f>
        <v>0</v>
      </c>
      <c r="BJ205" s="18" t="s">
        <v>88</v>
      </c>
      <c r="BK205" s="146">
        <f>ROUND(I205*H205,2)</f>
        <v>0</v>
      </c>
      <c r="BL205" s="18" t="s">
        <v>318</v>
      </c>
      <c r="BM205" s="145" t="s">
        <v>1021</v>
      </c>
    </row>
    <row r="206" spans="2:65" s="1" customFormat="1" ht="19.5" x14ac:dyDescent="0.2">
      <c r="B206" s="34"/>
      <c r="D206" s="152" t="s">
        <v>668</v>
      </c>
      <c r="F206" s="182" t="s">
        <v>10447</v>
      </c>
      <c r="I206" s="149"/>
      <c r="L206" s="34"/>
      <c r="M206" s="150"/>
      <c r="T206" s="55"/>
      <c r="AT206" s="18" t="s">
        <v>668</v>
      </c>
      <c r="AU206" s="18" t="s">
        <v>90</v>
      </c>
    </row>
    <row r="207" spans="2:65" s="1" customFormat="1" ht="24.2" customHeight="1" x14ac:dyDescent="0.2">
      <c r="B207" s="34"/>
      <c r="C207" s="134" t="s">
        <v>693</v>
      </c>
      <c r="D207" s="134" t="s">
        <v>313</v>
      </c>
      <c r="E207" s="135" t="s">
        <v>10410</v>
      </c>
      <c r="F207" s="136" t="s">
        <v>10411</v>
      </c>
      <c r="G207" s="137" t="s">
        <v>2033</v>
      </c>
      <c r="H207" s="138">
        <v>1</v>
      </c>
      <c r="I207" s="139"/>
      <c r="J207" s="140">
        <f>ROUND(I207*H207,2)</f>
        <v>0</v>
      </c>
      <c r="K207" s="136" t="s">
        <v>43</v>
      </c>
      <c r="L207" s="34"/>
      <c r="M207" s="141" t="s">
        <v>43</v>
      </c>
      <c r="N207" s="142" t="s">
        <v>52</v>
      </c>
      <c r="P207" s="143">
        <f>O207*H207</f>
        <v>0</v>
      </c>
      <c r="Q207" s="143">
        <v>0</v>
      </c>
      <c r="R207" s="143">
        <f>Q207*H207</f>
        <v>0</v>
      </c>
      <c r="S207" s="143">
        <v>0</v>
      </c>
      <c r="T207" s="144">
        <f>S207*H207</f>
        <v>0</v>
      </c>
      <c r="AR207" s="145" t="s">
        <v>318</v>
      </c>
      <c r="AT207" s="145" t="s">
        <v>313</v>
      </c>
      <c r="AU207" s="145" t="s">
        <v>90</v>
      </c>
      <c r="AY207" s="18" t="s">
        <v>311</v>
      </c>
      <c r="BE207" s="146">
        <f>IF(N207="základní",J207,0)</f>
        <v>0</v>
      </c>
      <c r="BF207" s="146">
        <f>IF(N207="snížená",J207,0)</f>
        <v>0</v>
      </c>
      <c r="BG207" s="146">
        <f>IF(N207="zákl. přenesená",J207,0)</f>
        <v>0</v>
      </c>
      <c r="BH207" s="146">
        <f>IF(N207="sníž. přenesená",J207,0)</f>
        <v>0</v>
      </c>
      <c r="BI207" s="146">
        <f>IF(N207="nulová",J207,0)</f>
        <v>0</v>
      </c>
      <c r="BJ207" s="18" t="s">
        <v>88</v>
      </c>
      <c r="BK207" s="146">
        <f>ROUND(I207*H207,2)</f>
        <v>0</v>
      </c>
      <c r="BL207" s="18" t="s">
        <v>318</v>
      </c>
      <c r="BM207" s="145" t="s">
        <v>1030</v>
      </c>
    </row>
    <row r="208" spans="2:65" s="1" customFormat="1" ht="19.5" x14ac:dyDescent="0.2">
      <c r="B208" s="34"/>
      <c r="D208" s="152" t="s">
        <v>668</v>
      </c>
      <c r="F208" s="182" t="s">
        <v>10448</v>
      </c>
      <c r="I208" s="149"/>
      <c r="L208" s="34"/>
      <c r="M208" s="150"/>
      <c r="T208" s="55"/>
      <c r="AT208" s="18" t="s">
        <v>668</v>
      </c>
      <c r="AU208" s="18" t="s">
        <v>90</v>
      </c>
    </row>
    <row r="209" spans="2:65" s="1" customFormat="1" ht="37.9" customHeight="1" x14ac:dyDescent="0.2">
      <c r="B209" s="34"/>
      <c r="C209" s="134" t="s">
        <v>698</v>
      </c>
      <c r="D209" s="134" t="s">
        <v>313</v>
      </c>
      <c r="E209" s="135" t="s">
        <v>10449</v>
      </c>
      <c r="F209" s="136" t="s">
        <v>10450</v>
      </c>
      <c r="G209" s="137" t="s">
        <v>2033</v>
      </c>
      <c r="H209" s="138">
        <v>1</v>
      </c>
      <c r="I209" s="139"/>
      <c r="J209" s="140">
        <f>ROUND(I209*H209,2)</f>
        <v>0</v>
      </c>
      <c r="K209" s="136" t="s">
        <v>43</v>
      </c>
      <c r="L209" s="34"/>
      <c r="M209" s="141" t="s">
        <v>43</v>
      </c>
      <c r="N209" s="142" t="s">
        <v>52</v>
      </c>
      <c r="P209" s="143">
        <f>O209*H209</f>
        <v>0</v>
      </c>
      <c r="Q209" s="143">
        <v>0</v>
      </c>
      <c r="R209" s="143">
        <f>Q209*H209</f>
        <v>0</v>
      </c>
      <c r="S209" s="143">
        <v>0</v>
      </c>
      <c r="T209" s="144">
        <f>S209*H209</f>
        <v>0</v>
      </c>
      <c r="AR209" s="145" t="s">
        <v>318</v>
      </c>
      <c r="AT209" s="145" t="s">
        <v>313</v>
      </c>
      <c r="AU209" s="145" t="s">
        <v>90</v>
      </c>
      <c r="AY209" s="18" t="s">
        <v>311</v>
      </c>
      <c r="BE209" s="146">
        <f>IF(N209="základní",J209,0)</f>
        <v>0</v>
      </c>
      <c r="BF209" s="146">
        <f>IF(N209="snížená",J209,0)</f>
        <v>0</v>
      </c>
      <c r="BG209" s="146">
        <f>IF(N209="zákl. přenesená",J209,0)</f>
        <v>0</v>
      </c>
      <c r="BH209" s="146">
        <f>IF(N209="sníž. přenesená",J209,0)</f>
        <v>0</v>
      </c>
      <c r="BI209" s="146">
        <f>IF(N209="nulová",J209,0)</f>
        <v>0</v>
      </c>
      <c r="BJ209" s="18" t="s">
        <v>88</v>
      </c>
      <c r="BK209" s="146">
        <f>ROUND(I209*H209,2)</f>
        <v>0</v>
      </c>
      <c r="BL209" s="18" t="s">
        <v>318</v>
      </c>
      <c r="BM209" s="145" t="s">
        <v>1038</v>
      </c>
    </row>
    <row r="210" spans="2:65" s="1" customFormat="1" ht="19.5" x14ac:dyDescent="0.2">
      <c r="B210" s="34"/>
      <c r="D210" s="152" t="s">
        <v>668</v>
      </c>
      <c r="F210" s="182" t="s">
        <v>10451</v>
      </c>
      <c r="I210" s="149"/>
      <c r="L210" s="34"/>
      <c r="M210" s="150"/>
      <c r="T210" s="55"/>
      <c r="AT210" s="18" t="s">
        <v>668</v>
      </c>
      <c r="AU210" s="18" t="s">
        <v>90</v>
      </c>
    </row>
    <row r="211" spans="2:65" s="1" customFormat="1" ht="24.2" customHeight="1" x14ac:dyDescent="0.2">
      <c r="B211" s="34"/>
      <c r="C211" s="134" t="s">
        <v>703</v>
      </c>
      <c r="D211" s="134" t="s">
        <v>313</v>
      </c>
      <c r="E211" s="135" t="s">
        <v>10410</v>
      </c>
      <c r="F211" s="136" t="s">
        <v>10411</v>
      </c>
      <c r="G211" s="137" t="s">
        <v>2033</v>
      </c>
      <c r="H211" s="138">
        <v>1</v>
      </c>
      <c r="I211" s="139"/>
      <c r="J211" s="140">
        <f>ROUND(I211*H211,2)</f>
        <v>0</v>
      </c>
      <c r="K211" s="136" t="s">
        <v>43</v>
      </c>
      <c r="L211" s="34"/>
      <c r="M211" s="141" t="s">
        <v>43</v>
      </c>
      <c r="N211" s="142" t="s">
        <v>52</v>
      </c>
      <c r="P211" s="143">
        <f>O211*H211</f>
        <v>0</v>
      </c>
      <c r="Q211" s="143">
        <v>0</v>
      </c>
      <c r="R211" s="143">
        <f>Q211*H211</f>
        <v>0</v>
      </c>
      <c r="S211" s="143">
        <v>0</v>
      </c>
      <c r="T211" s="144">
        <f>S211*H211</f>
        <v>0</v>
      </c>
      <c r="AR211" s="145" t="s">
        <v>318</v>
      </c>
      <c r="AT211" s="145" t="s">
        <v>313</v>
      </c>
      <c r="AU211" s="145" t="s">
        <v>90</v>
      </c>
      <c r="AY211" s="18" t="s">
        <v>311</v>
      </c>
      <c r="BE211" s="146">
        <f>IF(N211="základní",J211,0)</f>
        <v>0</v>
      </c>
      <c r="BF211" s="146">
        <f>IF(N211="snížená",J211,0)</f>
        <v>0</v>
      </c>
      <c r="BG211" s="146">
        <f>IF(N211="zákl. přenesená",J211,0)</f>
        <v>0</v>
      </c>
      <c r="BH211" s="146">
        <f>IF(N211="sníž. přenesená",J211,0)</f>
        <v>0</v>
      </c>
      <c r="BI211" s="146">
        <f>IF(N211="nulová",J211,0)</f>
        <v>0</v>
      </c>
      <c r="BJ211" s="18" t="s">
        <v>88</v>
      </c>
      <c r="BK211" s="146">
        <f>ROUND(I211*H211,2)</f>
        <v>0</v>
      </c>
      <c r="BL211" s="18" t="s">
        <v>318</v>
      </c>
      <c r="BM211" s="145" t="s">
        <v>1050</v>
      </c>
    </row>
    <row r="212" spans="2:65" s="1" customFormat="1" ht="19.5" x14ac:dyDescent="0.2">
      <c r="B212" s="34"/>
      <c r="D212" s="152" t="s">
        <v>668</v>
      </c>
      <c r="F212" s="182" t="s">
        <v>10452</v>
      </c>
      <c r="I212" s="149"/>
      <c r="L212" s="34"/>
      <c r="M212" s="150"/>
      <c r="T212" s="55"/>
      <c r="AT212" s="18" t="s">
        <v>668</v>
      </c>
      <c r="AU212" s="18" t="s">
        <v>90</v>
      </c>
    </row>
    <row r="213" spans="2:65" s="1" customFormat="1" ht="37.9" customHeight="1" x14ac:dyDescent="0.2">
      <c r="B213" s="34"/>
      <c r="C213" s="134" t="s">
        <v>709</v>
      </c>
      <c r="D213" s="134" t="s">
        <v>313</v>
      </c>
      <c r="E213" s="135" t="s">
        <v>10449</v>
      </c>
      <c r="F213" s="136" t="s">
        <v>10450</v>
      </c>
      <c r="G213" s="137" t="s">
        <v>2033</v>
      </c>
      <c r="H213" s="138">
        <v>1</v>
      </c>
      <c r="I213" s="139"/>
      <c r="J213" s="140">
        <f>ROUND(I213*H213,2)</f>
        <v>0</v>
      </c>
      <c r="K213" s="136" t="s">
        <v>43</v>
      </c>
      <c r="L213" s="34"/>
      <c r="M213" s="141" t="s">
        <v>43</v>
      </c>
      <c r="N213" s="142" t="s">
        <v>52</v>
      </c>
      <c r="P213" s="143">
        <f>O213*H213</f>
        <v>0</v>
      </c>
      <c r="Q213" s="143">
        <v>0</v>
      </c>
      <c r="R213" s="143">
        <f>Q213*H213</f>
        <v>0</v>
      </c>
      <c r="S213" s="143">
        <v>0</v>
      </c>
      <c r="T213" s="144">
        <f>S213*H213</f>
        <v>0</v>
      </c>
      <c r="AR213" s="145" t="s">
        <v>318</v>
      </c>
      <c r="AT213" s="145" t="s">
        <v>313</v>
      </c>
      <c r="AU213" s="145" t="s">
        <v>90</v>
      </c>
      <c r="AY213" s="18" t="s">
        <v>311</v>
      </c>
      <c r="BE213" s="146">
        <f>IF(N213="základní",J213,0)</f>
        <v>0</v>
      </c>
      <c r="BF213" s="146">
        <f>IF(N213="snížená",J213,0)</f>
        <v>0</v>
      </c>
      <c r="BG213" s="146">
        <f>IF(N213="zákl. přenesená",J213,0)</f>
        <v>0</v>
      </c>
      <c r="BH213" s="146">
        <f>IF(N213="sníž. přenesená",J213,0)</f>
        <v>0</v>
      </c>
      <c r="BI213" s="146">
        <f>IF(N213="nulová",J213,0)</f>
        <v>0</v>
      </c>
      <c r="BJ213" s="18" t="s">
        <v>88</v>
      </c>
      <c r="BK213" s="146">
        <f>ROUND(I213*H213,2)</f>
        <v>0</v>
      </c>
      <c r="BL213" s="18" t="s">
        <v>318</v>
      </c>
      <c r="BM213" s="145" t="s">
        <v>1059</v>
      </c>
    </row>
    <row r="214" spans="2:65" s="1" customFormat="1" ht="19.5" x14ac:dyDescent="0.2">
      <c r="B214" s="34"/>
      <c r="D214" s="152" t="s">
        <v>668</v>
      </c>
      <c r="F214" s="182" t="s">
        <v>10453</v>
      </c>
      <c r="I214" s="149"/>
      <c r="L214" s="34"/>
      <c r="M214" s="150"/>
      <c r="T214" s="55"/>
      <c r="AT214" s="18" t="s">
        <v>668</v>
      </c>
      <c r="AU214" s="18" t="s">
        <v>90</v>
      </c>
    </row>
    <row r="215" spans="2:65" s="1" customFormat="1" ht="24.2" customHeight="1" x14ac:dyDescent="0.2">
      <c r="B215" s="34"/>
      <c r="C215" s="134" t="s">
        <v>716</v>
      </c>
      <c r="D215" s="134" t="s">
        <v>313</v>
      </c>
      <c r="E215" s="135" t="s">
        <v>10410</v>
      </c>
      <c r="F215" s="136" t="s">
        <v>10411</v>
      </c>
      <c r="G215" s="137" t="s">
        <v>2033</v>
      </c>
      <c r="H215" s="138">
        <v>1</v>
      </c>
      <c r="I215" s="139"/>
      <c r="J215" s="140">
        <f>ROUND(I215*H215,2)</f>
        <v>0</v>
      </c>
      <c r="K215" s="136" t="s">
        <v>43</v>
      </c>
      <c r="L215" s="34"/>
      <c r="M215" s="141" t="s">
        <v>43</v>
      </c>
      <c r="N215" s="142" t="s">
        <v>52</v>
      </c>
      <c r="P215" s="143">
        <f>O215*H215</f>
        <v>0</v>
      </c>
      <c r="Q215" s="143">
        <v>0</v>
      </c>
      <c r="R215" s="143">
        <f>Q215*H215</f>
        <v>0</v>
      </c>
      <c r="S215" s="143">
        <v>0</v>
      </c>
      <c r="T215" s="144">
        <f>S215*H215</f>
        <v>0</v>
      </c>
      <c r="AR215" s="145" t="s">
        <v>318</v>
      </c>
      <c r="AT215" s="145" t="s">
        <v>313</v>
      </c>
      <c r="AU215" s="145" t="s">
        <v>90</v>
      </c>
      <c r="AY215" s="18" t="s">
        <v>311</v>
      </c>
      <c r="BE215" s="146">
        <f>IF(N215="základní",J215,0)</f>
        <v>0</v>
      </c>
      <c r="BF215" s="146">
        <f>IF(N215="snížená",J215,0)</f>
        <v>0</v>
      </c>
      <c r="BG215" s="146">
        <f>IF(N215="zákl. přenesená",J215,0)</f>
        <v>0</v>
      </c>
      <c r="BH215" s="146">
        <f>IF(N215="sníž. přenesená",J215,0)</f>
        <v>0</v>
      </c>
      <c r="BI215" s="146">
        <f>IF(N215="nulová",J215,0)</f>
        <v>0</v>
      </c>
      <c r="BJ215" s="18" t="s">
        <v>88</v>
      </c>
      <c r="BK215" s="146">
        <f>ROUND(I215*H215,2)</f>
        <v>0</v>
      </c>
      <c r="BL215" s="18" t="s">
        <v>318</v>
      </c>
      <c r="BM215" s="145" t="s">
        <v>1067</v>
      </c>
    </row>
    <row r="216" spans="2:65" s="1" customFormat="1" ht="19.5" x14ac:dyDescent="0.2">
      <c r="B216" s="34"/>
      <c r="D216" s="152" t="s">
        <v>668</v>
      </c>
      <c r="F216" s="182" t="s">
        <v>10454</v>
      </c>
      <c r="I216" s="149"/>
      <c r="L216" s="34"/>
      <c r="M216" s="150"/>
      <c r="T216" s="55"/>
      <c r="AT216" s="18" t="s">
        <v>668</v>
      </c>
      <c r="AU216" s="18" t="s">
        <v>90</v>
      </c>
    </row>
    <row r="217" spans="2:65" s="1" customFormat="1" ht="37.9" customHeight="1" x14ac:dyDescent="0.2">
      <c r="B217" s="34"/>
      <c r="C217" s="134" t="s">
        <v>720</v>
      </c>
      <c r="D217" s="134" t="s">
        <v>313</v>
      </c>
      <c r="E217" s="135" t="s">
        <v>10449</v>
      </c>
      <c r="F217" s="136" t="s">
        <v>10450</v>
      </c>
      <c r="G217" s="137" t="s">
        <v>2033</v>
      </c>
      <c r="H217" s="138">
        <v>1</v>
      </c>
      <c r="I217" s="139"/>
      <c r="J217" s="140">
        <f>ROUND(I217*H217,2)</f>
        <v>0</v>
      </c>
      <c r="K217" s="136" t="s">
        <v>43</v>
      </c>
      <c r="L217" s="34"/>
      <c r="M217" s="141" t="s">
        <v>43</v>
      </c>
      <c r="N217" s="142" t="s">
        <v>52</v>
      </c>
      <c r="P217" s="143">
        <f>O217*H217</f>
        <v>0</v>
      </c>
      <c r="Q217" s="143">
        <v>0</v>
      </c>
      <c r="R217" s="143">
        <f>Q217*H217</f>
        <v>0</v>
      </c>
      <c r="S217" s="143">
        <v>0</v>
      </c>
      <c r="T217" s="144">
        <f>S217*H217</f>
        <v>0</v>
      </c>
      <c r="AR217" s="145" t="s">
        <v>318</v>
      </c>
      <c r="AT217" s="145" t="s">
        <v>313</v>
      </c>
      <c r="AU217" s="145" t="s">
        <v>90</v>
      </c>
      <c r="AY217" s="18" t="s">
        <v>311</v>
      </c>
      <c r="BE217" s="146">
        <f>IF(N217="základní",J217,0)</f>
        <v>0</v>
      </c>
      <c r="BF217" s="146">
        <f>IF(N217="snížená",J217,0)</f>
        <v>0</v>
      </c>
      <c r="BG217" s="146">
        <f>IF(N217="zákl. přenesená",J217,0)</f>
        <v>0</v>
      </c>
      <c r="BH217" s="146">
        <f>IF(N217="sníž. přenesená",J217,0)</f>
        <v>0</v>
      </c>
      <c r="BI217" s="146">
        <f>IF(N217="nulová",J217,0)</f>
        <v>0</v>
      </c>
      <c r="BJ217" s="18" t="s">
        <v>88</v>
      </c>
      <c r="BK217" s="146">
        <f>ROUND(I217*H217,2)</f>
        <v>0</v>
      </c>
      <c r="BL217" s="18" t="s">
        <v>318</v>
      </c>
      <c r="BM217" s="145" t="s">
        <v>1073</v>
      </c>
    </row>
    <row r="218" spans="2:65" s="1" customFormat="1" ht="19.5" x14ac:dyDescent="0.2">
      <c r="B218" s="34"/>
      <c r="D218" s="152" t="s">
        <v>668</v>
      </c>
      <c r="F218" s="182" t="s">
        <v>10455</v>
      </c>
      <c r="I218" s="149"/>
      <c r="L218" s="34"/>
      <c r="M218" s="150"/>
      <c r="T218" s="55"/>
      <c r="AT218" s="18" t="s">
        <v>668</v>
      </c>
      <c r="AU218" s="18" t="s">
        <v>90</v>
      </c>
    </row>
    <row r="219" spans="2:65" s="1" customFormat="1" ht="33" customHeight="1" x14ac:dyDescent="0.2">
      <c r="B219" s="34"/>
      <c r="C219" s="134" t="s">
        <v>726</v>
      </c>
      <c r="D219" s="134" t="s">
        <v>313</v>
      </c>
      <c r="E219" s="135" t="s">
        <v>10359</v>
      </c>
      <c r="F219" s="136" t="s">
        <v>10360</v>
      </c>
      <c r="G219" s="137" t="s">
        <v>2109</v>
      </c>
      <c r="H219" s="138">
        <v>1</v>
      </c>
      <c r="I219" s="139"/>
      <c r="J219" s="140">
        <f>ROUND(I219*H219,2)</f>
        <v>0</v>
      </c>
      <c r="K219" s="136" t="s">
        <v>43</v>
      </c>
      <c r="L219" s="34"/>
      <c r="M219" s="141" t="s">
        <v>43</v>
      </c>
      <c r="N219" s="142" t="s">
        <v>52</v>
      </c>
      <c r="P219" s="143">
        <f>O219*H219</f>
        <v>0</v>
      </c>
      <c r="Q219" s="143">
        <v>0</v>
      </c>
      <c r="R219" s="143">
        <f>Q219*H219</f>
        <v>0</v>
      </c>
      <c r="S219" s="143">
        <v>0</v>
      </c>
      <c r="T219" s="144">
        <f>S219*H219</f>
        <v>0</v>
      </c>
      <c r="AR219" s="145" t="s">
        <v>318</v>
      </c>
      <c r="AT219" s="145" t="s">
        <v>313</v>
      </c>
      <c r="AU219" s="145" t="s">
        <v>90</v>
      </c>
      <c r="AY219" s="18" t="s">
        <v>311</v>
      </c>
      <c r="BE219" s="146">
        <f>IF(N219="základní",J219,0)</f>
        <v>0</v>
      </c>
      <c r="BF219" s="146">
        <f>IF(N219="snížená",J219,0)</f>
        <v>0</v>
      </c>
      <c r="BG219" s="146">
        <f>IF(N219="zákl. přenesená",J219,0)</f>
        <v>0</v>
      </c>
      <c r="BH219" s="146">
        <f>IF(N219="sníž. přenesená",J219,0)</f>
        <v>0</v>
      </c>
      <c r="BI219" s="146">
        <f>IF(N219="nulová",J219,0)</f>
        <v>0</v>
      </c>
      <c r="BJ219" s="18" t="s">
        <v>88</v>
      </c>
      <c r="BK219" s="146">
        <f>ROUND(I219*H219,2)</f>
        <v>0</v>
      </c>
      <c r="BL219" s="18" t="s">
        <v>318</v>
      </c>
      <c r="BM219" s="145" t="s">
        <v>1082</v>
      </c>
    </row>
    <row r="220" spans="2:65" s="1" customFormat="1" ht="19.5" x14ac:dyDescent="0.2">
      <c r="B220" s="34"/>
      <c r="D220" s="152" t="s">
        <v>668</v>
      </c>
      <c r="F220" s="182" t="s">
        <v>10456</v>
      </c>
      <c r="I220" s="149"/>
      <c r="L220" s="34"/>
      <c r="M220" s="150"/>
      <c r="T220" s="55"/>
      <c r="AT220" s="18" t="s">
        <v>668</v>
      </c>
      <c r="AU220" s="18" t="s">
        <v>90</v>
      </c>
    </row>
    <row r="221" spans="2:65" s="1" customFormat="1" ht="24.2" customHeight="1" x14ac:dyDescent="0.2">
      <c r="B221" s="34"/>
      <c r="C221" s="134" t="s">
        <v>732</v>
      </c>
      <c r="D221" s="134" t="s">
        <v>313</v>
      </c>
      <c r="E221" s="135" t="s">
        <v>10366</v>
      </c>
      <c r="F221" s="136" t="s">
        <v>10367</v>
      </c>
      <c r="G221" s="137" t="s">
        <v>2033</v>
      </c>
      <c r="H221" s="138">
        <v>1</v>
      </c>
      <c r="I221" s="139"/>
      <c r="J221" s="140">
        <f>ROUND(I221*H221,2)</f>
        <v>0</v>
      </c>
      <c r="K221" s="136" t="s">
        <v>43</v>
      </c>
      <c r="L221" s="34"/>
      <c r="M221" s="141" t="s">
        <v>43</v>
      </c>
      <c r="N221" s="142" t="s">
        <v>52</v>
      </c>
      <c r="P221" s="143">
        <f>O221*H221</f>
        <v>0</v>
      </c>
      <c r="Q221" s="143">
        <v>0</v>
      </c>
      <c r="R221" s="143">
        <f>Q221*H221</f>
        <v>0</v>
      </c>
      <c r="S221" s="143">
        <v>0</v>
      </c>
      <c r="T221" s="144">
        <f>S221*H221</f>
        <v>0</v>
      </c>
      <c r="AR221" s="145" t="s">
        <v>318</v>
      </c>
      <c r="AT221" s="145" t="s">
        <v>313</v>
      </c>
      <c r="AU221" s="145" t="s">
        <v>90</v>
      </c>
      <c r="AY221" s="18" t="s">
        <v>311</v>
      </c>
      <c r="BE221" s="146">
        <f>IF(N221="základní",J221,0)</f>
        <v>0</v>
      </c>
      <c r="BF221" s="146">
        <f>IF(N221="snížená",J221,0)</f>
        <v>0</v>
      </c>
      <c r="BG221" s="146">
        <f>IF(N221="zákl. přenesená",J221,0)</f>
        <v>0</v>
      </c>
      <c r="BH221" s="146">
        <f>IF(N221="sníž. přenesená",J221,0)</f>
        <v>0</v>
      </c>
      <c r="BI221" s="146">
        <f>IF(N221="nulová",J221,0)</f>
        <v>0</v>
      </c>
      <c r="BJ221" s="18" t="s">
        <v>88</v>
      </c>
      <c r="BK221" s="146">
        <f>ROUND(I221*H221,2)</f>
        <v>0</v>
      </c>
      <c r="BL221" s="18" t="s">
        <v>318</v>
      </c>
      <c r="BM221" s="145" t="s">
        <v>1098</v>
      </c>
    </row>
    <row r="222" spans="2:65" s="1" customFormat="1" ht="19.5" x14ac:dyDescent="0.2">
      <c r="B222" s="34"/>
      <c r="D222" s="152" t="s">
        <v>668</v>
      </c>
      <c r="F222" s="182" t="s">
        <v>10457</v>
      </c>
      <c r="I222" s="149"/>
      <c r="L222" s="34"/>
      <c r="M222" s="150"/>
      <c r="T222" s="55"/>
      <c r="AT222" s="18" t="s">
        <v>668</v>
      </c>
      <c r="AU222" s="18" t="s">
        <v>90</v>
      </c>
    </row>
    <row r="223" spans="2:65" s="1" customFormat="1" ht="24.2" customHeight="1" x14ac:dyDescent="0.2">
      <c r="B223" s="34"/>
      <c r="C223" s="134" t="s">
        <v>737</v>
      </c>
      <c r="D223" s="134" t="s">
        <v>313</v>
      </c>
      <c r="E223" s="135" t="s">
        <v>10366</v>
      </c>
      <c r="F223" s="136" t="s">
        <v>10367</v>
      </c>
      <c r="G223" s="137" t="s">
        <v>2033</v>
      </c>
      <c r="H223" s="138">
        <v>1</v>
      </c>
      <c r="I223" s="139"/>
      <c r="J223" s="140">
        <f>ROUND(I223*H223,2)</f>
        <v>0</v>
      </c>
      <c r="K223" s="136" t="s">
        <v>43</v>
      </c>
      <c r="L223" s="34"/>
      <c r="M223" s="141" t="s">
        <v>43</v>
      </c>
      <c r="N223" s="142" t="s">
        <v>52</v>
      </c>
      <c r="P223" s="143">
        <f>O223*H223</f>
        <v>0</v>
      </c>
      <c r="Q223" s="143">
        <v>0</v>
      </c>
      <c r="R223" s="143">
        <f>Q223*H223</f>
        <v>0</v>
      </c>
      <c r="S223" s="143">
        <v>0</v>
      </c>
      <c r="T223" s="144">
        <f>S223*H223</f>
        <v>0</v>
      </c>
      <c r="AR223" s="145" t="s">
        <v>318</v>
      </c>
      <c r="AT223" s="145" t="s">
        <v>313</v>
      </c>
      <c r="AU223" s="145" t="s">
        <v>90</v>
      </c>
      <c r="AY223" s="18" t="s">
        <v>311</v>
      </c>
      <c r="BE223" s="146">
        <f>IF(N223="základní",J223,0)</f>
        <v>0</v>
      </c>
      <c r="BF223" s="146">
        <f>IF(N223="snížená",J223,0)</f>
        <v>0</v>
      </c>
      <c r="BG223" s="146">
        <f>IF(N223="zákl. přenesená",J223,0)</f>
        <v>0</v>
      </c>
      <c r="BH223" s="146">
        <f>IF(N223="sníž. přenesená",J223,0)</f>
        <v>0</v>
      </c>
      <c r="BI223" s="146">
        <f>IF(N223="nulová",J223,0)</f>
        <v>0</v>
      </c>
      <c r="BJ223" s="18" t="s">
        <v>88</v>
      </c>
      <c r="BK223" s="146">
        <f>ROUND(I223*H223,2)</f>
        <v>0</v>
      </c>
      <c r="BL223" s="18" t="s">
        <v>318</v>
      </c>
      <c r="BM223" s="145" t="s">
        <v>1108</v>
      </c>
    </row>
    <row r="224" spans="2:65" s="1" customFormat="1" ht="19.5" x14ac:dyDescent="0.2">
      <c r="B224" s="34"/>
      <c r="D224" s="152" t="s">
        <v>668</v>
      </c>
      <c r="F224" s="182" t="s">
        <v>10458</v>
      </c>
      <c r="I224" s="149"/>
      <c r="L224" s="34"/>
      <c r="M224" s="150"/>
      <c r="T224" s="55"/>
      <c r="AT224" s="18" t="s">
        <v>668</v>
      </c>
      <c r="AU224" s="18" t="s">
        <v>90</v>
      </c>
    </row>
    <row r="225" spans="2:65" s="1" customFormat="1" ht="24.2" customHeight="1" x14ac:dyDescent="0.2">
      <c r="B225" s="34"/>
      <c r="C225" s="134" t="s">
        <v>743</v>
      </c>
      <c r="D225" s="134" t="s">
        <v>313</v>
      </c>
      <c r="E225" s="135" t="s">
        <v>10459</v>
      </c>
      <c r="F225" s="136" t="s">
        <v>10460</v>
      </c>
      <c r="G225" s="137" t="s">
        <v>2033</v>
      </c>
      <c r="H225" s="138">
        <v>1</v>
      </c>
      <c r="I225" s="139"/>
      <c r="J225" s="140">
        <f>ROUND(I225*H225,2)</f>
        <v>0</v>
      </c>
      <c r="K225" s="136" t="s">
        <v>43</v>
      </c>
      <c r="L225" s="34"/>
      <c r="M225" s="141" t="s">
        <v>43</v>
      </c>
      <c r="N225" s="142" t="s">
        <v>52</v>
      </c>
      <c r="P225" s="143">
        <f>O225*H225</f>
        <v>0</v>
      </c>
      <c r="Q225" s="143">
        <v>0</v>
      </c>
      <c r="R225" s="143">
        <f>Q225*H225</f>
        <v>0</v>
      </c>
      <c r="S225" s="143">
        <v>0</v>
      </c>
      <c r="T225" s="144">
        <f>S225*H225</f>
        <v>0</v>
      </c>
      <c r="AR225" s="145" t="s">
        <v>318</v>
      </c>
      <c r="AT225" s="145" t="s">
        <v>313</v>
      </c>
      <c r="AU225" s="145" t="s">
        <v>90</v>
      </c>
      <c r="AY225" s="18" t="s">
        <v>311</v>
      </c>
      <c r="BE225" s="146">
        <f>IF(N225="základní",J225,0)</f>
        <v>0</v>
      </c>
      <c r="BF225" s="146">
        <f>IF(N225="snížená",J225,0)</f>
        <v>0</v>
      </c>
      <c r="BG225" s="146">
        <f>IF(N225="zákl. přenesená",J225,0)</f>
        <v>0</v>
      </c>
      <c r="BH225" s="146">
        <f>IF(N225="sníž. přenesená",J225,0)</f>
        <v>0</v>
      </c>
      <c r="BI225" s="146">
        <f>IF(N225="nulová",J225,0)</f>
        <v>0</v>
      </c>
      <c r="BJ225" s="18" t="s">
        <v>88</v>
      </c>
      <c r="BK225" s="146">
        <f>ROUND(I225*H225,2)</f>
        <v>0</v>
      </c>
      <c r="BL225" s="18" t="s">
        <v>318</v>
      </c>
      <c r="BM225" s="145" t="s">
        <v>1118</v>
      </c>
    </row>
    <row r="226" spans="2:65" s="1" customFormat="1" ht="19.5" x14ac:dyDescent="0.2">
      <c r="B226" s="34"/>
      <c r="D226" s="152" t="s">
        <v>668</v>
      </c>
      <c r="F226" s="182" t="s">
        <v>10461</v>
      </c>
      <c r="I226" s="149"/>
      <c r="L226" s="34"/>
      <c r="M226" s="150"/>
      <c r="T226" s="55"/>
      <c r="AT226" s="18" t="s">
        <v>668</v>
      </c>
      <c r="AU226" s="18" t="s">
        <v>90</v>
      </c>
    </row>
    <row r="227" spans="2:65" s="1" customFormat="1" ht="24.2" customHeight="1" x14ac:dyDescent="0.2">
      <c r="B227" s="34"/>
      <c r="C227" s="134" t="s">
        <v>751</v>
      </c>
      <c r="D227" s="134" t="s">
        <v>313</v>
      </c>
      <c r="E227" s="135" t="s">
        <v>10366</v>
      </c>
      <c r="F227" s="136" t="s">
        <v>10367</v>
      </c>
      <c r="G227" s="137" t="s">
        <v>2033</v>
      </c>
      <c r="H227" s="138">
        <v>1</v>
      </c>
      <c r="I227" s="139"/>
      <c r="J227" s="140">
        <f>ROUND(I227*H227,2)</f>
        <v>0</v>
      </c>
      <c r="K227" s="136" t="s">
        <v>43</v>
      </c>
      <c r="L227" s="34"/>
      <c r="M227" s="141" t="s">
        <v>43</v>
      </c>
      <c r="N227" s="142" t="s">
        <v>52</v>
      </c>
      <c r="P227" s="143">
        <f>O227*H227</f>
        <v>0</v>
      </c>
      <c r="Q227" s="143">
        <v>0</v>
      </c>
      <c r="R227" s="143">
        <f>Q227*H227</f>
        <v>0</v>
      </c>
      <c r="S227" s="143">
        <v>0</v>
      </c>
      <c r="T227" s="144">
        <f>S227*H227</f>
        <v>0</v>
      </c>
      <c r="AR227" s="145" t="s">
        <v>318</v>
      </c>
      <c r="AT227" s="145" t="s">
        <v>313</v>
      </c>
      <c r="AU227" s="145" t="s">
        <v>90</v>
      </c>
      <c r="AY227" s="18" t="s">
        <v>311</v>
      </c>
      <c r="BE227" s="146">
        <f>IF(N227="základní",J227,0)</f>
        <v>0</v>
      </c>
      <c r="BF227" s="146">
        <f>IF(N227="snížená",J227,0)</f>
        <v>0</v>
      </c>
      <c r="BG227" s="146">
        <f>IF(N227="zákl. přenesená",J227,0)</f>
        <v>0</v>
      </c>
      <c r="BH227" s="146">
        <f>IF(N227="sníž. přenesená",J227,0)</f>
        <v>0</v>
      </c>
      <c r="BI227" s="146">
        <f>IF(N227="nulová",J227,0)</f>
        <v>0</v>
      </c>
      <c r="BJ227" s="18" t="s">
        <v>88</v>
      </c>
      <c r="BK227" s="146">
        <f>ROUND(I227*H227,2)</f>
        <v>0</v>
      </c>
      <c r="BL227" s="18" t="s">
        <v>318</v>
      </c>
      <c r="BM227" s="145" t="s">
        <v>1131</v>
      </c>
    </row>
    <row r="228" spans="2:65" s="1" customFormat="1" ht="19.5" x14ac:dyDescent="0.2">
      <c r="B228" s="34"/>
      <c r="D228" s="152" t="s">
        <v>668</v>
      </c>
      <c r="F228" s="182" t="s">
        <v>10462</v>
      </c>
      <c r="I228" s="149"/>
      <c r="L228" s="34"/>
      <c r="M228" s="150"/>
      <c r="T228" s="55"/>
      <c r="AT228" s="18" t="s">
        <v>668</v>
      </c>
      <c r="AU228" s="18" t="s">
        <v>90</v>
      </c>
    </row>
    <row r="229" spans="2:65" s="1" customFormat="1" ht="24.2" customHeight="1" x14ac:dyDescent="0.2">
      <c r="B229" s="34"/>
      <c r="C229" s="134" t="s">
        <v>758</v>
      </c>
      <c r="D229" s="134" t="s">
        <v>313</v>
      </c>
      <c r="E229" s="135" t="s">
        <v>10459</v>
      </c>
      <c r="F229" s="136" t="s">
        <v>10460</v>
      </c>
      <c r="G229" s="137" t="s">
        <v>2033</v>
      </c>
      <c r="H229" s="138">
        <v>1</v>
      </c>
      <c r="I229" s="139"/>
      <c r="J229" s="140">
        <f>ROUND(I229*H229,2)</f>
        <v>0</v>
      </c>
      <c r="K229" s="136" t="s">
        <v>43</v>
      </c>
      <c r="L229" s="34"/>
      <c r="M229" s="141" t="s">
        <v>43</v>
      </c>
      <c r="N229" s="142" t="s">
        <v>52</v>
      </c>
      <c r="P229" s="143">
        <f>O229*H229</f>
        <v>0</v>
      </c>
      <c r="Q229" s="143">
        <v>0</v>
      </c>
      <c r="R229" s="143">
        <f>Q229*H229</f>
        <v>0</v>
      </c>
      <c r="S229" s="143">
        <v>0</v>
      </c>
      <c r="T229" s="144">
        <f>S229*H229</f>
        <v>0</v>
      </c>
      <c r="AR229" s="145" t="s">
        <v>318</v>
      </c>
      <c r="AT229" s="145" t="s">
        <v>313</v>
      </c>
      <c r="AU229" s="145" t="s">
        <v>90</v>
      </c>
      <c r="AY229" s="18" t="s">
        <v>311</v>
      </c>
      <c r="BE229" s="146">
        <f>IF(N229="základní",J229,0)</f>
        <v>0</v>
      </c>
      <c r="BF229" s="146">
        <f>IF(N229="snížená",J229,0)</f>
        <v>0</v>
      </c>
      <c r="BG229" s="146">
        <f>IF(N229="zákl. přenesená",J229,0)</f>
        <v>0</v>
      </c>
      <c r="BH229" s="146">
        <f>IF(N229="sníž. přenesená",J229,0)</f>
        <v>0</v>
      </c>
      <c r="BI229" s="146">
        <f>IF(N229="nulová",J229,0)</f>
        <v>0</v>
      </c>
      <c r="BJ229" s="18" t="s">
        <v>88</v>
      </c>
      <c r="BK229" s="146">
        <f>ROUND(I229*H229,2)</f>
        <v>0</v>
      </c>
      <c r="BL229" s="18" t="s">
        <v>318</v>
      </c>
      <c r="BM229" s="145" t="s">
        <v>1143</v>
      </c>
    </row>
    <row r="230" spans="2:65" s="1" customFormat="1" ht="19.5" x14ac:dyDescent="0.2">
      <c r="B230" s="34"/>
      <c r="D230" s="152" t="s">
        <v>668</v>
      </c>
      <c r="F230" s="182" t="s">
        <v>10463</v>
      </c>
      <c r="I230" s="149"/>
      <c r="L230" s="34"/>
      <c r="M230" s="150"/>
      <c r="T230" s="55"/>
      <c r="AT230" s="18" t="s">
        <v>668</v>
      </c>
      <c r="AU230" s="18" t="s">
        <v>90</v>
      </c>
    </row>
    <row r="231" spans="2:65" s="1" customFormat="1" ht="24.2" customHeight="1" x14ac:dyDescent="0.2">
      <c r="B231" s="34"/>
      <c r="C231" s="134" t="s">
        <v>764</v>
      </c>
      <c r="D231" s="134" t="s">
        <v>313</v>
      </c>
      <c r="E231" s="135" t="s">
        <v>10366</v>
      </c>
      <c r="F231" s="136" t="s">
        <v>10367</v>
      </c>
      <c r="G231" s="137" t="s">
        <v>2033</v>
      </c>
      <c r="H231" s="138">
        <v>1</v>
      </c>
      <c r="I231" s="139"/>
      <c r="J231" s="140">
        <f>ROUND(I231*H231,2)</f>
        <v>0</v>
      </c>
      <c r="K231" s="136" t="s">
        <v>43</v>
      </c>
      <c r="L231" s="34"/>
      <c r="M231" s="141" t="s">
        <v>43</v>
      </c>
      <c r="N231" s="142" t="s">
        <v>52</v>
      </c>
      <c r="P231" s="143">
        <f>O231*H231</f>
        <v>0</v>
      </c>
      <c r="Q231" s="143">
        <v>0</v>
      </c>
      <c r="R231" s="143">
        <f>Q231*H231</f>
        <v>0</v>
      </c>
      <c r="S231" s="143">
        <v>0</v>
      </c>
      <c r="T231" s="144">
        <f>S231*H231</f>
        <v>0</v>
      </c>
      <c r="AR231" s="145" t="s">
        <v>318</v>
      </c>
      <c r="AT231" s="145" t="s">
        <v>313</v>
      </c>
      <c r="AU231" s="145" t="s">
        <v>90</v>
      </c>
      <c r="AY231" s="18" t="s">
        <v>311</v>
      </c>
      <c r="BE231" s="146">
        <f>IF(N231="základní",J231,0)</f>
        <v>0</v>
      </c>
      <c r="BF231" s="146">
        <f>IF(N231="snížená",J231,0)</f>
        <v>0</v>
      </c>
      <c r="BG231" s="146">
        <f>IF(N231="zákl. přenesená",J231,0)</f>
        <v>0</v>
      </c>
      <c r="BH231" s="146">
        <f>IF(N231="sníž. přenesená",J231,0)</f>
        <v>0</v>
      </c>
      <c r="BI231" s="146">
        <f>IF(N231="nulová",J231,0)</f>
        <v>0</v>
      </c>
      <c r="BJ231" s="18" t="s">
        <v>88</v>
      </c>
      <c r="BK231" s="146">
        <f>ROUND(I231*H231,2)</f>
        <v>0</v>
      </c>
      <c r="BL231" s="18" t="s">
        <v>318</v>
      </c>
      <c r="BM231" s="145" t="s">
        <v>1155</v>
      </c>
    </row>
    <row r="232" spans="2:65" s="1" customFormat="1" ht="19.5" x14ac:dyDescent="0.2">
      <c r="B232" s="34"/>
      <c r="D232" s="152" t="s">
        <v>668</v>
      </c>
      <c r="F232" s="182" t="s">
        <v>10464</v>
      </c>
      <c r="I232" s="149"/>
      <c r="L232" s="34"/>
      <c r="M232" s="150"/>
      <c r="T232" s="55"/>
      <c r="AT232" s="18" t="s">
        <v>668</v>
      </c>
      <c r="AU232" s="18" t="s">
        <v>90</v>
      </c>
    </row>
    <row r="233" spans="2:65" s="1" customFormat="1" ht="24.2" customHeight="1" x14ac:dyDescent="0.2">
      <c r="B233" s="34"/>
      <c r="C233" s="134" t="s">
        <v>776</v>
      </c>
      <c r="D233" s="134" t="s">
        <v>313</v>
      </c>
      <c r="E233" s="135" t="s">
        <v>10465</v>
      </c>
      <c r="F233" s="136" t="s">
        <v>10466</v>
      </c>
      <c r="G233" s="137" t="s">
        <v>2033</v>
      </c>
      <c r="H233" s="138">
        <v>1</v>
      </c>
      <c r="I233" s="139"/>
      <c r="J233" s="140">
        <f>ROUND(I233*H233,2)</f>
        <v>0</v>
      </c>
      <c r="K233" s="136" t="s">
        <v>43</v>
      </c>
      <c r="L233" s="34"/>
      <c r="M233" s="141" t="s">
        <v>43</v>
      </c>
      <c r="N233" s="142" t="s">
        <v>52</v>
      </c>
      <c r="P233" s="143">
        <f>O233*H233</f>
        <v>0</v>
      </c>
      <c r="Q233" s="143">
        <v>0</v>
      </c>
      <c r="R233" s="143">
        <f>Q233*H233</f>
        <v>0</v>
      </c>
      <c r="S233" s="143">
        <v>0</v>
      </c>
      <c r="T233" s="144">
        <f>S233*H233</f>
        <v>0</v>
      </c>
      <c r="AR233" s="145" t="s">
        <v>318</v>
      </c>
      <c r="AT233" s="145" t="s">
        <v>313</v>
      </c>
      <c r="AU233" s="145" t="s">
        <v>90</v>
      </c>
      <c r="AY233" s="18" t="s">
        <v>311</v>
      </c>
      <c r="BE233" s="146">
        <f>IF(N233="základní",J233,0)</f>
        <v>0</v>
      </c>
      <c r="BF233" s="146">
        <f>IF(N233="snížená",J233,0)</f>
        <v>0</v>
      </c>
      <c r="BG233" s="146">
        <f>IF(N233="zákl. přenesená",J233,0)</f>
        <v>0</v>
      </c>
      <c r="BH233" s="146">
        <f>IF(N233="sníž. přenesená",J233,0)</f>
        <v>0</v>
      </c>
      <c r="BI233" s="146">
        <f>IF(N233="nulová",J233,0)</f>
        <v>0</v>
      </c>
      <c r="BJ233" s="18" t="s">
        <v>88</v>
      </c>
      <c r="BK233" s="146">
        <f>ROUND(I233*H233,2)</f>
        <v>0</v>
      </c>
      <c r="BL233" s="18" t="s">
        <v>318</v>
      </c>
      <c r="BM233" s="145" t="s">
        <v>1168</v>
      </c>
    </row>
    <row r="234" spans="2:65" s="1" customFormat="1" ht="19.5" x14ac:dyDescent="0.2">
      <c r="B234" s="34"/>
      <c r="D234" s="152" t="s">
        <v>668</v>
      </c>
      <c r="F234" s="182" t="s">
        <v>10467</v>
      </c>
      <c r="I234" s="149"/>
      <c r="L234" s="34"/>
      <c r="M234" s="150"/>
      <c r="T234" s="55"/>
      <c r="AT234" s="18" t="s">
        <v>668</v>
      </c>
      <c r="AU234" s="18" t="s">
        <v>90</v>
      </c>
    </row>
    <row r="235" spans="2:65" s="1" customFormat="1" ht="24.2" customHeight="1" x14ac:dyDescent="0.2">
      <c r="B235" s="34"/>
      <c r="C235" s="134" t="s">
        <v>785</v>
      </c>
      <c r="D235" s="134" t="s">
        <v>313</v>
      </c>
      <c r="E235" s="135" t="s">
        <v>10366</v>
      </c>
      <c r="F235" s="136" t="s">
        <v>10367</v>
      </c>
      <c r="G235" s="137" t="s">
        <v>2033</v>
      </c>
      <c r="H235" s="138">
        <v>1</v>
      </c>
      <c r="I235" s="139"/>
      <c r="J235" s="140">
        <f>ROUND(I235*H235,2)</f>
        <v>0</v>
      </c>
      <c r="K235" s="136" t="s">
        <v>43</v>
      </c>
      <c r="L235" s="34"/>
      <c r="M235" s="141" t="s">
        <v>43</v>
      </c>
      <c r="N235" s="142" t="s">
        <v>52</v>
      </c>
      <c r="P235" s="143">
        <f>O235*H235</f>
        <v>0</v>
      </c>
      <c r="Q235" s="143">
        <v>0</v>
      </c>
      <c r="R235" s="143">
        <f>Q235*H235</f>
        <v>0</v>
      </c>
      <c r="S235" s="143">
        <v>0</v>
      </c>
      <c r="T235" s="144">
        <f>S235*H235</f>
        <v>0</v>
      </c>
      <c r="AR235" s="145" t="s">
        <v>318</v>
      </c>
      <c r="AT235" s="145" t="s">
        <v>313</v>
      </c>
      <c r="AU235" s="145" t="s">
        <v>90</v>
      </c>
      <c r="AY235" s="18" t="s">
        <v>311</v>
      </c>
      <c r="BE235" s="146">
        <f>IF(N235="základní",J235,0)</f>
        <v>0</v>
      </c>
      <c r="BF235" s="146">
        <f>IF(N235="snížená",J235,0)</f>
        <v>0</v>
      </c>
      <c r="BG235" s="146">
        <f>IF(N235="zákl. přenesená",J235,0)</f>
        <v>0</v>
      </c>
      <c r="BH235" s="146">
        <f>IF(N235="sníž. přenesená",J235,0)</f>
        <v>0</v>
      </c>
      <c r="BI235" s="146">
        <f>IF(N235="nulová",J235,0)</f>
        <v>0</v>
      </c>
      <c r="BJ235" s="18" t="s">
        <v>88</v>
      </c>
      <c r="BK235" s="146">
        <f>ROUND(I235*H235,2)</f>
        <v>0</v>
      </c>
      <c r="BL235" s="18" t="s">
        <v>318</v>
      </c>
      <c r="BM235" s="145" t="s">
        <v>1179</v>
      </c>
    </row>
    <row r="236" spans="2:65" s="1" customFormat="1" ht="19.5" x14ac:dyDescent="0.2">
      <c r="B236" s="34"/>
      <c r="D236" s="152" t="s">
        <v>668</v>
      </c>
      <c r="F236" s="182" t="s">
        <v>10468</v>
      </c>
      <c r="I236" s="149"/>
      <c r="L236" s="34"/>
      <c r="M236" s="150"/>
      <c r="T236" s="55"/>
      <c r="AT236" s="18" t="s">
        <v>668</v>
      </c>
      <c r="AU236" s="18" t="s">
        <v>90</v>
      </c>
    </row>
    <row r="237" spans="2:65" s="1" customFormat="1" ht="24.2" customHeight="1" x14ac:dyDescent="0.2">
      <c r="B237" s="34"/>
      <c r="C237" s="134" t="s">
        <v>791</v>
      </c>
      <c r="D237" s="134" t="s">
        <v>313</v>
      </c>
      <c r="E237" s="135" t="s">
        <v>10371</v>
      </c>
      <c r="F237" s="136" t="s">
        <v>10372</v>
      </c>
      <c r="G237" s="137" t="s">
        <v>2033</v>
      </c>
      <c r="H237" s="138">
        <v>1</v>
      </c>
      <c r="I237" s="139"/>
      <c r="J237" s="140">
        <f>ROUND(I237*H237,2)</f>
        <v>0</v>
      </c>
      <c r="K237" s="136" t="s">
        <v>43</v>
      </c>
      <c r="L237" s="34"/>
      <c r="M237" s="141" t="s">
        <v>43</v>
      </c>
      <c r="N237" s="142" t="s">
        <v>52</v>
      </c>
      <c r="P237" s="143">
        <f>O237*H237</f>
        <v>0</v>
      </c>
      <c r="Q237" s="143">
        <v>0</v>
      </c>
      <c r="R237" s="143">
        <f>Q237*H237</f>
        <v>0</v>
      </c>
      <c r="S237" s="143">
        <v>0</v>
      </c>
      <c r="T237" s="144">
        <f>S237*H237</f>
        <v>0</v>
      </c>
      <c r="AR237" s="145" t="s">
        <v>318</v>
      </c>
      <c r="AT237" s="145" t="s">
        <v>313</v>
      </c>
      <c r="AU237" s="145" t="s">
        <v>90</v>
      </c>
      <c r="AY237" s="18" t="s">
        <v>311</v>
      </c>
      <c r="BE237" s="146">
        <f>IF(N237="základní",J237,0)</f>
        <v>0</v>
      </c>
      <c r="BF237" s="146">
        <f>IF(N237="snížená",J237,0)</f>
        <v>0</v>
      </c>
      <c r="BG237" s="146">
        <f>IF(N237="zákl. přenesená",J237,0)</f>
        <v>0</v>
      </c>
      <c r="BH237" s="146">
        <f>IF(N237="sníž. přenesená",J237,0)</f>
        <v>0</v>
      </c>
      <c r="BI237" s="146">
        <f>IF(N237="nulová",J237,0)</f>
        <v>0</v>
      </c>
      <c r="BJ237" s="18" t="s">
        <v>88</v>
      </c>
      <c r="BK237" s="146">
        <f>ROUND(I237*H237,2)</f>
        <v>0</v>
      </c>
      <c r="BL237" s="18" t="s">
        <v>318</v>
      </c>
      <c r="BM237" s="145" t="s">
        <v>1194</v>
      </c>
    </row>
    <row r="238" spans="2:65" s="1" customFormat="1" ht="19.5" x14ac:dyDescent="0.2">
      <c r="B238" s="34"/>
      <c r="D238" s="152" t="s">
        <v>668</v>
      </c>
      <c r="F238" s="182" t="s">
        <v>9330</v>
      </c>
      <c r="I238" s="149"/>
      <c r="L238" s="34"/>
      <c r="M238" s="150"/>
      <c r="T238" s="55"/>
      <c r="AT238" s="18" t="s">
        <v>668</v>
      </c>
      <c r="AU238" s="18" t="s">
        <v>90</v>
      </c>
    </row>
    <row r="239" spans="2:65" s="1" customFormat="1" ht="33" customHeight="1" x14ac:dyDescent="0.2">
      <c r="B239" s="34"/>
      <c r="C239" s="134" t="s">
        <v>795</v>
      </c>
      <c r="D239" s="134" t="s">
        <v>313</v>
      </c>
      <c r="E239" s="135" t="s">
        <v>10443</v>
      </c>
      <c r="F239" s="136" t="s">
        <v>10444</v>
      </c>
      <c r="G239" s="137" t="s">
        <v>2033</v>
      </c>
      <c r="H239" s="138">
        <v>1</v>
      </c>
      <c r="I239" s="139"/>
      <c r="J239" s="140">
        <f>ROUND(I239*H239,2)</f>
        <v>0</v>
      </c>
      <c r="K239" s="136" t="s">
        <v>43</v>
      </c>
      <c r="L239" s="34"/>
      <c r="M239" s="141" t="s">
        <v>43</v>
      </c>
      <c r="N239" s="142" t="s">
        <v>52</v>
      </c>
      <c r="P239" s="143">
        <f>O239*H239</f>
        <v>0</v>
      </c>
      <c r="Q239" s="143">
        <v>0</v>
      </c>
      <c r="R239" s="143">
        <f>Q239*H239</f>
        <v>0</v>
      </c>
      <c r="S239" s="143">
        <v>0</v>
      </c>
      <c r="T239" s="144">
        <f>S239*H239</f>
        <v>0</v>
      </c>
      <c r="AR239" s="145" t="s">
        <v>318</v>
      </c>
      <c r="AT239" s="145" t="s">
        <v>313</v>
      </c>
      <c r="AU239" s="145" t="s">
        <v>90</v>
      </c>
      <c r="AY239" s="18" t="s">
        <v>311</v>
      </c>
      <c r="BE239" s="146">
        <f>IF(N239="základní",J239,0)</f>
        <v>0</v>
      </c>
      <c r="BF239" s="146">
        <f>IF(N239="snížená",J239,0)</f>
        <v>0</v>
      </c>
      <c r="BG239" s="146">
        <f>IF(N239="zákl. přenesená",J239,0)</f>
        <v>0</v>
      </c>
      <c r="BH239" s="146">
        <f>IF(N239="sníž. přenesená",J239,0)</f>
        <v>0</v>
      </c>
      <c r="BI239" s="146">
        <f>IF(N239="nulová",J239,0)</f>
        <v>0</v>
      </c>
      <c r="BJ239" s="18" t="s">
        <v>88</v>
      </c>
      <c r="BK239" s="146">
        <f>ROUND(I239*H239,2)</f>
        <v>0</v>
      </c>
      <c r="BL239" s="18" t="s">
        <v>318</v>
      </c>
      <c r="BM239" s="145" t="s">
        <v>1208</v>
      </c>
    </row>
    <row r="240" spans="2:65" s="1" customFormat="1" ht="19.5" x14ac:dyDescent="0.2">
      <c r="B240" s="34"/>
      <c r="D240" s="152" t="s">
        <v>668</v>
      </c>
      <c r="F240" s="182" t="s">
        <v>10469</v>
      </c>
      <c r="I240" s="149"/>
      <c r="L240" s="34"/>
      <c r="M240" s="150"/>
      <c r="T240" s="55"/>
      <c r="AT240" s="18" t="s">
        <v>668</v>
      </c>
      <c r="AU240" s="18" t="s">
        <v>90</v>
      </c>
    </row>
    <row r="241" spans="2:65" s="1" customFormat="1" ht="24.2" customHeight="1" x14ac:dyDescent="0.2">
      <c r="B241" s="34"/>
      <c r="C241" s="134" t="s">
        <v>800</v>
      </c>
      <c r="D241" s="134" t="s">
        <v>313</v>
      </c>
      <c r="E241" s="135" t="s">
        <v>10362</v>
      </c>
      <c r="F241" s="136" t="s">
        <v>10363</v>
      </c>
      <c r="G241" s="137" t="s">
        <v>2033</v>
      </c>
      <c r="H241" s="138">
        <v>1</v>
      </c>
      <c r="I241" s="139"/>
      <c r="J241" s="140">
        <f>ROUND(I241*H241,2)</f>
        <v>0</v>
      </c>
      <c r="K241" s="136" t="s">
        <v>43</v>
      </c>
      <c r="L241" s="34"/>
      <c r="M241" s="141" t="s">
        <v>43</v>
      </c>
      <c r="N241" s="142" t="s">
        <v>52</v>
      </c>
      <c r="P241" s="143">
        <f>O241*H241</f>
        <v>0</v>
      </c>
      <c r="Q241" s="143">
        <v>0</v>
      </c>
      <c r="R241" s="143">
        <f>Q241*H241</f>
        <v>0</v>
      </c>
      <c r="S241" s="143">
        <v>0</v>
      </c>
      <c r="T241" s="144">
        <f>S241*H241</f>
        <v>0</v>
      </c>
      <c r="AR241" s="145" t="s">
        <v>318</v>
      </c>
      <c r="AT241" s="145" t="s">
        <v>313</v>
      </c>
      <c r="AU241" s="145" t="s">
        <v>90</v>
      </c>
      <c r="AY241" s="18" t="s">
        <v>311</v>
      </c>
      <c r="BE241" s="146">
        <f>IF(N241="základní",J241,0)</f>
        <v>0</v>
      </c>
      <c r="BF241" s="146">
        <f>IF(N241="snížená",J241,0)</f>
        <v>0</v>
      </c>
      <c r="BG241" s="146">
        <f>IF(N241="zákl. přenesená",J241,0)</f>
        <v>0</v>
      </c>
      <c r="BH241" s="146">
        <f>IF(N241="sníž. přenesená",J241,0)</f>
        <v>0</v>
      </c>
      <c r="BI241" s="146">
        <f>IF(N241="nulová",J241,0)</f>
        <v>0</v>
      </c>
      <c r="BJ241" s="18" t="s">
        <v>88</v>
      </c>
      <c r="BK241" s="146">
        <f>ROUND(I241*H241,2)</f>
        <v>0</v>
      </c>
      <c r="BL241" s="18" t="s">
        <v>318</v>
      </c>
      <c r="BM241" s="145" t="s">
        <v>1223</v>
      </c>
    </row>
    <row r="242" spans="2:65" s="1" customFormat="1" ht="19.5" x14ac:dyDescent="0.2">
      <c r="B242" s="34"/>
      <c r="D242" s="152" t="s">
        <v>668</v>
      </c>
      <c r="F242" s="182" t="s">
        <v>10470</v>
      </c>
      <c r="I242" s="149"/>
      <c r="L242" s="34"/>
      <c r="M242" s="150"/>
      <c r="T242" s="55"/>
      <c r="AT242" s="18" t="s">
        <v>668</v>
      </c>
      <c r="AU242" s="18" t="s">
        <v>90</v>
      </c>
    </row>
    <row r="243" spans="2:65" s="1" customFormat="1" ht="24.2" customHeight="1" x14ac:dyDescent="0.2">
      <c r="B243" s="34"/>
      <c r="C243" s="134" t="s">
        <v>804</v>
      </c>
      <c r="D243" s="134" t="s">
        <v>313</v>
      </c>
      <c r="E243" s="135" t="s">
        <v>10366</v>
      </c>
      <c r="F243" s="136" t="s">
        <v>10367</v>
      </c>
      <c r="G243" s="137" t="s">
        <v>2033</v>
      </c>
      <c r="H243" s="138">
        <v>1</v>
      </c>
      <c r="I243" s="139"/>
      <c r="J243" s="140">
        <f>ROUND(I243*H243,2)</f>
        <v>0</v>
      </c>
      <c r="K243" s="136" t="s">
        <v>43</v>
      </c>
      <c r="L243" s="34"/>
      <c r="M243" s="141" t="s">
        <v>43</v>
      </c>
      <c r="N243" s="142" t="s">
        <v>52</v>
      </c>
      <c r="P243" s="143">
        <f>O243*H243</f>
        <v>0</v>
      </c>
      <c r="Q243" s="143">
        <v>0</v>
      </c>
      <c r="R243" s="143">
        <f>Q243*H243</f>
        <v>0</v>
      </c>
      <c r="S243" s="143">
        <v>0</v>
      </c>
      <c r="T243" s="144">
        <f>S243*H243</f>
        <v>0</v>
      </c>
      <c r="AR243" s="145" t="s">
        <v>318</v>
      </c>
      <c r="AT243" s="145" t="s">
        <v>313</v>
      </c>
      <c r="AU243" s="145" t="s">
        <v>90</v>
      </c>
      <c r="AY243" s="18" t="s">
        <v>311</v>
      </c>
      <c r="BE243" s="146">
        <f>IF(N243="základní",J243,0)</f>
        <v>0</v>
      </c>
      <c r="BF243" s="146">
        <f>IF(N243="snížená",J243,0)</f>
        <v>0</v>
      </c>
      <c r="BG243" s="146">
        <f>IF(N243="zákl. přenesená",J243,0)</f>
        <v>0</v>
      </c>
      <c r="BH243" s="146">
        <f>IF(N243="sníž. přenesená",J243,0)</f>
        <v>0</v>
      </c>
      <c r="BI243" s="146">
        <f>IF(N243="nulová",J243,0)</f>
        <v>0</v>
      </c>
      <c r="BJ243" s="18" t="s">
        <v>88</v>
      </c>
      <c r="BK243" s="146">
        <f>ROUND(I243*H243,2)</f>
        <v>0</v>
      </c>
      <c r="BL243" s="18" t="s">
        <v>318</v>
      </c>
      <c r="BM243" s="145" t="s">
        <v>1236</v>
      </c>
    </row>
    <row r="244" spans="2:65" s="1" customFormat="1" ht="19.5" x14ac:dyDescent="0.2">
      <c r="B244" s="34"/>
      <c r="D244" s="152" t="s">
        <v>668</v>
      </c>
      <c r="F244" s="182" t="s">
        <v>10471</v>
      </c>
      <c r="I244" s="149"/>
      <c r="L244" s="34"/>
      <c r="M244" s="150"/>
      <c r="T244" s="55"/>
      <c r="AT244" s="18" t="s">
        <v>668</v>
      </c>
      <c r="AU244" s="18" t="s">
        <v>90</v>
      </c>
    </row>
    <row r="245" spans="2:65" s="1" customFormat="1" ht="24.2" customHeight="1" x14ac:dyDescent="0.2">
      <c r="B245" s="34"/>
      <c r="C245" s="134" t="s">
        <v>809</v>
      </c>
      <c r="D245" s="134" t="s">
        <v>313</v>
      </c>
      <c r="E245" s="135" t="s">
        <v>10366</v>
      </c>
      <c r="F245" s="136" t="s">
        <v>10367</v>
      </c>
      <c r="G245" s="137" t="s">
        <v>2033</v>
      </c>
      <c r="H245" s="138">
        <v>1</v>
      </c>
      <c r="I245" s="139"/>
      <c r="J245" s="140">
        <f>ROUND(I245*H245,2)</f>
        <v>0</v>
      </c>
      <c r="K245" s="136" t="s">
        <v>43</v>
      </c>
      <c r="L245" s="34"/>
      <c r="M245" s="141" t="s">
        <v>43</v>
      </c>
      <c r="N245" s="142" t="s">
        <v>52</v>
      </c>
      <c r="P245" s="143">
        <f>O245*H245</f>
        <v>0</v>
      </c>
      <c r="Q245" s="143">
        <v>0</v>
      </c>
      <c r="R245" s="143">
        <f>Q245*H245</f>
        <v>0</v>
      </c>
      <c r="S245" s="143">
        <v>0</v>
      </c>
      <c r="T245" s="144">
        <f>S245*H245</f>
        <v>0</v>
      </c>
      <c r="AR245" s="145" t="s">
        <v>318</v>
      </c>
      <c r="AT245" s="145" t="s">
        <v>313</v>
      </c>
      <c r="AU245" s="145" t="s">
        <v>90</v>
      </c>
      <c r="AY245" s="18" t="s">
        <v>311</v>
      </c>
      <c r="BE245" s="146">
        <f>IF(N245="základní",J245,0)</f>
        <v>0</v>
      </c>
      <c r="BF245" s="146">
        <f>IF(N245="snížená",J245,0)</f>
        <v>0</v>
      </c>
      <c r="BG245" s="146">
        <f>IF(N245="zákl. přenesená",J245,0)</f>
        <v>0</v>
      </c>
      <c r="BH245" s="146">
        <f>IF(N245="sníž. přenesená",J245,0)</f>
        <v>0</v>
      </c>
      <c r="BI245" s="146">
        <f>IF(N245="nulová",J245,0)</f>
        <v>0</v>
      </c>
      <c r="BJ245" s="18" t="s">
        <v>88</v>
      </c>
      <c r="BK245" s="146">
        <f>ROUND(I245*H245,2)</f>
        <v>0</v>
      </c>
      <c r="BL245" s="18" t="s">
        <v>318</v>
      </c>
      <c r="BM245" s="145" t="s">
        <v>1250</v>
      </c>
    </row>
    <row r="246" spans="2:65" s="1" customFormat="1" ht="19.5" x14ac:dyDescent="0.2">
      <c r="B246" s="34"/>
      <c r="D246" s="152" t="s">
        <v>668</v>
      </c>
      <c r="F246" s="182" t="s">
        <v>10472</v>
      </c>
      <c r="I246" s="149"/>
      <c r="L246" s="34"/>
      <c r="M246" s="150"/>
      <c r="T246" s="55"/>
      <c r="AT246" s="18" t="s">
        <v>668</v>
      </c>
      <c r="AU246" s="18" t="s">
        <v>90</v>
      </c>
    </row>
    <row r="247" spans="2:65" s="1" customFormat="1" ht="16.5" customHeight="1" x14ac:dyDescent="0.2">
      <c r="B247" s="34"/>
      <c r="C247" s="134" t="s">
        <v>814</v>
      </c>
      <c r="D247" s="134" t="s">
        <v>313</v>
      </c>
      <c r="E247" s="135" t="s">
        <v>10473</v>
      </c>
      <c r="F247" s="136" t="s">
        <v>10474</v>
      </c>
      <c r="G247" s="137" t="s">
        <v>2033</v>
      </c>
      <c r="H247" s="138">
        <v>34</v>
      </c>
      <c r="I247" s="139"/>
      <c r="J247" s="140">
        <f>ROUND(I247*H247,2)</f>
        <v>0</v>
      </c>
      <c r="K247" s="136" t="s">
        <v>43</v>
      </c>
      <c r="L247" s="34"/>
      <c r="M247" s="141" t="s">
        <v>43</v>
      </c>
      <c r="N247" s="142" t="s">
        <v>52</v>
      </c>
      <c r="P247" s="143">
        <f>O247*H247</f>
        <v>0</v>
      </c>
      <c r="Q247" s="143">
        <v>0</v>
      </c>
      <c r="R247" s="143">
        <f>Q247*H247</f>
        <v>0</v>
      </c>
      <c r="S247" s="143">
        <v>0</v>
      </c>
      <c r="T247" s="144">
        <f>S247*H247</f>
        <v>0</v>
      </c>
      <c r="AR247" s="145" t="s">
        <v>318</v>
      </c>
      <c r="AT247" s="145" t="s">
        <v>313</v>
      </c>
      <c r="AU247" s="145" t="s">
        <v>90</v>
      </c>
      <c r="AY247" s="18" t="s">
        <v>311</v>
      </c>
      <c r="BE247" s="146">
        <f>IF(N247="základní",J247,0)</f>
        <v>0</v>
      </c>
      <c r="BF247" s="146">
        <f>IF(N247="snížená",J247,0)</f>
        <v>0</v>
      </c>
      <c r="BG247" s="146">
        <f>IF(N247="zákl. přenesená",J247,0)</f>
        <v>0</v>
      </c>
      <c r="BH247" s="146">
        <f>IF(N247="sníž. přenesená",J247,0)</f>
        <v>0</v>
      </c>
      <c r="BI247" s="146">
        <f>IF(N247="nulová",J247,0)</f>
        <v>0</v>
      </c>
      <c r="BJ247" s="18" t="s">
        <v>88</v>
      </c>
      <c r="BK247" s="146">
        <f>ROUND(I247*H247,2)</f>
        <v>0</v>
      </c>
      <c r="BL247" s="18" t="s">
        <v>318</v>
      </c>
      <c r="BM247" s="145" t="s">
        <v>1262</v>
      </c>
    </row>
    <row r="248" spans="2:65" s="1" customFormat="1" ht="19.5" x14ac:dyDescent="0.2">
      <c r="B248" s="34"/>
      <c r="D248" s="152" t="s">
        <v>668</v>
      </c>
      <c r="F248" s="182" t="s">
        <v>10475</v>
      </c>
      <c r="I248" s="149"/>
      <c r="L248" s="34"/>
      <c r="M248" s="150"/>
      <c r="T248" s="55"/>
      <c r="AT248" s="18" t="s">
        <v>668</v>
      </c>
      <c r="AU248" s="18" t="s">
        <v>90</v>
      </c>
    </row>
    <row r="249" spans="2:65" s="11" customFormat="1" ht="25.9" customHeight="1" x14ac:dyDescent="0.2">
      <c r="B249" s="122"/>
      <c r="D249" s="123" t="s">
        <v>80</v>
      </c>
      <c r="E249" s="124" t="s">
        <v>7364</v>
      </c>
      <c r="F249" s="124" t="s">
        <v>10476</v>
      </c>
      <c r="I249" s="125"/>
      <c r="J249" s="126">
        <f>BK249</f>
        <v>0</v>
      </c>
      <c r="L249" s="122"/>
      <c r="M249" s="127"/>
      <c r="P249" s="128">
        <f>P250</f>
        <v>0</v>
      </c>
      <c r="R249" s="128">
        <f>R250</f>
        <v>0</v>
      </c>
      <c r="T249" s="129">
        <f>T250</f>
        <v>0</v>
      </c>
      <c r="AR249" s="123" t="s">
        <v>88</v>
      </c>
      <c r="AT249" s="130" t="s">
        <v>80</v>
      </c>
      <c r="AU249" s="130" t="s">
        <v>81</v>
      </c>
      <c r="AY249" s="123" t="s">
        <v>311</v>
      </c>
      <c r="BK249" s="131">
        <f>BK250</f>
        <v>0</v>
      </c>
    </row>
    <row r="250" spans="2:65" s="11" customFormat="1" ht="22.9" customHeight="1" x14ac:dyDescent="0.2">
      <c r="B250" s="122"/>
      <c r="D250" s="123" t="s">
        <v>80</v>
      </c>
      <c r="E250" s="132" t="s">
        <v>7382</v>
      </c>
      <c r="F250" s="132" t="s">
        <v>10477</v>
      </c>
      <c r="I250" s="125"/>
      <c r="J250" s="133">
        <f>BK250</f>
        <v>0</v>
      </c>
      <c r="L250" s="122"/>
      <c r="M250" s="127"/>
      <c r="P250" s="128">
        <f>SUM(P251:P252)</f>
        <v>0</v>
      </c>
      <c r="R250" s="128">
        <f>SUM(R251:R252)</f>
        <v>0</v>
      </c>
      <c r="T250" s="129">
        <f>SUM(T251:T252)</f>
        <v>0</v>
      </c>
      <c r="AR250" s="123" t="s">
        <v>88</v>
      </c>
      <c r="AT250" s="130" t="s">
        <v>80</v>
      </c>
      <c r="AU250" s="130" t="s">
        <v>88</v>
      </c>
      <c r="AY250" s="123" t="s">
        <v>311</v>
      </c>
      <c r="BK250" s="131">
        <f>SUM(BK251:BK252)</f>
        <v>0</v>
      </c>
    </row>
    <row r="251" spans="2:65" s="1" customFormat="1" ht="16.5" customHeight="1" x14ac:dyDescent="0.2">
      <c r="B251" s="34"/>
      <c r="C251" s="134" t="s">
        <v>820</v>
      </c>
      <c r="D251" s="134" t="s">
        <v>313</v>
      </c>
      <c r="E251" s="135" t="s">
        <v>10478</v>
      </c>
      <c r="F251" s="136" t="s">
        <v>10479</v>
      </c>
      <c r="G251" s="137" t="s">
        <v>2033</v>
      </c>
      <c r="H251" s="138">
        <v>1</v>
      </c>
      <c r="I251" s="139"/>
      <c r="J251" s="140">
        <f>ROUND(I251*H251,2)</f>
        <v>0</v>
      </c>
      <c r="K251" s="136" t="s">
        <v>43</v>
      </c>
      <c r="L251" s="34"/>
      <c r="M251" s="141" t="s">
        <v>43</v>
      </c>
      <c r="N251" s="142" t="s">
        <v>52</v>
      </c>
      <c r="P251" s="143">
        <f>O251*H251</f>
        <v>0</v>
      </c>
      <c r="Q251" s="143">
        <v>0</v>
      </c>
      <c r="R251" s="143">
        <f>Q251*H251</f>
        <v>0</v>
      </c>
      <c r="S251" s="143">
        <v>0</v>
      </c>
      <c r="T251" s="144">
        <f>S251*H251</f>
        <v>0</v>
      </c>
      <c r="AR251" s="145" t="s">
        <v>318</v>
      </c>
      <c r="AT251" s="145" t="s">
        <v>313</v>
      </c>
      <c r="AU251" s="145" t="s">
        <v>90</v>
      </c>
      <c r="AY251" s="18" t="s">
        <v>311</v>
      </c>
      <c r="BE251" s="146">
        <f>IF(N251="základní",J251,0)</f>
        <v>0</v>
      </c>
      <c r="BF251" s="146">
        <f>IF(N251="snížená",J251,0)</f>
        <v>0</v>
      </c>
      <c r="BG251" s="146">
        <f>IF(N251="zákl. přenesená",J251,0)</f>
        <v>0</v>
      </c>
      <c r="BH251" s="146">
        <f>IF(N251="sníž. přenesená",J251,0)</f>
        <v>0</v>
      </c>
      <c r="BI251" s="146">
        <f>IF(N251="nulová",J251,0)</f>
        <v>0</v>
      </c>
      <c r="BJ251" s="18" t="s">
        <v>88</v>
      </c>
      <c r="BK251" s="146">
        <f>ROUND(I251*H251,2)</f>
        <v>0</v>
      </c>
      <c r="BL251" s="18" t="s">
        <v>318</v>
      </c>
      <c r="BM251" s="145" t="s">
        <v>1272</v>
      </c>
    </row>
    <row r="252" spans="2:65" s="1" customFormat="1" ht="29.25" x14ac:dyDescent="0.2">
      <c r="B252" s="34"/>
      <c r="D252" s="152" t="s">
        <v>668</v>
      </c>
      <c r="F252" s="182" t="s">
        <v>10480</v>
      </c>
      <c r="I252" s="149"/>
      <c r="L252" s="34"/>
      <c r="M252" s="150"/>
      <c r="T252" s="55"/>
      <c r="AT252" s="18" t="s">
        <v>668</v>
      </c>
      <c r="AU252" s="18" t="s">
        <v>90</v>
      </c>
    </row>
    <row r="253" spans="2:65" s="11" customFormat="1" ht="25.9" customHeight="1" x14ac:dyDescent="0.2">
      <c r="B253" s="122"/>
      <c r="D253" s="123" t="s">
        <v>80</v>
      </c>
      <c r="E253" s="124" t="s">
        <v>7398</v>
      </c>
      <c r="F253" s="124" t="s">
        <v>10481</v>
      </c>
      <c r="I253" s="125"/>
      <c r="J253" s="126">
        <f>BK253</f>
        <v>0</v>
      </c>
      <c r="L253" s="122"/>
      <c r="M253" s="127"/>
      <c r="P253" s="128">
        <f>P254</f>
        <v>0</v>
      </c>
      <c r="R253" s="128">
        <f>R254</f>
        <v>0</v>
      </c>
      <c r="T253" s="129">
        <f>T254</f>
        <v>0</v>
      </c>
      <c r="AR253" s="123" t="s">
        <v>88</v>
      </c>
      <c r="AT253" s="130" t="s">
        <v>80</v>
      </c>
      <c r="AU253" s="130" t="s">
        <v>81</v>
      </c>
      <c r="AY253" s="123" t="s">
        <v>311</v>
      </c>
      <c r="BK253" s="131">
        <f>BK254</f>
        <v>0</v>
      </c>
    </row>
    <row r="254" spans="2:65" s="11" customFormat="1" ht="22.9" customHeight="1" x14ac:dyDescent="0.2">
      <c r="B254" s="122"/>
      <c r="D254" s="123" t="s">
        <v>80</v>
      </c>
      <c r="E254" s="132" t="s">
        <v>7404</v>
      </c>
      <c r="F254" s="132" t="s">
        <v>7346</v>
      </c>
      <c r="I254" s="125"/>
      <c r="J254" s="133">
        <f>BK254</f>
        <v>0</v>
      </c>
      <c r="L254" s="122"/>
      <c r="M254" s="127"/>
      <c r="P254" s="128">
        <f>SUM(P255:P274)</f>
        <v>0</v>
      </c>
      <c r="R254" s="128">
        <f>SUM(R255:R274)</f>
        <v>0</v>
      </c>
      <c r="T254" s="129">
        <f>SUM(T255:T274)</f>
        <v>0</v>
      </c>
      <c r="AR254" s="123" t="s">
        <v>88</v>
      </c>
      <c r="AT254" s="130" t="s">
        <v>80</v>
      </c>
      <c r="AU254" s="130" t="s">
        <v>88</v>
      </c>
      <c r="AY254" s="123" t="s">
        <v>311</v>
      </c>
      <c r="BK254" s="131">
        <f>SUM(BK255:BK274)</f>
        <v>0</v>
      </c>
    </row>
    <row r="255" spans="2:65" s="1" customFormat="1" ht="16.5" customHeight="1" x14ac:dyDescent="0.2">
      <c r="B255" s="34"/>
      <c r="C255" s="134" t="s">
        <v>824</v>
      </c>
      <c r="D255" s="134" t="s">
        <v>313</v>
      </c>
      <c r="E255" s="135" t="s">
        <v>10482</v>
      </c>
      <c r="F255" s="136" t="s">
        <v>10483</v>
      </c>
      <c r="G255" s="137" t="s">
        <v>2033</v>
      </c>
      <c r="H255" s="138">
        <v>1</v>
      </c>
      <c r="I255" s="139"/>
      <c r="J255" s="140">
        <f>ROUND(I255*H255,2)</f>
        <v>0</v>
      </c>
      <c r="K255" s="136" t="s">
        <v>43</v>
      </c>
      <c r="L255" s="34"/>
      <c r="M255" s="141" t="s">
        <v>43</v>
      </c>
      <c r="N255" s="142" t="s">
        <v>52</v>
      </c>
      <c r="P255" s="143">
        <f>O255*H255</f>
        <v>0</v>
      </c>
      <c r="Q255" s="143">
        <v>0</v>
      </c>
      <c r="R255" s="143">
        <f>Q255*H255</f>
        <v>0</v>
      </c>
      <c r="S255" s="143">
        <v>0</v>
      </c>
      <c r="T255" s="144">
        <f>S255*H255</f>
        <v>0</v>
      </c>
      <c r="AR255" s="145" t="s">
        <v>318</v>
      </c>
      <c r="AT255" s="145" t="s">
        <v>313</v>
      </c>
      <c r="AU255" s="145" t="s">
        <v>90</v>
      </c>
      <c r="AY255" s="18" t="s">
        <v>311</v>
      </c>
      <c r="BE255" s="146">
        <f>IF(N255="základní",J255,0)</f>
        <v>0</v>
      </c>
      <c r="BF255" s="146">
        <f>IF(N255="snížená",J255,0)</f>
        <v>0</v>
      </c>
      <c r="BG255" s="146">
        <f>IF(N255="zákl. přenesená",J255,0)</f>
        <v>0</v>
      </c>
      <c r="BH255" s="146">
        <f>IF(N255="sníž. přenesená",J255,0)</f>
        <v>0</v>
      </c>
      <c r="BI255" s="146">
        <f>IF(N255="nulová",J255,0)</f>
        <v>0</v>
      </c>
      <c r="BJ255" s="18" t="s">
        <v>88</v>
      </c>
      <c r="BK255" s="146">
        <f>ROUND(I255*H255,2)</f>
        <v>0</v>
      </c>
      <c r="BL255" s="18" t="s">
        <v>318</v>
      </c>
      <c r="BM255" s="145" t="s">
        <v>1281</v>
      </c>
    </row>
    <row r="256" spans="2:65" s="1" customFormat="1" ht="39" x14ac:dyDescent="0.2">
      <c r="B256" s="34"/>
      <c r="D256" s="152" t="s">
        <v>668</v>
      </c>
      <c r="F256" s="182" t="s">
        <v>10484</v>
      </c>
      <c r="I256" s="149"/>
      <c r="L256" s="34"/>
      <c r="M256" s="150"/>
      <c r="T256" s="55"/>
      <c r="AT256" s="18" t="s">
        <v>668</v>
      </c>
      <c r="AU256" s="18" t="s">
        <v>90</v>
      </c>
    </row>
    <row r="257" spans="2:65" s="1" customFormat="1" ht="33" customHeight="1" x14ac:dyDescent="0.2">
      <c r="B257" s="34"/>
      <c r="C257" s="134" t="s">
        <v>830</v>
      </c>
      <c r="D257" s="134" t="s">
        <v>313</v>
      </c>
      <c r="E257" s="135" t="s">
        <v>10485</v>
      </c>
      <c r="F257" s="136" t="s">
        <v>10486</v>
      </c>
      <c r="G257" s="137" t="s">
        <v>2033</v>
      </c>
      <c r="H257" s="138">
        <v>1</v>
      </c>
      <c r="I257" s="139"/>
      <c r="J257" s="140">
        <f>ROUND(I257*H257,2)</f>
        <v>0</v>
      </c>
      <c r="K257" s="136" t="s">
        <v>43</v>
      </c>
      <c r="L257" s="34"/>
      <c r="M257" s="141" t="s">
        <v>43</v>
      </c>
      <c r="N257" s="142" t="s">
        <v>52</v>
      </c>
      <c r="P257" s="143">
        <f>O257*H257</f>
        <v>0</v>
      </c>
      <c r="Q257" s="143">
        <v>0</v>
      </c>
      <c r="R257" s="143">
        <f>Q257*H257</f>
        <v>0</v>
      </c>
      <c r="S257" s="143">
        <v>0</v>
      </c>
      <c r="T257" s="144">
        <f>S257*H257</f>
        <v>0</v>
      </c>
      <c r="AR257" s="145" t="s">
        <v>318</v>
      </c>
      <c r="AT257" s="145" t="s">
        <v>313</v>
      </c>
      <c r="AU257" s="145" t="s">
        <v>90</v>
      </c>
      <c r="AY257" s="18" t="s">
        <v>311</v>
      </c>
      <c r="BE257" s="146">
        <f>IF(N257="základní",J257,0)</f>
        <v>0</v>
      </c>
      <c r="BF257" s="146">
        <f>IF(N257="snížená",J257,0)</f>
        <v>0</v>
      </c>
      <c r="BG257" s="146">
        <f>IF(N257="zákl. přenesená",J257,0)</f>
        <v>0</v>
      </c>
      <c r="BH257" s="146">
        <f>IF(N257="sníž. přenesená",J257,0)</f>
        <v>0</v>
      </c>
      <c r="BI257" s="146">
        <f>IF(N257="nulová",J257,0)</f>
        <v>0</v>
      </c>
      <c r="BJ257" s="18" t="s">
        <v>88</v>
      </c>
      <c r="BK257" s="146">
        <f>ROUND(I257*H257,2)</f>
        <v>0</v>
      </c>
      <c r="BL257" s="18" t="s">
        <v>318</v>
      </c>
      <c r="BM257" s="145" t="s">
        <v>1291</v>
      </c>
    </row>
    <row r="258" spans="2:65" s="1" customFormat="1" ht="19.5" x14ac:dyDescent="0.2">
      <c r="B258" s="34"/>
      <c r="D258" s="152" t="s">
        <v>668</v>
      </c>
      <c r="F258" s="182" t="s">
        <v>10487</v>
      </c>
      <c r="I258" s="149"/>
      <c r="L258" s="34"/>
      <c r="M258" s="150"/>
      <c r="T258" s="55"/>
      <c r="AT258" s="18" t="s">
        <v>668</v>
      </c>
      <c r="AU258" s="18" t="s">
        <v>90</v>
      </c>
    </row>
    <row r="259" spans="2:65" s="1" customFormat="1" ht="16.5" customHeight="1" x14ac:dyDescent="0.2">
      <c r="B259" s="34"/>
      <c r="C259" s="134" t="s">
        <v>836</v>
      </c>
      <c r="D259" s="134" t="s">
        <v>313</v>
      </c>
      <c r="E259" s="135" t="s">
        <v>10488</v>
      </c>
      <c r="F259" s="136" t="s">
        <v>10483</v>
      </c>
      <c r="G259" s="137" t="s">
        <v>2033</v>
      </c>
      <c r="H259" s="138">
        <v>1</v>
      </c>
      <c r="I259" s="139"/>
      <c r="J259" s="140">
        <f>ROUND(I259*H259,2)</f>
        <v>0</v>
      </c>
      <c r="K259" s="136" t="s">
        <v>43</v>
      </c>
      <c r="L259" s="34"/>
      <c r="M259" s="141" t="s">
        <v>43</v>
      </c>
      <c r="N259" s="142" t="s">
        <v>52</v>
      </c>
      <c r="P259" s="143">
        <f>O259*H259</f>
        <v>0</v>
      </c>
      <c r="Q259" s="143">
        <v>0</v>
      </c>
      <c r="R259" s="143">
        <f>Q259*H259</f>
        <v>0</v>
      </c>
      <c r="S259" s="143">
        <v>0</v>
      </c>
      <c r="T259" s="144">
        <f>S259*H259</f>
        <v>0</v>
      </c>
      <c r="AR259" s="145" t="s">
        <v>318</v>
      </c>
      <c r="AT259" s="145" t="s">
        <v>313</v>
      </c>
      <c r="AU259" s="145" t="s">
        <v>90</v>
      </c>
      <c r="AY259" s="18" t="s">
        <v>311</v>
      </c>
      <c r="BE259" s="146">
        <f>IF(N259="základní",J259,0)</f>
        <v>0</v>
      </c>
      <c r="BF259" s="146">
        <f>IF(N259="snížená",J259,0)</f>
        <v>0</v>
      </c>
      <c r="BG259" s="146">
        <f>IF(N259="zákl. přenesená",J259,0)</f>
        <v>0</v>
      </c>
      <c r="BH259" s="146">
        <f>IF(N259="sníž. přenesená",J259,0)</f>
        <v>0</v>
      </c>
      <c r="BI259" s="146">
        <f>IF(N259="nulová",J259,0)</f>
        <v>0</v>
      </c>
      <c r="BJ259" s="18" t="s">
        <v>88</v>
      </c>
      <c r="BK259" s="146">
        <f>ROUND(I259*H259,2)</f>
        <v>0</v>
      </c>
      <c r="BL259" s="18" t="s">
        <v>318</v>
      </c>
      <c r="BM259" s="145" t="s">
        <v>1303</v>
      </c>
    </row>
    <row r="260" spans="2:65" s="1" customFormat="1" ht="39" x14ac:dyDescent="0.2">
      <c r="B260" s="34"/>
      <c r="D260" s="152" t="s">
        <v>668</v>
      </c>
      <c r="F260" s="182" t="s">
        <v>10489</v>
      </c>
      <c r="I260" s="149"/>
      <c r="L260" s="34"/>
      <c r="M260" s="150"/>
      <c r="T260" s="55"/>
      <c r="AT260" s="18" t="s">
        <v>668</v>
      </c>
      <c r="AU260" s="18" t="s">
        <v>90</v>
      </c>
    </row>
    <row r="261" spans="2:65" s="1" customFormat="1" ht="33" customHeight="1" x14ac:dyDescent="0.2">
      <c r="B261" s="34"/>
      <c r="C261" s="134" t="s">
        <v>842</v>
      </c>
      <c r="D261" s="134" t="s">
        <v>313</v>
      </c>
      <c r="E261" s="135" t="s">
        <v>10490</v>
      </c>
      <c r="F261" s="136" t="s">
        <v>10491</v>
      </c>
      <c r="G261" s="137" t="s">
        <v>2033</v>
      </c>
      <c r="H261" s="138">
        <v>1</v>
      </c>
      <c r="I261" s="139"/>
      <c r="J261" s="140">
        <f>ROUND(I261*H261,2)</f>
        <v>0</v>
      </c>
      <c r="K261" s="136" t="s">
        <v>43</v>
      </c>
      <c r="L261" s="34"/>
      <c r="M261" s="141" t="s">
        <v>43</v>
      </c>
      <c r="N261" s="142" t="s">
        <v>52</v>
      </c>
      <c r="P261" s="143">
        <f>O261*H261</f>
        <v>0</v>
      </c>
      <c r="Q261" s="143">
        <v>0</v>
      </c>
      <c r="R261" s="143">
        <f>Q261*H261</f>
        <v>0</v>
      </c>
      <c r="S261" s="143">
        <v>0</v>
      </c>
      <c r="T261" s="144">
        <f>S261*H261</f>
        <v>0</v>
      </c>
      <c r="AR261" s="145" t="s">
        <v>318</v>
      </c>
      <c r="AT261" s="145" t="s">
        <v>313</v>
      </c>
      <c r="AU261" s="145" t="s">
        <v>90</v>
      </c>
      <c r="AY261" s="18" t="s">
        <v>311</v>
      </c>
      <c r="BE261" s="146">
        <f>IF(N261="základní",J261,0)</f>
        <v>0</v>
      </c>
      <c r="BF261" s="146">
        <f>IF(N261="snížená",J261,0)</f>
        <v>0</v>
      </c>
      <c r="BG261" s="146">
        <f>IF(N261="zákl. přenesená",J261,0)</f>
        <v>0</v>
      </c>
      <c r="BH261" s="146">
        <f>IF(N261="sníž. přenesená",J261,0)</f>
        <v>0</v>
      </c>
      <c r="BI261" s="146">
        <f>IF(N261="nulová",J261,0)</f>
        <v>0</v>
      </c>
      <c r="BJ261" s="18" t="s">
        <v>88</v>
      </c>
      <c r="BK261" s="146">
        <f>ROUND(I261*H261,2)</f>
        <v>0</v>
      </c>
      <c r="BL261" s="18" t="s">
        <v>318</v>
      </c>
      <c r="BM261" s="145" t="s">
        <v>1312</v>
      </c>
    </row>
    <row r="262" spans="2:65" s="1" customFormat="1" ht="19.5" x14ac:dyDescent="0.2">
      <c r="B262" s="34"/>
      <c r="D262" s="152" t="s">
        <v>668</v>
      </c>
      <c r="F262" s="182" t="s">
        <v>10492</v>
      </c>
      <c r="I262" s="149"/>
      <c r="L262" s="34"/>
      <c r="M262" s="150"/>
      <c r="T262" s="55"/>
      <c r="AT262" s="18" t="s">
        <v>668</v>
      </c>
      <c r="AU262" s="18" t="s">
        <v>90</v>
      </c>
    </row>
    <row r="263" spans="2:65" s="1" customFormat="1" ht="16.5" customHeight="1" x14ac:dyDescent="0.2">
      <c r="B263" s="34"/>
      <c r="C263" s="134" t="s">
        <v>847</v>
      </c>
      <c r="D263" s="134" t="s">
        <v>313</v>
      </c>
      <c r="E263" s="135" t="s">
        <v>10493</v>
      </c>
      <c r="F263" s="136" t="s">
        <v>10483</v>
      </c>
      <c r="G263" s="137" t="s">
        <v>2033</v>
      </c>
      <c r="H263" s="138">
        <v>1</v>
      </c>
      <c r="I263" s="139"/>
      <c r="J263" s="140">
        <f>ROUND(I263*H263,2)</f>
        <v>0</v>
      </c>
      <c r="K263" s="136" t="s">
        <v>43</v>
      </c>
      <c r="L263" s="34"/>
      <c r="M263" s="141" t="s">
        <v>43</v>
      </c>
      <c r="N263" s="142" t="s">
        <v>52</v>
      </c>
      <c r="P263" s="143">
        <f>O263*H263</f>
        <v>0</v>
      </c>
      <c r="Q263" s="143">
        <v>0</v>
      </c>
      <c r="R263" s="143">
        <f>Q263*H263</f>
        <v>0</v>
      </c>
      <c r="S263" s="143">
        <v>0</v>
      </c>
      <c r="T263" s="144">
        <f>S263*H263</f>
        <v>0</v>
      </c>
      <c r="AR263" s="145" t="s">
        <v>318</v>
      </c>
      <c r="AT263" s="145" t="s">
        <v>313</v>
      </c>
      <c r="AU263" s="145" t="s">
        <v>90</v>
      </c>
      <c r="AY263" s="18" t="s">
        <v>311</v>
      </c>
      <c r="BE263" s="146">
        <f>IF(N263="základní",J263,0)</f>
        <v>0</v>
      </c>
      <c r="BF263" s="146">
        <f>IF(N263="snížená",J263,0)</f>
        <v>0</v>
      </c>
      <c r="BG263" s="146">
        <f>IF(N263="zákl. přenesená",J263,0)</f>
        <v>0</v>
      </c>
      <c r="BH263" s="146">
        <f>IF(N263="sníž. přenesená",J263,0)</f>
        <v>0</v>
      </c>
      <c r="BI263" s="146">
        <f>IF(N263="nulová",J263,0)</f>
        <v>0</v>
      </c>
      <c r="BJ263" s="18" t="s">
        <v>88</v>
      </c>
      <c r="BK263" s="146">
        <f>ROUND(I263*H263,2)</f>
        <v>0</v>
      </c>
      <c r="BL263" s="18" t="s">
        <v>318</v>
      </c>
      <c r="BM263" s="145" t="s">
        <v>1322</v>
      </c>
    </row>
    <row r="264" spans="2:65" s="1" customFormat="1" ht="39" x14ac:dyDescent="0.2">
      <c r="B264" s="34"/>
      <c r="D264" s="152" t="s">
        <v>668</v>
      </c>
      <c r="F264" s="182" t="s">
        <v>10494</v>
      </c>
      <c r="I264" s="149"/>
      <c r="L264" s="34"/>
      <c r="M264" s="150"/>
      <c r="T264" s="55"/>
      <c r="AT264" s="18" t="s">
        <v>668</v>
      </c>
      <c r="AU264" s="18" t="s">
        <v>90</v>
      </c>
    </row>
    <row r="265" spans="2:65" s="1" customFormat="1" ht="33" customHeight="1" x14ac:dyDescent="0.2">
      <c r="B265" s="34"/>
      <c r="C265" s="134" t="s">
        <v>857</v>
      </c>
      <c r="D265" s="134" t="s">
        <v>313</v>
      </c>
      <c r="E265" s="135" t="s">
        <v>10495</v>
      </c>
      <c r="F265" s="136" t="s">
        <v>10496</v>
      </c>
      <c r="G265" s="137" t="s">
        <v>2033</v>
      </c>
      <c r="H265" s="138">
        <v>1</v>
      </c>
      <c r="I265" s="139"/>
      <c r="J265" s="140">
        <f>ROUND(I265*H265,2)</f>
        <v>0</v>
      </c>
      <c r="K265" s="136" t="s">
        <v>43</v>
      </c>
      <c r="L265" s="34"/>
      <c r="M265" s="141" t="s">
        <v>43</v>
      </c>
      <c r="N265" s="142" t="s">
        <v>52</v>
      </c>
      <c r="P265" s="143">
        <f>O265*H265</f>
        <v>0</v>
      </c>
      <c r="Q265" s="143">
        <v>0</v>
      </c>
      <c r="R265" s="143">
        <f>Q265*H265</f>
        <v>0</v>
      </c>
      <c r="S265" s="143">
        <v>0</v>
      </c>
      <c r="T265" s="144">
        <f>S265*H265</f>
        <v>0</v>
      </c>
      <c r="AR265" s="145" t="s">
        <v>318</v>
      </c>
      <c r="AT265" s="145" t="s">
        <v>313</v>
      </c>
      <c r="AU265" s="145" t="s">
        <v>90</v>
      </c>
      <c r="AY265" s="18" t="s">
        <v>311</v>
      </c>
      <c r="BE265" s="146">
        <f>IF(N265="základní",J265,0)</f>
        <v>0</v>
      </c>
      <c r="BF265" s="146">
        <f>IF(N265="snížená",J265,0)</f>
        <v>0</v>
      </c>
      <c r="BG265" s="146">
        <f>IF(N265="zákl. přenesená",J265,0)</f>
        <v>0</v>
      </c>
      <c r="BH265" s="146">
        <f>IF(N265="sníž. přenesená",J265,0)</f>
        <v>0</v>
      </c>
      <c r="BI265" s="146">
        <f>IF(N265="nulová",J265,0)</f>
        <v>0</v>
      </c>
      <c r="BJ265" s="18" t="s">
        <v>88</v>
      </c>
      <c r="BK265" s="146">
        <f>ROUND(I265*H265,2)</f>
        <v>0</v>
      </c>
      <c r="BL265" s="18" t="s">
        <v>318</v>
      </c>
      <c r="BM265" s="145" t="s">
        <v>1334</v>
      </c>
    </row>
    <row r="266" spans="2:65" s="1" customFormat="1" ht="19.5" x14ac:dyDescent="0.2">
      <c r="B266" s="34"/>
      <c r="D266" s="152" t="s">
        <v>668</v>
      </c>
      <c r="F266" s="182" t="s">
        <v>10497</v>
      </c>
      <c r="I266" s="149"/>
      <c r="L266" s="34"/>
      <c r="M266" s="150"/>
      <c r="T266" s="55"/>
      <c r="AT266" s="18" t="s">
        <v>668</v>
      </c>
      <c r="AU266" s="18" t="s">
        <v>90</v>
      </c>
    </row>
    <row r="267" spans="2:65" s="1" customFormat="1" ht="24.2" customHeight="1" x14ac:dyDescent="0.2">
      <c r="B267" s="34"/>
      <c r="C267" s="134" t="s">
        <v>863</v>
      </c>
      <c r="D267" s="134" t="s">
        <v>313</v>
      </c>
      <c r="E267" s="135" t="s">
        <v>10498</v>
      </c>
      <c r="F267" s="136" t="s">
        <v>10499</v>
      </c>
      <c r="G267" s="137" t="s">
        <v>2109</v>
      </c>
      <c r="H267" s="138">
        <v>3</v>
      </c>
      <c r="I267" s="139"/>
      <c r="J267" s="140">
        <f>ROUND(I267*H267,2)</f>
        <v>0</v>
      </c>
      <c r="K267" s="136" t="s">
        <v>43</v>
      </c>
      <c r="L267" s="34"/>
      <c r="M267" s="141" t="s">
        <v>43</v>
      </c>
      <c r="N267" s="142" t="s">
        <v>52</v>
      </c>
      <c r="P267" s="143">
        <f>O267*H267</f>
        <v>0</v>
      </c>
      <c r="Q267" s="143">
        <v>0</v>
      </c>
      <c r="R267" s="143">
        <f>Q267*H267</f>
        <v>0</v>
      </c>
      <c r="S267" s="143">
        <v>0</v>
      </c>
      <c r="T267" s="144">
        <f>S267*H267</f>
        <v>0</v>
      </c>
      <c r="AR267" s="145" t="s">
        <v>318</v>
      </c>
      <c r="AT267" s="145" t="s">
        <v>313</v>
      </c>
      <c r="AU267" s="145" t="s">
        <v>90</v>
      </c>
      <c r="AY267" s="18" t="s">
        <v>311</v>
      </c>
      <c r="BE267" s="146">
        <f>IF(N267="základní",J267,0)</f>
        <v>0</v>
      </c>
      <c r="BF267" s="146">
        <f>IF(N267="snížená",J267,0)</f>
        <v>0</v>
      </c>
      <c r="BG267" s="146">
        <f>IF(N267="zákl. přenesená",J267,0)</f>
        <v>0</v>
      </c>
      <c r="BH267" s="146">
        <f>IF(N267="sníž. přenesená",J267,0)</f>
        <v>0</v>
      </c>
      <c r="BI267" s="146">
        <f>IF(N267="nulová",J267,0)</f>
        <v>0</v>
      </c>
      <c r="BJ267" s="18" t="s">
        <v>88</v>
      </c>
      <c r="BK267" s="146">
        <f>ROUND(I267*H267,2)</f>
        <v>0</v>
      </c>
      <c r="BL267" s="18" t="s">
        <v>318</v>
      </c>
      <c r="BM267" s="145" t="s">
        <v>1346</v>
      </c>
    </row>
    <row r="268" spans="2:65" s="1" customFormat="1" ht="19.5" x14ac:dyDescent="0.2">
      <c r="B268" s="34"/>
      <c r="D268" s="152" t="s">
        <v>668</v>
      </c>
      <c r="F268" s="182" t="s">
        <v>10500</v>
      </c>
      <c r="I268" s="149"/>
      <c r="L268" s="34"/>
      <c r="M268" s="150"/>
      <c r="T268" s="55"/>
      <c r="AT268" s="18" t="s">
        <v>668</v>
      </c>
      <c r="AU268" s="18" t="s">
        <v>90</v>
      </c>
    </row>
    <row r="269" spans="2:65" s="1" customFormat="1" ht="16.5" customHeight="1" x14ac:dyDescent="0.2">
      <c r="B269" s="34"/>
      <c r="C269" s="134" t="s">
        <v>870</v>
      </c>
      <c r="D269" s="134" t="s">
        <v>313</v>
      </c>
      <c r="E269" s="135" t="s">
        <v>10501</v>
      </c>
      <c r="F269" s="136" t="s">
        <v>10502</v>
      </c>
      <c r="G269" s="137" t="s">
        <v>2109</v>
      </c>
      <c r="H269" s="138">
        <v>1</v>
      </c>
      <c r="I269" s="139"/>
      <c r="J269" s="140">
        <f>ROUND(I269*H269,2)</f>
        <v>0</v>
      </c>
      <c r="K269" s="136" t="s">
        <v>43</v>
      </c>
      <c r="L269" s="34"/>
      <c r="M269" s="141" t="s">
        <v>43</v>
      </c>
      <c r="N269" s="142" t="s">
        <v>52</v>
      </c>
      <c r="P269" s="143">
        <f>O269*H269</f>
        <v>0</v>
      </c>
      <c r="Q269" s="143">
        <v>0</v>
      </c>
      <c r="R269" s="143">
        <f>Q269*H269</f>
        <v>0</v>
      </c>
      <c r="S269" s="143">
        <v>0</v>
      </c>
      <c r="T269" s="144">
        <f>S269*H269</f>
        <v>0</v>
      </c>
      <c r="AR269" s="145" t="s">
        <v>318</v>
      </c>
      <c r="AT269" s="145" t="s">
        <v>313</v>
      </c>
      <c r="AU269" s="145" t="s">
        <v>90</v>
      </c>
      <c r="AY269" s="18" t="s">
        <v>311</v>
      </c>
      <c r="BE269" s="146">
        <f>IF(N269="základní",J269,0)</f>
        <v>0</v>
      </c>
      <c r="BF269" s="146">
        <f>IF(N269="snížená",J269,0)</f>
        <v>0</v>
      </c>
      <c r="BG269" s="146">
        <f>IF(N269="zákl. přenesená",J269,0)</f>
        <v>0</v>
      </c>
      <c r="BH269" s="146">
        <f>IF(N269="sníž. přenesená",J269,0)</f>
        <v>0</v>
      </c>
      <c r="BI269" s="146">
        <f>IF(N269="nulová",J269,0)</f>
        <v>0</v>
      </c>
      <c r="BJ269" s="18" t="s">
        <v>88</v>
      </c>
      <c r="BK269" s="146">
        <f>ROUND(I269*H269,2)</f>
        <v>0</v>
      </c>
      <c r="BL269" s="18" t="s">
        <v>318</v>
      </c>
      <c r="BM269" s="145" t="s">
        <v>1359</v>
      </c>
    </row>
    <row r="270" spans="2:65" s="1" customFormat="1" ht="19.5" x14ac:dyDescent="0.2">
      <c r="B270" s="34"/>
      <c r="D270" s="152" t="s">
        <v>668</v>
      </c>
      <c r="F270" s="182" t="s">
        <v>10503</v>
      </c>
      <c r="I270" s="149"/>
      <c r="L270" s="34"/>
      <c r="M270" s="150"/>
      <c r="T270" s="55"/>
      <c r="AT270" s="18" t="s">
        <v>668</v>
      </c>
      <c r="AU270" s="18" t="s">
        <v>90</v>
      </c>
    </row>
    <row r="271" spans="2:65" s="1" customFormat="1" ht="33" customHeight="1" x14ac:dyDescent="0.2">
      <c r="B271" s="34"/>
      <c r="C271" s="134" t="s">
        <v>875</v>
      </c>
      <c r="D271" s="134" t="s">
        <v>313</v>
      </c>
      <c r="E271" s="135" t="s">
        <v>10504</v>
      </c>
      <c r="F271" s="136" t="s">
        <v>10505</v>
      </c>
      <c r="G271" s="137" t="s">
        <v>2109</v>
      </c>
      <c r="H271" s="138">
        <v>1</v>
      </c>
      <c r="I271" s="139"/>
      <c r="J271" s="140">
        <f>ROUND(I271*H271,2)</f>
        <v>0</v>
      </c>
      <c r="K271" s="136" t="s">
        <v>43</v>
      </c>
      <c r="L271" s="34"/>
      <c r="M271" s="141" t="s">
        <v>43</v>
      </c>
      <c r="N271" s="142" t="s">
        <v>52</v>
      </c>
      <c r="P271" s="143">
        <f>O271*H271</f>
        <v>0</v>
      </c>
      <c r="Q271" s="143">
        <v>0</v>
      </c>
      <c r="R271" s="143">
        <f>Q271*H271</f>
        <v>0</v>
      </c>
      <c r="S271" s="143">
        <v>0</v>
      </c>
      <c r="T271" s="144">
        <f>S271*H271</f>
        <v>0</v>
      </c>
      <c r="AR271" s="145" t="s">
        <v>318</v>
      </c>
      <c r="AT271" s="145" t="s">
        <v>313</v>
      </c>
      <c r="AU271" s="145" t="s">
        <v>90</v>
      </c>
      <c r="AY271" s="18" t="s">
        <v>311</v>
      </c>
      <c r="BE271" s="146">
        <f>IF(N271="základní",J271,0)</f>
        <v>0</v>
      </c>
      <c r="BF271" s="146">
        <f>IF(N271="snížená",J271,0)</f>
        <v>0</v>
      </c>
      <c r="BG271" s="146">
        <f>IF(N271="zákl. přenesená",J271,0)</f>
        <v>0</v>
      </c>
      <c r="BH271" s="146">
        <f>IF(N271="sníž. přenesená",J271,0)</f>
        <v>0</v>
      </c>
      <c r="BI271" s="146">
        <f>IF(N271="nulová",J271,0)</f>
        <v>0</v>
      </c>
      <c r="BJ271" s="18" t="s">
        <v>88</v>
      </c>
      <c r="BK271" s="146">
        <f>ROUND(I271*H271,2)</f>
        <v>0</v>
      </c>
      <c r="BL271" s="18" t="s">
        <v>318</v>
      </c>
      <c r="BM271" s="145" t="s">
        <v>1371</v>
      </c>
    </row>
    <row r="272" spans="2:65" s="1" customFormat="1" ht="19.5" x14ac:dyDescent="0.2">
      <c r="B272" s="34"/>
      <c r="D272" s="152" t="s">
        <v>668</v>
      </c>
      <c r="F272" s="182" t="s">
        <v>10506</v>
      </c>
      <c r="I272" s="149"/>
      <c r="L272" s="34"/>
      <c r="M272" s="150"/>
      <c r="T272" s="55"/>
      <c r="AT272" s="18" t="s">
        <v>668</v>
      </c>
      <c r="AU272" s="18" t="s">
        <v>90</v>
      </c>
    </row>
    <row r="273" spans="2:65" s="1" customFormat="1" ht="33" customHeight="1" x14ac:dyDescent="0.2">
      <c r="B273" s="34"/>
      <c r="C273" s="134" t="s">
        <v>880</v>
      </c>
      <c r="D273" s="134" t="s">
        <v>313</v>
      </c>
      <c r="E273" s="135" t="s">
        <v>10507</v>
      </c>
      <c r="F273" s="136" t="s">
        <v>10508</v>
      </c>
      <c r="G273" s="137" t="s">
        <v>2109</v>
      </c>
      <c r="H273" s="138">
        <v>1</v>
      </c>
      <c r="I273" s="139"/>
      <c r="J273" s="140">
        <f>ROUND(I273*H273,2)</f>
        <v>0</v>
      </c>
      <c r="K273" s="136" t="s">
        <v>43</v>
      </c>
      <c r="L273" s="34"/>
      <c r="M273" s="141" t="s">
        <v>43</v>
      </c>
      <c r="N273" s="142" t="s">
        <v>52</v>
      </c>
      <c r="P273" s="143">
        <f>O273*H273</f>
        <v>0</v>
      </c>
      <c r="Q273" s="143">
        <v>0</v>
      </c>
      <c r="R273" s="143">
        <f>Q273*H273</f>
        <v>0</v>
      </c>
      <c r="S273" s="143">
        <v>0</v>
      </c>
      <c r="T273" s="144">
        <f>S273*H273</f>
        <v>0</v>
      </c>
      <c r="AR273" s="145" t="s">
        <v>318</v>
      </c>
      <c r="AT273" s="145" t="s">
        <v>313</v>
      </c>
      <c r="AU273" s="145" t="s">
        <v>90</v>
      </c>
      <c r="AY273" s="18" t="s">
        <v>311</v>
      </c>
      <c r="BE273" s="146">
        <f>IF(N273="základní",J273,0)</f>
        <v>0</v>
      </c>
      <c r="BF273" s="146">
        <f>IF(N273="snížená",J273,0)</f>
        <v>0</v>
      </c>
      <c r="BG273" s="146">
        <f>IF(N273="zákl. přenesená",J273,0)</f>
        <v>0</v>
      </c>
      <c r="BH273" s="146">
        <f>IF(N273="sníž. přenesená",J273,0)</f>
        <v>0</v>
      </c>
      <c r="BI273" s="146">
        <f>IF(N273="nulová",J273,0)</f>
        <v>0</v>
      </c>
      <c r="BJ273" s="18" t="s">
        <v>88</v>
      </c>
      <c r="BK273" s="146">
        <f>ROUND(I273*H273,2)</f>
        <v>0</v>
      </c>
      <c r="BL273" s="18" t="s">
        <v>318</v>
      </c>
      <c r="BM273" s="145" t="s">
        <v>1381</v>
      </c>
    </row>
    <row r="274" spans="2:65" s="1" customFormat="1" ht="19.5" x14ac:dyDescent="0.2">
      <c r="B274" s="34"/>
      <c r="D274" s="152" t="s">
        <v>668</v>
      </c>
      <c r="F274" s="182" t="s">
        <v>10509</v>
      </c>
      <c r="I274" s="149"/>
      <c r="L274" s="34"/>
      <c r="M274" s="150"/>
      <c r="T274" s="55"/>
      <c r="AT274" s="18" t="s">
        <v>668</v>
      </c>
      <c r="AU274" s="18" t="s">
        <v>90</v>
      </c>
    </row>
    <row r="275" spans="2:65" s="11" customFormat="1" ht="25.9" customHeight="1" x14ac:dyDescent="0.2">
      <c r="B275" s="122"/>
      <c r="D275" s="123" t="s">
        <v>80</v>
      </c>
      <c r="E275" s="124" t="s">
        <v>7412</v>
      </c>
      <c r="F275" s="124" t="s">
        <v>10510</v>
      </c>
      <c r="I275" s="125"/>
      <c r="J275" s="126">
        <f>BK275</f>
        <v>0</v>
      </c>
      <c r="L275" s="122"/>
      <c r="M275" s="127"/>
      <c r="P275" s="128">
        <f>P276</f>
        <v>0</v>
      </c>
      <c r="R275" s="128">
        <f>R276</f>
        <v>0</v>
      </c>
      <c r="T275" s="129">
        <f>T276</f>
        <v>0</v>
      </c>
      <c r="AR275" s="123" t="s">
        <v>88</v>
      </c>
      <c r="AT275" s="130" t="s">
        <v>80</v>
      </c>
      <c r="AU275" s="130" t="s">
        <v>81</v>
      </c>
      <c r="AY275" s="123" t="s">
        <v>311</v>
      </c>
      <c r="BK275" s="131">
        <f>BK276</f>
        <v>0</v>
      </c>
    </row>
    <row r="276" spans="2:65" s="11" customFormat="1" ht="22.9" customHeight="1" x14ac:dyDescent="0.2">
      <c r="B276" s="122"/>
      <c r="D276" s="123" t="s">
        <v>80</v>
      </c>
      <c r="E276" s="132" t="s">
        <v>7955</v>
      </c>
      <c r="F276" s="132" t="s">
        <v>7365</v>
      </c>
      <c r="I276" s="125"/>
      <c r="J276" s="133">
        <f>BK276</f>
        <v>0</v>
      </c>
      <c r="L276" s="122"/>
      <c r="M276" s="127"/>
      <c r="P276" s="128">
        <f>SUM(P277:P294)</f>
        <v>0</v>
      </c>
      <c r="R276" s="128">
        <f>SUM(R277:R294)</f>
        <v>0</v>
      </c>
      <c r="T276" s="129">
        <f>SUM(T277:T294)</f>
        <v>0</v>
      </c>
      <c r="AR276" s="123" t="s">
        <v>88</v>
      </c>
      <c r="AT276" s="130" t="s">
        <v>80</v>
      </c>
      <c r="AU276" s="130" t="s">
        <v>88</v>
      </c>
      <c r="AY276" s="123" t="s">
        <v>311</v>
      </c>
      <c r="BK276" s="131">
        <f>SUM(BK277:BK294)</f>
        <v>0</v>
      </c>
    </row>
    <row r="277" spans="2:65" s="1" customFormat="1" ht="16.5" customHeight="1" x14ac:dyDescent="0.2">
      <c r="B277" s="34"/>
      <c r="C277" s="134" t="s">
        <v>888</v>
      </c>
      <c r="D277" s="134" t="s">
        <v>313</v>
      </c>
      <c r="E277" s="135" t="s">
        <v>10511</v>
      </c>
      <c r="F277" s="136" t="s">
        <v>10512</v>
      </c>
      <c r="G277" s="137" t="s">
        <v>379</v>
      </c>
      <c r="H277" s="138">
        <v>200</v>
      </c>
      <c r="I277" s="139"/>
      <c r="J277" s="140">
        <f t="shared" ref="J277:J294" si="0">ROUND(I277*H277,2)</f>
        <v>0</v>
      </c>
      <c r="K277" s="136" t="s">
        <v>43</v>
      </c>
      <c r="L277" s="34"/>
      <c r="M277" s="141" t="s">
        <v>43</v>
      </c>
      <c r="N277" s="142" t="s">
        <v>52</v>
      </c>
      <c r="P277" s="143">
        <f t="shared" ref="P277:P294" si="1">O277*H277</f>
        <v>0</v>
      </c>
      <c r="Q277" s="143">
        <v>0</v>
      </c>
      <c r="R277" s="143">
        <f t="shared" ref="R277:R294" si="2">Q277*H277</f>
        <v>0</v>
      </c>
      <c r="S277" s="143">
        <v>0</v>
      </c>
      <c r="T277" s="144">
        <f t="shared" ref="T277:T294" si="3">S277*H277</f>
        <v>0</v>
      </c>
      <c r="AR277" s="145" t="s">
        <v>318</v>
      </c>
      <c r="AT277" s="145" t="s">
        <v>313</v>
      </c>
      <c r="AU277" s="145" t="s">
        <v>90</v>
      </c>
      <c r="AY277" s="18" t="s">
        <v>311</v>
      </c>
      <c r="BE277" s="146">
        <f t="shared" ref="BE277:BE294" si="4">IF(N277="základní",J277,0)</f>
        <v>0</v>
      </c>
      <c r="BF277" s="146">
        <f t="shared" ref="BF277:BF294" si="5">IF(N277="snížená",J277,0)</f>
        <v>0</v>
      </c>
      <c r="BG277" s="146">
        <f t="shared" ref="BG277:BG294" si="6">IF(N277="zákl. přenesená",J277,0)</f>
        <v>0</v>
      </c>
      <c r="BH277" s="146">
        <f t="shared" ref="BH277:BH294" si="7">IF(N277="sníž. přenesená",J277,0)</f>
        <v>0</v>
      </c>
      <c r="BI277" s="146">
        <f t="shared" ref="BI277:BI294" si="8">IF(N277="nulová",J277,0)</f>
        <v>0</v>
      </c>
      <c r="BJ277" s="18" t="s">
        <v>88</v>
      </c>
      <c r="BK277" s="146">
        <f t="shared" ref="BK277:BK294" si="9">ROUND(I277*H277,2)</f>
        <v>0</v>
      </c>
      <c r="BL277" s="18" t="s">
        <v>318</v>
      </c>
      <c r="BM277" s="145" t="s">
        <v>1389</v>
      </c>
    </row>
    <row r="278" spans="2:65" s="1" customFormat="1" ht="16.5" customHeight="1" x14ac:dyDescent="0.2">
      <c r="B278" s="34"/>
      <c r="C278" s="134" t="s">
        <v>893</v>
      </c>
      <c r="D278" s="134" t="s">
        <v>313</v>
      </c>
      <c r="E278" s="135" t="s">
        <v>10513</v>
      </c>
      <c r="F278" s="136" t="s">
        <v>10514</v>
      </c>
      <c r="G278" s="137" t="s">
        <v>379</v>
      </c>
      <c r="H278" s="138">
        <v>6700</v>
      </c>
      <c r="I278" s="139"/>
      <c r="J278" s="140">
        <f t="shared" si="0"/>
        <v>0</v>
      </c>
      <c r="K278" s="136" t="s">
        <v>43</v>
      </c>
      <c r="L278" s="34"/>
      <c r="M278" s="141" t="s">
        <v>43</v>
      </c>
      <c r="N278" s="142" t="s">
        <v>52</v>
      </c>
      <c r="P278" s="143">
        <f t="shared" si="1"/>
        <v>0</v>
      </c>
      <c r="Q278" s="143">
        <v>0</v>
      </c>
      <c r="R278" s="143">
        <f t="shared" si="2"/>
        <v>0</v>
      </c>
      <c r="S278" s="143">
        <v>0</v>
      </c>
      <c r="T278" s="144">
        <f t="shared" si="3"/>
        <v>0</v>
      </c>
      <c r="AR278" s="145" t="s">
        <v>318</v>
      </c>
      <c r="AT278" s="145" t="s">
        <v>313</v>
      </c>
      <c r="AU278" s="145" t="s">
        <v>90</v>
      </c>
      <c r="AY278" s="18" t="s">
        <v>311</v>
      </c>
      <c r="BE278" s="146">
        <f t="shared" si="4"/>
        <v>0</v>
      </c>
      <c r="BF278" s="146">
        <f t="shared" si="5"/>
        <v>0</v>
      </c>
      <c r="BG278" s="146">
        <f t="shared" si="6"/>
        <v>0</v>
      </c>
      <c r="BH278" s="146">
        <f t="shared" si="7"/>
        <v>0</v>
      </c>
      <c r="BI278" s="146">
        <f t="shared" si="8"/>
        <v>0</v>
      </c>
      <c r="BJ278" s="18" t="s">
        <v>88</v>
      </c>
      <c r="BK278" s="146">
        <f t="shared" si="9"/>
        <v>0</v>
      </c>
      <c r="BL278" s="18" t="s">
        <v>318</v>
      </c>
      <c r="BM278" s="145" t="s">
        <v>1398</v>
      </c>
    </row>
    <row r="279" spans="2:65" s="1" customFormat="1" ht="16.5" customHeight="1" x14ac:dyDescent="0.2">
      <c r="B279" s="34"/>
      <c r="C279" s="134" t="s">
        <v>900</v>
      </c>
      <c r="D279" s="134" t="s">
        <v>313</v>
      </c>
      <c r="E279" s="135" t="s">
        <v>10515</v>
      </c>
      <c r="F279" s="136" t="s">
        <v>10516</v>
      </c>
      <c r="G279" s="137" t="s">
        <v>379</v>
      </c>
      <c r="H279" s="138">
        <v>3200</v>
      </c>
      <c r="I279" s="139"/>
      <c r="J279" s="140">
        <f t="shared" si="0"/>
        <v>0</v>
      </c>
      <c r="K279" s="136" t="s">
        <v>43</v>
      </c>
      <c r="L279" s="34"/>
      <c r="M279" s="141" t="s">
        <v>43</v>
      </c>
      <c r="N279" s="142" t="s">
        <v>52</v>
      </c>
      <c r="P279" s="143">
        <f t="shared" si="1"/>
        <v>0</v>
      </c>
      <c r="Q279" s="143">
        <v>0</v>
      </c>
      <c r="R279" s="143">
        <f t="shared" si="2"/>
        <v>0</v>
      </c>
      <c r="S279" s="143">
        <v>0</v>
      </c>
      <c r="T279" s="144">
        <f t="shared" si="3"/>
        <v>0</v>
      </c>
      <c r="AR279" s="145" t="s">
        <v>318</v>
      </c>
      <c r="AT279" s="145" t="s">
        <v>313</v>
      </c>
      <c r="AU279" s="145" t="s">
        <v>90</v>
      </c>
      <c r="AY279" s="18" t="s">
        <v>311</v>
      </c>
      <c r="BE279" s="146">
        <f t="shared" si="4"/>
        <v>0</v>
      </c>
      <c r="BF279" s="146">
        <f t="shared" si="5"/>
        <v>0</v>
      </c>
      <c r="BG279" s="146">
        <f t="shared" si="6"/>
        <v>0</v>
      </c>
      <c r="BH279" s="146">
        <f t="shared" si="7"/>
        <v>0</v>
      </c>
      <c r="BI279" s="146">
        <f t="shared" si="8"/>
        <v>0</v>
      </c>
      <c r="BJ279" s="18" t="s">
        <v>88</v>
      </c>
      <c r="BK279" s="146">
        <f t="shared" si="9"/>
        <v>0</v>
      </c>
      <c r="BL279" s="18" t="s">
        <v>318</v>
      </c>
      <c r="BM279" s="145" t="s">
        <v>1409</v>
      </c>
    </row>
    <row r="280" spans="2:65" s="1" customFormat="1" ht="16.5" customHeight="1" x14ac:dyDescent="0.2">
      <c r="B280" s="34"/>
      <c r="C280" s="134" t="s">
        <v>909</v>
      </c>
      <c r="D280" s="134" t="s">
        <v>313</v>
      </c>
      <c r="E280" s="135" t="s">
        <v>10517</v>
      </c>
      <c r="F280" s="136" t="s">
        <v>10518</v>
      </c>
      <c r="G280" s="137" t="s">
        <v>379</v>
      </c>
      <c r="H280" s="138">
        <v>440</v>
      </c>
      <c r="I280" s="139"/>
      <c r="J280" s="140">
        <f t="shared" si="0"/>
        <v>0</v>
      </c>
      <c r="K280" s="136" t="s">
        <v>43</v>
      </c>
      <c r="L280" s="34"/>
      <c r="M280" s="141" t="s">
        <v>43</v>
      </c>
      <c r="N280" s="142" t="s">
        <v>52</v>
      </c>
      <c r="P280" s="143">
        <f t="shared" si="1"/>
        <v>0</v>
      </c>
      <c r="Q280" s="143">
        <v>0</v>
      </c>
      <c r="R280" s="143">
        <f t="shared" si="2"/>
        <v>0</v>
      </c>
      <c r="S280" s="143">
        <v>0</v>
      </c>
      <c r="T280" s="144">
        <f t="shared" si="3"/>
        <v>0</v>
      </c>
      <c r="AR280" s="145" t="s">
        <v>318</v>
      </c>
      <c r="AT280" s="145" t="s">
        <v>313</v>
      </c>
      <c r="AU280" s="145" t="s">
        <v>90</v>
      </c>
      <c r="AY280" s="18" t="s">
        <v>311</v>
      </c>
      <c r="BE280" s="146">
        <f t="shared" si="4"/>
        <v>0</v>
      </c>
      <c r="BF280" s="146">
        <f t="shared" si="5"/>
        <v>0</v>
      </c>
      <c r="BG280" s="146">
        <f t="shared" si="6"/>
        <v>0</v>
      </c>
      <c r="BH280" s="146">
        <f t="shared" si="7"/>
        <v>0</v>
      </c>
      <c r="BI280" s="146">
        <f t="shared" si="8"/>
        <v>0</v>
      </c>
      <c r="BJ280" s="18" t="s">
        <v>88</v>
      </c>
      <c r="BK280" s="146">
        <f t="shared" si="9"/>
        <v>0</v>
      </c>
      <c r="BL280" s="18" t="s">
        <v>318</v>
      </c>
      <c r="BM280" s="145" t="s">
        <v>1427</v>
      </c>
    </row>
    <row r="281" spans="2:65" s="1" customFormat="1" ht="16.5" customHeight="1" x14ac:dyDescent="0.2">
      <c r="B281" s="34"/>
      <c r="C281" s="134" t="s">
        <v>915</v>
      </c>
      <c r="D281" s="134" t="s">
        <v>313</v>
      </c>
      <c r="E281" s="135" t="s">
        <v>10519</v>
      </c>
      <c r="F281" s="136" t="s">
        <v>10520</v>
      </c>
      <c r="G281" s="137" t="s">
        <v>379</v>
      </c>
      <c r="H281" s="138">
        <v>1900</v>
      </c>
      <c r="I281" s="139"/>
      <c r="J281" s="140">
        <f t="shared" si="0"/>
        <v>0</v>
      </c>
      <c r="K281" s="136" t="s">
        <v>43</v>
      </c>
      <c r="L281" s="34"/>
      <c r="M281" s="141" t="s">
        <v>43</v>
      </c>
      <c r="N281" s="142" t="s">
        <v>52</v>
      </c>
      <c r="P281" s="143">
        <f t="shared" si="1"/>
        <v>0</v>
      </c>
      <c r="Q281" s="143">
        <v>0</v>
      </c>
      <c r="R281" s="143">
        <f t="shared" si="2"/>
        <v>0</v>
      </c>
      <c r="S281" s="143">
        <v>0</v>
      </c>
      <c r="T281" s="144">
        <f t="shared" si="3"/>
        <v>0</v>
      </c>
      <c r="AR281" s="145" t="s">
        <v>318</v>
      </c>
      <c r="AT281" s="145" t="s">
        <v>313</v>
      </c>
      <c r="AU281" s="145" t="s">
        <v>90</v>
      </c>
      <c r="AY281" s="18" t="s">
        <v>311</v>
      </c>
      <c r="BE281" s="146">
        <f t="shared" si="4"/>
        <v>0</v>
      </c>
      <c r="BF281" s="146">
        <f t="shared" si="5"/>
        <v>0</v>
      </c>
      <c r="BG281" s="146">
        <f t="shared" si="6"/>
        <v>0</v>
      </c>
      <c r="BH281" s="146">
        <f t="shared" si="7"/>
        <v>0</v>
      </c>
      <c r="BI281" s="146">
        <f t="shared" si="8"/>
        <v>0</v>
      </c>
      <c r="BJ281" s="18" t="s">
        <v>88</v>
      </c>
      <c r="BK281" s="146">
        <f t="shared" si="9"/>
        <v>0</v>
      </c>
      <c r="BL281" s="18" t="s">
        <v>318</v>
      </c>
      <c r="BM281" s="145" t="s">
        <v>1439</v>
      </c>
    </row>
    <row r="282" spans="2:65" s="1" customFormat="1" ht="16.5" customHeight="1" x14ac:dyDescent="0.2">
      <c r="B282" s="34"/>
      <c r="C282" s="134" t="s">
        <v>920</v>
      </c>
      <c r="D282" s="134" t="s">
        <v>313</v>
      </c>
      <c r="E282" s="135" t="s">
        <v>10521</v>
      </c>
      <c r="F282" s="136" t="s">
        <v>10522</v>
      </c>
      <c r="G282" s="137" t="s">
        <v>379</v>
      </c>
      <c r="H282" s="138">
        <v>300</v>
      </c>
      <c r="I282" s="139"/>
      <c r="J282" s="140">
        <f t="shared" si="0"/>
        <v>0</v>
      </c>
      <c r="K282" s="136" t="s">
        <v>43</v>
      </c>
      <c r="L282" s="34"/>
      <c r="M282" s="141" t="s">
        <v>43</v>
      </c>
      <c r="N282" s="142" t="s">
        <v>52</v>
      </c>
      <c r="P282" s="143">
        <f t="shared" si="1"/>
        <v>0</v>
      </c>
      <c r="Q282" s="143">
        <v>0</v>
      </c>
      <c r="R282" s="143">
        <f t="shared" si="2"/>
        <v>0</v>
      </c>
      <c r="S282" s="143">
        <v>0</v>
      </c>
      <c r="T282" s="144">
        <f t="shared" si="3"/>
        <v>0</v>
      </c>
      <c r="AR282" s="145" t="s">
        <v>318</v>
      </c>
      <c r="AT282" s="145" t="s">
        <v>313</v>
      </c>
      <c r="AU282" s="145" t="s">
        <v>90</v>
      </c>
      <c r="AY282" s="18" t="s">
        <v>311</v>
      </c>
      <c r="BE282" s="146">
        <f t="shared" si="4"/>
        <v>0</v>
      </c>
      <c r="BF282" s="146">
        <f t="shared" si="5"/>
        <v>0</v>
      </c>
      <c r="BG282" s="146">
        <f t="shared" si="6"/>
        <v>0</v>
      </c>
      <c r="BH282" s="146">
        <f t="shared" si="7"/>
        <v>0</v>
      </c>
      <c r="BI282" s="146">
        <f t="shared" si="8"/>
        <v>0</v>
      </c>
      <c r="BJ282" s="18" t="s">
        <v>88</v>
      </c>
      <c r="BK282" s="146">
        <f t="shared" si="9"/>
        <v>0</v>
      </c>
      <c r="BL282" s="18" t="s">
        <v>318</v>
      </c>
      <c r="BM282" s="145" t="s">
        <v>1451</v>
      </c>
    </row>
    <row r="283" spans="2:65" s="1" customFormat="1" ht="16.5" customHeight="1" x14ac:dyDescent="0.2">
      <c r="B283" s="34"/>
      <c r="C283" s="134" t="s">
        <v>926</v>
      </c>
      <c r="D283" s="134" t="s">
        <v>313</v>
      </c>
      <c r="E283" s="135" t="s">
        <v>10523</v>
      </c>
      <c r="F283" s="136" t="s">
        <v>10524</v>
      </c>
      <c r="G283" s="137" t="s">
        <v>379</v>
      </c>
      <c r="H283" s="138">
        <v>1500</v>
      </c>
      <c r="I283" s="139"/>
      <c r="J283" s="140">
        <f t="shared" si="0"/>
        <v>0</v>
      </c>
      <c r="K283" s="136" t="s">
        <v>43</v>
      </c>
      <c r="L283" s="34"/>
      <c r="M283" s="141" t="s">
        <v>43</v>
      </c>
      <c r="N283" s="142" t="s">
        <v>52</v>
      </c>
      <c r="P283" s="143">
        <f t="shared" si="1"/>
        <v>0</v>
      </c>
      <c r="Q283" s="143">
        <v>0</v>
      </c>
      <c r="R283" s="143">
        <f t="shared" si="2"/>
        <v>0</v>
      </c>
      <c r="S283" s="143">
        <v>0</v>
      </c>
      <c r="T283" s="144">
        <f t="shared" si="3"/>
        <v>0</v>
      </c>
      <c r="AR283" s="145" t="s">
        <v>318</v>
      </c>
      <c r="AT283" s="145" t="s">
        <v>313</v>
      </c>
      <c r="AU283" s="145" t="s">
        <v>90</v>
      </c>
      <c r="AY283" s="18" t="s">
        <v>311</v>
      </c>
      <c r="BE283" s="146">
        <f t="shared" si="4"/>
        <v>0</v>
      </c>
      <c r="BF283" s="146">
        <f t="shared" si="5"/>
        <v>0</v>
      </c>
      <c r="BG283" s="146">
        <f t="shared" si="6"/>
        <v>0</v>
      </c>
      <c r="BH283" s="146">
        <f t="shared" si="7"/>
        <v>0</v>
      </c>
      <c r="BI283" s="146">
        <f t="shared" si="8"/>
        <v>0</v>
      </c>
      <c r="BJ283" s="18" t="s">
        <v>88</v>
      </c>
      <c r="BK283" s="146">
        <f t="shared" si="9"/>
        <v>0</v>
      </c>
      <c r="BL283" s="18" t="s">
        <v>318</v>
      </c>
      <c r="BM283" s="145" t="s">
        <v>1461</v>
      </c>
    </row>
    <row r="284" spans="2:65" s="1" customFormat="1" ht="24.2" customHeight="1" x14ac:dyDescent="0.2">
      <c r="B284" s="34"/>
      <c r="C284" s="134" t="s">
        <v>929</v>
      </c>
      <c r="D284" s="134" t="s">
        <v>313</v>
      </c>
      <c r="E284" s="135" t="s">
        <v>10525</v>
      </c>
      <c r="F284" s="136" t="s">
        <v>10526</v>
      </c>
      <c r="G284" s="137" t="s">
        <v>379</v>
      </c>
      <c r="H284" s="138">
        <v>20</v>
      </c>
      <c r="I284" s="139"/>
      <c r="J284" s="140">
        <f t="shared" si="0"/>
        <v>0</v>
      </c>
      <c r="K284" s="136" t="s">
        <v>43</v>
      </c>
      <c r="L284" s="34"/>
      <c r="M284" s="141" t="s">
        <v>43</v>
      </c>
      <c r="N284" s="142" t="s">
        <v>52</v>
      </c>
      <c r="P284" s="143">
        <f t="shared" si="1"/>
        <v>0</v>
      </c>
      <c r="Q284" s="143">
        <v>0</v>
      </c>
      <c r="R284" s="143">
        <f t="shared" si="2"/>
        <v>0</v>
      </c>
      <c r="S284" s="143">
        <v>0</v>
      </c>
      <c r="T284" s="144">
        <f t="shared" si="3"/>
        <v>0</v>
      </c>
      <c r="AR284" s="145" t="s">
        <v>318</v>
      </c>
      <c r="AT284" s="145" t="s">
        <v>313</v>
      </c>
      <c r="AU284" s="145" t="s">
        <v>90</v>
      </c>
      <c r="AY284" s="18" t="s">
        <v>311</v>
      </c>
      <c r="BE284" s="146">
        <f t="shared" si="4"/>
        <v>0</v>
      </c>
      <c r="BF284" s="146">
        <f t="shared" si="5"/>
        <v>0</v>
      </c>
      <c r="BG284" s="146">
        <f t="shared" si="6"/>
        <v>0</v>
      </c>
      <c r="BH284" s="146">
        <f t="shared" si="7"/>
        <v>0</v>
      </c>
      <c r="BI284" s="146">
        <f t="shared" si="8"/>
        <v>0</v>
      </c>
      <c r="BJ284" s="18" t="s">
        <v>88</v>
      </c>
      <c r="BK284" s="146">
        <f t="shared" si="9"/>
        <v>0</v>
      </c>
      <c r="BL284" s="18" t="s">
        <v>318</v>
      </c>
      <c r="BM284" s="145" t="s">
        <v>1473</v>
      </c>
    </row>
    <row r="285" spans="2:65" s="1" customFormat="1" ht="24.2" customHeight="1" x14ac:dyDescent="0.2">
      <c r="B285" s="34"/>
      <c r="C285" s="134" t="s">
        <v>934</v>
      </c>
      <c r="D285" s="134" t="s">
        <v>313</v>
      </c>
      <c r="E285" s="135" t="s">
        <v>10527</v>
      </c>
      <c r="F285" s="136" t="s">
        <v>10528</v>
      </c>
      <c r="G285" s="137" t="s">
        <v>379</v>
      </c>
      <c r="H285" s="138">
        <v>300</v>
      </c>
      <c r="I285" s="139"/>
      <c r="J285" s="140">
        <f t="shared" si="0"/>
        <v>0</v>
      </c>
      <c r="K285" s="136" t="s">
        <v>43</v>
      </c>
      <c r="L285" s="34"/>
      <c r="M285" s="141" t="s">
        <v>43</v>
      </c>
      <c r="N285" s="142" t="s">
        <v>52</v>
      </c>
      <c r="P285" s="143">
        <f t="shared" si="1"/>
        <v>0</v>
      </c>
      <c r="Q285" s="143">
        <v>0</v>
      </c>
      <c r="R285" s="143">
        <f t="shared" si="2"/>
        <v>0</v>
      </c>
      <c r="S285" s="143">
        <v>0</v>
      </c>
      <c r="T285" s="144">
        <f t="shared" si="3"/>
        <v>0</v>
      </c>
      <c r="AR285" s="145" t="s">
        <v>318</v>
      </c>
      <c r="AT285" s="145" t="s">
        <v>313</v>
      </c>
      <c r="AU285" s="145" t="s">
        <v>90</v>
      </c>
      <c r="AY285" s="18" t="s">
        <v>311</v>
      </c>
      <c r="BE285" s="146">
        <f t="shared" si="4"/>
        <v>0</v>
      </c>
      <c r="BF285" s="146">
        <f t="shared" si="5"/>
        <v>0</v>
      </c>
      <c r="BG285" s="146">
        <f t="shared" si="6"/>
        <v>0</v>
      </c>
      <c r="BH285" s="146">
        <f t="shared" si="7"/>
        <v>0</v>
      </c>
      <c r="BI285" s="146">
        <f t="shared" si="8"/>
        <v>0</v>
      </c>
      <c r="BJ285" s="18" t="s">
        <v>88</v>
      </c>
      <c r="BK285" s="146">
        <f t="shared" si="9"/>
        <v>0</v>
      </c>
      <c r="BL285" s="18" t="s">
        <v>318</v>
      </c>
      <c r="BM285" s="145" t="s">
        <v>1485</v>
      </c>
    </row>
    <row r="286" spans="2:65" s="1" customFormat="1" ht="24.2" customHeight="1" x14ac:dyDescent="0.2">
      <c r="B286" s="34"/>
      <c r="C286" s="134" t="s">
        <v>939</v>
      </c>
      <c r="D286" s="134" t="s">
        <v>313</v>
      </c>
      <c r="E286" s="135" t="s">
        <v>10529</v>
      </c>
      <c r="F286" s="136" t="s">
        <v>10530</v>
      </c>
      <c r="G286" s="137" t="s">
        <v>379</v>
      </c>
      <c r="H286" s="138">
        <v>400</v>
      </c>
      <c r="I286" s="139"/>
      <c r="J286" s="140">
        <f t="shared" si="0"/>
        <v>0</v>
      </c>
      <c r="K286" s="136" t="s">
        <v>43</v>
      </c>
      <c r="L286" s="34"/>
      <c r="M286" s="141" t="s">
        <v>43</v>
      </c>
      <c r="N286" s="142" t="s">
        <v>52</v>
      </c>
      <c r="P286" s="143">
        <f t="shared" si="1"/>
        <v>0</v>
      </c>
      <c r="Q286" s="143">
        <v>0</v>
      </c>
      <c r="R286" s="143">
        <f t="shared" si="2"/>
        <v>0</v>
      </c>
      <c r="S286" s="143">
        <v>0</v>
      </c>
      <c r="T286" s="144">
        <f t="shared" si="3"/>
        <v>0</v>
      </c>
      <c r="AR286" s="145" t="s">
        <v>318</v>
      </c>
      <c r="AT286" s="145" t="s">
        <v>313</v>
      </c>
      <c r="AU286" s="145" t="s">
        <v>90</v>
      </c>
      <c r="AY286" s="18" t="s">
        <v>311</v>
      </c>
      <c r="BE286" s="146">
        <f t="shared" si="4"/>
        <v>0</v>
      </c>
      <c r="BF286" s="146">
        <f t="shared" si="5"/>
        <v>0</v>
      </c>
      <c r="BG286" s="146">
        <f t="shared" si="6"/>
        <v>0</v>
      </c>
      <c r="BH286" s="146">
        <f t="shared" si="7"/>
        <v>0</v>
      </c>
      <c r="BI286" s="146">
        <f t="shared" si="8"/>
        <v>0</v>
      </c>
      <c r="BJ286" s="18" t="s">
        <v>88</v>
      </c>
      <c r="BK286" s="146">
        <f t="shared" si="9"/>
        <v>0</v>
      </c>
      <c r="BL286" s="18" t="s">
        <v>318</v>
      </c>
      <c r="BM286" s="145" t="s">
        <v>1497</v>
      </c>
    </row>
    <row r="287" spans="2:65" s="1" customFormat="1" ht="16.5" customHeight="1" x14ac:dyDescent="0.2">
      <c r="B287" s="34"/>
      <c r="C287" s="134" t="s">
        <v>944</v>
      </c>
      <c r="D287" s="134" t="s">
        <v>313</v>
      </c>
      <c r="E287" s="135" t="s">
        <v>10531</v>
      </c>
      <c r="F287" s="136" t="s">
        <v>10532</v>
      </c>
      <c r="G287" s="137" t="s">
        <v>379</v>
      </c>
      <c r="H287" s="138">
        <v>450</v>
      </c>
      <c r="I287" s="139"/>
      <c r="J287" s="140">
        <f t="shared" si="0"/>
        <v>0</v>
      </c>
      <c r="K287" s="136" t="s">
        <v>43</v>
      </c>
      <c r="L287" s="34"/>
      <c r="M287" s="141" t="s">
        <v>43</v>
      </c>
      <c r="N287" s="142" t="s">
        <v>52</v>
      </c>
      <c r="P287" s="143">
        <f t="shared" si="1"/>
        <v>0</v>
      </c>
      <c r="Q287" s="143">
        <v>0</v>
      </c>
      <c r="R287" s="143">
        <f t="shared" si="2"/>
        <v>0</v>
      </c>
      <c r="S287" s="143">
        <v>0</v>
      </c>
      <c r="T287" s="144">
        <f t="shared" si="3"/>
        <v>0</v>
      </c>
      <c r="AR287" s="145" t="s">
        <v>318</v>
      </c>
      <c r="AT287" s="145" t="s">
        <v>313</v>
      </c>
      <c r="AU287" s="145" t="s">
        <v>90</v>
      </c>
      <c r="AY287" s="18" t="s">
        <v>311</v>
      </c>
      <c r="BE287" s="146">
        <f t="shared" si="4"/>
        <v>0</v>
      </c>
      <c r="BF287" s="146">
        <f t="shared" si="5"/>
        <v>0</v>
      </c>
      <c r="BG287" s="146">
        <f t="shared" si="6"/>
        <v>0</v>
      </c>
      <c r="BH287" s="146">
        <f t="shared" si="7"/>
        <v>0</v>
      </c>
      <c r="BI287" s="146">
        <f t="shared" si="8"/>
        <v>0</v>
      </c>
      <c r="BJ287" s="18" t="s">
        <v>88</v>
      </c>
      <c r="BK287" s="146">
        <f t="shared" si="9"/>
        <v>0</v>
      </c>
      <c r="BL287" s="18" t="s">
        <v>318</v>
      </c>
      <c r="BM287" s="145" t="s">
        <v>1509</v>
      </c>
    </row>
    <row r="288" spans="2:65" s="1" customFormat="1" ht="16.5" customHeight="1" x14ac:dyDescent="0.2">
      <c r="B288" s="34"/>
      <c r="C288" s="134" t="s">
        <v>947</v>
      </c>
      <c r="D288" s="134" t="s">
        <v>313</v>
      </c>
      <c r="E288" s="135" t="s">
        <v>10533</v>
      </c>
      <c r="F288" s="136" t="s">
        <v>10534</v>
      </c>
      <c r="G288" s="137" t="s">
        <v>379</v>
      </c>
      <c r="H288" s="138">
        <v>500</v>
      </c>
      <c r="I288" s="139"/>
      <c r="J288" s="140">
        <f t="shared" si="0"/>
        <v>0</v>
      </c>
      <c r="K288" s="136" t="s">
        <v>43</v>
      </c>
      <c r="L288" s="34"/>
      <c r="M288" s="141" t="s">
        <v>43</v>
      </c>
      <c r="N288" s="142" t="s">
        <v>52</v>
      </c>
      <c r="P288" s="143">
        <f t="shared" si="1"/>
        <v>0</v>
      </c>
      <c r="Q288" s="143">
        <v>0</v>
      </c>
      <c r="R288" s="143">
        <f t="shared" si="2"/>
        <v>0</v>
      </c>
      <c r="S288" s="143">
        <v>0</v>
      </c>
      <c r="T288" s="144">
        <f t="shared" si="3"/>
        <v>0</v>
      </c>
      <c r="AR288" s="145" t="s">
        <v>318</v>
      </c>
      <c r="AT288" s="145" t="s">
        <v>313</v>
      </c>
      <c r="AU288" s="145" t="s">
        <v>90</v>
      </c>
      <c r="AY288" s="18" t="s">
        <v>311</v>
      </c>
      <c r="BE288" s="146">
        <f t="shared" si="4"/>
        <v>0</v>
      </c>
      <c r="BF288" s="146">
        <f t="shared" si="5"/>
        <v>0</v>
      </c>
      <c r="BG288" s="146">
        <f t="shared" si="6"/>
        <v>0</v>
      </c>
      <c r="BH288" s="146">
        <f t="shared" si="7"/>
        <v>0</v>
      </c>
      <c r="BI288" s="146">
        <f t="shared" si="8"/>
        <v>0</v>
      </c>
      <c r="BJ288" s="18" t="s">
        <v>88</v>
      </c>
      <c r="BK288" s="146">
        <f t="shared" si="9"/>
        <v>0</v>
      </c>
      <c r="BL288" s="18" t="s">
        <v>318</v>
      </c>
      <c r="BM288" s="145" t="s">
        <v>1523</v>
      </c>
    </row>
    <row r="289" spans="2:65" s="1" customFormat="1" ht="16.5" customHeight="1" x14ac:dyDescent="0.2">
      <c r="B289" s="34"/>
      <c r="C289" s="134" t="s">
        <v>953</v>
      </c>
      <c r="D289" s="134" t="s">
        <v>313</v>
      </c>
      <c r="E289" s="135" t="s">
        <v>10535</v>
      </c>
      <c r="F289" s="136" t="s">
        <v>10536</v>
      </c>
      <c r="G289" s="137" t="s">
        <v>379</v>
      </c>
      <c r="H289" s="138">
        <v>600</v>
      </c>
      <c r="I289" s="139"/>
      <c r="J289" s="140">
        <f t="shared" si="0"/>
        <v>0</v>
      </c>
      <c r="K289" s="136" t="s">
        <v>43</v>
      </c>
      <c r="L289" s="34"/>
      <c r="M289" s="141" t="s">
        <v>43</v>
      </c>
      <c r="N289" s="142" t="s">
        <v>52</v>
      </c>
      <c r="P289" s="143">
        <f t="shared" si="1"/>
        <v>0</v>
      </c>
      <c r="Q289" s="143">
        <v>0</v>
      </c>
      <c r="R289" s="143">
        <f t="shared" si="2"/>
        <v>0</v>
      </c>
      <c r="S289" s="143">
        <v>0</v>
      </c>
      <c r="T289" s="144">
        <f t="shared" si="3"/>
        <v>0</v>
      </c>
      <c r="AR289" s="145" t="s">
        <v>318</v>
      </c>
      <c r="AT289" s="145" t="s">
        <v>313</v>
      </c>
      <c r="AU289" s="145" t="s">
        <v>90</v>
      </c>
      <c r="AY289" s="18" t="s">
        <v>311</v>
      </c>
      <c r="BE289" s="146">
        <f t="shared" si="4"/>
        <v>0</v>
      </c>
      <c r="BF289" s="146">
        <f t="shared" si="5"/>
        <v>0</v>
      </c>
      <c r="BG289" s="146">
        <f t="shared" si="6"/>
        <v>0</v>
      </c>
      <c r="BH289" s="146">
        <f t="shared" si="7"/>
        <v>0</v>
      </c>
      <c r="BI289" s="146">
        <f t="shared" si="8"/>
        <v>0</v>
      </c>
      <c r="BJ289" s="18" t="s">
        <v>88</v>
      </c>
      <c r="BK289" s="146">
        <f t="shared" si="9"/>
        <v>0</v>
      </c>
      <c r="BL289" s="18" t="s">
        <v>318</v>
      </c>
      <c r="BM289" s="145" t="s">
        <v>1533</v>
      </c>
    </row>
    <row r="290" spans="2:65" s="1" customFormat="1" ht="16.5" customHeight="1" x14ac:dyDescent="0.2">
      <c r="B290" s="34"/>
      <c r="C290" s="134" t="s">
        <v>959</v>
      </c>
      <c r="D290" s="134" t="s">
        <v>313</v>
      </c>
      <c r="E290" s="135" t="s">
        <v>10537</v>
      </c>
      <c r="F290" s="136" t="s">
        <v>10538</v>
      </c>
      <c r="G290" s="137" t="s">
        <v>379</v>
      </c>
      <c r="H290" s="138">
        <v>300</v>
      </c>
      <c r="I290" s="139"/>
      <c r="J290" s="140">
        <f t="shared" si="0"/>
        <v>0</v>
      </c>
      <c r="K290" s="136" t="s">
        <v>43</v>
      </c>
      <c r="L290" s="34"/>
      <c r="M290" s="141" t="s">
        <v>43</v>
      </c>
      <c r="N290" s="142" t="s">
        <v>52</v>
      </c>
      <c r="P290" s="143">
        <f t="shared" si="1"/>
        <v>0</v>
      </c>
      <c r="Q290" s="143">
        <v>0</v>
      </c>
      <c r="R290" s="143">
        <f t="shared" si="2"/>
        <v>0</v>
      </c>
      <c r="S290" s="143">
        <v>0</v>
      </c>
      <c r="T290" s="144">
        <f t="shared" si="3"/>
        <v>0</v>
      </c>
      <c r="AR290" s="145" t="s">
        <v>318</v>
      </c>
      <c r="AT290" s="145" t="s">
        <v>313</v>
      </c>
      <c r="AU290" s="145" t="s">
        <v>90</v>
      </c>
      <c r="AY290" s="18" t="s">
        <v>311</v>
      </c>
      <c r="BE290" s="146">
        <f t="shared" si="4"/>
        <v>0</v>
      </c>
      <c r="BF290" s="146">
        <f t="shared" si="5"/>
        <v>0</v>
      </c>
      <c r="BG290" s="146">
        <f t="shared" si="6"/>
        <v>0</v>
      </c>
      <c r="BH290" s="146">
        <f t="shared" si="7"/>
        <v>0</v>
      </c>
      <c r="BI290" s="146">
        <f t="shared" si="8"/>
        <v>0</v>
      </c>
      <c r="BJ290" s="18" t="s">
        <v>88</v>
      </c>
      <c r="BK290" s="146">
        <f t="shared" si="9"/>
        <v>0</v>
      </c>
      <c r="BL290" s="18" t="s">
        <v>318</v>
      </c>
      <c r="BM290" s="145" t="s">
        <v>1545</v>
      </c>
    </row>
    <row r="291" spans="2:65" s="1" customFormat="1" ht="16.5" customHeight="1" x14ac:dyDescent="0.2">
      <c r="B291" s="34"/>
      <c r="C291" s="134" t="s">
        <v>967</v>
      </c>
      <c r="D291" s="134" t="s">
        <v>313</v>
      </c>
      <c r="E291" s="135" t="s">
        <v>10539</v>
      </c>
      <c r="F291" s="136" t="s">
        <v>10540</v>
      </c>
      <c r="G291" s="137" t="s">
        <v>379</v>
      </c>
      <c r="H291" s="138">
        <v>80</v>
      </c>
      <c r="I291" s="139"/>
      <c r="J291" s="140">
        <f t="shared" si="0"/>
        <v>0</v>
      </c>
      <c r="K291" s="136" t="s">
        <v>43</v>
      </c>
      <c r="L291" s="34"/>
      <c r="M291" s="141" t="s">
        <v>43</v>
      </c>
      <c r="N291" s="142" t="s">
        <v>52</v>
      </c>
      <c r="P291" s="143">
        <f t="shared" si="1"/>
        <v>0</v>
      </c>
      <c r="Q291" s="143">
        <v>0</v>
      </c>
      <c r="R291" s="143">
        <f t="shared" si="2"/>
        <v>0</v>
      </c>
      <c r="S291" s="143">
        <v>0</v>
      </c>
      <c r="T291" s="144">
        <f t="shared" si="3"/>
        <v>0</v>
      </c>
      <c r="AR291" s="145" t="s">
        <v>318</v>
      </c>
      <c r="AT291" s="145" t="s">
        <v>313</v>
      </c>
      <c r="AU291" s="145" t="s">
        <v>90</v>
      </c>
      <c r="AY291" s="18" t="s">
        <v>311</v>
      </c>
      <c r="BE291" s="146">
        <f t="shared" si="4"/>
        <v>0</v>
      </c>
      <c r="BF291" s="146">
        <f t="shared" si="5"/>
        <v>0</v>
      </c>
      <c r="BG291" s="146">
        <f t="shared" si="6"/>
        <v>0</v>
      </c>
      <c r="BH291" s="146">
        <f t="shared" si="7"/>
        <v>0</v>
      </c>
      <c r="BI291" s="146">
        <f t="shared" si="8"/>
        <v>0</v>
      </c>
      <c r="BJ291" s="18" t="s">
        <v>88</v>
      </c>
      <c r="BK291" s="146">
        <f t="shared" si="9"/>
        <v>0</v>
      </c>
      <c r="BL291" s="18" t="s">
        <v>318</v>
      </c>
      <c r="BM291" s="145" t="s">
        <v>1555</v>
      </c>
    </row>
    <row r="292" spans="2:65" s="1" customFormat="1" ht="16.5" customHeight="1" x14ac:dyDescent="0.2">
      <c r="B292" s="34"/>
      <c r="C292" s="134" t="s">
        <v>973</v>
      </c>
      <c r="D292" s="134" t="s">
        <v>313</v>
      </c>
      <c r="E292" s="135" t="s">
        <v>10541</v>
      </c>
      <c r="F292" s="136" t="s">
        <v>10542</v>
      </c>
      <c r="G292" s="137" t="s">
        <v>379</v>
      </c>
      <c r="H292" s="138">
        <v>250</v>
      </c>
      <c r="I292" s="139"/>
      <c r="J292" s="140">
        <f t="shared" si="0"/>
        <v>0</v>
      </c>
      <c r="K292" s="136" t="s">
        <v>43</v>
      </c>
      <c r="L292" s="34"/>
      <c r="M292" s="141" t="s">
        <v>43</v>
      </c>
      <c r="N292" s="142" t="s">
        <v>52</v>
      </c>
      <c r="P292" s="143">
        <f t="shared" si="1"/>
        <v>0</v>
      </c>
      <c r="Q292" s="143">
        <v>0</v>
      </c>
      <c r="R292" s="143">
        <f t="shared" si="2"/>
        <v>0</v>
      </c>
      <c r="S292" s="143">
        <v>0</v>
      </c>
      <c r="T292" s="144">
        <f t="shared" si="3"/>
        <v>0</v>
      </c>
      <c r="AR292" s="145" t="s">
        <v>318</v>
      </c>
      <c r="AT292" s="145" t="s">
        <v>313</v>
      </c>
      <c r="AU292" s="145" t="s">
        <v>90</v>
      </c>
      <c r="AY292" s="18" t="s">
        <v>311</v>
      </c>
      <c r="BE292" s="146">
        <f t="shared" si="4"/>
        <v>0</v>
      </c>
      <c r="BF292" s="146">
        <f t="shared" si="5"/>
        <v>0</v>
      </c>
      <c r="BG292" s="146">
        <f t="shared" si="6"/>
        <v>0</v>
      </c>
      <c r="BH292" s="146">
        <f t="shared" si="7"/>
        <v>0</v>
      </c>
      <c r="BI292" s="146">
        <f t="shared" si="8"/>
        <v>0</v>
      </c>
      <c r="BJ292" s="18" t="s">
        <v>88</v>
      </c>
      <c r="BK292" s="146">
        <f t="shared" si="9"/>
        <v>0</v>
      </c>
      <c r="BL292" s="18" t="s">
        <v>318</v>
      </c>
      <c r="BM292" s="145" t="s">
        <v>1569</v>
      </c>
    </row>
    <row r="293" spans="2:65" s="1" customFormat="1" ht="16.5" customHeight="1" x14ac:dyDescent="0.2">
      <c r="B293" s="34"/>
      <c r="C293" s="134" t="s">
        <v>976</v>
      </c>
      <c r="D293" s="134" t="s">
        <v>313</v>
      </c>
      <c r="E293" s="135" t="s">
        <v>10543</v>
      </c>
      <c r="F293" s="136" t="s">
        <v>10544</v>
      </c>
      <c r="G293" s="137" t="s">
        <v>2033</v>
      </c>
      <c r="H293" s="138">
        <v>1</v>
      </c>
      <c r="I293" s="139"/>
      <c r="J293" s="140">
        <f t="shared" si="0"/>
        <v>0</v>
      </c>
      <c r="K293" s="136" t="s">
        <v>43</v>
      </c>
      <c r="L293" s="34"/>
      <c r="M293" s="141" t="s">
        <v>43</v>
      </c>
      <c r="N293" s="142" t="s">
        <v>52</v>
      </c>
      <c r="P293" s="143">
        <f t="shared" si="1"/>
        <v>0</v>
      </c>
      <c r="Q293" s="143">
        <v>0</v>
      </c>
      <c r="R293" s="143">
        <f t="shared" si="2"/>
        <v>0</v>
      </c>
      <c r="S293" s="143">
        <v>0</v>
      </c>
      <c r="T293" s="144">
        <f t="shared" si="3"/>
        <v>0</v>
      </c>
      <c r="AR293" s="145" t="s">
        <v>318</v>
      </c>
      <c r="AT293" s="145" t="s">
        <v>313</v>
      </c>
      <c r="AU293" s="145" t="s">
        <v>90</v>
      </c>
      <c r="AY293" s="18" t="s">
        <v>311</v>
      </c>
      <c r="BE293" s="146">
        <f t="shared" si="4"/>
        <v>0</v>
      </c>
      <c r="BF293" s="146">
        <f t="shared" si="5"/>
        <v>0</v>
      </c>
      <c r="BG293" s="146">
        <f t="shared" si="6"/>
        <v>0</v>
      </c>
      <c r="BH293" s="146">
        <f t="shared" si="7"/>
        <v>0</v>
      </c>
      <c r="BI293" s="146">
        <f t="shared" si="8"/>
        <v>0</v>
      </c>
      <c r="BJ293" s="18" t="s">
        <v>88</v>
      </c>
      <c r="BK293" s="146">
        <f t="shared" si="9"/>
        <v>0</v>
      </c>
      <c r="BL293" s="18" t="s">
        <v>318</v>
      </c>
      <c r="BM293" s="145" t="s">
        <v>1583</v>
      </c>
    </row>
    <row r="294" spans="2:65" s="1" customFormat="1" ht="16.5" customHeight="1" x14ac:dyDescent="0.2">
      <c r="B294" s="34"/>
      <c r="C294" s="134" t="s">
        <v>982</v>
      </c>
      <c r="D294" s="134" t="s">
        <v>313</v>
      </c>
      <c r="E294" s="135" t="s">
        <v>10545</v>
      </c>
      <c r="F294" s="136" t="s">
        <v>10546</v>
      </c>
      <c r="G294" s="137" t="s">
        <v>2033</v>
      </c>
      <c r="H294" s="138">
        <v>1</v>
      </c>
      <c r="I294" s="139"/>
      <c r="J294" s="140">
        <f t="shared" si="0"/>
        <v>0</v>
      </c>
      <c r="K294" s="136" t="s">
        <v>43</v>
      </c>
      <c r="L294" s="34"/>
      <c r="M294" s="141" t="s">
        <v>43</v>
      </c>
      <c r="N294" s="142" t="s">
        <v>52</v>
      </c>
      <c r="P294" s="143">
        <f t="shared" si="1"/>
        <v>0</v>
      </c>
      <c r="Q294" s="143">
        <v>0</v>
      </c>
      <c r="R294" s="143">
        <f t="shared" si="2"/>
        <v>0</v>
      </c>
      <c r="S294" s="143">
        <v>0</v>
      </c>
      <c r="T294" s="144">
        <f t="shared" si="3"/>
        <v>0</v>
      </c>
      <c r="AR294" s="145" t="s">
        <v>318</v>
      </c>
      <c r="AT294" s="145" t="s">
        <v>313</v>
      </c>
      <c r="AU294" s="145" t="s">
        <v>90</v>
      </c>
      <c r="AY294" s="18" t="s">
        <v>311</v>
      </c>
      <c r="BE294" s="146">
        <f t="shared" si="4"/>
        <v>0</v>
      </c>
      <c r="BF294" s="146">
        <f t="shared" si="5"/>
        <v>0</v>
      </c>
      <c r="BG294" s="146">
        <f t="shared" si="6"/>
        <v>0</v>
      </c>
      <c r="BH294" s="146">
        <f t="shared" si="7"/>
        <v>0</v>
      </c>
      <c r="BI294" s="146">
        <f t="shared" si="8"/>
        <v>0</v>
      </c>
      <c r="BJ294" s="18" t="s">
        <v>88</v>
      </c>
      <c r="BK294" s="146">
        <f t="shared" si="9"/>
        <v>0</v>
      </c>
      <c r="BL294" s="18" t="s">
        <v>318</v>
      </c>
      <c r="BM294" s="145" t="s">
        <v>1594</v>
      </c>
    </row>
    <row r="295" spans="2:65" s="11" customFormat="1" ht="25.9" customHeight="1" x14ac:dyDescent="0.2">
      <c r="B295" s="122"/>
      <c r="D295" s="123" t="s">
        <v>80</v>
      </c>
      <c r="E295" s="124" t="s">
        <v>7957</v>
      </c>
      <c r="F295" s="124" t="s">
        <v>7413</v>
      </c>
      <c r="I295" s="125"/>
      <c r="J295" s="126">
        <f>BK295</f>
        <v>0</v>
      </c>
      <c r="L295" s="122"/>
      <c r="M295" s="127"/>
      <c r="P295" s="128">
        <f>SUM(P296:P305)</f>
        <v>0</v>
      </c>
      <c r="R295" s="128">
        <f>SUM(R296:R305)</f>
        <v>0</v>
      </c>
      <c r="T295" s="129">
        <f>SUM(T296:T305)</f>
        <v>0</v>
      </c>
      <c r="AR295" s="123" t="s">
        <v>88</v>
      </c>
      <c r="AT295" s="130" t="s">
        <v>80</v>
      </c>
      <c r="AU295" s="130" t="s">
        <v>81</v>
      </c>
      <c r="AY295" s="123" t="s">
        <v>311</v>
      </c>
      <c r="BK295" s="131">
        <f>SUM(BK296:BK305)</f>
        <v>0</v>
      </c>
    </row>
    <row r="296" spans="2:65" s="1" customFormat="1" ht="16.5" customHeight="1" x14ac:dyDescent="0.2">
      <c r="B296" s="34"/>
      <c r="C296" s="134" t="s">
        <v>985</v>
      </c>
      <c r="D296" s="134" t="s">
        <v>313</v>
      </c>
      <c r="E296" s="135" t="s">
        <v>10547</v>
      </c>
      <c r="F296" s="136" t="s">
        <v>7415</v>
      </c>
      <c r="G296" s="137" t="s">
        <v>2033</v>
      </c>
      <c r="H296" s="138">
        <v>1</v>
      </c>
      <c r="I296" s="139"/>
      <c r="J296" s="140">
        <f t="shared" ref="J296:J305" si="10">ROUND(I296*H296,2)</f>
        <v>0</v>
      </c>
      <c r="K296" s="136" t="s">
        <v>43</v>
      </c>
      <c r="L296" s="34"/>
      <c r="M296" s="141" t="s">
        <v>43</v>
      </c>
      <c r="N296" s="142" t="s">
        <v>52</v>
      </c>
      <c r="P296" s="143">
        <f t="shared" ref="P296:P305" si="11">O296*H296</f>
        <v>0</v>
      </c>
      <c r="Q296" s="143">
        <v>0</v>
      </c>
      <c r="R296" s="143">
        <f t="shared" ref="R296:R305" si="12">Q296*H296</f>
        <v>0</v>
      </c>
      <c r="S296" s="143">
        <v>0</v>
      </c>
      <c r="T296" s="144">
        <f t="shared" ref="T296:T305" si="13">S296*H296</f>
        <v>0</v>
      </c>
      <c r="AR296" s="145" t="s">
        <v>318</v>
      </c>
      <c r="AT296" s="145" t="s">
        <v>313</v>
      </c>
      <c r="AU296" s="145" t="s">
        <v>88</v>
      </c>
      <c r="AY296" s="18" t="s">
        <v>311</v>
      </c>
      <c r="BE296" s="146">
        <f t="shared" ref="BE296:BE305" si="14">IF(N296="základní",J296,0)</f>
        <v>0</v>
      </c>
      <c r="BF296" s="146">
        <f t="shared" ref="BF296:BF305" si="15">IF(N296="snížená",J296,0)</f>
        <v>0</v>
      </c>
      <c r="BG296" s="146">
        <f t="shared" ref="BG296:BG305" si="16">IF(N296="zákl. přenesená",J296,0)</f>
        <v>0</v>
      </c>
      <c r="BH296" s="146">
        <f t="shared" ref="BH296:BH305" si="17">IF(N296="sníž. přenesená",J296,0)</f>
        <v>0</v>
      </c>
      <c r="BI296" s="146">
        <f t="shared" ref="BI296:BI305" si="18">IF(N296="nulová",J296,0)</f>
        <v>0</v>
      </c>
      <c r="BJ296" s="18" t="s">
        <v>88</v>
      </c>
      <c r="BK296" s="146">
        <f t="shared" ref="BK296:BK305" si="19">ROUND(I296*H296,2)</f>
        <v>0</v>
      </c>
      <c r="BL296" s="18" t="s">
        <v>318</v>
      </c>
      <c r="BM296" s="145" t="s">
        <v>1606</v>
      </c>
    </row>
    <row r="297" spans="2:65" s="1" customFormat="1" ht="16.5" customHeight="1" x14ac:dyDescent="0.2">
      <c r="B297" s="34"/>
      <c r="C297" s="134" t="s">
        <v>991</v>
      </c>
      <c r="D297" s="134" t="s">
        <v>313</v>
      </c>
      <c r="E297" s="135" t="s">
        <v>7652</v>
      </c>
      <c r="F297" s="136" t="s">
        <v>7481</v>
      </c>
      <c r="G297" s="137" t="s">
        <v>371</v>
      </c>
      <c r="H297" s="138">
        <v>10</v>
      </c>
      <c r="I297" s="139"/>
      <c r="J297" s="140">
        <f t="shared" si="10"/>
        <v>0</v>
      </c>
      <c r="K297" s="136" t="s">
        <v>43</v>
      </c>
      <c r="L297" s="34"/>
      <c r="M297" s="141" t="s">
        <v>43</v>
      </c>
      <c r="N297" s="142" t="s">
        <v>52</v>
      </c>
      <c r="P297" s="143">
        <f t="shared" si="11"/>
        <v>0</v>
      </c>
      <c r="Q297" s="143">
        <v>0</v>
      </c>
      <c r="R297" s="143">
        <f t="shared" si="12"/>
        <v>0</v>
      </c>
      <c r="S297" s="143">
        <v>0</v>
      </c>
      <c r="T297" s="144">
        <f t="shared" si="13"/>
        <v>0</v>
      </c>
      <c r="AR297" s="145" t="s">
        <v>318</v>
      </c>
      <c r="AT297" s="145" t="s">
        <v>313</v>
      </c>
      <c r="AU297" s="145" t="s">
        <v>88</v>
      </c>
      <c r="AY297" s="18" t="s">
        <v>311</v>
      </c>
      <c r="BE297" s="146">
        <f t="shared" si="14"/>
        <v>0</v>
      </c>
      <c r="BF297" s="146">
        <f t="shared" si="15"/>
        <v>0</v>
      </c>
      <c r="BG297" s="146">
        <f t="shared" si="16"/>
        <v>0</v>
      </c>
      <c r="BH297" s="146">
        <f t="shared" si="17"/>
        <v>0</v>
      </c>
      <c r="BI297" s="146">
        <f t="shared" si="18"/>
        <v>0</v>
      </c>
      <c r="BJ297" s="18" t="s">
        <v>88</v>
      </c>
      <c r="BK297" s="146">
        <f t="shared" si="19"/>
        <v>0</v>
      </c>
      <c r="BL297" s="18" t="s">
        <v>318</v>
      </c>
      <c r="BM297" s="145" t="s">
        <v>3437</v>
      </c>
    </row>
    <row r="298" spans="2:65" s="1" customFormat="1" ht="16.5" customHeight="1" x14ac:dyDescent="0.2">
      <c r="B298" s="34"/>
      <c r="C298" s="134" t="s">
        <v>995</v>
      </c>
      <c r="D298" s="134" t="s">
        <v>313</v>
      </c>
      <c r="E298" s="135" t="s">
        <v>10548</v>
      </c>
      <c r="F298" s="136" t="s">
        <v>7419</v>
      </c>
      <c r="G298" s="137" t="s">
        <v>2033</v>
      </c>
      <c r="H298" s="138">
        <v>1</v>
      </c>
      <c r="I298" s="139"/>
      <c r="J298" s="140">
        <f t="shared" si="10"/>
        <v>0</v>
      </c>
      <c r="K298" s="136" t="s">
        <v>43</v>
      </c>
      <c r="L298" s="34"/>
      <c r="M298" s="141" t="s">
        <v>43</v>
      </c>
      <c r="N298" s="142" t="s">
        <v>52</v>
      </c>
      <c r="P298" s="143">
        <f t="shared" si="11"/>
        <v>0</v>
      </c>
      <c r="Q298" s="143">
        <v>0</v>
      </c>
      <c r="R298" s="143">
        <f t="shared" si="12"/>
        <v>0</v>
      </c>
      <c r="S298" s="143">
        <v>0</v>
      </c>
      <c r="T298" s="144">
        <f t="shared" si="13"/>
        <v>0</v>
      </c>
      <c r="AR298" s="145" t="s">
        <v>318</v>
      </c>
      <c r="AT298" s="145" t="s">
        <v>313</v>
      </c>
      <c r="AU298" s="145" t="s">
        <v>88</v>
      </c>
      <c r="AY298" s="18" t="s">
        <v>311</v>
      </c>
      <c r="BE298" s="146">
        <f t="shared" si="14"/>
        <v>0</v>
      </c>
      <c r="BF298" s="146">
        <f t="shared" si="15"/>
        <v>0</v>
      </c>
      <c r="BG298" s="146">
        <f t="shared" si="16"/>
        <v>0</v>
      </c>
      <c r="BH298" s="146">
        <f t="shared" si="17"/>
        <v>0</v>
      </c>
      <c r="BI298" s="146">
        <f t="shared" si="18"/>
        <v>0</v>
      </c>
      <c r="BJ298" s="18" t="s">
        <v>88</v>
      </c>
      <c r="BK298" s="146">
        <f t="shared" si="19"/>
        <v>0</v>
      </c>
      <c r="BL298" s="18" t="s">
        <v>318</v>
      </c>
      <c r="BM298" s="145" t="s">
        <v>3446</v>
      </c>
    </row>
    <row r="299" spans="2:65" s="1" customFormat="1" ht="16.5" customHeight="1" x14ac:dyDescent="0.2">
      <c r="B299" s="34"/>
      <c r="C299" s="134" t="s">
        <v>1001</v>
      </c>
      <c r="D299" s="134" t="s">
        <v>313</v>
      </c>
      <c r="E299" s="135" t="s">
        <v>10549</v>
      </c>
      <c r="F299" s="136" t="s">
        <v>7421</v>
      </c>
      <c r="G299" s="137" t="s">
        <v>2033</v>
      </c>
      <c r="H299" s="138">
        <v>1</v>
      </c>
      <c r="I299" s="139"/>
      <c r="J299" s="140">
        <f t="shared" si="10"/>
        <v>0</v>
      </c>
      <c r="K299" s="136" t="s">
        <v>43</v>
      </c>
      <c r="L299" s="34"/>
      <c r="M299" s="141" t="s">
        <v>43</v>
      </c>
      <c r="N299" s="142" t="s">
        <v>52</v>
      </c>
      <c r="P299" s="143">
        <f t="shared" si="11"/>
        <v>0</v>
      </c>
      <c r="Q299" s="143">
        <v>0</v>
      </c>
      <c r="R299" s="143">
        <f t="shared" si="12"/>
        <v>0</v>
      </c>
      <c r="S299" s="143">
        <v>0</v>
      </c>
      <c r="T299" s="144">
        <f t="shared" si="13"/>
        <v>0</v>
      </c>
      <c r="AR299" s="145" t="s">
        <v>318</v>
      </c>
      <c r="AT299" s="145" t="s">
        <v>313</v>
      </c>
      <c r="AU299" s="145" t="s">
        <v>88</v>
      </c>
      <c r="AY299" s="18" t="s">
        <v>311</v>
      </c>
      <c r="BE299" s="146">
        <f t="shared" si="14"/>
        <v>0</v>
      </c>
      <c r="BF299" s="146">
        <f t="shared" si="15"/>
        <v>0</v>
      </c>
      <c r="BG299" s="146">
        <f t="shared" si="16"/>
        <v>0</v>
      </c>
      <c r="BH299" s="146">
        <f t="shared" si="17"/>
        <v>0</v>
      </c>
      <c r="BI299" s="146">
        <f t="shared" si="18"/>
        <v>0</v>
      </c>
      <c r="BJ299" s="18" t="s">
        <v>88</v>
      </c>
      <c r="BK299" s="146">
        <f t="shared" si="19"/>
        <v>0</v>
      </c>
      <c r="BL299" s="18" t="s">
        <v>318</v>
      </c>
      <c r="BM299" s="145" t="s">
        <v>3453</v>
      </c>
    </row>
    <row r="300" spans="2:65" s="1" customFormat="1" ht="16.5" customHeight="1" x14ac:dyDescent="0.2">
      <c r="B300" s="34"/>
      <c r="C300" s="134" t="s">
        <v>1005</v>
      </c>
      <c r="D300" s="134" t="s">
        <v>313</v>
      </c>
      <c r="E300" s="135" t="s">
        <v>10550</v>
      </c>
      <c r="F300" s="136" t="s">
        <v>10551</v>
      </c>
      <c r="G300" s="137" t="s">
        <v>2033</v>
      </c>
      <c r="H300" s="138">
        <v>1</v>
      </c>
      <c r="I300" s="139"/>
      <c r="J300" s="140">
        <f t="shared" si="10"/>
        <v>0</v>
      </c>
      <c r="K300" s="136" t="s">
        <v>43</v>
      </c>
      <c r="L300" s="34"/>
      <c r="M300" s="141" t="s">
        <v>43</v>
      </c>
      <c r="N300" s="142" t="s">
        <v>52</v>
      </c>
      <c r="P300" s="143">
        <f t="shared" si="11"/>
        <v>0</v>
      </c>
      <c r="Q300" s="143">
        <v>0</v>
      </c>
      <c r="R300" s="143">
        <f t="shared" si="12"/>
        <v>0</v>
      </c>
      <c r="S300" s="143">
        <v>0</v>
      </c>
      <c r="T300" s="144">
        <f t="shared" si="13"/>
        <v>0</v>
      </c>
      <c r="AR300" s="145" t="s">
        <v>318</v>
      </c>
      <c r="AT300" s="145" t="s">
        <v>313</v>
      </c>
      <c r="AU300" s="145" t="s">
        <v>88</v>
      </c>
      <c r="AY300" s="18" t="s">
        <v>311</v>
      </c>
      <c r="BE300" s="146">
        <f t="shared" si="14"/>
        <v>0</v>
      </c>
      <c r="BF300" s="146">
        <f t="shared" si="15"/>
        <v>0</v>
      </c>
      <c r="BG300" s="146">
        <f t="shared" si="16"/>
        <v>0</v>
      </c>
      <c r="BH300" s="146">
        <f t="shared" si="17"/>
        <v>0</v>
      </c>
      <c r="BI300" s="146">
        <f t="shared" si="18"/>
        <v>0</v>
      </c>
      <c r="BJ300" s="18" t="s">
        <v>88</v>
      </c>
      <c r="BK300" s="146">
        <f t="shared" si="19"/>
        <v>0</v>
      </c>
      <c r="BL300" s="18" t="s">
        <v>318</v>
      </c>
      <c r="BM300" s="145" t="s">
        <v>3460</v>
      </c>
    </row>
    <row r="301" spans="2:65" s="1" customFormat="1" ht="16.5" customHeight="1" x14ac:dyDescent="0.2">
      <c r="B301" s="34"/>
      <c r="C301" s="134" t="s">
        <v>1011</v>
      </c>
      <c r="D301" s="134" t="s">
        <v>313</v>
      </c>
      <c r="E301" s="135" t="s">
        <v>10552</v>
      </c>
      <c r="F301" s="136" t="s">
        <v>10553</v>
      </c>
      <c r="G301" s="137" t="s">
        <v>2033</v>
      </c>
      <c r="H301" s="138">
        <v>1</v>
      </c>
      <c r="I301" s="139"/>
      <c r="J301" s="140">
        <f t="shared" si="10"/>
        <v>0</v>
      </c>
      <c r="K301" s="136" t="s">
        <v>43</v>
      </c>
      <c r="L301" s="34"/>
      <c r="M301" s="141" t="s">
        <v>43</v>
      </c>
      <c r="N301" s="142" t="s">
        <v>52</v>
      </c>
      <c r="P301" s="143">
        <f t="shared" si="11"/>
        <v>0</v>
      </c>
      <c r="Q301" s="143">
        <v>0</v>
      </c>
      <c r="R301" s="143">
        <f t="shared" si="12"/>
        <v>0</v>
      </c>
      <c r="S301" s="143">
        <v>0</v>
      </c>
      <c r="T301" s="144">
        <f t="shared" si="13"/>
        <v>0</v>
      </c>
      <c r="AR301" s="145" t="s">
        <v>318</v>
      </c>
      <c r="AT301" s="145" t="s">
        <v>313</v>
      </c>
      <c r="AU301" s="145" t="s">
        <v>88</v>
      </c>
      <c r="AY301" s="18" t="s">
        <v>311</v>
      </c>
      <c r="BE301" s="146">
        <f t="shared" si="14"/>
        <v>0</v>
      </c>
      <c r="BF301" s="146">
        <f t="shared" si="15"/>
        <v>0</v>
      </c>
      <c r="BG301" s="146">
        <f t="shared" si="16"/>
        <v>0</v>
      </c>
      <c r="BH301" s="146">
        <f t="shared" si="17"/>
        <v>0</v>
      </c>
      <c r="BI301" s="146">
        <f t="shared" si="18"/>
        <v>0</v>
      </c>
      <c r="BJ301" s="18" t="s">
        <v>88</v>
      </c>
      <c r="BK301" s="146">
        <f t="shared" si="19"/>
        <v>0</v>
      </c>
      <c r="BL301" s="18" t="s">
        <v>318</v>
      </c>
      <c r="BM301" s="145" t="s">
        <v>3468</v>
      </c>
    </row>
    <row r="302" spans="2:65" s="1" customFormat="1" ht="16.5" customHeight="1" x14ac:dyDescent="0.2">
      <c r="B302" s="34"/>
      <c r="C302" s="134" t="s">
        <v>1015</v>
      </c>
      <c r="D302" s="134" t="s">
        <v>313</v>
      </c>
      <c r="E302" s="135" t="s">
        <v>10554</v>
      </c>
      <c r="F302" s="136" t="s">
        <v>10555</v>
      </c>
      <c r="G302" s="137" t="s">
        <v>2033</v>
      </c>
      <c r="H302" s="138">
        <v>1</v>
      </c>
      <c r="I302" s="139"/>
      <c r="J302" s="140">
        <f t="shared" si="10"/>
        <v>0</v>
      </c>
      <c r="K302" s="136" t="s">
        <v>43</v>
      </c>
      <c r="L302" s="34"/>
      <c r="M302" s="141" t="s">
        <v>43</v>
      </c>
      <c r="N302" s="142" t="s">
        <v>52</v>
      </c>
      <c r="P302" s="143">
        <f t="shared" si="11"/>
        <v>0</v>
      </c>
      <c r="Q302" s="143">
        <v>0</v>
      </c>
      <c r="R302" s="143">
        <f t="shared" si="12"/>
        <v>0</v>
      </c>
      <c r="S302" s="143">
        <v>0</v>
      </c>
      <c r="T302" s="144">
        <f t="shared" si="13"/>
        <v>0</v>
      </c>
      <c r="AR302" s="145" t="s">
        <v>318</v>
      </c>
      <c r="AT302" s="145" t="s">
        <v>313</v>
      </c>
      <c r="AU302" s="145" t="s">
        <v>88</v>
      </c>
      <c r="AY302" s="18" t="s">
        <v>311</v>
      </c>
      <c r="BE302" s="146">
        <f t="shared" si="14"/>
        <v>0</v>
      </c>
      <c r="BF302" s="146">
        <f t="shared" si="15"/>
        <v>0</v>
      </c>
      <c r="BG302" s="146">
        <f t="shared" si="16"/>
        <v>0</v>
      </c>
      <c r="BH302" s="146">
        <f t="shared" si="17"/>
        <v>0</v>
      </c>
      <c r="BI302" s="146">
        <f t="shared" si="18"/>
        <v>0</v>
      </c>
      <c r="BJ302" s="18" t="s">
        <v>88</v>
      </c>
      <c r="BK302" s="146">
        <f t="shared" si="19"/>
        <v>0</v>
      </c>
      <c r="BL302" s="18" t="s">
        <v>318</v>
      </c>
      <c r="BM302" s="145" t="s">
        <v>3475</v>
      </c>
    </row>
    <row r="303" spans="2:65" s="1" customFormat="1" ht="16.5" customHeight="1" x14ac:dyDescent="0.2">
      <c r="B303" s="34"/>
      <c r="C303" s="134" t="s">
        <v>1021</v>
      </c>
      <c r="D303" s="134" t="s">
        <v>313</v>
      </c>
      <c r="E303" s="135" t="s">
        <v>10556</v>
      </c>
      <c r="F303" s="136" t="s">
        <v>7438</v>
      </c>
      <c r="G303" s="137" t="s">
        <v>2033</v>
      </c>
      <c r="H303" s="138">
        <v>1</v>
      </c>
      <c r="I303" s="139"/>
      <c r="J303" s="140">
        <f t="shared" si="10"/>
        <v>0</v>
      </c>
      <c r="K303" s="136" t="s">
        <v>43</v>
      </c>
      <c r="L303" s="34"/>
      <c r="M303" s="141" t="s">
        <v>43</v>
      </c>
      <c r="N303" s="142" t="s">
        <v>52</v>
      </c>
      <c r="P303" s="143">
        <f t="shared" si="11"/>
        <v>0</v>
      </c>
      <c r="Q303" s="143">
        <v>0</v>
      </c>
      <c r="R303" s="143">
        <f t="shared" si="12"/>
        <v>0</v>
      </c>
      <c r="S303" s="143">
        <v>0</v>
      </c>
      <c r="T303" s="144">
        <f t="shared" si="13"/>
        <v>0</v>
      </c>
      <c r="AR303" s="145" t="s">
        <v>318</v>
      </c>
      <c r="AT303" s="145" t="s">
        <v>313</v>
      </c>
      <c r="AU303" s="145" t="s">
        <v>88</v>
      </c>
      <c r="AY303" s="18" t="s">
        <v>311</v>
      </c>
      <c r="BE303" s="146">
        <f t="shared" si="14"/>
        <v>0</v>
      </c>
      <c r="BF303" s="146">
        <f t="shared" si="15"/>
        <v>0</v>
      </c>
      <c r="BG303" s="146">
        <f t="shared" si="16"/>
        <v>0</v>
      </c>
      <c r="BH303" s="146">
        <f t="shared" si="17"/>
        <v>0</v>
      </c>
      <c r="BI303" s="146">
        <f t="shared" si="18"/>
        <v>0</v>
      </c>
      <c r="BJ303" s="18" t="s">
        <v>88</v>
      </c>
      <c r="BK303" s="146">
        <f t="shared" si="19"/>
        <v>0</v>
      </c>
      <c r="BL303" s="18" t="s">
        <v>318</v>
      </c>
      <c r="BM303" s="145" t="s">
        <v>3485</v>
      </c>
    </row>
    <row r="304" spans="2:65" s="1" customFormat="1" ht="16.5" customHeight="1" x14ac:dyDescent="0.2">
      <c r="B304" s="34"/>
      <c r="C304" s="134" t="s">
        <v>1024</v>
      </c>
      <c r="D304" s="134" t="s">
        <v>313</v>
      </c>
      <c r="E304" s="135" t="s">
        <v>10557</v>
      </c>
      <c r="F304" s="136" t="s">
        <v>10558</v>
      </c>
      <c r="G304" s="137" t="s">
        <v>2033</v>
      </c>
      <c r="H304" s="138">
        <v>1</v>
      </c>
      <c r="I304" s="139"/>
      <c r="J304" s="140">
        <f t="shared" si="10"/>
        <v>0</v>
      </c>
      <c r="K304" s="136" t="s">
        <v>43</v>
      </c>
      <c r="L304" s="34"/>
      <c r="M304" s="141" t="s">
        <v>43</v>
      </c>
      <c r="N304" s="142" t="s">
        <v>52</v>
      </c>
      <c r="P304" s="143">
        <f t="shared" si="11"/>
        <v>0</v>
      </c>
      <c r="Q304" s="143">
        <v>0</v>
      </c>
      <c r="R304" s="143">
        <f t="shared" si="12"/>
        <v>0</v>
      </c>
      <c r="S304" s="143">
        <v>0</v>
      </c>
      <c r="T304" s="144">
        <f t="shared" si="13"/>
        <v>0</v>
      </c>
      <c r="AR304" s="145" t="s">
        <v>318</v>
      </c>
      <c r="AT304" s="145" t="s">
        <v>313</v>
      </c>
      <c r="AU304" s="145" t="s">
        <v>88</v>
      </c>
      <c r="AY304" s="18" t="s">
        <v>311</v>
      </c>
      <c r="BE304" s="146">
        <f t="shared" si="14"/>
        <v>0</v>
      </c>
      <c r="BF304" s="146">
        <f t="shared" si="15"/>
        <v>0</v>
      </c>
      <c r="BG304" s="146">
        <f t="shared" si="16"/>
        <v>0</v>
      </c>
      <c r="BH304" s="146">
        <f t="shared" si="17"/>
        <v>0</v>
      </c>
      <c r="BI304" s="146">
        <f t="shared" si="18"/>
        <v>0</v>
      </c>
      <c r="BJ304" s="18" t="s">
        <v>88</v>
      </c>
      <c r="BK304" s="146">
        <f t="shared" si="19"/>
        <v>0</v>
      </c>
      <c r="BL304" s="18" t="s">
        <v>318</v>
      </c>
      <c r="BM304" s="145" t="s">
        <v>3493</v>
      </c>
    </row>
    <row r="305" spans="2:65" s="1" customFormat="1" ht="16.5" customHeight="1" x14ac:dyDescent="0.2">
      <c r="B305" s="34"/>
      <c r="C305" s="134" t="s">
        <v>1030</v>
      </c>
      <c r="D305" s="134" t="s">
        <v>313</v>
      </c>
      <c r="E305" s="135" t="s">
        <v>10559</v>
      </c>
      <c r="F305" s="136" t="s">
        <v>7444</v>
      </c>
      <c r="G305" s="137" t="s">
        <v>2033</v>
      </c>
      <c r="H305" s="138">
        <v>1</v>
      </c>
      <c r="I305" s="139"/>
      <c r="J305" s="140">
        <f t="shared" si="10"/>
        <v>0</v>
      </c>
      <c r="K305" s="136" t="s">
        <v>43</v>
      </c>
      <c r="L305" s="34"/>
      <c r="M305" s="200" t="s">
        <v>43</v>
      </c>
      <c r="N305" s="201" t="s">
        <v>52</v>
      </c>
      <c r="O305" s="195"/>
      <c r="P305" s="202">
        <f t="shared" si="11"/>
        <v>0</v>
      </c>
      <c r="Q305" s="202">
        <v>0</v>
      </c>
      <c r="R305" s="202">
        <f t="shared" si="12"/>
        <v>0</v>
      </c>
      <c r="S305" s="202">
        <v>0</v>
      </c>
      <c r="T305" s="203">
        <f t="shared" si="13"/>
        <v>0</v>
      </c>
      <c r="AR305" s="145" t="s">
        <v>318</v>
      </c>
      <c r="AT305" s="145" t="s">
        <v>313</v>
      </c>
      <c r="AU305" s="145" t="s">
        <v>88</v>
      </c>
      <c r="AY305" s="18" t="s">
        <v>311</v>
      </c>
      <c r="BE305" s="146">
        <f t="shared" si="14"/>
        <v>0</v>
      </c>
      <c r="BF305" s="146">
        <f t="shared" si="15"/>
        <v>0</v>
      </c>
      <c r="BG305" s="146">
        <f t="shared" si="16"/>
        <v>0</v>
      </c>
      <c r="BH305" s="146">
        <f t="shared" si="17"/>
        <v>0</v>
      </c>
      <c r="BI305" s="146">
        <f t="shared" si="18"/>
        <v>0</v>
      </c>
      <c r="BJ305" s="18" t="s">
        <v>88</v>
      </c>
      <c r="BK305" s="146">
        <f t="shared" si="19"/>
        <v>0</v>
      </c>
      <c r="BL305" s="18" t="s">
        <v>318</v>
      </c>
      <c r="BM305" s="145" t="s">
        <v>3499</v>
      </c>
    </row>
    <row r="306" spans="2:65" s="1" customFormat="1" ht="6.95" customHeight="1" x14ac:dyDescent="0.2">
      <c r="B306" s="43"/>
      <c r="C306" s="44"/>
      <c r="D306" s="44"/>
      <c r="E306" s="44"/>
      <c r="F306" s="44"/>
      <c r="G306" s="44"/>
      <c r="H306" s="44"/>
      <c r="I306" s="44"/>
      <c r="J306" s="44"/>
      <c r="K306" s="44"/>
      <c r="L306" s="34"/>
    </row>
  </sheetData>
  <sheetProtection algorithmName="SHA-512" hashValue="Nj83YHNrr45ukvmtLCcjw0NCud7eEae0xqMBZkae9KSgLfDF8Bl35PvQIoLSrwxT87pZyfe4fkP51yJHrsjYfg==" saltValue="YDewBVG1gWXjgFLfspIOnnp1qIZuy8EBJwfbkJ6RXwv+4rLlGKsVot327c2X7Qy4hT26ljjid0hzgdp0lOvolw==" spinCount="100000" sheet="1" objects="1" scenarios="1" formatColumns="0" formatRows="0" autoFilter="0"/>
  <autoFilter ref="C87:K305" xr:uid="{00000000-0009-0000-0000-00002A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9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243</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s="1" customFormat="1" ht="12" customHeight="1" x14ac:dyDescent="0.2">
      <c r="B8" s="34"/>
      <c r="D8" s="28" t="s">
        <v>265</v>
      </c>
      <c r="L8" s="34"/>
    </row>
    <row r="9" spans="2:46" s="1" customFormat="1" ht="16.5" customHeight="1" x14ac:dyDescent="0.2">
      <c r="B9" s="34"/>
      <c r="E9" s="322" t="s">
        <v>10560</v>
      </c>
      <c r="F9" s="341"/>
      <c r="G9" s="341"/>
      <c r="H9" s="341"/>
      <c r="L9" s="34"/>
    </row>
    <row r="10" spans="2:46" s="1" customFormat="1" ht="11.25" x14ac:dyDescent="0.2">
      <c r="B10" s="34"/>
      <c r="L10" s="34"/>
    </row>
    <row r="11" spans="2:46" s="1" customFormat="1" ht="12" customHeight="1" x14ac:dyDescent="0.2">
      <c r="B11" s="34"/>
      <c r="D11" s="28" t="s">
        <v>18</v>
      </c>
      <c r="F11" s="26" t="s">
        <v>43</v>
      </c>
      <c r="I11" s="28" t="s">
        <v>20</v>
      </c>
      <c r="J11" s="26" t="s">
        <v>43</v>
      </c>
      <c r="L11" s="34"/>
    </row>
    <row r="12" spans="2:46" s="1" customFormat="1" ht="12" customHeight="1" x14ac:dyDescent="0.2">
      <c r="B12" s="34"/>
      <c r="D12" s="28" t="s">
        <v>22</v>
      </c>
      <c r="F12" s="26" t="s">
        <v>23</v>
      </c>
      <c r="I12" s="28" t="s">
        <v>24</v>
      </c>
      <c r="J12" s="51" t="str">
        <f>'Rekapitulace stavby'!AN8</f>
        <v>5.8.2025 - revize</v>
      </c>
      <c r="L12" s="34"/>
    </row>
    <row r="13" spans="2:46" s="1" customFormat="1" ht="10.9" customHeight="1" x14ac:dyDescent="0.2">
      <c r="B13" s="34"/>
      <c r="L13" s="34"/>
    </row>
    <row r="14" spans="2:46" s="1" customFormat="1" ht="12" customHeight="1" x14ac:dyDescent="0.2">
      <c r="B14" s="34"/>
      <c r="D14" s="28" t="s">
        <v>29</v>
      </c>
      <c r="I14" s="28" t="s">
        <v>30</v>
      </c>
      <c r="J14" s="26" t="s">
        <v>31</v>
      </c>
      <c r="L14" s="34"/>
    </row>
    <row r="15" spans="2:46" s="1" customFormat="1" ht="18" customHeight="1" x14ac:dyDescent="0.2">
      <c r="B15" s="34"/>
      <c r="E15" s="26" t="s">
        <v>32</v>
      </c>
      <c r="I15" s="28" t="s">
        <v>33</v>
      </c>
      <c r="J15" s="26" t="s">
        <v>34</v>
      </c>
      <c r="L15" s="34"/>
    </row>
    <row r="16" spans="2:4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ROUND(J83,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ROUND((SUM(BE83:BE94)),  2)</f>
        <v>0</v>
      </c>
      <c r="I33" s="96">
        <v>0.21</v>
      </c>
      <c r="J33" s="84">
        <f>ROUND(((SUM(BE83:BE94))*I33),  2)</f>
        <v>0</v>
      </c>
      <c r="L33" s="34"/>
    </row>
    <row r="34" spans="2:12" s="1" customFormat="1" ht="14.45" customHeight="1" x14ac:dyDescent="0.2">
      <c r="B34" s="34"/>
      <c r="E34" s="28" t="s">
        <v>53</v>
      </c>
      <c r="F34" s="84">
        <f>ROUND((SUM(BF83:BF94)),  2)</f>
        <v>0</v>
      </c>
      <c r="I34" s="96">
        <v>0.12</v>
      </c>
      <c r="J34" s="84">
        <f>ROUND(((SUM(BF83:BF94))*I34),  2)</f>
        <v>0</v>
      </c>
      <c r="L34" s="34"/>
    </row>
    <row r="35" spans="2:12" s="1" customFormat="1" ht="14.45" hidden="1" customHeight="1" x14ac:dyDescent="0.2">
      <c r="B35" s="34"/>
      <c r="E35" s="28" t="s">
        <v>54</v>
      </c>
      <c r="F35" s="84">
        <f>ROUND((SUM(BG83:BG94)),  2)</f>
        <v>0</v>
      </c>
      <c r="I35" s="96">
        <v>0.21</v>
      </c>
      <c r="J35" s="84">
        <f>0</f>
        <v>0</v>
      </c>
      <c r="L35" s="34"/>
    </row>
    <row r="36" spans="2:12" s="1" customFormat="1" ht="14.45" hidden="1" customHeight="1" x14ac:dyDescent="0.2">
      <c r="B36" s="34"/>
      <c r="E36" s="28" t="s">
        <v>55</v>
      </c>
      <c r="F36" s="84">
        <f>ROUND((SUM(BH83:BH94)),  2)</f>
        <v>0</v>
      </c>
      <c r="I36" s="96">
        <v>0.12</v>
      </c>
      <c r="J36" s="84">
        <f>0</f>
        <v>0</v>
      </c>
      <c r="L36" s="34"/>
    </row>
    <row r="37" spans="2:12" s="1" customFormat="1" ht="14.45" hidden="1" customHeight="1" x14ac:dyDescent="0.2">
      <c r="B37" s="34"/>
      <c r="E37" s="28" t="s">
        <v>56</v>
      </c>
      <c r="F37" s="84">
        <f>ROUND((SUM(BI83:BI94)),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V - VRN</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J83</f>
        <v>0</v>
      </c>
      <c r="L59" s="34"/>
      <c r="AU59" s="18" t="s">
        <v>272</v>
      </c>
    </row>
    <row r="60" spans="2:47" s="8" customFormat="1" ht="24.95" customHeight="1" x14ac:dyDescent="0.2">
      <c r="B60" s="106"/>
      <c r="D60" s="107" t="s">
        <v>10561</v>
      </c>
      <c r="E60" s="108"/>
      <c r="F60" s="108"/>
      <c r="G60" s="108"/>
      <c r="H60" s="108"/>
      <c r="I60" s="108"/>
      <c r="J60" s="109">
        <f>J84</f>
        <v>0</v>
      </c>
      <c r="L60" s="106"/>
    </row>
    <row r="61" spans="2:47" s="9" customFormat="1" ht="19.899999999999999" customHeight="1" x14ac:dyDescent="0.2">
      <c r="B61" s="110"/>
      <c r="D61" s="111" t="s">
        <v>10562</v>
      </c>
      <c r="E61" s="112"/>
      <c r="F61" s="112"/>
      <c r="G61" s="112"/>
      <c r="H61" s="112"/>
      <c r="I61" s="112"/>
      <c r="J61" s="113">
        <f>J85</f>
        <v>0</v>
      </c>
      <c r="L61" s="110"/>
    </row>
    <row r="62" spans="2:47" s="9" customFormat="1" ht="19.899999999999999" customHeight="1" x14ac:dyDescent="0.2">
      <c r="B62" s="110"/>
      <c r="D62" s="111" t="s">
        <v>10563</v>
      </c>
      <c r="E62" s="112"/>
      <c r="F62" s="112"/>
      <c r="G62" s="112"/>
      <c r="H62" s="112"/>
      <c r="I62" s="112"/>
      <c r="J62" s="113">
        <f>J89</f>
        <v>0</v>
      </c>
      <c r="L62" s="110"/>
    </row>
    <row r="63" spans="2:47" s="9" customFormat="1" ht="19.899999999999999" customHeight="1" x14ac:dyDescent="0.2">
      <c r="B63" s="110"/>
      <c r="D63" s="111" t="s">
        <v>10564</v>
      </c>
      <c r="E63" s="112"/>
      <c r="F63" s="112"/>
      <c r="G63" s="112"/>
      <c r="H63" s="112"/>
      <c r="I63" s="112"/>
      <c r="J63" s="113">
        <f>J92</f>
        <v>0</v>
      </c>
      <c r="L63" s="110"/>
    </row>
    <row r="64" spans="2:47" s="1" customFormat="1" ht="21.75" customHeight="1" x14ac:dyDescent="0.2">
      <c r="B64" s="34"/>
      <c r="L64" s="34"/>
    </row>
    <row r="65" spans="2:12" s="1" customFormat="1" ht="6.95" customHeight="1" x14ac:dyDescent="0.2">
      <c r="B65" s="43"/>
      <c r="C65" s="44"/>
      <c r="D65" s="44"/>
      <c r="E65" s="44"/>
      <c r="F65" s="44"/>
      <c r="G65" s="44"/>
      <c r="H65" s="44"/>
      <c r="I65" s="44"/>
      <c r="J65" s="44"/>
      <c r="K65" s="44"/>
      <c r="L65" s="34"/>
    </row>
    <row r="69" spans="2:12" s="1" customFormat="1" ht="6.95" customHeight="1" x14ac:dyDescent="0.2">
      <c r="B69" s="45"/>
      <c r="C69" s="46"/>
      <c r="D69" s="46"/>
      <c r="E69" s="46"/>
      <c r="F69" s="46"/>
      <c r="G69" s="46"/>
      <c r="H69" s="46"/>
      <c r="I69" s="46"/>
      <c r="J69" s="46"/>
      <c r="K69" s="46"/>
      <c r="L69" s="34"/>
    </row>
    <row r="70" spans="2:12" s="1" customFormat="1" ht="24.95" customHeight="1" x14ac:dyDescent="0.2">
      <c r="B70" s="34"/>
      <c r="C70" s="22" t="s">
        <v>296</v>
      </c>
      <c r="L70" s="34"/>
    </row>
    <row r="71" spans="2:12" s="1" customFormat="1" ht="6.95" customHeight="1" x14ac:dyDescent="0.2">
      <c r="B71" s="34"/>
      <c r="L71" s="34"/>
    </row>
    <row r="72" spans="2:12" s="1" customFormat="1" ht="12" customHeight="1" x14ac:dyDescent="0.2">
      <c r="B72" s="34"/>
      <c r="C72" s="28" t="s">
        <v>16</v>
      </c>
      <c r="L72" s="34"/>
    </row>
    <row r="73" spans="2:12" s="1" customFormat="1" ht="16.5" customHeight="1" x14ac:dyDescent="0.2">
      <c r="B73" s="34"/>
      <c r="E73" s="339" t="str">
        <f>E7</f>
        <v>Stavba č. 3145 TV Vinoř, etapa 0012 – ČOV Vinoř</v>
      </c>
      <c r="F73" s="340"/>
      <c r="G73" s="340"/>
      <c r="H73" s="340"/>
      <c r="L73" s="34"/>
    </row>
    <row r="74" spans="2:12" s="1" customFormat="1" ht="12" customHeight="1" x14ac:dyDescent="0.2">
      <c r="B74" s="34"/>
      <c r="C74" s="28" t="s">
        <v>265</v>
      </c>
      <c r="L74" s="34"/>
    </row>
    <row r="75" spans="2:12" s="1" customFormat="1" ht="16.5" customHeight="1" x14ac:dyDescent="0.2">
      <c r="B75" s="34"/>
      <c r="E75" s="322" t="str">
        <f>E9</f>
        <v>V - VRN</v>
      </c>
      <c r="F75" s="341"/>
      <c r="G75" s="341"/>
      <c r="H75" s="341"/>
      <c r="L75" s="34"/>
    </row>
    <row r="76" spans="2:12" s="1" customFormat="1" ht="6.95" customHeight="1" x14ac:dyDescent="0.2">
      <c r="B76" s="34"/>
      <c r="L76" s="34"/>
    </row>
    <row r="77" spans="2:12" s="1" customFormat="1" ht="12" customHeight="1" x14ac:dyDescent="0.2">
      <c r="B77" s="34"/>
      <c r="C77" s="28" t="s">
        <v>22</v>
      </c>
      <c r="F77" s="26" t="str">
        <f>F12</f>
        <v>Praha</v>
      </c>
      <c r="I77" s="28" t="s">
        <v>24</v>
      </c>
      <c r="J77" s="51" t="str">
        <f>IF(J12="","",J12)</f>
        <v>5.8.2025 - revize</v>
      </c>
      <c r="L77" s="34"/>
    </row>
    <row r="78" spans="2:12" s="1" customFormat="1" ht="6.95" customHeight="1" x14ac:dyDescent="0.2">
      <c r="B78" s="34"/>
      <c r="L78" s="34"/>
    </row>
    <row r="79" spans="2:12" s="1" customFormat="1" ht="25.7" customHeight="1" x14ac:dyDescent="0.2">
      <c r="B79" s="34"/>
      <c r="C79" s="28" t="s">
        <v>29</v>
      </c>
      <c r="F79" s="26" t="str">
        <f>E15</f>
        <v>PVS, a.s, Evropská 866/67, Praha 6, 160 00</v>
      </c>
      <c r="I79" s="28" t="s">
        <v>37</v>
      </c>
      <c r="J79" s="32" t="str">
        <f>E21</f>
        <v>d plus projektová a inženýrská a.s.</v>
      </c>
      <c r="L79" s="34"/>
    </row>
    <row r="80" spans="2:12" s="1" customFormat="1" ht="15.2" customHeight="1" x14ac:dyDescent="0.2">
      <c r="B80" s="34"/>
      <c r="C80" s="28" t="s">
        <v>35</v>
      </c>
      <c r="F80" s="26" t="str">
        <f>IF(E18="","",E18)</f>
        <v>Vyplň údaj</v>
      </c>
      <c r="I80" s="28" t="s">
        <v>42</v>
      </c>
      <c r="J80" s="32" t="str">
        <f>E24</f>
        <v xml:space="preserve"> </v>
      </c>
      <c r="L80" s="34"/>
    </row>
    <row r="81" spans="2:65" s="1" customFormat="1" ht="10.35" customHeight="1" x14ac:dyDescent="0.2">
      <c r="B81" s="34"/>
      <c r="L81" s="34"/>
    </row>
    <row r="82" spans="2:65" s="10" customFormat="1" ht="29.25" customHeight="1" x14ac:dyDescent="0.2">
      <c r="B82" s="114"/>
      <c r="C82" s="115" t="s">
        <v>297</v>
      </c>
      <c r="D82" s="116" t="s">
        <v>66</v>
      </c>
      <c r="E82" s="116" t="s">
        <v>62</v>
      </c>
      <c r="F82" s="116" t="s">
        <v>63</v>
      </c>
      <c r="G82" s="116" t="s">
        <v>298</v>
      </c>
      <c r="H82" s="116" t="s">
        <v>299</v>
      </c>
      <c r="I82" s="116" t="s">
        <v>300</v>
      </c>
      <c r="J82" s="116" t="s">
        <v>271</v>
      </c>
      <c r="K82" s="117" t="s">
        <v>301</v>
      </c>
      <c r="L82" s="114"/>
      <c r="M82" s="58" t="s">
        <v>43</v>
      </c>
      <c r="N82" s="59" t="s">
        <v>51</v>
      </c>
      <c r="O82" s="59" t="s">
        <v>302</v>
      </c>
      <c r="P82" s="59" t="s">
        <v>303</v>
      </c>
      <c r="Q82" s="59" t="s">
        <v>304</v>
      </c>
      <c r="R82" s="59" t="s">
        <v>305</v>
      </c>
      <c r="S82" s="59" t="s">
        <v>306</v>
      </c>
      <c r="T82" s="60" t="s">
        <v>307</v>
      </c>
    </row>
    <row r="83" spans="2:65" s="1" customFormat="1" ht="22.9" customHeight="1" x14ac:dyDescent="0.25">
      <c r="B83" s="34"/>
      <c r="C83" s="63" t="s">
        <v>308</v>
      </c>
      <c r="J83" s="118">
        <f>BK83</f>
        <v>0</v>
      </c>
      <c r="L83" s="34"/>
      <c r="M83" s="61"/>
      <c r="N83" s="52"/>
      <c r="O83" s="52"/>
      <c r="P83" s="119">
        <f>P84</f>
        <v>0</v>
      </c>
      <c r="Q83" s="52"/>
      <c r="R83" s="119">
        <f>R84</f>
        <v>0</v>
      </c>
      <c r="S83" s="52"/>
      <c r="T83" s="120">
        <f>T84</f>
        <v>0</v>
      </c>
      <c r="AT83" s="18" t="s">
        <v>80</v>
      </c>
      <c r="AU83" s="18" t="s">
        <v>272</v>
      </c>
      <c r="BK83" s="121">
        <f>BK84</f>
        <v>0</v>
      </c>
    </row>
    <row r="84" spans="2:65" s="11" customFormat="1" ht="25.9" customHeight="1" x14ac:dyDescent="0.2">
      <c r="B84" s="122"/>
      <c r="D84" s="123" t="s">
        <v>80</v>
      </c>
      <c r="E84" s="124" t="s">
        <v>241</v>
      </c>
      <c r="F84" s="124" t="s">
        <v>10565</v>
      </c>
      <c r="I84" s="125"/>
      <c r="J84" s="126">
        <f>BK84</f>
        <v>0</v>
      </c>
      <c r="L84" s="122"/>
      <c r="M84" s="127"/>
      <c r="P84" s="128">
        <f>P85+P89+P92</f>
        <v>0</v>
      </c>
      <c r="R84" s="128">
        <f>R85+R89+R92</f>
        <v>0</v>
      </c>
      <c r="T84" s="129">
        <f>T85+T89+T92</f>
        <v>0</v>
      </c>
      <c r="AR84" s="123" t="s">
        <v>344</v>
      </c>
      <c r="AT84" s="130" t="s">
        <v>80</v>
      </c>
      <c r="AU84" s="130" t="s">
        <v>81</v>
      </c>
      <c r="AY84" s="123" t="s">
        <v>311</v>
      </c>
      <c r="BK84" s="131">
        <f>BK85+BK89+BK92</f>
        <v>0</v>
      </c>
    </row>
    <row r="85" spans="2:65" s="11" customFormat="1" ht="22.9" customHeight="1" x14ac:dyDescent="0.2">
      <c r="B85" s="122"/>
      <c r="D85" s="123" t="s">
        <v>80</v>
      </c>
      <c r="E85" s="132" t="s">
        <v>10566</v>
      </c>
      <c r="F85" s="132" t="s">
        <v>10567</v>
      </c>
      <c r="I85" s="125"/>
      <c r="J85" s="133">
        <f>BK85</f>
        <v>0</v>
      </c>
      <c r="L85" s="122"/>
      <c r="M85" s="127"/>
      <c r="P85" s="128">
        <f>SUM(P86:P88)</f>
        <v>0</v>
      </c>
      <c r="R85" s="128">
        <f>SUM(R86:R88)</f>
        <v>0</v>
      </c>
      <c r="T85" s="129">
        <f>SUM(T86:T88)</f>
        <v>0</v>
      </c>
      <c r="AR85" s="123" t="s">
        <v>344</v>
      </c>
      <c r="AT85" s="130" t="s">
        <v>80</v>
      </c>
      <c r="AU85" s="130" t="s">
        <v>88</v>
      </c>
      <c r="AY85" s="123" t="s">
        <v>311</v>
      </c>
      <c r="BK85" s="131">
        <f>SUM(BK86:BK88)</f>
        <v>0</v>
      </c>
    </row>
    <row r="86" spans="2:65" s="1" customFormat="1" ht="16.5" customHeight="1" x14ac:dyDescent="0.2">
      <c r="B86" s="34"/>
      <c r="C86" s="134" t="s">
        <v>88</v>
      </c>
      <c r="D86" s="134" t="s">
        <v>313</v>
      </c>
      <c r="E86" s="135" t="s">
        <v>10568</v>
      </c>
      <c r="F86" s="136" t="s">
        <v>10567</v>
      </c>
      <c r="G86" s="137" t="s">
        <v>1378</v>
      </c>
      <c r="H86" s="138">
        <v>1</v>
      </c>
      <c r="I86" s="139"/>
      <c r="J86" s="140">
        <f>ROUND(I86*H86,2)</f>
        <v>0</v>
      </c>
      <c r="K86" s="136" t="s">
        <v>317</v>
      </c>
      <c r="L86" s="34"/>
      <c r="M86" s="141" t="s">
        <v>43</v>
      </c>
      <c r="N86" s="142" t="s">
        <v>52</v>
      </c>
      <c r="P86" s="143">
        <f>O86*H86</f>
        <v>0</v>
      </c>
      <c r="Q86" s="143">
        <v>0</v>
      </c>
      <c r="R86" s="143">
        <f>Q86*H86</f>
        <v>0</v>
      </c>
      <c r="S86" s="143">
        <v>0</v>
      </c>
      <c r="T86" s="144">
        <f>S86*H86</f>
        <v>0</v>
      </c>
      <c r="AR86" s="145" t="s">
        <v>9362</v>
      </c>
      <c r="AT86" s="145" t="s">
        <v>313</v>
      </c>
      <c r="AU86" s="145" t="s">
        <v>90</v>
      </c>
      <c r="AY86" s="18" t="s">
        <v>311</v>
      </c>
      <c r="BE86" s="146">
        <f>IF(N86="základní",J86,0)</f>
        <v>0</v>
      </c>
      <c r="BF86" s="146">
        <f>IF(N86="snížená",J86,0)</f>
        <v>0</v>
      </c>
      <c r="BG86" s="146">
        <f>IF(N86="zákl. přenesená",J86,0)</f>
        <v>0</v>
      </c>
      <c r="BH86" s="146">
        <f>IF(N86="sníž. přenesená",J86,0)</f>
        <v>0</v>
      </c>
      <c r="BI86" s="146">
        <f>IF(N86="nulová",J86,0)</f>
        <v>0</v>
      </c>
      <c r="BJ86" s="18" t="s">
        <v>88</v>
      </c>
      <c r="BK86" s="146">
        <f>ROUND(I86*H86,2)</f>
        <v>0</v>
      </c>
      <c r="BL86" s="18" t="s">
        <v>9362</v>
      </c>
      <c r="BM86" s="145" t="s">
        <v>10569</v>
      </c>
    </row>
    <row r="87" spans="2:65" s="1" customFormat="1" ht="11.25" x14ac:dyDescent="0.2">
      <c r="B87" s="34"/>
      <c r="D87" s="147" t="s">
        <v>320</v>
      </c>
      <c r="F87" s="148" t="s">
        <v>10570</v>
      </c>
      <c r="I87" s="149"/>
      <c r="L87" s="34"/>
      <c r="M87" s="150"/>
      <c r="T87" s="55"/>
      <c r="AT87" s="18" t="s">
        <v>320</v>
      </c>
      <c r="AU87" s="18" t="s">
        <v>90</v>
      </c>
    </row>
    <row r="88" spans="2:65" s="1" customFormat="1" ht="29.25" x14ac:dyDescent="0.2">
      <c r="B88" s="34"/>
      <c r="D88" s="152" t="s">
        <v>668</v>
      </c>
      <c r="F88" s="182" t="s">
        <v>10571</v>
      </c>
      <c r="I88" s="149"/>
      <c r="L88" s="34"/>
      <c r="M88" s="150"/>
      <c r="T88" s="55"/>
      <c r="AT88" s="18" t="s">
        <v>668</v>
      </c>
      <c r="AU88" s="18" t="s">
        <v>90</v>
      </c>
    </row>
    <row r="89" spans="2:65" s="11" customFormat="1" ht="22.9" customHeight="1" x14ac:dyDescent="0.2">
      <c r="B89" s="122"/>
      <c r="D89" s="123" t="s">
        <v>80</v>
      </c>
      <c r="E89" s="132" t="s">
        <v>10572</v>
      </c>
      <c r="F89" s="132" t="s">
        <v>10573</v>
      </c>
      <c r="I89" s="125"/>
      <c r="J89" s="133">
        <f>BK89</f>
        <v>0</v>
      </c>
      <c r="L89" s="122"/>
      <c r="M89" s="127"/>
      <c r="P89" s="128">
        <f>SUM(P90:P91)</f>
        <v>0</v>
      </c>
      <c r="R89" s="128">
        <f>SUM(R90:R91)</f>
        <v>0</v>
      </c>
      <c r="T89" s="129">
        <f>SUM(T90:T91)</f>
        <v>0</v>
      </c>
      <c r="AR89" s="123" t="s">
        <v>344</v>
      </c>
      <c r="AT89" s="130" t="s">
        <v>80</v>
      </c>
      <c r="AU89" s="130" t="s">
        <v>88</v>
      </c>
      <c r="AY89" s="123" t="s">
        <v>311</v>
      </c>
      <c r="BK89" s="131">
        <f>SUM(BK90:BK91)</f>
        <v>0</v>
      </c>
    </row>
    <row r="90" spans="2:65" s="1" customFormat="1" ht="16.5" customHeight="1" x14ac:dyDescent="0.2">
      <c r="B90" s="34"/>
      <c r="C90" s="134" t="s">
        <v>90</v>
      </c>
      <c r="D90" s="134" t="s">
        <v>313</v>
      </c>
      <c r="E90" s="135" t="s">
        <v>10574</v>
      </c>
      <c r="F90" s="136" t="s">
        <v>10573</v>
      </c>
      <c r="G90" s="137" t="s">
        <v>1378</v>
      </c>
      <c r="H90" s="138">
        <v>1</v>
      </c>
      <c r="I90" s="139"/>
      <c r="J90" s="140">
        <f>ROUND(I90*H90,2)</f>
        <v>0</v>
      </c>
      <c r="K90" s="136" t="s">
        <v>317</v>
      </c>
      <c r="L90" s="34"/>
      <c r="M90" s="141" t="s">
        <v>43</v>
      </c>
      <c r="N90" s="142" t="s">
        <v>52</v>
      </c>
      <c r="P90" s="143">
        <f>O90*H90</f>
        <v>0</v>
      </c>
      <c r="Q90" s="143">
        <v>0</v>
      </c>
      <c r="R90" s="143">
        <f>Q90*H90</f>
        <v>0</v>
      </c>
      <c r="S90" s="143">
        <v>0</v>
      </c>
      <c r="T90" s="144">
        <f>S90*H90</f>
        <v>0</v>
      </c>
      <c r="AR90" s="145" t="s">
        <v>9362</v>
      </c>
      <c r="AT90" s="145" t="s">
        <v>313</v>
      </c>
      <c r="AU90" s="145" t="s">
        <v>90</v>
      </c>
      <c r="AY90" s="18" t="s">
        <v>311</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9362</v>
      </c>
      <c r="BM90" s="145" t="s">
        <v>10575</v>
      </c>
    </row>
    <row r="91" spans="2:65" s="1" customFormat="1" ht="11.25" x14ac:dyDescent="0.2">
      <c r="B91" s="34"/>
      <c r="D91" s="147" t="s">
        <v>320</v>
      </c>
      <c r="F91" s="148" t="s">
        <v>10576</v>
      </c>
      <c r="I91" s="149"/>
      <c r="L91" s="34"/>
      <c r="M91" s="150"/>
      <c r="T91" s="55"/>
      <c r="AT91" s="18" t="s">
        <v>320</v>
      </c>
      <c r="AU91" s="18" t="s">
        <v>90</v>
      </c>
    </row>
    <row r="92" spans="2:65" s="11" customFormat="1" ht="22.9" customHeight="1" x14ac:dyDescent="0.2">
      <c r="B92" s="122"/>
      <c r="D92" s="123" t="s">
        <v>80</v>
      </c>
      <c r="E92" s="132" t="s">
        <v>10577</v>
      </c>
      <c r="F92" s="132" t="s">
        <v>10578</v>
      </c>
      <c r="I92" s="125"/>
      <c r="J92" s="133">
        <f>BK92</f>
        <v>0</v>
      </c>
      <c r="L92" s="122"/>
      <c r="M92" s="127"/>
      <c r="P92" s="128">
        <f>SUM(P93:P94)</f>
        <v>0</v>
      </c>
      <c r="R92" s="128">
        <f>SUM(R93:R94)</f>
        <v>0</v>
      </c>
      <c r="T92" s="129">
        <f>SUM(T93:T94)</f>
        <v>0</v>
      </c>
      <c r="AR92" s="123" t="s">
        <v>344</v>
      </c>
      <c r="AT92" s="130" t="s">
        <v>80</v>
      </c>
      <c r="AU92" s="130" t="s">
        <v>88</v>
      </c>
      <c r="AY92" s="123" t="s">
        <v>311</v>
      </c>
      <c r="BK92" s="131">
        <f>SUM(BK93:BK94)</f>
        <v>0</v>
      </c>
    </row>
    <row r="93" spans="2:65" s="1" customFormat="1" ht="16.5" customHeight="1" x14ac:dyDescent="0.2">
      <c r="B93" s="34"/>
      <c r="C93" s="134" t="s">
        <v>96</v>
      </c>
      <c r="D93" s="134" t="s">
        <v>313</v>
      </c>
      <c r="E93" s="135" t="s">
        <v>10579</v>
      </c>
      <c r="F93" s="136" t="s">
        <v>10578</v>
      </c>
      <c r="G93" s="137" t="s">
        <v>1378</v>
      </c>
      <c r="H93" s="138">
        <v>1</v>
      </c>
      <c r="I93" s="139"/>
      <c r="J93" s="140">
        <f>ROUND(I93*H93,2)</f>
        <v>0</v>
      </c>
      <c r="K93" s="136" t="s">
        <v>317</v>
      </c>
      <c r="L93" s="34"/>
      <c r="M93" s="141" t="s">
        <v>43</v>
      </c>
      <c r="N93" s="142" t="s">
        <v>52</v>
      </c>
      <c r="P93" s="143">
        <f>O93*H93</f>
        <v>0</v>
      </c>
      <c r="Q93" s="143">
        <v>0</v>
      </c>
      <c r="R93" s="143">
        <f>Q93*H93</f>
        <v>0</v>
      </c>
      <c r="S93" s="143">
        <v>0</v>
      </c>
      <c r="T93" s="144">
        <f>S93*H93</f>
        <v>0</v>
      </c>
      <c r="AR93" s="145" t="s">
        <v>9362</v>
      </c>
      <c r="AT93" s="145" t="s">
        <v>313</v>
      </c>
      <c r="AU93" s="145" t="s">
        <v>90</v>
      </c>
      <c r="AY93" s="18" t="s">
        <v>311</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9362</v>
      </c>
      <c r="BM93" s="145" t="s">
        <v>10580</v>
      </c>
    </row>
    <row r="94" spans="2:65" s="1" customFormat="1" ht="11.25" x14ac:dyDescent="0.2">
      <c r="B94" s="34"/>
      <c r="D94" s="147" t="s">
        <v>320</v>
      </c>
      <c r="F94" s="148" t="s">
        <v>10581</v>
      </c>
      <c r="I94" s="149"/>
      <c r="L94" s="34"/>
      <c r="M94" s="194"/>
      <c r="N94" s="195"/>
      <c r="O94" s="195"/>
      <c r="P94" s="195"/>
      <c r="Q94" s="195"/>
      <c r="R94" s="195"/>
      <c r="S94" s="195"/>
      <c r="T94" s="196"/>
      <c r="AT94" s="18" t="s">
        <v>320</v>
      </c>
      <c r="AU94" s="18" t="s">
        <v>90</v>
      </c>
    </row>
    <row r="95" spans="2:65" s="1" customFormat="1" ht="6.95" customHeight="1" x14ac:dyDescent="0.2">
      <c r="B95" s="43"/>
      <c r="C95" s="44"/>
      <c r="D95" s="44"/>
      <c r="E95" s="44"/>
      <c r="F95" s="44"/>
      <c r="G95" s="44"/>
      <c r="H95" s="44"/>
      <c r="I95" s="44"/>
      <c r="J95" s="44"/>
      <c r="K95" s="44"/>
      <c r="L95" s="34"/>
    </row>
  </sheetData>
  <sheetProtection algorithmName="SHA-512" hashValue="QTmthMC8sFBvGu98wOhtULal/qfShih19oU/SchXFMWJ59GS8sabzhkzDplGtGT9DsgkqgfjZ39BlM4sZ3+0aA==" saltValue="oEpUdpJC6RxOZ0IndzIkrJPWCBDJtd15iQ6NThQEbdf74aKy969Hf79amTRIRz9Sz756XJm3Coaj6KGF/dbukw==" spinCount="100000" sheet="1" objects="1" scenarios="1" formatColumns="0" formatRows="0" autoFilter="0"/>
  <autoFilter ref="C82:K94" xr:uid="{00000000-0009-0000-0000-00002B000000}"/>
  <mergeCells count="9">
    <mergeCell ref="E50:H50"/>
    <mergeCell ref="E73:H73"/>
    <mergeCell ref="E75:H75"/>
    <mergeCell ref="L2:V2"/>
    <mergeCell ref="E7:H7"/>
    <mergeCell ref="E9:H9"/>
    <mergeCell ref="E18:H18"/>
    <mergeCell ref="E27:H27"/>
    <mergeCell ref="E48:H48"/>
  </mergeCells>
  <hyperlinks>
    <hyperlink ref="F87" r:id="rId1" xr:uid="{00000000-0004-0000-2B00-000000000000}"/>
    <hyperlink ref="F91" r:id="rId2" xr:uid="{00000000-0004-0000-2B00-000001000000}"/>
    <hyperlink ref="F94" r:id="rId3" xr:uid="{00000000-0004-0000-2B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4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1"/>
      <c r="M2" s="301"/>
      <c r="N2" s="301"/>
      <c r="O2" s="301"/>
      <c r="P2" s="301"/>
      <c r="Q2" s="301"/>
      <c r="R2" s="301"/>
      <c r="S2" s="301"/>
      <c r="T2" s="301"/>
      <c r="U2" s="301"/>
      <c r="V2" s="301"/>
      <c r="AT2" s="18" t="s">
        <v>247</v>
      </c>
    </row>
    <row r="3" spans="2:46" ht="6.95" customHeight="1" x14ac:dyDescent="0.2">
      <c r="B3" s="19"/>
      <c r="C3" s="20"/>
      <c r="D3" s="20"/>
      <c r="E3" s="20"/>
      <c r="F3" s="20"/>
      <c r="G3" s="20"/>
      <c r="H3" s="20"/>
      <c r="I3" s="20"/>
      <c r="J3" s="20"/>
      <c r="K3" s="20"/>
      <c r="L3" s="21"/>
      <c r="AT3" s="18" t="s">
        <v>90</v>
      </c>
    </row>
    <row r="4" spans="2:46" ht="24.95" customHeight="1" x14ac:dyDescent="0.2">
      <c r="B4" s="21"/>
      <c r="D4" s="22" t="s">
        <v>255</v>
      </c>
      <c r="L4" s="21"/>
      <c r="M4" s="93" t="s">
        <v>10</v>
      </c>
      <c r="AT4" s="18" t="s">
        <v>4</v>
      </c>
    </row>
    <row r="5" spans="2:46" ht="6.95" customHeight="1" x14ac:dyDescent="0.2">
      <c r="B5" s="21"/>
      <c r="L5" s="21"/>
    </row>
    <row r="6" spans="2:46" ht="12" customHeight="1" x14ac:dyDescent="0.2">
      <c r="B6" s="21"/>
      <c r="D6" s="28" t="s">
        <v>16</v>
      </c>
      <c r="L6" s="21"/>
    </row>
    <row r="7" spans="2:46" ht="16.5" customHeight="1" x14ac:dyDescent="0.2">
      <c r="B7" s="21"/>
      <c r="E7" s="339" t="str">
        <f>'Rekapitulace stavby'!K6</f>
        <v>Stavba č. 3145 TV Vinoř, etapa 0012 – ČOV Vinoř</v>
      </c>
      <c r="F7" s="340"/>
      <c r="G7" s="340"/>
      <c r="H7" s="340"/>
      <c r="L7" s="21"/>
    </row>
    <row r="8" spans="2:46" s="1" customFormat="1" ht="12" customHeight="1" x14ac:dyDescent="0.2">
      <c r="B8" s="34"/>
      <c r="D8" s="28" t="s">
        <v>265</v>
      </c>
      <c r="L8" s="34"/>
    </row>
    <row r="9" spans="2:46" s="1" customFormat="1" ht="16.5" customHeight="1" x14ac:dyDescent="0.2">
      <c r="B9" s="34"/>
      <c r="E9" s="322" t="s">
        <v>10582</v>
      </c>
      <c r="F9" s="341"/>
      <c r="G9" s="341"/>
      <c r="H9" s="341"/>
      <c r="L9" s="34"/>
    </row>
    <row r="10" spans="2:46" s="1" customFormat="1" ht="11.25" x14ac:dyDescent="0.2">
      <c r="B10" s="34"/>
      <c r="L10" s="34"/>
    </row>
    <row r="11" spans="2:46" s="1" customFormat="1" ht="12" customHeight="1" x14ac:dyDescent="0.2">
      <c r="B11" s="34"/>
      <c r="D11" s="28" t="s">
        <v>18</v>
      </c>
      <c r="F11" s="26" t="s">
        <v>43</v>
      </c>
      <c r="I11" s="28" t="s">
        <v>20</v>
      </c>
      <c r="J11" s="26" t="s">
        <v>43</v>
      </c>
      <c r="L11" s="34"/>
    </row>
    <row r="12" spans="2:46" s="1" customFormat="1" ht="12" customHeight="1" x14ac:dyDescent="0.2">
      <c r="B12" s="34"/>
      <c r="D12" s="28" t="s">
        <v>22</v>
      </c>
      <c r="F12" s="26" t="s">
        <v>23</v>
      </c>
      <c r="I12" s="28" t="s">
        <v>24</v>
      </c>
      <c r="J12" s="51" t="str">
        <f>'Rekapitulace stavby'!AN8</f>
        <v>5.8.2025 - revize</v>
      </c>
      <c r="L12" s="34"/>
    </row>
    <row r="13" spans="2:46" s="1" customFormat="1" ht="10.9" customHeight="1" x14ac:dyDescent="0.2">
      <c r="B13" s="34"/>
      <c r="L13" s="34"/>
    </row>
    <row r="14" spans="2:46" s="1" customFormat="1" ht="12" customHeight="1" x14ac:dyDescent="0.2">
      <c r="B14" s="34"/>
      <c r="D14" s="28" t="s">
        <v>29</v>
      </c>
      <c r="I14" s="28" t="s">
        <v>30</v>
      </c>
      <c r="J14" s="26" t="s">
        <v>31</v>
      </c>
      <c r="L14" s="34"/>
    </row>
    <row r="15" spans="2:46" s="1" customFormat="1" ht="18" customHeight="1" x14ac:dyDescent="0.2">
      <c r="B15" s="34"/>
      <c r="E15" s="26" t="s">
        <v>32</v>
      </c>
      <c r="I15" s="28" t="s">
        <v>33</v>
      </c>
      <c r="J15" s="26" t="s">
        <v>34</v>
      </c>
      <c r="L15" s="34"/>
    </row>
    <row r="16" spans="2:46" s="1" customFormat="1" ht="6.95" customHeight="1" x14ac:dyDescent="0.2">
      <c r="B16" s="34"/>
      <c r="L16" s="34"/>
    </row>
    <row r="17" spans="2:12" s="1" customFormat="1" ht="12" customHeight="1" x14ac:dyDescent="0.2">
      <c r="B17" s="34"/>
      <c r="D17" s="28" t="s">
        <v>35</v>
      </c>
      <c r="I17" s="28" t="s">
        <v>30</v>
      </c>
      <c r="J17" s="29" t="str">
        <f>'Rekapitulace stavby'!AN13</f>
        <v>Vyplň údaj</v>
      </c>
      <c r="L17" s="34"/>
    </row>
    <row r="18" spans="2:12" s="1" customFormat="1" ht="18" customHeight="1" x14ac:dyDescent="0.2">
      <c r="B18" s="34"/>
      <c r="E18" s="342" t="str">
        <f>'Rekapitulace stavby'!E14</f>
        <v>Vyplň údaj</v>
      </c>
      <c r="F18" s="300"/>
      <c r="G18" s="300"/>
      <c r="H18" s="300"/>
      <c r="I18" s="28" t="s">
        <v>33</v>
      </c>
      <c r="J18" s="29" t="str">
        <f>'Rekapitulace stavby'!AN14</f>
        <v>Vyplň údaj</v>
      </c>
      <c r="L18" s="34"/>
    </row>
    <row r="19" spans="2:12" s="1" customFormat="1" ht="6.95" customHeight="1" x14ac:dyDescent="0.2">
      <c r="B19" s="34"/>
      <c r="L19" s="34"/>
    </row>
    <row r="20" spans="2:12" s="1" customFormat="1" ht="12" customHeight="1" x14ac:dyDescent="0.2">
      <c r="B20" s="34"/>
      <c r="D20" s="28" t="s">
        <v>37</v>
      </c>
      <c r="I20" s="28" t="s">
        <v>30</v>
      </c>
      <c r="J20" s="26" t="s">
        <v>38</v>
      </c>
      <c r="L20" s="34"/>
    </row>
    <row r="21" spans="2:12" s="1" customFormat="1" ht="18" customHeight="1" x14ac:dyDescent="0.2">
      <c r="B21" s="34"/>
      <c r="E21" s="26" t="s">
        <v>39</v>
      </c>
      <c r="I21" s="28" t="s">
        <v>33</v>
      </c>
      <c r="J21" s="26" t="s">
        <v>40</v>
      </c>
      <c r="L21" s="34"/>
    </row>
    <row r="22" spans="2:12" s="1" customFormat="1" ht="6.95" customHeight="1" x14ac:dyDescent="0.2">
      <c r="B22" s="34"/>
      <c r="L22" s="34"/>
    </row>
    <row r="23" spans="2:12" s="1" customFormat="1" ht="12" customHeight="1" x14ac:dyDescent="0.2">
      <c r="B23" s="34"/>
      <c r="D23" s="28" t="s">
        <v>42</v>
      </c>
      <c r="I23" s="28" t="s">
        <v>30</v>
      </c>
      <c r="J23" s="26" t="str">
        <f>IF('Rekapitulace stavby'!AN19="","",'Rekapitulace stavby'!AN19)</f>
        <v/>
      </c>
      <c r="L23" s="34"/>
    </row>
    <row r="24" spans="2:12" s="1" customFormat="1" ht="18" customHeight="1" x14ac:dyDescent="0.2">
      <c r="B24" s="34"/>
      <c r="E24" s="26" t="str">
        <f>IF('Rekapitulace stavby'!E20="","",'Rekapitulace stavby'!E20)</f>
        <v xml:space="preserve"> </v>
      </c>
      <c r="I24" s="28" t="s">
        <v>33</v>
      </c>
      <c r="J24" s="26" t="str">
        <f>IF('Rekapitulace stavby'!AN20="","",'Rekapitulace stavby'!AN20)</f>
        <v/>
      </c>
      <c r="L24" s="34"/>
    </row>
    <row r="25" spans="2:12" s="1" customFormat="1" ht="6.95" customHeight="1" x14ac:dyDescent="0.2">
      <c r="B25" s="34"/>
      <c r="L25" s="34"/>
    </row>
    <row r="26" spans="2:12" s="1" customFormat="1" ht="12" customHeight="1" x14ac:dyDescent="0.2">
      <c r="B26" s="34"/>
      <c r="D26" s="28" t="s">
        <v>45</v>
      </c>
      <c r="L26" s="34"/>
    </row>
    <row r="27" spans="2:12" s="7" customFormat="1" ht="16.5" customHeight="1" x14ac:dyDescent="0.2">
      <c r="B27" s="94"/>
      <c r="E27" s="305" t="s">
        <v>43</v>
      </c>
      <c r="F27" s="305"/>
      <c r="G27" s="305"/>
      <c r="H27" s="305"/>
      <c r="L27" s="94"/>
    </row>
    <row r="28" spans="2:12" s="1" customFormat="1" ht="6.95" customHeight="1" x14ac:dyDescent="0.2">
      <c r="B28" s="34"/>
      <c r="L28" s="34"/>
    </row>
    <row r="29" spans="2:12" s="1" customFormat="1" ht="6.95" customHeight="1" x14ac:dyDescent="0.2">
      <c r="B29" s="34"/>
      <c r="D29" s="52"/>
      <c r="E29" s="52"/>
      <c r="F29" s="52"/>
      <c r="G29" s="52"/>
      <c r="H29" s="52"/>
      <c r="I29" s="52"/>
      <c r="J29" s="52"/>
      <c r="K29" s="52"/>
      <c r="L29" s="34"/>
    </row>
    <row r="30" spans="2:12" s="1" customFormat="1" ht="25.35" customHeight="1" x14ac:dyDescent="0.2">
      <c r="B30" s="34"/>
      <c r="D30" s="95" t="s">
        <v>47</v>
      </c>
      <c r="J30" s="65">
        <f>ROUND(J85, 2)</f>
        <v>0</v>
      </c>
      <c r="L30" s="34"/>
    </row>
    <row r="31" spans="2:12" s="1" customFormat="1" ht="6.95" customHeight="1" x14ac:dyDescent="0.2">
      <c r="B31" s="34"/>
      <c r="D31" s="52"/>
      <c r="E31" s="52"/>
      <c r="F31" s="52"/>
      <c r="G31" s="52"/>
      <c r="H31" s="52"/>
      <c r="I31" s="52"/>
      <c r="J31" s="52"/>
      <c r="K31" s="52"/>
      <c r="L31" s="34"/>
    </row>
    <row r="32" spans="2:12" s="1" customFormat="1" ht="14.45" customHeight="1" x14ac:dyDescent="0.2">
      <c r="B32" s="34"/>
      <c r="F32" s="37" t="s">
        <v>49</v>
      </c>
      <c r="I32" s="37" t="s">
        <v>48</v>
      </c>
      <c r="J32" s="37" t="s">
        <v>50</v>
      </c>
      <c r="L32" s="34"/>
    </row>
    <row r="33" spans="2:12" s="1" customFormat="1" ht="14.45" customHeight="1" x14ac:dyDescent="0.2">
      <c r="B33" s="34"/>
      <c r="D33" s="54" t="s">
        <v>51</v>
      </c>
      <c r="E33" s="28" t="s">
        <v>52</v>
      </c>
      <c r="F33" s="84">
        <f>ROUND((SUM(BE85:BE140)),  2)</f>
        <v>0</v>
      </c>
      <c r="I33" s="96">
        <v>0.21</v>
      </c>
      <c r="J33" s="84">
        <f>ROUND(((SUM(BE85:BE140))*I33),  2)</f>
        <v>0</v>
      </c>
      <c r="L33" s="34"/>
    </row>
    <row r="34" spans="2:12" s="1" customFormat="1" ht="14.45" customHeight="1" x14ac:dyDescent="0.2">
      <c r="B34" s="34"/>
      <c r="E34" s="28" t="s">
        <v>53</v>
      </c>
      <c r="F34" s="84">
        <f>ROUND((SUM(BF85:BF140)),  2)</f>
        <v>0</v>
      </c>
      <c r="I34" s="96">
        <v>0.12</v>
      </c>
      <c r="J34" s="84">
        <f>ROUND(((SUM(BF85:BF140))*I34),  2)</f>
        <v>0</v>
      </c>
      <c r="L34" s="34"/>
    </row>
    <row r="35" spans="2:12" s="1" customFormat="1" ht="14.45" hidden="1" customHeight="1" x14ac:dyDescent="0.2">
      <c r="B35" s="34"/>
      <c r="E35" s="28" t="s">
        <v>54</v>
      </c>
      <c r="F35" s="84">
        <f>ROUND((SUM(BG85:BG140)),  2)</f>
        <v>0</v>
      </c>
      <c r="I35" s="96">
        <v>0.21</v>
      </c>
      <c r="J35" s="84">
        <f>0</f>
        <v>0</v>
      </c>
      <c r="L35" s="34"/>
    </row>
    <row r="36" spans="2:12" s="1" customFormat="1" ht="14.45" hidden="1" customHeight="1" x14ac:dyDescent="0.2">
      <c r="B36" s="34"/>
      <c r="E36" s="28" t="s">
        <v>55</v>
      </c>
      <c r="F36" s="84">
        <f>ROUND((SUM(BH85:BH140)),  2)</f>
        <v>0</v>
      </c>
      <c r="I36" s="96">
        <v>0.12</v>
      </c>
      <c r="J36" s="84">
        <f>0</f>
        <v>0</v>
      </c>
      <c r="L36" s="34"/>
    </row>
    <row r="37" spans="2:12" s="1" customFormat="1" ht="14.45" hidden="1" customHeight="1" x14ac:dyDescent="0.2">
      <c r="B37" s="34"/>
      <c r="E37" s="28" t="s">
        <v>56</v>
      </c>
      <c r="F37" s="84">
        <f>ROUND((SUM(BI85:BI140)),  2)</f>
        <v>0</v>
      </c>
      <c r="I37" s="96">
        <v>0</v>
      </c>
      <c r="J37" s="84">
        <f>0</f>
        <v>0</v>
      </c>
      <c r="L37" s="34"/>
    </row>
    <row r="38" spans="2:12" s="1" customFormat="1" ht="6.95" customHeight="1" x14ac:dyDescent="0.2">
      <c r="B38" s="34"/>
      <c r="L38" s="34"/>
    </row>
    <row r="39" spans="2:12" s="1" customFormat="1" ht="25.35" customHeight="1" x14ac:dyDescent="0.2">
      <c r="B39" s="34"/>
      <c r="C39" s="97"/>
      <c r="D39" s="98" t="s">
        <v>57</v>
      </c>
      <c r="E39" s="56"/>
      <c r="F39" s="56"/>
      <c r="G39" s="99" t="s">
        <v>58</v>
      </c>
      <c r="H39" s="100" t="s">
        <v>59</v>
      </c>
      <c r="I39" s="56"/>
      <c r="J39" s="101">
        <f>SUM(J30:J37)</f>
        <v>0</v>
      </c>
      <c r="K39" s="102"/>
      <c r="L39" s="34"/>
    </row>
    <row r="40" spans="2:12" s="1" customFormat="1" ht="14.45" customHeight="1" x14ac:dyDescent="0.2">
      <c r="B40" s="43"/>
      <c r="C40" s="44"/>
      <c r="D40" s="44"/>
      <c r="E40" s="44"/>
      <c r="F40" s="44"/>
      <c r="G40" s="44"/>
      <c r="H40" s="44"/>
      <c r="I40" s="44"/>
      <c r="J40" s="44"/>
      <c r="K40" s="44"/>
      <c r="L40" s="34"/>
    </row>
    <row r="44" spans="2:12" s="1" customFormat="1" ht="6.95" customHeight="1" x14ac:dyDescent="0.2">
      <c r="B44" s="45"/>
      <c r="C44" s="46"/>
      <c r="D44" s="46"/>
      <c r="E44" s="46"/>
      <c r="F44" s="46"/>
      <c r="G44" s="46"/>
      <c r="H44" s="46"/>
      <c r="I44" s="46"/>
      <c r="J44" s="46"/>
      <c r="K44" s="46"/>
      <c r="L44" s="34"/>
    </row>
    <row r="45" spans="2:12" s="1" customFormat="1" ht="24.95" customHeight="1" x14ac:dyDescent="0.2">
      <c r="B45" s="34"/>
      <c r="C45" s="22" t="s">
        <v>269</v>
      </c>
      <c r="L45" s="34"/>
    </row>
    <row r="46" spans="2:12" s="1" customFormat="1" ht="6.95" customHeight="1" x14ac:dyDescent="0.2">
      <c r="B46" s="34"/>
      <c r="L46" s="34"/>
    </row>
    <row r="47" spans="2:12" s="1" customFormat="1" ht="12" customHeight="1" x14ac:dyDescent="0.2">
      <c r="B47" s="34"/>
      <c r="C47" s="28" t="s">
        <v>16</v>
      </c>
      <c r="L47" s="34"/>
    </row>
    <row r="48" spans="2:12" s="1" customFormat="1" ht="16.5" customHeight="1" x14ac:dyDescent="0.2">
      <c r="B48" s="34"/>
      <c r="E48" s="339" t="str">
        <f>E7</f>
        <v>Stavba č. 3145 TV Vinoř, etapa 0012 – ČOV Vinoř</v>
      </c>
      <c r="F48" s="340"/>
      <c r="G48" s="340"/>
      <c r="H48" s="340"/>
      <c r="L48" s="34"/>
    </row>
    <row r="49" spans="2:47" s="1" customFormat="1" ht="12" customHeight="1" x14ac:dyDescent="0.2">
      <c r="B49" s="34"/>
      <c r="C49" s="28" t="s">
        <v>265</v>
      </c>
      <c r="L49" s="34"/>
    </row>
    <row r="50" spans="2:47" s="1" customFormat="1" ht="16.5" customHeight="1" x14ac:dyDescent="0.2">
      <c r="B50" s="34"/>
      <c r="E50" s="322" t="str">
        <f>E9</f>
        <v>O - ON</v>
      </c>
      <c r="F50" s="341"/>
      <c r="G50" s="341"/>
      <c r="H50" s="341"/>
      <c r="L50" s="34"/>
    </row>
    <row r="51" spans="2:47" s="1" customFormat="1" ht="6.95" customHeight="1" x14ac:dyDescent="0.2">
      <c r="B51" s="34"/>
      <c r="L51" s="34"/>
    </row>
    <row r="52" spans="2:47" s="1" customFormat="1" ht="12" customHeight="1" x14ac:dyDescent="0.2">
      <c r="B52" s="34"/>
      <c r="C52" s="28" t="s">
        <v>22</v>
      </c>
      <c r="F52" s="26" t="str">
        <f>F12</f>
        <v>Praha</v>
      </c>
      <c r="I52" s="28" t="s">
        <v>24</v>
      </c>
      <c r="J52" s="51" t="str">
        <f>IF(J12="","",J12)</f>
        <v>5.8.2025 - revize</v>
      </c>
      <c r="L52" s="34"/>
    </row>
    <row r="53" spans="2:47" s="1" customFormat="1" ht="6.95" customHeight="1" x14ac:dyDescent="0.2">
      <c r="B53" s="34"/>
      <c r="L53" s="34"/>
    </row>
    <row r="54" spans="2:47" s="1" customFormat="1" ht="25.7" customHeight="1" x14ac:dyDescent="0.2">
      <c r="B54" s="34"/>
      <c r="C54" s="28" t="s">
        <v>29</v>
      </c>
      <c r="F54" s="26" t="str">
        <f>E15</f>
        <v>PVS, a.s, Evropská 866/67, Praha 6, 160 00</v>
      </c>
      <c r="I54" s="28" t="s">
        <v>37</v>
      </c>
      <c r="J54" s="32" t="str">
        <f>E21</f>
        <v>d plus projektová a inženýrská a.s.</v>
      </c>
      <c r="L54" s="34"/>
    </row>
    <row r="55" spans="2:47" s="1" customFormat="1" ht="15.2" customHeight="1" x14ac:dyDescent="0.2">
      <c r="B55" s="34"/>
      <c r="C55" s="28" t="s">
        <v>35</v>
      </c>
      <c r="F55" s="26" t="str">
        <f>IF(E18="","",E18)</f>
        <v>Vyplň údaj</v>
      </c>
      <c r="I55" s="28" t="s">
        <v>42</v>
      </c>
      <c r="J55" s="32" t="str">
        <f>E24</f>
        <v xml:space="preserve"> </v>
      </c>
      <c r="L55" s="34"/>
    </row>
    <row r="56" spans="2:47" s="1" customFormat="1" ht="10.35" customHeight="1" x14ac:dyDescent="0.2">
      <c r="B56" s="34"/>
      <c r="L56" s="34"/>
    </row>
    <row r="57" spans="2:47" s="1" customFormat="1" ht="29.25" customHeight="1" x14ac:dyDescent="0.2">
      <c r="B57" s="34"/>
      <c r="C57" s="103" t="s">
        <v>270</v>
      </c>
      <c r="D57" s="97"/>
      <c r="E57" s="97"/>
      <c r="F57" s="97"/>
      <c r="G57" s="97"/>
      <c r="H57" s="97"/>
      <c r="I57" s="97"/>
      <c r="J57" s="104" t="s">
        <v>271</v>
      </c>
      <c r="K57" s="97"/>
      <c r="L57" s="34"/>
    </row>
    <row r="58" spans="2:47" s="1" customFormat="1" ht="10.35" customHeight="1" x14ac:dyDescent="0.2">
      <c r="B58" s="34"/>
      <c r="L58" s="34"/>
    </row>
    <row r="59" spans="2:47" s="1" customFormat="1" ht="22.9" customHeight="1" x14ac:dyDescent="0.2">
      <c r="B59" s="34"/>
      <c r="C59" s="105" t="s">
        <v>79</v>
      </c>
      <c r="J59" s="65">
        <f>J85</f>
        <v>0</v>
      </c>
      <c r="L59" s="34"/>
      <c r="AU59" s="18" t="s">
        <v>272</v>
      </c>
    </row>
    <row r="60" spans="2:47" s="8" customFormat="1" ht="24.95" customHeight="1" x14ac:dyDescent="0.2">
      <c r="B60" s="106"/>
      <c r="D60" s="107" t="s">
        <v>10561</v>
      </c>
      <c r="E60" s="108"/>
      <c r="F60" s="108"/>
      <c r="G60" s="108"/>
      <c r="H60" s="108"/>
      <c r="I60" s="108"/>
      <c r="J60" s="109">
        <f>J86</f>
        <v>0</v>
      </c>
      <c r="L60" s="106"/>
    </row>
    <row r="61" spans="2:47" s="9" customFormat="1" ht="19.899999999999999" customHeight="1" x14ac:dyDescent="0.2">
      <c r="B61" s="110"/>
      <c r="D61" s="111" t="s">
        <v>10583</v>
      </c>
      <c r="E61" s="112"/>
      <c r="F61" s="112"/>
      <c r="G61" s="112"/>
      <c r="H61" s="112"/>
      <c r="I61" s="112"/>
      <c r="J61" s="113">
        <f>J87</f>
        <v>0</v>
      </c>
      <c r="L61" s="110"/>
    </row>
    <row r="62" spans="2:47" s="9" customFormat="1" ht="19.899999999999999" customHeight="1" x14ac:dyDescent="0.2">
      <c r="B62" s="110"/>
      <c r="D62" s="111" t="s">
        <v>10562</v>
      </c>
      <c r="E62" s="112"/>
      <c r="F62" s="112"/>
      <c r="G62" s="112"/>
      <c r="H62" s="112"/>
      <c r="I62" s="112"/>
      <c r="J62" s="113">
        <f>J110</f>
        <v>0</v>
      </c>
      <c r="L62" s="110"/>
    </row>
    <row r="63" spans="2:47" s="9" customFormat="1" ht="19.899999999999999" customHeight="1" x14ac:dyDescent="0.2">
      <c r="B63" s="110"/>
      <c r="D63" s="111" t="s">
        <v>10584</v>
      </c>
      <c r="E63" s="112"/>
      <c r="F63" s="112"/>
      <c r="G63" s="112"/>
      <c r="H63" s="112"/>
      <c r="I63" s="112"/>
      <c r="J63" s="113">
        <f>J113</f>
        <v>0</v>
      </c>
      <c r="L63" s="110"/>
    </row>
    <row r="64" spans="2:47" s="9" customFormat="1" ht="19.899999999999999" customHeight="1" x14ac:dyDescent="0.2">
      <c r="B64" s="110"/>
      <c r="D64" s="111" t="s">
        <v>10564</v>
      </c>
      <c r="E64" s="112"/>
      <c r="F64" s="112"/>
      <c r="G64" s="112"/>
      <c r="H64" s="112"/>
      <c r="I64" s="112"/>
      <c r="J64" s="113">
        <f>J127</f>
        <v>0</v>
      </c>
      <c r="L64" s="110"/>
    </row>
    <row r="65" spans="2:12" s="9" customFormat="1" ht="19.899999999999999" customHeight="1" x14ac:dyDescent="0.2">
      <c r="B65" s="110"/>
      <c r="D65" s="111" t="s">
        <v>10585</v>
      </c>
      <c r="E65" s="112"/>
      <c r="F65" s="112"/>
      <c r="G65" s="112"/>
      <c r="H65" s="112"/>
      <c r="I65" s="112"/>
      <c r="J65" s="113">
        <f>J131</f>
        <v>0</v>
      </c>
      <c r="L65" s="110"/>
    </row>
    <row r="66" spans="2:12" s="1" customFormat="1" ht="21.75" customHeight="1" x14ac:dyDescent="0.2">
      <c r="B66" s="34"/>
      <c r="L66" s="34"/>
    </row>
    <row r="67" spans="2:12" s="1" customFormat="1" ht="6.95" customHeight="1" x14ac:dyDescent="0.2">
      <c r="B67" s="43"/>
      <c r="C67" s="44"/>
      <c r="D67" s="44"/>
      <c r="E67" s="44"/>
      <c r="F67" s="44"/>
      <c r="G67" s="44"/>
      <c r="H67" s="44"/>
      <c r="I67" s="44"/>
      <c r="J67" s="44"/>
      <c r="K67" s="44"/>
      <c r="L67" s="34"/>
    </row>
    <row r="71" spans="2:12" s="1" customFormat="1" ht="6.95" customHeight="1" x14ac:dyDescent="0.2">
      <c r="B71" s="45"/>
      <c r="C71" s="46"/>
      <c r="D71" s="46"/>
      <c r="E71" s="46"/>
      <c r="F71" s="46"/>
      <c r="G71" s="46"/>
      <c r="H71" s="46"/>
      <c r="I71" s="46"/>
      <c r="J71" s="46"/>
      <c r="K71" s="46"/>
      <c r="L71" s="34"/>
    </row>
    <row r="72" spans="2:12" s="1" customFormat="1" ht="24.95" customHeight="1" x14ac:dyDescent="0.2">
      <c r="B72" s="34"/>
      <c r="C72" s="22" t="s">
        <v>296</v>
      </c>
      <c r="L72" s="34"/>
    </row>
    <row r="73" spans="2:12" s="1" customFormat="1" ht="6.95" customHeight="1" x14ac:dyDescent="0.2">
      <c r="B73" s="34"/>
      <c r="L73" s="34"/>
    </row>
    <row r="74" spans="2:12" s="1" customFormat="1" ht="12" customHeight="1" x14ac:dyDescent="0.2">
      <c r="B74" s="34"/>
      <c r="C74" s="28" t="s">
        <v>16</v>
      </c>
      <c r="L74" s="34"/>
    </row>
    <row r="75" spans="2:12" s="1" customFormat="1" ht="16.5" customHeight="1" x14ac:dyDescent="0.2">
      <c r="B75" s="34"/>
      <c r="E75" s="339" t="str">
        <f>E7</f>
        <v>Stavba č. 3145 TV Vinoř, etapa 0012 – ČOV Vinoř</v>
      </c>
      <c r="F75" s="340"/>
      <c r="G75" s="340"/>
      <c r="H75" s="340"/>
      <c r="L75" s="34"/>
    </row>
    <row r="76" spans="2:12" s="1" customFormat="1" ht="12" customHeight="1" x14ac:dyDescent="0.2">
      <c r="B76" s="34"/>
      <c r="C76" s="28" t="s">
        <v>265</v>
      </c>
      <c r="L76" s="34"/>
    </row>
    <row r="77" spans="2:12" s="1" customFormat="1" ht="16.5" customHeight="1" x14ac:dyDescent="0.2">
      <c r="B77" s="34"/>
      <c r="E77" s="322" t="str">
        <f>E9</f>
        <v>O - ON</v>
      </c>
      <c r="F77" s="341"/>
      <c r="G77" s="341"/>
      <c r="H77" s="341"/>
      <c r="L77" s="34"/>
    </row>
    <row r="78" spans="2:12" s="1" customFormat="1" ht="6.95" customHeight="1" x14ac:dyDescent="0.2">
      <c r="B78" s="34"/>
      <c r="L78" s="34"/>
    </row>
    <row r="79" spans="2:12" s="1" customFormat="1" ht="12" customHeight="1" x14ac:dyDescent="0.2">
      <c r="B79" s="34"/>
      <c r="C79" s="28" t="s">
        <v>22</v>
      </c>
      <c r="F79" s="26" t="str">
        <f>F12</f>
        <v>Praha</v>
      </c>
      <c r="I79" s="28" t="s">
        <v>24</v>
      </c>
      <c r="J79" s="51" t="str">
        <f>IF(J12="","",J12)</f>
        <v>5.8.2025 - revize</v>
      </c>
      <c r="L79" s="34"/>
    </row>
    <row r="80" spans="2:12" s="1" customFormat="1" ht="6.95" customHeight="1" x14ac:dyDescent="0.2">
      <c r="B80" s="34"/>
      <c r="L80" s="34"/>
    </row>
    <row r="81" spans="2:65" s="1" customFormat="1" ht="25.7" customHeight="1" x14ac:dyDescent="0.2">
      <c r="B81" s="34"/>
      <c r="C81" s="28" t="s">
        <v>29</v>
      </c>
      <c r="F81" s="26" t="str">
        <f>E15</f>
        <v>PVS, a.s, Evropská 866/67, Praha 6, 160 00</v>
      </c>
      <c r="I81" s="28" t="s">
        <v>37</v>
      </c>
      <c r="J81" s="32" t="str">
        <f>E21</f>
        <v>d plus projektová a inženýrská a.s.</v>
      </c>
      <c r="L81" s="34"/>
    </row>
    <row r="82" spans="2:65" s="1" customFormat="1" ht="15.2" customHeight="1" x14ac:dyDescent="0.2">
      <c r="B82" s="34"/>
      <c r="C82" s="28" t="s">
        <v>35</v>
      </c>
      <c r="F82" s="26" t="str">
        <f>IF(E18="","",E18)</f>
        <v>Vyplň údaj</v>
      </c>
      <c r="I82" s="28" t="s">
        <v>42</v>
      </c>
      <c r="J82" s="32" t="str">
        <f>E24</f>
        <v xml:space="preserve"> </v>
      </c>
      <c r="L82" s="34"/>
    </row>
    <row r="83" spans="2:65" s="1" customFormat="1" ht="10.35" customHeight="1" x14ac:dyDescent="0.2">
      <c r="B83" s="34"/>
      <c r="L83" s="34"/>
    </row>
    <row r="84" spans="2:65" s="10" customFormat="1" ht="29.25" customHeight="1" x14ac:dyDescent="0.2">
      <c r="B84" s="114"/>
      <c r="C84" s="115" t="s">
        <v>297</v>
      </c>
      <c r="D84" s="116" t="s">
        <v>66</v>
      </c>
      <c r="E84" s="116" t="s">
        <v>62</v>
      </c>
      <c r="F84" s="116" t="s">
        <v>63</v>
      </c>
      <c r="G84" s="116" t="s">
        <v>298</v>
      </c>
      <c r="H84" s="116" t="s">
        <v>299</v>
      </c>
      <c r="I84" s="116" t="s">
        <v>300</v>
      </c>
      <c r="J84" s="116" t="s">
        <v>271</v>
      </c>
      <c r="K84" s="117" t="s">
        <v>301</v>
      </c>
      <c r="L84" s="114"/>
      <c r="M84" s="58" t="s">
        <v>43</v>
      </c>
      <c r="N84" s="59" t="s">
        <v>51</v>
      </c>
      <c r="O84" s="59" t="s">
        <v>302</v>
      </c>
      <c r="P84" s="59" t="s">
        <v>303</v>
      </c>
      <c r="Q84" s="59" t="s">
        <v>304</v>
      </c>
      <c r="R84" s="59" t="s">
        <v>305</v>
      </c>
      <c r="S84" s="59" t="s">
        <v>306</v>
      </c>
      <c r="T84" s="60" t="s">
        <v>307</v>
      </c>
    </row>
    <row r="85" spans="2:65" s="1" customFormat="1" ht="22.9" customHeight="1" x14ac:dyDescent="0.25">
      <c r="B85" s="34"/>
      <c r="C85" s="63" t="s">
        <v>308</v>
      </c>
      <c r="J85" s="118">
        <f>BK85</f>
        <v>0</v>
      </c>
      <c r="L85" s="34"/>
      <c r="M85" s="61"/>
      <c r="N85" s="52"/>
      <c r="O85" s="52"/>
      <c r="P85" s="119">
        <f>P86</f>
        <v>0</v>
      </c>
      <c r="Q85" s="52"/>
      <c r="R85" s="119">
        <f>R86</f>
        <v>0</v>
      </c>
      <c r="S85" s="52"/>
      <c r="T85" s="120">
        <f>T86</f>
        <v>0</v>
      </c>
      <c r="AT85" s="18" t="s">
        <v>80</v>
      </c>
      <c r="AU85" s="18" t="s">
        <v>272</v>
      </c>
      <c r="BK85" s="121">
        <f>BK86</f>
        <v>0</v>
      </c>
    </row>
    <row r="86" spans="2:65" s="11" customFormat="1" ht="25.9" customHeight="1" x14ac:dyDescent="0.2">
      <c r="B86" s="122"/>
      <c r="D86" s="123" t="s">
        <v>80</v>
      </c>
      <c r="E86" s="124" t="s">
        <v>241</v>
      </c>
      <c r="F86" s="124" t="s">
        <v>10565</v>
      </c>
      <c r="I86" s="125"/>
      <c r="J86" s="126">
        <f>BK86</f>
        <v>0</v>
      </c>
      <c r="L86" s="122"/>
      <c r="M86" s="127"/>
      <c r="P86" s="128">
        <f>P87+P110+P113+P127+P131</f>
        <v>0</v>
      </c>
      <c r="R86" s="128">
        <f>R87+R110+R113+R127+R131</f>
        <v>0</v>
      </c>
      <c r="T86" s="129">
        <f>T87+T110+T113+T127+T131</f>
        <v>0</v>
      </c>
      <c r="AR86" s="123" t="s">
        <v>344</v>
      </c>
      <c r="AT86" s="130" t="s">
        <v>80</v>
      </c>
      <c r="AU86" s="130" t="s">
        <v>81</v>
      </c>
      <c r="AY86" s="123" t="s">
        <v>311</v>
      </c>
      <c r="BK86" s="131">
        <f>BK87+BK110+BK113+BK127+BK131</f>
        <v>0</v>
      </c>
    </row>
    <row r="87" spans="2:65" s="11" customFormat="1" ht="22.9" customHeight="1" x14ac:dyDescent="0.2">
      <c r="B87" s="122"/>
      <c r="D87" s="123" t="s">
        <v>80</v>
      </c>
      <c r="E87" s="132" t="s">
        <v>10586</v>
      </c>
      <c r="F87" s="132" t="s">
        <v>10587</v>
      </c>
      <c r="I87" s="125"/>
      <c r="J87" s="133">
        <f>BK87</f>
        <v>0</v>
      </c>
      <c r="L87" s="122"/>
      <c r="M87" s="127"/>
      <c r="P87" s="128">
        <f>SUM(P88:P109)</f>
        <v>0</v>
      </c>
      <c r="R87" s="128">
        <f>SUM(R88:R109)</f>
        <v>0</v>
      </c>
      <c r="T87" s="129">
        <f>SUM(T88:T109)</f>
        <v>0</v>
      </c>
      <c r="AR87" s="123" t="s">
        <v>344</v>
      </c>
      <c r="AT87" s="130" t="s">
        <v>80</v>
      </c>
      <c r="AU87" s="130" t="s">
        <v>88</v>
      </c>
      <c r="AY87" s="123" t="s">
        <v>311</v>
      </c>
      <c r="BK87" s="131">
        <f>SUM(BK88:BK109)</f>
        <v>0</v>
      </c>
    </row>
    <row r="88" spans="2:65" s="1" customFormat="1" ht="16.5" customHeight="1" x14ac:dyDescent="0.2">
      <c r="B88" s="34"/>
      <c r="C88" s="134" t="s">
        <v>88</v>
      </c>
      <c r="D88" s="134" t="s">
        <v>313</v>
      </c>
      <c r="E88" s="135" t="s">
        <v>10588</v>
      </c>
      <c r="F88" s="136" t="s">
        <v>10589</v>
      </c>
      <c r="G88" s="137" t="s">
        <v>1378</v>
      </c>
      <c r="H88" s="138">
        <v>1</v>
      </c>
      <c r="I88" s="139"/>
      <c r="J88" s="140">
        <f>ROUND(I88*H88,2)</f>
        <v>0</v>
      </c>
      <c r="K88" s="136" t="s">
        <v>317</v>
      </c>
      <c r="L88" s="34"/>
      <c r="M88" s="141" t="s">
        <v>43</v>
      </c>
      <c r="N88" s="142" t="s">
        <v>52</v>
      </c>
      <c r="P88" s="143">
        <f>O88*H88</f>
        <v>0</v>
      </c>
      <c r="Q88" s="143">
        <v>0</v>
      </c>
      <c r="R88" s="143">
        <f>Q88*H88</f>
        <v>0</v>
      </c>
      <c r="S88" s="143">
        <v>0</v>
      </c>
      <c r="T88" s="144">
        <f>S88*H88</f>
        <v>0</v>
      </c>
      <c r="AR88" s="145" t="s">
        <v>9362</v>
      </c>
      <c r="AT88" s="145" t="s">
        <v>313</v>
      </c>
      <c r="AU88" s="145" t="s">
        <v>90</v>
      </c>
      <c r="AY88" s="18" t="s">
        <v>311</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9362</v>
      </c>
      <c r="BM88" s="145" t="s">
        <v>10590</v>
      </c>
    </row>
    <row r="89" spans="2:65" s="1" customFormat="1" ht="11.25" x14ac:dyDescent="0.2">
      <c r="B89" s="34"/>
      <c r="D89" s="147" t="s">
        <v>320</v>
      </c>
      <c r="F89" s="148" t="s">
        <v>10591</v>
      </c>
      <c r="I89" s="149"/>
      <c r="L89" s="34"/>
      <c r="M89" s="150"/>
      <c r="T89" s="55"/>
      <c r="AT89" s="18" t="s">
        <v>320</v>
      </c>
      <c r="AU89" s="18" t="s">
        <v>90</v>
      </c>
    </row>
    <row r="90" spans="2:65" s="1" customFormat="1" ht="19.5" x14ac:dyDescent="0.2">
      <c r="B90" s="34"/>
      <c r="D90" s="152" t="s">
        <v>668</v>
      </c>
      <c r="F90" s="182" t="s">
        <v>10592</v>
      </c>
      <c r="I90" s="149"/>
      <c r="L90" s="34"/>
      <c r="M90" s="150"/>
      <c r="T90" s="55"/>
      <c r="AT90" s="18" t="s">
        <v>668</v>
      </c>
      <c r="AU90" s="18" t="s">
        <v>90</v>
      </c>
    </row>
    <row r="91" spans="2:65" s="1" customFormat="1" ht="16.5" customHeight="1" x14ac:dyDescent="0.2">
      <c r="B91" s="34"/>
      <c r="C91" s="134" t="s">
        <v>90</v>
      </c>
      <c r="D91" s="134" t="s">
        <v>313</v>
      </c>
      <c r="E91" s="135" t="s">
        <v>10593</v>
      </c>
      <c r="F91" s="136" t="s">
        <v>10594</v>
      </c>
      <c r="G91" s="137" t="s">
        <v>1378</v>
      </c>
      <c r="H91" s="138">
        <v>1</v>
      </c>
      <c r="I91" s="139"/>
      <c r="J91" s="140">
        <f>ROUND(I91*H91,2)</f>
        <v>0</v>
      </c>
      <c r="K91" s="136" t="s">
        <v>317</v>
      </c>
      <c r="L91" s="34"/>
      <c r="M91" s="141" t="s">
        <v>43</v>
      </c>
      <c r="N91" s="142" t="s">
        <v>52</v>
      </c>
      <c r="P91" s="143">
        <f>O91*H91</f>
        <v>0</v>
      </c>
      <c r="Q91" s="143">
        <v>0</v>
      </c>
      <c r="R91" s="143">
        <f>Q91*H91</f>
        <v>0</v>
      </c>
      <c r="S91" s="143">
        <v>0</v>
      </c>
      <c r="T91" s="144">
        <f>S91*H91</f>
        <v>0</v>
      </c>
      <c r="AR91" s="145" t="s">
        <v>9362</v>
      </c>
      <c r="AT91" s="145" t="s">
        <v>313</v>
      </c>
      <c r="AU91" s="145" t="s">
        <v>90</v>
      </c>
      <c r="AY91" s="18" t="s">
        <v>311</v>
      </c>
      <c r="BE91" s="146">
        <f>IF(N91="základní",J91,0)</f>
        <v>0</v>
      </c>
      <c r="BF91" s="146">
        <f>IF(N91="snížená",J91,0)</f>
        <v>0</v>
      </c>
      <c r="BG91" s="146">
        <f>IF(N91="zákl. přenesená",J91,0)</f>
        <v>0</v>
      </c>
      <c r="BH91" s="146">
        <f>IF(N91="sníž. přenesená",J91,0)</f>
        <v>0</v>
      </c>
      <c r="BI91" s="146">
        <f>IF(N91="nulová",J91,0)</f>
        <v>0</v>
      </c>
      <c r="BJ91" s="18" t="s">
        <v>88</v>
      </c>
      <c r="BK91" s="146">
        <f>ROUND(I91*H91,2)</f>
        <v>0</v>
      </c>
      <c r="BL91" s="18" t="s">
        <v>9362</v>
      </c>
      <c r="BM91" s="145" t="s">
        <v>10595</v>
      </c>
    </row>
    <row r="92" spans="2:65" s="1" customFormat="1" ht="11.25" x14ac:dyDescent="0.2">
      <c r="B92" s="34"/>
      <c r="D92" s="147" t="s">
        <v>320</v>
      </c>
      <c r="F92" s="148" t="s">
        <v>10596</v>
      </c>
      <c r="I92" s="149"/>
      <c r="L92" s="34"/>
      <c r="M92" s="150"/>
      <c r="T92" s="55"/>
      <c r="AT92" s="18" t="s">
        <v>320</v>
      </c>
      <c r="AU92" s="18" t="s">
        <v>90</v>
      </c>
    </row>
    <row r="93" spans="2:65" s="1" customFormat="1" ht="16.5" customHeight="1" x14ac:dyDescent="0.2">
      <c r="B93" s="34"/>
      <c r="C93" s="134" t="s">
        <v>96</v>
      </c>
      <c r="D93" s="134" t="s">
        <v>313</v>
      </c>
      <c r="E93" s="135" t="s">
        <v>10597</v>
      </c>
      <c r="F93" s="136" t="s">
        <v>10598</v>
      </c>
      <c r="G93" s="137" t="s">
        <v>1378</v>
      </c>
      <c r="H93" s="138">
        <v>1</v>
      </c>
      <c r="I93" s="139"/>
      <c r="J93" s="140">
        <f>ROUND(I93*H93,2)</f>
        <v>0</v>
      </c>
      <c r="K93" s="136" t="s">
        <v>317</v>
      </c>
      <c r="L93" s="34"/>
      <c r="M93" s="141" t="s">
        <v>43</v>
      </c>
      <c r="N93" s="142" t="s">
        <v>52</v>
      </c>
      <c r="P93" s="143">
        <f>O93*H93</f>
        <v>0</v>
      </c>
      <c r="Q93" s="143">
        <v>0</v>
      </c>
      <c r="R93" s="143">
        <f>Q93*H93</f>
        <v>0</v>
      </c>
      <c r="S93" s="143">
        <v>0</v>
      </c>
      <c r="T93" s="144">
        <f>S93*H93</f>
        <v>0</v>
      </c>
      <c r="AR93" s="145" t="s">
        <v>9362</v>
      </c>
      <c r="AT93" s="145" t="s">
        <v>313</v>
      </c>
      <c r="AU93" s="145" t="s">
        <v>90</v>
      </c>
      <c r="AY93" s="18" t="s">
        <v>311</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9362</v>
      </c>
      <c r="BM93" s="145" t="s">
        <v>10599</v>
      </c>
    </row>
    <row r="94" spans="2:65" s="1" customFormat="1" ht="11.25" x14ac:dyDescent="0.2">
      <c r="B94" s="34"/>
      <c r="D94" s="147" t="s">
        <v>320</v>
      </c>
      <c r="F94" s="148" t="s">
        <v>10600</v>
      </c>
      <c r="I94" s="149"/>
      <c r="L94" s="34"/>
      <c r="M94" s="150"/>
      <c r="T94" s="55"/>
      <c r="AT94" s="18" t="s">
        <v>320</v>
      </c>
      <c r="AU94" s="18" t="s">
        <v>90</v>
      </c>
    </row>
    <row r="95" spans="2:65" s="1" customFormat="1" ht="16.5" customHeight="1" x14ac:dyDescent="0.2">
      <c r="B95" s="34"/>
      <c r="C95" s="134" t="s">
        <v>318</v>
      </c>
      <c r="D95" s="134" t="s">
        <v>313</v>
      </c>
      <c r="E95" s="135" t="s">
        <v>10601</v>
      </c>
      <c r="F95" s="136" t="s">
        <v>10602</v>
      </c>
      <c r="G95" s="137" t="s">
        <v>1378</v>
      </c>
      <c r="H95" s="138">
        <v>1</v>
      </c>
      <c r="I95" s="139"/>
      <c r="J95" s="140">
        <f>ROUND(I95*H95,2)</f>
        <v>0</v>
      </c>
      <c r="K95" s="136" t="s">
        <v>43</v>
      </c>
      <c r="L95" s="34"/>
      <c r="M95" s="141" t="s">
        <v>43</v>
      </c>
      <c r="N95" s="142" t="s">
        <v>52</v>
      </c>
      <c r="P95" s="143">
        <f>O95*H95</f>
        <v>0</v>
      </c>
      <c r="Q95" s="143">
        <v>0</v>
      </c>
      <c r="R95" s="143">
        <f>Q95*H95</f>
        <v>0</v>
      </c>
      <c r="S95" s="143">
        <v>0</v>
      </c>
      <c r="T95" s="144">
        <f>S95*H95</f>
        <v>0</v>
      </c>
      <c r="AR95" s="145" t="s">
        <v>9362</v>
      </c>
      <c r="AT95" s="145" t="s">
        <v>313</v>
      </c>
      <c r="AU95" s="145" t="s">
        <v>90</v>
      </c>
      <c r="AY95" s="18" t="s">
        <v>311</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9362</v>
      </c>
      <c r="BM95" s="145" t="s">
        <v>10603</v>
      </c>
    </row>
    <row r="96" spans="2:65" s="1" customFormat="1" ht="16.5" customHeight="1" x14ac:dyDescent="0.2">
      <c r="B96" s="34"/>
      <c r="C96" s="134" t="s">
        <v>344</v>
      </c>
      <c r="D96" s="134" t="s">
        <v>313</v>
      </c>
      <c r="E96" s="135" t="s">
        <v>10604</v>
      </c>
      <c r="F96" s="136" t="s">
        <v>10605</v>
      </c>
      <c r="G96" s="137" t="s">
        <v>1378</v>
      </c>
      <c r="H96" s="138">
        <v>1</v>
      </c>
      <c r="I96" s="139"/>
      <c r="J96" s="140">
        <f>ROUND(I96*H96,2)</f>
        <v>0</v>
      </c>
      <c r="K96" s="136" t="s">
        <v>43</v>
      </c>
      <c r="L96" s="34"/>
      <c r="M96" s="141" t="s">
        <v>43</v>
      </c>
      <c r="N96" s="142" t="s">
        <v>52</v>
      </c>
      <c r="P96" s="143">
        <f>O96*H96</f>
        <v>0</v>
      </c>
      <c r="Q96" s="143">
        <v>0</v>
      </c>
      <c r="R96" s="143">
        <f>Q96*H96</f>
        <v>0</v>
      </c>
      <c r="S96" s="143">
        <v>0</v>
      </c>
      <c r="T96" s="144">
        <f>S96*H96</f>
        <v>0</v>
      </c>
      <c r="AR96" s="145" t="s">
        <v>9362</v>
      </c>
      <c r="AT96" s="145" t="s">
        <v>313</v>
      </c>
      <c r="AU96" s="145" t="s">
        <v>90</v>
      </c>
      <c r="AY96" s="18" t="s">
        <v>311</v>
      </c>
      <c r="BE96" s="146">
        <f>IF(N96="základní",J96,0)</f>
        <v>0</v>
      </c>
      <c r="BF96" s="146">
        <f>IF(N96="snížená",J96,0)</f>
        <v>0</v>
      </c>
      <c r="BG96" s="146">
        <f>IF(N96="zákl. přenesená",J96,0)</f>
        <v>0</v>
      </c>
      <c r="BH96" s="146">
        <f>IF(N96="sníž. přenesená",J96,0)</f>
        <v>0</v>
      </c>
      <c r="BI96" s="146">
        <f>IF(N96="nulová",J96,0)</f>
        <v>0</v>
      </c>
      <c r="BJ96" s="18" t="s">
        <v>88</v>
      </c>
      <c r="BK96" s="146">
        <f>ROUND(I96*H96,2)</f>
        <v>0</v>
      </c>
      <c r="BL96" s="18" t="s">
        <v>9362</v>
      </c>
      <c r="BM96" s="145" t="s">
        <v>10606</v>
      </c>
    </row>
    <row r="97" spans="2:65" s="1" customFormat="1" ht="16.5" customHeight="1" x14ac:dyDescent="0.2">
      <c r="B97" s="34"/>
      <c r="C97" s="134" t="s">
        <v>350</v>
      </c>
      <c r="D97" s="134" t="s">
        <v>313</v>
      </c>
      <c r="E97" s="135" t="s">
        <v>10607</v>
      </c>
      <c r="F97" s="136" t="s">
        <v>10608</v>
      </c>
      <c r="G97" s="137" t="s">
        <v>1378</v>
      </c>
      <c r="H97" s="138">
        <v>1</v>
      </c>
      <c r="I97" s="139"/>
      <c r="J97" s="140">
        <f>ROUND(I97*H97,2)</f>
        <v>0</v>
      </c>
      <c r="K97" s="136" t="s">
        <v>43</v>
      </c>
      <c r="L97" s="34"/>
      <c r="M97" s="141" t="s">
        <v>43</v>
      </c>
      <c r="N97" s="142" t="s">
        <v>52</v>
      </c>
      <c r="P97" s="143">
        <f>O97*H97</f>
        <v>0</v>
      </c>
      <c r="Q97" s="143">
        <v>0</v>
      </c>
      <c r="R97" s="143">
        <f>Q97*H97</f>
        <v>0</v>
      </c>
      <c r="S97" s="143">
        <v>0</v>
      </c>
      <c r="T97" s="144">
        <f>S97*H97</f>
        <v>0</v>
      </c>
      <c r="AR97" s="145" t="s">
        <v>9362</v>
      </c>
      <c r="AT97" s="145" t="s">
        <v>313</v>
      </c>
      <c r="AU97" s="145" t="s">
        <v>90</v>
      </c>
      <c r="AY97" s="18" t="s">
        <v>311</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9362</v>
      </c>
      <c r="BM97" s="145" t="s">
        <v>10609</v>
      </c>
    </row>
    <row r="98" spans="2:65" s="1" customFormat="1" ht="16.5" customHeight="1" x14ac:dyDescent="0.2">
      <c r="B98" s="34"/>
      <c r="C98" s="134" t="s">
        <v>356</v>
      </c>
      <c r="D98" s="134" t="s">
        <v>313</v>
      </c>
      <c r="E98" s="135" t="s">
        <v>10610</v>
      </c>
      <c r="F98" s="136" t="s">
        <v>10611</v>
      </c>
      <c r="G98" s="137" t="s">
        <v>1378</v>
      </c>
      <c r="H98" s="138">
        <v>1</v>
      </c>
      <c r="I98" s="139"/>
      <c r="J98" s="140">
        <f>ROUND(I98*H98,2)</f>
        <v>0</v>
      </c>
      <c r="K98" s="136" t="s">
        <v>317</v>
      </c>
      <c r="L98" s="34"/>
      <c r="M98" s="141" t="s">
        <v>43</v>
      </c>
      <c r="N98" s="142" t="s">
        <v>52</v>
      </c>
      <c r="P98" s="143">
        <f>O98*H98</f>
        <v>0</v>
      </c>
      <c r="Q98" s="143">
        <v>0</v>
      </c>
      <c r="R98" s="143">
        <f>Q98*H98</f>
        <v>0</v>
      </c>
      <c r="S98" s="143">
        <v>0</v>
      </c>
      <c r="T98" s="144">
        <f>S98*H98</f>
        <v>0</v>
      </c>
      <c r="AR98" s="145" t="s">
        <v>9362</v>
      </c>
      <c r="AT98" s="145" t="s">
        <v>313</v>
      </c>
      <c r="AU98" s="145" t="s">
        <v>90</v>
      </c>
      <c r="AY98" s="18" t="s">
        <v>311</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9362</v>
      </c>
      <c r="BM98" s="145" t="s">
        <v>10612</v>
      </c>
    </row>
    <row r="99" spans="2:65" s="1" customFormat="1" ht="11.25" x14ac:dyDescent="0.2">
      <c r="B99" s="34"/>
      <c r="D99" s="147" t="s">
        <v>320</v>
      </c>
      <c r="F99" s="148" t="s">
        <v>10613</v>
      </c>
      <c r="I99" s="149"/>
      <c r="L99" s="34"/>
      <c r="M99" s="150"/>
      <c r="T99" s="55"/>
      <c r="AT99" s="18" t="s">
        <v>320</v>
      </c>
      <c r="AU99" s="18" t="s">
        <v>90</v>
      </c>
    </row>
    <row r="100" spans="2:65" s="1" customFormat="1" ht="19.5" x14ac:dyDescent="0.2">
      <c r="B100" s="34"/>
      <c r="D100" s="152" t="s">
        <v>668</v>
      </c>
      <c r="F100" s="182" t="s">
        <v>10614</v>
      </c>
      <c r="I100" s="149"/>
      <c r="L100" s="34"/>
      <c r="M100" s="150"/>
      <c r="T100" s="55"/>
      <c r="AT100" s="18" t="s">
        <v>668</v>
      </c>
      <c r="AU100" s="18" t="s">
        <v>90</v>
      </c>
    </row>
    <row r="101" spans="2:65" s="1" customFormat="1" ht="16.5" customHeight="1" x14ac:dyDescent="0.2">
      <c r="B101" s="34"/>
      <c r="C101" s="134" t="s">
        <v>362</v>
      </c>
      <c r="D101" s="134" t="s">
        <v>313</v>
      </c>
      <c r="E101" s="135" t="s">
        <v>10615</v>
      </c>
      <c r="F101" s="136" t="s">
        <v>10616</v>
      </c>
      <c r="G101" s="137" t="s">
        <v>1378</v>
      </c>
      <c r="H101" s="138">
        <v>1</v>
      </c>
      <c r="I101" s="139"/>
      <c r="J101" s="140">
        <f>ROUND(I101*H101,2)</f>
        <v>0</v>
      </c>
      <c r="K101" s="136" t="s">
        <v>317</v>
      </c>
      <c r="L101" s="34"/>
      <c r="M101" s="141" t="s">
        <v>43</v>
      </c>
      <c r="N101" s="142" t="s">
        <v>52</v>
      </c>
      <c r="P101" s="143">
        <f>O101*H101</f>
        <v>0</v>
      </c>
      <c r="Q101" s="143">
        <v>0</v>
      </c>
      <c r="R101" s="143">
        <f>Q101*H101</f>
        <v>0</v>
      </c>
      <c r="S101" s="143">
        <v>0</v>
      </c>
      <c r="T101" s="144">
        <f>S101*H101</f>
        <v>0</v>
      </c>
      <c r="AR101" s="145" t="s">
        <v>9362</v>
      </c>
      <c r="AT101" s="145" t="s">
        <v>313</v>
      </c>
      <c r="AU101" s="145" t="s">
        <v>90</v>
      </c>
      <c r="AY101" s="18" t="s">
        <v>311</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9362</v>
      </c>
      <c r="BM101" s="145" t="s">
        <v>10617</v>
      </c>
    </row>
    <row r="102" spans="2:65" s="1" customFormat="1" ht="11.25" x14ac:dyDescent="0.2">
      <c r="B102" s="34"/>
      <c r="D102" s="147" t="s">
        <v>320</v>
      </c>
      <c r="F102" s="148" t="s">
        <v>10618</v>
      </c>
      <c r="I102" s="149"/>
      <c r="L102" s="34"/>
      <c r="M102" s="150"/>
      <c r="T102" s="55"/>
      <c r="AT102" s="18" t="s">
        <v>320</v>
      </c>
      <c r="AU102" s="18" t="s">
        <v>90</v>
      </c>
    </row>
    <row r="103" spans="2:65" s="1" customFormat="1" ht="29.25" x14ac:dyDescent="0.2">
      <c r="B103" s="34"/>
      <c r="D103" s="152" t="s">
        <v>668</v>
      </c>
      <c r="F103" s="182" t="s">
        <v>10619</v>
      </c>
      <c r="I103" s="149"/>
      <c r="L103" s="34"/>
      <c r="M103" s="150"/>
      <c r="T103" s="55"/>
      <c r="AT103" s="18" t="s">
        <v>668</v>
      </c>
      <c r="AU103" s="18" t="s">
        <v>90</v>
      </c>
    </row>
    <row r="104" spans="2:65" s="1" customFormat="1" ht="16.5" customHeight="1" x14ac:dyDescent="0.2">
      <c r="B104" s="34"/>
      <c r="C104" s="134" t="s">
        <v>368</v>
      </c>
      <c r="D104" s="134" t="s">
        <v>313</v>
      </c>
      <c r="E104" s="135" t="s">
        <v>10620</v>
      </c>
      <c r="F104" s="136" t="s">
        <v>10621</v>
      </c>
      <c r="G104" s="137" t="s">
        <v>1378</v>
      </c>
      <c r="H104" s="138">
        <v>1</v>
      </c>
      <c r="I104" s="139"/>
      <c r="J104" s="140">
        <f>ROUND(I104*H104,2)</f>
        <v>0</v>
      </c>
      <c r="K104" s="136" t="s">
        <v>317</v>
      </c>
      <c r="L104" s="34"/>
      <c r="M104" s="141" t="s">
        <v>43</v>
      </c>
      <c r="N104" s="142" t="s">
        <v>52</v>
      </c>
      <c r="P104" s="143">
        <f>O104*H104</f>
        <v>0</v>
      </c>
      <c r="Q104" s="143">
        <v>0</v>
      </c>
      <c r="R104" s="143">
        <f>Q104*H104</f>
        <v>0</v>
      </c>
      <c r="S104" s="143">
        <v>0</v>
      </c>
      <c r="T104" s="144">
        <f>S104*H104</f>
        <v>0</v>
      </c>
      <c r="AR104" s="145" t="s">
        <v>9362</v>
      </c>
      <c r="AT104" s="145" t="s">
        <v>313</v>
      </c>
      <c r="AU104" s="145" t="s">
        <v>90</v>
      </c>
      <c r="AY104" s="18" t="s">
        <v>311</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9362</v>
      </c>
      <c r="BM104" s="145" t="s">
        <v>10622</v>
      </c>
    </row>
    <row r="105" spans="2:65" s="1" customFormat="1" ht="11.25" x14ac:dyDescent="0.2">
      <c r="B105" s="34"/>
      <c r="D105" s="147" t="s">
        <v>320</v>
      </c>
      <c r="F105" s="148" t="s">
        <v>10623</v>
      </c>
      <c r="I105" s="149"/>
      <c r="L105" s="34"/>
      <c r="M105" s="150"/>
      <c r="T105" s="55"/>
      <c r="AT105" s="18" t="s">
        <v>320</v>
      </c>
      <c r="AU105" s="18" t="s">
        <v>90</v>
      </c>
    </row>
    <row r="106" spans="2:65" s="1" customFormat="1" ht="16.5" customHeight="1" x14ac:dyDescent="0.2">
      <c r="B106" s="34"/>
      <c r="C106" s="134" t="s">
        <v>376</v>
      </c>
      <c r="D106" s="134" t="s">
        <v>313</v>
      </c>
      <c r="E106" s="135" t="s">
        <v>10624</v>
      </c>
      <c r="F106" s="136" t="s">
        <v>10625</v>
      </c>
      <c r="G106" s="137" t="s">
        <v>1378</v>
      </c>
      <c r="H106" s="138">
        <v>1</v>
      </c>
      <c r="I106" s="139"/>
      <c r="J106" s="140">
        <f>ROUND(I106*H106,2)</f>
        <v>0</v>
      </c>
      <c r="K106" s="136" t="s">
        <v>317</v>
      </c>
      <c r="L106" s="34"/>
      <c r="M106" s="141" t="s">
        <v>43</v>
      </c>
      <c r="N106" s="142" t="s">
        <v>52</v>
      </c>
      <c r="P106" s="143">
        <f>O106*H106</f>
        <v>0</v>
      </c>
      <c r="Q106" s="143">
        <v>0</v>
      </c>
      <c r="R106" s="143">
        <f>Q106*H106</f>
        <v>0</v>
      </c>
      <c r="S106" s="143">
        <v>0</v>
      </c>
      <c r="T106" s="144">
        <f>S106*H106</f>
        <v>0</v>
      </c>
      <c r="AR106" s="145" t="s">
        <v>9362</v>
      </c>
      <c r="AT106" s="145" t="s">
        <v>313</v>
      </c>
      <c r="AU106" s="145" t="s">
        <v>90</v>
      </c>
      <c r="AY106" s="18" t="s">
        <v>311</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9362</v>
      </c>
      <c r="BM106" s="145" t="s">
        <v>10626</v>
      </c>
    </row>
    <row r="107" spans="2:65" s="1" customFormat="1" ht="11.25" x14ac:dyDescent="0.2">
      <c r="B107" s="34"/>
      <c r="D107" s="147" t="s">
        <v>320</v>
      </c>
      <c r="F107" s="148" t="s">
        <v>10627</v>
      </c>
      <c r="I107" s="149"/>
      <c r="L107" s="34"/>
      <c r="M107" s="150"/>
      <c r="T107" s="55"/>
      <c r="AT107" s="18" t="s">
        <v>320</v>
      </c>
      <c r="AU107" s="18" t="s">
        <v>90</v>
      </c>
    </row>
    <row r="108" spans="2:65" s="1" customFormat="1" ht="19.5" x14ac:dyDescent="0.2">
      <c r="B108" s="34"/>
      <c r="D108" s="152" t="s">
        <v>668</v>
      </c>
      <c r="F108" s="182" t="s">
        <v>10628</v>
      </c>
      <c r="I108" s="149"/>
      <c r="L108" s="34"/>
      <c r="M108" s="150"/>
      <c r="T108" s="55"/>
      <c r="AT108" s="18" t="s">
        <v>668</v>
      </c>
      <c r="AU108" s="18" t="s">
        <v>90</v>
      </c>
    </row>
    <row r="109" spans="2:65" s="1" customFormat="1" ht="16.5" customHeight="1" x14ac:dyDescent="0.2">
      <c r="B109" s="34"/>
      <c r="C109" s="134" t="s">
        <v>384</v>
      </c>
      <c r="D109" s="134" t="s">
        <v>313</v>
      </c>
      <c r="E109" s="135" t="s">
        <v>10629</v>
      </c>
      <c r="F109" s="136" t="s">
        <v>10630</v>
      </c>
      <c r="G109" s="137" t="s">
        <v>1378</v>
      </c>
      <c r="H109" s="138">
        <v>1</v>
      </c>
      <c r="I109" s="139"/>
      <c r="J109" s="140">
        <f>ROUND(I109*H109,2)</f>
        <v>0</v>
      </c>
      <c r="K109" s="136" t="s">
        <v>43</v>
      </c>
      <c r="L109" s="34"/>
      <c r="M109" s="141" t="s">
        <v>43</v>
      </c>
      <c r="N109" s="142" t="s">
        <v>52</v>
      </c>
      <c r="P109" s="143">
        <f>O109*H109</f>
        <v>0</v>
      </c>
      <c r="Q109" s="143">
        <v>0</v>
      </c>
      <c r="R109" s="143">
        <f>Q109*H109</f>
        <v>0</v>
      </c>
      <c r="S109" s="143">
        <v>0</v>
      </c>
      <c r="T109" s="144">
        <f>S109*H109</f>
        <v>0</v>
      </c>
      <c r="AR109" s="145" t="s">
        <v>9362</v>
      </c>
      <c r="AT109" s="145" t="s">
        <v>313</v>
      </c>
      <c r="AU109" s="145" t="s">
        <v>90</v>
      </c>
      <c r="AY109" s="18" t="s">
        <v>311</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9362</v>
      </c>
      <c r="BM109" s="145" t="s">
        <v>10631</v>
      </c>
    </row>
    <row r="110" spans="2:65" s="11" customFormat="1" ht="22.9" customHeight="1" x14ac:dyDescent="0.2">
      <c r="B110" s="122"/>
      <c r="D110" s="123" t="s">
        <v>80</v>
      </c>
      <c r="E110" s="132" t="s">
        <v>10566</v>
      </c>
      <c r="F110" s="132" t="s">
        <v>10567</v>
      </c>
      <c r="I110" s="125"/>
      <c r="J110" s="133">
        <f>BK110</f>
        <v>0</v>
      </c>
      <c r="L110" s="122"/>
      <c r="M110" s="127"/>
      <c r="P110" s="128">
        <f>SUM(P111:P112)</f>
        <v>0</v>
      </c>
      <c r="R110" s="128">
        <f>SUM(R111:R112)</f>
        <v>0</v>
      </c>
      <c r="T110" s="129">
        <f>SUM(T111:T112)</f>
        <v>0</v>
      </c>
      <c r="AR110" s="123" t="s">
        <v>344</v>
      </c>
      <c r="AT110" s="130" t="s">
        <v>80</v>
      </c>
      <c r="AU110" s="130" t="s">
        <v>88</v>
      </c>
      <c r="AY110" s="123" t="s">
        <v>311</v>
      </c>
      <c r="BK110" s="131">
        <f>SUM(BK111:BK112)</f>
        <v>0</v>
      </c>
    </row>
    <row r="111" spans="2:65" s="1" customFormat="1" ht="16.5" customHeight="1" x14ac:dyDescent="0.2">
      <c r="B111" s="34"/>
      <c r="C111" s="134" t="s">
        <v>8</v>
      </c>
      <c r="D111" s="134" t="s">
        <v>313</v>
      </c>
      <c r="E111" s="135" t="s">
        <v>10632</v>
      </c>
      <c r="F111" s="136" t="s">
        <v>10633</v>
      </c>
      <c r="G111" s="137" t="s">
        <v>1378</v>
      </c>
      <c r="H111" s="138">
        <v>1</v>
      </c>
      <c r="I111" s="139"/>
      <c r="J111" s="140">
        <f>ROUND(I111*H111,2)</f>
        <v>0</v>
      </c>
      <c r="K111" s="136" t="s">
        <v>317</v>
      </c>
      <c r="L111" s="34"/>
      <c r="M111" s="141" t="s">
        <v>43</v>
      </c>
      <c r="N111" s="142" t="s">
        <v>52</v>
      </c>
      <c r="P111" s="143">
        <f>O111*H111</f>
        <v>0</v>
      </c>
      <c r="Q111" s="143">
        <v>0</v>
      </c>
      <c r="R111" s="143">
        <f>Q111*H111</f>
        <v>0</v>
      </c>
      <c r="S111" s="143">
        <v>0</v>
      </c>
      <c r="T111" s="144">
        <f>S111*H111</f>
        <v>0</v>
      </c>
      <c r="AR111" s="145" t="s">
        <v>9362</v>
      </c>
      <c r="AT111" s="145" t="s">
        <v>313</v>
      </c>
      <c r="AU111" s="145" t="s">
        <v>90</v>
      </c>
      <c r="AY111" s="18" t="s">
        <v>311</v>
      </c>
      <c r="BE111" s="146">
        <f>IF(N111="základní",J111,0)</f>
        <v>0</v>
      </c>
      <c r="BF111" s="146">
        <f>IF(N111="snížená",J111,0)</f>
        <v>0</v>
      </c>
      <c r="BG111" s="146">
        <f>IF(N111="zákl. přenesená",J111,0)</f>
        <v>0</v>
      </c>
      <c r="BH111" s="146">
        <f>IF(N111="sníž. přenesená",J111,0)</f>
        <v>0</v>
      </c>
      <c r="BI111" s="146">
        <f>IF(N111="nulová",J111,0)</f>
        <v>0</v>
      </c>
      <c r="BJ111" s="18" t="s">
        <v>88</v>
      </c>
      <c r="BK111" s="146">
        <f>ROUND(I111*H111,2)</f>
        <v>0</v>
      </c>
      <c r="BL111" s="18" t="s">
        <v>9362</v>
      </c>
      <c r="BM111" s="145" t="s">
        <v>10634</v>
      </c>
    </row>
    <row r="112" spans="2:65" s="1" customFormat="1" ht="11.25" x14ac:dyDescent="0.2">
      <c r="B112" s="34"/>
      <c r="D112" s="147" t="s">
        <v>320</v>
      </c>
      <c r="F112" s="148" t="s">
        <v>10635</v>
      </c>
      <c r="I112" s="149"/>
      <c r="L112" s="34"/>
      <c r="M112" s="150"/>
      <c r="T112" s="55"/>
      <c r="AT112" s="18" t="s">
        <v>320</v>
      </c>
      <c r="AU112" s="18" t="s">
        <v>90</v>
      </c>
    </row>
    <row r="113" spans="2:65" s="11" customFormat="1" ht="22.9" customHeight="1" x14ac:dyDescent="0.2">
      <c r="B113" s="122"/>
      <c r="D113" s="123" t="s">
        <v>80</v>
      </c>
      <c r="E113" s="132" t="s">
        <v>10636</v>
      </c>
      <c r="F113" s="132" t="s">
        <v>10637</v>
      </c>
      <c r="I113" s="125"/>
      <c r="J113" s="133">
        <f>BK113</f>
        <v>0</v>
      </c>
      <c r="L113" s="122"/>
      <c r="M113" s="127"/>
      <c r="P113" s="128">
        <f>SUM(P114:P126)</f>
        <v>0</v>
      </c>
      <c r="R113" s="128">
        <f>SUM(R114:R126)</f>
        <v>0</v>
      </c>
      <c r="T113" s="129">
        <f>SUM(T114:T126)</f>
        <v>0</v>
      </c>
      <c r="AR113" s="123" t="s">
        <v>344</v>
      </c>
      <c r="AT113" s="130" t="s">
        <v>80</v>
      </c>
      <c r="AU113" s="130" t="s">
        <v>88</v>
      </c>
      <c r="AY113" s="123" t="s">
        <v>311</v>
      </c>
      <c r="BK113" s="131">
        <f>SUM(BK114:BK126)</f>
        <v>0</v>
      </c>
    </row>
    <row r="114" spans="2:65" s="1" customFormat="1" ht="16.5" customHeight="1" x14ac:dyDescent="0.2">
      <c r="B114" s="34"/>
      <c r="C114" s="134" t="s">
        <v>399</v>
      </c>
      <c r="D114" s="134" t="s">
        <v>313</v>
      </c>
      <c r="E114" s="135" t="s">
        <v>10638</v>
      </c>
      <c r="F114" s="136" t="s">
        <v>10639</v>
      </c>
      <c r="G114" s="137" t="s">
        <v>1378</v>
      </c>
      <c r="H114" s="138">
        <v>1</v>
      </c>
      <c r="I114" s="139"/>
      <c r="J114" s="140">
        <f>ROUND(I114*H114,2)</f>
        <v>0</v>
      </c>
      <c r="K114" s="136" t="s">
        <v>317</v>
      </c>
      <c r="L114" s="34"/>
      <c r="M114" s="141" t="s">
        <v>43</v>
      </c>
      <c r="N114" s="142" t="s">
        <v>52</v>
      </c>
      <c r="P114" s="143">
        <f>O114*H114</f>
        <v>0</v>
      </c>
      <c r="Q114" s="143">
        <v>0</v>
      </c>
      <c r="R114" s="143">
        <f>Q114*H114</f>
        <v>0</v>
      </c>
      <c r="S114" s="143">
        <v>0</v>
      </c>
      <c r="T114" s="144">
        <f>S114*H114</f>
        <v>0</v>
      </c>
      <c r="AR114" s="145" t="s">
        <v>9362</v>
      </c>
      <c r="AT114" s="145" t="s">
        <v>313</v>
      </c>
      <c r="AU114" s="145" t="s">
        <v>90</v>
      </c>
      <c r="AY114" s="18" t="s">
        <v>311</v>
      </c>
      <c r="BE114" s="146">
        <f>IF(N114="základní",J114,0)</f>
        <v>0</v>
      </c>
      <c r="BF114" s="146">
        <f>IF(N114="snížená",J114,0)</f>
        <v>0</v>
      </c>
      <c r="BG114" s="146">
        <f>IF(N114="zákl. přenesená",J114,0)</f>
        <v>0</v>
      </c>
      <c r="BH114" s="146">
        <f>IF(N114="sníž. přenesená",J114,0)</f>
        <v>0</v>
      </c>
      <c r="BI114" s="146">
        <f>IF(N114="nulová",J114,0)</f>
        <v>0</v>
      </c>
      <c r="BJ114" s="18" t="s">
        <v>88</v>
      </c>
      <c r="BK114" s="146">
        <f>ROUND(I114*H114,2)</f>
        <v>0</v>
      </c>
      <c r="BL114" s="18" t="s">
        <v>9362</v>
      </c>
      <c r="BM114" s="145" t="s">
        <v>10640</v>
      </c>
    </row>
    <row r="115" spans="2:65" s="1" customFormat="1" ht="11.25" x14ac:dyDescent="0.2">
      <c r="B115" s="34"/>
      <c r="D115" s="147" t="s">
        <v>320</v>
      </c>
      <c r="F115" s="148" t="s">
        <v>10641</v>
      </c>
      <c r="I115" s="149"/>
      <c r="L115" s="34"/>
      <c r="M115" s="150"/>
      <c r="T115" s="55"/>
      <c r="AT115" s="18" t="s">
        <v>320</v>
      </c>
      <c r="AU115" s="18" t="s">
        <v>90</v>
      </c>
    </row>
    <row r="116" spans="2:65" s="1" customFormat="1" ht="19.5" x14ac:dyDescent="0.2">
      <c r="B116" s="34"/>
      <c r="D116" s="152" t="s">
        <v>668</v>
      </c>
      <c r="F116" s="182" t="s">
        <v>10642</v>
      </c>
      <c r="I116" s="149"/>
      <c r="L116" s="34"/>
      <c r="M116" s="150"/>
      <c r="T116" s="55"/>
      <c r="AT116" s="18" t="s">
        <v>668</v>
      </c>
      <c r="AU116" s="18" t="s">
        <v>90</v>
      </c>
    </row>
    <row r="117" spans="2:65" s="1" customFormat="1" ht="16.5" customHeight="1" x14ac:dyDescent="0.2">
      <c r="B117" s="34"/>
      <c r="C117" s="134" t="s">
        <v>404</v>
      </c>
      <c r="D117" s="134" t="s">
        <v>313</v>
      </c>
      <c r="E117" s="135" t="s">
        <v>10643</v>
      </c>
      <c r="F117" s="136" t="s">
        <v>10644</v>
      </c>
      <c r="G117" s="137" t="s">
        <v>1378</v>
      </c>
      <c r="H117" s="138">
        <v>1</v>
      </c>
      <c r="I117" s="139"/>
      <c r="J117" s="140">
        <f>ROUND(I117*H117,2)</f>
        <v>0</v>
      </c>
      <c r="K117" s="136" t="s">
        <v>317</v>
      </c>
      <c r="L117" s="34"/>
      <c r="M117" s="141" t="s">
        <v>43</v>
      </c>
      <c r="N117" s="142" t="s">
        <v>52</v>
      </c>
      <c r="P117" s="143">
        <f>O117*H117</f>
        <v>0</v>
      </c>
      <c r="Q117" s="143">
        <v>0</v>
      </c>
      <c r="R117" s="143">
        <f>Q117*H117</f>
        <v>0</v>
      </c>
      <c r="S117" s="143">
        <v>0</v>
      </c>
      <c r="T117" s="144">
        <f>S117*H117</f>
        <v>0</v>
      </c>
      <c r="AR117" s="145" t="s">
        <v>9362</v>
      </c>
      <c r="AT117" s="145" t="s">
        <v>313</v>
      </c>
      <c r="AU117" s="145" t="s">
        <v>90</v>
      </c>
      <c r="AY117" s="18" t="s">
        <v>311</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9362</v>
      </c>
      <c r="BM117" s="145" t="s">
        <v>10645</v>
      </c>
    </row>
    <row r="118" spans="2:65" s="1" customFormat="1" ht="11.25" x14ac:dyDescent="0.2">
      <c r="B118" s="34"/>
      <c r="D118" s="147" t="s">
        <v>320</v>
      </c>
      <c r="F118" s="148" t="s">
        <v>10646</v>
      </c>
      <c r="I118" s="149"/>
      <c r="L118" s="34"/>
      <c r="M118" s="150"/>
      <c r="T118" s="55"/>
      <c r="AT118" s="18" t="s">
        <v>320</v>
      </c>
      <c r="AU118" s="18" t="s">
        <v>90</v>
      </c>
    </row>
    <row r="119" spans="2:65" s="1" customFormat="1" ht="29.25" x14ac:dyDescent="0.2">
      <c r="B119" s="34"/>
      <c r="D119" s="152" t="s">
        <v>668</v>
      </c>
      <c r="F119" s="182" t="s">
        <v>10647</v>
      </c>
      <c r="I119" s="149"/>
      <c r="L119" s="34"/>
      <c r="M119" s="150"/>
      <c r="T119" s="55"/>
      <c r="AT119" s="18" t="s">
        <v>668</v>
      </c>
      <c r="AU119" s="18" t="s">
        <v>90</v>
      </c>
    </row>
    <row r="120" spans="2:65" s="1" customFormat="1" ht="16.5" customHeight="1" x14ac:dyDescent="0.2">
      <c r="B120" s="34"/>
      <c r="C120" s="134" t="s">
        <v>411</v>
      </c>
      <c r="D120" s="134" t="s">
        <v>313</v>
      </c>
      <c r="E120" s="135" t="s">
        <v>10648</v>
      </c>
      <c r="F120" s="136" t="s">
        <v>10649</v>
      </c>
      <c r="G120" s="137" t="s">
        <v>1378</v>
      </c>
      <c r="H120" s="138">
        <v>1</v>
      </c>
      <c r="I120" s="139"/>
      <c r="J120" s="140">
        <f>ROUND(I120*H120,2)</f>
        <v>0</v>
      </c>
      <c r="K120" s="136" t="s">
        <v>317</v>
      </c>
      <c r="L120" s="34"/>
      <c r="M120" s="141" t="s">
        <v>43</v>
      </c>
      <c r="N120" s="142" t="s">
        <v>52</v>
      </c>
      <c r="P120" s="143">
        <f>O120*H120</f>
        <v>0</v>
      </c>
      <c r="Q120" s="143">
        <v>0</v>
      </c>
      <c r="R120" s="143">
        <f>Q120*H120</f>
        <v>0</v>
      </c>
      <c r="S120" s="143">
        <v>0</v>
      </c>
      <c r="T120" s="144">
        <f>S120*H120</f>
        <v>0</v>
      </c>
      <c r="AR120" s="145" t="s">
        <v>9362</v>
      </c>
      <c r="AT120" s="145" t="s">
        <v>313</v>
      </c>
      <c r="AU120" s="145" t="s">
        <v>90</v>
      </c>
      <c r="AY120" s="18" t="s">
        <v>311</v>
      </c>
      <c r="BE120" s="146">
        <f>IF(N120="základní",J120,0)</f>
        <v>0</v>
      </c>
      <c r="BF120" s="146">
        <f>IF(N120="snížená",J120,0)</f>
        <v>0</v>
      </c>
      <c r="BG120" s="146">
        <f>IF(N120="zákl. přenesená",J120,0)</f>
        <v>0</v>
      </c>
      <c r="BH120" s="146">
        <f>IF(N120="sníž. přenesená",J120,0)</f>
        <v>0</v>
      </c>
      <c r="BI120" s="146">
        <f>IF(N120="nulová",J120,0)</f>
        <v>0</v>
      </c>
      <c r="BJ120" s="18" t="s">
        <v>88</v>
      </c>
      <c r="BK120" s="146">
        <f>ROUND(I120*H120,2)</f>
        <v>0</v>
      </c>
      <c r="BL120" s="18" t="s">
        <v>9362</v>
      </c>
      <c r="BM120" s="145" t="s">
        <v>10650</v>
      </c>
    </row>
    <row r="121" spans="2:65" s="1" customFormat="1" ht="11.25" x14ac:dyDescent="0.2">
      <c r="B121" s="34"/>
      <c r="D121" s="147" t="s">
        <v>320</v>
      </c>
      <c r="F121" s="148" t="s">
        <v>10651</v>
      </c>
      <c r="I121" s="149"/>
      <c r="L121" s="34"/>
      <c r="M121" s="150"/>
      <c r="T121" s="55"/>
      <c r="AT121" s="18" t="s">
        <v>320</v>
      </c>
      <c r="AU121" s="18" t="s">
        <v>90</v>
      </c>
    </row>
    <row r="122" spans="2:65" s="1" customFormat="1" ht="16.5" customHeight="1" x14ac:dyDescent="0.2">
      <c r="B122" s="34"/>
      <c r="C122" s="134" t="s">
        <v>417</v>
      </c>
      <c r="D122" s="134" t="s">
        <v>313</v>
      </c>
      <c r="E122" s="135" t="s">
        <v>10652</v>
      </c>
      <c r="F122" s="136" t="s">
        <v>10653</v>
      </c>
      <c r="G122" s="137" t="s">
        <v>1378</v>
      </c>
      <c r="H122" s="138">
        <v>1</v>
      </c>
      <c r="I122" s="139"/>
      <c r="J122" s="140">
        <f>ROUND(I122*H122,2)</f>
        <v>0</v>
      </c>
      <c r="K122" s="136" t="s">
        <v>317</v>
      </c>
      <c r="L122" s="34"/>
      <c r="M122" s="141" t="s">
        <v>43</v>
      </c>
      <c r="N122" s="142" t="s">
        <v>52</v>
      </c>
      <c r="P122" s="143">
        <f>O122*H122</f>
        <v>0</v>
      </c>
      <c r="Q122" s="143">
        <v>0</v>
      </c>
      <c r="R122" s="143">
        <f>Q122*H122</f>
        <v>0</v>
      </c>
      <c r="S122" s="143">
        <v>0</v>
      </c>
      <c r="T122" s="144">
        <f>S122*H122</f>
        <v>0</v>
      </c>
      <c r="AR122" s="145" t="s">
        <v>9362</v>
      </c>
      <c r="AT122" s="145" t="s">
        <v>313</v>
      </c>
      <c r="AU122" s="145" t="s">
        <v>90</v>
      </c>
      <c r="AY122" s="18" t="s">
        <v>311</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9362</v>
      </c>
      <c r="BM122" s="145" t="s">
        <v>10654</v>
      </c>
    </row>
    <row r="123" spans="2:65" s="1" customFormat="1" ht="11.25" x14ac:dyDescent="0.2">
      <c r="B123" s="34"/>
      <c r="D123" s="147" t="s">
        <v>320</v>
      </c>
      <c r="F123" s="148" t="s">
        <v>10655</v>
      </c>
      <c r="I123" s="149"/>
      <c r="L123" s="34"/>
      <c r="M123" s="150"/>
      <c r="T123" s="55"/>
      <c r="AT123" s="18" t="s">
        <v>320</v>
      </c>
      <c r="AU123" s="18" t="s">
        <v>90</v>
      </c>
    </row>
    <row r="124" spans="2:65" s="1" customFormat="1" ht="19.5" x14ac:dyDescent="0.2">
      <c r="B124" s="34"/>
      <c r="D124" s="152" t="s">
        <v>668</v>
      </c>
      <c r="F124" s="182" t="s">
        <v>10656</v>
      </c>
      <c r="I124" s="149"/>
      <c r="L124" s="34"/>
      <c r="M124" s="150"/>
      <c r="T124" s="55"/>
      <c r="AT124" s="18" t="s">
        <v>668</v>
      </c>
      <c r="AU124" s="18" t="s">
        <v>90</v>
      </c>
    </row>
    <row r="125" spans="2:65" s="1" customFormat="1" ht="16.5" customHeight="1" x14ac:dyDescent="0.2">
      <c r="B125" s="34"/>
      <c r="C125" s="134" t="s">
        <v>202</v>
      </c>
      <c r="D125" s="134" t="s">
        <v>313</v>
      </c>
      <c r="E125" s="135" t="s">
        <v>10657</v>
      </c>
      <c r="F125" s="136" t="s">
        <v>10658</v>
      </c>
      <c r="G125" s="137" t="s">
        <v>1378</v>
      </c>
      <c r="H125" s="138">
        <v>1</v>
      </c>
      <c r="I125" s="139"/>
      <c r="J125" s="140">
        <f>ROUND(I125*H125,2)</f>
        <v>0</v>
      </c>
      <c r="K125" s="136" t="s">
        <v>317</v>
      </c>
      <c r="L125" s="34"/>
      <c r="M125" s="141" t="s">
        <v>43</v>
      </c>
      <c r="N125" s="142" t="s">
        <v>52</v>
      </c>
      <c r="P125" s="143">
        <f>O125*H125</f>
        <v>0</v>
      </c>
      <c r="Q125" s="143">
        <v>0</v>
      </c>
      <c r="R125" s="143">
        <f>Q125*H125</f>
        <v>0</v>
      </c>
      <c r="S125" s="143">
        <v>0</v>
      </c>
      <c r="T125" s="144">
        <f>S125*H125</f>
        <v>0</v>
      </c>
      <c r="AR125" s="145" t="s">
        <v>9362</v>
      </c>
      <c r="AT125" s="145" t="s">
        <v>313</v>
      </c>
      <c r="AU125" s="145" t="s">
        <v>90</v>
      </c>
      <c r="AY125" s="18" t="s">
        <v>311</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9362</v>
      </c>
      <c r="BM125" s="145" t="s">
        <v>10659</v>
      </c>
    </row>
    <row r="126" spans="2:65" s="1" customFormat="1" ht="11.25" x14ac:dyDescent="0.2">
      <c r="B126" s="34"/>
      <c r="D126" s="147" t="s">
        <v>320</v>
      </c>
      <c r="F126" s="148" t="s">
        <v>10660</v>
      </c>
      <c r="I126" s="149"/>
      <c r="L126" s="34"/>
      <c r="M126" s="150"/>
      <c r="T126" s="55"/>
      <c r="AT126" s="18" t="s">
        <v>320</v>
      </c>
      <c r="AU126" s="18" t="s">
        <v>90</v>
      </c>
    </row>
    <row r="127" spans="2:65" s="11" customFormat="1" ht="22.9" customHeight="1" x14ac:dyDescent="0.2">
      <c r="B127" s="122"/>
      <c r="D127" s="123" t="s">
        <v>80</v>
      </c>
      <c r="E127" s="132" t="s">
        <v>10577</v>
      </c>
      <c r="F127" s="132" t="s">
        <v>10578</v>
      </c>
      <c r="I127" s="125"/>
      <c r="J127" s="133">
        <f>BK127</f>
        <v>0</v>
      </c>
      <c r="L127" s="122"/>
      <c r="M127" s="127"/>
      <c r="P127" s="128">
        <f>SUM(P128:P130)</f>
        <v>0</v>
      </c>
      <c r="R127" s="128">
        <f>SUM(R128:R130)</f>
        <v>0</v>
      </c>
      <c r="T127" s="129">
        <f>SUM(T128:T130)</f>
        <v>0</v>
      </c>
      <c r="AR127" s="123" t="s">
        <v>344</v>
      </c>
      <c r="AT127" s="130" t="s">
        <v>80</v>
      </c>
      <c r="AU127" s="130" t="s">
        <v>88</v>
      </c>
      <c r="AY127" s="123" t="s">
        <v>311</v>
      </c>
      <c r="BK127" s="131">
        <f>SUM(BK128:BK130)</f>
        <v>0</v>
      </c>
    </row>
    <row r="128" spans="2:65" s="1" customFormat="1" ht="16.5" customHeight="1" x14ac:dyDescent="0.2">
      <c r="B128" s="34"/>
      <c r="C128" s="134" t="s">
        <v>427</v>
      </c>
      <c r="D128" s="134" t="s">
        <v>313</v>
      </c>
      <c r="E128" s="135" t="s">
        <v>10661</v>
      </c>
      <c r="F128" s="136" t="s">
        <v>10662</v>
      </c>
      <c r="G128" s="137" t="s">
        <v>1378</v>
      </c>
      <c r="H128" s="138">
        <v>1</v>
      </c>
      <c r="I128" s="139"/>
      <c r="J128" s="140">
        <f>ROUND(I128*H128,2)</f>
        <v>0</v>
      </c>
      <c r="K128" s="136" t="s">
        <v>317</v>
      </c>
      <c r="L128" s="34"/>
      <c r="M128" s="141" t="s">
        <v>43</v>
      </c>
      <c r="N128" s="142" t="s">
        <v>52</v>
      </c>
      <c r="P128" s="143">
        <f>O128*H128</f>
        <v>0</v>
      </c>
      <c r="Q128" s="143">
        <v>0</v>
      </c>
      <c r="R128" s="143">
        <f>Q128*H128</f>
        <v>0</v>
      </c>
      <c r="S128" s="143">
        <v>0</v>
      </c>
      <c r="T128" s="144">
        <f>S128*H128</f>
        <v>0</v>
      </c>
      <c r="AR128" s="145" t="s">
        <v>9362</v>
      </c>
      <c r="AT128" s="145" t="s">
        <v>313</v>
      </c>
      <c r="AU128" s="145" t="s">
        <v>90</v>
      </c>
      <c r="AY128" s="18" t="s">
        <v>311</v>
      </c>
      <c r="BE128" s="146">
        <f>IF(N128="základní",J128,0)</f>
        <v>0</v>
      </c>
      <c r="BF128" s="146">
        <f>IF(N128="snížená",J128,0)</f>
        <v>0</v>
      </c>
      <c r="BG128" s="146">
        <f>IF(N128="zákl. přenesená",J128,0)</f>
        <v>0</v>
      </c>
      <c r="BH128" s="146">
        <f>IF(N128="sníž. přenesená",J128,0)</f>
        <v>0</v>
      </c>
      <c r="BI128" s="146">
        <f>IF(N128="nulová",J128,0)</f>
        <v>0</v>
      </c>
      <c r="BJ128" s="18" t="s">
        <v>88</v>
      </c>
      <c r="BK128" s="146">
        <f>ROUND(I128*H128,2)</f>
        <v>0</v>
      </c>
      <c r="BL128" s="18" t="s">
        <v>9362</v>
      </c>
      <c r="BM128" s="145" t="s">
        <v>10663</v>
      </c>
    </row>
    <row r="129" spans="2:65" s="1" customFormat="1" ht="11.25" x14ac:dyDescent="0.2">
      <c r="B129" s="34"/>
      <c r="D129" s="147" t="s">
        <v>320</v>
      </c>
      <c r="F129" s="148" t="s">
        <v>10664</v>
      </c>
      <c r="I129" s="149"/>
      <c r="L129" s="34"/>
      <c r="M129" s="150"/>
      <c r="T129" s="55"/>
      <c r="AT129" s="18" t="s">
        <v>320</v>
      </c>
      <c r="AU129" s="18" t="s">
        <v>90</v>
      </c>
    </row>
    <row r="130" spans="2:65" s="1" customFormat="1" ht="19.5" x14ac:dyDescent="0.2">
      <c r="B130" s="34"/>
      <c r="D130" s="152" t="s">
        <v>668</v>
      </c>
      <c r="F130" s="182" t="s">
        <v>10665</v>
      </c>
      <c r="I130" s="149"/>
      <c r="L130" s="34"/>
      <c r="M130" s="150"/>
      <c r="T130" s="55"/>
      <c r="AT130" s="18" t="s">
        <v>668</v>
      </c>
      <c r="AU130" s="18" t="s">
        <v>90</v>
      </c>
    </row>
    <row r="131" spans="2:65" s="11" customFormat="1" ht="22.9" customHeight="1" x14ac:dyDescent="0.2">
      <c r="B131" s="122"/>
      <c r="D131" s="123" t="s">
        <v>80</v>
      </c>
      <c r="E131" s="132" t="s">
        <v>10666</v>
      </c>
      <c r="F131" s="132" t="s">
        <v>10667</v>
      </c>
      <c r="I131" s="125"/>
      <c r="J131" s="133">
        <f>BK131</f>
        <v>0</v>
      </c>
      <c r="L131" s="122"/>
      <c r="M131" s="127"/>
      <c r="P131" s="128">
        <f>SUM(P132:P140)</f>
        <v>0</v>
      </c>
      <c r="R131" s="128">
        <f>SUM(R132:R140)</f>
        <v>0</v>
      </c>
      <c r="T131" s="129">
        <f>SUM(T132:T140)</f>
        <v>0</v>
      </c>
      <c r="AR131" s="123" t="s">
        <v>344</v>
      </c>
      <c r="AT131" s="130" t="s">
        <v>80</v>
      </c>
      <c r="AU131" s="130" t="s">
        <v>88</v>
      </c>
      <c r="AY131" s="123" t="s">
        <v>311</v>
      </c>
      <c r="BK131" s="131">
        <f>SUM(BK132:BK140)</f>
        <v>0</v>
      </c>
    </row>
    <row r="132" spans="2:65" s="1" customFormat="1" ht="16.5" customHeight="1" x14ac:dyDescent="0.2">
      <c r="B132" s="34"/>
      <c r="C132" s="134" t="s">
        <v>208</v>
      </c>
      <c r="D132" s="134" t="s">
        <v>313</v>
      </c>
      <c r="E132" s="135" t="s">
        <v>10668</v>
      </c>
      <c r="F132" s="136" t="s">
        <v>10669</v>
      </c>
      <c r="G132" s="137" t="s">
        <v>1378</v>
      </c>
      <c r="H132" s="138">
        <v>1</v>
      </c>
      <c r="I132" s="139"/>
      <c r="J132" s="140">
        <f>ROUND(I132*H132,2)</f>
        <v>0</v>
      </c>
      <c r="K132" s="136" t="s">
        <v>317</v>
      </c>
      <c r="L132" s="34"/>
      <c r="M132" s="141" t="s">
        <v>43</v>
      </c>
      <c r="N132" s="142" t="s">
        <v>52</v>
      </c>
      <c r="P132" s="143">
        <f>O132*H132</f>
        <v>0</v>
      </c>
      <c r="Q132" s="143">
        <v>0</v>
      </c>
      <c r="R132" s="143">
        <f>Q132*H132</f>
        <v>0</v>
      </c>
      <c r="S132" s="143">
        <v>0</v>
      </c>
      <c r="T132" s="144">
        <f>S132*H132</f>
        <v>0</v>
      </c>
      <c r="AR132" s="145" t="s">
        <v>9362</v>
      </c>
      <c r="AT132" s="145" t="s">
        <v>313</v>
      </c>
      <c r="AU132" s="145" t="s">
        <v>90</v>
      </c>
      <c r="AY132" s="18" t="s">
        <v>311</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9362</v>
      </c>
      <c r="BM132" s="145" t="s">
        <v>10670</v>
      </c>
    </row>
    <row r="133" spans="2:65" s="1" customFormat="1" ht="11.25" x14ac:dyDescent="0.2">
      <c r="B133" s="34"/>
      <c r="D133" s="147" t="s">
        <v>320</v>
      </c>
      <c r="F133" s="148" t="s">
        <v>10671</v>
      </c>
      <c r="I133" s="149"/>
      <c r="L133" s="34"/>
      <c r="M133" s="150"/>
      <c r="T133" s="55"/>
      <c r="AT133" s="18" t="s">
        <v>320</v>
      </c>
      <c r="AU133" s="18" t="s">
        <v>90</v>
      </c>
    </row>
    <row r="134" spans="2:65" s="1" customFormat="1" ht="16.5" customHeight="1" x14ac:dyDescent="0.2">
      <c r="B134" s="34"/>
      <c r="C134" s="134" t="s">
        <v>438</v>
      </c>
      <c r="D134" s="134" t="s">
        <v>313</v>
      </c>
      <c r="E134" s="135" t="s">
        <v>10672</v>
      </c>
      <c r="F134" s="136" t="s">
        <v>10673</v>
      </c>
      <c r="G134" s="137" t="s">
        <v>1378</v>
      </c>
      <c r="H134" s="138">
        <v>1</v>
      </c>
      <c r="I134" s="139"/>
      <c r="J134" s="140">
        <f>ROUND(I134*H134,2)</f>
        <v>0</v>
      </c>
      <c r="K134" s="136" t="s">
        <v>317</v>
      </c>
      <c r="L134" s="34"/>
      <c r="M134" s="141" t="s">
        <v>43</v>
      </c>
      <c r="N134" s="142" t="s">
        <v>52</v>
      </c>
      <c r="P134" s="143">
        <f>O134*H134</f>
        <v>0</v>
      </c>
      <c r="Q134" s="143">
        <v>0</v>
      </c>
      <c r="R134" s="143">
        <f>Q134*H134</f>
        <v>0</v>
      </c>
      <c r="S134" s="143">
        <v>0</v>
      </c>
      <c r="T134" s="144">
        <f>S134*H134</f>
        <v>0</v>
      </c>
      <c r="AR134" s="145" t="s">
        <v>9362</v>
      </c>
      <c r="AT134" s="145" t="s">
        <v>313</v>
      </c>
      <c r="AU134" s="145" t="s">
        <v>90</v>
      </c>
      <c r="AY134" s="18" t="s">
        <v>311</v>
      </c>
      <c r="BE134" s="146">
        <f>IF(N134="základní",J134,0)</f>
        <v>0</v>
      </c>
      <c r="BF134" s="146">
        <f>IF(N134="snížená",J134,0)</f>
        <v>0</v>
      </c>
      <c r="BG134" s="146">
        <f>IF(N134="zákl. přenesená",J134,0)</f>
        <v>0</v>
      </c>
      <c r="BH134" s="146">
        <f>IF(N134="sníž. přenesená",J134,0)</f>
        <v>0</v>
      </c>
      <c r="BI134" s="146">
        <f>IF(N134="nulová",J134,0)</f>
        <v>0</v>
      </c>
      <c r="BJ134" s="18" t="s">
        <v>88</v>
      </c>
      <c r="BK134" s="146">
        <f>ROUND(I134*H134,2)</f>
        <v>0</v>
      </c>
      <c r="BL134" s="18" t="s">
        <v>9362</v>
      </c>
      <c r="BM134" s="145" t="s">
        <v>10674</v>
      </c>
    </row>
    <row r="135" spans="2:65" s="1" customFormat="1" ht="11.25" x14ac:dyDescent="0.2">
      <c r="B135" s="34"/>
      <c r="D135" s="147" t="s">
        <v>320</v>
      </c>
      <c r="F135" s="148" t="s">
        <v>10675</v>
      </c>
      <c r="I135" s="149"/>
      <c r="L135" s="34"/>
      <c r="M135" s="150"/>
      <c r="T135" s="55"/>
      <c r="AT135" s="18" t="s">
        <v>320</v>
      </c>
      <c r="AU135" s="18" t="s">
        <v>90</v>
      </c>
    </row>
    <row r="136" spans="2:65" s="1" customFormat="1" ht="16.5" customHeight="1" x14ac:dyDescent="0.2">
      <c r="B136" s="34"/>
      <c r="C136" s="134" t="s">
        <v>7</v>
      </c>
      <c r="D136" s="134" t="s">
        <v>313</v>
      </c>
      <c r="E136" s="135" t="s">
        <v>10676</v>
      </c>
      <c r="F136" s="136" t="s">
        <v>10677</v>
      </c>
      <c r="G136" s="137" t="s">
        <v>1378</v>
      </c>
      <c r="H136" s="138">
        <v>1</v>
      </c>
      <c r="I136" s="139"/>
      <c r="J136" s="140">
        <f>ROUND(I136*H136,2)</f>
        <v>0</v>
      </c>
      <c r="K136" s="136" t="s">
        <v>43</v>
      </c>
      <c r="L136" s="34"/>
      <c r="M136" s="141" t="s">
        <v>43</v>
      </c>
      <c r="N136" s="142" t="s">
        <v>52</v>
      </c>
      <c r="P136" s="143">
        <f>O136*H136</f>
        <v>0</v>
      </c>
      <c r="Q136" s="143">
        <v>0</v>
      </c>
      <c r="R136" s="143">
        <f>Q136*H136</f>
        <v>0</v>
      </c>
      <c r="S136" s="143">
        <v>0</v>
      </c>
      <c r="T136" s="144">
        <f>S136*H136</f>
        <v>0</v>
      </c>
      <c r="AR136" s="145" t="s">
        <v>9362</v>
      </c>
      <c r="AT136" s="145" t="s">
        <v>313</v>
      </c>
      <c r="AU136" s="145" t="s">
        <v>90</v>
      </c>
      <c r="AY136" s="18" t="s">
        <v>311</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9362</v>
      </c>
      <c r="BM136" s="145" t="s">
        <v>10678</v>
      </c>
    </row>
    <row r="137" spans="2:65" s="1" customFormat="1" ht="16.5" customHeight="1" x14ac:dyDescent="0.2">
      <c r="B137" s="34"/>
      <c r="C137" s="134" t="s">
        <v>455</v>
      </c>
      <c r="D137" s="134" t="s">
        <v>313</v>
      </c>
      <c r="E137" s="135" t="s">
        <v>10679</v>
      </c>
      <c r="F137" s="136" t="s">
        <v>10680</v>
      </c>
      <c r="G137" s="137" t="s">
        <v>1378</v>
      </c>
      <c r="H137" s="138">
        <v>1</v>
      </c>
      <c r="I137" s="139"/>
      <c r="J137" s="140">
        <f>ROUND(I137*H137,2)</f>
        <v>0</v>
      </c>
      <c r="K137" s="136" t="s">
        <v>43</v>
      </c>
      <c r="L137" s="34"/>
      <c r="M137" s="141" t="s">
        <v>43</v>
      </c>
      <c r="N137" s="142" t="s">
        <v>52</v>
      </c>
      <c r="P137" s="143">
        <f>O137*H137</f>
        <v>0</v>
      </c>
      <c r="Q137" s="143">
        <v>0</v>
      </c>
      <c r="R137" s="143">
        <f>Q137*H137</f>
        <v>0</v>
      </c>
      <c r="S137" s="143">
        <v>0</v>
      </c>
      <c r="T137" s="144">
        <f>S137*H137</f>
        <v>0</v>
      </c>
      <c r="AR137" s="145" t="s">
        <v>9362</v>
      </c>
      <c r="AT137" s="145" t="s">
        <v>313</v>
      </c>
      <c r="AU137" s="145" t="s">
        <v>90</v>
      </c>
      <c r="AY137" s="18" t="s">
        <v>311</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9362</v>
      </c>
      <c r="BM137" s="145" t="s">
        <v>10681</v>
      </c>
    </row>
    <row r="138" spans="2:65" s="1" customFormat="1" ht="16.5" customHeight="1" x14ac:dyDescent="0.2">
      <c r="B138" s="34"/>
      <c r="C138" s="134" t="s">
        <v>462</v>
      </c>
      <c r="D138" s="134" t="s">
        <v>313</v>
      </c>
      <c r="E138" s="135" t="s">
        <v>10682</v>
      </c>
      <c r="F138" s="136" t="s">
        <v>10683</v>
      </c>
      <c r="G138" s="137" t="s">
        <v>1378</v>
      </c>
      <c r="H138" s="138">
        <v>1</v>
      </c>
      <c r="I138" s="139"/>
      <c r="J138" s="140">
        <f>ROUND(I138*H138,2)</f>
        <v>0</v>
      </c>
      <c r="K138" s="136" t="s">
        <v>317</v>
      </c>
      <c r="L138" s="34"/>
      <c r="M138" s="141" t="s">
        <v>43</v>
      </c>
      <c r="N138" s="142" t="s">
        <v>52</v>
      </c>
      <c r="P138" s="143">
        <f>O138*H138</f>
        <v>0</v>
      </c>
      <c r="Q138" s="143">
        <v>0</v>
      </c>
      <c r="R138" s="143">
        <f>Q138*H138</f>
        <v>0</v>
      </c>
      <c r="S138" s="143">
        <v>0</v>
      </c>
      <c r="T138" s="144">
        <f>S138*H138</f>
        <v>0</v>
      </c>
      <c r="AR138" s="145" t="s">
        <v>9362</v>
      </c>
      <c r="AT138" s="145" t="s">
        <v>313</v>
      </c>
      <c r="AU138" s="145" t="s">
        <v>90</v>
      </c>
      <c r="AY138" s="18" t="s">
        <v>311</v>
      </c>
      <c r="BE138" s="146">
        <f>IF(N138="základní",J138,0)</f>
        <v>0</v>
      </c>
      <c r="BF138" s="146">
        <f>IF(N138="snížená",J138,0)</f>
        <v>0</v>
      </c>
      <c r="BG138" s="146">
        <f>IF(N138="zákl. přenesená",J138,0)</f>
        <v>0</v>
      </c>
      <c r="BH138" s="146">
        <f>IF(N138="sníž. přenesená",J138,0)</f>
        <v>0</v>
      </c>
      <c r="BI138" s="146">
        <f>IF(N138="nulová",J138,0)</f>
        <v>0</v>
      </c>
      <c r="BJ138" s="18" t="s">
        <v>88</v>
      </c>
      <c r="BK138" s="146">
        <f>ROUND(I138*H138,2)</f>
        <v>0</v>
      </c>
      <c r="BL138" s="18" t="s">
        <v>9362</v>
      </c>
      <c r="BM138" s="145" t="s">
        <v>10684</v>
      </c>
    </row>
    <row r="139" spans="2:65" s="1" customFormat="1" ht="11.25" x14ac:dyDescent="0.2">
      <c r="B139" s="34"/>
      <c r="D139" s="147" t="s">
        <v>320</v>
      </c>
      <c r="F139" s="148" t="s">
        <v>10685</v>
      </c>
      <c r="I139" s="149"/>
      <c r="L139" s="34"/>
      <c r="M139" s="150"/>
      <c r="T139" s="55"/>
      <c r="AT139" s="18" t="s">
        <v>320</v>
      </c>
      <c r="AU139" s="18" t="s">
        <v>90</v>
      </c>
    </row>
    <row r="140" spans="2:65" s="1" customFormat="1" ht="19.5" x14ac:dyDescent="0.2">
      <c r="B140" s="34"/>
      <c r="D140" s="152" t="s">
        <v>668</v>
      </c>
      <c r="F140" s="182" t="s">
        <v>10686</v>
      </c>
      <c r="I140" s="149"/>
      <c r="L140" s="34"/>
      <c r="M140" s="194"/>
      <c r="N140" s="195"/>
      <c r="O140" s="195"/>
      <c r="P140" s="195"/>
      <c r="Q140" s="195"/>
      <c r="R140" s="195"/>
      <c r="S140" s="195"/>
      <c r="T140" s="196"/>
      <c r="AT140" s="18" t="s">
        <v>668</v>
      </c>
      <c r="AU140" s="18" t="s">
        <v>90</v>
      </c>
    </row>
    <row r="141" spans="2:65" s="1" customFormat="1" ht="6.95" customHeight="1" x14ac:dyDescent="0.2">
      <c r="B141" s="43"/>
      <c r="C141" s="44"/>
      <c r="D141" s="44"/>
      <c r="E141" s="44"/>
      <c r="F141" s="44"/>
      <c r="G141" s="44"/>
      <c r="H141" s="44"/>
      <c r="I141" s="44"/>
      <c r="J141" s="44"/>
      <c r="K141" s="44"/>
      <c r="L141" s="34"/>
    </row>
  </sheetData>
  <sheetProtection algorithmName="SHA-512" hashValue="OmEJUoIDvoc3WBO7HkvM085b1gwO59WSiJCzXHxnlMSWLRfktcsrZxZ4dWbE7Kp4ACTiG8JtXiSa7Smasagm/w==" saltValue="c+JctI6jHMV41MIEp88xoe85Gul/WVMOzs+KYyXo7nANTsnYTjbZ5A6I2l3HeT9hTRH0jX4S3ff7SdALsxUdvg==" spinCount="100000" sheet="1" objects="1" scenarios="1" formatColumns="0" formatRows="0" autoFilter="0"/>
  <autoFilter ref="C84:K140" xr:uid="{00000000-0009-0000-0000-00002C000000}"/>
  <mergeCells count="9">
    <mergeCell ref="E50:H50"/>
    <mergeCell ref="E75:H75"/>
    <mergeCell ref="E77:H77"/>
    <mergeCell ref="L2:V2"/>
    <mergeCell ref="E7:H7"/>
    <mergeCell ref="E9:H9"/>
    <mergeCell ref="E18:H18"/>
    <mergeCell ref="E27:H27"/>
    <mergeCell ref="E48:H48"/>
  </mergeCells>
  <hyperlinks>
    <hyperlink ref="F89" r:id="rId1" xr:uid="{00000000-0004-0000-2C00-000000000000}"/>
    <hyperlink ref="F92" r:id="rId2" xr:uid="{00000000-0004-0000-2C00-000001000000}"/>
    <hyperlink ref="F94" r:id="rId3" xr:uid="{00000000-0004-0000-2C00-000002000000}"/>
    <hyperlink ref="F99" r:id="rId4" xr:uid="{00000000-0004-0000-2C00-000003000000}"/>
    <hyperlink ref="F102" r:id="rId5" xr:uid="{00000000-0004-0000-2C00-000004000000}"/>
    <hyperlink ref="F105" r:id="rId6" xr:uid="{00000000-0004-0000-2C00-000005000000}"/>
    <hyperlink ref="F107" r:id="rId7" xr:uid="{00000000-0004-0000-2C00-000006000000}"/>
    <hyperlink ref="F112" r:id="rId8" xr:uid="{00000000-0004-0000-2C00-000007000000}"/>
    <hyperlink ref="F115" r:id="rId9" xr:uid="{00000000-0004-0000-2C00-000008000000}"/>
    <hyperlink ref="F118" r:id="rId10" xr:uid="{00000000-0004-0000-2C00-000009000000}"/>
    <hyperlink ref="F121" r:id="rId11" xr:uid="{00000000-0004-0000-2C00-00000A000000}"/>
    <hyperlink ref="F123" r:id="rId12" xr:uid="{00000000-0004-0000-2C00-00000B000000}"/>
    <hyperlink ref="F126" r:id="rId13" xr:uid="{00000000-0004-0000-2C00-00000C000000}"/>
    <hyperlink ref="F129" r:id="rId14" xr:uid="{00000000-0004-0000-2C00-00000D000000}"/>
    <hyperlink ref="F133" r:id="rId15" xr:uid="{00000000-0004-0000-2C00-00000E000000}"/>
    <hyperlink ref="F135" r:id="rId16" xr:uid="{00000000-0004-0000-2C00-00000F000000}"/>
    <hyperlink ref="F139" r:id="rId17" xr:uid="{00000000-0004-0000-2C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H536"/>
  <sheetViews>
    <sheetView showGridLines="0" workbookViewId="0"/>
  </sheetViews>
  <sheetFormatPr defaultRowHeight="15" x14ac:dyDescent="0.2"/>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x14ac:dyDescent="0.2"/>
    <row r="2" spans="2:8" ht="36.950000000000003" customHeight="1" x14ac:dyDescent="0.2"/>
    <row r="3" spans="2:8" ht="6.95" customHeight="1" x14ac:dyDescent="0.2">
      <c r="B3" s="19"/>
      <c r="C3" s="20"/>
      <c r="D3" s="20"/>
      <c r="E3" s="20"/>
      <c r="F3" s="20"/>
      <c r="G3" s="20"/>
      <c r="H3" s="21"/>
    </row>
    <row r="4" spans="2:8" ht="24.95" customHeight="1" x14ac:dyDescent="0.2">
      <c r="B4" s="21"/>
      <c r="C4" s="22" t="s">
        <v>10687</v>
      </c>
      <c r="H4" s="21"/>
    </row>
    <row r="5" spans="2:8" ht="12" customHeight="1" x14ac:dyDescent="0.2">
      <c r="B5" s="21"/>
      <c r="C5" s="25" t="s">
        <v>13</v>
      </c>
      <c r="D5" s="305" t="s">
        <v>14</v>
      </c>
      <c r="E5" s="301"/>
      <c r="F5" s="301"/>
      <c r="H5" s="21"/>
    </row>
    <row r="6" spans="2:8" ht="36.950000000000003" customHeight="1" x14ac:dyDescent="0.2">
      <c r="B6" s="21"/>
      <c r="C6" s="27" t="s">
        <v>16</v>
      </c>
      <c r="D6" s="302" t="s">
        <v>17</v>
      </c>
      <c r="E6" s="301"/>
      <c r="F6" s="301"/>
      <c r="H6" s="21"/>
    </row>
    <row r="7" spans="2:8" ht="16.5" customHeight="1" x14ac:dyDescent="0.2">
      <c r="B7" s="21"/>
      <c r="C7" s="28" t="s">
        <v>24</v>
      </c>
      <c r="D7" s="51" t="str">
        <f>'Rekapitulace stavby'!AN8</f>
        <v>5.8.2025 - revize</v>
      </c>
      <c r="H7" s="21"/>
    </row>
    <row r="8" spans="2:8" s="1" customFormat="1" ht="10.9" customHeight="1" x14ac:dyDescent="0.2">
      <c r="B8" s="34"/>
      <c r="H8" s="34"/>
    </row>
    <row r="9" spans="2:8" s="10" customFormat="1" ht="29.25" customHeight="1" x14ac:dyDescent="0.2">
      <c r="B9" s="114"/>
      <c r="C9" s="115" t="s">
        <v>62</v>
      </c>
      <c r="D9" s="116" t="s">
        <v>63</v>
      </c>
      <c r="E9" s="116" t="s">
        <v>298</v>
      </c>
      <c r="F9" s="117" t="s">
        <v>10688</v>
      </c>
      <c r="H9" s="114"/>
    </row>
    <row r="10" spans="2:8" s="1" customFormat="1" ht="26.45" customHeight="1" x14ac:dyDescent="0.2">
      <c r="B10" s="34"/>
      <c r="C10" s="204" t="s">
        <v>10689</v>
      </c>
      <c r="D10" s="204" t="s">
        <v>92</v>
      </c>
      <c r="H10" s="34"/>
    </row>
    <row r="11" spans="2:8" s="1" customFormat="1" ht="16.899999999999999" customHeight="1" x14ac:dyDescent="0.2">
      <c r="B11" s="34"/>
      <c r="C11" s="205" t="s">
        <v>248</v>
      </c>
      <c r="D11" s="206" t="s">
        <v>249</v>
      </c>
      <c r="E11" s="207" t="s">
        <v>250</v>
      </c>
      <c r="F11" s="208">
        <v>169.1</v>
      </c>
      <c r="H11" s="34"/>
    </row>
    <row r="12" spans="2:8" s="1" customFormat="1" ht="16.899999999999999" customHeight="1" x14ac:dyDescent="0.2">
      <c r="B12" s="34"/>
      <c r="C12" s="209" t="s">
        <v>43</v>
      </c>
      <c r="D12" s="209" t="s">
        <v>1094</v>
      </c>
      <c r="E12" s="18" t="s">
        <v>43</v>
      </c>
      <c r="F12" s="210">
        <v>169.1</v>
      </c>
      <c r="H12" s="34"/>
    </row>
    <row r="13" spans="2:8" s="1" customFormat="1" ht="16.899999999999999" customHeight="1" x14ac:dyDescent="0.2">
      <c r="B13" s="34"/>
      <c r="C13" s="209" t="s">
        <v>248</v>
      </c>
      <c r="D13" s="209" t="s">
        <v>1095</v>
      </c>
      <c r="E13" s="18" t="s">
        <v>43</v>
      </c>
      <c r="F13" s="210">
        <v>169.1</v>
      </c>
      <c r="H13" s="34"/>
    </row>
    <row r="14" spans="2:8" s="1" customFormat="1" ht="16.899999999999999" customHeight="1" x14ac:dyDescent="0.2">
      <c r="B14" s="34"/>
      <c r="C14" s="211" t="s">
        <v>10690</v>
      </c>
      <c r="H14" s="34"/>
    </row>
    <row r="15" spans="2:8" s="1" customFormat="1" ht="16.899999999999999" customHeight="1" x14ac:dyDescent="0.2">
      <c r="B15" s="34"/>
      <c r="C15" s="209" t="s">
        <v>1090</v>
      </c>
      <c r="D15" s="209" t="s">
        <v>10691</v>
      </c>
      <c r="E15" s="18" t="s">
        <v>250</v>
      </c>
      <c r="F15" s="210">
        <v>337.9</v>
      </c>
      <c r="H15" s="34"/>
    </row>
    <row r="16" spans="2:8" s="1" customFormat="1" ht="16.899999999999999" customHeight="1" x14ac:dyDescent="0.2">
      <c r="B16" s="34"/>
      <c r="C16" s="209" t="s">
        <v>646</v>
      </c>
      <c r="D16" s="209" t="s">
        <v>10692</v>
      </c>
      <c r="E16" s="18" t="s">
        <v>316</v>
      </c>
      <c r="F16" s="210">
        <v>10.146000000000001</v>
      </c>
      <c r="H16" s="34"/>
    </row>
    <row r="17" spans="2:8" s="1" customFormat="1" ht="16.899999999999999" customHeight="1" x14ac:dyDescent="0.2">
      <c r="B17" s="34"/>
      <c r="C17" s="209" t="s">
        <v>664</v>
      </c>
      <c r="D17" s="209" t="s">
        <v>10693</v>
      </c>
      <c r="E17" s="18" t="s">
        <v>371</v>
      </c>
      <c r="F17" s="210">
        <v>1.65</v>
      </c>
      <c r="H17" s="34"/>
    </row>
    <row r="18" spans="2:8" s="1" customFormat="1" ht="16.899999999999999" customHeight="1" x14ac:dyDescent="0.2">
      <c r="B18" s="34"/>
      <c r="C18" s="209" t="s">
        <v>673</v>
      </c>
      <c r="D18" s="209" t="s">
        <v>10694</v>
      </c>
      <c r="E18" s="18" t="s">
        <v>250</v>
      </c>
      <c r="F18" s="210">
        <v>337.9</v>
      </c>
      <c r="H18" s="34"/>
    </row>
    <row r="19" spans="2:8" s="1" customFormat="1" ht="16.899999999999999" customHeight="1" x14ac:dyDescent="0.2">
      <c r="B19" s="34"/>
      <c r="C19" s="209" t="s">
        <v>1435</v>
      </c>
      <c r="D19" s="209" t="s">
        <v>10695</v>
      </c>
      <c r="E19" s="18" t="s">
        <v>250</v>
      </c>
      <c r="F19" s="210">
        <v>320.3</v>
      </c>
      <c r="H19" s="34"/>
    </row>
    <row r="20" spans="2:8" s="1" customFormat="1" ht="16.899999999999999" customHeight="1" x14ac:dyDescent="0.2">
      <c r="B20" s="34"/>
      <c r="C20" s="209" t="s">
        <v>1440</v>
      </c>
      <c r="D20" s="209" t="s">
        <v>10696</v>
      </c>
      <c r="E20" s="18" t="s">
        <v>250</v>
      </c>
      <c r="F20" s="210">
        <v>320.3</v>
      </c>
      <c r="H20" s="34"/>
    </row>
    <row r="21" spans="2:8" s="1" customFormat="1" ht="16.899999999999999" customHeight="1" x14ac:dyDescent="0.2">
      <c r="B21" s="34"/>
      <c r="C21" s="209" t="s">
        <v>1457</v>
      </c>
      <c r="D21" s="209" t="s">
        <v>10697</v>
      </c>
      <c r="E21" s="18" t="s">
        <v>250</v>
      </c>
      <c r="F21" s="210">
        <v>320.3</v>
      </c>
      <c r="H21" s="34"/>
    </row>
    <row r="22" spans="2:8" s="1" customFormat="1" ht="16.899999999999999" customHeight="1" x14ac:dyDescent="0.2">
      <c r="B22" s="34"/>
      <c r="C22" s="209" t="s">
        <v>1467</v>
      </c>
      <c r="D22" s="209" t="s">
        <v>10698</v>
      </c>
      <c r="E22" s="18" t="s">
        <v>250</v>
      </c>
      <c r="F22" s="210">
        <v>334.96</v>
      </c>
      <c r="H22" s="34"/>
    </row>
    <row r="23" spans="2:8" s="1" customFormat="1" ht="16.899999999999999" customHeight="1" x14ac:dyDescent="0.2">
      <c r="B23" s="34"/>
      <c r="C23" s="209" t="s">
        <v>1481</v>
      </c>
      <c r="D23" s="209" t="s">
        <v>10699</v>
      </c>
      <c r="E23" s="18" t="s">
        <v>250</v>
      </c>
      <c r="F23" s="210">
        <v>334.96</v>
      </c>
      <c r="H23" s="34"/>
    </row>
    <row r="24" spans="2:8" s="1" customFormat="1" ht="16.899999999999999" customHeight="1" x14ac:dyDescent="0.2">
      <c r="B24" s="34"/>
      <c r="C24" s="205" t="s">
        <v>252</v>
      </c>
      <c r="D24" s="206" t="s">
        <v>253</v>
      </c>
      <c r="E24" s="207" t="s">
        <v>250</v>
      </c>
      <c r="F24" s="208">
        <v>151.19999999999999</v>
      </c>
      <c r="H24" s="34"/>
    </row>
    <row r="25" spans="2:8" s="1" customFormat="1" ht="16.899999999999999" customHeight="1" x14ac:dyDescent="0.2">
      <c r="B25" s="34"/>
      <c r="C25" s="209" t="s">
        <v>43</v>
      </c>
      <c r="D25" s="209" t="s">
        <v>1096</v>
      </c>
      <c r="E25" s="18" t="s">
        <v>43</v>
      </c>
      <c r="F25" s="210">
        <v>151.19999999999999</v>
      </c>
      <c r="H25" s="34"/>
    </row>
    <row r="26" spans="2:8" s="1" customFormat="1" ht="16.899999999999999" customHeight="1" x14ac:dyDescent="0.2">
      <c r="B26" s="34"/>
      <c r="C26" s="209" t="s">
        <v>252</v>
      </c>
      <c r="D26" s="209" t="s">
        <v>1095</v>
      </c>
      <c r="E26" s="18" t="s">
        <v>43</v>
      </c>
      <c r="F26" s="210">
        <v>151.19999999999999</v>
      </c>
      <c r="H26" s="34"/>
    </row>
    <row r="27" spans="2:8" s="1" customFormat="1" ht="16.899999999999999" customHeight="1" x14ac:dyDescent="0.2">
      <c r="B27" s="34"/>
      <c r="C27" s="211" t="s">
        <v>10690</v>
      </c>
      <c r="H27" s="34"/>
    </row>
    <row r="28" spans="2:8" s="1" customFormat="1" ht="16.899999999999999" customHeight="1" x14ac:dyDescent="0.2">
      <c r="B28" s="34"/>
      <c r="C28" s="209" t="s">
        <v>1090</v>
      </c>
      <c r="D28" s="209" t="s">
        <v>10691</v>
      </c>
      <c r="E28" s="18" t="s">
        <v>250</v>
      </c>
      <c r="F28" s="210">
        <v>337.9</v>
      </c>
      <c r="H28" s="34"/>
    </row>
    <row r="29" spans="2:8" s="1" customFormat="1" ht="16.899999999999999" customHeight="1" x14ac:dyDescent="0.2">
      <c r="B29" s="34"/>
      <c r="C29" s="209" t="s">
        <v>652</v>
      </c>
      <c r="D29" s="209" t="s">
        <v>10700</v>
      </c>
      <c r="E29" s="18" t="s">
        <v>316</v>
      </c>
      <c r="F29" s="210">
        <v>15.875999999999999</v>
      </c>
      <c r="H29" s="34"/>
    </row>
    <row r="30" spans="2:8" s="1" customFormat="1" ht="16.899999999999999" customHeight="1" x14ac:dyDescent="0.2">
      <c r="B30" s="34"/>
      <c r="C30" s="209" t="s">
        <v>664</v>
      </c>
      <c r="D30" s="209" t="s">
        <v>10693</v>
      </c>
      <c r="E30" s="18" t="s">
        <v>371</v>
      </c>
      <c r="F30" s="210">
        <v>1.65</v>
      </c>
      <c r="H30" s="34"/>
    </row>
    <row r="31" spans="2:8" s="1" customFormat="1" ht="16.899999999999999" customHeight="1" x14ac:dyDescent="0.2">
      <c r="B31" s="34"/>
      <c r="C31" s="209" t="s">
        <v>673</v>
      </c>
      <c r="D31" s="209" t="s">
        <v>10694</v>
      </c>
      <c r="E31" s="18" t="s">
        <v>250</v>
      </c>
      <c r="F31" s="210">
        <v>337.9</v>
      </c>
      <c r="H31" s="34"/>
    </row>
    <row r="32" spans="2:8" s="1" customFormat="1" ht="16.899999999999999" customHeight="1" x14ac:dyDescent="0.2">
      <c r="B32" s="34"/>
      <c r="C32" s="209" t="s">
        <v>1435</v>
      </c>
      <c r="D32" s="209" t="s">
        <v>10695</v>
      </c>
      <c r="E32" s="18" t="s">
        <v>250</v>
      </c>
      <c r="F32" s="210">
        <v>320.3</v>
      </c>
      <c r="H32" s="34"/>
    </row>
    <row r="33" spans="2:8" s="1" customFormat="1" ht="16.899999999999999" customHeight="1" x14ac:dyDescent="0.2">
      <c r="B33" s="34"/>
      <c r="C33" s="209" t="s">
        <v>1440</v>
      </c>
      <c r="D33" s="209" t="s">
        <v>10696</v>
      </c>
      <c r="E33" s="18" t="s">
        <v>250</v>
      </c>
      <c r="F33" s="210">
        <v>320.3</v>
      </c>
      <c r="H33" s="34"/>
    </row>
    <row r="34" spans="2:8" s="1" customFormat="1" ht="16.899999999999999" customHeight="1" x14ac:dyDescent="0.2">
      <c r="B34" s="34"/>
      <c r="C34" s="209" t="s">
        <v>1457</v>
      </c>
      <c r="D34" s="209" t="s">
        <v>10697</v>
      </c>
      <c r="E34" s="18" t="s">
        <v>250</v>
      </c>
      <c r="F34" s="210">
        <v>320.3</v>
      </c>
      <c r="H34" s="34"/>
    </row>
    <row r="35" spans="2:8" s="1" customFormat="1" ht="16.899999999999999" customHeight="1" x14ac:dyDescent="0.2">
      <c r="B35" s="34"/>
      <c r="C35" s="209" t="s">
        <v>1467</v>
      </c>
      <c r="D35" s="209" t="s">
        <v>10698</v>
      </c>
      <c r="E35" s="18" t="s">
        <v>250</v>
      </c>
      <c r="F35" s="210">
        <v>334.96</v>
      </c>
      <c r="H35" s="34"/>
    </row>
    <row r="36" spans="2:8" s="1" customFormat="1" ht="16.899999999999999" customHeight="1" x14ac:dyDescent="0.2">
      <c r="B36" s="34"/>
      <c r="C36" s="209" t="s">
        <v>1481</v>
      </c>
      <c r="D36" s="209" t="s">
        <v>10699</v>
      </c>
      <c r="E36" s="18" t="s">
        <v>250</v>
      </c>
      <c r="F36" s="210">
        <v>334.96</v>
      </c>
      <c r="H36" s="34"/>
    </row>
    <row r="37" spans="2:8" s="1" customFormat="1" ht="16.899999999999999" customHeight="1" x14ac:dyDescent="0.2">
      <c r="B37" s="34"/>
      <c r="C37" s="205" t="s">
        <v>256</v>
      </c>
      <c r="D37" s="206" t="s">
        <v>257</v>
      </c>
      <c r="E37" s="207" t="s">
        <v>250</v>
      </c>
      <c r="F37" s="208">
        <v>17.600000000000001</v>
      </c>
      <c r="H37" s="34"/>
    </row>
    <row r="38" spans="2:8" s="1" customFormat="1" ht="16.899999999999999" customHeight="1" x14ac:dyDescent="0.2">
      <c r="B38" s="34"/>
      <c r="C38" s="209" t="s">
        <v>43</v>
      </c>
      <c r="D38" s="209" t="s">
        <v>1097</v>
      </c>
      <c r="E38" s="18" t="s">
        <v>43</v>
      </c>
      <c r="F38" s="210">
        <v>17.600000000000001</v>
      </c>
      <c r="H38" s="34"/>
    </row>
    <row r="39" spans="2:8" s="1" customFormat="1" ht="16.899999999999999" customHeight="1" x14ac:dyDescent="0.2">
      <c r="B39" s="34"/>
      <c r="C39" s="209" t="s">
        <v>256</v>
      </c>
      <c r="D39" s="209" t="s">
        <v>1095</v>
      </c>
      <c r="E39" s="18" t="s">
        <v>43</v>
      </c>
      <c r="F39" s="210">
        <v>17.600000000000001</v>
      </c>
      <c r="H39" s="34"/>
    </row>
    <row r="40" spans="2:8" s="1" customFormat="1" ht="16.899999999999999" customHeight="1" x14ac:dyDescent="0.2">
      <c r="B40" s="34"/>
      <c r="C40" s="211" t="s">
        <v>10690</v>
      </c>
      <c r="H40" s="34"/>
    </row>
    <row r="41" spans="2:8" s="1" customFormat="1" ht="16.899999999999999" customHeight="1" x14ac:dyDescent="0.2">
      <c r="B41" s="34"/>
      <c r="C41" s="209" t="s">
        <v>1090</v>
      </c>
      <c r="D41" s="209" t="s">
        <v>10691</v>
      </c>
      <c r="E41" s="18" t="s">
        <v>250</v>
      </c>
      <c r="F41" s="210">
        <v>337.9</v>
      </c>
      <c r="H41" s="34"/>
    </row>
    <row r="42" spans="2:8" s="1" customFormat="1" ht="16.899999999999999" customHeight="1" x14ac:dyDescent="0.2">
      <c r="B42" s="34"/>
      <c r="C42" s="209" t="s">
        <v>658</v>
      </c>
      <c r="D42" s="209" t="s">
        <v>10701</v>
      </c>
      <c r="E42" s="18" t="s">
        <v>316</v>
      </c>
      <c r="F42" s="210">
        <v>2.2000000000000002</v>
      </c>
      <c r="H42" s="34"/>
    </row>
    <row r="43" spans="2:8" s="1" customFormat="1" ht="16.899999999999999" customHeight="1" x14ac:dyDescent="0.2">
      <c r="B43" s="34"/>
      <c r="C43" s="209" t="s">
        <v>664</v>
      </c>
      <c r="D43" s="209" t="s">
        <v>10693</v>
      </c>
      <c r="E43" s="18" t="s">
        <v>371</v>
      </c>
      <c r="F43" s="210">
        <v>1.65</v>
      </c>
      <c r="H43" s="34"/>
    </row>
    <row r="44" spans="2:8" s="1" customFormat="1" ht="16.899999999999999" customHeight="1" x14ac:dyDescent="0.2">
      <c r="B44" s="34"/>
      <c r="C44" s="209" t="s">
        <v>673</v>
      </c>
      <c r="D44" s="209" t="s">
        <v>10694</v>
      </c>
      <c r="E44" s="18" t="s">
        <v>250</v>
      </c>
      <c r="F44" s="210">
        <v>337.9</v>
      </c>
      <c r="H44" s="34"/>
    </row>
    <row r="45" spans="2:8" s="1" customFormat="1" ht="16.899999999999999" customHeight="1" x14ac:dyDescent="0.2">
      <c r="B45" s="34"/>
      <c r="C45" s="209" t="s">
        <v>1493</v>
      </c>
      <c r="D45" s="209" t="s">
        <v>10702</v>
      </c>
      <c r="E45" s="18" t="s">
        <v>250</v>
      </c>
      <c r="F45" s="210">
        <v>17.600000000000001</v>
      </c>
      <c r="H45" s="34"/>
    </row>
    <row r="46" spans="2:8" s="1" customFormat="1" ht="16.899999999999999" customHeight="1" x14ac:dyDescent="0.2">
      <c r="B46" s="34"/>
      <c r="C46" s="209" t="s">
        <v>1595</v>
      </c>
      <c r="D46" s="209" t="s">
        <v>10703</v>
      </c>
      <c r="E46" s="18" t="s">
        <v>250</v>
      </c>
      <c r="F46" s="210">
        <v>17.600000000000001</v>
      </c>
      <c r="H46" s="34"/>
    </row>
    <row r="47" spans="2:8" s="1" customFormat="1" ht="16.899999999999999" customHeight="1" x14ac:dyDescent="0.2">
      <c r="B47" s="34"/>
      <c r="C47" s="209" t="s">
        <v>1600</v>
      </c>
      <c r="D47" s="209" t="s">
        <v>10704</v>
      </c>
      <c r="E47" s="18" t="s">
        <v>250</v>
      </c>
      <c r="F47" s="210">
        <v>17.600000000000001</v>
      </c>
      <c r="H47" s="34"/>
    </row>
    <row r="48" spans="2:8" s="1" customFormat="1" ht="16.899999999999999" customHeight="1" x14ac:dyDescent="0.2">
      <c r="B48" s="34"/>
      <c r="C48" s="205" t="s">
        <v>259</v>
      </c>
      <c r="D48" s="206" t="s">
        <v>260</v>
      </c>
      <c r="E48" s="207" t="s">
        <v>250</v>
      </c>
      <c r="F48" s="208">
        <v>318.72000000000003</v>
      </c>
      <c r="H48" s="34"/>
    </row>
    <row r="49" spans="2:8" s="1" customFormat="1" ht="16.899999999999999" customHeight="1" x14ac:dyDescent="0.2">
      <c r="B49" s="34"/>
      <c r="C49" s="209" t="s">
        <v>43</v>
      </c>
      <c r="D49" s="209" t="s">
        <v>1514</v>
      </c>
      <c r="E49" s="18" t="s">
        <v>43</v>
      </c>
      <c r="F49" s="210">
        <v>183.6</v>
      </c>
      <c r="H49" s="34"/>
    </row>
    <row r="50" spans="2:8" s="1" customFormat="1" ht="16.899999999999999" customHeight="1" x14ac:dyDescent="0.2">
      <c r="B50" s="34"/>
      <c r="C50" s="209" t="s">
        <v>43</v>
      </c>
      <c r="D50" s="209" t="s">
        <v>1515</v>
      </c>
      <c r="E50" s="18" t="s">
        <v>43</v>
      </c>
      <c r="F50" s="210">
        <v>135.12</v>
      </c>
      <c r="H50" s="34"/>
    </row>
    <row r="51" spans="2:8" s="1" customFormat="1" ht="16.899999999999999" customHeight="1" x14ac:dyDescent="0.2">
      <c r="B51" s="34"/>
      <c r="C51" s="209" t="s">
        <v>259</v>
      </c>
      <c r="D51" s="209" t="s">
        <v>331</v>
      </c>
      <c r="E51" s="18" t="s">
        <v>43</v>
      </c>
      <c r="F51" s="210">
        <v>318.72000000000003</v>
      </c>
      <c r="H51" s="34"/>
    </row>
    <row r="52" spans="2:8" s="1" customFormat="1" ht="16.899999999999999" customHeight="1" x14ac:dyDescent="0.2">
      <c r="B52" s="34"/>
      <c r="C52" s="211" t="s">
        <v>10690</v>
      </c>
      <c r="H52" s="34"/>
    </row>
    <row r="53" spans="2:8" s="1" customFormat="1" ht="16.899999999999999" customHeight="1" x14ac:dyDescent="0.2">
      <c r="B53" s="34"/>
      <c r="C53" s="209" t="s">
        <v>1510</v>
      </c>
      <c r="D53" s="209" t="s">
        <v>10705</v>
      </c>
      <c r="E53" s="18" t="s">
        <v>250</v>
      </c>
      <c r="F53" s="210">
        <v>318.72000000000003</v>
      </c>
      <c r="H53" s="34"/>
    </row>
    <row r="54" spans="2:8" s="1" customFormat="1" ht="16.899999999999999" customHeight="1" x14ac:dyDescent="0.2">
      <c r="B54" s="34"/>
      <c r="C54" s="209" t="s">
        <v>1524</v>
      </c>
      <c r="D54" s="209" t="s">
        <v>10706</v>
      </c>
      <c r="E54" s="18" t="s">
        <v>250</v>
      </c>
      <c r="F54" s="210">
        <v>318.72000000000003</v>
      </c>
      <c r="H54" s="34"/>
    </row>
    <row r="55" spans="2:8" s="1" customFormat="1" ht="16.899999999999999" customHeight="1" x14ac:dyDescent="0.2">
      <c r="B55" s="34"/>
      <c r="C55" s="205" t="s">
        <v>262</v>
      </c>
      <c r="D55" s="206" t="s">
        <v>263</v>
      </c>
      <c r="E55" s="207" t="s">
        <v>250</v>
      </c>
      <c r="F55" s="208">
        <v>187.2</v>
      </c>
      <c r="H55" s="34"/>
    </row>
    <row r="56" spans="2:8" s="1" customFormat="1" ht="16.899999999999999" customHeight="1" x14ac:dyDescent="0.2">
      <c r="B56" s="34"/>
      <c r="C56" s="209" t="s">
        <v>43</v>
      </c>
      <c r="D56" s="209" t="s">
        <v>972</v>
      </c>
      <c r="E56" s="18" t="s">
        <v>43</v>
      </c>
      <c r="F56" s="210">
        <v>187.2</v>
      </c>
      <c r="H56" s="34"/>
    </row>
    <row r="57" spans="2:8" s="1" customFormat="1" ht="16.899999999999999" customHeight="1" x14ac:dyDescent="0.2">
      <c r="B57" s="34"/>
      <c r="C57" s="209" t="s">
        <v>262</v>
      </c>
      <c r="D57" s="209" t="s">
        <v>331</v>
      </c>
      <c r="E57" s="18" t="s">
        <v>43</v>
      </c>
      <c r="F57" s="210">
        <v>187.2</v>
      </c>
      <c r="H57" s="34"/>
    </row>
    <row r="58" spans="2:8" s="1" customFormat="1" ht="16.899999999999999" customHeight="1" x14ac:dyDescent="0.2">
      <c r="B58" s="34"/>
      <c r="C58" s="211" t="s">
        <v>10690</v>
      </c>
      <c r="H58" s="34"/>
    </row>
    <row r="59" spans="2:8" s="1" customFormat="1" ht="16.899999999999999" customHeight="1" x14ac:dyDescent="0.2">
      <c r="B59" s="34"/>
      <c r="C59" s="209" t="s">
        <v>968</v>
      </c>
      <c r="D59" s="209" t="s">
        <v>10707</v>
      </c>
      <c r="E59" s="18" t="s">
        <v>250</v>
      </c>
      <c r="F59" s="210">
        <v>187.2</v>
      </c>
      <c r="H59" s="34"/>
    </row>
    <row r="60" spans="2:8" s="1" customFormat="1" ht="16.899999999999999" customHeight="1" x14ac:dyDescent="0.2">
      <c r="B60" s="34"/>
      <c r="C60" s="209" t="s">
        <v>977</v>
      </c>
      <c r="D60" s="209" t="s">
        <v>10708</v>
      </c>
      <c r="E60" s="18" t="s">
        <v>250</v>
      </c>
      <c r="F60" s="210">
        <v>187.2</v>
      </c>
      <c r="H60" s="34"/>
    </row>
    <row r="61" spans="2:8" s="1" customFormat="1" ht="16.899999999999999" customHeight="1" x14ac:dyDescent="0.2">
      <c r="B61" s="34"/>
      <c r="C61" s="209" t="s">
        <v>986</v>
      </c>
      <c r="D61" s="209" t="s">
        <v>10709</v>
      </c>
      <c r="E61" s="18" t="s">
        <v>250</v>
      </c>
      <c r="F61" s="210">
        <v>187.2</v>
      </c>
      <c r="H61" s="34"/>
    </row>
    <row r="62" spans="2:8" s="1" customFormat="1" ht="16.899999999999999" customHeight="1" x14ac:dyDescent="0.2">
      <c r="B62" s="34"/>
      <c r="C62" s="209" t="s">
        <v>996</v>
      </c>
      <c r="D62" s="209" t="s">
        <v>10710</v>
      </c>
      <c r="E62" s="18" t="s">
        <v>250</v>
      </c>
      <c r="F62" s="210">
        <v>187.2</v>
      </c>
      <c r="H62" s="34"/>
    </row>
    <row r="63" spans="2:8" s="1" customFormat="1" ht="16.899999999999999" customHeight="1" x14ac:dyDescent="0.2">
      <c r="B63" s="34"/>
      <c r="C63" s="209" t="s">
        <v>1006</v>
      </c>
      <c r="D63" s="209" t="s">
        <v>10711</v>
      </c>
      <c r="E63" s="18" t="s">
        <v>250</v>
      </c>
      <c r="F63" s="210">
        <v>187.2</v>
      </c>
      <c r="H63" s="34"/>
    </row>
    <row r="64" spans="2:8" s="1" customFormat="1" ht="16.899999999999999" customHeight="1" x14ac:dyDescent="0.2">
      <c r="B64" s="34"/>
      <c r="C64" s="209" t="s">
        <v>1034</v>
      </c>
      <c r="D64" s="209" t="s">
        <v>10712</v>
      </c>
      <c r="E64" s="18" t="s">
        <v>250</v>
      </c>
      <c r="F64" s="210">
        <v>187.2</v>
      </c>
      <c r="H64" s="34"/>
    </row>
    <row r="65" spans="2:8" s="1" customFormat="1" ht="16.899999999999999" customHeight="1" x14ac:dyDescent="0.2">
      <c r="B65" s="34"/>
      <c r="C65" s="209" t="s">
        <v>1104</v>
      </c>
      <c r="D65" s="209" t="s">
        <v>10713</v>
      </c>
      <c r="E65" s="18" t="s">
        <v>250</v>
      </c>
      <c r="F65" s="210">
        <v>187.2</v>
      </c>
      <c r="H65" s="34"/>
    </row>
    <row r="66" spans="2:8" s="1" customFormat="1" ht="16.899999999999999" customHeight="1" x14ac:dyDescent="0.2">
      <c r="B66" s="34"/>
      <c r="C66" s="209" t="s">
        <v>1114</v>
      </c>
      <c r="D66" s="209" t="s">
        <v>10714</v>
      </c>
      <c r="E66" s="18" t="s">
        <v>250</v>
      </c>
      <c r="F66" s="210">
        <v>187.2</v>
      </c>
      <c r="H66" s="34"/>
    </row>
    <row r="67" spans="2:8" s="1" customFormat="1" ht="16.899999999999999" customHeight="1" x14ac:dyDescent="0.2">
      <c r="B67" s="34"/>
      <c r="C67" s="209" t="s">
        <v>1109</v>
      </c>
      <c r="D67" s="209" t="s">
        <v>1110</v>
      </c>
      <c r="E67" s="18" t="s">
        <v>250</v>
      </c>
      <c r="F67" s="210">
        <v>196.56</v>
      </c>
      <c r="H67" s="34"/>
    </row>
    <row r="68" spans="2:8" s="1" customFormat="1" ht="16.899999999999999" customHeight="1" x14ac:dyDescent="0.2">
      <c r="B68" s="34"/>
      <c r="C68" s="209" t="s">
        <v>1119</v>
      </c>
      <c r="D68" s="209" t="s">
        <v>1120</v>
      </c>
      <c r="E68" s="18" t="s">
        <v>316</v>
      </c>
      <c r="F68" s="210">
        <v>46.332000000000001</v>
      </c>
      <c r="H68" s="34"/>
    </row>
    <row r="69" spans="2:8" s="1" customFormat="1" ht="26.45" customHeight="1" x14ac:dyDescent="0.2">
      <c r="B69" s="34"/>
      <c r="C69" s="204" t="s">
        <v>10715</v>
      </c>
      <c r="D69" s="204" t="s">
        <v>99</v>
      </c>
      <c r="H69" s="34"/>
    </row>
    <row r="70" spans="2:8" s="1" customFormat="1" ht="16.899999999999999" customHeight="1" x14ac:dyDescent="0.2">
      <c r="B70" s="34"/>
      <c r="C70" s="205" t="s">
        <v>1617</v>
      </c>
      <c r="D70" s="206" t="s">
        <v>1618</v>
      </c>
      <c r="E70" s="207" t="s">
        <v>379</v>
      </c>
      <c r="F70" s="208">
        <v>1929</v>
      </c>
      <c r="H70" s="34"/>
    </row>
    <row r="71" spans="2:8" s="1" customFormat="1" ht="16.899999999999999" customHeight="1" x14ac:dyDescent="0.2">
      <c r="B71" s="34"/>
      <c r="C71" s="209" t="s">
        <v>43</v>
      </c>
      <c r="D71" s="209" t="s">
        <v>1696</v>
      </c>
      <c r="E71" s="18" t="s">
        <v>43</v>
      </c>
      <c r="F71" s="210">
        <v>0</v>
      </c>
      <c r="H71" s="34"/>
    </row>
    <row r="72" spans="2:8" s="1" customFormat="1" ht="16.899999999999999" customHeight="1" x14ac:dyDescent="0.2">
      <c r="B72" s="34"/>
      <c r="C72" s="209" t="s">
        <v>43</v>
      </c>
      <c r="D72" s="209" t="s">
        <v>1697</v>
      </c>
      <c r="E72" s="18" t="s">
        <v>43</v>
      </c>
      <c r="F72" s="210">
        <v>1929</v>
      </c>
      <c r="H72" s="34"/>
    </row>
    <row r="73" spans="2:8" s="1" customFormat="1" ht="16.899999999999999" customHeight="1" x14ac:dyDescent="0.2">
      <c r="B73" s="34"/>
      <c r="C73" s="209" t="s">
        <v>1617</v>
      </c>
      <c r="D73" s="209" t="s">
        <v>331</v>
      </c>
      <c r="E73" s="18" t="s">
        <v>43</v>
      </c>
      <c r="F73" s="210">
        <v>1929</v>
      </c>
      <c r="H73" s="34"/>
    </row>
    <row r="74" spans="2:8" s="1" customFormat="1" ht="16.899999999999999" customHeight="1" x14ac:dyDescent="0.2">
      <c r="B74" s="34"/>
      <c r="C74" s="211" t="s">
        <v>10690</v>
      </c>
      <c r="H74" s="34"/>
    </row>
    <row r="75" spans="2:8" s="1" customFormat="1" ht="16.899999999999999" customHeight="1" x14ac:dyDescent="0.2">
      <c r="B75" s="34"/>
      <c r="C75" s="209" t="s">
        <v>1692</v>
      </c>
      <c r="D75" s="209" t="s">
        <v>10716</v>
      </c>
      <c r="E75" s="18" t="s">
        <v>379</v>
      </c>
      <c r="F75" s="210">
        <v>1929</v>
      </c>
      <c r="H75" s="34"/>
    </row>
    <row r="76" spans="2:8" s="1" customFormat="1" ht="16.899999999999999" customHeight="1" x14ac:dyDescent="0.2">
      <c r="B76" s="34"/>
      <c r="C76" s="209" t="s">
        <v>1699</v>
      </c>
      <c r="D76" s="209" t="s">
        <v>10717</v>
      </c>
      <c r="E76" s="18" t="s">
        <v>379</v>
      </c>
      <c r="F76" s="210">
        <v>482.25</v>
      </c>
      <c r="H76" s="34"/>
    </row>
    <row r="77" spans="2:8" s="1" customFormat="1" ht="16.899999999999999" customHeight="1" x14ac:dyDescent="0.2">
      <c r="B77" s="34"/>
      <c r="C77" s="209" t="s">
        <v>1704</v>
      </c>
      <c r="D77" s="209" t="s">
        <v>1705</v>
      </c>
      <c r="E77" s="18" t="s">
        <v>316</v>
      </c>
      <c r="F77" s="210">
        <v>941.57399999999996</v>
      </c>
      <c r="H77" s="34"/>
    </row>
    <row r="78" spans="2:8" s="1" customFormat="1" ht="16.899999999999999" customHeight="1" x14ac:dyDescent="0.2">
      <c r="B78" s="34"/>
      <c r="C78" s="205" t="s">
        <v>1620</v>
      </c>
      <c r="D78" s="206" t="s">
        <v>1621</v>
      </c>
      <c r="E78" s="207" t="s">
        <v>379</v>
      </c>
      <c r="F78" s="208">
        <v>120</v>
      </c>
      <c r="H78" s="34"/>
    </row>
    <row r="79" spans="2:8" s="1" customFormat="1" ht="16.899999999999999" customHeight="1" x14ac:dyDescent="0.2">
      <c r="B79" s="34"/>
      <c r="C79" s="209" t="s">
        <v>43</v>
      </c>
      <c r="D79" s="209" t="s">
        <v>1684</v>
      </c>
      <c r="E79" s="18" t="s">
        <v>43</v>
      </c>
      <c r="F79" s="210">
        <v>0</v>
      </c>
      <c r="H79" s="34"/>
    </row>
    <row r="80" spans="2:8" s="1" customFormat="1" ht="16.899999999999999" customHeight="1" x14ac:dyDescent="0.2">
      <c r="B80" s="34"/>
      <c r="C80" s="209" t="s">
        <v>43</v>
      </c>
      <c r="D80" s="209" t="s">
        <v>1685</v>
      </c>
      <c r="E80" s="18" t="s">
        <v>43</v>
      </c>
      <c r="F80" s="210">
        <v>120</v>
      </c>
      <c r="H80" s="34"/>
    </row>
    <row r="81" spans="2:8" s="1" customFormat="1" ht="16.899999999999999" customHeight="1" x14ac:dyDescent="0.2">
      <c r="B81" s="34"/>
      <c r="C81" s="209" t="s">
        <v>1620</v>
      </c>
      <c r="D81" s="209" t="s">
        <v>331</v>
      </c>
      <c r="E81" s="18" t="s">
        <v>43</v>
      </c>
      <c r="F81" s="210">
        <v>120</v>
      </c>
      <c r="H81" s="34"/>
    </row>
    <row r="82" spans="2:8" s="1" customFormat="1" ht="16.899999999999999" customHeight="1" x14ac:dyDescent="0.2">
      <c r="B82" s="34"/>
      <c r="C82" s="211" t="s">
        <v>10690</v>
      </c>
      <c r="H82" s="34"/>
    </row>
    <row r="83" spans="2:8" s="1" customFormat="1" ht="16.899999999999999" customHeight="1" x14ac:dyDescent="0.2">
      <c r="B83" s="34"/>
      <c r="C83" s="209" t="s">
        <v>1680</v>
      </c>
      <c r="D83" s="209" t="s">
        <v>10718</v>
      </c>
      <c r="E83" s="18" t="s">
        <v>379</v>
      </c>
      <c r="F83" s="210">
        <v>120</v>
      </c>
      <c r="H83" s="34"/>
    </row>
    <row r="84" spans="2:8" s="1" customFormat="1" ht="16.899999999999999" customHeight="1" x14ac:dyDescent="0.2">
      <c r="B84" s="34"/>
      <c r="C84" s="209" t="s">
        <v>1704</v>
      </c>
      <c r="D84" s="209" t="s">
        <v>1705</v>
      </c>
      <c r="E84" s="18" t="s">
        <v>316</v>
      </c>
      <c r="F84" s="210">
        <v>941.57399999999996</v>
      </c>
      <c r="H84" s="34"/>
    </row>
    <row r="85" spans="2:8" s="1" customFormat="1" ht="16.899999999999999" customHeight="1" x14ac:dyDescent="0.2">
      <c r="B85" s="34"/>
      <c r="C85" s="209" t="s">
        <v>1710</v>
      </c>
      <c r="D85" s="209" t="s">
        <v>10719</v>
      </c>
      <c r="E85" s="18" t="s">
        <v>379</v>
      </c>
      <c r="F85" s="210">
        <v>120</v>
      </c>
      <c r="H85" s="34"/>
    </row>
    <row r="86" spans="2:8" s="1" customFormat="1" ht="16.899999999999999" customHeight="1" x14ac:dyDescent="0.2">
      <c r="B86" s="34"/>
      <c r="C86" s="205" t="s">
        <v>1622</v>
      </c>
      <c r="D86" s="206" t="s">
        <v>1623</v>
      </c>
      <c r="E86" s="207" t="s">
        <v>379</v>
      </c>
      <c r="F86" s="208">
        <v>2290</v>
      </c>
      <c r="H86" s="34"/>
    </row>
    <row r="87" spans="2:8" s="1" customFormat="1" ht="16.899999999999999" customHeight="1" x14ac:dyDescent="0.2">
      <c r="B87" s="34"/>
      <c r="C87" s="209" t="s">
        <v>43</v>
      </c>
      <c r="D87" s="209" t="s">
        <v>1690</v>
      </c>
      <c r="E87" s="18" t="s">
        <v>43</v>
      </c>
      <c r="F87" s="210">
        <v>0</v>
      </c>
      <c r="H87" s="34"/>
    </row>
    <row r="88" spans="2:8" s="1" customFormat="1" ht="16.899999999999999" customHeight="1" x14ac:dyDescent="0.2">
      <c r="B88" s="34"/>
      <c r="C88" s="209" t="s">
        <v>43</v>
      </c>
      <c r="D88" s="209" t="s">
        <v>1691</v>
      </c>
      <c r="E88" s="18" t="s">
        <v>43</v>
      </c>
      <c r="F88" s="210">
        <v>2290</v>
      </c>
      <c r="H88" s="34"/>
    </row>
    <row r="89" spans="2:8" s="1" customFormat="1" ht="16.899999999999999" customHeight="1" x14ac:dyDescent="0.2">
      <c r="B89" s="34"/>
      <c r="C89" s="209" t="s">
        <v>1622</v>
      </c>
      <c r="D89" s="209" t="s">
        <v>331</v>
      </c>
      <c r="E89" s="18" t="s">
        <v>43</v>
      </c>
      <c r="F89" s="210">
        <v>2290</v>
      </c>
      <c r="H89" s="34"/>
    </row>
    <row r="90" spans="2:8" s="1" customFormat="1" ht="16.899999999999999" customHeight="1" x14ac:dyDescent="0.2">
      <c r="B90" s="34"/>
      <c r="C90" s="211" t="s">
        <v>10690</v>
      </c>
      <c r="H90" s="34"/>
    </row>
    <row r="91" spans="2:8" s="1" customFormat="1" ht="16.899999999999999" customHeight="1" x14ac:dyDescent="0.2">
      <c r="B91" s="34"/>
      <c r="C91" s="209" t="s">
        <v>1686</v>
      </c>
      <c r="D91" s="209" t="s">
        <v>10720</v>
      </c>
      <c r="E91" s="18" t="s">
        <v>379</v>
      </c>
      <c r="F91" s="210">
        <v>2290</v>
      </c>
      <c r="H91" s="34"/>
    </row>
    <row r="92" spans="2:8" s="1" customFormat="1" ht="16.899999999999999" customHeight="1" x14ac:dyDescent="0.2">
      <c r="B92" s="34"/>
      <c r="C92" s="209" t="s">
        <v>1674</v>
      </c>
      <c r="D92" s="209" t="s">
        <v>1675</v>
      </c>
      <c r="E92" s="18" t="s">
        <v>379</v>
      </c>
      <c r="F92" s="210">
        <v>2509</v>
      </c>
      <c r="H92" s="34"/>
    </row>
    <row r="93" spans="2:8" s="1" customFormat="1" ht="26.45" customHeight="1" x14ac:dyDescent="0.2">
      <c r="B93" s="34"/>
      <c r="C93" s="204" t="s">
        <v>10721</v>
      </c>
      <c r="D93" s="204" t="s">
        <v>102</v>
      </c>
      <c r="H93" s="34"/>
    </row>
    <row r="94" spans="2:8" s="1" customFormat="1" ht="16.899999999999999" customHeight="1" x14ac:dyDescent="0.2">
      <c r="B94" s="34"/>
      <c r="C94" s="205" t="s">
        <v>1724</v>
      </c>
      <c r="D94" s="206" t="s">
        <v>1725</v>
      </c>
      <c r="E94" s="207" t="s">
        <v>316</v>
      </c>
      <c r="F94" s="208">
        <v>1067.5</v>
      </c>
      <c r="H94" s="34"/>
    </row>
    <row r="95" spans="2:8" s="1" customFormat="1" ht="16.899999999999999" customHeight="1" x14ac:dyDescent="0.2">
      <c r="B95" s="34"/>
      <c r="C95" s="209" t="s">
        <v>43</v>
      </c>
      <c r="D95" s="209" t="s">
        <v>1844</v>
      </c>
      <c r="E95" s="18" t="s">
        <v>43</v>
      </c>
      <c r="F95" s="210">
        <v>145.94999999999999</v>
      </c>
      <c r="H95" s="34"/>
    </row>
    <row r="96" spans="2:8" s="1" customFormat="1" ht="16.899999999999999" customHeight="1" x14ac:dyDescent="0.2">
      <c r="B96" s="34"/>
      <c r="C96" s="209" t="s">
        <v>43</v>
      </c>
      <c r="D96" s="209" t="s">
        <v>1845</v>
      </c>
      <c r="E96" s="18" t="s">
        <v>43</v>
      </c>
      <c r="F96" s="210">
        <v>921.55</v>
      </c>
      <c r="H96" s="34"/>
    </row>
    <row r="97" spans="2:8" s="1" customFormat="1" ht="16.899999999999999" customHeight="1" x14ac:dyDescent="0.2">
      <c r="B97" s="34"/>
      <c r="C97" s="209" t="s">
        <v>1724</v>
      </c>
      <c r="D97" s="209" t="s">
        <v>331</v>
      </c>
      <c r="E97" s="18" t="s">
        <v>43</v>
      </c>
      <c r="F97" s="210">
        <v>1067.5</v>
      </c>
      <c r="H97" s="34"/>
    </row>
    <row r="98" spans="2:8" s="1" customFormat="1" ht="16.899999999999999" customHeight="1" x14ac:dyDescent="0.2">
      <c r="B98" s="34"/>
      <c r="C98" s="211" t="s">
        <v>10690</v>
      </c>
      <c r="H98" s="34"/>
    </row>
    <row r="99" spans="2:8" s="1" customFormat="1" ht="16.899999999999999" customHeight="1" x14ac:dyDescent="0.2">
      <c r="B99" s="34"/>
      <c r="C99" s="209" t="s">
        <v>1840</v>
      </c>
      <c r="D99" s="209" t="s">
        <v>10722</v>
      </c>
      <c r="E99" s="18" t="s">
        <v>316</v>
      </c>
      <c r="F99" s="210">
        <v>1067.5</v>
      </c>
      <c r="H99" s="34"/>
    </row>
    <row r="100" spans="2:8" s="1" customFormat="1" ht="16.899999999999999" customHeight="1" x14ac:dyDescent="0.2">
      <c r="B100" s="34"/>
      <c r="C100" s="209" t="s">
        <v>1802</v>
      </c>
      <c r="D100" s="209" t="s">
        <v>1926</v>
      </c>
      <c r="E100" s="18" t="s">
        <v>316</v>
      </c>
      <c r="F100" s="210">
        <v>2058.375</v>
      </c>
      <c r="H100" s="34"/>
    </row>
    <row r="101" spans="2:8" s="1" customFormat="1" ht="16.899999999999999" customHeight="1" x14ac:dyDescent="0.2">
      <c r="B101" s="34"/>
      <c r="C101" s="205" t="s">
        <v>1727</v>
      </c>
      <c r="D101" s="206" t="s">
        <v>1728</v>
      </c>
      <c r="E101" s="207" t="s">
        <v>316</v>
      </c>
      <c r="F101" s="208">
        <v>451.4</v>
      </c>
      <c r="H101" s="34"/>
    </row>
    <row r="102" spans="2:8" s="1" customFormat="1" ht="16.899999999999999" customHeight="1" x14ac:dyDescent="0.2">
      <c r="B102" s="34"/>
      <c r="C102" s="209" t="s">
        <v>43</v>
      </c>
      <c r="D102" s="209" t="s">
        <v>1848</v>
      </c>
      <c r="E102" s="18" t="s">
        <v>43</v>
      </c>
      <c r="F102" s="210">
        <v>451.4</v>
      </c>
      <c r="H102" s="34"/>
    </row>
    <row r="103" spans="2:8" s="1" customFormat="1" ht="16.899999999999999" customHeight="1" x14ac:dyDescent="0.2">
      <c r="B103" s="34"/>
      <c r="C103" s="209" t="s">
        <v>1727</v>
      </c>
      <c r="D103" s="209" t="s">
        <v>331</v>
      </c>
      <c r="E103" s="18" t="s">
        <v>43</v>
      </c>
      <c r="F103" s="210">
        <v>451.4</v>
      </c>
      <c r="H103" s="34"/>
    </row>
    <row r="104" spans="2:8" s="1" customFormat="1" ht="16.899999999999999" customHeight="1" x14ac:dyDescent="0.2">
      <c r="B104" s="34"/>
      <c r="C104" s="211" t="s">
        <v>10690</v>
      </c>
      <c r="H104" s="34"/>
    </row>
    <row r="105" spans="2:8" s="1" customFormat="1" ht="16.899999999999999" customHeight="1" x14ac:dyDescent="0.2">
      <c r="B105" s="34"/>
      <c r="C105" s="209" t="s">
        <v>314</v>
      </c>
      <c r="D105" s="209" t="s">
        <v>10723</v>
      </c>
      <c r="E105" s="18" t="s">
        <v>316</v>
      </c>
      <c r="F105" s="210">
        <v>451.4</v>
      </c>
      <c r="H105" s="34"/>
    </row>
    <row r="106" spans="2:8" s="1" customFormat="1" ht="16.899999999999999" customHeight="1" x14ac:dyDescent="0.2">
      <c r="B106" s="34"/>
      <c r="C106" s="209" t="s">
        <v>1802</v>
      </c>
      <c r="D106" s="209" t="s">
        <v>1926</v>
      </c>
      <c r="E106" s="18" t="s">
        <v>316</v>
      </c>
      <c r="F106" s="210">
        <v>2058.375</v>
      </c>
      <c r="H106" s="34"/>
    </row>
    <row r="107" spans="2:8" s="1" customFormat="1" ht="16.899999999999999" customHeight="1" x14ac:dyDescent="0.2">
      <c r="B107" s="34"/>
      <c r="C107" s="205" t="s">
        <v>1730</v>
      </c>
      <c r="D107" s="206" t="s">
        <v>1731</v>
      </c>
      <c r="E107" s="207" t="s">
        <v>316</v>
      </c>
      <c r="F107" s="208">
        <v>14973.375</v>
      </c>
      <c r="H107" s="34"/>
    </row>
    <row r="108" spans="2:8" s="1" customFormat="1" ht="16.899999999999999" customHeight="1" x14ac:dyDescent="0.2">
      <c r="B108" s="34"/>
      <c r="C108" s="209" t="s">
        <v>43</v>
      </c>
      <c r="D108" s="209" t="s">
        <v>1752</v>
      </c>
      <c r="E108" s="18" t="s">
        <v>43</v>
      </c>
      <c r="F108" s="210">
        <v>4185.8249999999998</v>
      </c>
      <c r="H108" s="34"/>
    </row>
    <row r="109" spans="2:8" s="1" customFormat="1" ht="16.899999999999999" customHeight="1" x14ac:dyDescent="0.2">
      <c r="B109" s="34"/>
      <c r="C109" s="209" t="s">
        <v>43</v>
      </c>
      <c r="D109" s="209" t="s">
        <v>1753</v>
      </c>
      <c r="E109" s="18" t="s">
        <v>43</v>
      </c>
      <c r="F109" s="210">
        <v>7168.07</v>
      </c>
      <c r="H109" s="34"/>
    </row>
    <row r="110" spans="2:8" s="1" customFormat="1" ht="16.899999999999999" customHeight="1" x14ac:dyDescent="0.2">
      <c r="B110" s="34"/>
      <c r="C110" s="209" t="s">
        <v>43</v>
      </c>
      <c r="D110" s="209" t="s">
        <v>1754</v>
      </c>
      <c r="E110" s="18" t="s">
        <v>43</v>
      </c>
      <c r="F110" s="210">
        <v>2983.68</v>
      </c>
      <c r="H110" s="34"/>
    </row>
    <row r="111" spans="2:8" s="1" customFormat="1" ht="16.899999999999999" customHeight="1" x14ac:dyDescent="0.2">
      <c r="B111" s="34"/>
      <c r="C111" s="209" t="s">
        <v>43</v>
      </c>
      <c r="D111" s="209" t="s">
        <v>1755</v>
      </c>
      <c r="E111" s="18" t="s">
        <v>43</v>
      </c>
      <c r="F111" s="210">
        <v>635.79999999999995</v>
      </c>
      <c r="H111" s="34"/>
    </row>
    <row r="112" spans="2:8" s="1" customFormat="1" ht="16.899999999999999" customHeight="1" x14ac:dyDescent="0.2">
      <c r="B112" s="34"/>
      <c r="C112" s="209" t="s">
        <v>1730</v>
      </c>
      <c r="D112" s="209" t="s">
        <v>331</v>
      </c>
      <c r="E112" s="18" t="s">
        <v>43</v>
      </c>
      <c r="F112" s="210">
        <v>14973.375</v>
      </c>
      <c r="H112" s="34"/>
    </row>
    <row r="113" spans="2:8" s="1" customFormat="1" ht="16.899999999999999" customHeight="1" x14ac:dyDescent="0.2">
      <c r="B113" s="34"/>
      <c r="C113" s="211" t="s">
        <v>10690</v>
      </c>
      <c r="H113" s="34"/>
    </row>
    <row r="114" spans="2:8" s="1" customFormat="1" ht="16.899999999999999" customHeight="1" x14ac:dyDescent="0.2">
      <c r="B114" s="34"/>
      <c r="C114" s="209" t="s">
        <v>1748</v>
      </c>
      <c r="D114" s="209" t="s">
        <v>10724</v>
      </c>
      <c r="E114" s="18" t="s">
        <v>316</v>
      </c>
      <c r="F114" s="210">
        <v>14973.375</v>
      </c>
      <c r="H114" s="34"/>
    </row>
    <row r="115" spans="2:8" s="1" customFormat="1" ht="16.899999999999999" customHeight="1" x14ac:dyDescent="0.2">
      <c r="B115" s="34"/>
      <c r="C115" s="209" t="s">
        <v>1757</v>
      </c>
      <c r="D115" s="209" t="s">
        <v>10725</v>
      </c>
      <c r="E115" s="18" t="s">
        <v>316</v>
      </c>
      <c r="F115" s="210">
        <v>4492.0129999999999</v>
      </c>
      <c r="H115" s="34"/>
    </row>
    <row r="116" spans="2:8" s="1" customFormat="1" ht="16.899999999999999" customHeight="1" x14ac:dyDescent="0.2">
      <c r="B116" s="34"/>
      <c r="C116" s="209" t="s">
        <v>1762</v>
      </c>
      <c r="D116" s="209" t="s">
        <v>10726</v>
      </c>
      <c r="E116" s="18" t="s">
        <v>316</v>
      </c>
      <c r="F116" s="210">
        <v>3144.4090000000001</v>
      </c>
      <c r="H116" s="34"/>
    </row>
    <row r="117" spans="2:8" s="1" customFormat="1" ht="16.899999999999999" customHeight="1" x14ac:dyDescent="0.2">
      <c r="B117" s="34"/>
      <c r="C117" s="209" t="s">
        <v>1767</v>
      </c>
      <c r="D117" s="209" t="s">
        <v>10727</v>
      </c>
      <c r="E117" s="18" t="s">
        <v>316</v>
      </c>
      <c r="F117" s="210">
        <v>1347.604</v>
      </c>
      <c r="H117" s="34"/>
    </row>
    <row r="118" spans="2:8" s="1" customFormat="1" ht="16.899999999999999" customHeight="1" x14ac:dyDescent="0.2">
      <c r="B118" s="34"/>
      <c r="C118" s="209" t="s">
        <v>1772</v>
      </c>
      <c r="D118" s="209" t="s">
        <v>10728</v>
      </c>
      <c r="E118" s="18" t="s">
        <v>316</v>
      </c>
      <c r="F118" s="210">
        <v>12539.737999999999</v>
      </c>
      <c r="H118" s="34"/>
    </row>
    <row r="119" spans="2:8" s="1" customFormat="1" ht="16.899999999999999" customHeight="1" x14ac:dyDescent="0.2">
      <c r="B119" s="34"/>
      <c r="C119" s="209" t="s">
        <v>1778</v>
      </c>
      <c r="D119" s="209" t="s">
        <v>10729</v>
      </c>
      <c r="E119" s="18" t="s">
        <v>316</v>
      </c>
      <c r="F119" s="210">
        <v>42114.94</v>
      </c>
      <c r="H119" s="34"/>
    </row>
    <row r="120" spans="2:8" s="1" customFormat="1" ht="16.899999999999999" customHeight="1" x14ac:dyDescent="0.2">
      <c r="B120" s="34"/>
      <c r="C120" s="209" t="s">
        <v>1783</v>
      </c>
      <c r="D120" s="209" t="s">
        <v>10730</v>
      </c>
      <c r="E120" s="18" t="s">
        <v>316</v>
      </c>
      <c r="F120" s="210">
        <v>4492.0129999999999</v>
      </c>
      <c r="H120" s="34"/>
    </row>
    <row r="121" spans="2:8" s="1" customFormat="1" ht="16.899999999999999" customHeight="1" x14ac:dyDescent="0.2">
      <c r="B121" s="34"/>
      <c r="C121" s="209" t="s">
        <v>1788</v>
      </c>
      <c r="D121" s="209" t="s">
        <v>10731</v>
      </c>
      <c r="E121" s="18" t="s">
        <v>316</v>
      </c>
      <c r="F121" s="210">
        <v>22460.064999999999</v>
      </c>
      <c r="H121" s="34"/>
    </row>
    <row r="122" spans="2:8" s="1" customFormat="1" ht="16.899999999999999" customHeight="1" x14ac:dyDescent="0.2">
      <c r="B122" s="34"/>
      <c r="C122" s="209" t="s">
        <v>1849</v>
      </c>
      <c r="D122" s="209" t="s">
        <v>10732</v>
      </c>
      <c r="E122" s="18" t="s">
        <v>371</v>
      </c>
      <c r="F122" s="210">
        <v>24145.402999999998</v>
      </c>
      <c r="H122" s="34"/>
    </row>
    <row r="123" spans="2:8" s="1" customFormat="1" ht="16.899999999999999" customHeight="1" x14ac:dyDescent="0.2">
      <c r="B123" s="34"/>
      <c r="C123" s="209" t="s">
        <v>1802</v>
      </c>
      <c r="D123" s="209" t="s">
        <v>1926</v>
      </c>
      <c r="E123" s="18" t="s">
        <v>316</v>
      </c>
      <c r="F123" s="210">
        <v>2058.375</v>
      </c>
      <c r="H123" s="34"/>
    </row>
    <row r="124" spans="2:8" s="1" customFormat="1" ht="16.899999999999999" customHeight="1" x14ac:dyDescent="0.2">
      <c r="B124" s="34"/>
      <c r="C124" s="205" t="s">
        <v>1733</v>
      </c>
      <c r="D124" s="206" t="s">
        <v>1734</v>
      </c>
      <c r="E124" s="207" t="s">
        <v>316</v>
      </c>
      <c r="F124" s="208">
        <v>2058.375</v>
      </c>
      <c r="H124" s="34"/>
    </row>
    <row r="125" spans="2:8" s="1" customFormat="1" ht="16.899999999999999" customHeight="1" x14ac:dyDescent="0.2">
      <c r="B125" s="34"/>
      <c r="C125" s="209" t="s">
        <v>43</v>
      </c>
      <c r="D125" s="209" t="s">
        <v>1806</v>
      </c>
      <c r="E125" s="18" t="s">
        <v>43</v>
      </c>
      <c r="F125" s="210">
        <v>14973.375</v>
      </c>
      <c r="H125" s="34"/>
    </row>
    <row r="126" spans="2:8" s="1" customFormat="1" ht="16.899999999999999" customHeight="1" x14ac:dyDescent="0.2">
      <c r="B126" s="34"/>
      <c r="C126" s="209" t="s">
        <v>43</v>
      </c>
      <c r="D126" s="209" t="s">
        <v>1807</v>
      </c>
      <c r="E126" s="18" t="s">
        <v>43</v>
      </c>
      <c r="F126" s="210">
        <v>-1067.5</v>
      </c>
      <c r="H126" s="34"/>
    </row>
    <row r="127" spans="2:8" s="1" customFormat="1" ht="16.899999999999999" customHeight="1" x14ac:dyDescent="0.2">
      <c r="B127" s="34"/>
      <c r="C127" s="209" t="s">
        <v>43</v>
      </c>
      <c r="D127" s="209" t="s">
        <v>1808</v>
      </c>
      <c r="E127" s="18" t="s">
        <v>43</v>
      </c>
      <c r="F127" s="210">
        <v>-451.4</v>
      </c>
      <c r="H127" s="34"/>
    </row>
    <row r="128" spans="2:8" s="1" customFormat="1" ht="16.899999999999999" customHeight="1" x14ac:dyDescent="0.2">
      <c r="B128" s="34"/>
      <c r="C128" s="209" t="s">
        <v>43</v>
      </c>
      <c r="D128" s="209" t="s">
        <v>1809</v>
      </c>
      <c r="E128" s="18" t="s">
        <v>43</v>
      </c>
      <c r="F128" s="210">
        <v>0</v>
      </c>
      <c r="H128" s="34"/>
    </row>
    <row r="129" spans="2:8" s="1" customFormat="1" ht="16.899999999999999" customHeight="1" x14ac:dyDescent="0.2">
      <c r="B129" s="34"/>
      <c r="C129" s="209" t="s">
        <v>43</v>
      </c>
      <c r="D129" s="209" t="s">
        <v>1810</v>
      </c>
      <c r="E129" s="18" t="s">
        <v>43</v>
      </c>
      <c r="F129" s="210">
        <v>-1974</v>
      </c>
      <c r="H129" s="34"/>
    </row>
    <row r="130" spans="2:8" s="1" customFormat="1" ht="16.899999999999999" customHeight="1" x14ac:dyDescent="0.2">
      <c r="B130" s="34"/>
      <c r="C130" s="209" t="s">
        <v>43</v>
      </c>
      <c r="D130" s="209" t="s">
        <v>1811</v>
      </c>
      <c r="E130" s="18" t="s">
        <v>43</v>
      </c>
      <c r="F130" s="210">
        <v>-9422.1</v>
      </c>
      <c r="H130" s="34"/>
    </row>
    <row r="131" spans="2:8" s="1" customFormat="1" ht="16.899999999999999" customHeight="1" x14ac:dyDescent="0.2">
      <c r="B131" s="34"/>
      <c r="C131" s="209" t="s">
        <v>1733</v>
      </c>
      <c r="D131" s="209" t="s">
        <v>331</v>
      </c>
      <c r="E131" s="18" t="s">
        <v>43</v>
      </c>
      <c r="F131" s="210">
        <v>2058.375</v>
      </c>
      <c r="H131" s="34"/>
    </row>
    <row r="132" spans="2:8" s="1" customFormat="1" ht="16.899999999999999" customHeight="1" x14ac:dyDescent="0.2">
      <c r="B132" s="34"/>
      <c r="C132" s="211" t="s">
        <v>10690</v>
      </c>
      <c r="H132" s="34"/>
    </row>
    <row r="133" spans="2:8" s="1" customFormat="1" ht="16.899999999999999" customHeight="1" x14ac:dyDescent="0.2">
      <c r="B133" s="34"/>
      <c r="C133" s="209" t="s">
        <v>1802</v>
      </c>
      <c r="D133" s="209" t="s">
        <v>1926</v>
      </c>
      <c r="E133" s="18" t="s">
        <v>316</v>
      </c>
      <c r="F133" s="210">
        <v>2058.375</v>
      </c>
      <c r="H133" s="34"/>
    </row>
    <row r="134" spans="2:8" s="1" customFormat="1" ht="16.899999999999999" customHeight="1" x14ac:dyDescent="0.2">
      <c r="B134" s="34"/>
      <c r="C134" s="209" t="s">
        <v>1772</v>
      </c>
      <c r="D134" s="209" t="s">
        <v>10728</v>
      </c>
      <c r="E134" s="18" t="s">
        <v>316</v>
      </c>
      <c r="F134" s="210">
        <v>12539.737999999999</v>
      </c>
      <c r="H134" s="34"/>
    </row>
    <row r="135" spans="2:8" s="1" customFormat="1" ht="16.899999999999999" customHeight="1" x14ac:dyDescent="0.2">
      <c r="B135" s="34"/>
      <c r="C135" s="209" t="s">
        <v>1778</v>
      </c>
      <c r="D135" s="209" t="s">
        <v>10729</v>
      </c>
      <c r="E135" s="18" t="s">
        <v>316</v>
      </c>
      <c r="F135" s="210">
        <v>42114.94</v>
      </c>
      <c r="H135" s="34"/>
    </row>
    <row r="136" spans="2:8" s="1" customFormat="1" ht="16.899999999999999" customHeight="1" x14ac:dyDescent="0.2">
      <c r="B136" s="34"/>
      <c r="C136" s="209" t="s">
        <v>1793</v>
      </c>
      <c r="D136" s="209" t="s">
        <v>10733</v>
      </c>
      <c r="E136" s="18" t="s">
        <v>316</v>
      </c>
      <c r="F136" s="210">
        <v>2058.375</v>
      </c>
      <c r="H136" s="34"/>
    </row>
    <row r="137" spans="2:8" s="1" customFormat="1" ht="16.899999999999999" customHeight="1" x14ac:dyDescent="0.2">
      <c r="B137" s="34"/>
      <c r="C137" s="209" t="s">
        <v>1849</v>
      </c>
      <c r="D137" s="209" t="s">
        <v>10732</v>
      </c>
      <c r="E137" s="18" t="s">
        <v>371</v>
      </c>
      <c r="F137" s="210">
        <v>24145.402999999998</v>
      </c>
      <c r="H137" s="34"/>
    </row>
    <row r="138" spans="2:8" s="1" customFormat="1" ht="16.899999999999999" customHeight="1" x14ac:dyDescent="0.2">
      <c r="B138" s="34"/>
      <c r="C138" s="209" t="s">
        <v>1798</v>
      </c>
      <c r="D138" s="209" t="s">
        <v>10734</v>
      </c>
      <c r="E138" s="18" t="s">
        <v>316</v>
      </c>
      <c r="F138" s="210">
        <v>2058.375</v>
      </c>
      <c r="H138" s="34"/>
    </row>
    <row r="139" spans="2:8" s="1" customFormat="1" ht="26.45" customHeight="1" x14ac:dyDescent="0.2">
      <c r="B139" s="34"/>
      <c r="C139" s="204" t="s">
        <v>119</v>
      </c>
      <c r="D139" s="204" t="s">
        <v>120</v>
      </c>
      <c r="H139" s="34"/>
    </row>
    <row r="140" spans="2:8" s="1" customFormat="1" ht="16.899999999999999" customHeight="1" x14ac:dyDescent="0.2">
      <c r="B140" s="34"/>
      <c r="C140" s="205" t="s">
        <v>1730</v>
      </c>
      <c r="D140" s="206" t="s">
        <v>1731</v>
      </c>
      <c r="E140" s="207" t="s">
        <v>316</v>
      </c>
      <c r="F140" s="208">
        <v>103.878</v>
      </c>
      <c r="H140" s="34"/>
    </row>
    <row r="141" spans="2:8" s="1" customFormat="1" ht="16.899999999999999" customHeight="1" x14ac:dyDescent="0.2">
      <c r="B141" s="34"/>
      <c r="C141" s="209" t="s">
        <v>43</v>
      </c>
      <c r="D141" s="209" t="s">
        <v>2419</v>
      </c>
      <c r="E141" s="18" t="s">
        <v>43</v>
      </c>
      <c r="F141" s="210">
        <v>50.957999999999998</v>
      </c>
      <c r="H141" s="34"/>
    </row>
    <row r="142" spans="2:8" s="1" customFormat="1" ht="16.899999999999999" customHeight="1" x14ac:dyDescent="0.2">
      <c r="B142" s="34"/>
      <c r="C142" s="209" t="s">
        <v>43</v>
      </c>
      <c r="D142" s="209" t="s">
        <v>2420</v>
      </c>
      <c r="E142" s="18" t="s">
        <v>43</v>
      </c>
      <c r="F142" s="210">
        <v>7.68</v>
      </c>
      <c r="H142" s="34"/>
    </row>
    <row r="143" spans="2:8" s="1" customFormat="1" ht="16.899999999999999" customHeight="1" x14ac:dyDescent="0.2">
      <c r="B143" s="34"/>
      <c r="C143" s="209" t="s">
        <v>43</v>
      </c>
      <c r="D143" s="209" t="s">
        <v>2421</v>
      </c>
      <c r="E143" s="18" t="s">
        <v>43</v>
      </c>
      <c r="F143" s="210">
        <v>32.520000000000003</v>
      </c>
      <c r="H143" s="34"/>
    </row>
    <row r="144" spans="2:8" s="1" customFormat="1" ht="16.899999999999999" customHeight="1" x14ac:dyDescent="0.2">
      <c r="B144" s="34"/>
      <c r="C144" s="209" t="s">
        <v>43</v>
      </c>
      <c r="D144" s="209" t="s">
        <v>2422</v>
      </c>
      <c r="E144" s="18" t="s">
        <v>43</v>
      </c>
      <c r="F144" s="210">
        <v>12.72</v>
      </c>
      <c r="H144" s="34"/>
    </row>
    <row r="145" spans="2:8" s="1" customFormat="1" ht="16.899999999999999" customHeight="1" x14ac:dyDescent="0.2">
      <c r="B145" s="34"/>
      <c r="C145" s="209" t="s">
        <v>1730</v>
      </c>
      <c r="D145" s="209" t="s">
        <v>331</v>
      </c>
      <c r="E145" s="18" t="s">
        <v>43</v>
      </c>
      <c r="F145" s="210">
        <v>103.878</v>
      </c>
      <c r="H145" s="34"/>
    </row>
    <row r="146" spans="2:8" s="1" customFormat="1" ht="16.899999999999999" customHeight="1" x14ac:dyDescent="0.2">
      <c r="B146" s="34"/>
      <c r="C146" s="211" t="s">
        <v>10690</v>
      </c>
      <c r="H146" s="34"/>
    </row>
    <row r="147" spans="2:8" s="1" customFormat="1" ht="16.899999999999999" customHeight="1" x14ac:dyDescent="0.2">
      <c r="B147" s="34"/>
      <c r="C147" s="209" t="s">
        <v>2415</v>
      </c>
      <c r="D147" s="209" t="s">
        <v>10735</v>
      </c>
      <c r="E147" s="18" t="s">
        <v>316</v>
      </c>
      <c r="F147" s="210">
        <v>103.878</v>
      </c>
      <c r="H147" s="34"/>
    </row>
    <row r="148" spans="2:8" s="1" customFormat="1" ht="16.899999999999999" customHeight="1" x14ac:dyDescent="0.2">
      <c r="B148" s="34"/>
      <c r="C148" s="209" t="s">
        <v>1802</v>
      </c>
      <c r="D148" s="209" t="s">
        <v>1926</v>
      </c>
      <c r="E148" s="18" t="s">
        <v>316</v>
      </c>
      <c r="F148" s="210">
        <v>2376.2869999999998</v>
      </c>
      <c r="H148" s="34"/>
    </row>
    <row r="149" spans="2:8" s="1" customFormat="1" ht="26.45" customHeight="1" x14ac:dyDescent="0.2">
      <c r="B149" s="34"/>
      <c r="C149" s="204" t="s">
        <v>10736</v>
      </c>
      <c r="D149" s="204" t="s">
        <v>99</v>
      </c>
      <c r="H149" s="34"/>
    </row>
    <row r="150" spans="2:8" s="1" customFormat="1" ht="16.899999999999999" customHeight="1" x14ac:dyDescent="0.2">
      <c r="B150" s="34"/>
      <c r="C150" s="205" t="s">
        <v>1622</v>
      </c>
      <c r="D150" s="206" t="s">
        <v>1623</v>
      </c>
      <c r="E150" s="207" t="s">
        <v>379</v>
      </c>
      <c r="F150" s="208">
        <v>784</v>
      </c>
      <c r="H150" s="34"/>
    </row>
    <row r="151" spans="2:8" s="1" customFormat="1" ht="16.899999999999999" customHeight="1" x14ac:dyDescent="0.2">
      <c r="B151" s="34"/>
      <c r="C151" s="209" t="s">
        <v>43</v>
      </c>
      <c r="D151" s="209" t="s">
        <v>1690</v>
      </c>
      <c r="E151" s="18" t="s">
        <v>43</v>
      </c>
      <c r="F151" s="210">
        <v>0</v>
      </c>
      <c r="H151" s="34"/>
    </row>
    <row r="152" spans="2:8" s="1" customFormat="1" ht="16.899999999999999" customHeight="1" x14ac:dyDescent="0.2">
      <c r="B152" s="34"/>
      <c r="C152" s="209" t="s">
        <v>43</v>
      </c>
      <c r="D152" s="209" t="s">
        <v>3747</v>
      </c>
      <c r="E152" s="18" t="s">
        <v>43</v>
      </c>
      <c r="F152" s="210">
        <v>784</v>
      </c>
      <c r="H152" s="34"/>
    </row>
    <row r="153" spans="2:8" s="1" customFormat="1" ht="16.899999999999999" customHeight="1" x14ac:dyDescent="0.2">
      <c r="B153" s="34"/>
      <c r="C153" s="209" t="s">
        <v>1622</v>
      </c>
      <c r="D153" s="209" t="s">
        <v>331</v>
      </c>
      <c r="E153" s="18" t="s">
        <v>43</v>
      </c>
      <c r="F153" s="210">
        <v>784</v>
      </c>
      <c r="H153" s="34"/>
    </row>
    <row r="154" spans="2:8" s="1" customFormat="1" ht="16.899999999999999" customHeight="1" x14ac:dyDescent="0.2">
      <c r="B154" s="34"/>
      <c r="C154" s="211" t="s">
        <v>10690</v>
      </c>
      <c r="H154" s="34"/>
    </row>
    <row r="155" spans="2:8" s="1" customFormat="1" ht="16.899999999999999" customHeight="1" x14ac:dyDescent="0.2">
      <c r="B155" s="34"/>
      <c r="C155" s="209" t="s">
        <v>1686</v>
      </c>
      <c r="D155" s="209" t="s">
        <v>10720</v>
      </c>
      <c r="E155" s="18" t="s">
        <v>379</v>
      </c>
      <c r="F155" s="210">
        <v>784</v>
      </c>
      <c r="H155" s="34"/>
    </row>
    <row r="156" spans="2:8" s="1" customFormat="1" ht="16.899999999999999" customHeight="1" x14ac:dyDescent="0.2">
      <c r="B156" s="34"/>
      <c r="C156" s="209" t="s">
        <v>1674</v>
      </c>
      <c r="D156" s="209" t="s">
        <v>1675</v>
      </c>
      <c r="E156" s="18" t="s">
        <v>379</v>
      </c>
      <c r="F156" s="210">
        <v>857.5</v>
      </c>
      <c r="H156" s="34"/>
    </row>
    <row r="157" spans="2:8" s="1" customFormat="1" ht="26.45" customHeight="1" x14ac:dyDescent="0.2">
      <c r="B157" s="34"/>
      <c r="C157" s="204" t="s">
        <v>10737</v>
      </c>
      <c r="D157" s="204" t="s">
        <v>102</v>
      </c>
      <c r="H157" s="34"/>
    </row>
    <row r="158" spans="2:8" s="1" customFormat="1" ht="16.899999999999999" customHeight="1" x14ac:dyDescent="0.2">
      <c r="B158" s="34"/>
      <c r="C158" s="205" t="s">
        <v>1724</v>
      </c>
      <c r="D158" s="206" t="s">
        <v>1725</v>
      </c>
      <c r="E158" s="207" t="s">
        <v>316</v>
      </c>
      <c r="F158" s="208">
        <v>314.14999999999998</v>
      </c>
      <c r="H158" s="34"/>
    </row>
    <row r="159" spans="2:8" s="1" customFormat="1" ht="16.899999999999999" customHeight="1" x14ac:dyDescent="0.2">
      <c r="B159" s="34"/>
      <c r="C159" s="209" t="s">
        <v>43</v>
      </c>
      <c r="D159" s="209" t="s">
        <v>3767</v>
      </c>
      <c r="E159" s="18" t="s">
        <v>43</v>
      </c>
      <c r="F159" s="210">
        <v>314.14999999999998</v>
      </c>
      <c r="H159" s="34"/>
    </row>
    <row r="160" spans="2:8" s="1" customFormat="1" ht="16.899999999999999" customHeight="1" x14ac:dyDescent="0.2">
      <c r="B160" s="34"/>
      <c r="C160" s="209" t="s">
        <v>1724</v>
      </c>
      <c r="D160" s="209" t="s">
        <v>331</v>
      </c>
      <c r="E160" s="18" t="s">
        <v>43</v>
      </c>
      <c r="F160" s="210">
        <v>314.14999999999998</v>
      </c>
      <c r="H160" s="34"/>
    </row>
    <row r="161" spans="2:8" s="1" customFormat="1" ht="16.899999999999999" customHeight="1" x14ac:dyDescent="0.2">
      <c r="B161" s="34"/>
      <c r="C161" s="211" t="s">
        <v>10690</v>
      </c>
      <c r="H161" s="34"/>
    </row>
    <row r="162" spans="2:8" s="1" customFormat="1" ht="16.899999999999999" customHeight="1" x14ac:dyDescent="0.2">
      <c r="B162" s="34"/>
      <c r="C162" s="209" t="s">
        <v>1840</v>
      </c>
      <c r="D162" s="209" t="s">
        <v>10722</v>
      </c>
      <c r="E162" s="18" t="s">
        <v>316</v>
      </c>
      <c r="F162" s="210">
        <v>314.14999999999998</v>
      </c>
      <c r="H162" s="34"/>
    </row>
    <row r="163" spans="2:8" s="1" customFormat="1" ht="16.899999999999999" customHeight="1" x14ac:dyDescent="0.2">
      <c r="B163" s="34"/>
      <c r="C163" s="209" t="s">
        <v>1802</v>
      </c>
      <c r="D163" s="209" t="s">
        <v>1926</v>
      </c>
      <c r="E163" s="18" t="s">
        <v>316</v>
      </c>
      <c r="F163" s="210">
        <v>1101.24</v>
      </c>
      <c r="H163" s="34"/>
    </row>
    <row r="164" spans="2:8" s="1" customFormat="1" ht="16.899999999999999" customHeight="1" x14ac:dyDescent="0.2">
      <c r="B164" s="34"/>
      <c r="C164" s="205" t="s">
        <v>1730</v>
      </c>
      <c r="D164" s="206" t="s">
        <v>1731</v>
      </c>
      <c r="E164" s="207" t="s">
        <v>316</v>
      </c>
      <c r="F164" s="208">
        <v>3204.33</v>
      </c>
      <c r="H164" s="34"/>
    </row>
    <row r="165" spans="2:8" s="1" customFormat="1" ht="16.899999999999999" customHeight="1" x14ac:dyDescent="0.2">
      <c r="B165" s="34"/>
      <c r="C165" s="209" t="s">
        <v>43</v>
      </c>
      <c r="D165" s="209" t="s">
        <v>3756</v>
      </c>
      <c r="E165" s="18" t="s">
        <v>43</v>
      </c>
      <c r="F165" s="210">
        <v>3204.33</v>
      </c>
      <c r="H165" s="34"/>
    </row>
    <row r="166" spans="2:8" s="1" customFormat="1" ht="16.899999999999999" customHeight="1" x14ac:dyDescent="0.2">
      <c r="B166" s="34"/>
      <c r="C166" s="209" t="s">
        <v>1730</v>
      </c>
      <c r="D166" s="209" t="s">
        <v>331</v>
      </c>
      <c r="E166" s="18" t="s">
        <v>43</v>
      </c>
      <c r="F166" s="210">
        <v>3204.33</v>
      </c>
      <c r="H166" s="34"/>
    </row>
    <row r="167" spans="2:8" s="1" customFormat="1" ht="16.899999999999999" customHeight="1" x14ac:dyDescent="0.2">
      <c r="B167" s="34"/>
      <c r="C167" s="211" t="s">
        <v>10690</v>
      </c>
      <c r="H167" s="34"/>
    </row>
    <row r="168" spans="2:8" s="1" customFormat="1" ht="16.899999999999999" customHeight="1" x14ac:dyDescent="0.2">
      <c r="B168" s="34"/>
      <c r="C168" s="209" t="s">
        <v>3753</v>
      </c>
      <c r="D168" s="209" t="s">
        <v>10738</v>
      </c>
      <c r="E168" s="18" t="s">
        <v>316</v>
      </c>
      <c r="F168" s="210">
        <v>3204.33</v>
      </c>
      <c r="H168" s="34"/>
    </row>
    <row r="169" spans="2:8" s="1" customFormat="1" ht="16.899999999999999" customHeight="1" x14ac:dyDescent="0.2">
      <c r="B169" s="34"/>
      <c r="C169" s="209" t="s">
        <v>3758</v>
      </c>
      <c r="D169" s="209" t="s">
        <v>10739</v>
      </c>
      <c r="E169" s="18" t="s">
        <v>316</v>
      </c>
      <c r="F169" s="210">
        <v>961.29899999999998</v>
      </c>
      <c r="H169" s="34"/>
    </row>
    <row r="170" spans="2:8" s="1" customFormat="1" ht="16.899999999999999" customHeight="1" x14ac:dyDescent="0.2">
      <c r="B170" s="34"/>
      <c r="C170" s="209" t="s">
        <v>1762</v>
      </c>
      <c r="D170" s="209" t="s">
        <v>10726</v>
      </c>
      <c r="E170" s="18" t="s">
        <v>316</v>
      </c>
      <c r="F170" s="210">
        <v>672.90899999999999</v>
      </c>
      <c r="H170" s="34"/>
    </row>
    <row r="171" spans="2:8" s="1" customFormat="1" ht="16.899999999999999" customHeight="1" x14ac:dyDescent="0.2">
      <c r="B171" s="34"/>
      <c r="C171" s="209" t="s">
        <v>1767</v>
      </c>
      <c r="D171" s="209" t="s">
        <v>10727</v>
      </c>
      <c r="E171" s="18" t="s">
        <v>316</v>
      </c>
      <c r="F171" s="210">
        <v>288.39</v>
      </c>
      <c r="H171" s="34"/>
    </row>
    <row r="172" spans="2:8" s="1" customFormat="1" ht="16.899999999999999" customHeight="1" x14ac:dyDescent="0.2">
      <c r="B172" s="34"/>
      <c r="C172" s="209" t="s">
        <v>1772</v>
      </c>
      <c r="D172" s="209" t="s">
        <v>10728</v>
      </c>
      <c r="E172" s="18" t="s">
        <v>316</v>
      </c>
      <c r="F172" s="210">
        <v>3344.2710000000002</v>
      </c>
      <c r="H172" s="34"/>
    </row>
    <row r="173" spans="2:8" s="1" customFormat="1" ht="16.899999999999999" customHeight="1" x14ac:dyDescent="0.2">
      <c r="B173" s="34"/>
      <c r="C173" s="209" t="s">
        <v>1778</v>
      </c>
      <c r="D173" s="209" t="s">
        <v>10729</v>
      </c>
      <c r="E173" s="18" t="s">
        <v>316</v>
      </c>
      <c r="F173" s="210">
        <v>5708.9549999999999</v>
      </c>
      <c r="H173" s="34"/>
    </row>
    <row r="174" spans="2:8" s="1" customFormat="1" ht="16.899999999999999" customHeight="1" x14ac:dyDescent="0.2">
      <c r="B174" s="34"/>
      <c r="C174" s="209" t="s">
        <v>1783</v>
      </c>
      <c r="D174" s="209" t="s">
        <v>10730</v>
      </c>
      <c r="E174" s="18" t="s">
        <v>316</v>
      </c>
      <c r="F174" s="210">
        <v>961.29899999999998</v>
      </c>
      <c r="H174" s="34"/>
    </row>
    <row r="175" spans="2:8" s="1" customFormat="1" ht="16.899999999999999" customHeight="1" x14ac:dyDescent="0.2">
      <c r="B175" s="34"/>
      <c r="C175" s="209" t="s">
        <v>1788</v>
      </c>
      <c r="D175" s="209" t="s">
        <v>10731</v>
      </c>
      <c r="E175" s="18" t="s">
        <v>316</v>
      </c>
      <c r="F175" s="210">
        <v>4806.4949999999999</v>
      </c>
      <c r="H175" s="34"/>
    </row>
    <row r="176" spans="2:8" s="1" customFormat="1" ht="16.899999999999999" customHeight="1" x14ac:dyDescent="0.2">
      <c r="B176" s="34"/>
      <c r="C176" s="209" t="s">
        <v>1849</v>
      </c>
      <c r="D176" s="209" t="s">
        <v>10732</v>
      </c>
      <c r="E176" s="18" t="s">
        <v>371</v>
      </c>
      <c r="F176" s="210">
        <v>3977.8220000000001</v>
      </c>
      <c r="H176" s="34"/>
    </row>
    <row r="177" spans="2:8" s="1" customFormat="1" ht="16.899999999999999" customHeight="1" x14ac:dyDescent="0.2">
      <c r="B177" s="34"/>
      <c r="C177" s="209" t="s">
        <v>1802</v>
      </c>
      <c r="D177" s="209" t="s">
        <v>1926</v>
      </c>
      <c r="E177" s="18" t="s">
        <v>316</v>
      </c>
      <c r="F177" s="210">
        <v>1101.24</v>
      </c>
      <c r="H177" s="34"/>
    </row>
    <row r="178" spans="2:8" s="1" customFormat="1" ht="16.899999999999999" customHeight="1" x14ac:dyDescent="0.2">
      <c r="B178" s="34"/>
      <c r="C178" s="205" t="s">
        <v>1733</v>
      </c>
      <c r="D178" s="206" t="s">
        <v>1734</v>
      </c>
      <c r="E178" s="207" t="s">
        <v>316</v>
      </c>
      <c r="F178" s="208">
        <v>1101.24</v>
      </c>
      <c r="H178" s="34"/>
    </row>
    <row r="179" spans="2:8" s="1" customFormat="1" ht="16.899999999999999" customHeight="1" x14ac:dyDescent="0.2">
      <c r="B179" s="34"/>
      <c r="C179" s="209" t="s">
        <v>43</v>
      </c>
      <c r="D179" s="209" t="s">
        <v>1806</v>
      </c>
      <c r="E179" s="18" t="s">
        <v>43</v>
      </c>
      <c r="F179" s="210">
        <v>3204.33</v>
      </c>
      <c r="H179" s="34"/>
    </row>
    <row r="180" spans="2:8" s="1" customFormat="1" ht="16.899999999999999" customHeight="1" x14ac:dyDescent="0.2">
      <c r="B180" s="34"/>
      <c r="C180" s="209" t="s">
        <v>43</v>
      </c>
      <c r="D180" s="209" t="s">
        <v>1807</v>
      </c>
      <c r="E180" s="18" t="s">
        <v>43</v>
      </c>
      <c r="F180" s="210">
        <v>-314.14999999999998</v>
      </c>
      <c r="H180" s="34"/>
    </row>
    <row r="181" spans="2:8" s="1" customFormat="1" ht="16.899999999999999" customHeight="1" x14ac:dyDescent="0.2">
      <c r="B181" s="34"/>
      <c r="C181" s="209" t="s">
        <v>43</v>
      </c>
      <c r="D181" s="209" t="s">
        <v>1809</v>
      </c>
      <c r="E181" s="18" t="s">
        <v>43</v>
      </c>
      <c r="F181" s="210">
        <v>0</v>
      </c>
      <c r="H181" s="34"/>
    </row>
    <row r="182" spans="2:8" s="1" customFormat="1" ht="16.899999999999999" customHeight="1" x14ac:dyDescent="0.2">
      <c r="B182" s="34"/>
      <c r="C182" s="209" t="s">
        <v>43</v>
      </c>
      <c r="D182" s="209" t="s">
        <v>3764</v>
      </c>
      <c r="E182" s="18" t="s">
        <v>43</v>
      </c>
      <c r="F182" s="210">
        <v>-1788.94</v>
      </c>
      <c r="H182" s="34"/>
    </row>
    <row r="183" spans="2:8" s="1" customFormat="1" ht="16.899999999999999" customHeight="1" x14ac:dyDescent="0.2">
      <c r="B183" s="34"/>
      <c r="C183" s="209" t="s">
        <v>1733</v>
      </c>
      <c r="D183" s="209" t="s">
        <v>331</v>
      </c>
      <c r="E183" s="18" t="s">
        <v>43</v>
      </c>
      <c r="F183" s="210">
        <v>1101.24</v>
      </c>
      <c r="H183" s="34"/>
    </row>
    <row r="184" spans="2:8" s="1" customFormat="1" ht="16.899999999999999" customHeight="1" x14ac:dyDescent="0.2">
      <c r="B184" s="34"/>
      <c r="C184" s="211" t="s">
        <v>10690</v>
      </c>
      <c r="H184" s="34"/>
    </row>
    <row r="185" spans="2:8" s="1" customFormat="1" ht="16.899999999999999" customHeight="1" x14ac:dyDescent="0.2">
      <c r="B185" s="34"/>
      <c r="C185" s="209" t="s">
        <v>1802</v>
      </c>
      <c r="D185" s="209" t="s">
        <v>1926</v>
      </c>
      <c r="E185" s="18" t="s">
        <v>316</v>
      </c>
      <c r="F185" s="210">
        <v>1101.24</v>
      </c>
      <c r="H185" s="34"/>
    </row>
    <row r="186" spans="2:8" s="1" customFormat="1" ht="16.899999999999999" customHeight="1" x14ac:dyDescent="0.2">
      <c r="B186" s="34"/>
      <c r="C186" s="209" t="s">
        <v>1772</v>
      </c>
      <c r="D186" s="209" t="s">
        <v>10728</v>
      </c>
      <c r="E186" s="18" t="s">
        <v>316</v>
      </c>
      <c r="F186" s="210">
        <v>3344.2710000000002</v>
      </c>
      <c r="H186" s="34"/>
    </row>
    <row r="187" spans="2:8" s="1" customFormat="1" ht="16.899999999999999" customHeight="1" x14ac:dyDescent="0.2">
      <c r="B187" s="34"/>
      <c r="C187" s="209" t="s">
        <v>1778</v>
      </c>
      <c r="D187" s="209" t="s">
        <v>10729</v>
      </c>
      <c r="E187" s="18" t="s">
        <v>316</v>
      </c>
      <c r="F187" s="210">
        <v>5708.9549999999999</v>
      </c>
      <c r="H187" s="34"/>
    </row>
    <row r="188" spans="2:8" s="1" customFormat="1" ht="16.899999999999999" customHeight="1" x14ac:dyDescent="0.2">
      <c r="B188" s="34"/>
      <c r="C188" s="209" t="s">
        <v>1793</v>
      </c>
      <c r="D188" s="209" t="s">
        <v>10733</v>
      </c>
      <c r="E188" s="18" t="s">
        <v>316</v>
      </c>
      <c r="F188" s="210">
        <v>1101.24</v>
      </c>
      <c r="H188" s="34"/>
    </row>
    <row r="189" spans="2:8" s="1" customFormat="1" ht="16.899999999999999" customHeight="1" x14ac:dyDescent="0.2">
      <c r="B189" s="34"/>
      <c r="C189" s="209" t="s">
        <v>1849</v>
      </c>
      <c r="D189" s="209" t="s">
        <v>10732</v>
      </c>
      <c r="E189" s="18" t="s">
        <v>371</v>
      </c>
      <c r="F189" s="210">
        <v>3977.8220000000001</v>
      </c>
      <c r="H189" s="34"/>
    </row>
    <row r="190" spans="2:8" s="1" customFormat="1" ht="16.899999999999999" customHeight="1" x14ac:dyDescent="0.2">
      <c r="B190" s="34"/>
      <c r="C190" s="209" t="s">
        <v>1798</v>
      </c>
      <c r="D190" s="209" t="s">
        <v>10734</v>
      </c>
      <c r="E190" s="18" t="s">
        <v>316</v>
      </c>
      <c r="F190" s="210">
        <v>1101.24</v>
      </c>
      <c r="H190" s="34"/>
    </row>
    <row r="191" spans="2:8" s="1" customFormat="1" ht="26.45" customHeight="1" x14ac:dyDescent="0.2">
      <c r="B191" s="34"/>
      <c r="C191" s="204" t="s">
        <v>10740</v>
      </c>
      <c r="D191" s="204" t="s">
        <v>143</v>
      </c>
      <c r="H191" s="34"/>
    </row>
    <row r="192" spans="2:8" s="1" customFormat="1" ht="16.899999999999999" customHeight="1" x14ac:dyDescent="0.2">
      <c r="B192" s="34"/>
      <c r="C192" s="205" t="s">
        <v>3911</v>
      </c>
      <c r="D192" s="206" t="s">
        <v>3912</v>
      </c>
      <c r="E192" s="207" t="s">
        <v>250</v>
      </c>
      <c r="F192" s="208">
        <v>168.64</v>
      </c>
      <c r="H192" s="34"/>
    </row>
    <row r="193" spans="2:8" s="1" customFormat="1" ht="16.899999999999999" customHeight="1" x14ac:dyDescent="0.2">
      <c r="B193" s="34"/>
      <c r="C193" s="209" t="s">
        <v>43</v>
      </c>
      <c r="D193" s="209" t="s">
        <v>4012</v>
      </c>
      <c r="E193" s="18" t="s">
        <v>43</v>
      </c>
      <c r="F193" s="210">
        <v>0</v>
      </c>
      <c r="H193" s="34"/>
    </row>
    <row r="194" spans="2:8" s="1" customFormat="1" ht="16.899999999999999" customHeight="1" x14ac:dyDescent="0.2">
      <c r="B194" s="34"/>
      <c r="C194" s="209" t="s">
        <v>43</v>
      </c>
      <c r="D194" s="209" t="s">
        <v>4013</v>
      </c>
      <c r="E194" s="18" t="s">
        <v>43</v>
      </c>
      <c r="F194" s="210">
        <v>161.97999999999999</v>
      </c>
      <c r="H194" s="34"/>
    </row>
    <row r="195" spans="2:8" s="1" customFormat="1" ht="16.899999999999999" customHeight="1" x14ac:dyDescent="0.2">
      <c r="B195" s="34"/>
      <c r="C195" s="209" t="s">
        <v>43</v>
      </c>
      <c r="D195" s="209" t="s">
        <v>4014</v>
      </c>
      <c r="E195" s="18" t="s">
        <v>43</v>
      </c>
      <c r="F195" s="210">
        <v>6.66</v>
      </c>
      <c r="H195" s="34"/>
    </row>
    <row r="196" spans="2:8" s="1" customFormat="1" ht="16.899999999999999" customHeight="1" x14ac:dyDescent="0.2">
      <c r="B196" s="34"/>
      <c r="C196" s="209" t="s">
        <v>3911</v>
      </c>
      <c r="D196" s="209" t="s">
        <v>1095</v>
      </c>
      <c r="E196" s="18" t="s">
        <v>43</v>
      </c>
      <c r="F196" s="210">
        <v>168.64</v>
      </c>
      <c r="H196" s="34"/>
    </row>
    <row r="197" spans="2:8" s="1" customFormat="1" ht="16.899999999999999" customHeight="1" x14ac:dyDescent="0.2">
      <c r="B197" s="34"/>
      <c r="C197" s="211" t="s">
        <v>10690</v>
      </c>
      <c r="H197" s="34"/>
    </row>
    <row r="198" spans="2:8" s="1" customFormat="1" ht="16.899999999999999" customHeight="1" x14ac:dyDescent="0.2">
      <c r="B198" s="34"/>
      <c r="C198" s="209" t="s">
        <v>4008</v>
      </c>
      <c r="D198" s="209" t="s">
        <v>10741</v>
      </c>
      <c r="E198" s="18" t="s">
        <v>250</v>
      </c>
      <c r="F198" s="210">
        <v>197.34</v>
      </c>
      <c r="H198" s="34"/>
    </row>
    <row r="199" spans="2:8" s="1" customFormat="1" ht="16.899999999999999" customHeight="1" x14ac:dyDescent="0.2">
      <c r="B199" s="34"/>
      <c r="C199" s="209" t="s">
        <v>3988</v>
      </c>
      <c r="D199" s="209" t="s">
        <v>10742</v>
      </c>
      <c r="E199" s="18" t="s">
        <v>250</v>
      </c>
      <c r="F199" s="210">
        <v>50.591999999999999</v>
      </c>
      <c r="H199" s="34"/>
    </row>
    <row r="200" spans="2:8" s="1" customFormat="1" ht="16.899999999999999" customHeight="1" x14ac:dyDescent="0.2">
      <c r="B200" s="34"/>
      <c r="C200" s="209" t="s">
        <v>3993</v>
      </c>
      <c r="D200" s="209" t="s">
        <v>10743</v>
      </c>
      <c r="E200" s="18" t="s">
        <v>250</v>
      </c>
      <c r="F200" s="210">
        <v>84.32</v>
      </c>
      <c r="H200" s="34"/>
    </row>
    <row r="201" spans="2:8" s="1" customFormat="1" ht="16.899999999999999" customHeight="1" x14ac:dyDescent="0.2">
      <c r="B201" s="34"/>
      <c r="C201" s="209" t="s">
        <v>4019</v>
      </c>
      <c r="D201" s="209" t="s">
        <v>10744</v>
      </c>
      <c r="E201" s="18" t="s">
        <v>250</v>
      </c>
      <c r="F201" s="210">
        <v>197.34</v>
      </c>
      <c r="H201" s="34"/>
    </row>
    <row r="202" spans="2:8" s="1" customFormat="1" ht="16.899999999999999" customHeight="1" x14ac:dyDescent="0.2">
      <c r="B202" s="34"/>
      <c r="C202" s="209" t="s">
        <v>4033</v>
      </c>
      <c r="D202" s="209" t="s">
        <v>10745</v>
      </c>
      <c r="E202" s="18" t="s">
        <v>250</v>
      </c>
      <c r="F202" s="210">
        <v>50.591999999999999</v>
      </c>
      <c r="H202" s="34"/>
    </row>
    <row r="203" spans="2:8" s="1" customFormat="1" ht="16.899999999999999" customHeight="1" x14ac:dyDescent="0.2">
      <c r="B203" s="34"/>
      <c r="C203" s="209" t="s">
        <v>4037</v>
      </c>
      <c r="D203" s="209" t="s">
        <v>10746</v>
      </c>
      <c r="E203" s="18" t="s">
        <v>250</v>
      </c>
      <c r="F203" s="210">
        <v>84.32</v>
      </c>
      <c r="H203" s="34"/>
    </row>
    <row r="204" spans="2:8" s="1" customFormat="1" ht="16.899999999999999" customHeight="1" x14ac:dyDescent="0.2">
      <c r="B204" s="34"/>
      <c r="C204" s="209" t="s">
        <v>4049</v>
      </c>
      <c r="D204" s="209" t="s">
        <v>10747</v>
      </c>
      <c r="E204" s="18" t="s">
        <v>250</v>
      </c>
      <c r="F204" s="210">
        <v>168.64</v>
      </c>
      <c r="H204" s="34"/>
    </row>
    <row r="205" spans="2:8" s="1" customFormat="1" ht="16.899999999999999" customHeight="1" x14ac:dyDescent="0.2">
      <c r="B205" s="34"/>
      <c r="C205" s="209" t="s">
        <v>4059</v>
      </c>
      <c r="D205" s="209" t="s">
        <v>10748</v>
      </c>
      <c r="E205" s="18" t="s">
        <v>250</v>
      </c>
      <c r="F205" s="210">
        <v>84.32</v>
      </c>
      <c r="H205" s="34"/>
    </row>
    <row r="206" spans="2:8" s="1" customFormat="1" ht="16.899999999999999" customHeight="1" x14ac:dyDescent="0.2">
      <c r="B206" s="34"/>
      <c r="C206" s="209" t="s">
        <v>4067</v>
      </c>
      <c r="D206" s="209" t="s">
        <v>10749</v>
      </c>
      <c r="E206" s="18" t="s">
        <v>250</v>
      </c>
      <c r="F206" s="210">
        <v>197.34</v>
      </c>
      <c r="H206" s="34"/>
    </row>
    <row r="207" spans="2:8" s="1" customFormat="1" ht="16.899999999999999" customHeight="1" x14ac:dyDescent="0.2">
      <c r="B207" s="34"/>
      <c r="C207" s="205" t="s">
        <v>3914</v>
      </c>
      <c r="D207" s="206" t="s">
        <v>3915</v>
      </c>
      <c r="E207" s="207" t="s">
        <v>250</v>
      </c>
      <c r="F207" s="208">
        <v>28.7</v>
      </c>
      <c r="H207" s="34"/>
    </row>
    <row r="208" spans="2:8" s="1" customFormat="1" ht="16.899999999999999" customHeight="1" x14ac:dyDescent="0.2">
      <c r="B208" s="34"/>
      <c r="C208" s="209" t="s">
        <v>43</v>
      </c>
      <c r="D208" s="209" t="s">
        <v>4015</v>
      </c>
      <c r="E208" s="18" t="s">
        <v>43</v>
      </c>
      <c r="F208" s="210">
        <v>0</v>
      </c>
      <c r="H208" s="34"/>
    </row>
    <row r="209" spans="2:8" s="1" customFormat="1" ht="16.899999999999999" customHeight="1" x14ac:dyDescent="0.2">
      <c r="B209" s="34"/>
      <c r="C209" s="209" t="s">
        <v>43</v>
      </c>
      <c r="D209" s="209" t="s">
        <v>4016</v>
      </c>
      <c r="E209" s="18" t="s">
        <v>43</v>
      </c>
      <c r="F209" s="210">
        <v>18.600000000000001</v>
      </c>
      <c r="H209" s="34"/>
    </row>
    <row r="210" spans="2:8" s="1" customFormat="1" ht="16.899999999999999" customHeight="1" x14ac:dyDescent="0.2">
      <c r="B210" s="34"/>
      <c r="C210" s="209" t="s">
        <v>43</v>
      </c>
      <c r="D210" s="209" t="s">
        <v>4017</v>
      </c>
      <c r="E210" s="18" t="s">
        <v>43</v>
      </c>
      <c r="F210" s="210">
        <v>0</v>
      </c>
      <c r="H210" s="34"/>
    </row>
    <row r="211" spans="2:8" s="1" customFormat="1" ht="16.899999999999999" customHeight="1" x14ac:dyDescent="0.2">
      <c r="B211" s="34"/>
      <c r="C211" s="209" t="s">
        <v>43</v>
      </c>
      <c r="D211" s="209" t="s">
        <v>4018</v>
      </c>
      <c r="E211" s="18" t="s">
        <v>43</v>
      </c>
      <c r="F211" s="210">
        <v>10.1</v>
      </c>
      <c r="H211" s="34"/>
    </row>
    <row r="212" spans="2:8" s="1" customFormat="1" ht="16.899999999999999" customHeight="1" x14ac:dyDescent="0.2">
      <c r="B212" s="34"/>
      <c r="C212" s="209" t="s">
        <v>3914</v>
      </c>
      <c r="D212" s="209" t="s">
        <v>1095</v>
      </c>
      <c r="E212" s="18" t="s">
        <v>43</v>
      </c>
      <c r="F212" s="210">
        <v>28.7</v>
      </c>
      <c r="H212" s="34"/>
    </row>
    <row r="213" spans="2:8" s="1" customFormat="1" ht="16.899999999999999" customHeight="1" x14ac:dyDescent="0.2">
      <c r="B213" s="34"/>
      <c r="C213" s="211" t="s">
        <v>10690</v>
      </c>
      <c r="H213" s="34"/>
    </row>
    <row r="214" spans="2:8" s="1" customFormat="1" ht="16.899999999999999" customHeight="1" x14ac:dyDescent="0.2">
      <c r="B214" s="34"/>
      <c r="C214" s="209" t="s">
        <v>4008</v>
      </c>
      <c r="D214" s="209" t="s">
        <v>10741</v>
      </c>
      <c r="E214" s="18" t="s">
        <v>250</v>
      </c>
      <c r="F214" s="210">
        <v>197.34</v>
      </c>
      <c r="H214" s="34"/>
    </row>
    <row r="215" spans="2:8" s="1" customFormat="1" ht="16.899999999999999" customHeight="1" x14ac:dyDescent="0.2">
      <c r="B215" s="34"/>
      <c r="C215" s="209" t="s">
        <v>3998</v>
      </c>
      <c r="D215" s="209" t="s">
        <v>10750</v>
      </c>
      <c r="E215" s="18" t="s">
        <v>250</v>
      </c>
      <c r="F215" s="210">
        <v>8.61</v>
      </c>
      <c r="H215" s="34"/>
    </row>
    <row r="216" spans="2:8" s="1" customFormat="1" ht="16.899999999999999" customHeight="1" x14ac:dyDescent="0.2">
      <c r="B216" s="34"/>
      <c r="C216" s="209" t="s">
        <v>4003</v>
      </c>
      <c r="D216" s="209" t="s">
        <v>10751</v>
      </c>
      <c r="E216" s="18" t="s">
        <v>250</v>
      </c>
      <c r="F216" s="210">
        <v>14.35</v>
      </c>
      <c r="H216" s="34"/>
    </row>
    <row r="217" spans="2:8" s="1" customFormat="1" ht="16.899999999999999" customHeight="1" x14ac:dyDescent="0.2">
      <c r="B217" s="34"/>
      <c r="C217" s="209" t="s">
        <v>4019</v>
      </c>
      <c r="D217" s="209" t="s">
        <v>10744</v>
      </c>
      <c r="E217" s="18" t="s">
        <v>250</v>
      </c>
      <c r="F217" s="210">
        <v>197.34</v>
      </c>
      <c r="H217" s="34"/>
    </row>
    <row r="218" spans="2:8" s="1" customFormat="1" ht="16.899999999999999" customHeight="1" x14ac:dyDescent="0.2">
      <c r="B218" s="34"/>
      <c r="C218" s="209" t="s">
        <v>4041</v>
      </c>
      <c r="D218" s="209" t="s">
        <v>10752</v>
      </c>
      <c r="E218" s="18" t="s">
        <v>250</v>
      </c>
      <c r="F218" s="210">
        <v>8.61</v>
      </c>
      <c r="H218" s="34"/>
    </row>
    <row r="219" spans="2:8" s="1" customFormat="1" ht="16.899999999999999" customHeight="1" x14ac:dyDescent="0.2">
      <c r="B219" s="34"/>
      <c r="C219" s="209" t="s">
        <v>4045</v>
      </c>
      <c r="D219" s="209" t="s">
        <v>10753</v>
      </c>
      <c r="E219" s="18" t="s">
        <v>250</v>
      </c>
      <c r="F219" s="210">
        <v>14.35</v>
      </c>
      <c r="H219" s="34"/>
    </row>
    <row r="220" spans="2:8" s="1" customFormat="1" ht="16.899999999999999" customHeight="1" x14ac:dyDescent="0.2">
      <c r="B220" s="34"/>
      <c r="C220" s="209" t="s">
        <v>4054</v>
      </c>
      <c r="D220" s="209" t="s">
        <v>10754</v>
      </c>
      <c r="E220" s="18" t="s">
        <v>250</v>
      </c>
      <c r="F220" s="210">
        <v>28.7</v>
      </c>
      <c r="H220" s="34"/>
    </row>
    <row r="221" spans="2:8" s="1" customFormat="1" ht="16.899999999999999" customHeight="1" x14ac:dyDescent="0.2">
      <c r="B221" s="34"/>
      <c r="C221" s="209" t="s">
        <v>4063</v>
      </c>
      <c r="D221" s="209" t="s">
        <v>10755</v>
      </c>
      <c r="E221" s="18" t="s">
        <v>250</v>
      </c>
      <c r="F221" s="210">
        <v>14.35</v>
      </c>
      <c r="H221" s="34"/>
    </row>
    <row r="222" spans="2:8" s="1" customFormat="1" ht="16.899999999999999" customHeight="1" x14ac:dyDescent="0.2">
      <c r="B222" s="34"/>
      <c r="C222" s="209" t="s">
        <v>4067</v>
      </c>
      <c r="D222" s="209" t="s">
        <v>10749</v>
      </c>
      <c r="E222" s="18" t="s">
        <v>250</v>
      </c>
      <c r="F222" s="210">
        <v>197.34</v>
      </c>
      <c r="H222" s="34"/>
    </row>
    <row r="223" spans="2:8" s="1" customFormat="1" ht="16.899999999999999" customHeight="1" x14ac:dyDescent="0.2">
      <c r="B223" s="34"/>
      <c r="C223" s="205" t="s">
        <v>1730</v>
      </c>
      <c r="D223" s="206" t="s">
        <v>1731</v>
      </c>
      <c r="E223" s="207" t="s">
        <v>316</v>
      </c>
      <c r="F223" s="208">
        <v>17.73</v>
      </c>
      <c r="H223" s="34"/>
    </row>
    <row r="224" spans="2:8" s="1" customFormat="1" ht="16.899999999999999" customHeight="1" x14ac:dyDescent="0.2">
      <c r="B224" s="34"/>
      <c r="C224" s="209" t="s">
        <v>43</v>
      </c>
      <c r="D224" s="209" t="s">
        <v>3925</v>
      </c>
      <c r="E224" s="18" t="s">
        <v>43</v>
      </c>
      <c r="F224" s="210">
        <v>17.73</v>
      </c>
      <c r="H224" s="34"/>
    </row>
    <row r="225" spans="2:8" s="1" customFormat="1" ht="16.899999999999999" customHeight="1" x14ac:dyDescent="0.2">
      <c r="B225" s="34"/>
      <c r="C225" s="209" t="s">
        <v>1730</v>
      </c>
      <c r="D225" s="209" t="s">
        <v>331</v>
      </c>
      <c r="E225" s="18" t="s">
        <v>43</v>
      </c>
      <c r="F225" s="210">
        <v>17.73</v>
      </c>
      <c r="H225" s="34"/>
    </row>
    <row r="226" spans="2:8" s="1" customFormat="1" ht="16.899999999999999" customHeight="1" x14ac:dyDescent="0.2">
      <c r="B226" s="34"/>
      <c r="C226" s="211" t="s">
        <v>10690</v>
      </c>
      <c r="H226" s="34"/>
    </row>
    <row r="227" spans="2:8" s="1" customFormat="1" ht="16.899999999999999" customHeight="1" x14ac:dyDescent="0.2">
      <c r="B227" s="34"/>
      <c r="C227" s="209" t="s">
        <v>3921</v>
      </c>
      <c r="D227" s="209" t="s">
        <v>10756</v>
      </c>
      <c r="E227" s="18" t="s">
        <v>316</v>
      </c>
      <c r="F227" s="210">
        <v>17.73</v>
      </c>
      <c r="H227" s="34"/>
    </row>
    <row r="228" spans="2:8" s="1" customFormat="1" ht="16.899999999999999" customHeight="1" x14ac:dyDescent="0.2">
      <c r="B228" s="34"/>
      <c r="C228" s="209" t="s">
        <v>1772</v>
      </c>
      <c r="D228" s="209" t="s">
        <v>10728</v>
      </c>
      <c r="E228" s="18" t="s">
        <v>316</v>
      </c>
      <c r="F228" s="210">
        <v>3.7749999999999999</v>
      </c>
      <c r="H228" s="34"/>
    </row>
    <row r="229" spans="2:8" s="1" customFormat="1" ht="16.899999999999999" customHeight="1" x14ac:dyDescent="0.2">
      <c r="B229" s="34"/>
      <c r="C229" s="209" t="s">
        <v>1849</v>
      </c>
      <c r="D229" s="209" t="s">
        <v>10732</v>
      </c>
      <c r="E229" s="18" t="s">
        <v>371</v>
      </c>
      <c r="F229" s="210">
        <v>6.7949999999999999</v>
      </c>
      <c r="H229" s="34"/>
    </row>
    <row r="230" spans="2:8" s="1" customFormat="1" ht="16.899999999999999" customHeight="1" x14ac:dyDescent="0.2">
      <c r="B230" s="34"/>
      <c r="C230" s="209" t="s">
        <v>1802</v>
      </c>
      <c r="D230" s="209" t="s">
        <v>1926</v>
      </c>
      <c r="E230" s="18" t="s">
        <v>316</v>
      </c>
      <c r="F230" s="210">
        <v>13.955</v>
      </c>
      <c r="H230" s="34"/>
    </row>
    <row r="231" spans="2:8" s="1" customFormat="1" ht="16.899999999999999" customHeight="1" x14ac:dyDescent="0.2">
      <c r="B231" s="34"/>
      <c r="C231" s="205" t="s">
        <v>1733</v>
      </c>
      <c r="D231" s="206" t="s">
        <v>1734</v>
      </c>
      <c r="E231" s="207" t="s">
        <v>316</v>
      </c>
      <c r="F231" s="208">
        <v>13.955</v>
      </c>
      <c r="H231" s="34"/>
    </row>
    <row r="232" spans="2:8" s="1" customFormat="1" ht="16.899999999999999" customHeight="1" x14ac:dyDescent="0.2">
      <c r="B232" s="34"/>
      <c r="C232" s="209" t="s">
        <v>43</v>
      </c>
      <c r="D232" s="209" t="s">
        <v>1730</v>
      </c>
      <c r="E232" s="18" t="s">
        <v>43</v>
      </c>
      <c r="F232" s="210">
        <v>17.73</v>
      </c>
      <c r="H232" s="34"/>
    </row>
    <row r="233" spans="2:8" s="1" customFormat="1" ht="16.899999999999999" customHeight="1" x14ac:dyDescent="0.2">
      <c r="B233" s="34"/>
      <c r="C233" s="209" t="s">
        <v>43</v>
      </c>
      <c r="D233" s="209" t="s">
        <v>3929</v>
      </c>
      <c r="E233" s="18" t="s">
        <v>43</v>
      </c>
      <c r="F233" s="210">
        <v>-3.7749999999999999</v>
      </c>
      <c r="H233" s="34"/>
    </row>
    <row r="234" spans="2:8" s="1" customFormat="1" ht="16.899999999999999" customHeight="1" x14ac:dyDescent="0.2">
      <c r="B234" s="34"/>
      <c r="C234" s="209" t="s">
        <v>1733</v>
      </c>
      <c r="D234" s="209" t="s">
        <v>331</v>
      </c>
      <c r="E234" s="18" t="s">
        <v>43</v>
      </c>
      <c r="F234" s="210">
        <v>13.955</v>
      </c>
      <c r="H234" s="34"/>
    </row>
    <row r="235" spans="2:8" s="1" customFormat="1" ht="16.899999999999999" customHeight="1" x14ac:dyDescent="0.2">
      <c r="B235" s="34"/>
      <c r="C235" s="211" t="s">
        <v>10690</v>
      </c>
      <c r="H235" s="34"/>
    </row>
    <row r="236" spans="2:8" s="1" customFormat="1" ht="16.899999999999999" customHeight="1" x14ac:dyDescent="0.2">
      <c r="B236" s="34"/>
      <c r="C236" s="209" t="s">
        <v>1802</v>
      </c>
      <c r="D236" s="209" t="s">
        <v>1926</v>
      </c>
      <c r="E236" s="18" t="s">
        <v>316</v>
      </c>
      <c r="F236" s="210">
        <v>13.955</v>
      </c>
      <c r="H236" s="34"/>
    </row>
    <row r="237" spans="2:8" s="1" customFormat="1" ht="16.899999999999999" customHeight="1" x14ac:dyDescent="0.2">
      <c r="B237" s="34"/>
      <c r="C237" s="209" t="s">
        <v>1772</v>
      </c>
      <c r="D237" s="209" t="s">
        <v>10728</v>
      </c>
      <c r="E237" s="18" t="s">
        <v>316</v>
      </c>
      <c r="F237" s="210">
        <v>3.7749999999999999</v>
      </c>
      <c r="H237" s="34"/>
    </row>
    <row r="238" spans="2:8" s="1" customFormat="1" ht="16.899999999999999" customHeight="1" x14ac:dyDescent="0.2">
      <c r="B238" s="34"/>
      <c r="C238" s="209" t="s">
        <v>1849</v>
      </c>
      <c r="D238" s="209" t="s">
        <v>10732</v>
      </c>
      <c r="E238" s="18" t="s">
        <v>371</v>
      </c>
      <c r="F238" s="210">
        <v>6.7949999999999999</v>
      </c>
      <c r="H238" s="34"/>
    </row>
    <row r="239" spans="2:8" s="1" customFormat="1" ht="26.45" customHeight="1" x14ac:dyDescent="0.2">
      <c r="B239" s="34"/>
      <c r="C239" s="204" t="s">
        <v>10757</v>
      </c>
      <c r="D239" s="204" t="s">
        <v>149</v>
      </c>
      <c r="H239" s="34"/>
    </row>
    <row r="240" spans="2:8" s="1" customFormat="1" ht="16.899999999999999" customHeight="1" x14ac:dyDescent="0.2">
      <c r="B240" s="34"/>
      <c r="C240" s="205" t="s">
        <v>262</v>
      </c>
      <c r="D240" s="206" t="s">
        <v>263</v>
      </c>
      <c r="E240" s="207" t="s">
        <v>250</v>
      </c>
      <c r="F240" s="208">
        <v>162.56</v>
      </c>
      <c r="H240" s="34"/>
    </row>
    <row r="241" spans="2:8" s="1" customFormat="1" ht="16.899999999999999" customHeight="1" x14ac:dyDescent="0.2">
      <c r="B241" s="34"/>
      <c r="C241" s="209" t="s">
        <v>43</v>
      </c>
      <c r="D241" s="209" t="s">
        <v>4395</v>
      </c>
      <c r="E241" s="18" t="s">
        <v>43</v>
      </c>
      <c r="F241" s="210">
        <v>162.56</v>
      </c>
      <c r="H241" s="34"/>
    </row>
    <row r="242" spans="2:8" s="1" customFormat="1" ht="16.899999999999999" customHeight="1" x14ac:dyDescent="0.2">
      <c r="B242" s="34"/>
      <c r="C242" s="209" t="s">
        <v>262</v>
      </c>
      <c r="D242" s="209" t="s">
        <v>331</v>
      </c>
      <c r="E242" s="18" t="s">
        <v>43</v>
      </c>
      <c r="F242" s="210">
        <v>162.56</v>
      </c>
      <c r="H242" s="34"/>
    </row>
    <row r="243" spans="2:8" s="1" customFormat="1" ht="16.899999999999999" customHeight="1" x14ac:dyDescent="0.2">
      <c r="B243" s="34"/>
      <c r="C243" s="211" t="s">
        <v>10690</v>
      </c>
      <c r="H243" s="34"/>
    </row>
    <row r="244" spans="2:8" s="1" customFormat="1" ht="16.899999999999999" customHeight="1" x14ac:dyDescent="0.2">
      <c r="B244" s="34"/>
      <c r="C244" s="209" t="s">
        <v>968</v>
      </c>
      <c r="D244" s="209" t="s">
        <v>10707</v>
      </c>
      <c r="E244" s="18" t="s">
        <v>250</v>
      </c>
      <c r="F244" s="210">
        <v>162.56</v>
      </c>
      <c r="H244" s="34"/>
    </row>
    <row r="245" spans="2:8" s="1" customFormat="1" ht="16.899999999999999" customHeight="1" x14ac:dyDescent="0.2">
      <c r="B245" s="34"/>
      <c r="C245" s="209" t="s">
        <v>977</v>
      </c>
      <c r="D245" s="209" t="s">
        <v>10708</v>
      </c>
      <c r="E245" s="18" t="s">
        <v>250</v>
      </c>
      <c r="F245" s="210">
        <v>162.56</v>
      </c>
      <c r="H245" s="34"/>
    </row>
    <row r="246" spans="2:8" s="1" customFormat="1" ht="16.899999999999999" customHeight="1" x14ac:dyDescent="0.2">
      <c r="B246" s="34"/>
      <c r="C246" s="209" t="s">
        <v>986</v>
      </c>
      <c r="D246" s="209" t="s">
        <v>10709</v>
      </c>
      <c r="E246" s="18" t="s">
        <v>250</v>
      </c>
      <c r="F246" s="210">
        <v>162.56</v>
      </c>
      <c r="H246" s="34"/>
    </row>
    <row r="247" spans="2:8" s="1" customFormat="1" ht="16.899999999999999" customHeight="1" x14ac:dyDescent="0.2">
      <c r="B247" s="34"/>
      <c r="C247" s="209" t="s">
        <v>996</v>
      </c>
      <c r="D247" s="209" t="s">
        <v>10710</v>
      </c>
      <c r="E247" s="18" t="s">
        <v>250</v>
      </c>
      <c r="F247" s="210">
        <v>162.56</v>
      </c>
      <c r="H247" s="34"/>
    </row>
    <row r="248" spans="2:8" s="1" customFormat="1" ht="16.899999999999999" customHeight="1" x14ac:dyDescent="0.2">
      <c r="B248" s="34"/>
      <c r="C248" s="209" t="s">
        <v>1006</v>
      </c>
      <c r="D248" s="209" t="s">
        <v>10711</v>
      </c>
      <c r="E248" s="18" t="s">
        <v>250</v>
      </c>
      <c r="F248" s="210">
        <v>162.56</v>
      </c>
      <c r="H248" s="34"/>
    </row>
    <row r="249" spans="2:8" s="1" customFormat="1" ht="16.899999999999999" customHeight="1" x14ac:dyDescent="0.2">
      <c r="B249" s="34"/>
      <c r="C249" s="209" t="s">
        <v>1034</v>
      </c>
      <c r="D249" s="209" t="s">
        <v>10712</v>
      </c>
      <c r="E249" s="18" t="s">
        <v>250</v>
      </c>
      <c r="F249" s="210">
        <v>162.56</v>
      </c>
      <c r="H249" s="34"/>
    </row>
    <row r="250" spans="2:8" s="1" customFormat="1" ht="16.899999999999999" customHeight="1" x14ac:dyDescent="0.2">
      <c r="B250" s="34"/>
      <c r="C250" s="209" t="s">
        <v>1104</v>
      </c>
      <c r="D250" s="209" t="s">
        <v>10713</v>
      </c>
      <c r="E250" s="18" t="s">
        <v>250</v>
      </c>
      <c r="F250" s="210">
        <v>162.56</v>
      </c>
      <c r="H250" s="34"/>
    </row>
    <row r="251" spans="2:8" s="1" customFormat="1" ht="16.899999999999999" customHeight="1" x14ac:dyDescent="0.2">
      <c r="B251" s="34"/>
      <c r="C251" s="209" t="s">
        <v>1114</v>
      </c>
      <c r="D251" s="209" t="s">
        <v>10714</v>
      </c>
      <c r="E251" s="18" t="s">
        <v>250</v>
      </c>
      <c r="F251" s="210">
        <v>162.56</v>
      </c>
      <c r="H251" s="34"/>
    </row>
    <row r="252" spans="2:8" s="1" customFormat="1" ht="16.899999999999999" customHeight="1" x14ac:dyDescent="0.2">
      <c r="B252" s="34"/>
      <c r="C252" s="209" t="s">
        <v>1109</v>
      </c>
      <c r="D252" s="209" t="s">
        <v>1110</v>
      </c>
      <c r="E252" s="18" t="s">
        <v>250</v>
      </c>
      <c r="F252" s="210">
        <v>170.68799999999999</v>
      </c>
      <c r="H252" s="34"/>
    </row>
    <row r="253" spans="2:8" s="1" customFormat="1" ht="16.899999999999999" customHeight="1" x14ac:dyDescent="0.2">
      <c r="B253" s="34"/>
      <c r="C253" s="209" t="s">
        <v>1119</v>
      </c>
      <c r="D253" s="209" t="s">
        <v>1120</v>
      </c>
      <c r="E253" s="18" t="s">
        <v>316</v>
      </c>
      <c r="F253" s="210">
        <v>9.8350000000000009</v>
      </c>
      <c r="H253" s="34"/>
    </row>
    <row r="254" spans="2:8" s="1" customFormat="1" ht="26.45" customHeight="1" x14ac:dyDescent="0.2">
      <c r="B254" s="34"/>
      <c r="C254" s="204" t="s">
        <v>172</v>
      </c>
      <c r="D254" s="204" t="s">
        <v>173</v>
      </c>
      <c r="H254" s="34"/>
    </row>
    <row r="255" spans="2:8" s="1" customFormat="1" ht="16.899999999999999" customHeight="1" x14ac:dyDescent="0.2">
      <c r="B255" s="34"/>
      <c r="C255" s="205" t="s">
        <v>1730</v>
      </c>
      <c r="D255" s="206" t="s">
        <v>1731</v>
      </c>
      <c r="E255" s="207" t="s">
        <v>316</v>
      </c>
      <c r="F255" s="208">
        <v>12.888</v>
      </c>
      <c r="H255" s="34"/>
    </row>
    <row r="256" spans="2:8" s="1" customFormat="1" ht="16.899999999999999" customHeight="1" x14ac:dyDescent="0.2">
      <c r="B256" s="34"/>
      <c r="C256" s="209" t="s">
        <v>43</v>
      </c>
      <c r="D256" s="209" t="s">
        <v>5296</v>
      </c>
      <c r="E256" s="18" t="s">
        <v>43</v>
      </c>
      <c r="F256" s="210">
        <v>12.888</v>
      </c>
      <c r="H256" s="34"/>
    </row>
    <row r="257" spans="2:8" s="1" customFormat="1" ht="16.899999999999999" customHeight="1" x14ac:dyDescent="0.2">
      <c r="B257" s="34"/>
      <c r="C257" s="209" t="s">
        <v>1730</v>
      </c>
      <c r="D257" s="209" t="s">
        <v>331</v>
      </c>
      <c r="E257" s="18" t="s">
        <v>43</v>
      </c>
      <c r="F257" s="210">
        <v>12.888</v>
      </c>
      <c r="H257" s="34"/>
    </row>
    <row r="258" spans="2:8" s="1" customFormat="1" ht="16.899999999999999" customHeight="1" x14ac:dyDescent="0.2">
      <c r="B258" s="34"/>
      <c r="C258" s="211" t="s">
        <v>10690</v>
      </c>
      <c r="H258" s="34"/>
    </row>
    <row r="259" spans="2:8" s="1" customFormat="1" ht="16.899999999999999" customHeight="1" x14ac:dyDescent="0.2">
      <c r="B259" s="34"/>
      <c r="C259" s="209" t="s">
        <v>5292</v>
      </c>
      <c r="D259" s="209" t="s">
        <v>10758</v>
      </c>
      <c r="E259" s="18" t="s">
        <v>316</v>
      </c>
      <c r="F259" s="210">
        <v>12.888</v>
      </c>
      <c r="H259" s="34"/>
    </row>
    <row r="260" spans="2:8" s="1" customFormat="1" ht="16.899999999999999" customHeight="1" x14ac:dyDescent="0.2">
      <c r="B260" s="34"/>
      <c r="C260" s="209" t="s">
        <v>1772</v>
      </c>
      <c r="D260" s="209" t="s">
        <v>10728</v>
      </c>
      <c r="E260" s="18" t="s">
        <v>316</v>
      </c>
      <c r="F260" s="210">
        <v>14.019</v>
      </c>
      <c r="H260" s="34"/>
    </row>
    <row r="261" spans="2:8" s="1" customFormat="1" ht="16.899999999999999" customHeight="1" x14ac:dyDescent="0.2">
      <c r="B261" s="34"/>
      <c r="C261" s="209" t="s">
        <v>1802</v>
      </c>
      <c r="D261" s="209" t="s">
        <v>1926</v>
      </c>
      <c r="E261" s="18" t="s">
        <v>316</v>
      </c>
      <c r="F261" s="210">
        <v>10.536</v>
      </c>
      <c r="H261" s="34"/>
    </row>
    <row r="262" spans="2:8" s="1" customFormat="1" ht="26.45" customHeight="1" x14ac:dyDescent="0.2">
      <c r="B262" s="34"/>
      <c r="C262" s="204" t="s">
        <v>175</v>
      </c>
      <c r="D262" s="204" t="s">
        <v>176</v>
      </c>
      <c r="H262" s="34"/>
    </row>
    <row r="263" spans="2:8" s="1" customFormat="1" ht="16.899999999999999" customHeight="1" x14ac:dyDescent="0.2">
      <c r="B263" s="34"/>
      <c r="C263" s="205" t="s">
        <v>5398</v>
      </c>
      <c r="D263" s="206" t="s">
        <v>5399</v>
      </c>
      <c r="E263" s="207" t="s">
        <v>316</v>
      </c>
      <c r="F263" s="208">
        <v>399.88</v>
      </c>
      <c r="H263" s="34"/>
    </row>
    <row r="264" spans="2:8" s="1" customFormat="1" ht="16.899999999999999" customHeight="1" x14ac:dyDescent="0.2">
      <c r="B264" s="34"/>
      <c r="C264" s="209" t="s">
        <v>43</v>
      </c>
      <c r="D264" s="209" t="s">
        <v>5429</v>
      </c>
      <c r="E264" s="18" t="s">
        <v>43</v>
      </c>
      <c r="F264" s="210">
        <v>0</v>
      </c>
      <c r="H264" s="34"/>
    </row>
    <row r="265" spans="2:8" s="1" customFormat="1" ht="16.899999999999999" customHeight="1" x14ac:dyDescent="0.2">
      <c r="B265" s="34"/>
      <c r="C265" s="209" t="s">
        <v>43</v>
      </c>
      <c r="D265" s="209" t="s">
        <v>5523</v>
      </c>
      <c r="E265" s="18" t="s">
        <v>43</v>
      </c>
      <c r="F265" s="210">
        <v>11.92</v>
      </c>
      <c r="H265" s="34"/>
    </row>
    <row r="266" spans="2:8" s="1" customFormat="1" ht="16.899999999999999" customHeight="1" x14ac:dyDescent="0.2">
      <c r="B266" s="34"/>
      <c r="C266" s="209" t="s">
        <v>43</v>
      </c>
      <c r="D266" s="209" t="s">
        <v>5524</v>
      </c>
      <c r="E266" s="18" t="s">
        <v>43</v>
      </c>
      <c r="F266" s="210">
        <v>9.76</v>
      </c>
      <c r="H266" s="34"/>
    </row>
    <row r="267" spans="2:8" s="1" customFormat="1" ht="16.899999999999999" customHeight="1" x14ac:dyDescent="0.2">
      <c r="B267" s="34"/>
      <c r="C267" s="209" t="s">
        <v>43</v>
      </c>
      <c r="D267" s="209" t="s">
        <v>5525</v>
      </c>
      <c r="E267" s="18" t="s">
        <v>43</v>
      </c>
      <c r="F267" s="210">
        <v>29.648</v>
      </c>
      <c r="H267" s="34"/>
    </row>
    <row r="268" spans="2:8" s="1" customFormat="1" ht="16.899999999999999" customHeight="1" x14ac:dyDescent="0.2">
      <c r="B268" s="34"/>
      <c r="C268" s="209" t="s">
        <v>43</v>
      </c>
      <c r="D268" s="209" t="s">
        <v>5526</v>
      </c>
      <c r="E268" s="18" t="s">
        <v>43</v>
      </c>
      <c r="F268" s="210">
        <v>0.81799999999999995</v>
      </c>
      <c r="H268" s="34"/>
    </row>
    <row r="269" spans="2:8" s="1" customFormat="1" ht="16.899999999999999" customHeight="1" x14ac:dyDescent="0.2">
      <c r="B269" s="34"/>
      <c r="C269" s="209" t="s">
        <v>43</v>
      </c>
      <c r="D269" s="209" t="s">
        <v>5527</v>
      </c>
      <c r="E269" s="18" t="s">
        <v>43</v>
      </c>
      <c r="F269" s="210">
        <v>0.46400000000000002</v>
      </c>
      <c r="H269" s="34"/>
    </row>
    <row r="270" spans="2:8" s="1" customFormat="1" ht="16.899999999999999" customHeight="1" x14ac:dyDescent="0.2">
      <c r="B270" s="34"/>
      <c r="C270" s="209" t="s">
        <v>43</v>
      </c>
      <c r="D270" s="209" t="s">
        <v>5528</v>
      </c>
      <c r="E270" s="18" t="s">
        <v>43</v>
      </c>
      <c r="F270" s="210">
        <v>99</v>
      </c>
      <c r="H270" s="34"/>
    </row>
    <row r="271" spans="2:8" s="1" customFormat="1" ht="16.899999999999999" customHeight="1" x14ac:dyDescent="0.2">
      <c r="B271" s="34"/>
      <c r="C271" s="209" t="s">
        <v>43</v>
      </c>
      <c r="D271" s="209" t="s">
        <v>5529</v>
      </c>
      <c r="E271" s="18" t="s">
        <v>43</v>
      </c>
      <c r="F271" s="210">
        <v>26.4</v>
      </c>
      <c r="H271" s="34"/>
    </row>
    <row r="272" spans="2:8" s="1" customFormat="1" ht="16.899999999999999" customHeight="1" x14ac:dyDescent="0.2">
      <c r="B272" s="34"/>
      <c r="C272" s="209" t="s">
        <v>43</v>
      </c>
      <c r="D272" s="209" t="s">
        <v>5530</v>
      </c>
      <c r="E272" s="18" t="s">
        <v>43</v>
      </c>
      <c r="F272" s="210">
        <v>14.1</v>
      </c>
      <c r="H272" s="34"/>
    </row>
    <row r="273" spans="2:8" s="1" customFormat="1" ht="16.899999999999999" customHeight="1" x14ac:dyDescent="0.2">
      <c r="B273" s="34"/>
      <c r="C273" s="209" t="s">
        <v>43</v>
      </c>
      <c r="D273" s="209" t="s">
        <v>5531</v>
      </c>
      <c r="E273" s="18" t="s">
        <v>43</v>
      </c>
      <c r="F273" s="210">
        <v>11.35</v>
      </c>
      <c r="H273" s="34"/>
    </row>
    <row r="274" spans="2:8" s="1" customFormat="1" ht="16.899999999999999" customHeight="1" x14ac:dyDescent="0.2">
      <c r="B274" s="34"/>
      <c r="C274" s="209" t="s">
        <v>43</v>
      </c>
      <c r="D274" s="209" t="s">
        <v>5532</v>
      </c>
      <c r="E274" s="18" t="s">
        <v>43</v>
      </c>
      <c r="F274" s="210">
        <v>21.95</v>
      </c>
      <c r="H274" s="34"/>
    </row>
    <row r="275" spans="2:8" s="1" customFormat="1" ht="16.899999999999999" customHeight="1" x14ac:dyDescent="0.2">
      <c r="B275" s="34"/>
      <c r="C275" s="209" t="s">
        <v>43</v>
      </c>
      <c r="D275" s="209" t="s">
        <v>5533</v>
      </c>
      <c r="E275" s="18" t="s">
        <v>43</v>
      </c>
      <c r="F275" s="210">
        <v>14.752000000000001</v>
      </c>
      <c r="H275" s="34"/>
    </row>
    <row r="276" spans="2:8" s="1" customFormat="1" ht="16.899999999999999" customHeight="1" x14ac:dyDescent="0.2">
      <c r="B276" s="34"/>
      <c r="C276" s="209" t="s">
        <v>43</v>
      </c>
      <c r="D276" s="209" t="s">
        <v>5534</v>
      </c>
      <c r="E276" s="18" t="s">
        <v>43</v>
      </c>
      <c r="F276" s="210">
        <v>47.585999999999999</v>
      </c>
      <c r="H276" s="34"/>
    </row>
    <row r="277" spans="2:8" s="1" customFormat="1" ht="16.899999999999999" customHeight="1" x14ac:dyDescent="0.2">
      <c r="B277" s="34"/>
      <c r="C277" s="209" t="s">
        <v>43</v>
      </c>
      <c r="D277" s="209" t="s">
        <v>5535</v>
      </c>
      <c r="E277" s="18" t="s">
        <v>43</v>
      </c>
      <c r="F277" s="210">
        <v>9.1519999999999992</v>
      </c>
      <c r="H277" s="34"/>
    </row>
    <row r="278" spans="2:8" s="1" customFormat="1" ht="16.899999999999999" customHeight="1" x14ac:dyDescent="0.2">
      <c r="B278" s="34"/>
      <c r="C278" s="209" t="s">
        <v>43</v>
      </c>
      <c r="D278" s="209" t="s">
        <v>5536</v>
      </c>
      <c r="E278" s="18" t="s">
        <v>43</v>
      </c>
      <c r="F278" s="210">
        <v>76.86</v>
      </c>
      <c r="H278" s="34"/>
    </row>
    <row r="279" spans="2:8" s="1" customFormat="1" ht="16.899999999999999" customHeight="1" x14ac:dyDescent="0.2">
      <c r="B279" s="34"/>
      <c r="C279" s="209" t="s">
        <v>43</v>
      </c>
      <c r="D279" s="209" t="s">
        <v>5537</v>
      </c>
      <c r="E279" s="18" t="s">
        <v>43</v>
      </c>
      <c r="F279" s="210">
        <v>3.68</v>
      </c>
      <c r="H279" s="34"/>
    </row>
    <row r="280" spans="2:8" s="1" customFormat="1" ht="16.899999999999999" customHeight="1" x14ac:dyDescent="0.2">
      <c r="B280" s="34"/>
      <c r="C280" s="209" t="s">
        <v>43</v>
      </c>
      <c r="D280" s="209" t="s">
        <v>5538</v>
      </c>
      <c r="E280" s="18" t="s">
        <v>43</v>
      </c>
      <c r="F280" s="210">
        <v>22.44</v>
      </c>
      <c r="H280" s="34"/>
    </row>
    <row r="281" spans="2:8" s="1" customFormat="1" ht="16.899999999999999" customHeight="1" x14ac:dyDescent="0.2">
      <c r="B281" s="34"/>
      <c r="C281" s="209" t="s">
        <v>5398</v>
      </c>
      <c r="D281" s="209" t="s">
        <v>1095</v>
      </c>
      <c r="E281" s="18" t="s">
        <v>43</v>
      </c>
      <c r="F281" s="210">
        <v>399.88</v>
      </c>
      <c r="H281" s="34"/>
    </row>
    <row r="282" spans="2:8" s="1" customFormat="1" ht="16.899999999999999" customHeight="1" x14ac:dyDescent="0.2">
      <c r="B282" s="34"/>
      <c r="C282" s="211" t="s">
        <v>10690</v>
      </c>
      <c r="H282" s="34"/>
    </row>
    <row r="283" spans="2:8" s="1" customFormat="1" ht="16.899999999999999" customHeight="1" x14ac:dyDescent="0.2">
      <c r="B283" s="34"/>
      <c r="C283" s="209" t="s">
        <v>1934</v>
      </c>
      <c r="D283" s="209" t="s">
        <v>10759</v>
      </c>
      <c r="E283" s="18" t="s">
        <v>316</v>
      </c>
      <c r="F283" s="210">
        <v>361.59500000000003</v>
      </c>
      <c r="H283" s="34"/>
    </row>
    <row r="284" spans="2:8" s="1" customFormat="1" ht="16.899999999999999" customHeight="1" x14ac:dyDescent="0.2">
      <c r="B284" s="34"/>
      <c r="C284" s="209" t="s">
        <v>1802</v>
      </c>
      <c r="D284" s="209" t="s">
        <v>1926</v>
      </c>
      <c r="E284" s="18" t="s">
        <v>316</v>
      </c>
      <c r="F284" s="210">
        <v>1724.2809999999999</v>
      </c>
      <c r="H284" s="34"/>
    </row>
    <row r="285" spans="2:8" s="1" customFormat="1" ht="16.899999999999999" customHeight="1" x14ac:dyDescent="0.2">
      <c r="B285" s="34"/>
      <c r="C285" s="205" t="s">
        <v>1724</v>
      </c>
      <c r="D285" s="206" t="s">
        <v>1725</v>
      </c>
      <c r="E285" s="207" t="s">
        <v>316</v>
      </c>
      <c r="F285" s="208">
        <v>114.63500000000001</v>
      </c>
      <c r="H285" s="34"/>
    </row>
    <row r="286" spans="2:8" s="1" customFormat="1" ht="16.899999999999999" customHeight="1" x14ac:dyDescent="0.2">
      <c r="B286" s="34"/>
      <c r="C286" s="209" t="s">
        <v>43</v>
      </c>
      <c r="D286" s="209" t="s">
        <v>5429</v>
      </c>
      <c r="E286" s="18" t="s">
        <v>43</v>
      </c>
      <c r="F286" s="210">
        <v>0</v>
      </c>
      <c r="H286" s="34"/>
    </row>
    <row r="287" spans="2:8" s="1" customFormat="1" ht="16.899999999999999" customHeight="1" x14ac:dyDescent="0.2">
      <c r="B287" s="34"/>
      <c r="C287" s="209" t="s">
        <v>43</v>
      </c>
      <c r="D287" s="209" t="s">
        <v>5637</v>
      </c>
      <c r="E287" s="18" t="s">
        <v>43</v>
      </c>
      <c r="F287" s="210">
        <v>2.2349999999999999</v>
      </c>
      <c r="H287" s="34"/>
    </row>
    <row r="288" spans="2:8" s="1" customFormat="1" ht="16.899999999999999" customHeight="1" x14ac:dyDescent="0.2">
      <c r="B288" s="34"/>
      <c r="C288" s="209" t="s">
        <v>43</v>
      </c>
      <c r="D288" s="209" t="s">
        <v>5638</v>
      </c>
      <c r="E288" s="18" t="s">
        <v>43</v>
      </c>
      <c r="F288" s="210">
        <v>1.83</v>
      </c>
      <c r="H288" s="34"/>
    </row>
    <row r="289" spans="2:8" s="1" customFormat="1" ht="16.899999999999999" customHeight="1" x14ac:dyDescent="0.2">
      <c r="B289" s="34"/>
      <c r="C289" s="209" t="s">
        <v>43</v>
      </c>
      <c r="D289" s="209" t="s">
        <v>5639</v>
      </c>
      <c r="E289" s="18" t="s">
        <v>43</v>
      </c>
      <c r="F289" s="210">
        <v>11.118</v>
      </c>
      <c r="H289" s="34"/>
    </row>
    <row r="290" spans="2:8" s="1" customFormat="1" ht="16.899999999999999" customHeight="1" x14ac:dyDescent="0.2">
      <c r="B290" s="34"/>
      <c r="C290" s="209" t="s">
        <v>43</v>
      </c>
      <c r="D290" s="209" t="s">
        <v>5640</v>
      </c>
      <c r="E290" s="18" t="s">
        <v>43</v>
      </c>
      <c r="F290" s="210">
        <v>0.372</v>
      </c>
      <c r="H290" s="34"/>
    </row>
    <row r="291" spans="2:8" s="1" customFormat="1" ht="16.899999999999999" customHeight="1" x14ac:dyDescent="0.2">
      <c r="B291" s="34"/>
      <c r="C291" s="209" t="s">
        <v>43</v>
      </c>
      <c r="D291" s="209" t="s">
        <v>5641</v>
      </c>
      <c r="E291" s="18" t="s">
        <v>43</v>
      </c>
      <c r="F291" s="210">
        <v>0.17399999999999999</v>
      </c>
      <c r="H291" s="34"/>
    </row>
    <row r="292" spans="2:8" s="1" customFormat="1" ht="16.899999999999999" customHeight="1" x14ac:dyDescent="0.2">
      <c r="B292" s="34"/>
      <c r="C292" s="209" t="s">
        <v>43</v>
      </c>
      <c r="D292" s="209" t="s">
        <v>5642</v>
      </c>
      <c r="E292" s="18" t="s">
        <v>43</v>
      </c>
      <c r="F292" s="210">
        <v>29.7</v>
      </c>
      <c r="H292" s="34"/>
    </row>
    <row r="293" spans="2:8" s="1" customFormat="1" ht="16.899999999999999" customHeight="1" x14ac:dyDescent="0.2">
      <c r="B293" s="34"/>
      <c r="C293" s="209" t="s">
        <v>43</v>
      </c>
      <c r="D293" s="209" t="s">
        <v>5643</v>
      </c>
      <c r="E293" s="18" t="s">
        <v>43</v>
      </c>
      <c r="F293" s="210">
        <v>7.92</v>
      </c>
      <c r="H293" s="34"/>
    </row>
    <row r="294" spans="2:8" s="1" customFormat="1" ht="16.899999999999999" customHeight="1" x14ac:dyDescent="0.2">
      <c r="B294" s="34"/>
      <c r="C294" s="209" t="s">
        <v>43</v>
      </c>
      <c r="D294" s="209" t="s">
        <v>5644</v>
      </c>
      <c r="E294" s="18" t="s">
        <v>43</v>
      </c>
      <c r="F294" s="210">
        <v>4.2300000000000004</v>
      </c>
      <c r="H294" s="34"/>
    </row>
    <row r="295" spans="2:8" s="1" customFormat="1" ht="16.899999999999999" customHeight="1" x14ac:dyDescent="0.2">
      <c r="B295" s="34"/>
      <c r="C295" s="209" t="s">
        <v>43</v>
      </c>
      <c r="D295" s="209" t="s">
        <v>5645</v>
      </c>
      <c r="E295" s="18" t="s">
        <v>43</v>
      </c>
      <c r="F295" s="210">
        <v>3.4049999999999998</v>
      </c>
      <c r="H295" s="34"/>
    </row>
    <row r="296" spans="2:8" s="1" customFormat="1" ht="16.899999999999999" customHeight="1" x14ac:dyDescent="0.2">
      <c r="B296" s="34"/>
      <c r="C296" s="209" t="s">
        <v>43</v>
      </c>
      <c r="D296" s="209" t="s">
        <v>5646</v>
      </c>
      <c r="E296" s="18" t="s">
        <v>43</v>
      </c>
      <c r="F296" s="210">
        <v>6.585</v>
      </c>
      <c r="H296" s="34"/>
    </row>
    <row r="297" spans="2:8" s="1" customFormat="1" ht="16.899999999999999" customHeight="1" x14ac:dyDescent="0.2">
      <c r="B297" s="34"/>
      <c r="C297" s="209" t="s">
        <v>43</v>
      </c>
      <c r="D297" s="209" t="s">
        <v>5647</v>
      </c>
      <c r="E297" s="18" t="s">
        <v>43</v>
      </c>
      <c r="F297" s="210">
        <v>5.532</v>
      </c>
      <c r="H297" s="34"/>
    </row>
    <row r="298" spans="2:8" s="1" customFormat="1" ht="16.899999999999999" customHeight="1" x14ac:dyDescent="0.2">
      <c r="B298" s="34"/>
      <c r="C298" s="209" t="s">
        <v>43</v>
      </c>
      <c r="D298" s="209" t="s">
        <v>5648</v>
      </c>
      <c r="E298" s="18" t="s">
        <v>43</v>
      </c>
      <c r="F298" s="210">
        <v>11.897</v>
      </c>
      <c r="H298" s="34"/>
    </row>
    <row r="299" spans="2:8" s="1" customFormat="1" ht="16.899999999999999" customHeight="1" x14ac:dyDescent="0.2">
      <c r="B299" s="34"/>
      <c r="C299" s="209" t="s">
        <v>43</v>
      </c>
      <c r="D299" s="209" t="s">
        <v>5649</v>
      </c>
      <c r="E299" s="18" t="s">
        <v>43</v>
      </c>
      <c r="F299" s="210">
        <v>3.4319999999999999</v>
      </c>
      <c r="H299" s="34"/>
    </row>
    <row r="300" spans="2:8" s="1" customFormat="1" ht="16.899999999999999" customHeight="1" x14ac:dyDescent="0.2">
      <c r="B300" s="34"/>
      <c r="C300" s="209" t="s">
        <v>43</v>
      </c>
      <c r="D300" s="209" t="s">
        <v>5650</v>
      </c>
      <c r="E300" s="18" t="s">
        <v>43</v>
      </c>
      <c r="F300" s="210">
        <v>19.215</v>
      </c>
      <c r="H300" s="34"/>
    </row>
    <row r="301" spans="2:8" s="1" customFormat="1" ht="16.899999999999999" customHeight="1" x14ac:dyDescent="0.2">
      <c r="B301" s="34"/>
      <c r="C301" s="209" t="s">
        <v>43</v>
      </c>
      <c r="D301" s="209" t="s">
        <v>5651</v>
      </c>
      <c r="E301" s="18" t="s">
        <v>43</v>
      </c>
      <c r="F301" s="210">
        <v>1.38</v>
      </c>
      <c r="H301" s="34"/>
    </row>
    <row r="302" spans="2:8" s="1" customFormat="1" ht="16.899999999999999" customHeight="1" x14ac:dyDescent="0.2">
      <c r="B302" s="34"/>
      <c r="C302" s="209" t="s">
        <v>43</v>
      </c>
      <c r="D302" s="209" t="s">
        <v>5652</v>
      </c>
      <c r="E302" s="18" t="s">
        <v>43</v>
      </c>
      <c r="F302" s="210">
        <v>5.61</v>
      </c>
      <c r="H302" s="34"/>
    </row>
    <row r="303" spans="2:8" s="1" customFormat="1" ht="16.899999999999999" customHeight="1" x14ac:dyDescent="0.2">
      <c r="B303" s="34"/>
      <c r="C303" s="209" t="s">
        <v>1724</v>
      </c>
      <c r="D303" s="209" t="s">
        <v>331</v>
      </c>
      <c r="E303" s="18" t="s">
        <v>43</v>
      </c>
      <c r="F303" s="210">
        <v>114.63500000000001</v>
      </c>
      <c r="H303" s="34"/>
    </row>
    <row r="304" spans="2:8" s="1" customFormat="1" ht="16.899999999999999" customHeight="1" x14ac:dyDescent="0.2">
      <c r="B304" s="34"/>
      <c r="C304" s="211" t="s">
        <v>10690</v>
      </c>
      <c r="H304" s="34"/>
    </row>
    <row r="305" spans="2:8" s="1" customFormat="1" ht="16.899999999999999" customHeight="1" x14ac:dyDescent="0.2">
      <c r="B305" s="34"/>
      <c r="C305" s="209" t="s">
        <v>1943</v>
      </c>
      <c r="D305" s="209" t="s">
        <v>10760</v>
      </c>
      <c r="E305" s="18" t="s">
        <v>316</v>
      </c>
      <c r="F305" s="210">
        <v>114.63500000000001</v>
      </c>
      <c r="H305" s="34"/>
    </row>
    <row r="306" spans="2:8" s="1" customFormat="1" ht="16.899999999999999" customHeight="1" x14ac:dyDescent="0.2">
      <c r="B306" s="34"/>
      <c r="C306" s="209" t="s">
        <v>1802</v>
      </c>
      <c r="D306" s="209" t="s">
        <v>1926</v>
      </c>
      <c r="E306" s="18" t="s">
        <v>316</v>
      </c>
      <c r="F306" s="210">
        <v>1724.2809999999999</v>
      </c>
      <c r="H306" s="34"/>
    </row>
    <row r="307" spans="2:8" s="1" customFormat="1" ht="16.899999999999999" customHeight="1" x14ac:dyDescent="0.2">
      <c r="B307" s="34"/>
      <c r="C307" s="205" t="s">
        <v>5401</v>
      </c>
      <c r="D307" s="206" t="s">
        <v>5402</v>
      </c>
      <c r="E307" s="207" t="s">
        <v>316</v>
      </c>
      <c r="F307" s="208">
        <v>38.284999999999997</v>
      </c>
      <c r="H307" s="34"/>
    </row>
    <row r="308" spans="2:8" s="1" customFormat="1" ht="16.899999999999999" customHeight="1" x14ac:dyDescent="0.2">
      <c r="B308" s="34"/>
      <c r="C308" s="209" t="s">
        <v>43</v>
      </c>
      <c r="D308" s="209" t="s">
        <v>5539</v>
      </c>
      <c r="E308" s="18" t="s">
        <v>43</v>
      </c>
      <c r="F308" s="210">
        <v>0</v>
      </c>
      <c r="H308" s="34"/>
    </row>
    <row r="309" spans="2:8" s="1" customFormat="1" ht="16.899999999999999" customHeight="1" x14ac:dyDescent="0.2">
      <c r="B309" s="34"/>
      <c r="C309" s="209" t="s">
        <v>43</v>
      </c>
      <c r="D309" s="209" t="s">
        <v>5540</v>
      </c>
      <c r="E309" s="18" t="s">
        <v>43</v>
      </c>
      <c r="F309" s="210">
        <v>2.9260000000000002</v>
      </c>
      <c r="H309" s="34"/>
    </row>
    <row r="310" spans="2:8" s="1" customFormat="1" ht="16.899999999999999" customHeight="1" x14ac:dyDescent="0.2">
      <c r="B310" s="34"/>
      <c r="C310" s="209" t="s">
        <v>43</v>
      </c>
      <c r="D310" s="209" t="s">
        <v>5541</v>
      </c>
      <c r="E310" s="18" t="s">
        <v>43</v>
      </c>
      <c r="F310" s="210">
        <v>2.395</v>
      </c>
      <c r="H310" s="34"/>
    </row>
    <row r="311" spans="2:8" s="1" customFormat="1" ht="16.899999999999999" customHeight="1" x14ac:dyDescent="0.2">
      <c r="B311" s="34"/>
      <c r="C311" s="209" t="s">
        <v>43</v>
      </c>
      <c r="D311" s="209" t="s">
        <v>5542</v>
      </c>
      <c r="E311" s="18" t="s">
        <v>43</v>
      </c>
      <c r="F311" s="210">
        <v>0.93100000000000005</v>
      </c>
      <c r="H311" s="34"/>
    </row>
    <row r="312" spans="2:8" s="1" customFormat="1" ht="16.899999999999999" customHeight="1" x14ac:dyDescent="0.2">
      <c r="B312" s="34"/>
      <c r="C312" s="209" t="s">
        <v>43</v>
      </c>
      <c r="D312" s="209" t="s">
        <v>5543</v>
      </c>
      <c r="E312" s="18" t="s">
        <v>43</v>
      </c>
      <c r="F312" s="210">
        <v>8.0000000000000002E-3</v>
      </c>
      <c r="H312" s="34"/>
    </row>
    <row r="313" spans="2:8" s="1" customFormat="1" ht="16.899999999999999" customHeight="1" x14ac:dyDescent="0.2">
      <c r="B313" s="34"/>
      <c r="C313" s="209" t="s">
        <v>43</v>
      </c>
      <c r="D313" s="209" t="s">
        <v>5544</v>
      </c>
      <c r="E313" s="18" t="s">
        <v>43</v>
      </c>
      <c r="F313" s="210">
        <v>1.4999999999999999E-2</v>
      </c>
      <c r="H313" s="34"/>
    </row>
    <row r="314" spans="2:8" s="1" customFormat="1" ht="16.899999999999999" customHeight="1" x14ac:dyDescent="0.2">
      <c r="B314" s="34"/>
      <c r="C314" s="209" t="s">
        <v>43</v>
      </c>
      <c r="D314" s="209" t="s">
        <v>5545</v>
      </c>
      <c r="E314" s="18" t="s">
        <v>43</v>
      </c>
      <c r="F314" s="210">
        <v>0.16600000000000001</v>
      </c>
      <c r="H314" s="34"/>
    </row>
    <row r="315" spans="2:8" s="1" customFormat="1" ht="16.899999999999999" customHeight="1" x14ac:dyDescent="0.2">
      <c r="B315" s="34"/>
      <c r="C315" s="209" t="s">
        <v>43</v>
      </c>
      <c r="D315" s="209" t="s">
        <v>5546</v>
      </c>
      <c r="E315" s="18" t="s">
        <v>43</v>
      </c>
      <c r="F315" s="210">
        <v>4.9669999999999996</v>
      </c>
      <c r="H315" s="34"/>
    </row>
    <row r="316" spans="2:8" s="1" customFormat="1" ht="16.899999999999999" customHeight="1" x14ac:dyDescent="0.2">
      <c r="B316" s="34"/>
      <c r="C316" s="209" t="s">
        <v>43</v>
      </c>
      <c r="D316" s="209" t="s">
        <v>5547</v>
      </c>
      <c r="E316" s="18" t="s">
        <v>43</v>
      </c>
      <c r="F316" s="210">
        <v>1.659</v>
      </c>
      <c r="H316" s="34"/>
    </row>
    <row r="317" spans="2:8" s="1" customFormat="1" ht="16.899999999999999" customHeight="1" x14ac:dyDescent="0.2">
      <c r="B317" s="34"/>
      <c r="C317" s="209" t="s">
        <v>43</v>
      </c>
      <c r="D317" s="209" t="s">
        <v>5548</v>
      </c>
      <c r="E317" s="18" t="s">
        <v>43</v>
      </c>
      <c r="F317" s="210">
        <v>0.71799999999999997</v>
      </c>
      <c r="H317" s="34"/>
    </row>
    <row r="318" spans="2:8" s="1" customFormat="1" ht="16.899999999999999" customHeight="1" x14ac:dyDescent="0.2">
      <c r="B318" s="34"/>
      <c r="C318" s="209" t="s">
        <v>43</v>
      </c>
      <c r="D318" s="209" t="s">
        <v>5549</v>
      </c>
      <c r="E318" s="18" t="s">
        <v>43</v>
      </c>
      <c r="F318" s="210">
        <v>0.71299999999999997</v>
      </c>
      <c r="H318" s="34"/>
    </row>
    <row r="319" spans="2:8" s="1" customFormat="1" ht="16.899999999999999" customHeight="1" x14ac:dyDescent="0.2">
      <c r="B319" s="34"/>
      <c r="C319" s="209" t="s">
        <v>43</v>
      </c>
      <c r="D319" s="209" t="s">
        <v>5550</v>
      </c>
      <c r="E319" s="18" t="s">
        <v>43</v>
      </c>
      <c r="F319" s="210">
        <v>1.379</v>
      </c>
      <c r="H319" s="34"/>
    </row>
    <row r="320" spans="2:8" s="1" customFormat="1" ht="16.899999999999999" customHeight="1" x14ac:dyDescent="0.2">
      <c r="B320" s="34"/>
      <c r="C320" s="209" t="s">
        <v>43</v>
      </c>
      <c r="D320" s="209" t="s">
        <v>5551</v>
      </c>
      <c r="E320" s="18" t="s">
        <v>43</v>
      </c>
      <c r="F320" s="210">
        <v>0.46300000000000002</v>
      </c>
      <c r="H320" s="34"/>
    </row>
    <row r="321" spans="2:8" s="1" customFormat="1" ht="16.899999999999999" customHeight="1" x14ac:dyDescent="0.2">
      <c r="B321" s="34"/>
      <c r="C321" s="209" t="s">
        <v>43</v>
      </c>
      <c r="D321" s="209" t="s">
        <v>5552</v>
      </c>
      <c r="E321" s="18" t="s">
        <v>43</v>
      </c>
      <c r="F321" s="210">
        <v>0.28899999999999998</v>
      </c>
      <c r="H321" s="34"/>
    </row>
    <row r="322" spans="2:8" s="1" customFormat="1" ht="16.899999999999999" customHeight="1" x14ac:dyDescent="0.2">
      <c r="B322" s="34"/>
      <c r="C322" s="209" t="s">
        <v>43</v>
      </c>
      <c r="D322" s="209" t="s">
        <v>5553</v>
      </c>
      <c r="E322" s="18" t="s">
        <v>43</v>
      </c>
      <c r="F322" s="210">
        <v>5.6059999999999999</v>
      </c>
      <c r="H322" s="34"/>
    </row>
    <row r="323" spans="2:8" s="1" customFormat="1" ht="16.899999999999999" customHeight="1" x14ac:dyDescent="0.2">
      <c r="B323" s="34"/>
      <c r="C323" s="209" t="s">
        <v>43</v>
      </c>
      <c r="D323" s="209" t="s">
        <v>5554</v>
      </c>
      <c r="E323" s="18" t="s">
        <v>43</v>
      </c>
      <c r="F323" s="210">
        <v>0.28799999999999998</v>
      </c>
      <c r="H323" s="34"/>
    </row>
    <row r="324" spans="2:8" s="1" customFormat="1" ht="16.899999999999999" customHeight="1" x14ac:dyDescent="0.2">
      <c r="B324" s="34"/>
      <c r="C324" s="209" t="s">
        <v>43</v>
      </c>
      <c r="D324" s="209" t="s">
        <v>5555</v>
      </c>
      <c r="E324" s="18" t="s">
        <v>43</v>
      </c>
      <c r="F324" s="210">
        <v>9.0549999999999997</v>
      </c>
      <c r="H324" s="34"/>
    </row>
    <row r="325" spans="2:8" s="1" customFormat="1" ht="16.899999999999999" customHeight="1" x14ac:dyDescent="0.2">
      <c r="B325" s="34"/>
      <c r="C325" s="209" t="s">
        <v>43</v>
      </c>
      <c r="D325" s="209" t="s">
        <v>5556</v>
      </c>
      <c r="E325" s="18" t="s">
        <v>43</v>
      </c>
      <c r="F325" s="210">
        <v>4.0179999999999998</v>
      </c>
      <c r="H325" s="34"/>
    </row>
    <row r="326" spans="2:8" s="1" customFormat="1" ht="16.899999999999999" customHeight="1" x14ac:dyDescent="0.2">
      <c r="B326" s="34"/>
      <c r="C326" s="209" t="s">
        <v>43</v>
      </c>
      <c r="D326" s="209" t="s">
        <v>5557</v>
      </c>
      <c r="E326" s="18" t="s">
        <v>43</v>
      </c>
      <c r="F326" s="210">
        <v>4.4999999999999998E-2</v>
      </c>
      <c r="H326" s="34"/>
    </row>
    <row r="327" spans="2:8" s="1" customFormat="1" ht="16.899999999999999" customHeight="1" x14ac:dyDescent="0.2">
      <c r="B327" s="34"/>
      <c r="C327" s="209" t="s">
        <v>43</v>
      </c>
      <c r="D327" s="209" t="s">
        <v>5558</v>
      </c>
      <c r="E327" s="18" t="s">
        <v>43</v>
      </c>
      <c r="F327" s="210">
        <v>2.6440000000000001</v>
      </c>
      <c r="H327" s="34"/>
    </row>
    <row r="328" spans="2:8" s="1" customFormat="1" ht="16.899999999999999" customHeight="1" x14ac:dyDescent="0.2">
      <c r="B328" s="34"/>
      <c r="C328" s="209" t="s">
        <v>5401</v>
      </c>
      <c r="D328" s="209" t="s">
        <v>1095</v>
      </c>
      <c r="E328" s="18" t="s">
        <v>43</v>
      </c>
      <c r="F328" s="210">
        <v>38.284999999999997</v>
      </c>
      <c r="H328" s="34"/>
    </row>
    <row r="329" spans="2:8" s="1" customFormat="1" ht="16.899999999999999" customHeight="1" x14ac:dyDescent="0.2">
      <c r="B329" s="34"/>
      <c r="C329" s="211" t="s">
        <v>10690</v>
      </c>
      <c r="H329" s="34"/>
    </row>
    <row r="330" spans="2:8" s="1" customFormat="1" ht="16.899999999999999" customHeight="1" x14ac:dyDescent="0.2">
      <c r="B330" s="34"/>
      <c r="C330" s="209" t="s">
        <v>1934</v>
      </c>
      <c r="D330" s="209" t="s">
        <v>10759</v>
      </c>
      <c r="E330" s="18" t="s">
        <v>316</v>
      </c>
      <c r="F330" s="210">
        <v>361.59500000000003</v>
      </c>
      <c r="H330" s="34"/>
    </row>
    <row r="331" spans="2:8" s="1" customFormat="1" ht="16.899999999999999" customHeight="1" x14ac:dyDescent="0.2">
      <c r="B331" s="34"/>
      <c r="C331" s="205" t="s">
        <v>5396</v>
      </c>
      <c r="D331" s="206" t="s">
        <v>1731</v>
      </c>
      <c r="E331" s="207" t="s">
        <v>316</v>
      </c>
      <c r="F331" s="208">
        <v>2119.27</v>
      </c>
      <c r="H331" s="34"/>
    </row>
    <row r="332" spans="2:8" s="1" customFormat="1" ht="16.899999999999999" customHeight="1" x14ac:dyDescent="0.2">
      <c r="B332" s="34"/>
      <c r="C332" s="209" t="s">
        <v>43</v>
      </c>
      <c r="D332" s="209" t="s">
        <v>5429</v>
      </c>
      <c r="E332" s="18" t="s">
        <v>43</v>
      </c>
      <c r="F332" s="210">
        <v>0</v>
      </c>
      <c r="H332" s="34"/>
    </row>
    <row r="333" spans="2:8" s="1" customFormat="1" ht="16.899999999999999" customHeight="1" x14ac:dyDescent="0.2">
      <c r="B333" s="34"/>
      <c r="C333" s="209" t="s">
        <v>43</v>
      </c>
      <c r="D333" s="209" t="s">
        <v>5430</v>
      </c>
      <c r="E333" s="18" t="s">
        <v>43</v>
      </c>
      <c r="F333" s="210">
        <v>190.2</v>
      </c>
      <c r="H333" s="34"/>
    </row>
    <row r="334" spans="2:8" s="1" customFormat="1" ht="16.899999999999999" customHeight="1" x14ac:dyDescent="0.2">
      <c r="B334" s="34"/>
      <c r="C334" s="209" t="s">
        <v>43</v>
      </c>
      <c r="D334" s="209" t="s">
        <v>5431</v>
      </c>
      <c r="E334" s="18" t="s">
        <v>43</v>
      </c>
      <c r="F334" s="210">
        <v>33.200000000000003</v>
      </c>
      <c r="H334" s="34"/>
    </row>
    <row r="335" spans="2:8" s="1" customFormat="1" ht="16.899999999999999" customHeight="1" x14ac:dyDescent="0.2">
      <c r="B335" s="34"/>
      <c r="C335" s="209" t="s">
        <v>43</v>
      </c>
      <c r="D335" s="209" t="s">
        <v>5432</v>
      </c>
      <c r="E335" s="18" t="s">
        <v>43</v>
      </c>
      <c r="F335" s="210">
        <v>56.95</v>
      </c>
      <c r="H335" s="34"/>
    </row>
    <row r="336" spans="2:8" s="1" customFormat="1" ht="16.899999999999999" customHeight="1" x14ac:dyDescent="0.2">
      <c r="B336" s="34"/>
      <c r="C336" s="209" t="s">
        <v>43</v>
      </c>
      <c r="D336" s="209" t="s">
        <v>5433</v>
      </c>
      <c r="E336" s="18" t="s">
        <v>43</v>
      </c>
      <c r="F336" s="210">
        <v>7.3</v>
      </c>
      <c r="H336" s="34"/>
    </row>
    <row r="337" spans="2:8" s="1" customFormat="1" ht="16.899999999999999" customHeight="1" x14ac:dyDescent="0.2">
      <c r="B337" s="34"/>
      <c r="C337" s="209" t="s">
        <v>43</v>
      </c>
      <c r="D337" s="209" t="s">
        <v>5434</v>
      </c>
      <c r="E337" s="18" t="s">
        <v>43</v>
      </c>
      <c r="F337" s="210">
        <v>5.4</v>
      </c>
      <c r="H337" s="34"/>
    </row>
    <row r="338" spans="2:8" s="1" customFormat="1" ht="16.899999999999999" customHeight="1" x14ac:dyDescent="0.2">
      <c r="B338" s="34"/>
      <c r="C338" s="209" t="s">
        <v>43</v>
      </c>
      <c r="D338" s="209" t="s">
        <v>5435</v>
      </c>
      <c r="E338" s="18" t="s">
        <v>43</v>
      </c>
      <c r="F338" s="210">
        <v>570.04999999999995</v>
      </c>
      <c r="H338" s="34"/>
    </row>
    <row r="339" spans="2:8" s="1" customFormat="1" ht="16.899999999999999" customHeight="1" x14ac:dyDescent="0.2">
      <c r="B339" s="34"/>
      <c r="C339" s="209" t="s">
        <v>43</v>
      </c>
      <c r="D339" s="209" t="s">
        <v>5436</v>
      </c>
      <c r="E339" s="18" t="s">
        <v>43</v>
      </c>
      <c r="F339" s="210">
        <v>13.52</v>
      </c>
      <c r="H339" s="34"/>
    </row>
    <row r="340" spans="2:8" s="1" customFormat="1" ht="16.899999999999999" customHeight="1" x14ac:dyDescent="0.2">
      <c r="B340" s="34"/>
      <c r="C340" s="209" t="s">
        <v>43</v>
      </c>
      <c r="D340" s="209" t="s">
        <v>5437</v>
      </c>
      <c r="E340" s="18" t="s">
        <v>43</v>
      </c>
      <c r="F340" s="210">
        <v>96.45</v>
      </c>
      <c r="H340" s="34"/>
    </row>
    <row r="341" spans="2:8" s="1" customFormat="1" ht="16.899999999999999" customHeight="1" x14ac:dyDescent="0.2">
      <c r="B341" s="34"/>
      <c r="C341" s="209" t="s">
        <v>43</v>
      </c>
      <c r="D341" s="209" t="s">
        <v>5438</v>
      </c>
      <c r="E341" s="18" t="s">
        <v>43</v>
      </c>
      <c r="F341" s="210">
        <v>69.2</v>
      </c>
      <c r="H341" s="34"/>
    </row>
    <row r="342" spans="2:8" s="1" customFormat="1" ht="16.899999999999999" customHeight="1" x14ac:dyDescent="0.2">
      <c r="B342" s="34"/>
      <c r="C342" s="209" t="s">
        <v>43</v>
      </c>
      <c r="D342" s="209" t="s">
        <v>5439</v>
      </c>
      <c r="E342" s="18" t="s">
        <v>43</v>
      </c>
      <c r="F342" s="210">
        <v>39.200000000000003</v>
      </c>
      <c r="H342" s="34"/>
    </row>
    <row r="343" spans="2:8" s="1" customFormat="1" ht="16.899999999999999" customHeight="1" x14ac:dyDescent="0.2">
      <c r="B343" s="34"/>
      <c r="C343" s="209" t="s">
        <v>43</v>
      </c>
      <c r="D343" s="209" t="s">
        <v>5440</v>
      </c>
      <c r="E343" s="18" t="s">
        <v>43</v>
      </c>
      <c r="F343" s="210">
        <v>33.6</v>
      </c>
      <c r="H343" s="34"/>
    </row>
    <row r="344" spans="2:8" s="1" customFormat="1" ht="16.899999999999999" customHeight="1" x14ac:dyDescent="0.2">
      <c r="B344" s="34"/>
      <c r="C344" s="209" t="s">
        <v>43</v>
      </c>
      <c r="D344" s="209" t="s">
        <v>5441</v>
      </c>
      <c r="E344" s="18" t="s">
        <v>43</v>
      </c>
      <c r="F344" s="210">
        <v>129.69999999999999</v>
      </c>
      <c r="H344" s="34"/>
    </row>
    <row r="345" spans="2:8" s="1" customFormat="1" ht="16.899999999999999" customHeight="1" x14ac:dyDescent="0.2">
      <c r="B345" s="34"/>
      <c r="C345" s="209" t="s">
        <v>43</v>
      </c>
      <c r="D345" s="209" t="s">
        <v>5442</v>
      </c>
      <c r="E345" s="18" t="s">
        <v>43</v>
      </c>
      <c r="F345" s="210">
        <v>92.2</v>
      </c>
      <c r="H345" s="34"/>
    </row>
    <row r="346" spans="2:8" s="1" customFormat="1" ht="16.899999999999999" customHeight="1" x14ac:dyDescent="0.2">
      <c r="B346" s="34"/>
      <c r="C346" s="209" t="s">
        <v>43</v>
      </c>
      <c r="D346" s="209" t="s">
        <v>5443</v>
      </c>
      <c r="E346" s="18" t="s">
        <v>43</v>
      </c>
      <c r="F346" s="210">
        <v>248.65</v>
      </c>
      <c r="H346" s="34"/>
    </row>
    <row r="347" spans="2:8" s="1" customFormat="1" ht="16.899999999999999" customHeight="1" x14ac:dyDescent="0.2">
      <c r="B347" s="34"/>
      <c r="C347" s="209" t="s">
        <v>43</v>
      </c>
      <c r="D347" s="209" t="s">
        <v>5444</v>
      </c>
      <c r="E347" s="18" t="s">
        <v>43</v>
      </c>
      <c r="F347" s="210">
        <v>46.25</v>
      </c>
      <c r="H347" s="34"/>
    </row>
    <row r="348" spans="2:8" s="1" customFormat="1" ht="16.899999999999999" customHeight="1" x14ac:dyDescent="0.2">
      <c r="B348" s="34"/>
      <c r="C348" s="209" t="s">
        <v>43</v>
      </c>
      <c r="D348" s="209" t="s">
        <v>5445</v>
      </c>
      <c r="E348" s="18" t="s">
        <v>43</v>
      </c>
      <c r="F348" s="210">
        <v>378.65</v>
      </c>
      <c r="H348" s="34"/>
    </row>
    <row r="349" spans="2:8" s="1" customFormat="1" ht="16.899999999999999" customHeight="1" x14ac:dyDescent="0.2">
      <c r="B349" s="34"/>
      <c r="C349" s="209" t="s">
        <v>43</v>
      </c>
      <c r="D349" s="209" t="s">
        <v>5446</v>
      </c>
      <c r="E349" s="18" t="s">
        <v>43</v>
      </c>
      <c r="F349" s="210">
        <v>11.1</v>
      </c>
      <c r="H349" s="34"/>
    </row>
    <row r="350" spans="2:8" s="1" customFormat="1" ht="16.899999999999999" customHeight="1" x14ac:dyDescent="0.2">
      <c r="B350" s="34"/>
      <c r="C350" s="209" t="s">
        <v>43</v>
      </c>
      <c r="D350" s="209" t="s">
        <v>5447</v>
      </c>
      <c r="E350" s="18" t="s">
        <v>43</v>
      </c>
      <c r="F350" s="210">
        <v>34.049999999999997</v>
      </c>
      <c r="H350" s="34"/>
    </row>
    <row r="351" spans="2:8" s="1" customFormat="1" ht="16.899999999999999" customHeight="1" x14ac:dyDescent="0.2">
      <c r="B351" s="34"/>
      <c r="C351" s="209" t="s">
        <v>43</v>
      </c>
      <c r="D351" s="209" t="s">
        <v>5448</v>
      </c>
      <c r="E351" s="18" t="s">
        <v>43</v>
      </c>
      <c r="F351" s="210">
        <v>63.6</v>
      </c>
      <c r="H351" s="34"/>
    </row>
    <row r="352" spans="2:8" s="1" customFormat="1" ht="16.899999999999999" customHeight="1" x14ac:dyDescent="0.2">
      <c r="B352" s="34"/>
      <c r="C352" s="209" t="s">
        <v>5396</v>
      </c>
      <c r="D352" s="209" t="s">
        <v>331</v>
      </c>
      <c r="E352" s="18" t="s">
        <v>43</v>
      </c>
      <c r="F352" s="210">
        <v>2119.27</v>
      </c>
      <c r="H352" s="34"/>
    </row>
    <row r="353" spans="2:8" s="1" customFormat="1" ht="16.899999999999999" customHeight="1" x14ac:dyDescent="0.2">
      <c r="B353" s="34"/>
      <c r="C353" s="211" t="s">
        <v>10690</v>
      </c>
      <c r="H353" s="34"/>
    </row>
    <row r="354" spans="2:8" s="1" customFormat="1" ht="16.899999999999999" customHeight="1" x14ac:dyDescent="0.2">
      <c r="B354" s="34"/>
      <c r="C354" s="209" t="s">
        <v>5425</v>
      </c>
      <c r="D354" s="209" t="s">
        <v>10761</v>
      </c>
      <c r="E354" s="18" t="s">
        <v>316</v>
      </c>
      <c r="F354" s="210">
        <v>2119.27</v>
      </c>
      <c r="H354" s="34"/>
    </row>
    <row r="355" spans="2:8" s="1" customFormat="1" ht="16.899999999999999" customHeight="1" x14ac:dyDescent="0.2">
      <c r="B355" s="34"/>
      <c r="C355" s="209" t="s">
        <v>1772</v>
      </c>
      <c r="D355" s="209" t="s">
        <v>10728</v>
      </c>
      <c r="E355" s="18" t="s">
        <v>316</v>
      </c>
      <c r="F355" s="210">
        <v>2292.4319999999998</v>
      </c>
      <c r="H355" s="34"/>
    </row>
    <row r="356" spans="2:8" s="1" customFormat="1" ht="16.899999999999999" customHeight="1" x14ac:dyDescent="0.2">
      <c r="B356" s="34"/>
      <c r="C356" s="209" t="s">
        <v>1778</v>
      </c>
      <c r="D356" s="209" t="s">
        <v>10729</v>
      </c>
      <c r="E356" s="18" t="s">
        <v>316</v>
      </c>
      <c r="F356" s="210">
        <v>2272.6039999999998</v>
      </c>
      <c r="H356" s="34"/>
    </row>
    <row r="357" spans="2:8" s="1" customFormat="1" ht="16.899999999999999" customHeight="1" x14ac:dyDescent="0.2">
      <c r="B357" s="34"/>
      <c r="C357" s="209" t="s">
        <v>1802</v>
      </c>
      <c r="D357" s="209" t="s">
        <v>1926</v>
      </c>
      <c r="E357" s="18" t="s">
        <v>316</v>
      </c>
      <c r="F357" s="210">
        <v>1724.2809999999999</v>
      </c>
      <c r="H357" s="34"/>
    </row>
    <row r="358" spans="2:8" s="1" customFormat="1" ht="16.899999999999999" customHeight="1" x14ac:dyDescent="0.2">
      <c r="B358" s="34"/>
      <c r="C358" s="205" t="s">
        <v>5405</v>
      </c>
      <c r="D358" s="206" t="s">
        <v>5406</v>
      </c>
      <c r="E358" s="207" t="s">
        <v>316</v>
      </c>
      <c r="F358" s="208">
        <v>35.462000000000003</v>
      </c>
      <c r="H358" s="34"/>
    </row>
    <row r="359" spans="2:8" s="1" customFormat="1" ht="16.899999999999999" customHeight="1" x14ac:dyDescent="0.2">
      <c r="B359" s="34"/>
      <c r="C359" s="209" t="s">
        <v>43</v>
      </c>
      <c r="D359" s="209" t="s">
        <v>5418</v>
      </c>
      <c r="E359" s="18" t="s">
        <v>43</v>
      </c>
      <c r="F359" s="210">
        <v>35.462000000000003</v>
      </c>
      <c r="H359" s="34"/>
    </row>
    <row r="360" spans="2:8" s="1" customFormat="1" ht="16.899999999999999" customHeight="1" x14ac:dyDescent="0.2">
      <c r="B360" s="34"/>
      <c r="C360" s="209" t="s">
        <v>5405</v>
      </c>
      <c r="D360" s="209" t="s">
        <v>331</v>
      </c>
      <c r="E360" s="18" t="s">
        <v>43</v>
      </c>
      <c r="F360" s="210">
        <v>35.462000000000003</v>
      </c>
      <c r="H360" s="34"/>
    </row>
    <row r="361" spans="2:8" s="1" customFormat="1" ht="16.899999999999999" customHeight="1" x14ac:dyDescent="0.2">
      <c r="B361" s="34"/>
      <c r="C361" s="211" t="s">
        <v>10690</v>
      </c>
      <c r="H361" s="34"/>
    </row>
    <row r="362" spans="2:8" s="1" customFormat="1" ht="16.899999999999999" customHeight="1" x14ac:dyDescent="0.2">
      <c r="B362" s="34"/>
      <c r="C362" s="209" t="s">
        <v>5414</v>
      </c>
      <c r="D362" s="209" t="s">
        <v>10762</v>
      </c>
      <c r="E362" s="18" t="s">
        <v>316</v>
      </c>
      <c r="F362" s="210">
        <v>35.462000000000003</v>
      </c>
      <c r="H362" s="34"/>
    </row>
    <row r="363" spans="2:8" s="1" customFormat="1" ht="16.899999999999999" customHeight="1" x14ac:dyDescent="0.2">
      <c r="B363" s="34"/>
      <c r="C363" s="209" t="s">
        <v>1772</v>
      </c>
      <c r="D363" s="209" t="s">
        <v>10728</v>
      </c>
      <c r="E363" s="18" t="s">
        <v>316</v>
      </c>
      <c r="F363" s="210">
        <v>2292.4319999999998</v>
      </c>
      <c r="H363" s="34"/>
    </row>
    <row r="364" spans="2:8" s="1" customFormat="1" ht="16.899999999999999" customHeight="1" x14ac:dyDescent="0.2">
      <c r="B364" s="34"/>
      <c r="C364" s="209" t="s">
        <v>1778</v>
      </c>
      <c r="D364" s="209" t="s">
        <v>10729</v>
      </c>
      <c r="E364" s="18" t="s">
        <v>316</v>
      </c>
      <c r="F364" s="210">
        <v>2272.6039999999998</v>
      </c>
      <c r="H364" s="34"/>
    </row>
    <row r="365" spans="2:8" s="1" customFormat="1" ht="16.899999999999999" customHeight="1" x14ac:dyDescent="0.2">
      <c r="B365" s="34"/>
      <c r="C365" s="205" t="s">
        <v>5408</v>
      </c>
      <c r="D365" s="206" t="s">
        <v>5409</v>
      </c>
      <c r="E365" s="207" t="s">
        <v>316</v>
      </c>
      <c r="F365" s="208">
        <v>137.69999999999999</v>
      </c>
      <c r="H365" s="34"/>
    </row>
    <row r="366" spans="2:8" s="1" customFormat="1" ht="16.899999999999999" customHeight="1" x14ac:dyDescent="0.2">
      <c r="B366" s="34"/>
      <c r="C366" s="209" t="s">
        <v>43</v>
      </c>
      <c r="D366" s="209" t="s">
        <v>5424</v>
      </c>
      <c r="E366" s="18" t="s">
        <v>43</v>
      </c>
      <c r="F366" s="210">
        <v>137.69999999999999</v>
      </c>
      <c r="H366" s="34"/>
    </row>
    <row r="367" spans="2:8" s="1" customFormat="1" ht="16.899999999999999" customHeight="1" x14ac:dyDescent="0.2">
      <c r="B367" s="34"/>
      <c r="C367" s="209" t="s">
        <v>5408</v>
      </c>
      <c r="D367" s="209" t="s">
        <v>331</v>
      </c>
      <c r="E367" s="18" t="s">
        <v>43</v>
      </c>
      <c r="F367" s="210">
        <v>137.69999999999999</v>
      </c>
      <c r="H367" s="34"/>
    </row>
    <row r="368" spans="2:8" s="1" customFormat="1" ht="16.899999999999999" customHeight="1" x14ac:dyDescent="0.2">
      <c r="B368" s="34"/>
      <c r="C368" s="211" t="s">
        <v>10690</v>
      </c>
      <c r="H368" s="34"/>
    </row>
    <row r="369" spans="2:8" s="1" customFormat="1" ht="16.899999999999999" customHeight="1" x14ac:dyDescent="0.2">
      <c r="B369" s="34"/>
      <c r="C369" s="209" t="s">
        <v>5419</v>
      </c>
      <c r="D369" s="209" t="s">
        <v>10763</v>
      </c>
      <c r="E369" s="18" t="s">
        <v>316</v>
      </c>
      <c r="F369" s="210">
        <v>137.69999999999999</v>
      </c>
      <c r="H369" s="34"/>
    </row>
    <row r="370" spans="2:8" s="1" customFormat="1" ht="16.899999999999999" customHeight="1" x14ac:dyDescent="0.2">
      <c r="B370" s="34"/>
      <c r="C370" s="209" t="s">
        <v>1772</v>
      </c>
      <c r="D370" s="209" t="s">
        <v>10728</v>
      </c>
      <c r="E370" s="18" t="s">
        <v>316</v>
      </c>
      <c r="F370" s="210">
        <v>2292.4319999999998</v>
      </c>
      <c r="H370" s="34"/>
    </row>
    <row r="371" spans="2:8" s="1" customFormat="1" ht="16.899999999999999" customHeight="1" x14ac:dyDescent="0.2">
      <c r="B371" s="34"/>
      <c r="C371" s="209" t="s">
        <v>1778</v>
      </c>
      <c r="D371" s="209" t="s">
        <v>10729</v>
      </c>
      <c r="E371" s="18" t="s">
        <v>316</v>
      </c>
      <c r="F371" s="210">
        <v>2272.6039999999998</v>
      </c>
      <c r="H371" s="34"/>
    </row>
    <row r="372" spans="2:8" s="1" customFormat="1" ht="16.899999999999999" customHeight="1" x14ac:dyDescent="0.2">
      <c r="B372" s="34"/>
      <c r="C372" s="205" t="s">
        <v>1733</v>
      </c>
      <c r="D372" s="206" t="s">
        <v>1734</v>
      </c>
      <c r="E372" s="207" t="s">
        <v>316</v>
      </c>
      <c r="F372" s="208">
        <v>1724.2809999999999</v>
      </c>
      <c r="H372" s="34"/>
    </row>
    <row r="373" spans="2:8" s="1" customFormat="1" ht="16.899999999999999" customHeight="1" x14ac:dyDescent="0.2">
      <c r="B373" s="34"/>
      <c r="C373" s="209" t="s">
        <v>43</v>
      </c>
      <c r="D373" s="209" t="s">
        <v>5518</v>
      </c>
      <c r="E373" s="18" t="s">
        <v>43</v>
      </c>
      <c r="F373" s="210">
        <v>2119.27</v>
      </c>
      <c r="H373" s="34"/>
    </row>
    <row r="374" spans="2:8" s="1" customFormat="1" ht="16.899999999999999" customHeight="1" x14ac:dyDescent="0.2">
      <c r="B374" s="34"/>
      <c r="C374" s="209" t="s">
        <v>43</v>
      </c>
      <c r="D374" s="209" t="s">
        <v>5519</v>
      </c>
      <c r="E374" s="18" t="s">
        <v>43</v>
      </c>
      <c r="F374" s="210">
        <v>-514.51499999999999</v>
      </c>
      <c r="H374" s="34"/>
    </row>
    <row r="375" spans="2:8" s="1" customFormat="1" ht="16.899999999999999" customHeight="1" x14ac:dyDescent="0.2">
      <c r="B375" s="34"/>
      <c r="C375" s="209" t="s">
        <v>43</v>
      </c>
      <c r="D375" s="209" t="s">
        <v>5520</v>
      </c>
      <c r="E375" s="18" t="s">
        <v>43</v>
      </c>
      <c r="F375" s="210">
        <v>10</v>
      </c>
      <c r="H375" s="34"/>
    </row>
    <row r="376" spans="2:8" s="1" customFormat="1" ht="16.899999999999999" customHeight="1" x14ac:dyDescent="0.2">
      <c r="B376" s="34"/>
      <c r="C376" s="209" t="s">
        <v>43</v>
      </c>
      <c r="D376" s="209" t="s">
        <v>5521</v>
      </c>
      <c r="E376" s="18" t="s">
        <v>43</v>
      </c>
      <c r="F376" s="210">
        <v>109.526</v>
      </c>
      <c r="H376" s="34"/>
    </row>
    <row r="377" spans="2:8" s="1" customFormat="1" ht="16.899999999999999" customHeight="1" x14ac:dyDescent="0.2">
      <c r="B377" s="34"/>
      <c r="C377" s="209" t="s">
        <v>1733</v>
      </c>
      <c r="D377" s="209" t="s">
        <v>331</v>
      </c>
      <c r="E377" s="18" t="s">
        <v>43</v>
      </c>
      <c r="F377" s="210">
        <v>1724.2809999999999</v>
      </c>
      <c r="H377" s="34"/>
    </row>
    <row r="378" spans="2:8" s="1" customFormat="1" ht="16.899999999999999" customHeight="1" x14ac:dyDescent="0.2">
      <c r="B378" s="34"/>
      <c r="C378" s="211" t="s">
        <v>10690</v>
      </c>
      <c r="H378" s="34"/>
    </row>
    <row r="379" spans="2:8" s="1" customFormat="1" ht="16.899999999999999" customHeight="1" x14ac:dyDescent="0.2">
      <c r="B379" s="34"/>
      <c r="C379" s="209" t="s">
        <v>1802</v>
      </c>
      <c r="D379" s="209" t="s">
        <v>1926</v>
      </c>
      <c r="E379" s="18" t="s">
        <v>316</v>
      </c>
      <c r="F379" s="210">
        <v>1724.2809999999999</v>
      </c>
      <c r="H379" s="34"/>
    </row>
    <row r="380" spans="2:8" s="1" customFormat="1" ht="16.899999999999999" customHeight="1" x14ac:dyDescent="0.2">
      <c r="B380" s="34"/>
      <c r="C380" s="209" t="s">
        <v>1772</v>
      </c>
      <c r="D380" s="209" t="s">
        <v>10728</v>
      </c>
      <c r="E380" s="18" t="s">
        <v>316</v>
      </c>
      <c r="F380" s="210">
        <v>2292.4319999999998</v>
      </c>
      <c r="H380" s="34"/>
    </row>
    <row r="381" spans="2:8" s="1" customFormat="1" ht="16.899999999999999" customHeight="1" x14ac:dyDescent="0.2">
      <c r="B381" s="34"/>
      <c r="C381" s="209" t="s">
        <v>1778</v>
      </c>
      <c r="D381" s="209" t="s">
        <v>10729</v>
      </c>
      <c r="E381" s="18" t="s">
        <v>316</v>
      </c>
      <c r="F381" s="210">
        <v>2272.6039999999998</v>
      </c>
      <c r="H381" s="34"/>
    </row>
    <row r="382" spans="2:8" s="1" customFormat="1" ht="16.899999999999999" customHeight="1" x14ac:dyDescent="0.2">
      <c r="B382" s="34"/>
      <c r="C382" s="209" t="s">
        <v>1793</v>
      </c>
      <c r="D382" s="209" t="s">
        <v>10733</v>
      </c>
      <c r="E382" s="18" t="s">
        <v>316</v>
      </c>
      <c r="F382" s="210">
        <v>1724.2809999999999</v>
      </c>
      <c r="H382" s="34"/>
    </row>
    <row r="383" spans="2:8" s="1" customFormat="1" ht="16.899999999999999" customHeight="1" x14ac:dyDescent="0.2">
      <c r="B383" s="34"/>
      <c r="C383" s="209" t="s">
        <v>1798</v>
      </c>
      <c r="D383" s="209" t="s">
        <v>10734</v>
      </c>
      <c r="E383" s="18" t="s">
        <v>316</v>
      </c>
      <c r="F383" s="210">
        <v>1724.2809999999999</v>
      </c>
      <c r="H383" s="34"/>
    </row>
    <row r="384" spans="2:8" s="1" customFormat="1" ht="26.45" customHeight="1" x14ac:dyDescent="0.2">
      <c r="B384" s="34"/>
      <c r="C384" s="204" t="s">
        <v>178</v>
      </c>
      <c r="D384" s="204" t="s">
        <v>179</v>
      </c>
      <c r="H384" s="34"/>
    </row>
    <row r="385" spans="2:8" s="1" customFormat="1" ht="16.899999999999999" customHeight="1" x14ac:dyDescent="0.2">
      <c r="B385" s="34"/>
      <c r="C385" s="205" t="s">
        <v>6182</v>
      </c>
      <c r="D385" s="206" t="s">
        <v>6183</v>
      </c>
      <c r="E385" s="207" t="s">
        <v>250</v>
      </c>
      <c r="F385" s="208">
        <v>2805.4</v>
      </c>
      <c r="H385" s="34"/>
    </row>
    <row r="386" spans="2:8" s="1" customFormat="1" ht="16.899999999999999" customHeight="1" x14ac:dyDescent="0.2">
      <c r="B386" s="34"/>
      <c r="C386" s="209" t="s">
        <v>43</v>
      </c>
      <c r="D386" s="209" t="s">
        <v>6260</v>
      </c>
      <c r="E386" s="18" t="s">
        <v>43</v>
      </c>
      <c r="F386" s="210">
        <v>0</v>
      </c>
      <c r="H386" s="34"/>
    </row>
    <row r="387" spans="2:8" s="1" customFormat="1" ht="16.899999999999999" customHeight="1" x14ac:dyDescent="0.2">
      <c r="B387" s="34"/>
      <c r="C387" s="209" t="s">
        <v>43</v>
      </c>
      <c r="D387" s="209" t="s">
        <v>6261</v>
      </c>
      <c r="E387" s="18" t="s">
        <v>43</v>
      </c>
      <c r="F387" s="210">
        <v>2805.4</v>
      </c>
      <c r="H387" s="34"/>
    </row>
    <row r="388" spans="2:8" s="1" customFormat="1" ht="16.899999999999999" customHeight="1" x14ac:dyDescent="0.2">
      <c r="B388" s="34"/>
      <c r="C388" s="209" t="s">
        <v>6182</v>
      </c>
      <c r="D388" s="209" t="s">
        <v>1095</v>
      </c>
      <c r="E388" s="18" t="s">
        <v>43</v>
      </c>
      <c r="F388" s="210">
        <v>2805.4</v>
      </c>
      <c r="H388" s="34"/>
    </row>
    <row r="389" spans="2:8" s="1" customFormat="1" ht="16.899999999999999" customHeight="1" x14ac:dyDescent="0.2">
      <c r="B389" s="34"/>
      <c r="C389" s="211" t="s">
        <v>10690</v>
      </c>
      <c r="H389" s="34"/>
    </row>
    <row r="390" spans="2:8" s="1" customFormat="1" ht="16.899999999999999" customHeight="1" x14ac:dyDescent="0.2">
      <c r="B390" s="34"/>
      <c r="C390" s="209" t="s">
        <v>6256</v>
      </c>
      <c r="D390" s="209" t="s">
        <v>10764</v>
      </c>
      <c r="E390" s="18" t="s">
        <v>250</v>
      </c>
      <c r="F390" s="210">
        <v>3023.1</v>
      </c>
      <c r="H390" s="34"/>
    </row>
    <row r="391" spans="2:8" s="1" customFormat="1" ht="16.899999999999999" customHeight="1" x14ac:dyDescent="0.2">
      <c r="B391" s="34"/>
      <c r="C391" s="209" t="s">
        <v>6263</v>
      </c>
      <c r="D391" s="209" t="s">
        <v>10765</v>
      </c>
      <c r="E391" s="18" t="s">
        <v>250</v>
      </c>
      <c r="F391" s="210">
        <v>2805.4</v>
      </c>
      <c r="H391" s="34"/>
    </row>
    <row r="392" spans="2:8" s="1" customFormat="1" ht="16.899999999999999" customHeight="1" x14ac:dyDescent="0.2">
      <c r="B392" s="34"/>
      <c r="C392" s="209" t="s">
        <v>6274</v>
      </c>
      <c r="D392" s="209" t="s">
        <v>10766</v>
      </c>
      <c r="E392" s="18" t="s">
        <v>250</v>
      </c>
      <c r="F392" s="210">
        <v>2809.2750000000001</v>
      </c>
      <c r="H392" s="34"/>
    </row>
    <row r="393" spans="2:8" s="1" customFormat="1" ht="16.899999999999999" customHeight="1" x14ac:dyDescent="0.2">
      <c r="B393" s="34"/>
      <c r="C393" s="209" t="s">
        <v>6279</v>
      </c>
      <c r="D393" s="209" t="s">
        <v>10767</v>
      </c>
      <c r="E393" s="18" t="s">
        <v>250</v>
      </c>
      <c r="F393" s="210">
        <v>2813.15</v>
      </c>
      <c r="H393" s="34"/>
    </row>
    <row r="394" spans="2:8" s="1" customFormat="1" ht="16.899999999999999" customHeight="1" x14ac:dyDescent="0.2">
      <c r="B394" s="34"/>
      <c r="C394" s="209" t="s">
        <v>6283</v>
      </c>
      <c r="D394" s="209" t="s">
        <v>10768</v>
      </c>
      <c r="E394" s="18" t="s">
        <v>250</v>
      </c>
      <c r="F394" s="210">
        <v>2813.15</v>
      </c>
      <c r="H394" s="34"/>
    </row>
    <row r="395" spans="2:8" s="1" customFormat="1" ht="16.899999999999999" customHeight="1" x14ac:dyDescent="0.2">
      <c r="B395" s="34"/>
      <c r="C395" s="209" t="s">
        <v>6287</v>
      </c>
      <c r="D395" s="209" t="s">
        <v>10769</v>
      </c>
      <c r="E395" s="18" t="s">
        <v>250</v>
      </c>
      <c r="F395" s="210">
        <v>2809.2750000000001</v>
      </c>
      <c r="H395" s="34"/>
    </row>
    <row r="396" spans="2:8" s="1" customFormat="1" ht="16.899999999999999" customHeight="1" x14ac:dyDescent="0.2">
      <c r="B396" s="34"/>
      <c r="C396" s="205" t="s">
        <v>6185</v>
      </c>
      <c r="D396" s="206" t="s">
        <v>6186</v>
      </c>
      <c r="E396" s="207" t="s">
        <v>250</v>
      </c>
      <c r="F396" s="208">
        <v>316.10000000000002</v>
      </c>
      <c r="H396" s="34"/>
    </row>
    <row r="397" spans="2:8" s="1" customFormat="1" ht="16.899999999999999" customHeight="1" x14ac:dyDescent="0.2">
      <c r="B397" s="34"/>
      <c r="C397" s="209" t="s">
        <v>43</v>
      </c>
      <c r="D397" s="209" t="s">
        <v>6254</v>
      </c>
      <c r="E397" s="18" t="s">
        <v>43</v>
      </c>
      <c r="F397" s="210">
        <v>0</v>
      </c>
      <c r="H397" s="34"/>
    </row>
    <row r="398" spans="2:8" s="1" customFormat="1" ht="16.899999999999999" customHeight="1" x14ac:dyDescent="0.2">
      <c r="B398" s="34"/>
      <c r="C398" s="209" t="s">
        <v>43</v>
      </c>
      <c r="D398" s="209" t="s">
        <v>6255</v>
      </c>
      <c r="E398" s="18" t="s">
        <v>43</v>
      </c>
      <c r="F398" s="210">
        <v>316.10000000000002</v>
      </c>
      <c r="H398" s="34"/>
    </row>
    <row r="399" spans="2:8" s="1" customFormat="1" ht="16.899999999999999" customHeight="1" x14ac:dyDescent="0.2">
      <c r="B399" s="34"/>
      <c r="C399" s="209" t="s">
        <v>6185</v>
      </c>
      <c r="D399" s="209" t="s">
        <v>1095</v>
      </c>
      <c r="E399" s="18" t="s">
        <v>43</v>
      </c>
      <c r="F399" s="210">
        <v>316.10000000000002</v>
      </c>
      <c r="H399" s="34"/>
    </row>
    <row r="400" spans="2:8" s="1" customFormat="1" ht="16.899999999999999" customHeight="1" x14ac:dyDescent="0.2">
      <c r="B400" s="34"/>
      <c r="C400" s="211" t="s">
        <v>10690</v>
      </c>
      <c r="H400" s="34"/>
    </row>
    <row r="401" spans="2:8" s="1" customFormat="1" ht="16.899999999999999" customHeight="1" x14ac:dyDescent="0.2">
      <c r="B401" s="34"/>
      <c r="C401" s="209" t="s">
        <v>6250</v>
      </c>
      <c r="D401" s="209" t="s">
        <v>10770</v>
      </c>
      <c r="E401" s="18" t="s">
        <v>250</v>
      </c>
      <c r="F401" s="210">
        <v>316.10000000000002</v>
      </c>
      <c r="H401" s="34"/>
    </row>
    <row r="402" spans="2:8" s="1" customFormat="1" ht="16.899999999999999" customHeight="1" x14ac:dyDescent="0.2">
      <c r="B402" s="34"/>
      <c r="C402" s="209" t="s">
        <v>6296</v>
      </c>
      <c r="D402" s="209" t="s">
        <v>10771</v>
      </c>
      <c r="E402" s="18" t="s">
        <v>250</v>
      </c>
      <c r="F402" s="210">
        <v>316.10000000000002</v>
      </c>
      <c r="H402" s="34"/>
    </row>
    <row r="403" spans="2:8" s="1" customFormat="1" ht="16.899999999999999" customHeight="1" x14ac:dyDescent="0.2">
      <c r="B403" s="34"/>
      <c r="C403" s="205" t="s">
        <v>6188</v>
      </c>
      <c r="D403" s="206" t="s">
        <v>6189</v>
      </c>
      <c r="E403" s="207" t="s">
        <v>250</v>
      </c>
      <c r="F403" s="208">
        <v>217.7</v>
      </c>
      <c r="H403" s="34"/>
    </row>
    <row r="404" spans="2:8" s="1" customFormat="1" ht="16.899999999999999" customHeight="1" x14ac:dyDescent="0.2">
      <c r="B404" s="34"/>
      <c r="C404" s="209" t="s">
        <v>43</v>
      </c>
      <c r="D404" s="209" t="s">
        <v>6262</v>
      </c>
      <c r="E404" s="18" t="s">
        <v>43</v>
      </c>
      <c r="F404" s="210">
        <v>217.7</v>
      </c>
      <c r="H404" s="34"/>
    </row>
    <row r="405" spans="2:8" s="1" customFormat="1" ht="16.899999999999999" customHeight="1" x14ac:dyDescent="0.2">
      <c r="B405" s="34"/>
      <c r="C405" s="209" t="s">
        <v>6188</v>
      </c>
      <c r="D405" s="209" t="s">
        <v>1095</v>
      </c>
      <c r="E405" s="18" t="s">
        <v>43</v>
      </c>
      <c r="F405" s="210">
        <v>217.7</v>
      </c>
      <c r="H405" s="34"/>
    </row>
    <row r="406" spans="2:8" s="1" customFormat="1" ht="16.899999999999999" customHeight="1" x14ac:dyDescent="0.2">
      <c r="B406" s="34"/>
      <c r="C406" s="211" t="s">
        <v>10690</v>
      </c>
      <c r="H406" s="34"/>
    </row>
    <row r="407" spans="2:8" s="1" customFormat="1" ht="16.899999999999999" customHeight="1" x14ac:dyDescent="0.2">
      <c r="B407" s="34"/>
      <c r="C407" s="209" t="s">
        <v>6256</v>
      </c>
      <c r="D407" s="209" t="s">
        <v>10764</v>
      </c>
      <c r="E407" s="18" t="s">
        <v>250</v>
      </c>
      <c r="F407" s="210">
        <v>3023.1</v>
      </c>
      <c r="H407" s="34"/>
    </row>
    <row r="408" spans="2:8" s="1" customFormat="1" ht="16.899999999999999" customHeight="1" x14ac:dyDescent="0.2">
      <c r="B408" s="34"/>
      <c r="C408" s="209" t="s">
        <v>6268</v>
      </c>
      <c r="D408" s="209" t="s">
        <v>10772</v>
      </c>
      <c r="E408" s="18" t="s">
        <v>250</v>
      </c>
      <c r="F408" s="210">
        <v>217.7</v>
      </c>
      <c r="H408" s="34"/>
    </row>
    <row r="409" spans="2:8" s="1" customFormat="1" ht="16.899999999999999" customHeight="1" x14ac:dyDescent="0.2">
      <c r="B409" s="34"/>
      <c r="C409" s="209" t="s">
        <v>6291</v>
      </c>
      <c r="D409" s="209" t="s">
        <v>10773</v>
      </c>
      <c r="E409" s="18" t="s">
        <v>250</v>
      </c>
      <c r="F409" s="210">
        <v>217.7</v>
      </c>
      <c r="H409" s="34"/>
    </row>
    <row r="410" spans="2:8" s="1" customFormat="1" ht="16.899999999999999" customHeight="1" x14ac:dyDescent="0.2">
      <c r="B410" s="34"/>
      <c r="C410" s="209" t="s">
        <v>6404</v>
      </c>
      <c r="D410" s="209" t="s">
        <v>10774</v>
      </c>
      <c r="E410" s="18" t="s">
        <v>371</v>
      </c>
      <c r="F410" s="210">
        <v>1.341</v>
      </c>
      <c r="H410" s="34"/>
    </row>
    <row r="411" spans="2:8" s="1" customFormat="1" ht="16.899999999999999" customHeight="1" x14ac:dyDescent="0.2">
      <c r="B411" s="34"/>
      <c r="C411" s="209" t="s">
        <v>6410</v>
      </c>
      <c r="D411" s="209" t="s">
        <v>10775</v>
      </c>
      <c r="E411" s="18" t="s">
        <v>250</v>
      </c>
      <c r="F411" s="210">
        <v>217.7</v>
      </c>
      <c r="H411" s="34"/>
    </row>
    <row r="412" spans="2:8" s="1" customFormat="1" ht="16.899999999999999" customHeight="1" x14ac:dyDescent="0.2">
      <c r="B412" s="34"/>
      <c r="C412" s="209" t="s">
        <v>6418</v>
      </c>
      <c r="D412" s="209" t="s">
        <v>10776</v>
      </c>
      <c r="E412" s="18" t="s">
        <v>250</v>
      </c>
      <c r="F412" s="210">
        <v>217.7</v>
      </c>
      <c r="H412" s="34"/>
    </row>
    <row r="413" spans="2:8" s="1" customFormat="1" ht="16.899999999999999" customHeight="1" x14ac:dyDescent="0.2">
      <c r="B413" s="34"/>
      <c r="C413" s="209" t="s">
        <v>6422</v>
      </c>
      <c r="D413" s="209" t="s">
        <v>6423</v>
      </c>
      <c r="E413" s="18" t="s">
        <v>250</v>
      </c>
      <c r="F413" s="210">
        <v>217.7</v>
      </c>
      <c r="H413" s="34"/>
    </row>
    <row r="414" spans="2:8" s="1" customFormat="1" ht="16.899999999999999" customHeight="1" x14ac:dyDescent="0.2">
      <c r="B414" s="34"/>
      <c r="C414" s="205" t="s">
        <v>5405</v>
      </c>
      <c r="D414" s="206" t="s">
        <v>6191</v>
      </c>
      <c r="E414" s="207" t="s">
        <v>316</v>
      </c>
      <c r="F414" s="208">
        <v>341.34</v>
      </c>
      <c r="H414" s="34"/>
    </row>
    <row r="415" spans="2:8" s="1" customFormat="1" ht="16.899999999999999" customHeight="1" x14ac:dyDescent="0.2">
      <c r="B415" s="34"/>
      <c r="C415" s="209" t="s">
        <v>43</v>
      </c>
      <c r="D415" s="209" t="s">
        <v>6227</v>
      </c>
      <c r="E415" s="18" t="s">
        <v>43</v>
      </c>
      <c r="F415" s="210">
        <v>261.42</v>
      </c>
      <c r="H415" s="34"/>
    </row>
    <row r="416" spans="2:8" s="1" customFormat="1" ht="16.899999999999999" customHeight="1" x14ac:dyDescent="0.2">
      <c r="B416" s="34"/>
      <c r="C416" s="209" t="s">
        <v>43</v>
      </c>
      <c r="D416" s="209" t="s">
        <v>6228</v>
      </c>
      <c r="E416" s="18" t="s">
        <v>43</v>
      </c>
      <c r="F416" s="210">
        <v>79.92</v>
      </c>
      <c r="H416" s="34"/>
    </row>
    <row r="417" spans="2:8" s="1" customFormat="1" ht="16.899999999999999" customHeight="1" x14ac:dyDescent="0.2">
      <c r="B417" s="34"/>
      <c r="C417" s="209" t="s">
        <v>5405</v>
      </c>
      <c r="D417" s="209" t="s">
        <v>331</v>
      </c>
      <c r="E417" s="18" t="s">
        <v>43</v>
      </c>
      <c r="F417" s="210">
        <v>341.34</v>
      </c>
      <c r="H417" s="34"/>
    </row>
    <row r="418" spans="2:8" s="1" customFormat="1" ht="16.899999999999999" customHeight="1" x14ac:dyDescent="0.2">
      <c r="B418" s="34"/>
      <c r="C418" s="211" t="s">
        <v>10690</v>
      </c>
      <c r="H418" s="34"/>
    </row>
    <row r="419" spans="2:8" s="1" customFormat="1" ht="16.899999999999999" customHeight="1" x14ac:dyDescent="0.2">
      <c r="B419" s="34"/>
      <c r="C419" s="209" t="s">
        <v>6223</v>
      </c>
      <c r="D419" s="209" t="s">
        <v>10777</v>
      </c>
      <c r="E419" s="18" t="s">
        <v>316</v>
      </c>
      <c r="F419" s="210">
        <v>341.34</v>
      </c>
      <c r="H419" s="34"/>
    </row>
    <row r="420" spans="2:8" s="1" customFormat="1" ht="16.899999999999999" customHeight="1" x14ac:dyDescent="0.2">
      <c r="B420" s="34"/>
      <c r="C420" s="209" t="s">
        <v>1772</v>
      </c>
      <c r="D420" s="209" t="s">
        <v>10728</v>
      </c>
      <c r="E420" s="18" t="s">
        <v>316</v>
      </c>
      <c r="F420" s="210">
        <v>340.34</v>
      </c>
      <c r="H420" s="34"/>
    </row>
    <row r="421" spans="2:8" s="1" customFormat="1" ht="16.899999999999999" customHeight="1" x14ac:dyDescent="0.2">
      <c r="B421" s="34"/>
      <c r="C421" s="205" t="s">
        <v>1733</v>
      </c>
      <c r="D421" s="206" t="s">
        <v>1734</v>
      </c>
      <c r="E421" s="207" t="s">
        <v>316</v>
      </c>
      <c r="F421" s="208">
        <v>1</v>
      </c>
      <c r="H421" s="34"/>
    </row>
    <row r="422" spans="2:8" s="1" customFormat="1" ht="16.899999999999999" customHeight="1" x14ac:dyDescent="0.2">
      <c r="B422" s="34"/>
      <c r="C422" s="209" t="s">
        <v>43</v>
      </c>
      <c r="D422" s="209" t="s">
        <v>6234</v>
      </c>
      <c r="E422" s="18" t="s">
        <v>43</v>
      </c>
      <c r="F422" s="210">
        <v>1</v>
      </c>
      <c r="H422" s="34"/>
    </row>
    <row r="423" spans="2:8" s="1" customFormat="1" ht="16.899999999999999" customHeight="1" x14ac:dyDescent="0.2">
      <c r="B423" s="34"/>
      <c r="C423" s="209" t="s">
        <v>43</v>
      </c>
      <c r="D423" s="209" t="s">
        <v>6235</v>
      </c>
      <c r="E423" s="18" t="s">
        <v>43</v>
      </c>
      <c r="F423" s="210">
        <v>0</v>
      </c>
      <c r="H423" s="34"/>
    </row>
    <row r="424" spans="2:8" s="1" customFormat="1" ht="16.899999999999999" customHeight="1" x14ac:dyDescent="0.2">
      <c r="B424" s="34"/>
      <c r="C424" s="209" t="s">
        <v>1733</v>
      </c>
      <c r="D424" s="209" t="s">
        <v>331</v>
      </c>
      <c r="E424" s="18" t="s">
        <v>43</v>
      </c>
      <c r="F424" s="210">
        <v>1</v>
      </c>
      <c r="H424" s="34"/>
    </row>
    <row r="425" spans="2:8" s="1" customFormat="1" ht="16.899999999999999" customHeight="1" x14ac:dyDescent="0.2">
      <c r="B425" s="34"/>
      <c r="C425" s="211" t="s">
        <v>10690</v>
      </c>
      <c r="H425" s="34"/>
    </row>
    <row r="426" spans="2:8" s="1" customFormat="1" ht="16.899999999999999" customHeight="1" x14ac:dyDescent="0.2">
      <c r="B426" s="34"/>
      <c r="C426" s="209" t="s">
        <v>1802</v>
      </c>
      <c r="D426" s="209" t="s">
        <v>1926</v>
      </c>
      <c r="E426" s="18" t="s">
        <v>316</v>
      </c>
      <c r="F426" s="210">
        <v>1</v>
      </c>
      <c r="H426" s="34"/>
    </row>
    <row r="427" spans="2:8" s="1" customFormat="1" ht="16.899999999999999" customHeight="1" x14ac:dyDescent="0.2">
      <c r="B427" s="34"/>
      <c r="C427" s="209" t="s">
        <v>1772</v>
      </c>
      <c r="D427" s="209" t="s">
        <v>10728</v>
      </c>
      <c r="E427" s="18" t="s">
        <v>316</v>
      </c>
      <c r="F427" s="210">
        <v>340.34</v>
      </c>
      <c r="H427" s="34"/>
    </row>
    <row r="428" spans="2:8" s="1" customFormat="1" ht="26.45" customHeight="1" x14ac:dyDescent="0.2">
      <c r="B428" s="34"/>
      <c r="C428" s="204" t="s">
        <v>10778</v>
      </c>
      <c r="D428" s="204" t="s">
        <v>182</v>
      </c>
      <c r="H428" s="34"/>
    </row>
    <row r="429" spans="2:8" s="1" customFormat="1" ht="16.899999999999999" customHeight="1" x14ac:dyDescent="0.2">
      <c r="B429" s="34"/>
      <c r="C429" s="205" t="s">
        <v>1730</v>
      </c>
      <c r="D429" s="206" t="s">
        <v>1731</v>
      </c>
      <c r="E429" s="207" t="s">
        <v>316</v>
      </c>
      <c r="F429" s="208">
        <v>121.45</v>
      </c>
      <c r="H429" s="34"/>
    </row>
    <row r="430" spans="2:8" s="1" customFormat="1" ht="16.899999999999999" customHeight="1" x14ac:dyDescent="0.2">
      <c r="B430" s="34"/>
      <c r="C430" s="209" t="s">
        <v>43</v>
      </c>
      <c r="D430" s="209" t="s">
        <v>6488</v>
      </c>
      <c r="E430" s="18" t="s">
        <v>43</v>
      </c>
      <c r="F430" s="210">
        <v>0</v>
      </c>
      <c r="H430" s="34"/>
    </row>
    <row r="431" spans="2:8" s="1" customFormat="1" ht="16.899999999999999" customHeight="1" x14ac:dyDescent="0.2">
      <c r="B431" s="34"/>
      <c r="C431" s="209" t="s">
        <v>43</v>
      </c>
      <c r="D431" s="209" t="s">
        <v>6489</v>
      </c>
      <c r="E431" s="18" t="s">
        <v>43</v>
      </c>
      <c r="F431" s="210">
        <v>121.45</v>
      </c>
      <c r="H431" s="34"/>
    </row>
    <row r="432" spans="2:8" s="1" customFormat="1" ht="16.899999999999999" customHeight="1" x14ac:dyDescent="0.2">
      <c r="B432" s="34"/>
      <c r="C432" s="209" t="s">
        <v>1730</v>
      </c>
      <c r="D432" s="209" t="s">
        <v>331</v>
      </c>
      <c r="E432" s="18" t="s">
        <v>43</v>
      </c>
      <c r="F432" s="210">
        <v>121.45</v>
      </c>
      <c r="H432" s="34"/>
    </row>
    <row r="433" spans="2:8" s="1" customFormat="1" ht="16.899999999999999" customHeight="1" x14ac:dyDescent="0.2">
      <c r="B433" s="34"/>
      <c r="C433" s="211" t="s">
        <v>10690</v>
      </c>
      <c r="H433" s="34"/>
    </row>
    <row r="434" spans="2:8" s="1" customFormat="1" ht="16.899999999999999" customHeight="1" x14ac:dyDescent="0.2">
      <c r="B434" s="34"/>
      <c r="C434" s="209" t="s">
        <v>6484</v>
      </c>
      <c r="D434" s="209" t="s">
        <v>10779</v>
      </c>
      <c r="E434" s="18" t="s">
        <v>316</v>
      </c>
      <c r="F434" s="210">
        <v>121.45</v>
      </c>
      <c r="H434" s="34"/>
    </row>
    <row r="435" spans="2:8" s="1" customFormat="1" ht="16.899999999999999" customHeight="1" x14ac:dyDescent="0.2">
      <c r="B435" s="34"/>
      <c r="C435" s="209" t="s">
        <v>1772</v>
      </c>
      <c r="D435" s="209" t="s">
        <v>10728</v>
      </c>
      <c r="E435" s="18" t="s">
        <v>316</v>
      </c>
      <c r="F435" s="210">
        <v>121.45</v>
      </c>
      <c r="H435" s="34"/>
    </row>
    <row r="436" spans="2:8" s="1" customFormat="1" ht="16.899999999999999" customHeight="1" x14ac:dyDescent="0.2">
      <c r="B436" s="34"/>
      <c r="C436" s="209" t="s">
        <v>1778</v>
      </c>
      <c r="D436" s="209" t="s">
        <v>10729</v>
      </c>
      <c r="E436" s="18" t="s">
        <v>316</v>
      </c>
      <c r="F436" s="210">
        <v>270.16000000000003</v>
      </c>
      <c r="H436" s="34"/>
    </row>
    <row r="437" spans="2:8" s="1" customFormat="1" ht="16.899999999999999" customHeight="1" x14ac:dyDescent="0.2">
      <c r="B437" s="34"/>
      <c r="C437" s="205" t="s">
        <v>1733</v>
      </c>
      <c r="D437" s="206" t="s">
        <v>1734</v>
      </c>
      <c r="E437" s="207" t="s">
        <v>316</v>
      </c>
      <c r="F437" s="208">
        <v>53.91</v>
      </c>
      <c r="H437" s="34"/>
    </row>
    <row r="438" spans="2:8" s="1" customFormat="1" ht="16.899999999999999" customHeight="1" x14ac:dyDescent="0.2">
      <c r="B438" s="34"/>
      <c r="C438" s="209" t="s">
        <v>43</v>
      </c>
      <c r="D438" s="209" t="s">
        <v>6500</v>
      </c>
      <c r="E438" s="18" t="s">
        <v>43</v>
      </c>
      <c r="F438" s="210">
        <v>10.98</v>
      </c>
      <c r="H438" s="34"/>
    </row>
    <row r="439" spans="2:8" s="1" customFormat="1" ht="16.899999999999999" customHeight="1" x14ac:dyDescent="0.2">
      <c r="B439" s="34"/>
      <c r="C439" s="209" t="s">
        <v>43</v>
      </c>
      <c r="D439" s="209" t="s">
        <v>6501</v>
      </c>
      <c r="E439" s="18" t="s">
        <v>43</v>
      </c>
      <c r="F439" s="210">
        <v>1.08</v>
      </c>
      <c r="H439" s="34"/>
    </row>
    <row r="440" spans="2:8" s="1" customFormat="1" ht="16.899999999999999" customHeight="1" x14ac:dyDescent="0.2">
      <c r="B440" s="34"/>
      <c r="C440" s="209" t="s">
        <v>43</v>
      </c>
      <c r="D440" s="209" t="s">
        <v>6502</v>
      </c>
      <c r="E440" s="18" t="s">
        <v>43</v>
      </c>
      <c r="F440" s="210">
        <v>26.01</v>
      </c>
      <c r="H440" s="34"/>
    </row>
    <row r="441" spans="2:8" s="1" customFormat="1" ht="16.899999999999999" customHeight="1" x14ac:dyDescent="0.2">
      <c r="B441" s="34"/>
      <c r="C441" s="209" t="s">
        <v>43</v>
      </c>
      <c r="D441" s="209" t="s">
        <v>6503</v>
      </c>
      <c r="E441" s="18" t="s">
        <v>43</v>
      </c>
      <c r="F441" s="210">
        <v>15.84</v>
      </c>
      <c r="H441" s="34"/>
    </row>
    <row r="442" spans="2:8" s="1" customFormat="1" ht="16.899999999999999" customHeight="1" x14ac:dyDescent="0.2">
      <c r="B442" s="34"/>
      <c r="C442" s="209" t="s">
        <v>1733</v>
      </c>
      <c r="D442" s="209" t="s">
        <v>331</v>
      </c>
      <c r="E442" s="18" t="s">
        <v>43</v>
      </c>
      <c r="F442" s="210">
        <v>53.91</v>
      </c>
      <c r="H442" s="34"/>
    </row>
    <row r="443" spans="2:8" s="1" customFormat="1" ht="16.899999999999999" customHeight="1" x14ac:dyDescent="0.2">
      <c r="B443" s="34"/>
      <c r="C443" s="211" t="s">
        <v>10690</v>
      </c>
      <c r="H443" s="34"/>
    </row>
    <row r="444" spans="2:8" s="1" customFormat="1" ht="16.899999999999999" customHeight="1" x14ac:dyDescent="0.2">
      <c r="B444" s="34"/>
      <c r="C444" s="209" t="s">
        <v>1802</v>
      </c>
      <c r="D444" s="209" t="s">
        <v>1926</v>
      </c>
      <c r="E444" s="18" t="s">
        <v>316</v>
      </c>
      <c r="F444" s="210">
        <v>53.91</v>
      </c>
      <c r="H444" s="34"/>
    </row>
    <row r="445" spans="2:8" s="1" customFormat="1" ht="16.899999999999999" customHeight="1" x14ac:dyDescent="0.2">
      <c r="B445" s="34"/>
      <c r="C445" s="209" t="s">
        <v>1772</v>
      </c>
      <c r="D445" s="209" t="s">
        <v>10728</v>
      </c>
      <c r="E445" s="18" t="s">
        <v>316</v>
      </c>
      <c r="F445" s="210">
        <v>121.45</v>
      </c>
      <c r="H445" s="34"/>
    </row>
    <row r="446" spans="2:8" s="1" customFormat="1" ht="16.899999999999999" customHeight="1" x14ac:dyDescent="0.2">
      <c r="B446" s="34"/>
      <c r="C446" s="209" t="s">
        <v>1778</v>
      </c>
      <c r="D446" s="209" t="s">
        <v>10729</v>
      </c>
      <c r="E446" s="18" t="s">
        <v>316</v>
      </c>
      <c r="F446" s="210">
        <v>270.16000000000003</v>
      </c>
      <c r="H446" s="34"/>
    </row>
    <row r="447" spans="2:8" s="1" customFormat="1" ht="16.899999999999999" customHeight="1" x14ac:dyDescent="0.2">
      <c r="B447" s="34"/>
      <c r="C447" s="209" t="s">
        <v>1793</v>
      </c>
      <c r="D447" s="209" t="s">
        <v>10733</v>
      </c>
      <c r="E447" s="18" t="s">
        <v>316</v>
      </c>
      <c r="F447" s="210">
        <v>53.91</v>
      </c>
      <c r="H447" s="34"/>
    </row>
    <row r="448" spans="2:8" s="1" customFormat="1" ht="16.899999999999999" customHeight="1" x14ac:dyDescent="0.2">
      <c r="B448" s="34"/>
      <c r="C448" s="209" t="s">
        <v>1798</v>
      </c>
      <c r="D448" s="209" t="s">
        <v>10734</v>
      </c>
      <c r="E448" s="18" t="s">
        <v>316</v>
      </c>
      <c r="F448" s="210">
        <v>53.91</v>
      </c>
      <c r="H448" s="34"/>
    </row>
    <row r="449" spans="2:8" s="1" customFormat="1" ht="26.45" customHeight="1" x14ac:dyDescent="0.2">
      <c r="B449" s="34"/>
      <c r="C449" s="204" t="s">
        <v>10780</v>
      </c>
      <c r="D449" s="204" t="s">
        <v>185</v>
      </c>
      <c r="H449" s="34"/>
    </row>
    <row r="450" spans="2:8" s="1" customFormat="1" ht="16.899999999999999" customHeight="1" x14ac:dyDescent="0.2">
      <c r="B450" s="34"/>
      <c r="C450" s="205" t="s">
        <v>6651</v>
      </c>
      <c r="D450" s="206" t="s">
        <v>6652</v>
      </c>
      <c r="E450" s="207" t="s">
        <v>316</v>
      </c>
      <c r="F450" s="208">
        <v>1262.43</v>
      </c>
      <c r="H450" s="34"/>
    </row>
    <row r="451" spans="2:8" s="1" customFormat="1" ht="16.899999999999999" customHeight="1" x14ac:dyDescent="0.2">
      <c r="B451" s="34"/>
      <c r="C451" s="209" t="s">
        <v>6651</v>
      </c>
      <c r="D451" s="209" t="s">
        <v>6666</v>
      </c>
      <c r="E451" s="18" t="s">
        <v>43</v>
      </c>
      <c r="F451" s="210">
        <v>1262.43</v>
      </c>
      <c r="H451" s="34"/>
    </row>
    <row r="452" spans="2:8" s="1" customFormat="1" ht="16.899999999999999" customHeight="1" x14ac:dyDescent="0.2">
      <c r="B452" s="34"/>
      <c r="C452" s="211" t="s">
        <v>10690</v>
      </c>
      <c r="H452" s="34"/>
    </row>
    <row r="453" spans="2:8" s="1" customFormat="1" ht="16.899999999999999" customHeight="1" x14ac:dyDescent="0.2">
      <c r="B453" s="34"/>
      <c r="C453" s="209" t="s">
        <v>6662</v>
      </c>
      <c r="D453" s="209" t="s">
        <v>10781</v>
      </c>
      <c r="E453" s="18" t="s">
        <v>316</v>
      </c>
      <c r="F453" s="210">
        <v>1262.43</v>
      </c>
      <c r="H453" s="34"/>
    </row>
    <row r="454" spans="2:8" s="1" customFormat="1" ht="16.899999999999999" customHeight="1" x14ac:dyDescent="0.2">
      <c r="B454" s="34"/>
      <c r="C454" s="209" t="s">
        <v>1772</v>
      </c>
      <c r="D454" s="209" t="s">
        <v>10728</v>
      </c>
      <c r="E454" s="18" t="s">
        <v>316</v>
      </c>
      <c r="F454" s="210">
        <v>1262.43</v>
      </c>
      <c r="H454" s="34"/>
    </row>
    <row r="455" spans="2:8" s="1" customFormat="1" ht="16.899999999999999" customHeight="1" x14ac:dyDescent="0.2">
      <c r="B455" s="34"/>
      <c r="C455" s="209" t="s">
        <v>1849</v>
      </c>
      <c r="D455" s="209" t="s">
        <v>10732</v>
      </c>
      <c r="E455" s="18" t="s">
        <v>371</v>
      </c>
      <c r="F455" s="210">
        <v>2272.3739999999998</v>
      </c>
      <c r="H455" s="34"/>
    </row>
    <row r="456" spans="2:8" s="1" customFormat="1" ht="16.899999999999999" customHeight="1" x14ac:dyDescent="0.2">
      <c r="B456" s="34"/>
      <c r="C456" s="205" t="s">
        <v>6654</v>
      </c>
      <c r="D456" s="206" t="s">
        <v>6655</v>
      </c>
      <c r="E456" s="207" t="s">
        <v>250</v>
      </c>
      <c r="F456" s="208">
        <v>2805.4</v>
      </c>
      <c r="H456" s="34"/>
    </row>
    <row r="457" spans="2:8" s="1" customFormat="1" ht="16.899999999999999" customHeight="1" x14ac:dyDescent="0.2">
      <c r="B457" s="34"/>
      <c r="C457" s="209" t="s">
        <v>43</v>
      </c>
      <c r="D457" s="209" t="s">
        <v>6261</v>
      </c>
      <c r="E457" s="18" t="s">
        <v>43</v>
      </c>
      <c r="F457" s="210">
        <v>2805.4</v>
      </c>
      <c r="H457" s="34"/>
    </row>
    <row r="458" spans="2:8" s="1" customFormat="1" ht="16.899999999999999" customHeight="1" x14ac:dyDescent="0.2">
      <c r="B458" s="34"/>
      <c r="C458" s="209" t="s">
        <v>6654</v>
      </c>
      <c r="D458" s="209" t="s">
        <v>331</v>
      </c>
      <c r="E458" s="18" t="s">
        <v>43</v>
      </c>
      <c r="F458" s="210">
        <v>2805.4</v>
      </c>
      <c r="H458" s="34"/>
    </row>
    <row r="459" spans="2:8" s="1" customFormat="1" ht="16.899999999999999" customHeight="1" x14ac:dyDescent="0.2">
      <c r="B459" s="34"/>
      <c r="C459" s="211" t="s">
        <v>10690</v>
      </c>
      <c r="H459" s="34"/>
    </row>
    <row r="460" spans="2:8" s="1" customFormat="1" ht="16.899999999999999" customHeight="1" x14ac:dyDescent="0.2">
      <c r="B460" s="34"/>
      <c r="C460" s="209" t="s">
        <v>6662</v>
      </c>
      <c r="D460" s="209" t="s">
        <v>10781</v>
      </c>
      <c r="E460" s="18" t="s">
        <v>316</v>
      </c>
      <c r="F460" s="210">
        <v>1262.43</v>
      </c>
      <c r="H460" s="34"/>
    </row>
    <row r="461" spans="2:8" s="1" customFormat="1" ht="16.899999999999999" customHeight="1" x14ac:dyDescent="0.2">
      <c r="B461" s="34"/>
      <c r="C461" s="209" t="s">
        <v>6673</v>
      </c>
      <c r="D461" s="209" t="s">
        <v>10782</v>
      </c>
      <c r="E461" s="18" t="s">
        <v>250</v>
      </c>
      <c r="F461" s="210">
        <v>2805.4</v>
      </c>
      <c r="H461" s="34"/>
    </row>
    <row r="462" spans="2:8" s="1" customFormat="1" ht="16.899999999999999" customHeight="1" x14ac:dyDescent="0.2">
      <c r="B462" s="34"/>
      <c r="C462" s="209" t="s">
        <v>6677</v>
      </c>
      <c r="D462" s="209" t="s">
        <v>10783</v>
      </c>
      <c r="E462" s="18" t="s">
        <v>250</v>
      </c>
      <c r="F462" s="210">
        <v>8416.2000000000007</v>
      </c>
      <c r="H462" s="34"/>
    </row>
    <row r="463" spans="2:8" s="1" customFormat="1" ht="16.899999999999999" customHeight="1" x14ac:dyDescent="0.2">
      <c r="B463" s="34"/>
      <c r="C463" s="209" t="s">
        <v>6682</v>
      </c>
      <c r="D463" s="209" t="s">
        <v>10784</v>
      </c>
      <c r="E463" s="18" t="s">
        <v>250</v>
      </c>
      <c r="F463" s="210">
        <v>2805.4</v>
      </c>
      <c r="H463" s="34"/>
    </row>
    <row r="464" spans="2:8" s="1" customFormat="1" ht="16.899999999999999" customHeight="1" x14ac:dyDescent="0.2">
      <c r="B464" s="34"/>
      <c r="C464" s="209" t="s">
        <v>6410</v>
      </c>
      <c r="D464" s="209" t="s">
        <v>10775</v>
      </c>
      <c r="E464" s="18" t="s">
        <v>250</v>
      </c>
      <c r="F464" s="210">
        <v>2805.4</v>
      </c>
      <c r="H464" s="34"/>
    </row>
    <row r="465" spans="2:8" s="1" customFormat="1" ht="26.45" customHeight="1" x14ac:dyDescent="0.2">
      <c r="B465" s="34"/>
      <c r="C465" s="204" t="s">
        <v>190</v>
      </c>
      <c r="D465" s="204" t="s">
        <v>191</v>
      </c>
      <c r="H465" s="34"/>
    </row>
    <row r="466" spans="2:8" s="1" customFormat="1" ht="16.899999999999999" customHeight="1" x14ac:dyDescent="0.2">
      <c r="B466" s="34"/>
      <c r="C466" s="205" t="s">
        <v>6915</v>
      </c>
      <c r="D466" s="206" t="s">
        <v>6916</v>
      </c>
      <c r="E466" s="207" t="s">
        <v>250</v>
      </c>
      <c r="F466" s="208">
        <v>1530</v>
      </c>
      <c r="H466" s="34"/>
    </row>
    <row r="467" spans="2:8" s="1" customFormat="1" ht="16.899999999999999" customHeight="1" x14ac:dyDescent="0.2">
      <c r="B467" s="34"/>
      <c r="C467" s="209" t="s">
        <v>43</v>
      </c>
      <c r="D467" s="209" t="s">
        <v>6941</v>
      </c>
      <c r="E467" s="18" t="s">
        <v>43</v>
      </c>
      <c r="F467" s="210">
        <v>1530</v>
      </c>
      <c r="H467" s="34"/>
    </row>
    <row r="468" spans="2:8" s="1" customFormat="1" ht="16.899999999999999" customHeight="1" x14ac:dyDescent="0.2">
      <c r="B468" s="34"/>
      <c r="C468" s="209" t="s">
        <v>6915</v>
      </c>
      <c r="D468" s="209" t="s">
        <v>331</v>
      </c>
      <c r="E468" s="18" t="s">
        <v>43</v>
      </c>
      <c r="F468" s="210">
        <v>1530</v>
      </c>
      <c r="H468" s="34"/>
    </row>
    <row r="469" spans="2:8" s="1" customFormat="1" ht="16.899999999999999" customHeight="1" x14ac:dyDescent="0.2">
      <c r="B469" s="34"/>
      <c r="C469" s="211" t="s">
        <v>10690</v>
      </c>
      <c r="H469" s="34"/>
    </row>
    <row r="470" spans="2:8" s="1" customFormat="1" ht="16.899999999999999" customHeight="1" x14ac:dyDescent="0.2">
      <c r="B470" s="34"/>
      <c r="C470" s="209" t="s">
        <v>6937</v>
      </c>
      <c r="D470" s="209" t="s">
        <v>10785</v>
      </c>
      <c r="E470" s="18" t="s">
        <v>250</v>
      </c>
      <c r="F470" s="210">
        <v>1530</v>
      </c>
      <c r="H470" s="34"/>
    </row>
    <row r="471" spans="2:8" s="1" customFormat="1" ht="16.899999999999999" customHeight="1" x14ac:dyDescent="0.2">
      <c r="B471" s="34"/>
      <c r="C471" s="209" t="s">
        <v>6919</v>
      </c>
      <c r="D471" s="209" t="s">
        <v>10786</v>
      </c>
      <c r="E471" s="18" t="s">
        <v>250</v>
      </c>
      <c r="F471" s="210">
        <v>38250</v>
      </c>
      <c r="H471" s="34"/>
    </row>
    <row r="472" spans="2:8" s="1" customFormat="1" ht="16.899999999999999" customHeight="1" x14ac:dyDescent="0.2">
      <c r="B472" s="34"/>
      <c r="C472" s="209" t="s">
        <v>6924</v>
      </c>
      <c r="D472" s="209" t="s">
        <v>10787</v>
      </c>
      <c r="E472" s="18" t="s">
        <v>316</v>
      </c>
      <c r="F472" s="210">
        <v>229.5</v>
      </c>
      <c r="H472" s="34"/>
    </row>
    <row r="473" spans="2:8" s="1" customFormat="1" ht="16.899999999999999" customHeight="1" x14ac:dyDescent="0.2">
      <c r="B473" s="34"/>
      <c r="C473" s="209" t="s">
        <v>1793</v>
      </c>
      <c r="D473" s="209" t="s">
        <v>10733</v>
      </c>
      <c r="E473" s="18" t="s">
        <v>316</v>
      </c>
      <c r="F473" s="210">
        <v>229.5</v>
      </c>
      <c r="H473" s="34"/>
    </row>
    <row r="474" spans="2:8" s="1" customFormat="1" ht="16.899999999999999" customHeight="1" x14ac:dyDescent="0.2">
      <c r="B474" s="34"/>
      <c r="C474" s="209" t="s">
        <v>6932</v>
      </c>
      <c r="D474" s="209" t="s">
        <v>10788</v>
      </c>
      <c r="E474" s="18" t="s">
        <v>250</v>
      </c>
      <c r="F474" s="210">
        <v>1530</v>
      </c>
      <c r="H474" s="34"/>
    </row>
    <row r="475" spans="2:8" s="1" customFormat="1" ht="16.899999999999999" customHeight="1" x14ac:dyDescent="0.2">
      <c r="B475" s="34"/>
      <c r="C475" s="209" t="s">
        <v>6946</v>
      </c>
      <c r="D475" s="209" t="s">
        <v>10789</v>
      </c>
      <c r="E475" s="18" t="s">
        <v>250</v>
      </c>
      <c r="F475" s="210">
        <v>1530</v>
      </c>
      <c r="H475" s="34"/>
    </row>
    <row r="476" spans="2:8" s="1" customFormat="1" ht="16.899999999999999" customHeight="1" x14ac:dyDescent="0.2">
      <c r="B476" s="34"/>
      <c r="C476" s="209" t="s">
        <v>6975</v>
      </c>
      <c r="D476" s="209" t="s">
        <v>10790</v>
      </c>
      <c r="E476" s="18" t="s">
        <v>250</v>
      </c>
      <c r="F476" s="210">
        <v>1530</v>
      </c>
      <c r="H476" s="34"/>
    </row>
    <row r="477" spans="2:8" s="1" customFormat="1" ht="16.899999999999999" customHeight="1" x14ac:dyDescent="0.2">
      <c r="B477" s="34"/>
      <c r="C477" s="209" t="s">
        <v>6979</v>
      </c>
      <c r="D477" s="209" t="s">
        <v>10791</v>
      </c>
      <c r="E477" s="18" t="s">
        <v>250</v>
      </c>
      <c r="F477" s="210">
        <v>3060</v>
      </c>
      <c r="H477" s="34"/>
    </row>
    <row r="478" spans="2:8" s="1" customFormat="1" ht="16.899999999999999" customHeight="1" x14ac:dyDescent="0.2">
      <c r="B478" s="34"/>
      <c r="C478" s="209" t="s">
        <v>6984</v>
      </c>
      <c r="D478" s="209" t="s">
        <v>10792</v>
      </c>
      <c r="E478" s="18" t="s">
        <v>250</v>
      </c>
      <c r="F478" s="210">
        <v>7650</v>
      </c>
      <c r="H478" s="34"/>
    </row>
    <row r="479" spans="2:8" s="1" customFormat="1" ht="16.899999999999999" customHeight="1" x14ac:dyDescent="0.2">
      <c r="B479" s="34"/>
      <c r="C479" s="209" t="s">
        <v>7036</v>
      </c>
      <c r="D479" s="209" t="s">
        <v>10793</v>
      </c>
      <c r="E479" s="18" t="s">
        <v>250</v>
      </c>
      <c r="F479" s="210">
        <v>1530</v>
      </c>
      <c r="H479" s="34"/>
    </row>
    <row r="480" spans="2:8" s="1" customFormat="1" ht="16.899999999999999" customHeight="1" x14ac:dyDescent="0.2">
      <c r="B480" s="34"/>
      <c r="C480" s="209" t="s">
        <v>7050</v>
      </c>
      <c r="D480" s="209" t="s">
        <v>10794</v>
      </c>
      <c r="E480" s="18" t="s">
        <v>371</v>
      </c>
      <c r="F480" s="210">
        <v>4.5999999999999999E-2</v>
      </c>
      <c r="H480" s="34"/>
    </row>
    <row r="481" spans="2:8" s="1" customFormat="1" ht="16.899999999999999" customHeight="1" x14ac:dyDescent="0.2">
      <c r="B481" s="34"/>
      <c r="C481" s="209" t="s">
        <v>7059</v>
      </c>
      <c r="D481" s="209" t="s">
        <v>10795</v>
      </c>
      <c r="E481" s="18" t="s">
        <v>250</v>
      </c>
      <c r="F481" s="210">
        <v>1530</v>
      </c>
      <c r="H481" s="34"/>
    </row>
    <row r="482" spans="2:8" s="1" customFormat="1" ht="16.899999999999999" customHeight="1" x14ac:dyDescent="0.2">
      <c r="B482" s="34"/>
      <c r="C482" s="209" t="s">
        <v>7063</v>
      </c>
      <c r="D482" s="209" t="s">
        <v>10796</v>
      </c>
      <c r="E482" s="18" t="s">
        <v>250</v>
      </c>
      <c r="F482" s="210">
        <v>7650</v>
      </c>
      <c r="H482" s="34"/>
    </row>
    <row r="483" spans="2:8" s="1" customFormat="1" ht="26.45" customHeight="1" x14ac:dyDescent="0.2">
      <c r="B483" s="34"/>
      <c r="C483" s="204" t="s">
        <v>196</v>
      </c>
      <c r="D483" s="204" t="s">
        <v>197</v>
      </c>
      <c r="H483" s="34"/>
    </row>
    <row r="484" spans="2:8" s="1" customFormat="1" ht="16.899999999999999" customHeight="1" x14ac:dyDescent="0.2">
      <c r="B484" s="34"/>
      <c r="C484" s="205" t="s">
        <v>5398</v>
      </c>
      <c r="D484" s="206" t="s">
        <v>5399</v>
      </c>
      <c r="E484" s="207" t="s">
        <v>316</v>
      </c>
      <c r="F484" s="208">
        <v>76.433999999999997</v>
      </c>
      <c r="H484" s="34"/>
    </row>
    <row r="485" spans="2:8" s="1" customFormat="1" ht="16.899999999999999" customHeight="1" x14ac:dyDescent="0.2">
      <c r="B485" s="34"/>
      <c r="C485" s="209" t="s">
        <v>43</v>
      </c>
      <c r="D485" s="209" t="s">
        <v>7140</v>
      </c>
      <c r="E485" s="18" t="s">
        <v>43</v>
      </c>
      <c r="F485" s="210">
        <v>0</v>
      </c>
      <c r="H485" s="34"/>
    </row>
    <row r="486" spans="2:8" s="1" customFormat="1" ht="16.899999999999999" customHeight="1" x14ac:dyDescent="0.2">
      <c r="B486" s="34"/>
      <c r="C486" s="209" t="s">
        <v>43</v>
      </c>
      <c r="D486" s="209" t="s">
        <v>7160</v>
      </c>
      <c r="E486" s="18" t="s">
        <v>43</v>
      </c>
      <c r="F486" s="210">
        <v>14.4</v>
      </c>
      <c r="H486" s="34"/>
    </row>
    <row r="487" spans="2:8" s="1" customFormat="1" ht="16.899999999999999" customHeight="1" x14ac:dyDescent="0.2">
      <c r="B487" s="34"/>
      <c r="C487" s="209" t="s">
        <v>43</v>
      </c>
      <c r="D487" s="209" t="s">
        <v>7161</v>
      </c>
      <c r="E487" s="18" t="s">
        <v>43</v>
      </c>
      <c r="F487" s="210">
        <v>54.018000000000001</v>
      </c>
      <c r="H487" s="34"/>
    </row>
    <row r="488" spans="2:8" s="1" customFormat="1" ht="16.899999999999999" customHeight="1" x14ac:dyDescent="0.2">
      <c r="B488" s="34"/>
      <c r="C488" s="209" t="s">
        <v>43</v>
      </c>
      <c r="D488" s="209" t="s">
        <v>7162</v>
      </c>
      <c r="E488" s="18" t="s">
        <v>43</v>
      </c>
      <c r="F488" s="210">
        <v>8.016</v>
      </c>
      <c r="H488" s="34"/>
    </row>
    <row r="489" spans="2:8" s="1" customFormat="1" ht="16.899999999999999" customHeight="1" x14ac:dyDescent="0.2">
      <c r="B489" s="34"/>
      <c r="C489" s="209" t="s">
        <v>5398</v>
      </c>
      <c r="D489" s="209" t="s">
        <v>1095</v>
      </c>
      <c r="E489" s="18" t="s">
        <v>43</v>
      </c>
      <c r="F489" s="210">
        <v>76.433999999999997</v>
      </c>
      <c r="H489" s="34"/>
    </row>
    <row r="490" spans="2:8" s="1" customFormat="1" ht="16.899999999999999" customHeight="1" x14ac:dyDescent="0.2">
      <c r="B490" s="34"/>
      <c r="C490" s="211" t="s">
        <v>10690</v>
      </c>
      <c r="H490" s="34"/>
    </row>
    <row r="491" spans="2:8" s="1" customFormat="1" ht="16.899999999999999" customHeight="1" x14ac:dyDescent="0.2">
      <c r="B491" s="34"/>
      <c r="C491" s="209" t="s">
        <v>1934</v>
      </c>
      <c r="D491" s="209" t="s">
        <v>10759</v>
      </c>
      <c r="E491" s="18" t="s">
        <v>316</v>
      </c>
      <c r="F491" s="210">
        <v>67.067999999999998</v>
      </c>
      <c r="H491" s="34"/>
    </row>
    <row r="492" spans="2:8" s="1" customFormat="1" ht="16.899999999999999" customHeight="1" x14ac:dyDescent="0.2">
      <c r="B492" s="34"/>
      <c r="C492" s="209" t="s">
        <v>1802</v>
      </c>
      <c r="D492" s="209" t="s">
        <v>1926</v>
      </c>
      <c r="E492" s="18" t="s">
        <v>316</v>
      </c>
      <c r="F492" s="210">
        <v>67.019000000000005</v>
      </c>
      <c r="H492" s="34"/>
    </row>
    <row r="493" spans="2:8" s="1" customFormat="1" ht="16.899999999999999" customHeight="1" x14ac:dyDescent="0.2">
      <c r="B493" s="34"/>
      <c r="C493" s="205" t="s">
        <v>1724</v>
      </c>
      <c r="D493" s="206" t="s">
        <v>1725</v>
      </c>
      <c r="E493" s="207" t="s">
        <v>316</v>
      </c>
      <c r="F493" s="208">
        <v>13.939</v>
      </c>
      <c r="H493" s="34"/>
    </row>
    <row r="494" spans="2:8" s="1" customFormat="1" ht="16.899999999999999" customHeight="1" x14ac:dyDescent="0.2">
      <c r="B494" s="34"/>
      <c r="C494" s="209" t="s">
        <v>43</v>
      </c>
      <c r="D494" s="209" t="s">
        <v>7140</v>
      </c>
      <c r="E494" s="18" t="s">
        <v>43</v>
      </c>
      <c r="F494" s="210">
        <v>0</v>
      </c>
      <c r="H494" s="34"/>
    </row>
    <row r="495" spans="2:8" s="1" customFormat="1" ht="16.899999999999999" customHeight="1" x14ac:dyDescent="0.2">
      <c r="B495" s="34"/>
      <c r="C495" s="209" t="s">
        <v>43</v>
      </c>
      <c r="D495" s="209" t="s">
        <v>7170</v>
      </c>
      <c r="E495" s="18" t="s">
        <v>43</v>
      </c>
      <c r="F495" s="210">
        <v>3.6</v>
      </c>
      <c r="H495" s="34"/>
    </row>
    <row r="496" spans="2:8" s="1" customFormat="1" ht="16.899999999999999" customHeight="1" x14ac:dyDescent="0.2">
      <c r="B496" s="34"/>
      <c r="C496" s="209" t="s">
        <v>43</v>
      </c>
      <c r="D496" s="209" t="s">
        <v>7171</v>
      </c>
      <c r="E496" s="18" t="s">
        <v>43</v>
      </c>
      <c r="F496" s="210">
        <v>9.0030000000000001</v>
      </c>
      <c r="H496" s="34"/>
    </row>
    <row r="497" spans="2:8" s="1" customFormat="1" ht="16.899999999999999" customHeight="1" x14ac:dyDescent="0.2">
      <c r="B497" s="34"/>
      <c r="C497" s="209" t="s">
        <v>43</v>
      </c>
      <c r="D497" s="209" t="s">
        <v>7172</v>
      </c>
      <c r="E497" s="18" t="s">
        <v>43</v>
      </c>
      <c r="F497" s="210">
        <v>1.3360000000000001</v>
      </c>
      <c r="H497" s="34"/>
    </row>
    <row r="498" spans="2:8" s="1" customFormat="1" ht="16.899999999999999" customHeight="1" x14ac:dyDescent="0.2">
      <c r="B498" s="34"/>
      <c r="C498" s="209" t="s">
        <v>1724</v>
      </c>
      <c r="D498" s="209" t="s">
        <v>331</v>
      </c>
      <c r="E498" s="18" t="s">
        <v>43</v>
      </c>
      <c r="F498" s="210">
        <v>13.939</v>
      </c>
      <c r="H498" s="34"/>
    </row>
    <row r="499" spans="2:8" s="1" customFormat="1" ht="16.899999999999999" customHeight="1" x14ac:dyDescent="0.2">
      <c r="B499" s="34"/>
      <c r="C499" s="211" t="s">
        <v>10690</v>
      </c>
      <c r="H499" s="34"/>
    </row>
    <row r="500" spans="2:8" s="1" customFormat="1" ht="16.899999999999999" customHeight="1" x14ac:dyDescent="0.2">
      <c r="B500" s="34"/>
      <c r="C500" s="209" t="s">
        <v>1943</v>
      </c>
      <c r="D500" s="209" t="s">
        <v>10760</v>
      </c>
      <c r="E500" s="18" t="s">
        <v>316</v>
      </c>
      <c r="F500" s="210">
        <v>13.939</v>
      </c>
      <c r="H500" s="34"/>
    </row>
    <row r="501" spans="2:8" s="1" customFormat="1" ht="16.899999999999999" customHeight="1" x14ac:dyDescent="0.2">
      <c r="B501" s="34"/>
      <c r="C501" s="209" t="s">
        <v>1802</v>
      </c>
      <c r="D501" s="209" t="s">
        <v>1926</v>
      </c>
      <c r="E501" s="18" t="s">
        <v>316</v>
      </c>
      <c r="F501" s="210">
        <v>67.019000000000005</v>
      </c>
      <c r="H501" s="34"/>
    </row>
    <row r="502" spans="2:8" s="1" customFormat="1" ht="16.899999999999999" customHeight="1" x14ac:dyDescent="0.2">
      <c r="B502" s="34"/>
      <c r="C502" s="205" t="s">
        <v>5401</v>
      </c>
      <c r="D502" s="206" t="s">
        <v>5402</v>
      </c>
      <c r="E502" s="207" t="s">
        <v>316</v>
      </c>
      <c r="F502" s="208">
        <v>9.3659999999999997</v>
      </c>
      <c r="H502" s="34"/>
    </row>
    <row r="503" spans="2:8" s="1" customFormat="1" ht="16.899999999999999" customHeight="1" x14ac:dyDescent="0.2">
      <c r="B503" s="34"/>
      <c r="C503" s="209" t="s">
        <v>43</v>
      </c>
      <c r="D503" s="209" t="s">
        <v>5539</v>
      </c>
      <c r="E503" s="18" t="s">
        <v>43</v>
      </c>
      <c r="F503" s="210">
        <v>0</v>
      </c>
      <c r="H503" s="34"/>
    </row>
    <row r="504" spans="2:8" s="1" customFormat="1" ht="16.899999999999999" customHeight="1" x14ac:dyDescent="0.2">
      <c r="B504" s="34"/>
      <c r="C504" s="209" t="s">
        <v>43</v>
      </c>
      <c r="D504" s="209" t="s">
        <v>7163</v>
      </c>
      <c r="E504" s="18" t="s">
        <v>43</v>
      </c>
      <c r="F504" s="210">
        <v>0.104</v>
      </c>
      <c r="H504" s="34"/>
    </row>
    <row r="505" spans="2:8" s="1" customFormat="1" ht="16.899999999999999" customHeight="1" x14ac:dyDescent="0.2">
      <c r="B505" s="34"/>
      <c r="C505" s="209" t="s">
        <v>43</v>
      </c>
      <c r="D505" s="209" t="s">
        <v>7164</v>
      </c>
      <c r="E505" s="18" t="s">
        <v>43</v>
      </c>
      <c r="F505" s="210">
        <v>1.954</v>
      </c>
      <c r="H505" s="34"/>
    </row>
    <row r="506" spans="2:8" s="1" customFormat="1" ht="16.899999999999999" customHeight="1" x14ac:dyDescent="0.2">
      <c r="B506" s="34"/>
      <c r="C506" s="209" t="s">
        <v>43</v>
      </c>
      <c r="D506" s="209" t="s">
        <v>7165</v>
      </c>
      <c r="E506" s="18" t="s">
        <v>43</v>
      </c>
      <c r="F506" s="210">
        <v>6.3639999999999999</v>
      </c>
      <c r="H506" s="34"/>
    </row>
    <row r="507" spans="2:8" s="1" customFormat="1" ht="16.899999999999999" customHeight="1" x14ac:dyDescent="0.2">
      <c r="B507" s="34"/>
      <c r="C507" s="209" t="s">
        <v>43</v>
      </c>
      <c r="D507" s="209" t="s">
        <v>7166</v>
      </c>
      <c r="E507" s="18" t="s">
        <v>43</v>
      </c>
      <c r="F507" s="210">
        <v>0.94399999999999995</v>
      </c>
      <c r="H507" s="34"/>
    </row>
    <row r="508" spans="2:8" s="1" customFormat="1" ht="16.899999999999999" customHeight="1" x14ac:dyDescent="0.2">
      <c r="B508" s="34"/>
      <c r="C508" s="209" t="s">
        <v>5401</v>
      </c>
      <c r="D508" s="209" t="s">
        <v>1095</v>
      </c>
      <c r="E508" s="18" t="s">
        <v>43</v>
      </c>
      <c r="F508" s="210">
        <v>9.3659999999999997</v>
      </c>
      <c r="H508" s="34"/>
    </row>
    <row r="509" spans="2:8" s="1" customFormat="1" ht="16.899999999999999" customHeight="1" x14ac:dyDescent="0.2">
      <c r="B509" s="34"/>
      <c r="C509" s="211" t="s">
        <v>10690</v>
      </c>
      <c r="H509" s="34"/>
    </row>
    <row r="510" spans="2:8" s="1" customFormat="1" ht="16.899999999999999" customHeight="1" x14ac:dyDescent="0.2">
      <c r="B510" s="34"/>
      <c r="C510" s="209" t="s">
        <v>1934</v>
      </c>
      <c r="D510" s="209" t="s">
        <v>10759</v>
      </c>
      <c r="E510" s="18" t="s">
        <v>316</v>
      </c>
      <c r="F510" s="210">
        <v>67.067999999999998</v>
      </c>
      <c r="H510" s="34"/>
    </row>
    <row r="511" spans="2:8" s="1" customFormat="1" ht="16.899999999999999" customHeight="1" x14ac:dyDescent="0.2">
      <c r="B511" s="34"/>
      <c r="C511" s="205" t="s">
        <v>5396</v>
      </c>
      <c r="D511" s="206" t="s">
        <v>1731</v>
      </c>
      <c r="E511" s="207" t="s">
        <v>316</v>
      </c>
      <c r="F511" s="208">
        <v>157.392</v>
      </c>
      <c r="H511" s="34"/>
    </row>
    <row r="512" spans="2:8" s="1" customFormat="1" ht="16.899999999999999" customHeight="1" x14ac:dyDescent="0.2">
      <c r="B512" s="34"/>
      <c r="C512" s="209" t="s">
        <v>43</v>
      </c>
      <c r="D512" s="209" t="s">
        <v>7140</v>
      </c>
      <c r="E512" s="18" t="s">
        <v>43</v>
      </c>
      <c r="F512" s="210">
        <v>0</v>
      </c>
      <c r="H512" s="34"/>
    </row>
    <row r="513" spans="2:8" s="1" customFormat="1" ht="16.899999999999999" customHeight="1" x14ac:dyDescent="0.2">
      <c r="B513" s="34"/>
      <c r="C513" s="209" t="s">
        <v>43</v>
      </c>
      <c r="D513" s="209" t="s">
        <v>7141</v>
      </c>
      <c r="E513" s="18" t="s">
        <v>43</v>
      </c>
      <c r="F513" s="210">
        <v>37.1</v>
      </c>
      <c r="H513" s="34"/>
    </row>
    <row r="514" spans="2:8" s="1" customFormat="1" ht="16.899999999999999" customHeight="1" x14ac:dyDescent="0.2">
      <c r="B514" s="34"/>
      <c r="C514" s="209" t="s">
        <v>43</v>
      </c>
      <c r="D514" s="209" t="s">
        <v>7142</v>
      </c>
      <c r="E514" s="18" t="s">
        <v>43</v>
      </c>
      <c r="F514" s="210">
        <v>54.3</v>
      </c>
      <c r="H514" s="34"/>
    </row>
    <row r="515" spans="2:8" s="1" customFormat="1" ht="16.899999999999999" customHeight="1" x14ac:dyDescent="0.2">
      <c r="B515" s="34"/>
      <c r="C515" s="209" t="s">
        <v>43</v>
      </c>
      <c r="D515" s="209" t="s">
        <v>7143</v>
      </c>
      <c r="E515" s="18" t="s">
        <v>43</v>
      </c>
      <c r="F515" s="210">
        <v>9.5</v>
      </c>
      <c r="H515" s="34"/>
    </row>
    <row r="516" spans="2:8" s="1" customFormat="1" ht="16.899999999999999" customHeight="1" x14ac:dyDescent="0.2">
      <c r="B516" s="34"/>
      <c r="C516" s="209" t="s">
        <v>43</v>
      </c>
      <c r="D516" s="209" t="s">
        <v>7144</v>
      </c>
      <c r="E516" s="18" t="s">
        <v>43</v>
      </c>
      <c r="F516" s="210">
        <v>0</v>
      </c>
      <c r="H516" s="34"/>
    </row>
    <row r="517" spans="2:8" s="1" customFormat="1" ht="16.899999999999999" customHeight="1" x14ac:dyDescent="0.2">
      <c r="B517" s="34"/>
      <c r="C517" s="209" t="s">
        <v>43</v>
      </c>
      <c r="D517" s="209" t="s">
        <v>7145</v>
      </c>
      <c r="E517" s="18" t="s">
        <v>43</v>
      </c>
      <c r="F517" s="210">
        <v>47.936</v>
      </c>
      <c r="H517" s="34"/>
    </row>
    <row r="518" spans="2:8" s="1" customFormat="1" ht="16.899999999999999" customHeight="1" x14ac:dyDescent="0.2">
      <c r="B518" s="34"/>
      <c r="C518" s="209" t="s">
        <v>43</v>
      </c>
      <c r="D518" s="209" t="s">
        <v>7146</v>
      </c>
      <c r="E518" s="18" t="s">
        <v>43</v>
      </c>
      <c r="F518" s="210">
        <v>8.5559999999999992</v>
      </c>
      <c r="H518" s="34"/>
    </row>
    <row r="519" spans="2:8" s="1" customFormat="1" ht="16.899999999999999" customHeight="1" x14ac:dyDescent="0.2">
      <c r="B519" s="34"/>
      <c r="C519" s="209" t="s">
        <v>5396</v>
      </c>
      <c r="D519" s="209" t="s">
        <v>331</v>
      </c>
      <c r="E519" s="18" t="s">
        <v>43</v>
      </c>
      <c r="F519" s="210">
        <v>157.392</v>
      </c>
      <c r="H519" s="34"/>
    </row>
    <row r="520" spans="2:8" s="1" customFormat="1" ht="16.899999999999999" customHeight="1" x14ac:dyDescent="0.2">
      <c r="B520" s="34"/>
      <c r="C520" s="211" t="s">
        <v>10690</v>
      </c>
      <c r="H520" s="34"/>
    </row>
    <row r="521" spans="2:8" s="1" customFormat="1" ht="16.899999999999999" customHeight="1" x14ac:dyDescent="0.2">
      <c r="B521" s="34"/>
      <c r="C521" s="209" t="s">
        <v>6484</v>
      </c>
      <c r="D521" s="209" t="s">
        <v>10779</v>
      </c>
      <c r="E521" s="18" t="s">
        <v>316</v>
      </c>
      <c r="F521" s="210">
        <v>157.392</v>
      </c>
      <c r="H521" s="34"/>
    </row>
    <row r="522" spans="2:8" s="1" customFormat="1" ht="16.899999999999999" customHeight="1" x14ac:dyDescent="0.2">
      <c r="B522" s="34"/>
      <c r="C522" s="209" t="s">
        <v>1772</v>
      </c>
      <c r="D522" s="209" t="s">
        <v>10728</v>
      </c>
      <c r="E522" s="18" t="s">
        <v>316</v>
      </c>
      <c r="F522" s="210">
        <v>157.392</v>
      </c>
      <c r="H522" s="34"/>
    </row>
    <row r="523" spans="2:8" s="1" customFormat="1" ht="16.899999999999999" customHeight="1" x14ac:dyDescent="0.2">
      <c r="B523" s="34"/>
      <c r="C523" s="209" t="s">
        <v>1778</v>
      </c>
      <c r="D523" s="209" t="s">
        <v>10729</v>
      </c>
      <c r="E523" s="18" t="s">
        <v>316</v>
      </c>
      <c r="F523" s="210">
        <v>361.49200000000002</v>
      </c>
      <c r="H523" s="34"/>
    </row>
    <row r="524" spans="2:8" s="1" customFormat="1" ht="16.899999999999999" customHeight="1" x14ac:dyDescent="0.2">
      <c r="B524" s="34"/>
      <c r="C524" s="209" t="s">
        <v>1802</v>
      </c>
      <c r="D524" s="209" t="s">
        <v>1926</v>
      </c>
      <c r="E524" s="18" t="s">
        <v>316</v>
      </c>
      <c r="F524" s="210">
        <v>67.019000000000005</v>
      </c>
      <c r="H524" s="34"/>
    </row>
    <row r="525" spans="2:8" s="1" customFormat="1" ht="16.899999999999999" customHeight="1" x14ac:dyDescent="0.2">
      <c r="B525" s="34"/>
      <c r="C525" s="205" t="s">
        <v>1733</v>
      </c>
      <c r="D525" s="206" t="s">
        <v>1734</v>
      </c>
      <c r="E525" s="207" t="s">
        <v>316</v>
      </c>
      <c r="F525" s="208">
        <v>67.019000000000005</v>
      </c>
      <c r="H525" s="34"/>
    </row>
    <row r="526" spans="2:8" s="1" customFormat="1" ht="16.899999999999999" customHeight="1" x14ac:dyDescent="0.2">
      <c r="B526" s="34"/>
      <c r="C526" s="209" t="s">
        <v>43</v>
      </c>
      <c r="D526" s="209" t="s">
        <v>5518</v>
      </c>
      <c r="E526" s="18" t="s">
        <v>43</v>
      </c>
      <c r="F526" s="210">
        <v>157.392</v>
      </c>
      <c r="H526" s="34"/>
    </row>
    <row r="527" spans="2:8" s="1" customFormat="1" ht="16.899999999999999" customHeight="1" x14ac:dyDescent="0.2">
      <c r="B527" s="34"/>
      <c r="C527" s="209" t="s">
        <v>43</v>
      </c>
      <c r="D527" s="209" t="s">
        <v>5519</v>
      </c>
      <c r="E527" s="18" t="s">
        <v>43</v>
      </c>
      <c r="F527" s="210">
        <v>-90.373000000000005</v>
      </c>
      <c r="H527" s="34"/>
    </row>
    <row r="528" spans="2:8" s="1" customFormat="1" ht="16.899999999999999" customHeight="1" x14ac:dyDescent="0.2">
      <c r="B528" s="34"/>
      <c r="C528" s="209" t="s">
        <v>1733</v>
      </c>
      <c r="D528" s="209" t="s">
        <v>331</v>
      </c>
      <c r="E528" s="18" t="s">
        <v>43</v>
      </c>
      <c r="F528" s="210">
        <v>67.019000000000005</v>
      </c>
      <c r="H528" s="34"/>
    </row>
    <row r="529" spans="2:8" s="1" customFormat="1" ht="16.899999999999999" customHeight="1" x14ac:dyDescent="0.2">
      <c r="B529" s="34"/>
      <c r="C529" s="211" t="s">
        <v>10690</v>
      </c>
      <c r="H529" s="34"/>
    </row>
    <row r="530" spans="2:8" s="1" customFormat="1" ht="16.899999999999999" customHeight="1" x14ac:dyDescent="0.2">
      <c r="B530" s="34"/>
      <c r="C530" s="209" t="s">
        <v>1802</v>
      </c>
      <c r="D530" s="209" t="s">
        <v>1926</v>
      </c>
      <c r="E530" s="18" t="s">
        <v>316</v>
      </c>
      <c r="F530" s="210">
        <v>67.019000000000005</v>
      </c>
      <c r="H530" s="34"/>
    </row>
    <row r="531" spans="2:8" s="1" customFormat="1" ht="16.899999999999999" customHeight="1" x14ac:dyDescent="0.2">
      <c r="B531" s="34"/>
      <c r="C531" s="209" t="s">
        <v>1772</v>
      </c>
      <c r="D531" s="209" t="s">
        <v>10728</v>
      </c>
      <c r="E531" s="18" t="s">
        <v>316</v>
      </c>
      <c r="F531" s="210">
        <v>157.392</v>
      </c>
      <c r="H531" s="34"/>
    </row>
    <row r="532" spans="2:8" s="1" customFormat="1" ht="16.899999999999999" customHeight="1" x14ac:dyDescent="0.2">
      <c r="B532" s="34"/>
      <c r="C532" s="209" t="s">
        <v>1778</v>
      </c>
      <c r="D532" s="209" t="s">
        <v>10729</v>
      </c>
      <c r="E532" s="18" t="s">
        <v>316</v>
      </c>
      <c r="F532" s="210">
        <v>361.49200000000002</v>
      </c>
      <c r="H532" s="34"/>
    </row>
    <row r="533" spans="2:8" s="1" customFormat="1" ht="16.899999999999999" customHeight="1" x14ac:dyDescent="0.2">
      <c r="B533" s="34"/>
      <c r="C533" s="209" t="s">
        <v>1793</v>
      </c>
      <c r="D533" s="209" t="s">
        <v>10733</v>
      </c>
      <c r="E533" s="18" t="s">
        <v>316</v>
      </c>
      <c r="F533" s="210">
        <v>67.019000000000005</v>
      </c>
      <c r="H533" s="34"/>
    </row>
    <row r="534" spans="2:8" s="1" customFormat="1" ht="16.899999999999999" customHeight="1" x14ac:dyDescent="0.2">
      <c r="B534" s="34"/>
      <c r="C534" s="209" t="s">
        <v>1798</v>
      </c>
      <c r="D534" s="209" t="s">
        <v>10734</v>
      </c>
      <c r="E534" s="18" t="s">
        <v>316</v>
      </c>
      <c r="F534" s="210">
        <v>67.019000000000005</v>
      </c>
      <c r="H534" s="34"/>
    </row>
    <row r="535" spans="2:8" s="1" customFormat="1" ht="7.35" customHeight="1" x14ac:dyDescent="0.2">
      <c r="B535" s="43"/>
      <c r="C535" s="44"/>
      <c r="D535" s="44"/>
      <c r="E535" s="44"/>
      <c r="F535" s="44"/>
      <c r="G535" s="44"/>
      <c r="H535" s="34"/>
    </row>
    <row r="536" spans="2:8" s="1" customFormat="1" ht="11.25" x14ac:dyDescent="0.2"/>
  </sheetData>
  <sheetProtection algorithmName="SHA-512" hashValue="x3xguhnk6u48Lz8qdDS8jNNbSAtAS3OxislvqQvyUM2yTTp4vNWaFifrNtJ6b5l+1An/ji44fzEfJFSjslqrZA==" saltValue="vAYMJStob9ywDbz5WSaqCVYvjNaHVdrpqfT9tsJIAXabK423SnA2yA3fWXMkKSYk1gFJRi7ojn2POGlKm7ffVw=="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219"/>
  <sheetViews>
    <sheetView showGridLines="0" topLeftCell="A43" zoomScale="110" zoomScaleNormal="110" workbookViewId="0"/>
  </sheetViews>
  <sheetFormatPr defaultRowHeight="15" x14ac:dyDescent="0.2"/>
  <cols>
    <col min="1" max="1" width="8.33203125" style="212" customWidth="1"/>
    <col min="2" max="2" width="1.6640625" style="212" customWidth="1"/>
    <col min="3" max="4" width="5" style="212" customWidth="1"/>
    <col min="5" max="5" width="11.6640625" style="212" customWidth="1"/>
    <col min="6" max="6" width="9.1640625" style="212" customWidth="1"/>
    <col min="7" max="7" width="5" style="212" customWidth="1"/>
    <col min="8" max="8" width="77.83203125" style="212" customWidth="1"/>
    <col min="9" max="10" width="20" style="212" customWidth="1"/>
    <col min="11" max="11" width="1.6640625" style="212" customWidth="1"/>
  </cols>
  <sheetData>
    <row r="1" spans="2:11" customFormat="1" ht="37.5" customHeight="1" x14ac:dyDescent="0.2"/>
    <row r="2" spans="2:11" customFormat="1" ht="7.5" customHeight="1" x14ac:dyDescent="0.2">
      <c r="B2" s="213"/>
      <c r="C2" s="214"/>
      <c r="D2" s="214"/>
      <c r="E2" s="214"/>
      <c r="F2" s="214"/>
      <c r="G2" s="214"/>
      <c r="H2" s="214"/>
      <c r="I2" s="214"/>
      <c r="J2" s="214"/>
      <c r="K2" s="215"/>
    </row>
    <row r="3" spans="2:11" s="16" customFormat="1" ht="45" customHeight="1" x14ac:dyDescent="0.2">
      <c r="B3" s="216"/>
      <c r="C3" s="345" t="s">
        <v>10797</v>
      </c>
      <c r="D3" s="345"/>
      <c r="E3" s="345"/>
      <c r="F3" s="345"/>
      <c r="G3" s="345"/>
      <c r="H3" s="345"/>
      <c r="I3" s="345"/>
      <c r="J3" s="345"/>
      <c r="K3" s="217"/>
    </row>
    <row r="4" spans="2:11" customFormat="1" ht="25.5" customHeight="1" x14ac:dyDescent="0.3">
      <c r="B4" s="218"/>
      <c r="C4" s="344" t="s">
        <v>10798</v>
      </c>
      <c r="D4" s="344"/>
      <c r="E4" s="344"/>
      <c r="F4" s="344"/>
      <c r="G4" s="344"/>
      <c r="H4" s="344"/>
      <c r="I4" s="344"/>
      <c r="J4" s="344"/>
      <c r="K4" s="219"/>
    </row>
    <row r="5" spans="2:11" customFormat="1" ht="5.25" customHeight="1" x14ac:dyDescent="0.2">
      <c r="B5" s="218"/>
      <c r="C5" s="220"/>
      <c r="D5" s="220"/>
      <c r="E5" s="220"/>
      <c r="F5" s="220"/>
      <c r="G5" s="220"/>
      <c r="H5" s="220"/>
      <c r="I5" s="220"/>
      <c r="J5" s="220"/>
      <c r="K5" s="219"/>
    </row>
    <row r="6" spans="2:11" customFormat="1" ht="15" customHeight="1" x14ac:dyDescent="0.2">
      <c r="B6" s="218"/>
      <c r="C6" s="343" t="s">
        <v>10799</v>
      </c>
      <c r="D6" s="343"/>
      <c r="E6" s="343"/>
      <c r="F6" s="343"/>
      <c r="G6" s="343"/>
      <c r="H6" s="343"/>
      <c r="I6" s="343"/>
      <c r="J6" s="343"/>
      <c r="K6" s="219"/>
    </row>
    <row r="7" spans="2:11" customFormat="1" ht="15" customHeight="1" x14ac:dyDescent="0.2">
      <c r="B7" s="222"/>
      <c r="C7" s="343" t="s">
        <v>10800</v>
      </c>
      <c r="D7" s="343"/>
      <c r="E7" s="343"/>
      <c r="F7" s="343"/>
      <c r="G7" s="343"/>
      <c r="H7" s="343"/>
      <c r="I7" s="343"/>
      <c r="J7" s="343"/>
      <c r="K7" s="219"/>
    </row>
    <row r="8" spans="2:11" customFormat="1" ht="12.75" customHeight="1" x14ac:dyDescent="0.2">
      <c r="B8" s="222"/>
      <c r="C8" s="221"/>
      <c r="D8" s="221"/>
      <c r="E8" s="221"/>
      <c r="F8" s="221"/>
      <c r="G8" s="221"/>
      <c r="H8" s="221"/>
      <c r="I8" s="221"/>
      <c r="J8" s="221"/>
      <c r="K8" s="219"/>
    </row>
    <row r="9" spans="2:11" customFormat="1" ht="15" customHeight="1" x14ac:dyDescent="0.2">
      <c r="B9" s="222"/>
      <c r="C9" s="343" t="s">
        <v>10801</v>
      </c>
      <c r="D9" s="343"/>
      <c r="E9" s="343"/>
      <c r="F9" s="343"/>
      <c r="G9" s="343"/>
      <c r="H9" s="343"/>
      <c r="I9" s="343"/>
      <c r="J9" s="343"/>
      <c r="K9" s="219"/>
    </row>
    <row r="10" spans="2:11" customFormat="1" ht="15" customHeight="1" x14ac:dyDescent="0.2">
      <c r="B10" s="222"/>
      <c r="C10" s="221"/>
      <c r="D10" s="343" t="s">
        <v>10802</v>
      </c>
      <c r="E10" s="343"/>
      <c r="F10" s="343"/>
      <c r="G10" s="343"/>
      <c r="H10" s="343"/>
      <c r="I10" s="343"/>
      <c r="J10" s="343"/>
      <c r="K10" s="219"/>
    </row>
    <row r="11" spans="2:11" customFormat="1" ht="15" customHeight="1" x14ac:dyDescent="0.2">
      <c r="B11" s="222"/>
      <c r="C11" s="223"/>
      <c r="D11" s="343" t="s">
        <v>10803</v>
      </c>
      <c r="E11" s="343"/>
      <c r="F11" s="343"/>
      <c r="G11" s="343"/>
      <c r="H11" s="343"/>
      <c r="I11" s="343"/>
      <c r="J11" s="343"/>
      <c r="K11" s="219"/>
    </row>
    <row r="12" spans="2:11" customFormat="1" ht="15" customHeight="1" x14ac:dyDescent="0.2">
      <c r="B12" s="222"/>
      <c r="C12" s="223"/>
      <c r="D12" s="221"/>
      <c r="E12" s="221"/>
      <c r="F12" s="221"/>
      <c r="G12" s="221"/>
      <c r="H12" s="221"/>
      <c r="I12" s="221"/>
      <c r="J12" s="221"/>
      <c r="K12" s="219"/>
    </row>
    <row r="13" spans="2:11" customFormat="1" ht="15" customHeight="1" x14ac:dyDescent="0.2">
      <c r="B13" s="222"/>
      <c r="C13" s="223"/>
      <c r="D13" s="224" t="s">
        <v>10804</v>
      </c>
      <c r="E13" s="221"/>
      <c r="F13" s="221"/>
      <c r="G13" s="221"/>
      <c r="H13" s="221"/>
      <c r="I13" s="221"/>
      <c r="J13" s="221"/>
      <c r="K13" s="219"/>
    </row>
    <row r="14" spans="2:11" customFormat="1" ht="12.75" customHeight="1" x14ac:dyDescent="0.2">
      <c r="B14" s="222"/>
      <c r="C14" s="223"/>
      <c r="D14" s="223"/>
      <c r="E14" s="223"/>
      <c r="F14" s="223"/>
      <c r="G14" s="223"/>
      <c r="H14" s="223"/>
      <c r="I14" s="223"/>
      <c r="J14" s="223"/>
      <c r="K14" s="219"/>
    </row>
    <row r="15" spans="2:11" customFormat="1" ht="15" customHeight="1" x14ac:dyDescent="0.2">
      <c r="B15" s="222"/>
      <c r="C15" s="223"/>
      <c r="D15" s="343" t="s">
        <v>10805</v>
      </c>
      <c r="E15" s="343"/>
      <c r="F15" s="343"/>
      <c r="G15" s="343"/>
      <c r="H15" s="343"/>
      <c r="I15" s="343"/>
      <c r="J15" s="343"/>
      <c r="K15" s="219"/>
    </row>
    <row r="16" spans="2:11" customFormat="1" ht="15" customHeight="1" x14ac:dyDescent="0.2">
      <c r="B16" s="222"/>
      <c r="C16" s="223"/>
      <c r="D16" s="343" t="s">
        <v>10806</v>
      </c>
      <c r="E16" s="343"/>
      <c r="F16" s="343"/>
      <c r="G16" s="343"/>
      <c r="H16" s="343"/>
      <c r="I16" s="343"/>
      <c r="J16" s="343"/>
      <c r="K16" s="219"/>
    </row>
    <row r="17" spans="2:11" customFormat="1" ht="15" customHeight="1" x14ac:dyDescent="0.2">
      <c r="B17" s="222"/>
      <c r="C17" s="223"/>
      <c r="D17" s="343" t="s">
        <v>10807</v>
      </c>
      <c r="E17" s="343"/>
      <c r="F17" s="343"/>
      <c r="G17" s="343"/>
      <c r="H17" s="343"/>
      <c r="I17" s="343"/>
      <c r="J17" s="343"/>
      <c r="K17" s="219"/>
    </row>
    <row r="18" spans="2:11" customFormat="1" ht="15" customHeight="1" x14ac:dyDescent="0.2">
      <c r="B18" s="222"/>
      <c r="C18" s="223"/>
      <c r="D18" s="223"/>
      <c r="E18" s="225" t="s">
        <v>87</v>
      </c>
      <c r="F18" s="343" t="s">
        <v>10808</v>
      </c>
      <c r="G18" s="343"/>
      <c r="H18" s="343"/>
      <c r="I18" s="343"/>
      <c r="J18" s="343"/>
      <c r="K18" s="219"/>
    </row>
    <row r="19" spans="2:11" customFormat="1" ht="15" customHeight="1" x14ac:dyDescent="0.2">
      <c r="B19" s="222"/>
      <c r="C19" s="223"/>
      <c r="D19" s="223"/>
      <c r="E19" s="225" t="s">
        <v>10809</v>
      </c>
      <c r="F19" s="343" t="s">
        <v>10810</v>
      </c>
      <c r="G19" s="343"/>
      <c r="H19" s="343"/>
      <c r="I19" s="343"/>
      <c r="J19" s="343"/>
      <c r="K19" s="219"/>
    </row>
    <row r="20" spans="2:11" customFormat="1" ht="15" customHeight="1" x14ac:dyDescent="0.2">
      <c r="B20" s="222"/>
      <c r="C20" s="223"/>
      <c r="D20" s="223"/>
      <c r="E20" s="225" t="s">
        <v>10811</v>
      </c>
      <c r="F20" s="343" t="s">
        <v>10812</v>
      </c>
      <c r="G20" s="343"/>
      <c r="H20" s="343"/>
      <c r="I20" s="343"/>
      <c r="J20" s="343"/>
      <c r="K20" s="219"/>
    </row>
    <row r="21" spans="2:11" customFormat="1" ht="15" customHeight="1" x14ac:dyDescent="0.2">
      <c r="B21" s="222"/>
      <c r="C21" s="223"/>
      <c r="D21" s="223"/>
      <c r="E21" s="225" t="s">
        <v>242</v>
      </c>
      <c r="F21" s="343" t="s">
        <v>10813</v>
      </c>
      <c r="G21" s="343"/>
      <c r="H21" s="343"/>
      <c r="I21" s="343"/>
      <c r="J21" s="343"/>
      <c r="K21" s="219"/>
    </row>
    <row r="22" spans="2:11" customFormat="1" ht="15" customHeight="1" x14ac:dyDescent="0.2">
      <c r="B22" s="222"/>
      <c r="C22" s="223"/>
      <c r="D22" s="223"/>
      <c r="E22" s="225" t="s">
        <v>246</v>
      </c>
      <c r="F22" s="343" t="s">
        <v>2095</v>
      </c>
      <c r="G22" s="343"/>
      <c r="H22" s="343"/>
      <c r="I22" s="343"/>
      <c r="J22" s="343"/>
      <c r="K22" s="219"/>
    </row>
    <row r="23" spans="2:11" customFormat="1" ht="15" customHeight="1" x14ac:dyDescent="0.2">
      <c r="B23" s="222"/>
      <c r="C23" s="223"/>
      <c r="D23" s="223"/>
      <c r="E23" s="225" t="s">
        <v>93</v>
      </c>
      <c r="F23" s="343" t="s">
        <v>10814</v>
      </c>
      <c r="G23" s="343"/>
      <c r="H23" s="343"/>
      <c r="I23" s="343"/>
      <c r="J23" s="343"/>
      <c r="K23" s="219"/>
    </row>
    <row r="24" spans="2:11" customFormat="1" ht="12.75" customHeight="1" x14ac:dyDescent="0.2">
      <c r="B24" s="222"/>
      <c r="C24" s="223"/>
      <c r="D24" s="223"/>
      <c r="E24" s="223"/>
      <c r="F24" s="223"/>
      <c r="G24" s="223"/>
      <c r="H24" s="223"/>
      <c r="I24" s="223"/>
      <c r="J24" s="223"/>
      <c r="K24" s="219"/>
    </row>
    <row r="25" spans="2:11" customFormat="1" ht="15" customHeight="1" x14ac:dyDescent="0.2">
      <c r="B25" s="222"/>
      <c r="C25" s="343" t="s">
        <v>10815</v>
      </c>
      <c r="D25" s="343"/>
      <c r="E25" s="343"/>
      <c r="F25" s="343"/>
      <c r="G25" s="343"/>
      <c r="H25" s="343"/>
      <c r="I25" s="343"/>
      <c r="J25" s="343"/>
      <c r="K25" s="219"/>
    </row>
    <row r="26" spans="2:11" customFormat="1" ht="15" customHeight="1" x14ac:dyDescent="0.2">
      <c r="B26" s="222"/>
      <c r="C26" s="343" t="s">
        <v>10816</v>
      </c>
      <c r="D26" s="343"/>
      <c r="E26" s="343"/>
      <c r="F26" s="343"/>
      <c r="G26" s="343"/>
      <c r="H26" s="343"/>
      <c r="I26" s="343"/>
      <c r="J26" s="343"/>
      <c r="K26" s="219"/>
    </row>
    <row r="27" spans="2:11" customFormat="1" ht="15" customHeight="1" x14ac:dyDescent="0.2">
      <c r="B27" s="222"/>
      <c r="C27" s="221"/>
      <c r="D27" s="343" t="s">
        <v>10817</v>
      </c>
      <c r="E27" s="343"/>
      <c r="F27" s="343"/>
      <c r="G27" s="343"/>
      <c r="H27" s="343"/>
      <c r="I27" s="343"/>
      <c r="J27" s="343"/>
      <c r="K27" s="219"/>
    </row>
    <row r="28" spans="2:11" customFormat="1" ht="15" customHeight="1" x14ac:dyDescent="0.2">
      <c r="B28" s="222"/>
      <c r="C28" s="223"/>
      <c r="D28" s="343" t="s">
        <v>10818</v>
      </c>
      <c r="E28" s="343"/>
      <c r="F28" s="343"/>
      <c r="G28" s="343"/>
      <c r="H28" s="343"/>
      <c r="I28" s="343"/>
      <c r="J28" s="343"/>
      <c r="K28" s="219"/>
    </row>
    <row r="29" spans="2:11" customFormat="1" ht="12.75" customHeight="1" x14ac:dyDescent="0.2">
      <c r="B29" s="222"/>
      <c r="C29" s="223"/>
      <c r="D29" s="223"/>
      <c r="E29" s="223"/>
      <c r="F29" s="223"/>
      <c r="G29" s="223"/>
      <c r="H29" s="223"/>
      <c r="I29" s="223"/>
      <c r="J29" s="223"/>
      <c r="K29" s="219"/>
    </row>
    <row r="30" spans="2:11" customFormat="1" ht="15" customHeight="1" x14ac:dyDescent="0.2">
      <c r="B30" s="222"/>
      <c r="C30" s="223"/>
      <c r="D30" s="343" t="s">
        <v>10819</v>
      </c>
      <c r="E30" s="343"/>
      <c r="F30" s="343"/>
      <c r="G30" s="343"/>
      <c r="H30" s="343"/>
      <c r="I30" s="343"/>
      <c r="J30" s="343"/>
      <c r="K30" s="219"/>
    </row>
    <row r="31" spans="2:11" customFormat="1" ht="15" customHeight="1" x14ac:dyDescent="0.2">
      <c r="B31" s="222"/>
      <c r="C31" s="223"/>
      <c r="D31" s="343" t="s">
        <v>10820</v>
      </c>
      <c r="E31" s="343"/>
      <c r="F31" s="343"/>
      <c r="G31" s="343"/>
      <c r="H31" s="343"/>
      <c r="I31" s="343"/>
      <c r="J31" s="343"/>
      <c r="K31" s="219"/>
    </row>
    <row r="32" spans="2:11" customFormat="1" ht="12.75" customHeight="1" x14ac:dyDescent="0.2">
      <c r="B32" s="222"/>
      <c r="C32" s="223"/>
      <c r="D32" s="223"/>
      <c r="E32" s="223"/>
      <c r="F32" s="223"/>
      <c r="G32" s="223"/>
      <c r="H32" s="223"/>
      <c r="I32" s="223"/>
      <c r="J32" s="223"/>
      <c r="K32" s="219"/>
    </row>
    <row r="33" spans="2:11" customFormat="1" ht="15" customHeight="1" x14ac:dyDescent="0.2">
      <c r="B33" s="222"/>
      <c r="C33" s="223"/>
      <c r="D33" s="343" t="s">
        <v>10821</v>
      </c>
      <c r="E33" s="343"/>
      <c r="F33" s="343"/>
      <c r="G33" s="343"/>
      <c r="H33" s="343"/>
      <c r="I33" s="343"/>
      <c r="J33" s="343"/>
      <c r="K33" s="219"/>
    </row>
    <row r="34" spans="2:11" customFormat="1" ht="15" customHeight="1" x14ac:dyDescent="0.2">
      <c r="B34" s="222"/>
      <c r="C34" s="223"/>
      <c r="D34" s="343" t="s">
        <v>10822</v>
      </c>
      <c r="E34" s="343"/>
      <c r="F34" s="343"/>
      <c r="G34" s="343"/>
      <c r="H34" s="343"/>
      <c r="I34" s="343"/>
      <c r="J34" s="343"/>
      <c r="K34" s="219"/>
    </row>
    <row r="35" spans="2:11" customFormat="1" ht="15" customHeight="1" x14ac:dyDescent="0.2">
      <c r="B35" s="222"/>
      <c r="C35" s="223"/>
      <c r="D35" s="343" t="s">
        <v>10823</v>
      </c>
      <c r="E35" s="343"/>
      <c r="F35" s="343"/>
      <c r="G35" s="343"/>
      <c r="H35" s="343"/>
      <c r="I35" s="343"/>
      <c r="J35" s="343"/>
      <c r="K35" s="219"/>
    </row>
    <row r="36" spans="2:11" customFormat="1" ht="15" customHeight="1" x14ac:dyDescent="0.2">
      <c r="B36" s="222"/>
      <c r="C36" s="223"/>
      <c r="D36" s="221"/>
      <c r="E36" s="224" t="s">
        <v>297</v>
      </c>
      <c r="F36" s="221"/>
      <c r="G36" s="343" t="s">
        <v>10824</v>
      </c>
      <c r="H36" s="343"/>
      <c r="I36" s="343"/>
      <c r="J36" s="343"/>
      <c r="K36" s="219"/>
    </row>
    <row r="37" spans="2:11" customFormat="1" ht="30.75" customHeight="1" x14ac:dyDescent="0.2">
      <c r="B37" s="222"/>
      <c r="C37" s="223"/>
      <c r="D37" s="221"/>
      <c r="E37" s="224" t="s">
        <v>10825</v>
      </c>
      <c r="F37" s="221"/>
      <c r="G37" s="343" t="s">
        <v>10826</v>
      </c>
      <c r="H37" s="343"/>
      <c r="I37" s="343"/>
      <c r="J37" s="343"/>
      <c r="K37" s="219"/>
    </row>
    <row r="38" spans="2:11" customFormat="1" ht="15" customHeight="1" x14ac:dyDescent="0.2">
      <c r="B38" s="222"/>
      <c r="C38" s="223"/>
      <c r="D38" s="221"/>
      <c r="E38" s="224" t="s">
        <v>62</v>
      </c>
      <c r="F38" s="221"/>
      <c r="G38" s="343" t="s">
        <v>10827</v>
      </c>
      <c r="H38" s="343"/>
      <c r="I38" s="343"/>
      <c r="J38" s="343"/>
      <c r="K38" s="219"/>
    </row>
    <row r="39" spans="2:11" customFormat="1" ht="15" customHeight="1" x14ac:dyDescent="0.2">
      <c r="B39" s="222"/>
      <c r="C39" s="223"/>
      <c r="D39" s="221"/>
      <c r="E39" s="224" t="s">
        <v>63</v>
      </c>
      <c r="F39" s="221"/>
      <c r="G39" s="343" t="s">
        <v>10828</v>
      </c>
      <c r="H39" s="343"/>
      <c r="I39" s="343"/>
      <c r="J39" s="343"/>
      <c r="K39" s="219"/>
    </row>
    <row r="40" spans="2:11" customFormat="1" ht="15" customHeight="1" x14ac:dyDescent="0.2">
      <c r="B40" s="222"/>
      <c r="C40" s="223"/>
      <c r="D40" s="221"/>
      <c r="E40" s="224" t="s">
        <v>298</v>
      </c>
      <c r="F40" s="221"/>
      <c r="G40" s="343" t="s">
        <v>10829</v>
      </c>
      <c r="H40" s="343"/>
      <c r="I40" s="343"/>
      <c r="J40" s="343"/>
      <c r="K40" s="219"/>
    </row>
    <row r="41" spans="2:11" customFormat="1" ht="15" customHeight="1" x14ac:dyDescent="0.2">
      <c r="B41" s="222"/>
      <c r="C41" s="223"/>
      <c r="D41" s="221"/>
      <c r="E41" s="224" t="s">
        <v>299</v>
      </c>
      <c r="F41" s="221"/>
      <c r="G41" s="343" t="s">
        <v>10830</v>
      </c>
      <c r="H41" s="343"/>
      <c r="I41" s="343"/>
      <c r="J41" s="343"/>
      <c r="K41" s="219"/>
    </row>
    <row r="42" spans="2:11" customFormat="1" ht="15" customHeight="1" x14ac:dyDescent="0.2">
      <c r="B42" s="222"/>
      <c r="C42" s="223"/>
      <c r="D42" s="221"/>
      <c r="E42" s="224" t="s">
        <v>10831</v>
      </c>
      <c r="F42" s="221"/>
      <c r="G42" s="343" t="s">
        <v>10832</v>
      </c>
      <c r="H42" s="343"/>
      <c r="I42" s="343"/>
      <c r="J42" s="343"/>
      <c r="K42" s="219"/>
    </row>
    <row r="43" spans="2:11" customFormat="1" ht="15" customHeight="1" x14ac:dyDescent="0.2">
      <c r="B43" s="222"/>
      <c r="C43" s="223"/>
      <c r="D43" s="221"/>
      <c r="E43" s="224"/>
      <c r="F43" s="221"/>
      <c r="G43" s="343" t="s">
        <v>10833</v>
      </c>
      <c r="H43" s="343"/>
      <c r="I43" s="343"/>
      <c r="J43" s="343"/>
      <c r="K43" s="219"/>
    </row>
    <row r="44" spans="2:11" customFormat="1" ht="15" customHeight="1" x14ac:dyDescent="0.2">
      <c r="B44" s="222"/>
      <c r="C44" s="223"/>
      <c r="D44" s="221"/>
      <c r="E44" s="224" t="s">
        <v>10834</v>
      </c>
      <c r="F44" s="221"/>
      <c r="G44" s="343" t="s">
        <v>10835</v>
      </c>
      <c r="H44" s="343"/>
      <c r="I44" s="343"/>
      <c r="J44" s="343"/>
      <c r="K44" s="219"/>
    </row>
    <row r="45" spans="2:11" customFormat="1" ht="15" customHeight="1" x14ac:dyDescent="0.2">
      <c r="B45" s="222"/>
      <c r="C45" s="223"/>
      <c r="D45" s="221"/>
      <c r="E45" s="224" t="s">
        <v>301</v>
      </c>
      <c r="F45" s="221"/>
      <c r="G45" s="343" t="s">
        <v>10836</v>
      </c>
      <c r="H45" s="343"/>
      <c r="I45" s="343"/>
      <c r="J45" s="343"/>
      <c r="K45" s="219"/>
    </row>
    <row r="46" spans="2:11" customFormat="1" ht="12.75" customHeight="1" x14ac:dyDescent="0.2">
      <c r="B46" s="222"/>
      <c r="C46" s="223"/>
      <c r="D46" s="221"/>
      <c r="E46" s="221"/>
      <c r="F46" s="221"/>
      <c r="G46" s="221"/>
      <c r="H46" s="221"/>
      <c r="I46" s="221"/>
      <c r="J46" s="221"/>
      <c r="K46" s="219"/>
    </row>
    <row r="47" spans="2:11" customFormat="1" ht="15" customHeight="1" x14ac:dyDescent="0.2">
      <c r="B47" s="222"/>
      <c r="C47" s="223"/>
      <c r="D47" s="343" t="s">
        <v>10837</v>
      </c>
      <c r="E47" s="343"/>
      <c r="F47" s="343"/>
      <c r="G47" s="343"/>
      <c r="H47" s="343"/>
      <c r="I47" s="343"/>
      <c r="J47" s="343"/>
      <c r="K47" s="219"/>
    </row>
    <row r="48" spans="2:11" customFormat="1" ht="15" customHeight="1" x14ac:dyDescent="0.2">
      <c r="B48" s="222"/>
      <c r="C48" s="223"/>
      <c r="D48" s="223"/>
      <c r="E48" s="343" t="s">
        <v>10838</v>
      </c>
      <c r="F48" s="343"/>
      <c r="G48" s="343"/>
      <c r="H48" s="343"/>
      <c r="I48" s="343"/>
      <c r="J48" s="343"/>
      <c r="K48" s="219"/>
    </row>
    <row r="49" spans="2:11" customFormat="1" ht="15" customHeight="1" x14ac:dyDescent="0.2">
      <c r="B49" s="222"/>
      <c r="C49" s="223"/>
      <c r="D49" s="223"/>
      <c r="E49" s="343" t="s">
        <v>10839</v>
      </c>
      <c r="F49" s="343"/>
      <c r="G49" s="343"/>
      <c r="H49" s="343"/>
      <c r="I49" s="343"/>
      <c r="J49" s="343"/>
      <c r="K49" s="219"/>
    </row>
    <row r="50" spans="2:11" customFormat="1" ht="15" customHeight="1" x14ac:dyDescent="0.2">
      <c r="B50" s="222"/>
      <c r="C50" s="223"/>
      <c r="D50" s="223"/>
      <c r="E50" s="343" t="s">
        <v>10840</v>
      </c>
      <c r="F50" s="343"/>
      <c r="G50" s="343"/>
      <c r="H50" s="343"/>
      <c r="I50" s="343"/>
      <c r="J50" s="343"/>
      <c r="K50" s="219"/>
    </row>
    <row r="51" spans="2:11" customFormat="1" ht="15" customHeight="1" x14ac:dyDescent="0.2">
      <c r="B51" s="222"/>
      <c r="C51" s="223"/>
      <c r="D51" s="343" t="s">
        <v>10841</v>
      </c>
      <c r="E51" s="343"/>
      <c r="F51" s="343"/>
      <c r="G51" s="343"/>
      <c r="H51" s="343"/>
      <c r="I51" s="343"/>
      <c r="J51" s="343"/>
      <c r="K51" s="219"/>
    </row>
    <row r="52" spans="2:11" customFormat="1" ht="25.5" customHeight="1" x14ac:dyDescent="0.3">
      <c r="B52" s="218"/>
      <c r="C52" s="344" t="s">
        <v>10842</v>
      </c>
      <c r="D52" s="344"/>
      <c r="E52" s="344"/>
      <c r="F52" s="344"/>
      <c r="G52" s="344"/>
      <c r="H52" s="344"/>
      <c r="I52" s="344"/>
      <c r="J52" s="344"/>
      <c r="K52" s="219"/>
    </row>
    <row r="53" spans="2:11" customFormat="1" ht="5.25" customHeight="1" x14ac:dyDescent="0.2">
      <c r="B53" s="218"/>
      <c r="C53" s="220"/>
      <c r="D53" s="220"/>
      <c r="E53" s="220"/>
      <c r="F53" s="220"/>
      <c r="G53" s="220"/>
      <c r="H53" s="220"/>
      <c r="I53" s="220"/>
      <c r="J53" s="220"/>
      <c r="K53" s="219"/>
    </row>
    <row r="54" spans="2:11" customFormat="1" ht="15" customHeight="1" x14ac:dyDescent="0.2">
      <c r="B54" s="218"/>
      <c r="C54" s="343" t="s">
        <v>10843</v>
      </c>
      <c r="D54" s="343"/>
      <c r="E54" s="343"/>
      <c r="F54" s="343"/>
      <c r="G54" s="343"/>
      <c r="H54" s="343"/>
      <c r="I54" s="343"/>
      <c r="J54" s="343"/>
      <c r="K54" s="219"/>
    </row>
    <row r="55" spans="2:11" customFormat="1" ht="15" customHeight="1" x14ac:dyDescent="0.2">
      <c r="B55" s="218"/>
      <c r="C55" s="343" t="s">
        <v>10844</v>
      </c>
      <c r="D55" s="343"/>
      <c r="E55" s="343"/>
      <c r="F55" s="343"/>
      <c r="G55" s="343"/>
      <c r="H55" s="343"/>
      <c r="I55" s="343"/>
      <c r="J55" s="343"/>
      <c r="K55" s="219"/>
    </row>
    <row r="56" spans="2:11" customFormat="1" ht="12.75" customHeight="1" x14ac:dyDescent="0.2">
      <c r="B56" s="218"/>
      <c r="C56" s="221"/>
      <c r="D56" s="221"/>
      <c r="E56" s="221"/>
      <c r="F56" s="221"/>
      <c r="G56" s="221"/>
      <c r="H56" s="221"/>
      <c r="I56" s="221"/>
      <c r="J56" s="221"/>
      <c r="K56" s="219"/>
    </row>
    <row r="57" spans="2:11" customFormat="1" ht="15" customHeight="1" x14ac:dyDescent="0.2">
      <c r="B57" s="218"/>
      <c r="C57" s="343" t="s">
        <v>10845</v>
      </c>
      <c r="D57" s="343"/>
      <c r="E57" s="343"/>
      <c r="F57" s="343"/>
      <c r="G57" s="343"/>
      <c r="H57" s="343"/>
      <c r="I57" s="343"/>
      <c r="J57" s="343"/>
      <c r="K57" s="219"/>
    </row>
    <row r="58" spans="2:11" customFormat="1" ht="15" customHeight="1" x14ac:dyDescent="0.2">
      <c r="B58" s="218"/>
      <c r="C58" s="223"/>
      <c r="D58" s="343" t="s">
        <v>10846</v>
      </c>
      <c r="E58" s="343"/>
      <c r="F58" s="343"/>
      <c r="G58" s="343"/>
      <c r="H58" s="343"/>
      <c r="I58" s="343"/>
      <c r="J58" s="343"/>
      <c r="K58" s="219"/>
    </row>
    <row r="59" spans="2:11" customFormat="1" ht="15" customHeight="1" x14ac:dyDescent="0.2">
      <c r="B59" s="218"/>
      <c r="C59" s="223"/>
      <c r="D59" s="343" t="s">
        <v>10847</v>
      </c>
      <c r="E59" s="343"/>
      <c r="F59" s="343"/>
      <c r="G59" s="343"/>
      <c r="H59" s="343"/>
      <c r="I59" s="343"/>
      <c r="J59" s="343"/>
      <c r="K59" s="219"/>
    </row>
    <row r="60" spans="2:11" customFormat="1" ht="15" customHeight="1" x14ac:dyDescent="0.2">
      <c r="B60" s="218"/>
      <c r="C60" s="223"/>
      <c r="D60" s="343" t="s">
        <v>10848</v>
      </c>
      <c r="E60" s="343"/>
      <c r="F60" s="343"/>
      <c r="G60" s="343"/>
      <c r="H60" s="343"/>
      <c r="I60" s="343"/>
      <c r="J60" s="343"/>
      <c r="K60" s="219"/>
    </row>
    <row r="61" spans="2:11" customFormat="1" ht="15" customHeight="1" x14ac:dyDescent="0.2">
      <c r="B61" s="218"/>
      <c r="C61" s="223"/>
      <c r="D61" s="343" t="s">
        <v>10849</v>
      </c>
      <c r="E61" s="343"/>
      <c r="F61" s="343"/>
      <c r="G61" s="343"/>
      <c r="H61" s="343"/>
      <c r="I61" s="343"/>
      <c r="J61" s="343"/>
      <c r="K61" s="219"/>
    </row>
    <row r="62" spans="2:11" customFormat="1" ht="15" customHeight="1" x14ac:dyDescent="0.2">
      <c r="B62" s="218"/>
      <c r="C62" s="223"/>
      <c r="D62" s="346" t="s">
        <v>10850</v>
      </c>
      <c r="E62" s="346"/>
      <c r="F62" s="346"/>
      <c r="G62" s="346"/>
      <c r="H62" s="346"/>
      <c r="I62" s="346"/>
      <c r="J62" s="346"/>
      <c r="K62" s="219"/>
    </row>
    <row r="63" spans="2:11" customFormat="1" ht="15" customHeight="1" x14ac:dyDescent="0.2">
      <c r="B63" s="218"/>
      <c r="C63" s="223"/>
      <c r="D63" s="343" t="s">
        <v>10851</v>
      </c>
      <c r="E63" s="343"/>
      <c r="F63" s="343"/>
      <c r="G63" s="343"/>
      <c r="H63" s="343"/>
      <c r="I63" s="343"/>
      <c r="J63" s="343"/>
      <c r="K63" s="219"/>
    </row>
    <row r="64" spans="2:11" customFormat="1" ht="12.75" customHeight="1" x14ac:dyDescent="0.2">
      <c r="B64" s="218"/>
      <c r="C64" s="223"/>
      <c r="D64" s="223"/>
      <c r="E64" s="226"/>
      <c r="F64" s="223"/>
      <c r="G64" s="223"/>
      <c r="H64" s="223"/>
      <c r="I64" s="223"/>
      <c r="J64" s="223"/>
      <c r="K64" s="219"/>
    </row>
    <row r="65" spans="2:11" customFormat="1" ht="15" customHeight="1" x14ac:dyDescent="0.2">
      <c r="B65" s="218"/>
      <c r="C65" s="223"/>
      <c r="D65" s="343" t="s">
        <v>10852</v>
      </c>
      <c r="E65" s="343"/>
      <c r="F65" s="343"/>
      <c r="G65" s="343"/>
      <c r="H65" s="343"/>
      <c r="I65" s="343"/>
      <c r="J65" s="343"/>
      <c r="K65" s="219"/>
    </row>
    <row r="66" spans="2:11" customFormat="1" ht="15" customHeight="1" x14ac:dyDescent="0.2">
      <c r="B66" s="218"/>
      <c r="C66" s="223"/>
      <c r="D66" s="346" t="s">
        <v>10853</v>
      </c>
      <c r="E66" s="346"/>
      <c r="F66" s="346"/>
      <c r="G66" s="346"/>
      <c r="H66" s="346"/>
      <c r="I66" s="346"/>
      <c r="J66" s="346"/>
      <c r="K66" s="219"/>
    </row>
    <row r="67" spans="2:11" customFormat="1" ht="15" customHeight="1" x14ac:dyDescent="0.2">
      <c r="B67" s="218"/>
      <c r="C67" s="223"/>
      <c r="D67" s="343" t="s">
        <v>10854</v>
      </c>
      <c r="E67" s="343"/>
      <c r="F67" s="343"/>
      <c r="G67" s="343"/>
      <c r="H67" s="343"/>
      <c r="I67" s="343"/>
      <c r="J67" s="343"/>
      <c r="K67" s="219"/>
    </row>
    <row r="68" spans="2:11" customFormat="1" ht="15" customHeight="1" x14ac:dyDescent="0.2">
      <c r="B68" s="218"/>
      <c r="C68" s="223"/>
      <c r="D68" s="343" t="s">
        <v>10855</v>
      </c>
      <c r="E68" s="343"/>
      <c r="F68" s="343"/>
      <c r="G68" s="343"/>
      <c r="H68" s="343"/>
      <c r="I68" s="343"/>
      <c r="J68" s="343"/>
      <c r="K68" s="219"/>
    </row>
    <row r="69" spans="2:11" customFormat="1" ht="15" customHeight="1" x14ac:dyDescent="0.2">
      <c r="B69" s="218"/>
      <c r="C69" s="223"/>
      <c r="D69" s="343" t="s">
        <v>10856</v>
      </c>
      <c r="E69" s="343"/>
      <c r="F69" s="343"/>
      <c r="G69" s="343"/>
      <c r="H69" s="343"/>
      <c r="I69" s="343"/>
      <c r="J69" s="343"/>
      <c r="K69" s="219"/>
    </row>
    <row r="70" spans="2:11" customFormat="1" ht="15" customHeight="1" x14ac:dyDescent="0.2">
      <c r="B70" s="218"/>
      <c r="C70" s="223"/>
      <c r="D70" s="343" t="s">
        <v>10857</v>
      </c>
      <c r="E70" s="343"/>
      <c r="F70" s="343"/>
      <c r="G70" s="343"/>
      <c r="H70" s="343"/>
      <c r="I70" s="343"/>
      <c r="J70" s="343"/>
      <c r="K70" s="219"/>
    </row>
    <row r="71" spans="2:11" customFormat="1" ht="12.75" customHeight="1" x14ac:dyDescent="0.2">
      <c r="B71" s="227"/>
      <c r="C71" s="228"/>
      <c r="D71" s="228"/>
      <c r="E71" s="228"/>
      <c r="F71" s="228"/>
      <c r="G71" s="228"/>
      <c r="H71" s="228"/>
      <c r="I71" s="228"/>
      <c r="J71" s="228"/>
      <c r="K71" s="229"/>
    </row>
    <row r="72" spans="2:11" customFormat="1" ht="18.75" customHeight="1" x14ac:dyDescent="0.2">
      <c r="B72" s="230"/>
      <c r="C72" s="230"/>
      <c r="D72" s="230"/>
      <c r="E72" s="230"/>
      <c r="F72" s="230"/>
      <c r="G72" s="230"/>
      <c r="H72" s="230"/>
      <c r="I72" s="230"/>
      <c r="J72" s="230"/>
      <c r="K72" s="231"/>
    </row>
    <row r="73" spans="2:11" customFormat="1" ht="18.75" customHeight="1" x14ac:dyDescent="0.2">
      <c r="B73" s="231"/>
      <c r="C73" s="231"/>
      <c r="D73" s="231"/>
      <c r="E73" s="231"/>
      <c r="F73" s="231"/>
      <c r="G73" s="231"/>
      <c r="H73" s="231"/>
      <c r="I73" s="231"/>
      <c r="J73" s="231"/>
      <c r="K73" s="231"/>
    </row>
    <row r="74" spans="2:11" customFormat="1" ht="7.5" customHeight="1" x14ac:dyDescent="0.2">
      <c r="B74" s="232"/>
      <c r="C74" s="233"/>
      <c r="D74" s="233"/>
      <c r="E74" s="233"/>
      <c r="F74" s="233"/>
      <c r="G74" s="233"/>
      <c r="H74" s="233"/>
      <c r="I74" s="233"/>
      <c r="J74" s="233"/>
      <c r="K74" s="234"/>
    </row>
    <row r="75" spans="2:11" customFormat="1" ht="45" customHeight="1" x14ac:dyDescent="0.2">
      <c r="B75" s="235"/>
      <c r="C75" s="347" t="s">
        <v>10858</v>
      </c>
      <c r="D75" s="347"/>
      <c r="E75" s="347"/>
      <c r="F75" s="347"/>
      <c r="G75" s="347"/>
      <c r="H75" s="347"/>
      <c r="I75" s="347"/>
      <c r="J75" s="347"/>
      <c r="K75" s="236"/>
    </row>
    <row r="76" spans="2:11" customFormat="1" ht="17.25" customHeight="1" x14ac:dyDescent="0.2">
      <c r="B76" s="235"/>
      <c r="C76" s="237" t="s">
        <v>10859</v>
      </c>
      <c r="D76" s="237"/>
      <c r="E76" s="237"/>
      <c r="F76" s="237" t="s">
        <v>10860</v>
      </c>
      <c r="G76" s="238"/>
      <c r="H76" s="237" t="s">
        <v>63</v>
      </c>
      <c r="I76" s="237" t="s">
        <v>66</v>
      </c>
      <c r="J76" s="237" t="s">
        <v>10861</v>
      </c>
      <c r="K76" s="236"/>
    </row>
    <row r="77" spans="2:11" customFormat="1" ht="17.25" customHeight="1" x14ac:dyDescent="0.2">
      <c r="B77" s="235"/>
      <c r="C77" s="239" t="s">
        <v>10862</v>
      </c>
      <c r="D77" s="239"/>
      <c r="E77" s="239"/>
      <c r="F77" s="240" t="s">
        <v>10863</v>
      </c>
      <c r="G77" s="241"/>
      <c r="H77" s="239"/>
      <c r="I77" s="239"/>
      <c r="J77" s="239" t="s">
        <v>10864</v>
      </c>
      <c r="K77" s="236"/>
    </row>
    <row r="78" spans="2:11" customFormat="1" ht="5.25" customHeight="1" x14ac:dyDescent="0.2">
      <c r="B78" s="235"/>
      <c r="C78" s="242"/>
      <c r="D78" s="242"/>
      <c r="E78" s="242"/>
      <c r="F78" s="242"/>
      <c r="G78" s="243"/>
      <c r="H78" s="242"/>
      <c r="I78" s="242"/>
      <c r="J78" s="242"/>
      <c r="K78" s="236"/>
    </row>
    <row r="79" spans="2:11" customFormat="1" ht="15" customHeight="1" x14ac:dyDescent="0.2">
      <c r="B79" s="235"/>
      <c r="C79" s="224" t="s">
        <v>62</v>
      </c>
      <c r="D79" s="244"/>
      <c r="E79" s="244"/>
      <c r="F79" s="245" t="s">
        <v>10865</v>
      </c>
      <c r="G79" s="246"/>
      <c r="H79" s="224" t="s">
        <v>10866</v>
      </c>
      <c r="I79" s="224" t="s">
        <v>10867</v>
      </c>
      <c r="J79" s="224">
        <v>20</v>
      </c>
      <c r="K79" s="236"/>
    </row>
    <row r="80" spans="2:11" customFormat="1" ht="15" customHeight="1" x14ac:dyDescent="0.2">
      <c r="B80" s="235"/>
      <c r="C80" s="224" t="s">
        <v>10868</v>
      </c>
      <c r="D80" s="224"/>
      <c r="E80" s="224"/>
      <c r="F80" s="245" t="s">
        <v>10865</v>
      </c>
      <c r="G80" s="246"/>
      <c r="H80" s="224" t="s">
        <v>10869</v>
      </c>
      <c r="I80" s="224" t="s">
        <v>10867</v>
      </c>
      <c r="J80" s="224">
        <v>120</v>
      </c>
      <c r="K80" s="236"/>
    </row>
    <row r="81" spans="2:11" customFormat="1" ht="15" customHeight="1" x14ac:dyDescent="0.2">
      <c r="B81" s="247"/>
      <c r="C81" s="224" t="s">
        <v>10870</v>
      </c>
      <c r="D81" s="224"/>
      <c r="E81" s="224"/>
      <c r="F81" s="245" t="s">
        <v>10871</v>
      </c>
      <c r="G81" s="246"/>
      <c r="H81" s="224" t="s">
        <v>10872</v>
      </c>
      <c r="I81" s="224" t="s">
        <v>10867</v>
      </c>
      <c r="J81" s="224">
        <v>50</v>
      </c>
      <c r="K81" s="236"/>
    </row>
    <row r="82" spans="2:11" customFormat="1" ht="15" customHeight="1" x14ac:dyDescent="0.2">
      <c r="B82" s="247"/>
      <c r="C82" s="224" t="s">
        <v>10873</v>
      </c>
      <c r="D82" s="224"/>
      <c r="E82" s="224"/>
      <c r="F82" s="245" t="s">
        <v>10865</v>
      </c>
      <c r="G82" s="246"/>
      <c r="H82" s="224" t="s">
        <v>10874</v>
      </c>
      <c r="I82" s="224" t="s">
        <v>10875</v>
      </c>
      <c r="J82" s="224"/>
      <c r="K82" s="236"/>
    </row>
    <row r="83" spans="2:11" customFormat="1" ht="15" customHeight="1" x14ac:dyDescent="0.2">
      <c r="B83" s="247"/>
      <c r="C83" s="224" t="s">
        <v>10876</v>
      </c>
      <c r="D83" s="224"/>
      <c r="E83" s="224"/>
      <c r="F83" s="245" t="s">
        <v>10871</v>
      </c>
      <c r="G83" s="224"/>
      <c r="H83" s="224" t="s">
        <v>10877</v>
      </c>
      <c r="I83" s="224" t="s">
        <v>10867</v>
      </c>
      <c r="J83" s="224">
        <v>15</v>
      </c>
      <c r="K83" s="236"/>
    </row>
    <row r="84" spans="2:11" customFormat="1" ht="15" customHeight="1" x14ac:dyDescent="0.2">
      <c r="B84" s="247"/>
      <c r="C84" s="224" t="s">
        <v>10878</v>
      </c>
      <c r="D84" s="224"/>
      <c r="E84" s="224"/>
      <c r="F84" s="245" t="s">
        <v>10871</v>
      </c>
      <c r="G84" s="224"/>
      <c r="H84" s="224" t="s">
        <v>10879</v>
      </c>
      <c r="I84" s="224" t="s">
        <v>10867</v>
      </c>
      <c r="J84" s="224">
        <v>15</v>
      </c>
      <c r="K84" s="236"/>
    </row>
    <row r="85" spans="2:11" customFormat="1" ht="15" customHeight="1" x14ac:dyDescent="0.2">
      <c r="B85" s="247"/>
      <c r="C85" s="224" t="s">
        <v>10880</v>
      </c>
      <c r="D85" s="224"/>
      <c r="E85" s="224"/>
      <c r="F85" s="245" t="s">
        <v>10871</v>
      </c>
      <c r="G85" s="224"/>
      <c r="H85" s="224" t="s">
        <v>10881</v>
      </c>
      <c r="I85" s="224" t="s">
        <v>10867</v>
      </c>
      <c r="J85" s="224">
        <v>20</v>
      </c>
      <c r="K85" s="236"/>
    </row>
    <row r="86" spans="2:11" customFormat="1" ht="15" customHeight="1" x14ac:dyDescent="0.2">
      <c r="B86" s="247"/>
      <c r="C86" s="224" t="s">
        <v>10882</v>
      </c>
      <c r="D86" s="224"/>
      <c r="E86" s="224"/>
      <c r="F86" s="245" t="s">
        <v>10871</v>
      </c>
      <c r="G86" s="224"/>
      <c r="H86" s="224" t="s">
        <v>10883</v>
      </c>
      <c r="I86" s="224" t="s">
        <v>10867</v>
      </c>
      <c r="J86" s="224">
        <v>20</v>
      </c>
      <c r="K86" s="236"/>
    </row>
    <row r="87" spans="2:11" customFormat="1" ht="15" customHeight="1" x14ac:dyDescent="0.2">
      <c r="B87" s="247"/>
      <c r="C87" s="224" t="s">
        <v>10884</v>
      </c>
      <c r="D87" s="224"/>
      <c r="E87" s="224"/>
      <c r="F87" s="245" t="s">
        <v>10871</v>
      </c>
      <c r="G87" s="246"/>
      <c r="H87" s="224" t="s">
        <v>10885</v>
      </c>
      <c r="I87" s="224" t="s">
        <v>10867</v>
      </c>
      <c r="J87" s="224">
        <v>50</v>
      </c>
      <c r="K87" s="236"/>
    </row>
    <row r="88" spans="2:11" customFormat="1" ht="15" customHeight="1" x14ac:dyDescent="0.2">
      <c r="B88" s="247"/>
      <c r="C88" s="224" t="s">
        <v>10886</v>
      </c>
      <c r="D88" s="224"/>
      <c r="E88" s="224"/>
      <c r="F88" s="245" t="s">
        <v>10871</v>
      </c>
      <c r="G88" s="246"/>
      <c r="H88" s="224" t="s">
        <v>10887</v>
      </c>
      <c r="I88" s="224" t="s">
        <v>10867</v>
      </c>
      <c r="J88" s="224">
        <v>20</v>
      </c>
      <c r="K88" s="236"/>
    </row>
    <row r="89" spans="2:11" customFormat="1" ht="15" customHeight="1" x14ac:dyDescent="0.2">
      <c r="B89" s="247"/>
      <c r="C89" s="224" t="s">
        <v>10888</v>
      </c>
      <c r="D89" s="224"/>
      <c r="E89" s="224"/>
      <c r="F89" s="245" t="s">
        <v>10871</v>
      </c>
      <c r="G89" s="246"/>
      <c r="H89" s="224" t="s">
        <v>10889</v>
      </c>
      <c r="I89" s="224" t="s">
        <v>10867</v>
      </c>
      <c r="J89" s="224">
        <v>20</v>
      </c>
      <c r="K89" s="236"/>
    </row>
    <row r="90" spans="2:11" customFormat="1" ht="15" customHeight="1" x14ac:dyDescent="0.2">
      <c r="B90" s="247"/>
      <c r="C90" s="224" t="s">
        <v>10890</v>
      </c>
      <c r="D90" s="224"/>
      <c r="E90" s="224"/>
      <c r="F90" s="245" t="s">
        <v>10871</v>
      </c>
      <c r="G90" s="246"/>
      <c r="H90" s="224" t="s">
        <v>10891</v>
      </c>
      <c r="I90" s="224" t="s">
        <v>10867</v>
      </c>
      <c r="J90" s="224">
        <v>50</v>
      </c>
      <c r="K90" s="236"/>
    </row>
    <row r="91" spans="2:11" customFormat="1" ht="15" customHeight="1" x14ac:dyDescent="0.2">
      <c r="B91" s="247"/>
      <c r="C91" s="224" t="s">
        <v>10892</v>
      </c>
      <c r="D91" s="224"/>
      <c r="E91" s="224"/>
      <c r="F91" s="245" t="s">
        <v>10871</v>
      </c>
      <c r="G91" s="246"/>
      <c r="H91" s="224" t="s">
        <v>10892</v>
      </c>
      <c r="I91" s="224" t="s">
        <v>10867</v>
      </c>
      <c r="J91" s="224">
        <v>50</v>
      </c>
      <c r="K91" s="236"/>
    </row>
    <row r="92" spans="2:11" customFormat="1" ht="15" customHeight="1" x14ac:dyDescent="0.2">
      <c r="B92" s="247"/>
      <c r="C92" s="224" t="s">
        <v>10893</v>
      </c>
      <c r="D92" s="224"/>
      <c r="E92" s="224"/>
      <c r="F92" s="245" t="s">
        <v>10871</v>
      </c>
      <c r="G92" s="246"/>
      <c r="H92" s="224" t="s">
        <v>10894</v>
      </c>
      <c r="I92" s="224" t="s">
        <v>10867</v>
      </c>
      <c r="J92" s="224">
        <v>255</v>
      </c>
      <c r="K92" s="236"/>
    </row>
    <row r="93" spans="2:11" customFormat="1" ht="15" customHeight="1" x14ac:dyDescent="0.2">
      <c r="B93" s="247"/>
      <c r="C93" s="224" t="s">
        <v>10895</v>
      </c>
      <c r="D93" s="224"/>
      <c r="E93" s="224"/>
      <c r="F93" s="245" t="s">
        <v>10865</v>
      </c>
      <c r="G93" s="246"/>
      <c r="H93" s="224" t="s">
        <v>10896</v>
      </c>
      <c r="I93" s="224" t="s">
        <v>10897</v>
      </c>
      <c r="J93" s="224"/>
      <c r="K93" s="236"/>
    </row>
    <row r="94" spans="2:11" customFormat="1" ht="15" customHeight="1" x14ac:dyDescent="0.2">
      <c r="B94" s="247"/>
      <c r="C94" s="224" t="s">
        <v>10898</v>
      </c>
      <c r="D94" s="224"/>
      <c r="E94" s="224"/>
      <c r="F94" s="245" t="s">
        <v>10865</v>
      </c>
      <c r="G94" s="246"/>
      <c r="H94" s="224" t="s">
        <v>10899</v>
      </c>
      <c r="I94" s="224" t="s">
        <v>10900</v>
      </c>
      <c r="J94" s="224"/>
      <c r="K94" s="236"/>
    </row>
    <row r="95" spans="2:11" customFormat="1" ht="15" customHeight="1" x14ac:dyDescent="0.2">
      <c r="B95" s="247"/>
      <c r="C95" s="224" t="s">
        <v>10901</v>
      </c>
      <c r="D95" s="224"/>
      <c r="E95" s="224"/>
      <c r="F95" s="245" t="s">
        <v>10865</v>
      </c>
      <c r="G95" s="246"/>
      <c r="H95" s="224" t="s">
        <v>10901</v>
      </c>
      <c r="I95" s="224" t="s">
        <v>10900</v>
      </c>
      <c r="J95" s="224"/>
      <c r="K95" s="236"/>
    </row>
    <row r="96" spans="2:11" customFormat="1" ht="15" customHeight="1" x14ac:dyDescent="0.2">
      <c r="B96" s="247"/>
      <c r="C96" s="224" t="s">
        <v>47</v>
      </c>
      <c r="D96" s="224"/>
      <c r="E96" s="224"/>
      <c r="F96" s="245" t="s">
        <v>10865</v>
      </c>
      <c r="G96" s="246"/>
      <c r="H96" s="224" t="s">
        <v>10902</v>
      </c>
      <c r="I96" s="224" t="s">
        <v>10900</v>
      </c>
      <c r="J96" s="224"/>
      <c r="K96" s="236"/>
    </row>
    <row r="97" spans="2:11" customFormat="1" ht="15" customHeight="1" x14ac:dyDescent="0.2">
      <c r="B97" s="247"/>
      <c r="C97" s="224" t="s">
        <v>57</v>
      </c>
      <c r="D97" s="224"/>
      <c r="E97" s="224"/>
      <c r="F97" s="245" t="s">
        <v>10865</v>
      </c>
      <c r="G97" s="246"/>
      <c r="H97" s="224" t="s">
        <v>10903</v>
      </c>
      <c r="I97" s="224" t="s">
        <v>10900</v>
      </c>
      <c r="J97" s="224"/>
      <c r="K97" s="236"/>
    </row>
    <row r="98" spans="2:11" customFormat="1" ht="15" customHeight="1" x14ac:dyDescent="0.2">
      <c r="B98" s="248"/>
      <c r="C98" s="249"/>
      <c r="D98" s="249"/>
      <c r="E98" s="249"/>
      <c r="F98" s="249"/>
      <c r="G98" s="249"/>
      <c r="H98" s="249"/>
      <c r="I98" s="249"/>
      <c r="J98" s="249"/>
      <c r="K98" s="250"/>
    </row>
    <row r="99" spans="2:11" customFormat="1" ht="18.75" customHeight="1" x14ac:dyDescent="0.2">
      <c r="B99" s="251"/>
      <c r="C99" s="252"/>
      <c r="D99" s="252"/>
      <c r="E99" s="252"/>
      <c r="F99" s="252"/>
      <c r="G99" s="252"/>
      <c r="H99" s="252"/>
      <c r="I99" s="252"/>
      <c r="J99" s="252"/>
      <c r="K99" s="251"/>
    </row>
    <row r="100" spans="2:11" customFormat="1" ht="18.75" customHeight="1" x14ac:dyDescent="0.2">
      <c r="B100" s="231"/>
      <c r="C100" s="231"/>
      <c r="D100" s="231"/>
      <c r="E100" s="231"/>
      <c r="F100" s="231"/>
      <c r="G100" s="231"/>
      <c r="H100" s="231"/>
      <c r="I100" s="231"/>
      <c r="J100" s="231"/>
      <c r="K100" s="231"/>
    </row>
    <row r="101" spans="2:11" customFormat="1" ht="7.5" customHeight="1" x14ac:dyDescent="0.2">
      <c r="B101" s="232"/>
      <c r="C101" s="233"/>
      <c r="D101" s="233"/>
      <c r="E101" s="233"/>
      <c r="F101" s="233"/>
      <c r="G101" s="233"/>
      <c r="H101" s="233"/>
      <c r="I101" s="233"/>
      <c r="J101" s="233"/>
      <c r="K101" s="234"/>
    </row>
    <row r="102" spans="2:11" customFormat="1" ht="45" customHeight="1" x14ac:dyDescent="0.2">
      <c r="B102" s="235"/>
      <c r="C102" s="347" t="s">
        <v>10904</v>
      </c>
      <c r="D102" s="347"/>
      <c r="E102" s="347"/>
      <c r="F102" s="347"/>
      <c r="G102" s="347"/>
      <c r="H102" s="347"/>
      <c r="I102" s="347"/>
      <c r="J102" s="347"/>
      <c r="K102" s="236"/>
    </row>
    <row r="103" spans="2:11" customFormat="1" ht="17.25" customHeight="1" x14ac:dyDescent="0.2">
      <c r="B103" s="235"/>
      <c r="C103" s="237" t="s">
        <v>10859</v>
      </c>
      <c r="D103" s="237"/>
      <c r="E103" s="237"/>
      <c r="F103" s="237" t="s">
        <v>10860</v>
      </c>
      <c r="G103" s="238"/>
      <c r="H103" s="237" t="s">
        <v>63</v>
      </c>
      <c r="I103" s="237" t="s">
        <v>66</v>
      </c>
      <c r="J103" s="237" t="s">
        <v>10861</v>
      </c>
      <c r="K103" s="236"/>
    </row>
    <row r="104" spans="2:11" customFormat="1" ht="17.25" customHeight="1" x14ac:dyDescent="0.2">
      <c r="B104" s="235"/>
      <c r="C104" s="239" t="s">
        <v>10862</v>
      </c>
      <c r="D104" s="239"/>
      <c r="E104" s="239"/>
      <c r="F104" s="240" t="s">
        <v>10863</v>
      </c>
      <c r="G104" s="241"/>
      <c r="H104" s="239"/>
      <c r="I104" s="239"/>
      <c r="J104" s="239" t="s">
        <v>10864</v>
      </c>
      <c r="K104" s="236"/>
    </row>
    <row r="105" spans="2:11" customFormat="1" ht="5.25" customHeight="1" x14ac:dyDescent="0.2">
      <c r="B105" s="235"/>
      <c r="C105" s="237"/>
      <c r="D105" s="237"/>
      <c r="E105" s="237"/>
      <c r="F105" s="237"/>
      <c r="G105" s="253"/>
      <c r="H105" s="237"/>
      <c r="I105" s="237"/>
      <c r="J105" s="237"/>
      <c r="K105" s="236"/>
    </row>
    <row r="106" spans="2:11" customFormat="1" ht="15" customHeight="1" x14ac:dyDescent="0.2">
      <c r="B106" s="235"/>
      <c r="C106" s="224" t="s">
        <v>62</v>
      </c>
      <c r="D106" s="244"/>
      <c r="E106" s="244"/>
      <c r="F106" s="245" t="s">
        <v>10865</v>
      </c>
      <c r="G106" s="224"/>
      <c r="H106" s="224" t="s">
        <v>10905</v>
      </c>
      <c r="I106" s="224" t="s">
        <v>10867</v>
      </c>
      <c r="J106" s="224">
        <v>20</v>
      </c>
      <c r="K106" s="236"/>
    </row>
    <row r="107" spans="2:11" customFormat="1" ht="15" customHeight="1" x14ac:dyDescent="0.2">
      <c r="B107" s="235"/>
      <c r="C107" s="224" t="s">
        <v>10868</v>
      </c>
      <c r="D107" s="224"/>
      <c r="E107" s="224"/>
      <c r="F107" s="245" t="s">
        <v>10865</v>
      </c>
      <c r="G107" s="224"/>
      <c r="H107" s="224" t="s">
        <v>10905</v>
      </c>
      <c r="I107" s="224" t="s">
        <v>10867</v>
      </c>
      <c r="J107" s="224">
        <v>120</v>
      </c>
      <c r="K107" s="236"/>
    </row>
    <row r="108" spans="2:11" customFormat="1" ht="15" customHeight="1" x14ac:dyDescent="0.2">
      <c r="B108" s="247"/>
      <c r="C108" s="224" t="s">
        <v>10870</v>
      </c>
      <c r="D108" s="224"/>
      <c r="E108" s="224"/>
      <c r="F108" s="245" t="s">
        <v>10871</v>
      </c>
      <c r="G108" s="224"/>
      <c r="H108" s="224" t="s">
        <v>10905</v>
      </c>
      <c r="I108" s="224" t="s">
        <v>10867</v>
      </c>
      <c r="J108" s="224">
        <v>50</v>
      </c>
      <c r="K108" s="236"/>
    </row>
    <row r="109" spans="2:11" customFormat="1" ht="15" customHeight="1" x14ac:dyDescent="0.2">
      <c r="B109" s="247"/>
      <c r="C109" s="224" t="s">
        <v>10873</v>
      </c>
      <c r="D109" s="224"/>
      <c r="E109" s="224"/>
      <c r="F109" s="245" t="s">
        <v>10865</v>
      </c>
      <c r="G109" s="224"/>
      <c r="H109" s="224" t="s">
        <v>10905</v>
      </c>
      <c r="I109" s="224" t="s">
        <v>10875</v>
      </c>
      <c r="J109" s="224"/>
      <c r="K109" s="236"/>
    </row>
    <row r="110" spans="2:11" customFormat="1" ht="15" customHeight="1" x14ac:dyDescent="0.2">
      <c r="B110" s="247"/>
      <c r="C110" s="224" t="s">
        <v>10884</v>
      </c>
      <c r="D110" s="224"/>
      <c r="E110" s="224"/>
      <c r="F110" s="245" t="s">
        <v>10871</v>
      </c>
      <c r="G110" s="224"/>
      <c r="H110" s="224" t="s">
        <v>10905</v>
      </c>
      <c r="I110" s="224" t="s">
        <v>10867</v>
      </c>
      <c r="J110" s="224">
        <v>50</v>
      </c>
      <c r="K110" s="236"/>
    </row>
    <row r="111" spans="2:11" customFormat="1" ht="15" customHeight="1" x14ac:dyDescent="0.2">
      <c r="B111" s="247"/>
      <c r="C111" s="224" t="s">
        <v>10892</v>
      </c>
      <c r="D111" s="224"/>
      <c r="E111" s="224"/>
      <c r="F111" s="245" t="s">
        <v>10871</v>
      </c>
      <c r="G111" s="224"/>
      <c r="H111" s="224" t="s">
        <v>10905</v>
      </c>
      <c r="I111" s="224" t="s">
        <v>10867</v>
      </c>
      <c r="J111" s="224">
        <v>50</v>
      </c>
      <c r="K111" s="236"/>
    </row>
    <row r="112" spans="2:11" customFormat="1" ht="15" customHeight="1" x14ac:dyDescent="0.2">
      <c r="B112" s="247"/>
      <c r="C112" s="224" t="s">
        <v>10890</v>
      </c>
      <c r="D112" s="224"/>
      <c r="E112" s="224"/>
      <c r="F112" s="245" t="s">
        <v>10871</v>
      </c>
      <c r="G112" s="224"/>
      <c r="H112" s="224" t="s">
        <v>10905</v>
      </c>
      <c r="I112" s="224" t="s">
        <v>10867</v>
      </c>
      <c r="J112" s="224">
        <v>50</v>
      </c>
      <c r="K112" s="236"/>
    </row>
    <row r="113" spans="2:11" customFormat="1" ht="15" customHeight="1" x14ac:dyDescent="0.2">
      <c r="B113" s="247"/>
      <c r="C113" s="224" t="s">
        <v>62</v>
      </c>
      <c r="D113" s="224"/>
      <c r="E113" s="224"/>
      <c r="F113" s="245" t="s">
        <v>10865</v>
      </c>
      <c r="G113" s="224"/>
      <c r="H113" s="224" t="s">
        <v>10906</v>
      </c>
      <c r="I113" s="224" t="s">
        <v>10867</v>
      </c>
      <c r="J113" s="224">
        <v>20</v>
      </c>
      <c r="K113" s="236"/>
    </row>
    <row r="114" spans="2:11" customFormat="1" ht="15" customHeight="1" x14ac:dyDescent="0.2">
      <c r="B114" s="247"/>
      <c r="C114" s="224" t="s">
        <v>10907</v>
      </c>
      <c r="D114" s="224"/>
      <c r="E114" s="224"/>
      <c r="F114" s="245" t="s">
        <v>10865</v>
      </c>
      <c r="G114" s="224"/>
      <c r="H114" s="224" t="s">
        <v>10908</v>
      </c>
      <c r="I114" s="224" t="s">
        <v>10867</v>
      </c>
      <c r="J114" s="224">
        <v>120</v>
      </c>
      <c r="K114" s="236"/>
    </row>
    <row r="115" spans="2:11" customFormat="1" ht="15" customHeight="1" x14ac:dyDescent="0.2">
      <c r="B115" s="247"/>
      <c r="C115" s="224" t="s">
        <v>47</v>
      </c>
      <c r="D115" s="224"/>
      <c r="E115" s="224"/>
      <c r="F115" s="245" t="s">
        <v>10865</v>
      </c>
      <c r="G115" s="224"/>
      <c r="H115" s="224" t="s">
        <v>10909</v>
      </c>
      <c r="I115" s="224" t="s">
        <v>10900</v>
      </c>
      <c r="J115" s="224"/>
      <c r="K115" s="236"/>
    </row>
    <row r="116" spans="2:11" customFormat="1" ht="15" customHeight="1" x14ac:dyDescent="0.2">
      <c r="B116" s="247"/>
      <c r="C116" s="224" t="s">
        <v>57</v>
      </c>
      <c r="D116" s="224"/>
      <c r="E116" s="224"/>
      <c r="F116" s="245" t="s">
        <v>10865</v>
      </c>
      <c r="G116" s="224"/>
      <c r="H116" s="224" t="s">
        <v>10910</v>
      </c>
      <c r="I116" s="224" t="s">
        <v>10900</v>
      </c>
      <c r="J116" s="224"/>
      <c r="K116" s="236"/>
    </row>
    <row r="117" spans="2:11" customFormat="1" ht="15" customHeight="1" x14ac:dyDescent="0.2">
      <c r="B117" s="247"/>
      <c r="C117" s="224" t="s">
        <v>66</v>
      </c>
      <c r="D117" s="224"/>
      <c r="E117" s="224"/>
      <c r="F117" s="245" t="s">
        <v>10865</v>
      </c>
      <c r="G117" s="224"/>
      <c r="H117" s="224" t="s">
        <v>10911</v>
      </c>
      <c r="I117" s="224" t="s">
        <v>10912</v>
      </c>
      <c r="J117" s="224"/>
      <c r="K117" s="236"/>
    </row>
    <row r="118" spans="2:11" customFormat="1" ht="15" customHeight="1" x14ac:dyDescent="0.2">
      <c r="B118" s="248"/>
      <c r="C118" s="254"/>
      <c r="D118" s="254"/>
      <c r="E118" s="254"/>
      <c r="F118" s="254"/>
      <c r="G118" s="254"/>
      <c r="H118" s="254"/>
      <c r="I118" s="254"/>
      <c r="J118" s="254"/>
      <c r="K118" s="250"/>
    </row>
    <row r="119" spans="2:11" customFormat="1" ht="18.75" customHeight="1" x14ac:dyDescent="0.2">
      <c r="B119" s="255"/>
      <c r="C119" s="256"/>
      <c r="D119" s="256"/>
      <c r="E119" s="256"/>
      <c r="F119" s="257"/>
      <c r="G119" s="256"/>
      <c r="H119" s="256"/>
      <c r="I119" s="256"/>
      <c r="J119" s="256"/>
      <c r="K119" s="255"/>
    </row>
    <row r="120" spans="2:11" customFormat="1" ht="18.75" customHeight="1" x14ac:dyDescent="0.2">
      <c r="B120" s="231"/>
      <c r="C120" s="231"/>
      <c r="D120" s="231"/>
      <c r="E120" s="231"/>
      <c r="F120" s="231"/>
      <c r="G120" s="231"/>
      <c r="H120" s="231"/>
      <c r="I120" s="231"/>
      <c r="J120" s="231"/>
      <c r="K120" s="231"/>
    </row>
    <row r="121" spans="2:11" customFormat="1" ht="7.5" customHeight="1" x14ac:dyDescent="0.2">
      <c r="B121" s="258"/>
      <c r="C121" s="259"/>
      <c r="D121" s="259"/>
      <c r="E121" s="259"/>
      <c r="F121" s="259"/>
      <c r="G121" s="259"/>
      <c r="H121" s="259"/>
      <c r="I121" s="259"/>
      <c r="J121" s="259"/>
      <c r="K121" s="260"/>
    </row>
    <row r="122" spans="2:11" customFormat="1" ht="45" customHeight="1" x14ac:dyDescent="0.2">
      <c r="B122" s="261"/>
      <c r="C122" s="345" t="s">
        <v>10913</v>
      </c>
      <c r="D122" s="345"/>
      <c r="E122" s="345"/>
      <c r="F122" s="345"/>
      <c r="G122" s="345"/>
      <c r="H122" s="345"/>
      <c r="I122" s="345"/>
      <c r="J122" s="345"/>
      <c r="K122" s="262"/>
    </row>
    <row r="123" spans="2:11" customFormat="1" ht="17.25" customHeight="1" x14ac:dyDescent="0.2">
      <c r="B123" s="263"/>
      <c r="C123" s="237" t="s">
        <v>10859</v>
      </c>
      <c r="D123" s="237"/>
      <c r="E123" s="237"/>
      <c r="F123" s="237" t="s">
        <v>10860</v>
      </c>
      <c r="G123" s="238"/>
      <c r="H123" s="237" t="s">
        <v>63</v>
      </c>
      <c r="I123" s="237" t="s">
        <v>66</v>
      </c>
      <c r="J123" s="237" t="s">
        <v>10861</v>
      </c>
      <c r="K123" s="264"/>
    </row>
    <row r="124" spans="2:11" customFormat="1" ht="17.25" customHeight="1" x14ac:dyDescent="0.2">
      <c r="B124" s="263"/>
      <c r="C124" s="239" t="s">
        <v>10862</v>
      </c>
      <c r="D124" s="239"/>
      <c r="E124" s="239"/>
      <c r="F124" s="240" t="s">
        <v>10863</v>
      </c>
      <c r="G124" s="241"/>
      <c r="H124" s="239"/>
      <c r="I124" s="239"/>
      <c r="J124" s="239" t="s">
        <v>10864</v>
      </c>
      <c r="K124" s="264"/>
    </row>
    <row r="125" spans="2:11" customFormat="1" ht="5.25" customHeight="1" x14ac:dyDescent="0.2">
      <c r="B125" s="265"/>
      <c r="C125" s="242"/>
      <c r="D125" s="242"/>
      <c r="E125" s="242"/>
      <c r="F125" s="242"/>
      <c r="G125" s="266"/>
      <c r="H125" s="242"/>
      <c r="I125" s="242"/>
      <c r="J125" s="242"/>
      <c r="K125" s="267"/>
    </row>
    <row r="126" spans="2:11" customFormat="1" ht="15" customHeight="1" x14ac:dyDescent="0.2">
      <c r="B126" s="265"/>
      <c r="C126" s="224" t="s">
        <v>10868</v>
      </c>
      <c r="D126" s="244"/>
      <c r="E126" s="244"/>
      <c r="F126" s="245" t="s">
        <v>10865</v>
      </c>
      <c r="G126" s="224"/>
      <c r="H126" s="224" t="s">
        <v>10905</v>
      </c>
      <c r="I126" s="224" t="s">
        <v>10867</v>
      </c>
      <c r="J126" s="224">
        <v>120</v>
      </c>
      <c r="K126" s="268"/>
    </row>
    <row r="127" spans="2:11" customFormat="1" ht="15" customHeight="1" x14ac:dyDescent="0.2">
      <c r="B127" s="265"/>
      <c r="C127" s="224" t="s">
        <v>10914</v>
      </c>
      <c r="D127" s="224"/>
      <c r="E127" s="224"/>
      <c r="F127" s="245" t="s">
        <v>10865</v>
      </c>
      <c r="G127" s="224"/>
      <c r="H127" s="224" t="s">
        <v>10915</v>
      </c>
      <c r="I127" s="224" t="s">
        <v>10867</v>
      </c>
      <c r="J127" s="224" t="s">
        <v>10916</v>
      </c>
      <c r="K127" s="268"/>
    </row>
    <row r="128" spans="2:11" customFormat="1" ht="15" customHeight="1" x14ac:dyDescent="0.2">
      <c r="B128" s="265"/>
      <c r="C128" s="224" t="s">
        <v>93</v>
      </c>
      <c r="D128" s="224"/>
      <c r="E128" s="224"/>
      <c r="F128" s="245" t="s">
        <v>10865</v>
      </c>
      <c r="G128" s="224"/>
      <c r="H128" s="224" t="s">
        <v>10917</v>
      </c>
      <c r="I128" s="224" t="s">
        <v>10867</v>
      </c>
      <c r="J128" s="224" t="s">
        <v>10916</v>
      </c>
      <c r="K128" s="268"/>
    </row>
    <row r="129" spans="2:11" customFormat="1" ht="15" customHeight="1" x14ac:dyDescent="0.2">
      <c r="B129" s="265"/>
      <c r="C129" s="224" t="s">
        <v>10876</v>
      </c>
      <c r="D129" s="224"/>
      <c r="E129" s="224"/>
      <c r="F129" s="245" t="s">
        <v>10871</v>
      </c>
      <c r="G129" s="224"/>
      <c r="H129" s="224" t="s">
        <v>10877</v>
      </c>
      <c r="I129" s="224" t="s">
        <v>10867</v>
      </c>
      <c r="J129" s="224">
        <v>15</v>
      </c>
      <c r="K129" s="268"/>
    </row>
    <row r="130" spans="2:11" customFormat="1" ht="15" customHeight="1" x14ac:dyDescent="0.2">
      <c r="B130" s="265"/>
      <c r="C130" s="224" t="s">
        <v>10878</v>
      </c>
      <c r="D130" s="224"/>
      <c r="E130" s="224"/>
      <c r="F130" s="245" t="s">
        <v>10871</v>
      </c>
      <c r="G130" s="224"/>
      <c r="H130" s="224" t="s">
        <v>10879</v>
      </c>
      <c r="I130" s="224" t="s">
        <v>10867</v>
      </c>
      <c r="J130" s="224">
        <v>15</v>
      </c>
      <c r="K130" s="268"/>
    </row>
    <row r="131" spans="2:11" customFormat="1" ht="15" customHeight="1" x14ac:dyDescent="0.2">
      <c r="B131" s="265"/>
      <c r="C131" s="224" t="s">
        <v>10880</v>
      </c>
      <c r="D131" s="224"/>
      <c r="E131" s="224"/>
      <c r="F131" s="245" t="s">
        <v>10871</v>
      </c>
      <c r="G131" s="224"/>
      <c r="H131" s="224" t="s">
        <v>10881</v>
      </c>
      <c r="I131" s="224" t="s">
        <v>10867</v>
      </c>
      <c r="J131" s="224">
        <v>20</v>
      </c>
      <c r="K131" s="268"/>
    </row>
    <row r="132" spans="2:11" customFormat="1" ht="15" customHeight="1" x14ac:dyDescent="0.2">
      <c r="B132" s="265"/>
      <c r="C132" s="224" t="s">
        <v>10882</v>
      </c>
      <c r="D132" s="224"/>
      <c r="E132" s="224"/>
      <c r="F132" s="245" t="s">
        <v>10871</v>
      </c>
      <c r="G132" s="224"/>
      <c r="H132" s="224" t="s">
        <v>10883</v>
      </c>
      <c r="I132" s="224" t="s">
        <v>10867</v>
      </c>
      <c r="J132" s="224">
        <v>20</v>
      </c>
      <c r="K132" s="268"/>
    </row>
    <row r="133" spans="2:11" customFormat="1" ht="15" customHeight="1" x14ac:dyDescent="0.2">
      <c r="B133" s="265"/>
      <c r="C133" s="224" t="s">
        <v>10870</v>
      </c>
      <c r="D133" s="224"/>
      <c r="E133" s="224"/>
      <c r="F133" s="245" t="s">
        <v>10871</v>
      </c>
      <c r="G133" s="224"/>
      <c r="H133" s="224" t="s">
        <v>10905</v>
      </c>
      <c r="I133" s="224" t="s">
        <v>10867</v>
      </c>
      <c r="J133" s="224">
        <v>50</v>
      </c>
      <c r="K133" s="268"/>
    </row>
    <row r="134" spans="2:11" customFormat="1" ht="15" customHeight="1" x14ac:dyDescent="0.2">
      <c r="B134" s="265"/>
      <c r="C134" s="224" t="s">
        <v>10884</v>
      </c>
      <c r="D134" s="224"/>
      <c r="E134" s="224"/>
      <c r="F134" s="245" t="s">
        <v>10871</v>
      </c>
      <c r="G134" s="224"/>
      <c r="H134" s="224" t="s">
        <v>10905</v>
      </c>
      <c r="I134" s="224" t="s">
        <v>10867</v>
      </c>
      <c r="J134" s="224">
        <v>50</v>
      </c>
      <c r="K134" s="268"/>
    </row>
    <row r="135" spans="2:11" customFormat="1" ht="15" customHeight="1" x14ac:dyDescent="0.2">
      <c r="B135" s="265"/>
      <c r="C135" s="224" t="s">
        <v>10890</v>
      </c>
      <c r="D135" s="224"/>
      <c r="E135" s="224"/>
      <c r="F135" s="245" t="s">
        <v>10871</v>
      </c>
      <c r="G135" s="224"/>
      <c r="H135" s="224" t="s">
        <v>10905</v>
      </c>
      <c r="I135" s="224" t="s">
        <v>10867</v>
      </c>
      <c r="J135" s="224">
        <v>50</v>
      </c>
      <c r="K135" s="268"/>
    </row>
    <row r="136" spans="2:11" customFormat="1" ht="15" customHeight="1" x14ac:dyDescent="0.2">
      <c r="B136" s="265"/>
      <c r="C136" s="224" t="s">
        <v>10892</v>
      </c>
      <c r="D136" s="224"/>
      <c r="E136" s="224"/>
      <c r="F136" s="245" t="s">
        <v>10871</v>
      </c>
      <c r="G136" s="224"/>
      <c r="H136" s="224" t="s">
        <v>10905</v>
      </c>
      <c r="I136" s="224" t="s">
        <v>10867</v>
      </c>
      <c r="J136" s="224">
        <v>50</v>
      </c>
      <c r="K136" s="268"/>
    </row>
    <row r="137" spans="2:11" customFormat="1" ht="15" customHeight="1" x14ac:dyDescent="0.2">
      <c r="B137" s="265"/>
      <c r="C137" s="224" t="s">
        <v>10893</v>
      </c>
      <c r="D137" s="224"/>
      <c r="E137" s="224"/>
      <c r="F137" s="245" t="s">
        <v>10871</v>
      </c>
      <c r="G137" s="224"/>
      <c r="H137" s="224" t="s">
        <v>10918</v>
      </c>
      <c r="I137" s="224" t="s">
        <v>10867</v>
      </c>
      <c r="J137" s="224">
        <v>255</v>
      </c>
      <c r="K137" s="268"/>
    </row>
    <row r="138" spans="2:11" customFormat="1" ht="15" customHeight="1" x14ac:dyDescent="0.2">
      <c r="B138" s="265"/>
      <c r="C138" s="224" t="s">
        <v>10895</v>
      </c>
      <c r="D138" s="224"/>
      <c r="E138" s="224"/>
      <c r="F138" s="245" t="s">
        <v>10865</v>
      </c>
      <c r="G138" s="224"/>
      <c r="H138" s="224" t="s">
        <v>10919</v>
      </c>
      <c r="I138" s="224" t="s">
        <v>10897</v>
      </c>
      <c r="J138" s="224"/>
      <c r="K138" s="268"/>
    </row>
    <row r="139" spans="2:11" customFormat="1" ht="15" customHeight="1" x14ac:dyDescent="0.2">
      <c r="B139" s="265"/>
      <c r="C139" s="224" t="s">
        <v>10898</v>
      </c>
      <c r="D139" s="224"/>
      <c r="E139" s="224"/>
      <c r="F139" s="245" t="s">
        <v>10865</v>
      </c>
      <c r="G139" s="224"/>
      <c r="H139" s="224" t="s">
        <v>10920</v>
      </c>
      <c r="I139" s="224" t="s">
        <v>10900</v>
      </c>
      <c r="J139" s="224"/>
      <c r="K139" s="268"/>
    </row>
    <row r="140" spans="2:11" customFormat="1" ht="15" customHeight="1" x14ac:dyDescent="0.2">
      <c r="B140" s="265"/>
      <c r="C140" s="224" t="s">
        <v>10901</v>
      </c>
      <c r="D140" s="224"/>
      <c r="E140" s="224"/>
      <c r="F140" s="245" t="s">
        <v>10865</v>
      </c>
      <c r="G140" s="224"/>
      <c r="H140" s="224" t="s">
        <v>10901</v>
      </c>
      <c r="I140" s="224" t="s">
        <v>10900</v>
      </c>
      <c r="J140" s="224"/>
      <c r="K140" s="268"/>
    </row>
    <row r="141" spans="2:11" customFormat="1" ht="15" customHeight="1" x14ac:dyDescent="0.2">
      <c r="B141" s="265"/>
      <c r="C141" s="224" t="s">
        <v>47</v>
      </c>
      <c r="D141" s="224"/>
      <c r="E141" s="224"/>
      <c r="F141" s="245" t="s">
        <v>10865</v>
      </c>
      <c r="G141" s="224"/>
      <c r="H141" s="224" t="s">
        <v>10921</v>
      </c>
      <c r="I141" s="224" t="s">
        <v>10900</v>
      </c>
      <c r="J141" s="224"/>
      <c r="K141" s="268"/>
    </row>
    <row r="142" spans="2:11" customFormat="1" ht="15" customHeight="1" x14ac:dyDescent="0.2">
      <c r="B142" s="265"/>
      <c r="C142" s="224" t="s">
        <v>10922</v>
      </c>
      <c r="D142" s="224"/>
      <c r="E142" s="224"/>
      <c r="F142" s="245" t="s">
        <v>10865</v>
      </c>
      <c r="G142" s="224"/>
      <c r="H142" s="224" t="s">
        <v>10923</v>
      </c>
      <c r="I142" s="224" t="s">
        <v>10900</v>
      </c>
      <c r="J142" s="224"/>
      <c r="K142" s="268"/>
    </row>
    <row r="143" spans="2:11" customFormat="1" ht="15" customHeight="1" x14ac:dyDescent="0.2">
      <c r="B143" s="269"/>
      <c r="C143" s="270"/>
      <c r="D143" s="270"/>
      <c r="E143" s="270"/>
      <c r="F143" s="270"/>
      <c r="G143" s="270"/>
      <c r="H143" s="270"/>
      <c r="I143" s="270"/>
      <c r="J143" s="270"/>
      <c r="K143" s="271"/>
    </row>
    <row r="144" spans="2:11" customFormat="1" ht="18.75" customHeight="1" x14ac:dyDescent="0.2">
      <c r="B144" s="256"/>
      <c r="C144" s="256"/>
      <c r="D144" s="256"/>
      <c r="E144" s="256"/>
      <c r="F144" s="257"/>
      <c r="G144" s="256"/>
      <c r="H144" s="256"/>
      <c r="I144" s="256"/>
      <c r="J144" s="256"/>
      <c r="K144" s="256"/>
    </row>
    <row r="145" spans="2:11" customFormat="1" ht="18.75" customHeight="1" x14ac:dyDescent="0.2">
      <c r="B145" s="231"/>
      <c r="C145" s="231"/>
      <c r="D145" s="231"/>
      <c r="E145" s="231"/>
      <c r="F145" s="231"/>
      <c r="G145" s="231"/>
      <c r="H145" s="231"/>
      <c r="I145" s="231"/>
      <c r="J145" s="231"/>
      <c r="K145" s="231"/>
    </row>
    <row r="146" spans="2:11" customFormat="1" ht="7.5" customHeight="1" x14ac:dyDescent="0.2">
      <c r="B146" s="232"/>
      <c r="C146" s="233"/>
      <c r="D146" s="233"/>
      <c r="E146" s="233"/>
      <c r="F146" s="233"/>
      <c r="G146" s="233"/>
      <c r="H146" s="233"/>
      <c r="I146" s="233"/>
      <c r="J146" s="233"/>
      <c r="K146" s="234"/>
    </row>
    <row r="147" spans="2:11" customFormat="1" ht="45" customHeight="1" x14ac:dyDescent="0.2">
      <c r="B147" s="235"/>
      <c r="C147" s="347" t="s">
        <v>10924</v>
      </c>
      <c r="D147" s="347"/>
      <c r="E147" s="347"/>
      <c r="F147" s="347"/>
      <c r="G147" s="347"/>
      <c r="H147" s="347"/>
      <c r="I147" s="347"/>
      <c r="J147" s="347"/>
      <c r="K147" s="236"/>
    </row>
    <row r="148" spans="2:11" customFormat="1" ht="17.25" customHeight="1" x14ac:dyDescent="0.2">
      <c r="B148" s="235"/>
      <c r="C148" s="237" t="s">
        <v>10859</v>
      </c>
      <c r="D148" s="237"/>
      <c r="E148" s="237"/>
      <c r="F148" s="237" t="s">
        <v>10860</v>
      </c>
      <c r="G148" s="238"/>
      <c r="H148" s="237" t="s">
        <v>63</v>
      </c>
      <c r="I148" s="237" t="s">
        <v>66</v>
      </c>
      <c r="J148" s="237" t="s">
        <v>10861</v>
      </c>
      <c r="K148" s="236"/>
    </row>
    <row r="149" spans="2:11" customFormat="1" ht="17.25" customHeight="1" x14ac:dyDescent="0.2">
      <c r="B149" s="235"/>
      <c r="C149" s="239" t="s">
        <v>10862</v>
      </c>
      <c r="D149" s="239"/>
      <c r="E149" s="239"/>
      <c r="F149" s="240" t="s">
        <v>10863</v>
      </c>
      <c r="G149" s="241"/>
      <c r="H149" s="239"/>
      <c r="I149" s="239"/>
      <c r="J149" s="239" t="s">
        <v>10864</v>
      </c>
      <c r="K149" s="236"/>
    </row>
    <row r="150" spans="2:11" customFormat="1" ht="5.25" customHeight="1" x14ac:dyDescent="0.2">
      <c r="B150" s="247"/>
      <c r="C150" s="242"/>
      <c r="D150" s="242"/>
      <c r="E150" s="242"/>
      <c r="F150" s="242"/>
      <c r="G150" s="243"/>
      <c r="H150" s="242"/>
      <c r="I150" s="242"/>
      <c r="J150" s="242"/>
      <c r="K150" s="268"/>
    </row>
    <row r="151" spans="2:11" customFormat="1" ht="15" customHeight="1" x14ac:dyDescent="0.2">
      <c r="B151" s="247"/>
      <c r="C151" s="272" t="s">
        <v>10868</v>
      </c>
      <c r="D151" s="224"/>
      <c r="E151" s="224"/>
      <c r="F151" s="273" t="s">
        <v>10865</v>
      </c>
      <c r="G151" s="224"/>
      <c r="H151" s="272" t="s">
        <v>10905</v>
      </c>
      <c r="I151" s="272" t="s">
        <v>10867</v>
      </c>
      <c r="J151" s="272">
        <v>120</v>
      </c>
      <c r="K151" s="268"/>
    </row>
    <row r="152" spans="2:11" customFormat="1" ht="15" customHeight="1" x14ac:dyDescent="0.2">
      <c r="B152" s="247"/>
      <c r="C152" s="272" t="s">
        <v>10914</v>
      </c>
      <c r="D152" s="224"/>
      <c r="E152" s="224"/>
      <c r="F152" s="273" t="s">
        <v>10865</v>
      </c>
      <c r="G152" s="224"/>
      <c r="H152" s="272" t="s">
        <v>10925</v>
      </c>
      <c r="I152" s="272" t="s">
        <v>10867</v>
      </c>
      <c r="J152" s="272" t="s">
        <v>10916</v>
      </c>
      <c r="K152" s="268"/>
    </row>
    <row r="153" spans="2:11" customFormat="1" ht="15" customHeight="1" x14ac:dyDescent="0.2">
      <c r="B153" s="247"/>
      <c r="C153" s="272" t="s">
        <v>93</v>
      </c>
      <c r="D153" s="224"/>
      <c r="E153" s="224"/>
      <c r="F153" s="273" t="s">
        <v>10865</v>
      </c>
      <c r="G153" s="224"/>
      <c r="H153" s="272" t="s">
        <v>10926</v>
      </c>
      <c r="I153" s="272" t="s">
        <v>10867</v>
      </c>
      <c r="J153" s="272" t="s">
        <v>10916</v>
      </c>
      <c r="K153" s="268"/>
    </row>
    <row r="154" spans="2:11" customFormat="1" ht="15" customHeight="1" x14ac:dyDescent="0.2">
      <c r="B154" s="247"/>
      <c r="C154" s="272" t="s">
        <v>10870</v>
      </c>
      <c r="D154" s="224"/>
      <c r="E154" s="224"/>
      <c r="F154" s="273" t="s">
        <v>10871</v>
      </c>
      <c r="G154" s="224"/>
      <c r="H154" s="272" t="s">
        <v>10905</v>
      </c>
      <c r="I154" s="272" t="s">
        <v>10867</v>
      </c>
      <c r="J154" s="272">
        <v>50</v>
      </c>
      <c r="K154" s="268"/>
    </row>
    <row r="155" spans="2:11" customFormat="1" ht="15" customHeight="1" x14ac:dyDescent="0.2">
      <c r="B155" s="247"/>
      <c r="C155" s="272" t="s">
        <v>10873</v>
      </c>
      <c r="D155" s="224"/>
      <c r="E155" s="224"/>
      <c r="F155" s="273" t="s">
        <v>10865</v>
      </c>
      <c r="G155" s="224"/>
      <c r="H155" s="272" t="s">
        <v>10905</v>
      </c>
      <c r="I155" s="272" t="s">
        <v>10875</v>
      </c>
      <c r="J155" s="272"/>
      <c r="K155" s="268"/>
    </row>
    <row r="156" spans="2:11" customFormat="1" ht="15" customHeight="1" x14ac:dyDescent="0.2">
      <c r="B156" s="247"/>
      <c r="C156" s="272" t="s">
        <v>10884</v>
      </c>
      <c r="D156" s="224"/>
      <c r="E156" s="224"/>
      <c r="F156" s="273" t="s">
        <v>10871</v>
      </c>
      <c r="G156" s="224"/>
      <c r="H156" s="272" t="s">
        <v>10905</v>
      </c>
      <c r="I156" s="272" t="s">
        <v>10867</v>
      </c>
      <c r="J156" s="272">
        <v>50</v>
      </c>
      <c r="K156" s="268"/>
    </row>
    <row r="157" spans="2:11" customFormat="1" ht="15" customHeight="1" x14ac:dyDescent="0.2">
      <c r="B157" s="247"/>
      <c r="C157" s="272" t="s">
        <v>10892</v>
      </c>
      <c r="D157" s="224"/>
      <c r="E157" s="224"/>
      <c r="F157" s="273" t="s">
        <v>10871</v>
      </c>
      <c r="G157" s="224"/>
      <c r="H157" s="272" t="s">
        <v>10905</v>
      </c>
      <c r="I157" s="272" t="s">
        <v>10867</v>
      </c>
      <c r="J157" s="272">
        <v>50</v>
      </c>
      <c r="K157" s="268"/>
    </row>
    <row r="158" spans="2:11" customFormat="1" ht="15" customHeight="1" x14ac:dyDescent="0.2">
      <c r="B158" s="247"/>
      <c r="C158" s="272" t="s">
        <v>10890</v>
      </c>
      <c r="D158" s="224"/>
      <c r="E158" s="224"/>
      <c r="F158" s="273" t="s">
        <v>10871</v>
      </c>
      <c r="G158" s="224"/>
      <c r="H158" s="272" t="s">
        <v>10905</v>
      </c>
      <c r="I158" s="272" t="s">
        <v>10867</v>
      </c>
      <c r="J158" s="272">
        <v>50</v>
      </c>
      <c r="K158" s="268"/>
    </row>
    <row r="159" spans="2:11" customFormat="1" ht="15" customHeight="1" x14ac:dyDescent="0.2">
      <c r="B159" s="247"/>
      <c r="C159" s="272" t="s">
        <v>270</v>
      </c>
      <c r="D159" s="224"/>
      <c r="E159" s="224"/>
      <c r="F159" s="273" t="s">
        <v>10865</v>
      </c>
      <c r="G159" s="224"/>
      <c r="H159" s="272" t="s">
        <v>10927</v>
      </c>
      <c r="I159" s="272" t="s">
        <v>10867</v>
      </c>
      <c r="J159" s="272" t="s">
        <v>10928</v>
      </c>
      <c r="K159" s="268"/>
    </row>
    <row r="160" spans="2:11" customFormat="1" ht="15" customHeight="1" x14ac:dyDescent="0.2">
      <c r="B160" s="247"/>
      <c r="C160" s="272" t="s">
        <v>10929</v>
      </c>
      <c r="D160" s="224"/>
      <c r="E160" s="224"/>
      <c r="F160" s="273" t="s">
        <v>10865</v>
      </c>
      <c r="G160" s="224"/>
      <c r="H160" s="272" t="s">
        <v>10930</v>
      </c>
      <c r="I160" s="272" t="s">
        <v>10900</v>
      </c>
      <c r="J160" s="272"/>
      <c r="K160" s="268"/>
    </row>
    <row r="161" spans="2:11" customFormat="1" ht="15" customHeight="1" x14ac:dyDescent="0.2">
      <c r="B161" s="274"/>
      <c r="C161" s="254"/>
      <c r="D161" s="254"/>
      <c r="E161" s="254"/>
      <c r="F161" s="254"/>
      <c r="G161" s="254"/>
      <c r="H161" s="254"/>
      <c r="I161" s="254"/>
      <c r="J161" s="254"/>
      <c r="K161" s="275"/>
    </row>
    <row r="162" spans="2:11" customFormat="1" ht="18.75" customHeight="1" x14ac:dyDescent="0.2">
      <c r="B162" s="256"/>
      <c r="C162" s="266"/>
      <c r="D162" s="266"/>
      <c r="E162" s="266"/>
      <c r="F162" s="276"/>
      <c r="G162" s="266"/>
      <c r="H162" s="266"/>
      <c r="I162" s="266"/>
      <c r="J162" s="266"/>
      <c r="K162" s="256"/>
    </row>
    <row r="163" spans="2:11" customFormat="1" ht="18.75" customHeight="1" x14ac:dyDescent="0.2">
      <c r="B163" s="231"/>
      <c r="C163" s="231"/>
      <c r="D163" s="231"/>
      <c r="E163" s="231"/>
      <c r="F163" s="231"/>
      <c r="G163" s="231"/>
      <c r="H163" s="231"/>
      <c r="I163" s="231"/>
      <c r="J163" s="231"/>
      <c r="K163" s="231"/>
    </row>
    <row r="164" spans="2:11" customFormat="1" ht="7.5" customHeight="1" x14ac:dyDescent="0.2">
      <c r="B164" s="213"/>
      <c r="C164" s="214"/>
      <c r="D164" s="214"/>
      <c r="E164" s="214"/>
      <c r="F164" s="214"/>
      <c r="G164" s="214"/>
      <c r="H164" s="214"/>
      <c r="I164" s="214"/>
      <c r="J164" s="214"/>
      <c r="K164" s="215"/>
    </row>
    <row r="165" spans="2:11" customFormat="1" ht="45" customHeight="1" x14ac:dyDescent="0.2">
      <c r="B165" s="216"/>
      <c r="C165" s="345" t="s">
        <v>10931</v>
      </c>
      <c r="D165" s="345"/>
      <c r="E165" s="345"/>
      <c r="F165" s="345"/>
      <c r="G165" s="345"/>
      <c r="H165" s="345"/>
      <c r="I165" s="345"/>
      <c r="J165" s="345"/>
      <c r="K165" s="217"/>
    </row>
    <row r="166" spans="2:11" customFormat="1" ht="17.25" customHeight="1" x14ac:dyDescent="0.2">
      <c r="B166" s="216"/>
      <c r="C166" s="237" t="s">
        <v>10859</v>
      </c>
      <c r="D166" s="237"/>
      <c r="E166" s="237"/>
      <c r="F166" s="237" t="s">
        <v>10860</v>
      </c>
      <c r="G166" s="277"/>
      <c r="H166" s="278" t="s">
        <v>63</v>
      </c>
      <c r="I166" s="278" t="s">
        <v>66</v>
      </c>
      <c r="J166" s="237" t="s">
        <v>10861</v>
      </c>
      <c r="K166" s="217"/>
    </row>
    <row r="167" spans="2:11" customFormat="1" ht="17.25" customHeight="1" x14ac:dyDescent="0.2">
      <c r="B167" s="218"/>
      <c r="C167" s="239" t="s">
        <v>10862</v>
      </c>
      <c r="D167" s="239"/>
      <c r="E167" s="239"/>
      <c r="F167" s="240" t="s">
        <v>10863</v>
      </c>
      <c r="G167" s="279"/>
      <c r="H167" s="280"/>
      <c r="I167" s="280"/>
      <c r="J167" s="239" t="s">
        <v>10864</v>
      </c>
      <c r="K167" s="219"/>
    </row>
    <row r="168" spans="2:11" customFormat="1" ht="5.25" customHeight="1" x14ac:dyDescent="0.2">
      <c r="B168" s="247"/>
      <c r="C168" s="242"/>
      <c r="D168" s="242"/>
      <c r="E168" s="242"/>
      <c r="F168" s="242"/>
      <c r="G168" s="243"/>
      <c r="H168" s="242"/>
      <c r="I168" s="242"/>
      <c r="J168" s="242"/>
      <c r="K168" s="268"/>
    </row>
    <row r="169" spans="2:11" customFormat="1" ht="15" customHeight="1" x14ac:dyDescent="0.2">
      <c r="B169" s="247"/>
      <c r="C169" s="224" t="s">
        <v>10868</v>
      </c>
      <c r="D169" s="224"/>
      <c r="E169" s="224"/>
      <c r="F169" s="245" t="s">
        <v>10865</v>
      </c>
      <c r="G169" s="224"/>
      <c r="H169" s="224" t="s">
        <v>10905</v>
      </c>
      <c r="I169" s="224" t="s">
        <v>10867</v>
      </c>
      <c r="J169" s="224">
        <v>120</v>
      </c>
      <c r="K169" s="268"/>
    </row>
    <row r="170" spans="2:11" customFormat="1" ht="15" customHeight="1" x14ac:dyDescent="0.2">
      <c r="B170" s="247"/>
      <c r="C170" s="224" t="s">
        <v>10914</v>
      </c>
      <c r="D170" s="224"/>
      <c r="E170" s="224"/>
      <c r="F170" s="245" t="s">
        <v>10865</v>
      </c>
      <c r="G170" s="224"/>
      <c r="H170" s="224" t="s">
        <v>10915</v>
      </c>
      <c r="I170" s="224" t="s">
        <v>10867</v>
      </c>
      <c r="J170" s="224" t="s">
        <v>10916</v>
      </c>
      <c r="K170" s="268"/>
    </row>
    <row r="171" spans="2:11" customFormat="1" ht="15" customHeight="1" x14ac:dyDescent="0.2">
      <c r="B171" s="247"/>
      <c r="C171" s="224" t="s">
        <v>93</v>
      </c>
      <c r="D171" s="224"/>
      <c r="E171" s="224"/>
      <c r="F171" s="245" t="s">
        <v>10865</v>
      </c>
      <c r="G171" s="224"/>
      <c r="H171" s="224" t="s">
        <v>10932</v>
      </c>
      <c r="I171" s="224" t="s">
        <v>10867</v>
      </c>
      <c r="J171" s="224" t="s">
        <v>10916</v>
      </c>
      <c r="K171" s="268"/>
    </row>
    <row r="172" spans="2:11" customFormat="1" ht="15" customHeight="1" x14ac:dyDescent="0.2">
      <c r="B172" s="247"/>
      <c r="C172" s="224" t="s">
        <v>10870</v>
      </c>
      <c r="D172" s="224"/>
      <c r="E172" s="224"/>
      <c r="F172" s="245" t="s">
        <v>10871</v>
      </c>
      <c r="G172" s="224"/>
      <c r="H172" s="224" t="s">
        <v>10932</v>
      </c>
      <c r="I172" s="224" t="s">
        <v>10867</v>
      </c>
      <c r="J172" s="224">
        <v>50</v>
      </c>
      <c r="K172" s="268"/>
    </row>
    <row r="173" spans="2:11" customFormat="1" ht="15" customHeight="1" x14ac:dyDescent="0.2">
      <c r="B173" s="247"/>
      <c r="C173" s="224" t="s">
        <v>10873</v>
      </c>
      <c r="D173" s="224"/>
      <c r="E173" s="224"/>
      <c r="F173" s="245" t="s">
        <v>10865</v>
      </c>
      <c r="G173" s="224"/>
      <c r="H173" s="224" t="s">
        <v>10932</v>
      </c>
      <c r="I173" s="224" t="s">
        <v>10875</v>
      </c>
      <c r="J173" s="224"/>
      <c r="K173" s="268"/>
    </row>
    <row r="174" spans="2:11" customFormat="1" ht="15" customHeight="1" x14ac:dyDescent="0.2">
      <c r="B174" s="247"/>
      <c r="C174" s="224" t="s">
        <v>10884</v>
      </c>
      <c r="D174" s="224"/>
      <c r="E174" s="224"/>
      <c r="F174" s="245" t="s">
        <v>10871</v>
      </c>
      <c r="G174" s="224"/>
      <c r="H174" s="224" t="s">
        <v>10932</v>
      </c>
      <c r="I174" s="224" t="s">
        <v>10867</v>
      </c>
      <c r="J174" s="224">
        <v>50</v>
      </c>
      <c r="K174" s="268"/>
    </row>
    <row r="175" spans="2:11" customFormat="1" ht="15" customHeight="1" x14ac:dyDescent="0.2">
      <c r="B175" s="247"/>
      <c r="C175" s="224" t="s">
        <v>10892</v>
      </c>
      <c r="D175" s="224"/>
      <c r="E175" s="224"/>
      <c r="F175" s="245" t="s">
        <v>10871</v>
      </c>
      <c r="G175" s="224"/>
      <c r="H175" s="224" t="s">
        <v>10932</v>
      </c>
      <c r="I175" s="224" t="s">
        <v>10867</v>
      </c>
      <c r="J175" s="224">
        <v>50</v>
      </c>
      <c r="K175" s="268"/>
    </row>
    <row r="176" spans="2:11" customFormat="1" ht="15" customHeight="1" x14ac:dyDescent="0.2">
      <c r="B176" s="247"/>
      <c r="C176" s="224" t="s">
        <v>10890</v>
      </c>
      <c r="D176" s="224"/>
      <c r="E176" s="224"/>
      <c r="F176" s="245" t="s">
        <v>10871</v>
      </c>
      <c r="G176" s="224"/>
      <c r="H176" s="224" t="s">
        <v>10932</v>
      </c>
      <c r="I176" s="224" t="s">
        <v>10867</v>
      </c>
      <c r="J176" s="224">
        <v>50</v>
      </c>
      <c r="K176" s="268"/>
    </row>
    <row r="177" spans="2:11" customFormat="1" ht="15" customHeight="1" x14ac:dyDescent="0.2">
      <c r="B177" s="247"/>
      <c r="C177" s="224" t="s">
        <v>297</v>
      </c>
      <c r="D177" s="224"/>
      <c r="E177" s="224"/>
      <c r="F177" s="245" t="s">
        <v>10865</v>
      </c>
      <c r="G177" s="224"/>
      <c r="H177" s="224" t="s">
        <v>10933</v>
      </c>
      <c r="I177" s="224" t="s">
        <v>10934</v>
      </c>
      <c r="J177" s="224"/>
      <c r="K177" s="268"/>
    </row>
    <row r="178" spans="2:11" customFormat="1" ht="15" customHeight="1" x14ac:dyDescent="0.2">
      <c r="B178" s="247"/>
      <c r="C178" s="224" t="s">
        <v>66</v>
      </c>
      <c r="D178" s="224"/>
      <c r="E178" s="224"/>
      <c r="F178" s="245" t="s">
        <v>10865</v>
      </c>
      <c r="G178" s="224"/>
      <c r="H178" s="224" t="s">
        <v>10935</v>
      </c>
      <c r="I178" s="224" t="s">
        <v>10936</v>
      </c>
      <c r="J178" s="224">
        <v>1</v>
      </c>
      <c r="K178" s="268"/>
    </row>
    <row r="179" spans="2:11" customFormat="1" ht="15" customHeight="1" x14ac:dyDescent="0.2">
      <c r="B179" s="247"/>
      <c r="C179" s="224" t="s">
        <v>62</v>
      </c>
      <c r="D179" s="224"/>
      <c r="E179" s="224"/>
      <c r="F179" s="245" t="s">
        <v>10865</v>
      </c>
      <c r="G179" s="224"/>
      <c r="H179" s="224" t="s">
        <v>10937</v>
      </c>
      <c r="I179" s="224" t="s">
        <v>10867</v>
      </c>
      <c r="J179" s="224">
        <v>20</v>
      </c>
      <c r="K179" s="268"/>
    </row>
    <row r="180" spans="2:11" customFormat="1" ht="15" customHeight="1" x14ac:dyDescent="0.2">
      <c r="B180" s="247"/>
      <c r="C180" s="224" t="s">
        <v>63</v>
      </c>
      <c r="D180" s="224"/>
      <c r="E180" s="224"/>
      <c r="F180" s="245" t="s">
        <v>10865</v>
      </c>
      <c r="G180" s="224"/>
      <c r="H180" s="224" t="s">
        <v>10938</v>
      </c>
      <c r="I180" s="224" t="s">
        <v>10867</v>
      </c>
      <c r="J180" s="224">
        <v>255</v>
      </c>
      <c r="K180" s="268"/>
    </row>
    <row r="181" spans="2:11" customFormat="1" ht="15" customHeight="1" x14ac:dyDescent="0.2">
      <c r="B181" s="247"/>
      <c r="C181" s="224" t="s">
        <v>298</v>
      </c>
      <c r="D181" s="224"/>
      <c r="E181" s="224"/>
      <c r="F181" s="245" t="s">
        <v>10865</v>
      </c>
      <c r="G181" s="224"/>
      <c r="H181" s="224" t="s">
        <v>10829</v>
      </c>
      <c r="I181" s="224" t="s">
        <v>10867</v>
      </c>
      <c r="J181" s="224">
        <v>10</v>
      </c>
      <c r="K181" s="268"/>
    </row>
    <row r="182" spans="2:11" customFormat="1" ht="15" customHeight="1" x14ac:dyDescent="0.2">
      <c r="B182" s="247"/>
      <c r="C182" s="224" t="s">
        <v>299</v>
      </c>
      <c r="D182" s="224"/>
      <c r="E182" s="224"/>
      <c r="F182" s="245" t="s">
        <v>10865</v>
      </c>
      <c r="G182" s="224"/>
      <c r="H182" s="224" t="s">
        <v>10939</v>
      </c>
      <c r="I182" s="224" t="s">
        <v>10900</v>
      </c>
      <c r="J182" s="224"/>
      <c r="K182" s="268"/>
    </row>
    <row r="183" spans="2:11" customFormat="1" ht="15" customHeight="1" x14ac:dyDescent="0.2">
      <c r="B183" s="247"/>
      <c r="C183" s="224" t="s">
        <v>10940</v>
      </c>
      <c r="D183" s="224"/>
      <c r="E183" s="224"/>
      <c r="F183" s="245" t="s">
        <v>10865</v>
      </c>
      <c r="G183" s="224"/>
      <c r="H183" s="224" t="s">
        <v>10941</v>
      </c>
      <c r="I183" s="224" t="s">
        <v>10900</v>
      </c>
      <c r="J183" s="224"/>
      <c r="K183" s="268"/>
    </row>
    <row r="184" spans="2:11" customFormat="1" ht="15" customHeight="1" x14ac:dyDescent="0.2">
      <c r="B184" s="247"/>
      <c r="C184" s="224" t="s">
        <v>10929</v>
      </c>
      <c r="D184" s="224"/>
      <c r="E184" s="224"/>
      <c r="F184" s="245" t="s">
        <v>10865</v>
      </c>
      <c r="G184" s="224"/>
      <c r="H184" s="224" t="s">
        <v>10942</v>
      </c>
      <c r="I184" s="224" t="s">
        <v>10900</v>
      </c>
      <c r="J184" s="224"/>
      <c r="K184" s="268"/>
    </row>
    <row r="185" spans="2:11" customFormat="1" ht="15" customHeight="1" x14ac:dyDescent="0.2">
      <c r="B185" s="247"/>
      <c r="C185" s="224" t="s">
        <v>301</v>
      </c>
      <c r="D185" s="224"/>
      <c r="E185" s="224"/>
      <c r="F185" s="245" t="s">
        <v>10871</v>
      </c>
      <c r="G185" s="224"/>
      <c r="H185" s="224" t="s">
        <v>10943</v>
      </c>
      <c r="I185" s="224" t="s">
        <v>10867</v>
      </c>
      <c r="J185" s="224">
        <v>50</v>
      </c>
      <c r="K185" s="268"/>
    </row>
    <row r="186" spans="2:11" customFormat="1" ht="15" customHeight="1" x14ac:dyDescent="0.2">
      <c r="B186" s="247"/>
      <c r="C186" s="224" t="s">
        <v>10944</v>
      </c>
      <c r="D186" s="224"/>
      <c r="E186" s="224"/>
      <c r="F186" s="245" t="s">
        <v>10871</v>
      </c>
      <c r="G186" s="224"/>
      <c r="H186" s="224" t="s">
        <v>10945</v>
      </c>
      <c r="I186" s="224" t="s">
        <v>10946</v>
      </c>
      <c r="J186" s="224"/>
      <c r="K186" s="268"/>
    </row>
    <row r="187" spans="2:11" customFormat="1" ht="15" customHeight="1" x14ac:dyDescent="0.2">
      <c r="B187" s="247"/>
      <c r="C187" s="224" t="s">
        <v>10947</v>
      </c>
      <c r="D187" s="224"/>
      <c r="E187" s="224"/>
      <c r="F187" s="245" t="s">
        <v>10871</v>
      </c>
      <c r="G187" s="224"/>
      <c r="H187" s="224" t="s">
        <v>10948</v>
      </c>
      <c r="I187" s="224" t="s">
        <v>10946</v>
      </c>
      <c r="J187" s="224"/>
      <c r="K187" s="268"/>
    </row>
    <row r="188" spans="2:11" customFormat="1" ht="15" customHeight="1" x14ac:dyDescent="0.2">
      <c r="B188" s="247"/>
      <c r="C188" s="224" t="s">
        <v>10949</v>
      </c>
      <c r="D188" s="224"/>
      <c r="E188" s="224"/>
      <c r="F188" s="245" t="s">
        <v>10871</v>
      </c>
      <c r="G188" s="224"/>
      <c r="H188" s="224" t="s">
        <v>10950</v>
      </c>
      <c r="I188" s="224" t="s">
        <v>10946</v>
      </c>
      <c r="J188" s="224"/>
      <c r="K188" s="268"/>
    </row>
    <row r="189" spans="2:11" customFormat="1" ht="15" customHeight="1" x14ac:dyDescent="0.2">
      <c r="B189" s="247"/>
      <c r="C189" s="281" t="s">
        <v>10951</v>
      </c>
      <c r="D189" s="224"/>
      <c r="E189" s="224"/>
      <c r="F189" s="245" t="s">
        <v>10871</v>
      </c>
      <c r="G189" s="224"/>
      <c r="H189" s="224" t="s">
        <v>10952</v>
      </c>
      <c r="I189" s="224" t="s">
        <v>10953</v>
      </c>
      <c r="J189" s="282" t="s">
        <v>10954</v>
      </c>
      <c r="K189" s="268"/>
    </row>
    <row r="190" spans="2:11" customFormat="1" ht="15" customHeight="1" x14ac:dyDescent="0.2">
      <c r="B190" s="283"/>
      <c r="C190" s="284" t="s">
        <v>10955</v>
      </c>
      <c r="D190" s="285"/>
      <c r="E190" s="285"/>
      <c r="F190" s="286" t="s">
        <v>10871</v>
      </c>
      <c r="G190" s="285"/>
      <c r="H190" s="285" t="s">
        <v>10956</v>
      </c>
      <c r="I190" s="285" t="s">
        <v>10953</v>
      </c>
      <c r="J190" s="287" t="s">
        <v>10954</v>
      </c>
      <c r="K190" s="288"/>
    </row>
    <row r="191" spans="2:11" customFormat="1" ht="15" customHeight="1" x14ac:dyDescent="0.2">
      <c r="B191" s="247"/>
      <c r="C191" s="281" t="s">
        <v>51</v>
      </c>
      <c r="D191" s="224"/>
      <c r="E191" s="224"/>
      <c r="F191" s="245" t="s">
        <v>10865</v>
      </c>
      <c r="G191" s="224"/>
      <c r="H191" s="221" t="s">
        <v>10957</v>
      </c>
      <c r="I191" s="224" t="s">
        <v>10958</v>
      </c>
      <c r="J191" s="224"/>
      <c r="K191" s="268"/>
    </row>
    <row r="192" spans="2:11" customFormat="1" ht="15" customHeight="1" x14ac:dyDescent="0.2">
      <c r="B192" s="247"/>
      <c r="C192" s="281" t="s">
        <v>10959</v>
      </c>
      <c r="D192" s="224"/>
      <c r="E192" s="224"/>
      <c r="F192" s="245" t="s">
        <v>10865</v>
      </c>
      <c r="G192" s="224"/>
      <c r="H192" s="224" t="s">
        <v>10960</v>
      </c>
      <c r="I192" s="224" t="s">
        <v>10900</v>
      </c>
      <c r="J192" s="224"/>
      <c r="K192" s="268"/>
    </row>
    <row r="193" spans="2:11" customFormat="1" ht="15" customHeight="1" x14ac:dyDescent="0.2">
      <c r="B193" s="247"/>
      <c r="C193" s="281" t="s">
        <v>10961</v>
      </c>
      <c r="D193" s="224"/>
      <c r="E193" s="224"/>
      <c r="F193" s="245" t="s">
        <v>10865</v>
      </c>
      <c r="G193" s="224"/>
      <c r="H193" s="224" t="s">
        <v>10962</v>
      </c>
      <c r="I193" s="224" t="s">
        <v>10900</v>
      </c>
      <c r="J193" s="224"/>
      <c r="K193" s="268"/>
    </row>
    <row r="194" spans="2:11" customFormat="1" ht="15" customHeight="1" x14ac:dyDescent="0.2">
      <c r="B194" s="247"/>
      <c r="C194" s="281" t="s">
        <v>10963</v>
      </c>
      <c r="D194" s="224"/>
      <c r="E194" s="224"/>
      <c r="F194" s="245" t="s">
        <v>10871</v>
      </c>
      <c r="G194" s="224"/>
      <c r="H194" s="224" t="s">
        <v>10964</v>
      </c>
      <c r="I194" s="224" t="s">
        <v>10900</v>
      </c>
      <c r="J194" s="224"/>
      <c r="K194" s="268"/>
    </row>
    <row r="195" spans="2:11" customFormat="1" ht="15" customHeight="1" x14ac:dyDescent="0.2">
      <c r="B195" s="274"/>
      <c r="C195" s="289"/>
      <c r="D195" s="254"/>
      <c r="E195" s="254"/>
      <c r="F195" s="254"/>
      <c r="G195" s="254"/>
      <c r="H195" s="254"/>
      <c r="I195" s="254"/>
      <c r="J195" s="254"/>
      <c r="K195" s="275"/>
    </row>
    <row r="196" spans="2:11" customFormat="1" ht="18.75" customHeight="1" x14ac:dyDescent="0.2">
      <c r="B196" s="256"/>
      <c r="C196" s="266"/>
      <c r="D196" s="266"/>
      <c r="E196" s="266"/>
      <c r="F196" s="276"/>
      <c r="G196" s="266"/>
      <c r="H196" s="266"/>
      <c r="I196" s="266"/>
      <c r="J196" s="266"/>
      <c r="K196" s="256"/>
    </row>
    <row r="197" spans="2:11" customFormat="1" ht="18.75" customHeight="1" x14ac:dyDescent="0.2">
      <c r="B197" s="256"/>
      <c r="C197" s="266"/>
      <c r="D197" s="266"/>
      <c r="E197" s="266"/>
      <c r="F197" s="276"/>
      <c r="G197" s="266"/>
      <c r="H197" s="266"/>
      <c r="I197" s="266"/>
      <c r="J197" s="266"/>
      <c r="K197" s="256"/>
    </row>
    <row r="198" spans="2:11" customFormat="1" ht="18.75" customHeight="1" x14ac:dyDescent="0.2">
      <c r="B198" s="231"/>
      <c r="C198" s="231"/>
      <c r="D198" s="231"/>
      <c r="E198" s="231"/>
      <c r="F198" s="231"/>
      <c r="G198" s="231"/>
      <c r="H198" s="231"/>
      <c r="I198" s="231"/>
      <c r="J198" s="231"/>
      <c r="K198" s="231"/>
    </row>
    <row r="199" spans="2:11" customFormat="1" ht="13.5" x14ac:dyDescent="0.2">
      <c r="B199" s="213"/>
      <c r="C199" s="214"/>
      <c r="D199" s="214"/>
      <c r="E199" s="214"/>
      <c r="F199" s="214"/>
      <c r="G199" s="214"/>
      <c r="H199" s="214"/>
      <c r="I199" s="214"/>
      <c r="J199" s="214"/>
      <c r="K199" s="215"/>
    </row>
    <row r="200" spans="2:11" customFormat="1" ht="21" x14ac:dyDescent="0.2">
      <c r="B200" s="216"/>
      <c r="C200" s="345" t="s">
        <v>10965</v>
      </c>
      <c r="D200" s="345"/>
      <c r="E200" s="345"/>
      <c r="F200" s="345"/>
      <c r="G200" s="345"/>
      <c r="H200" s="345"/>
      <c r="I200" s="345"/>
      <c r="J200" s="345"/>
      <c r="K200" s="217"/>
    </row>
    <row r="201" spans="2:11" customFormat="1" ht="25.5" customHeight="1" x14ac:dyDescent="0.3">
      <c r="B201" s="216"/>
      <c r="C201" s="290" t="s">
        <v>10966</v>
      </c>
      <c r="D201" s="290"/>
      <c r="E201" s="290"/>
      <c r="F201" s="290" t="s">
        <v>10967</v>
      </c>
      <c r="G201" s="291"/>
      <c r="H201" s="348" t="s">
        <v>10968</v>
      </c>
      <c r="I201" s="348"/>
      <c r="J201" s="348"/>
      <c r="K201" s="217"/>
    </row>
    <row r="202" spans="2:11" customFormat="1" ht="5.25" customHeight="1" x14ac:dyDescent="0.2">
      <c r="B202" s="247"/>
      <c r="C202" s="242"/>
      <c r="D202" s="242"/>
      <c r="E202" s="242"/>
      <c r="F202" s="242"/>
      <c r="G202" s="266"/>
      <c r="H202" s="242"/>
      <c r="I202" s="242"/>
      <c r="J202" s="242"/>
      <c r="K202" s="268"/>
    </row>
    <row r="203" spans="2:11" customFormat="1" ht="15" customHeight="1" x14ac:dyDescent="0.2">
      <c r="B203" s="247"/>
      <c r="C203" s="224" t="s">
        <v>10958</v>
      </c>
      <c r="D203" s="224"/>
      <c r="E203" s="224"/>
      <c r="F203" s="245" t="s">
        <v>52</v>
      </c>
      <c r="G203" s="224"/>
      <c r="H203" s="349" t="s">
        <v>10969</v>
      </c>
      <c r="I203" s="349"/>
      <c r="J203" s="349"/>
      <c r="K203" s="268"/>
    </row>
    <row r="204" spans="2:11" customFormat="1" ht="15" customHeight="1" x14ac:dyDescent="0.2">
      <c r="B204" s="247"/>
      <c r="C204" s="224"/>
      <c r="D204" s="224"/>
      <c r="E204" s="224"/>
      <c r="F204" s="245" t="s">
        <v>53</v>
      </c>
      <c r="G204" s="224"/>
      <c r="H204" s="349" t="s">
        <v>10970</v>
      </c>
      <c r="I204" s="349"/>
      <c r="J204" s="349"/>
      <c r="K204" s="268"/>
    </row>
    <row r="205" spans="2:11" customFormat="1" ht="15" customHeight="1" x14ac:dyDescent="0.2">
      <c r="B205" s="247"/>
      <c r="C205" s="224"/>
      <c r="D205" s="224"/>
      <c r="E205" s="224"/>
      <c r="F205" s="245" t="s">
        <v>56</v>
      </c>
      <c r="G205" s="224"/>
      <c r="H205" s="349" t="s">
        <v>10971</v>
      </c>
      <c r="I205" s="349"/>
      <c r="J205" s="349"/>
      <c r="K205" s="268"/>
    </row>
    <row r="206" spans="2:11" customFormat="1" ht="15" customHeight="1" x14ac:dyDescent="0.2">
      <c r="B206" s="247"/>
      <c r="C206" s="224"/>
      <c r="D206" s="224"/>
      <c r="E206" s="224"/>
      <c r="F206" s="245" t="s">
        <v>54</v>
      </c>
      <c r="G206" s="224"/>
      <c r="H206" s="349" t="s">
        <v>10972</v>
      </c>
      <c r="I206" s="349"/>
      <c r="J206" s="349"/>
      <c r="K206" s="268"/>
    </row>
    <row r="207" spans="2:11" customFormat="1" ht="15" customHeight="1" x14ac:dyDescent="0.2">
      <c r="B207" s="247"/>
      <c r="C207" s="224"/>
      <c r="D207" s="224"/>
      <c r="E207" s="224"/>
      <c r="F207" s="245" t="s">
        <v>55</v>
      </c>
      <c r="G207" s="224"/>
      <c r="H207" s="349" t="s">
        <v>10973</v>
      </c>
      <c r="I207" s="349"/>
      <c r="J207" s="349"/>
      <c r="K207" s="268"/>
    </row>
    <row r="208" spans="2:11" customFormat="1" ht="15" customHeight="1" x14ac:dyDescent="0.2">
      <c r="B208" s="247"/>
      <c r="C208" s="224"/>
      <c r="D208" s="224"/>
      <c r="E208" s="224"/>
      <c r="F208" s="245"/>
      <c r="G208" s="224"/>
      <c r="H208" s="224"/>
      <c r="I208" s="224"/>
      <c r="J208" s="224"/>
      <c r="K208" s="268"/>
    </row>
    <row r="209" spans="2:11" customFormat="1" ht="15" customHeight="1" x14ac:dyDescent="0.2">
      <c r="B209" s="247"/>
      <c r="C209" s="224" t="s">
        <v>10912</v>
      </c>
      <c r="D209" s="224"/>
      <c r="E209" s="224"/>
      <c r="F209" s="245" t="s">
        <v>87</v>
      </c>
      <c r="G209" s="224"/>
      <c r="H209" s="349" t="s">
        <v>10974</v>
      </c>
      <c r="I209" s="349"/>
      <c r="J209" s="349"/>
      <c r="K209" s="268"/>
    </row>
    <row r="210" spans="2:11" customFormat="1" ht="15" customHeight="1" x14ac:dyDescent="0.2">
      <c r="B210" s="247"/>
      <c r="C210" s="224"/>
      <c r="D210" s="224"/>
      <c r="E210" s="224"/>
      <c r="F210" s="245" t="s">
        <v>10811</v>
      </c>
      <c r="G210" s="224"/>
      <c r="H210" s="349" t="s">
        <v>10812</v>
      </c>
      <c r="I210" s="349"/>
      <c r="J210" s="349"/>
      <c r="K210" s="268"/>
    </row>
    <row r="211" spans="2:11" customFormat="1" ht="15" customHeight="1" x14ac:dyDescent="0.2">
      <c r="B211" s="247"/>
      <c r="C211" s="224"/>
      <c r="D211" s="224"/>
      <c r="E211" s="224"/>
      <c r="F211" s="245" t="s">
        <v>10809</v>
      </c>
      <c r="G211" s="224"/>
      <c r="H211" s="349" t="s">
        <v>10975</v>
      </c>
      <c r="I211" s="349"/>
      <c r="J211" s="349"/>
      <c r="K211" s="268"/>
    </row>
    <row r="212" spans="2:11" customFormat="1" ht="15" customHeight="1" x14ac:dyDescent="0.2">
      <c r="B212" s="292"/>
      <c r="C212" s="224"/>
      <c r="D212" s="224"/>
      <c r="E212" s="224"/>
      <c r="F212" s="245" t="s">
        <v>242</v>
      </c>
      <c r="G212" s="281"/>
      <c r="H212" s="350" t="s">
        <v>10813</v>
      </c>
      <c r="I212" s="350"/>
      <c r="J212" s="350"/>
      <c r="K212" s="293"/>
    </row>
    <row r="213" spans="2:11" customFormat="1" ht="15" customHeight="1" x14ac:dyDescent="0.2">
      <c r="B213" s="292"/>
      <c r="C213" s="224"/>
      <c r="D213" s="224"/>
      <c r="E213" s="224"/>
      <c r="F213" s="245" t="s">
        <v>246</v>
      </c>
      <c r="G213" s="281"/>
      <c r="H213" s="350" t="s">
        <v>10667</v>
      </c>
      <c r="I213" s="350"/>
      <c r="J213" s="350"/>
      <c r="K213" s="293"/>
    </row>
    <row r="214" spans="2:11" customFormat="1" ht="15" customHeight="1" x14ac:dyDescent="0.2">
      <c r="B214" s="292"/>
      <c r="C214" s="224"/>
      <c r="D214" s="224"/>
      <c r="E214" s="224"/>
      <c r="F214" s="245"/>
      <c r="G214" s="281"/>
      <c r="H214" s="272"/>
      <c r="I214" s="272"/>
      <c r="J214" s="272"/>
      <c r="K214" s="293"/>
    </row>
    <row r="215" spans="2:11" customFormat="1" ht="15" customHeight="1" x14ac:dyDescent="0.2">
      <c r="B215" s="292"/>
      <c r="C215" s="224" t="s">
        <v>10936</v>
      </c>
      <c r="D215" s="224"/>
      <c r="E215" s="224"/>
      <c r="F215" s="245">
        <v>1</v>
      </c>
      <c r="G215" s="281"/>
      <c r="H215" s="350" t="s">
        <v>10976</v>
      </c>
      <c r="I215" s="350"/>
      <c r="J215" s="350"/>
      <c r="K215" s="293"/>
    </row>
    <row r="216" spans="2:11" customFormat="1" ht="15" customHeight="1" x14ac:dyDescent="0.2">
      <c r="B216" s="292"/>
      <c r="C216" s="224"/>
      <c r="D216" s="224"/>
      <c r="E216" s="224"/>
      <c r="F216" s="245">
        <v>2</v>
      </c>
      <c r="G216" s="281"/>
      <c r="H216" s="350" t="s">
        <v>10977</v>
      </c>
      <c r="I216" s="350"/>
      <c r="J216" s="350"/>
      <c r="K216" s="293"/>
    </row>
    <row r="217" spans="2:11" customFormat="1" ht="15" customHeight="1" x14ac:dyDescent="0.2">
      <c r="B217" s="292"/>
      <c r="C217" s="224"/>
      <c r="D217" s="224"/>
      <c r="E217" s="224"/>
      <c r="F217" s="245">
        <v>3</v>
      </c>
      <c r="G217" s="281"/>
      <c r="H217" s="350" t="s">
        <v>10978</v>
      </c>
      <c r="I217" s="350"/>
      <c r="J217" s="350"/>
      <c r="K217" s="293"/>
    </row>
    <row r="218" spans="2:11" customFormat="1" ht="15" customHeight="1" x14ac:dyDescent="0.2">
      <c r="B218" s="292"/>
      <c r="C218" s="224"/>
      <c r="D218" s="224"/>
      <c r="E218" s="224"/>
      <c r="F218" s="245">
        <v>4</v>
      </c>
      <c r="G218" s="281"/>
      <c r="H218" s="350" t="s">
        <v>10979</v>
      </c>
      <c r="I218" s="350"/>
      <c r="J218" s="350"/>
      <c r="K218" s="293"/>
    </row>
    <row r="219" spans="2:11" customFormat="1" ht="12.75" customHeight="1" x14ac:dyDescent="0.2">
      <c r="B219" s="294"/>
      <c r="C219" s="295"/>
      <c r="D219" s="295"/>
      <c r="E219" s="295"/>
      <c r="F219" s="295"/>
      <c r="G219" s="295"/>
      <c r="H219" s="295"/>
      <c r="I219" s="295"/>
      <c r="J219" s="295"/>
      <c r="K219" s="296"/>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47</vt:i4>
      </vt:variant>
      <vt:variant>
        <vt:lpstr>Pojmenované oblasti</vt:lpstr>
      </vt:variant>
      <vt:variant>
        <vt:i4>93</vt:i4>
      </vt:variant>
    </vt:vector>
  </HeadingPairs>
  <TitlesOfParts>
    <vt:vector size="140" baseType="lpstr">
      <vt:lpstr>Rekapitulace stavby</vt:lpstr>
      <vt:lpstr>01.1 - SO01 AST</vt:lpstr>
      <vt:lpstr>01.1a - Zajištění stavebn...</vt:lpstr>
      <vt:lpstr>01.1b - Zemní práce</vt:lpstr>
      <vt:lpstr>01.1c - Demolice</vt:lpstr>
      <vt:lpstr>01.4.1 - SO01 ZTI</vt:lpstr>
      <vt:lpstr>01.4.2 - SO01 VZT</vt:lpstr>
      <vt:lpstr>02.1 - SO02 AST</vt:lpstr>
      <vt:lpstr>SO03 - Čistírenský objekt</vt:lpstr>
      <vt:lpstr>04.1 - Kalové hospodářství</vt:lpstr>
      <vt:lpstr>04.1a - Zajištění stavebn...</vt:lpstr>
      <vt:lpstr>04.1b - Zemní práce</vt:lpstr>
      <vt:lpstr>04.1c - Demolice</vt:lpstr>
      <vt:lpstr>04.4.1 - SO04 ZTI</vt:lpstr>
      <vt:lpstr>04.4.2 - SO04 VZT</vt:lpstr>
      <vt:lpstr>05.1 - SO05 AST</vt:lpstr>
      <vt:lpstr>06.1 - SO06 AST</vt:lpstr>
      <vt:lpstr>06.4.1 - SO06 ZTI</vt:lpstr>
      <vt:lpstr>06.4.3 - SO06 Vytápění</vt:lpstr>
      <vt:lpstr>07.1 - SO07 AST</vt:lpstr>
      <vt:lpstr>08.1 - SO08 AST</vt:lpstr>
      <vt:lpstr>08.4.1 - SO08 ZTI</vt:lpstr>
      <vt:lpstr>SO09 - Chemické hospodářs...</vt:lpstr>
      <vt:lpstr>SO11 - Spojovací potrubí</vt:lpstr>
      <vt:lpstr>SO12 - Komunikace a zpevn...</vt:lpstr>
      <vt:lpstr>12.1 - Areálová dešťová k...</vt:lpstr>
      <vt:lpstr>S - Sanace zemní pláně</vt:lpstr>
      <vt:lpstr>SO13 - Opěrná zeď, oplocení</vt:lpstr>
      <vt:lpstr>SO14 - Terénní a sadové ú...</vt:lpstr>
      <vt:lpstr>SO15 - Příprava území</vt:lpstr>
      <vt:lpstr>SO16 - Přeložky inženýrsk...</vt:lpstr>
      <vt:lpstr>17 - Venkovní elektro</vt:lpstr>
      <vt:lpstr>19 - Přeložka O2</vt:lpstr>
      <vt:lpstr>D144 - Stavební elektroin...</vt:lpstr>
      <vt:lpstr>D145a - SO04</vt:lpstr>
      <vt:lpstr>D145b - SO06</vt:lpstr>
      <vt:lpstr>D145c - SO08</vt:lpstr>
      <vt:lpstr>D145d - Volná plocha</vt:lpstr>
      <vt:lpstr>D145e - Společné</vt:lpstr>
      <vt:lpstr>PS01 - Strojní část</vt:lpstr>
      <vt:lpstr>PS08 - Trafostanice</vt:lpstr>
      <vt:lpstr>PS09 - Elektro-technologi...</vt:lpstr>
      <vt:lpstr>PS10 - ASŘ, MaR</vt:lpstr>
      <vt:lpstr>V - VRN</vt:lpstr>
      <vt:lpstr>O - ON</vt:lpstr>
      <vt:lpstr>Seznam figur</vt:lpstr>
      <vt:lpstr>Pokyny pro vyplnění</vt:lpstr>
      <vt:lpstr>'01.1 - SO01 AST'!Názvy_tisku</vt:lpstr>
      <vt:lpstr>'01.1a - Zajištění stavebn...'!Názvy_tisku</vt:lpstr>
      <vt:lpstr>'01.1b - Zemní práce'!Názvy_tisku</vt:lpstr>
      <vt:lpstr>'01.1c - Demolice'!Názvy_tisku</vt:lpstr>
      <vt:lpstr>'01.4.1 - SO01 ZTI'!Názvy_tisku</vt:lpstr>
      <vt:lpstr>'01.4.2 - SO01 VZT'!Názvy_tisku</vt:lpstr>
      <vt:lpstr>'02.1 - SO02 AST'!Názvy_tisku</vt:lpstr>
      <vt:lpstr>'04.1 - Kalové hospodářství'!Názvy_tisku</vt:lpstr>
      <vt:lpstr>'04.1a - Zajištění stavebn...'!Názvy_tisku</vt:lpstr>
      <vt:lpstr>'04.1b - Zemní práce'!Názvy_tisku</vt:lpstr>
      <vt:lpstr>'04.1c - Demolice'!Názvy_tisku</vt:lpstr>
      <vt:lpstr>'04.4.1 - SO04 ZTI'!Názvy_tisku</vt:lpstr>
      <vt:lpstr>'04.4.2 - SO04 VZT'!Názvy_tisku</vt:lpstr>
      <vt:lpstr>'05.1 - SO05 AST'!Názvy_tisku</vt:lpstr>
      <vt:lpstr>'06.1 - SO06 AST'!Názvy_tisku</vt:lpstr>
      <vt:lpstr>'06.4.1 - SO06 ZTI'!Názvy_tisku</vt:lpstr>
      <vt:lpstr>'06.4.3 - SO06 Vytápění'!Názvy_tisku</vt:lpstr>
      <vt:lpstr>'07.1 - SO07 AST'!Názvy_tisku</vt:lpstr>
      <vt:lpstr>'08.1 - SO08 AST'!Názvy_tisku</vt:lpstr>
      <vt:lpstr>'08.4.1 - SO08 ZTI'!Názvy_tisku</vt:lpstr>
      <vt:lpstr>'12.1 - Areálová dešťová k...'!Názvy_tisku</vt:lpstr>
      <vt:lpstr>'17 - Venkovní elektro'!Názvy_tisku</vt:lpstr>
      <vt:lpstr>'19 - Přeložka O2'!Názvy_tisku</vt:lpstr>
      <vt:lpstr>'D144 - Stavební elektroin...'!Názvy_tisku</vt:lpstr>
      <vt:lpstr>'D145a - SO04'!Názvy_tisku</vt:lpstr>
      <vt:lpstr>'D145b - SO06'!Názvy_tisku</vt:lpstr>
      <vt:lpstr>'D145c - SO08'!Názvy_tisku</vt:lpstr>
      <vt:lpstr>'D145d - Volná plocha'!Názvy_tisku</vt:lpstr>
      <vt:lpstr>'D145e - Společné'!Názvy_tisku</vt:lpstr>
      <vt:lpstr>'O - ON'!Názvy_tisku</vt:lpstr>
      <vt:lpstr>'PS01 - Strojní část'!Názvy_tisku</vt:lpstr>
      <vt:lpstr>'PS08 - Trafostanice'!Názvy_tisku</vt:lpstr>
      <vt:lpstr>'PS09 - Elektro-technologi...'!Názvy_tisku</vt:lpstr>
      <vt:lpstr>'PS10 - ASŘ, MaR'!Názvy_tisku</vt:lpstr>
      <vt:lpstr>'Rekapitulace stavby'!Názvy_tisku</vt:lpstr>
      <vt:lpstr>'S - Sanace zemní pláně'!Názvy_tisku</vt:lpstr>
      <vt:lpstr>'Seznam figur'!Názvy_tisku</vt:lpstr>
      <vt:lpstr>'SO03 - Čistírenský objekt'!Názvy_tisku</vt:lpstr>
      <vt:lpstr>'SO09 - Chemické hospodářs...'!Názvy_tisku</vt:lpstr>
      <vt:lpstr>'SO11 - Spojovací potrubí'!Názvy_tisku</vt:lpstr>
      <vt:lpstr>'SO12 - Komunikace a zpevn...'!Názvy_tisku</vt:lpstr>
      <vt:lpstr>'SO13 - Opěrná zeď, oplocení'!Názvy_tisku</vt:lpstr>
      <vt:lpstr>'SO14 - Terénní a sadové ú...'!Názvy_tisku</vt:lpstr>
      <vt:lpstr>'SO15 - Příprava území'!Názvy_tisku</vt:lpstr>
      <vt:lpstr>'SO16 - Přeložky inženýrsk...'!Názvy_tisku</vt:lpstr>
      <vt:lpstr>'V - VRN'!Názvy_tisku</vt:lpstr>
      <vt:lpstr>'01.1 - SO01 AST'!Oblast_tisku</vt:lpstr>
      <vt:lpstr>'01.1a - Zajištění stavebn...'!Oblast_tisku</vt:lpstr>
      <vt:lpstr>'01.1b - Zemní práce'!Oblast_tisku</vt:lpstr>
      <vt:lpstr>'01.1c - Demolice'!Oblast_tisku</vt:lpstr>
      <vt:lpstr>'01.4.1 - SO01 ZTI'!Oblast_tisku</vt:lpstr>
      <vt:lpstr>'01.4.2 - SO01 VZT'!Oblast_tisku</vt:lpstr>
      <vt:lpstr>'02.1 - SO02 AST'!Oblast_tisku</vt:lpstr>
      <vt:lpstr>'04.1 - Kalové hospodářství'!Oblast_tisku</vt:lpstr>
      <vt:lpstr>'04.1a - Zajištění stavebn...'!Oblast_tisku</vt:lpstr>
      <vt:lpstr>'04.1b - Zemní práce'!Oblast_tisku</vt:lpstr>
      <vt:lpstr>'04.1c - Demolice'!Oblast_tisku</vt:lpstr>
      <vt:lpstr>'04.4.1 - SO04 ZTI'!Oblast_tisku</vt:lpstr>
      <vt:lpstr>'04.4.2 - SO04 VZT'!Oblast_tisku</vt:lpstr>
      <vt:lpstr>'05.1 - SO05 AST'!Oblast_tisku</vt:lpstr>
      <vt:lpstr>'06.1 - SO06 AST'!Oblast_tisku</vt:lpstr>
      <vt:lpstr>'06.4.1 - SO06 ZTI'!Oblast_tisku</vt:lpstr>
      <vt:lpstr>'06.4.3 - SO06 Vytápění'!Oblast_tisku</vt:lpstr>
      <vt:lpstr>'07.1 - SO07 AST'!Oblast_tisku</vt:lpstr>
      <vt:lpstr>'08.1 - SO08 AST'!Oblast_tisku</vt:lpstr>
      <vt:lpstr>'08.4.1 - SO08 ZTI'!Oblast_tisku</vt:lpstr>
      <vt:lpstr>'12.1 - Areálová dešťová k...'!Oblast_tisku</vt:lpstr>
      <vt:lpstr>'17 - Venkovní elektro'!Oblast_tisku</vt:lpstr>
      <vt:lpstr>'19 - Přeložka O2'!Oblast_tisku</vt:lpstr>
      <vt:lpstr>'D144 - Stavební elektroin...'!Oblast_tisku</vt:lpstr>
      <vt:lpstr>'D145a - SO04'!Oblast_tisku</vt:lpstr>
      <vt:lpstr>'D145b - SO06'!Oblast_tisku</vt:lpstr>
      <vt:lpstr>'D145c - SO08'!Oblast_tisku</vt:lpstr>
      <vt:lpstr>'D145d - Volná plocha'!Oblast_tisku</vt:lpstr>
      <vt:lpstr>'D145e - Společné'!Oblast_tisku</vt:lpstr>
      <vt:lpstr>'O - ON'!Oblast_tisku</vt:lpstr>
      <vt:lpstr>'Pokyny pro vyplnění'!Oblast_tisku</vt:lpstr>
      <vt:lpstr>'PS01 - Strojní část'!Oblast_tisku</vt:lpstr>
      <vt:lpstr>'PS08 - Trafostanice'!Oblast_tisku</vt:lpstr>
      <vt:lpstr>'PS09 - Elektro-technologi...'!Oblast_tisku</vt:lpstr>
      <vt:lpstr>'PS10 - ASŘ, MaR'!Oblast_tisku</vt:lpstr>
      <vt:lpstr>'Rekapitulace stavby'!Oblast_tisku</vt:lpstr>
      <vt:lpstr>'S - Sanace zemní pláně'!Oblast_tisku</vt:lpstr>
      <vt:lpstr>'Seznam figur'!Oblast_tisku</vt:lpstr>
      <vt:lpstr>'SO03 - Čistírenský objekt'!Oblast_tisku</vt:lpstr>
      <vt:lpstr>'SO09 - Chemické hospodářs...'!Oblast_tisku</vt:lpstr>
      <vt:lpstr>'SO11 - Spojovací potrubí'!Oblast_tisku</vt:lpstr>
      <vt:lpstr>'SO12 - Komunikace a zpevn...'!Oblast_tisku</vt:lpstr>
      <vt:lpstr>'SO13 - Opěrná zeď, oplocení'!Oblast_tisku</vt:lpstr>
      <vt:lpstr>'SO14 - Terénní a sadové ú...'!Oblast_tisku</vt:lpstr>
      <vt:lpstr>'SO15 - Příprava území'!Oblast_tisku</vt:lpstr>
      <vt:lpstr>'SO16 - Přeložky inženýrsk...'!Oblast_tisku</vt:lpstr>
      <vt:lpstr>'V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NOVÁK</dc:creator>
  <cp:lastModifiedBy>Petr Novák</cp:lastModifiedBy>
  <dcterms:created xsi:type="dcterms:W3CDTF">2025-08-05T14:32:09Z</dcterms:created>
  <dcterms:modified xsi:type="dcterms:W3CDTF">2025-08-06T07:44:32Z</dcterms:modified>
</cp:coreProperties>
</file>